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EstaPasta_de_trabalho"/>
  <mc:AlternateContent xmlns:mc="http://schemas.openxmlformats.org/markup-compatibility/2006">
    <mc:Choice Requires="x15">
      <x15ac:absPath xmlns:x15ac="http://schemas.microsoft.com/office/spreadsheetml/2010/11/ac" url="https://unespar-my.sharepoint.com/personal/ligia_maillard_unespar_edu_br/Documents/Unespar/Campo Mourão/Corrimão e guarda corpo/"/>
    </mc:Choice>
  </mc:AlternateContent>
  <xr:revisionPtr revIDLastSave="26" documentId="11_33FADB1F3263605F3489E4CE0B92F680F4F17ACE" xr6:coauthVersionLast="45" xr6:coauthVersionMax="45" xr10:uidLastSave="{C38A9A93-DE45-4132-B7B4-DDFB4AAFEBEF}"/>
  <bookViews>
    <workbookView xWindow="-120" yWindow="-120" windowWidth="20730" windowHeight="11160" tabRatio="912" activeTab="4" xr2:uid="{00000000-000D-0000-FFFF-FFFF00000000}"/>
  </bookViews>
  <sheets>
    <sheet name="DADOS" sheetId="15" r:id="rId1"/>
    <sheet name="FOLHA FECHAMENTO" sheetId="2" r:id="rId2"/>
    <sheet name="BDI" sheetId="21" r:id="rId3"/>
    <sheet name="RESUMO" sheetId="19" r:id="rId4"/>
    <sheet name="PLANILHA_SINTÉTICA" sheetId="1" r:id="rId5"/>
    <sheet name="SERVIÇOS" sheetId="3" r:id="rId6"/>
    <sheet name="INSUMOS" sheetId="7" r:id="rId7"/>
    <sheet name="CURVA ABC" sheetId="25" r:id="rId8"/>
    <sheet name="CRONOGRAMA" sheetId="9" r:id="rId9"/>
    <sheet name="COMPOSIÇÕES COMPLEMENTARES " sheetId="18" r:id="rId10"/>
    <sheet name="COTAÇÕES" sheetId="10" r:id="rId11"/>
    <sheet name="DECLARAÇÃO" sheetId="23" r:id="rId12"/>
    <sheet name="PROJETOS RECEBIDOS" sheetId="20" r:id="rId13"/>
    <sheet name="ENCARGOS SOCIAIS" sheetId="22" r:id="rId14"/>
  </sheets>
  <externalReferences>
    <externalReference r:id="rId15"/>
    <externalReference r:id="rId16"/>
  </externalReferences>
  <definedNames>
    <definedName name="__Anonymous_Sheet_DB__0" localSheetId="7">'CURVA ABC'!$B$11:$L$486</definedName>
    <definedName name="__Anonymous_Sheet_DB__0">PLANILHA_SINTÉTICA!$B$9:$L$475</definedName>
    <definedName name="__xlnm.Print_Area_1">INSUMOS!$A$1:$D$6</definedName>
    <definedName name="__xlnm.Print_Area_2" localSheetId="2">#REF!</definedName>
    <definedName name="__xlnm.Print_Area_2" localSheetId="10">#REF!</definedName>
    <definedName name="__xlnm.Print_Area_2" localSheetId="12">#REF!</definedName>
    <definedName name="__xlnm.Print_Area_2">#REF!</definedName>
    <definedName name="__xlnm.Print_Area_3" localSheetId="2">#REF!</definedName>
    <definedName name="__xlnm.Print_Area_3" localSheetId="10">#REF!</definedName>
    <definedName name="__xlnm.Print_Area_3" localSheetId="12">#REF!</definedName>
    <definedName name="__xlnm.Print_Area_3">#REF!</definedName>
    <definedName name="__xlnm.Print_Area_3_1" localSheetId="2">#REF!</definedName>
    <definedName name="__xlnm.Print_Area_3_1" localSheetId="12">#REF!</definedName>
    <definedName name="__xlnm.Print_Area_3_1">#REF!</definedName>
    <definedName name="__xlnm.Print_Titles_1">INSUMOS!$1:$2</definedName>
    <definedName name="__xlnm.Print_Titles_2" localSheetId="2">#REF!</definedName>
    <definedName name="__xlnm.Print_Titles_2" localSheetId="10">#REF!</definedName>
    <definedName name="__xlnm.Print_Titles_2" localSheetId="12">#REF!</definedName>
    <definedName name="__xlnm.Print_Titles_2">#REF!</definedName>
    <definedName name="__xlnm.Print_Titles_3" localSheetId="2">#REF!</definedName>
    <definedName name="__xlnm.Print_Titles_3" localSheetId="10">#REF!</definedName>
    <definedName name="__xlnm.Print_Titles_3" localSheetId="12">#REF!</definedName>
    <definedName name="__xlnm.Print_Titles_3">#REF!</definedName>
    <definedName name="_xlnm._FilterDatabase" localSheetId="9" hidden="1">'COMPOSIÇÕES COMPLEMENTARES '!$A$7:$K$8</definedName>
    <definedName name="_xlnm._FilterDatabase" localSheetId="7" hidden="1">'CURVA ABC'!$B$10:$L$14</definedName>
    <definedName name="_xlnm._FilterDatabase" localSheetId="1" hidden="1">'FOLHA FECHAMENTO'!$A$9:$K$12</definedName>
    <definedName name="_xlnm._FilterDatabase" localSheetId="6" hidden="1">INSUMOS!$A$2:$D$5289</definedName>
    <definedName name="_xlnm._FilterDatabase" localSheetId="5" hidden="1">SERVIÇOS!$A$4:$F$7051</definedName>
    <definedName name="_R10P" localSheetId="2">#REF!</definedName>
    <definedName name="_R10P" localSheetId="7">#REF!</definedName>
    <definedName name="_R10P" localSheetId="11">#REF!</definedName>
    <definedName name="_R10P" localSheetId="12">#REF!</definedName>
    <definedName name="_R10P">#REF!</definedName>
    <definedName name="_R10R" localSheetId="2">#REF!</definedName>
    <definedName name="_R10R" localSheetId="7">#REF!</definedName>
    <definedName name="_R10R" localSheetId="11">#REF!</definedName>
    <definedName name="_R10R" localSheetId="12">#REF!</definedName>
    <definedName name="_R10R">#REF!</definedName>
    <definedName name="_R11P" localSheetId="2">#REF!</definedName>
    <definedName name="_R11P" localSheetId="7">#REF!</definedName>
    <definedName name="_R11P" localSheetId="11">#REF!</definedName>
    <definedName name="_R11P" localSheetId="12">#REF!</definedName>
    <definedName name="_R11P">#REF!</definedName>
    <definedName name="_R11R" localSheetId="2">#REF!</definedName>
    <definedName name="_R11R" localSheetId="7">#REF!</definedName>
    <definedName name="_R11R" localSheetId="11">#REF!</definedName>
    <definedName name="_R11R" localSheetId="12">#REF!</definedName>
    <definedName name="_R11R">#REF!</definedName>
    <definedName name="_R12P" localSheetId="2">#REF!</definedName>
    <definedName name="_R12P" localSheetId="7">#REF!</definedName>
    <definedName name="_R12P" localSheetId="11">#REF!</definedName>
    <definedName name="_R12P" localSheetId="12">#REF!</definedName>
    <definedName name="_R12P">#REF!</definedName>
    <definedName name="_R12R" localSheetId="2">#REF!</definedName>
    <definedName name="_R12R" localSheetId="7">#REF!</definedName>
    <definedName name="_R12R" localSheetId="11">#REF!</definedName>
    <definedName name="_R12R" localSheetId="12">#REF!</definedName>
    <definedName name="_R12R">#REF!</definedName>
    <definedName name="_R13P" localSheetId="2">#REF!</definedName>
    <definedName name="_R13P" localSheetId="7">#REF!</definedName>
    <definedName name="_R13P" localSheetId="11">#REF!</definedName>
    <definedName name="_R13P" localSheetId="12">#REF!</definedName>
    <definedName name="_R13P">#REF!</definedName>
    <definedName name="_R13R" localSheetId="2">#REF!</definedName>
    <definedName name="_R13R" localSheetId="7">#REF!</definedName>
    <definedName name="_R13R" localSheetId="11">#REF!</definedName>
    <definedName name="_R13R" localSheetId="12">#REF!</definedName>
    <definedName name="_R13R">#REF!</definedName>
    <definedName name="_R14P" localSheetId="2">#REF!</definedName>
    <definedName name="_R14P" localSheetId="7">#REF!</definedName>
    <definedName name="_R14P" localSheetId="11">#REF!</definedName>
    <definedName name="_R14P" localSheetId="12">#REF!</definedName>
    <definedName name="_R14P">#REF!</definedName>
    <definedName name="_R14R" localSheetId="2">#REF!</definedName>
    <definedName name="_R14R" localSheetId="7">#REF!</definedName>
    <definedName name="_R14R" localSheetId="11">#REF!</definedName>
    <definedName name="_R14R" localSheetId="12">#REF!</definedName>
    <definedName name="_R14R">#REF!</definedName>
    <definedName name="_R15P" localSheetId="2">#REF!</definedName>
    <definedName name="_R15P" localSheetId="7">#REF!</definedName>
    <definedName name="_R15P" localSheetId="11">#REF!</definedName>
    <definedName name="_R15P" localSheetId="12">#REF!</definedName>
    <definedName name="_R15P">#REF!</definedName>
    <definedName name="_R15R" localSheetId="2">#REF!</definedName>
    <definedName name="_R15R" localSheetId="7">#REF!</definedName>
    <definedName name="_R15R" localSheetId="11">#REF!</definedName>
    <definedName name="_R15R" localSheetId="12">#REF!</definedName>
    <definedName name="_R15R">#REF!</definedName>
    <definedName name="_R16P" localSheetId="2">#REF!</definedName>
    <definedName name="_R16P" localSheetId="7">#REF!</definedName>
    <definedName name="_R16P" localSheetId="11">#REF!</definedName>
    <definedName name="_R16P" localSheetId="12">#REF!</definedName>
    <definedName name="_R16P">#REF!</definedName>
    <definedName name="_R16R" localSheetId="2">#REF!</definedName>
    <definedName name="_R16R" localSheetId="7">#REF!</definedName>
    <definedName name="_R16R" localSheetId="11">#REF!</definedName>
    <definedName name="_R16R" localSheetId="12">#REF!</definedName>
    <definedName name="_R16R">#REF!</definedName>
    <definedName name="_R17P" localSheetId="2">#REF!</definedName>
    <definedName name="_R17P" localSheetId="7">#REF!</definedName>
    <definedName name="_R17P" localSheetId="11">#REF!</definedName>
    <definedName name="_R17P" localSheetId="12">#REF!</definedName>
    <definedName name="_R17P">#REF!</definedName>
    <definedName name="_R17R" localSheetId="2">#REF!</definedName>
    <definedName name="_R17R" localSheetId="7">#REF!</definedName>
    <definedName name="_R17R" localSheetId="11">#REF!</definedName>
    <definedName name="_R17R" localSheetId="12">#REF!</definedName>
    <definedName name="_R17R">#REF!</definedName>
    <definedName name="_R18P" localSheetId="2">#REF!</definedName>
    <definedName name="_R18P" localSheetId="7">#REF!</definedName>
    <definedName name="_R18P" localSheetId="11">#REF!</definedName>
    <definedName name="_R18P" localSheetId="12">#REF!</definedName>
    <definedName name="_R18P">#REF!</definedName>
    <definedName name="_R18R" localSheetId="2">#REF!</definedName>
    <definedName name="_R18R" localSheetId="7">#REF!</definedName>
    <definedName name="_R18R" localSheetId="11">#REF!</definedName>
    <definedName name="_R18R" localSheetId="12">#REF!</definedName>
    <definedName name="_R18R">#REF!</definedName>
    <definedName name="_R19P" localSheetId="2">#REF!</definedName>
    <definedName name="_R19P" localSheetId="7">#REF!</definedName>
    <definedName name="_R19P" localSheetId="11">#REF!</definedName>
    <definedName name="_R19P" localSheetId="12">#REF!</definedName>
    <definedName name="_R19P">#REF!</definedName>
    <definedName name="_R19R" localSheetId="2">#REF!</definedName>
    <definedName name="_R19R" localSheetId="7">#REF!</definedName>
    <definedName name="_R19R" localSheetId="11">#REF!</definedName>
    <definedName name="_R19R" localSheetId="12">#REF!</definedName>
    <definedName name="_R19R">#REF!</definedName>
    <definedName name="_R1P" localSheetId="2">#REF!</definedName>
    <definedName name="_R1P" localSheetId="7">#REF!</definedName>
    <definedName name="_R1P" localSheetId="11">#REF!</definedName>
    <definedName name="_R1P" localSheetId="12">#REF!</definedName>
    <definedName name="_R1P">#REF!</definedName>
    <definedName name="_R1R" localSheetId="2">#REF!</definedName>
    <definedName name="_R1R" localSheetId="7">#REF!</definedName>
    <definedName name="_R1R" localSheetId="11">#REF!</definedName>
    <definedName name="_R1R" localSheetId="12">#REF!</definedName>
    <definedName name="_R1R">#REF!</definedName>
    <definedName name="_R20P" localSheetId="2">#REF!</definedName>
    <definedName name="_R20P" localSheetId="7">#REF!</definedName>
    <definedName name="_R20P" localSheetId="11">#REF!</definedName>
    <definedName name="_R20P" localSheetId="12">#REF!</definedName>
    <definedName name="_R20P">#REF!</definedName>
    <definedName name="_R20R" localSheetId="2">#REF!</definedName>
    <definedName name="_R20R" localSheetId="7">#REF!</definedName>
    <definedName name="_R20R" localSheetId="11">#REF!</definedName>
    <definedName name="_R20R" localSheetId="12">#REF!</definedName>
    <definedName name="_R20R">#REF!</definedName>
    <definedName name="_R21P" localSheetId="2">#REF!</definedName>
    <definedName name="_R21P" localSheetId="7">#REF!</definedName>
    <definedName name="_R21P" localSheetId="11">#REF!</definedName>
    <definedName name="_R21P" localSheetId="12">#REF!</definedName>
    <definedName name="_R21P">#REF!</definedName>
    <definedName name="_R21R" localSheetId="2">#REF!</definedName>
    <definedName name="_R21R" localSheetId="7">#REF!</definedName>
    <definedName name="_R21R" localSheetId="11">#REF!</definedName>
    <definedName name="_R21R" localSheetId="12">#REF!</definedName>
    <definedName name="_R21R">#REF!</definedName>
    <definedName name="_R22P" localSheetId="2">#REF!</definedName>
    <definedName name="_R22P" localSheetId="7">#REF!</definedName>
    <definedName name="_R22P" localSheetId="11">#REF!</definedName>
    <definedName name="_R22P" localSheetId="12">#REF!</definedName>
    <definedName name="_R22P">#REF!</definedName>
    <definedName name="_R22R" localSheetId="2">#REF!</definedName>
    <definedName name="_R22R" localSheetId="7">#REF!</definedName>
    <definedName name="_R22R" localSheetId="11">#REF!</definedName>
    <definedName name="_R22R" localSheetId="12">#REF!</definedName>
    <definedName name="_R22R">#REF!</definedName>
    <definedName name="_R23P" localSheetId="2">#REF!</definedName>
    <definedName name="_R23P" localSheetId="7">#REF!</definedName>
    <definedName name="_R23P" localSheetId="11">#REF!</definedName>
    <definedName name="_R23P" localSheetId="12">#REF!</definedName>
    <definedName name="_R23P">#REF!</definedName>
    <definedName name="_R23R" localSheetId="2">#REF!</definedName>
    <definedName name="_R23R" localSheetId="7">#REF!</definedName>
    <definedName name="_R23R" localSheetId="11">#REF!</definedName>
    <definedName name="_R23R" localSheetId="12">#REF!</definedName>
    <definedName name="_R23R">#REF!</definedName>
    <definedName name="_R24P" localSheetId="2">#REF!</definedName>
    <definedName name="_R24P" localSheetId="7">#REF!</definedName>
    <definedName name="_R24P" localSheetId="11">#REF!</definedName>
    <definedName name="_R24P" localSheetId="12">#REF!</definedName>
    <definedName name="_R24P">#REF!</definedName>
    <definedName name="_R24R" localSheetId="2">#REF!</definedName>
    <definedName name="_R24R" localSheetId="7">#REF!</definedName>
    <definedName name="_R24R" localSheetId="11">#REF!</definedName>
    <definedName name="_R24R" localSheetId="12">#REF!</definedName>
    <definedName name="_R24R">#REF!</definedName>
    <definedName name="_R2P" localSheetId="2">#REF!</definedName>
    <definedName name="_R2P" localSheetId="7">#REF!</definedName>
    <definedName name="_R2P" localSheetId="11">#REF!</definedName>
    <definedName name="_R2P" localSheetId="12">#REF!</definedName>
    <definedName name="_R2P">#REF!</definedName>
    <definedName name="_R2R" localSheetId="2">#REF!</definedName>
    <definedName name="_R2R" localSheetId="7">#REF!</definedName>
    <definedName name="_R2R" localSheetId="11">#REF!</definedName>
    <definedName name="_R2R" localSheetId="12">#REF!</definedName>
    <definedName name="_R2R">#REF!</definedName>
    <definedName name="_R3P" localSheetId="2">#REF!</definedName>
    <definedName name="_R3P" localSheetId="7">#REF!</definedName>
    <definedName name="_R3P" localSheetId="11">#REF!</definedName>
    <definedName name="_R3P" localSheetId="12">#REF!</definedName>
    <definedName name="_R3P">#REF!</definedName>
    <definedName name="_R3R" localSheetId="2">#REF!</definedName>
    <definedName name="_R3R" localSheetId="7">#REF!</definedName>
    <definedName name="_R3R" localSheetId="11">#REF!</definedName>
    <definedName name="_R3R" localSheetId="12">#REF!</definedName>
    <definedName name="_R3R">#REF!</definedName>
    <definedName name="_R4P" localSheetId="2">#REF!</definedName>
    <definedName name="_R4P" localSheetId="7">#REF!</definedName>
    <definedName name="_R4P" localSheetId="11">#REF!</definedName>
    <definedName name="_R4P" localSheetId="12">#REF!</definedName>
    <definedName name="_R4P">#REF!</definedName>
    <definedName name="_R4R" localSheetId="2">#REF!</definedName>
    <definedName name="_R4R" localSheetId="7">#REF!</definedName>
    <definedName name="_R4R" localSheetId="11">#REF!</definedName>
    <definedName name="_R4R" localSheetId="12">#REF!</definedName>
    <definedName name="_R4R">#REF!</definedName>
    <definedName name="_R5P" localSheetId="2">#REF!</definedName>
    <definedName name="_R5P" localSheetId="7">#REF!</definedName>
    <definedName name="_R5P" localSheetId="11">#REF!</definedName>
    <definedName name="_R5P" localSheetId="12">#REF!</definedName>
    <definedName name="_R5P">#REF!</definedName>
    <definedName name="_R5R" localSheetId="2">#REF!</definedName>
    <definedName name="_R5R" localSheetId="7">#REF!</definedName>
    <definedName name="_R5R" localSheetId="11">#REF!</definedName>
    <definedName name="_R5R" localSheetId="12">#REF!</definedName>
    <definedName name="_R5R">#REF!</definedName>
    <definedName name="_R6P" localSheetId="2">#REF!</definedName>
    <definedName name="_R6P" localSheetId="7">#REF!</definedName>
    <definedName name="_R6P" localSheetId="11">#REF!</definedName>
    <definedName name="_R6P" localSheetId="12">#REF!</definedName>
    <definedName name="_R6P">#REF!</definedName>
    <definedName name="_R6R" localSheetId="2">#REF!</definedName>
    <definedName name="_R6R" localSheetId="7">#REF!</definedName>
    <definedName name="_R6R" localSheetId="11">#REF!</definedName>
    <definedName name="_R6R" localSheetId="12">#REF!</definedName>
    <definedName name="_R6R">#REF!</definedName>
    <definedName name="_R7P" localSheetId="2">#REF!</definedName>
    <definedName name="_R7P" localSheetId="7">#REF!</definedName>
    <definedName name="_R7P" localSheetId="11">#REF!</definedName>
    <definedName name="_R7P" localSheetId="12">#REF!</definedName>
    <definedName name="_R7P">#REF!</definedName>
    <definedName name="_R7R" localSheetId="2">#REF!</definedName>
    <definedName name="_R7R" localSheetId="7">#REF!</definedName>
    <definedName name="_R7R" localSheetId="11">#REF!</definedName>
    <definedName name="_R7R" localSheetId="12">#REF!</definedName>
    <definedName name="_R7R">#REF!</definedName>
    <definedName name="_R8P" localSheetId="2">#REF!</definedName>
    <definedName name="_R8P" localSheetId="7">#REF!</definedName>
    <definedName name="_R8P" localSheetId="11">#REF!</definedName>
    <definedName name="_R8P" localSheetId="12">#REF!</definedName>
    <definedName name="_R8P">#REF!</definedName>
    <definedName name="_R8R" localSheetId="2">#REF!</definedName>
    <definedName name="_R8R" localSheetId="7">#REF!</definedName>
    <definedName name="_R8R" localSheetId="11">#REF!</definedName>
    <definedName name="_R8R" localSheetId="12">#REF!</definedName>
    <definedName name="_R8R">#REF!</definedName>
    <definedName name="_R9P" localSheetId="2">#REF!</definedName>
    <definedName name="_R9P" localSheetId="7">#REF!</definedName>
    <definedName name="_R9P" localSheetId="11">#REF!</definedName>
    <definedName name="_R9P" localSheetId="12">#REF!</definedName>
    <definedName name="_R9P">#REF!</definedName>
    <definedName name="_R9R" localSheetId="2">#REF!</definedName>
    <definedName name="_R9R" localSheetId="7">#REF!</definedName>
    <definedName name="_R9R" localSheetId="11">#REF!</definedName>
    <definedName name="_R9R" localSheetId="12">#REF!</definedName>
    <definedName name="_R9R">#REF!</definedName>
    <definedName name="_RP1" localSheetId="2">#REF!</definedName>
    <definedName name="_RP1" localSheetId="7">#REF!</definedName>
    <definedName name="_RP1" localSheetId="11">#REF!</definedName>
    <definedName name="_RP1" localSheetId="12">#REF!</definedName>
    <definedName name="_RP1">#REF!</definedName>
    <definedName name="_RP10" localSheetId="2">#REF!</definedName>
    <definedName name="_RP10" localSheetId="7">#REF!</definedName>
    <definedName name="_RP10" localSheetId="11">#REF!</definedName>
    <definedName name="_RP10" localSheetId="12">#REF!</definedName>
    <definedName name="_RP10">#REF!</definedName>
    <definedName name="_RP11" localSheetId="2">#REF!</definedName>
    <definedName name="_RP11" localSheetId="7">#REF!</definedName>
    <definedName name="_RP11" localSheetId="11">#REF!</definedName>
    <definedName name="_RP11" localSheetId="12">#REF!</definedName>
    <definedName name="_RP11">#REF!</definedName>
    <definedName name="_RP12" localSheetId="2">#REF!</definedName>
    <definedName name="_RP12" localSheetId="7">#REF!</definedName>
    <definedName name="_RP12" localSheetId="11">#REF!</definedName>
    <definedName name="_RP12" localSheetId="12">#REF!</definedName>
    <definedName name="_RP12">#REF!</definedName>
    <definedName name="_RP13" localSheetId="2">#REF!</definedName>
    <definedName name="_RP13" localSheetId="7">#REF!</definedName>
    <definedName name="_RP13" localSheetId="11">#REF!</definedName>
    <definedName name="_RP13" localSheetId="12">#REF!</definedName>
    <definedName name="_RP13">#REF!</definedName>
    <definedName name="_RP14" localSheetId="2">#REF!</definedName>
    <definedName name="_RP14" localSheetId="7">#REF!</definedName>
    <definedName name="_RP14" localSheetId="11">#REF!</definedName>
    <definedName name="_RP14" localSheetId="12">#REF!</definedName>
    <definedName name="_RP14">#REF!</definedName>
    <definedName name="_RP15" localSheetId="2">#REF!</definedName>
    <definedName name="_RP15" localSheetId="7">#REF!</definedName>
    <definedName name="_RP15" localSheetId="11">#REF!</definedName>
    <definedName name="_RP15" localSheetId="12">#REF!</definedName>
    <definedName name="_RP15">#REF!</definedName>
    <definedName name="_RP16" localSheetId="2">#REF!</definedName>
    <definedName name="_RP16" localSheetId="7">#REF!</definedName>
    <definedName name="_RP16" localSheetId="11">#REF!</definedName>
    <definedName name="_RP16" localSheetId="12">#REF!</definedName>
    <definedName name="_RP16">#REF!</definedName>
    <definedName name="_RP17" localSheetId="2">#REF!</definedName>
    <definedName name="_RP17" localSheetId="7">#REF!</definedName>
    <definedName name="_RP17" localSheetId="11">#REF!</definedName>
    <definedName name="_RP17" localSheetId="12">#REF!</definedName>
    <definedName name="_RP17">#REF!</definedName>
    <definedName name="_RP18" localSheetId="2">#REF!</definedName>
    <definedName name="_RP18" localSheetId="7">#REF!</definedName>
    <definedName name="_RP18" localSheetId="11">#REF!</definedName>
    <definedName name="_RP18" localSheetId="12">#REF!</definedName>
    <definedName name="_RP18">#REF!</definedName>
    <definedName name="_RP19" localSheetId="2">#REF!</definedName>
    <definedName name="_RP19" localSheetId="7">#REF!</definedName>
    <definedName name="_RP19" localSheetId="11">#REF!</definedName>
    <definedName name="_RP19" localSheetId="12">#REF!</definedName>
    <definedName name="_RP19">#REF!</definedName>
    <definedName name="_RP2" localSheetId="2">#REF!</definedName>
    <definedName name="_RP2" localSheetId="7">#REF!</definedName>
    <definedName name="_RP2" localSheetId="11">#REF!</definedName>
    <definedName name="_RP2" localSheetId="12">#REF!</definedName>
    <definedName name="_RP2">#REF!</definedName>
    <definedName name="_RP20" localSheetId="2">#REF!</definedName>
    <definedName name="_RP20" localSheetId="7">#REF!</definedName>
    <definedName name="_RP20" localSheetId="11">#REF!</definedName>
    <definedName name="_RP20" localSheetId="12">#REF!</definedName>
    <definedName name="_RP20">#REF!</definedName>
    <definedName name="_RP21" localSheetId="2">#REF!</definedName>
    <definedName name="_RP21" localSheetId="7">#REF!</definedName>
    <definedName name="_RP21" localSheetId="11">#REF!</definedName>
    <definedName name="_RP21" localSheetId="12">#REF!</definedName>
    <definedName name="_RP21">#REF!</definedName>
    <definedName name="_RP22" localSheetId="2">#REF!</definedName>
    <definedName name="_RP22" localSheetId="7">#REF!</definedName>
    <definedName name="_RP22" localSheetId="11">#REF!</definedName>
    <definedName name="_RP22" localSheetId="12">#REF!</definedName>
    <definedName name="_RP22">#REF!</definedName>
    <definedName name="_RP23" localSheetId="2">#REF!</definedName>
    <definedName name="_RP23" localSheetId="7">#REF!</definedName>
    <definedName name="_RP23" localSheetId="11">#REF!</definedName>
    <definedName name="_RP23" localSheetId="12">#REF!</definedName>
    <definedName name="_RP23">#REF!</definedName>
    <definedName name="_RP24" localSheetId="2">#REF!</definedName>
    <definedName name="_RP24" localSheetId="7">#REF!</definedName>
    <definedName name="_RP24" localSheetId="11">#REF!</definedName>
    <definedName name="_RP24" localSheetId="12">#REF!</definedName>
    <definedName name="_RP24">#REF!</definedName>
    <definedName name="_RP3" localSheetId="2">#REF!</definedName>
    <definedName name="_RP3" localSheetId="7">#REF!</definedName>
    <definedName name="_RP3" localSheetId="11">#REF!</definedName>
    <definedName name="_RP3" localSheetId="12">#REF!</definedName>
    <definedName name="_RP3">#REF!</definedName>
    <definedName name="_RP4" localSheetId="2">#REF!</definedName>
    <definedName name="_RP4" localSheetId="7">#REF!</definedName>
    <definedName name="_RP4" localSheetId="11">#REF!</definedName>
    <definedName name="_RP4" localSheetId="12">#REF!</definedName>
    <definedName name="_RP4">#REF!</definedName>
    <definedName name="_RP5" localSheetId="2">#REF!</definedName>
    <definedName name="_RP5" localSheetId="7">#REF!</definedName>
    <definedName name="_RP5" localSheetId="11">#REF!</definedName>
    <definedName name="_RP5" localSheetId="12">#REF!</definedName>
    <definedName name="_RP5">#REF!</definedName>
    <definedName name="_RP6" localSheetId="2">#REF!</definedName>
    <definedName name="_RP6" localSheetId="7">#REF!</definedName>
    <definedName name="_RP6" localSheetId="11">#REF!</definedName>
    <definedName name="_RP6" localSheetId="12">#REF!</definedName>
    <definedName name="_RP6">#REF!</definedName>
    <definedName name="_RP7" localSheetId="2">#REF!</definedName>
    <definedName name="_RP7" localSheetId="7">#REF!</definedName>
    <definedName name="_RP7" localSheetId="11">#REF!</definedName>
    <definedName name="_RP7" localSheetId="12">#REF!</definedName>
    <definedName name="_RP7">#REF!</definedName>
    <definedName name="_RP8" localSheetId="2">#REF!</definedName>
    <definedName name="_RP8" localSheetId="7">#REF!</definedName>
    <definedName name="_RP8" localSheetId="11">#REF!</definedName>
    <definedName name="_RP8" localSheetId="12">#REF!</definedName>
    <definedName name="_RP8">#REF!</definedName>
    <definedName name="_RP9" localSheetId="2">#REF!</definedName>
    <definedName name="_RP9" localSheetId="7">#REF!</definedName>
    <definedName name="_RP9" localSheetId="11">#REF!</definedName>
    <definedName name="_RP9" localSheetId="12">#REF!</definedName>
    <definedName name="_RP9">#REF!</definedName>
    <definedName name="_RR1" localSheetId="2">#REF!</definedName>
    <definedName name="_RR1" localSheetId="7">#REF!</definedName>
    <definedName name="_RR1" localSheetId="11">#REF!</definedName>
    <definedName name="_RR1" localSheetId="12">#REF!</definedName>
    <definedName name="_RR1">#REF!</definedName>
    <definedName name="_RR10" localSheetId="2">#REF!</definedName>
    <definedName name="_RR10" localSheetId="7">#REF!</definedName>
    <definedName name="_RR10" localSheetId="11">#REF!</definedName>
    <definedName name="_RR10" localSheetId="12">#REF!</definedName>
    <definedName name="_RR10">#REF!</definedName>
    <definedName name="_RR12" localSheetId="2">#REF!</definedName>
    <definedName name="_RR12" localSheetId="7">#REF!</definedName>
    <definedName name="_RR12" localSheetId="11">#REF!</definedName>
    <definedName name="_RR12" localSheetId="12">#REF!</definedName>
    <definedName name="_RR12">#REF!</definedName>
    <definedName name="_RR13" localSheetId="2">#REF!</definedName>
    <definedName name="_RR13" localSheetId="7">#REF!</definedName>
    <definedName name="_RR13" localSheetId="11">#REF!</definedName>
    <definedName name="_RR13" localSheetId="12">#REF!</definedName>
    <definedName name="_RR13">#REF!</definedName>
    <definedName name="_RR14" localSheetId="2">#REF!</definedName>
    <definedName name="_RR14" localSheetId="7">#REF!</definedName>
    <definedName name="_RR14" localSheetId="11">#REF!</definedName>
    <definedName name="_RR14" localSheetId="12">#REF!</definedName>
    <definedName name="_RR14">#REF!</definedName>
    <definedName name="_RR15" localSheetId="2">#REF!</definedName>
    <definedName name="_RR15" localSheetId="7">#REF!</definedName>
    <definedName name="_RR15" localSheetId="11">#REF!</definedName>
    <definedName name="_RR15" localSheetId="12">#REF!</definedName>
    <definedName name="_RR15">#REF!</definedName>
    <definedName name="_RR16" localSheetId="2">#REF!</definedName>
    <definedName name="_RR16" localSheetId="7">#REF!</definedName>
    <definedName name="_RR16" localSheetId="11">#REF!</definedName>
    <definedName name="_RR16" localSheetId="12">#REF!</definedName>
    <definedName name="_RR16">#REF!</definedName>
    <definedName name="_RR17" localSheetId="2">#REF!</definedName>
    <definedName name="_RR17" localSheetId="7">#REF!</definedName>
    <definedName name="_RR17" localSheetId="11">#REF!</definedName>
    <definedName name="_RR17" localSheetId="12">#REF!</definedName>
    <definedName name="_RR17">#REF!</definedName>
    <definedName name="_RR18" localSheetId="2">#REF!</definedName>
    <definedName name="_RR18" localSheetId="7">#REF!</definedName>
    <definedName name="_RR18" localSheetId="11">#REF!</definedName>
    <definedName name="_RR18" localSheetId="12">#REF!</definedName>
    <definedName name="_RR18">#REF!</definedName>
    <definedName name="_RR19" localSheetId="2">#REF!</definedName>
    <definedName name="_RR19" localSheetId="7">#REF!</definedName>
    <definedName name="_RR19" localSheetId="11">#REF!</definedName>
    <definedName name="_RR19" localSheetId="12">#REF!</definedName>
    <definedName name="_RR19">#REF!</definedName>
    <definedName name="_RR2" localSheetId="2">#REF!</definedName>
    <definedName name="_RR2" localSheetId="7">#REF!</definedName>
    <definedName name="_RR2" localSheetId="11">#REF!</definedName>
    <definedName name="_RR2" localSheetId="12">#REF!</definedName>
    <definedName name="_RR2">#REF!</definedName>
    <definedName name="_RR20" localSheetId="2">#REF!</definedName>
    <definedName name="_RR20" localSheetId="7">#REF!</definedName>
    <definedName name="_RR20" localSheetId="11">#REF!</definedName>
    <definedName name="_RR20" localSheetId="12">#REF!</definedName>
    <definedName name="_RR20">#REF!</definedName>
    <definedName name="_RR21" localSheetId="2">#REF!</definedName>
    <definedName name="_RR21" localSheetId="7">#REF!</definedName>
    <definedName name="_RR21" localSheetId="11">#REF!</definedName>
    <definedName name="_RR21" localSheetId="12">#REF!</definedName>
    <definedName name="_RR21">#REF!</definedName>
    <definedName name="_RR22" localSheetId="2">#REF!</definedName>
    <definedName name="_RR22" localSheetId="7">#REF!</definedName>
    <definedName name="_RR22" localSheetId="11">#REF!</definedName>
    <definedName name="_RR22" localSheetId="12">#REF!</definedName>
    <definedName name="_RR22">#REF!</definedName>
    <definedName name="_RR23" localSheetId="2">#REF!</definedName>
    <definedName name="_RR23" localSheetId="7">#REF!</definedName>
    <definedName name="_RR23" localSheetId="11">#REF!</definedName>
    <definedName name="_RR23" localSheetId="12">#REF!</definedName>
    <definedName name="_RR23">#REF!</definedName>
    <definedName name="_RR24" localSheetId="2">#REF!</definedName>
    <definedName name="_RR24" localSheetId="7">#REF!</definedName>
    <definedName name="_RR24" localSheetId="11">#REF!</definedName>
    <definedName name="_RR24" localSheetId="12">#REF!</definedName>
    <definedName name="_RR24">#REF!</definedName>
    <definedName name="_RR3" localSheetId="2">#REF!</definedName>
    <definedName name="_RR3" localSheetId="7">#REF!</definedName>
    <definedName name="_RR3" localSheetId="11">#REF!</definedName>
    <definedName name="_RR3" localSheetId="12">#REF!</definedName>
    <definedName name="_RR3">#REF!</definedName>
    <definedName name="_RR4" localSheetId="2">#REF!</definedName>
    <definedName name="_RR4" localSheetId="7">#REF!</definedName>
    <definedName name="_RR4" localSheetId="11">#REF!</definedName>
    <definedName name="_RR4" localSheetId="12">#REF!</definedName>
    <definedName name="_RR4">#REF!</definedName>
    <definedName name="_RR5" localSheetId="2">#REF!</definedName>
    <definedName name="_RR5" localSheetId="7">#REF!</definedName>
    <definedName name="_RR5" localSheetId="11">#REF!</definedName>
    <definedName name="_RR5" localSheetId="12">#REF!</definedName>
    <definedName name="_RR5">#REF!</definedName>
    <definedName name="_RR6" localSheetId="2">#REF!</definedName>
    <definedName name="_RR6" localSheetId="7">#REF!</definedName>
    <definedName name="_RR6" localSheetId="11">#REF!</definedName>
    <definedName name="_RR6" localSheetId="12">#REF!</definedName>
    <definedName name="_RR6">#REF!</definedName>
    <definedName name="_RR7" localSheetId="2">#REF!</definedName>
    <definedName name="_RR7" localSheetId="7">#REF!</definedName>
    <definedName name="_RR7" localSheetId="11">#REF!</definedName>
    <definedName name="_RR7" localSheetId="12">#REF!</definedName>
    <definedName name="_RR7">#REF!</definedName>
    <definedName name="_RR8" localSheetId="2">#REF!</definedName>
    <definedName name="_RR8" localSheetId="7">#REF!</definedName>
    <definedName name="_RR8" localSheetId="11">#REF!</definedName>
    <definedName name="_RR8" localSheetId="12">#REF!</definedName>
    <definedName name="_RR8">#REF!</definedName>
    <definedName name="_RR9" localSheetId="2">#REF!</definedName>
    <definedName name="_RR9" localSheetId="7">#REF!</definedName>
    <definedName name="_RR9" localSheetId="11">#REF!</definedName>
    <definedName name="_RR9" localSheetId="12">#REF!</definedName>
    <definedName name="_RR9">#REF!</definedName>
    <definedName name="_tt1">"$#REF!.$A$1:$B$3278"</definedName>
    <definedName name="A1P1" localSheetId="2">#REF!</definedName>
    <definedName name="A1P1" localSheetId="7">#REF!</definedName>
    <definedName name="A1P1" localSheetId="11">#REF!</definedName>
    <definedName name="A1P1" localSheetId="12">#REF!</definedName>
    <definedName name="A1P1">#REF!</definedName>
    <definedName name="A1P10" localSheetId="2">#REF!</definedName>
    <definedName name="A1P10" localSheetId="7">#REF!</definedName>
    <definedName name="A1P10" localSheetId="11">#REF!</definedName>
    <definedName name="A1P10" localSheetId="12">#REF!</definedName>
    <definedName name="A1P10">#REF!</definedName>
    <definedName name="A1P11" localSheetId="2">#REF!</definedName>
    <definedName name="A1P11" localSheetId="7">#REF!</definedName>
    <definedName name="A1P11" localSheetId="11">#REF!</definedName>
    <definedName name="A1P11" localSheetId="12">#REF!</definedName>
    <definedName name="A1P11">#REF!</definedName>
    <definedName name="A1P12" localSheetId="2">#REF!</definedName>
    <definedName name="A1P12" localSheetId="7">#REF!</definedName>
    <definedName name="A1P12" localSheetId="11">#REF!</definedName>
    <definedName name="A1P12" localSheetId="12">#REF!</definedName>
    <definedName name="A1P12">#REF!</definedName>
    <definedName name="A1P13" localSheetId="2">#REF!</definedName>
    <definedName name="A1P13" localSheetId="7">#REF!</definedName>
    <definedName name="A1P13" localSheetId="11">#REF!</definedName>
    <definedName name="A1P13" localSheetId="12">#REF!</definedName>
    <definedName name="A1P13">#REF!</definedName>
    <definedName name="A1P14" localSheetId="2">#REF!</definedName>
    <definedName name="A1P14" localSheetId="7">#REF!</definedName>
    <definedName name="A1P14" localSheetId="11">#REF!</definedName>
    <definedName name="A1P14" localSheetId="12">#REF!</definedName>
    <definedName name="A1P14">#REF!</definedName>
    <definedName name="A1P15" localSheetId="2">#REF!</definedName>
    <definedName name="A1P15" localSheetId="7">#REF!</definedName>
    <definedName name="A1P15" localSheetId="11">#REF!</definedName>
    <definedName name="A1P15" localSheetId="12">#REF!</definedName>
    <definedName name="A1P15">#REF!</definedName>
    <definedName name="A1P16" localSheetId="2">#REF!</definedName>
    <definedName name="A1P16" localSheetId="7">#REF!</definedName>
    <definedName name="A1P16" localSheetId="11">#REF!</definedName>
    <definedName name="A1P16" localSheetId="12">#REF!</definedName>
    <definedName name="A1P16">#REF!</definedName>
    <definedName name="A1P17" localSheetId="2">#REF!</definedName>
    <definedName name="A1P17" localSheetId="7">#REF!</definedName>
    <definedName name="A1P17" localSheetId="11">#REF!</definedName>
    <definedName name="A1P17" localSheetId="12">#REF!</definedName>
    <definedName name="A1P17">#REF!</definedName>
    <definedName name="A1P18" localSheetId="2">#REF!</definedName>
    <definedName name="A1P18" localSheetId="7">#REF!</definedName>
    <definedName name="A1P18" localSheetId="11">#REF!</definedName>
    <definedName name="A1P18" localSheetId="12">#REF!</definedName>
    <definedName name="A1P18">#REF!</definedName>
    <definedName name="A1P19" localSheetId="2">#REF!</definedName>
    <definedName name="A1P19" localSheetId="7">#REF!</definedName>
    <definedName name="A1P19" localSheetId="11">#REF!</definedName>
    <definedName name="A1P19" localSheetId="12">#REF!</definedName>
    <definedName name="A1P19">#REF!</definedName>
    <definedName name="A1P2" localSheetId="2">#REF!</definedName>
    <definedName name="A1P2" localSheetId="7">#REF!</definedName>
    <definedName name="A1P2" localSheetId="11">#REF!</definedName>
    <definedName name="A1P2" localSheetId="12">#REF!</definedName>
    <definedName name="A1P2">#REF!</definedName>
    <definedName name="A1P20" localSheetId="2">#REF!</definedName>
    <definedName name="A1P20" localSheetId="7">#REF!</definedName>
    <definedName name="A1P20" localSheetId="11">#REF!</definedName>
    <definedName name="A1P20" localSheetId="12">#REF!</definedName>
    <definedName name="A1P20">#REF!</definedName>
    <definedName name="A1P21" localSheetId="2">#REF!</definedName>
    <definedName name="A1P21" localSheetId="7">#REF!</definedName>
    <definedName name="A1P21" localSheetId="11">#REF!</definedName>
    <definedName name="A1P21" localSheetId="12">#REF!</definedName>
    <definedName name="A1P21">#REF!</definedName>
    <definedName name="A1P22" localSheetId="2">#REF!</definedName>
    <definedName name="A1P22" localSheetId="7">#REF!</definedName>
    <definedName name="A1P22" localSheetId="11">#REF!</definedName>
    <definedName name="A1P22" localSheetId="12">#REF!</definedName>
    <definedName name="A1P22">#REF!</definedName>
    <definedName name="A1P23" localSheetId="2">#REF!</definedName>
    <definedName name="A1P23" localSheetId="7">#REF!</definedName>
    <definedName name="A1P23" localSheetId="11">#REF!</definedName>
    <definedName name="A1P23" localSheetId="12">#REF!</definedName>
    <definedName name="A1P23">#REF!</definedName>
    <definedName name="A1P24" localSheetId="2">#REF!</definedName>
    <definedName name="A1P24" localSheetId="7">#REF!</definedName>
    <definedName name="A1P24" localSheetId="11">#REF!</definedName>
    <definedName name="A1P24" localSheetId="12">#REF!</definedName>
    <definedName name="A1P24">#REF!</definedName>
    <definedName name="A1P3" localSheetId="2">#REF!</definedName>
    <definedName name="A1P3" localSheetId="7">#REF!</definedName>
    <definedName name="A1P3" localSheetId="11">#REF!</definedName>
    <definedName name="A1P3" localSheetId="12">#REF!</definedName>
    <definedName name="A1P3">#REF!</definedName>
    <definedName name="A1P4" localSheetId="2">#REF!</definedName>
    <definedName name="A1P4" localSheetId="7">#REF!</definedName>
    <definedName name="A1P4" localSheetId="11">#REF!</definedName>
    <definedName name="A1P4" localSheetId="12">#REF!</definedName>
    <definedName name="A1P4">#REF!</definedName>
    <definedName name="A1P5" localSheetId="2">#REF!</definedName>
    <definedName name="A1P5" localSheetId="7">#REF!</definedName>
    <definedName name="A1P5" localSheetId="11">#REF!</definedName>
    <definedName name="A1P5" localSheetId="12">#REF!</definedName>
    <definedName name="A1P5">#REF!</definedName>
    <definedName name="A1P6" localSheetId="2">#REF!</definedName>
    <definedName name="A1P6" localSheetId="7">#REF!</definedName>
    <definedName name="A1P6" localSheetId="11">#REF!</definedName>
    <definedName name="A1P6" localSheetId="12">#REF!</definedName>
    <definedName name="A1P6">#REF!</definedName>
    <definedName name="A1P7" localSheetId="2">#REF!</definedName>
    <definedName name="A1P7" localSheetId="7">#REF!</definedName>
    <definedName name="A1P7" localSheetId="11">#REF!</definedName>
    <definedName name="A1P7" localSheetId="12">#REF!</definedName>
    <definedName name="A1P7">#REF!</definedName>
    <definedName name="A1P8" localSheetId="2">#REF!</definedName>
    <definedName name="A1P8" localSheetId="7">#REF!</definedName>
    <definedName name="A1P8" localSheetId="11">#REF!</definedName>
    <definedName name="A1P8" localSheetId="12">#REF!</definedName>
    <definedName name="A1P8">#REF!</definedName>
    <definedName name="A1P9" localSheetId="2">#REF!</definedName>
    <definedName name="A1P9" localSheetId="7">#REF!</definedName>
    <definedName name="A1P9" localSheetId="11">#REF!</definedName>
    <definedName name="A1P9" localSheetId="12">#REF!</definedName>
    <definedName name="A1P9">#REF!</definedName>
    <definedName name="A1R1" localSheetId="2">#REF!</definedName>
    <definedName name="A1R1" localSheetId="7">#REF!</definedName>
    <definedName name="A1R1" localSheetId="11">#REF!</definedName>
    <definedName name="A1R1" localSheetId="12">#REF!</definedName>
    <definedName name="A1R1">#REF!</definedName>
    <definedName name="A1R10" localSheetId="2">#REF!</definedName>
    <definedName name="A1R10" localSheetId="7">#REF!</definedName>
    <definedName name="A1R10" localSheetId="11">#REF!</definedName>
    <definedName name="A1R10" localSheetId="12">#REF!</definedName>
    <definedName name="A1R10">#REF!</definedName>
    <definedName name="A1R11" localSheetId="2">#REF!</definedName>
    <definedName name="A1R11" localSheetId="7">#REF!</definedName>
    <definedName name="A1R11" localSheetId="11">#REF!</definedName>
    <definedName name="A1R11" localSheetId="12">#REF!</definedName>
    <definedName name="A1R11">#REF!</definedName>
    <definedName name="A1R12" localSheetId="2">#REF!</definedName>
    <definedName name="A1R12" localSheetId="7">#REF!</definedName>
    <definedName name="A1R12" localSheetId="11">#REF!</definedName>
    <definedName name="A1R12" localSheetId="12">#REF!</definedName>
    <definedName name="A1R12">#REF!</definedName>
    <definedName name="A1R13" localSheetId="2">#REF!</definedName>
    <definedName name="A1R13" localSheetId="7">#REF!</definedName>
    <definedName name="A1R13" localSheetId="11">#REF!</definedName>
    <definedName name="A1R13" localSheetId="12">#REF!</definedName>
    <definedName name="A1R13">#REF!</definedName>
    <definedName name="A1R14" localSheetId="2">#REF!</definedName>
    <definedName name="A1R14" localSheetId="7">#REF!</definedName>
    <definedName name="A1R14" localSheetId="11">#REF!</definedName>
    <definedName name="A1R14" localSheetId="12">#REF!</definedName>
    <definedName name="A1R14">#REF!</definedName>
    <definedName name="A1R15" localSheetId="2">#REF!</definedName>
    <definedName name="A1R15" localSheetId="7">#REF!</definedName>
    <definedName name="A1R15" localSheetId="11">#REF!</definedName>
    <definedName name="A1R15" localSheetId="12">#REF!</definedName>
    <definedName name="A1R15">#REF!</definedName>
    <definedName name="A1R16" localSheetId="2">#REF!</definedName>
    <definedName name="A1R16" localSheetId="7">#REF!</definedName>
    <definedName name="A1R16" localSheetId="11">#REF!</definedName>
    <definedName name="A1R16" localSheetId="12">#REF!</definedName>
    <definedName name="A1R16">#REF!</definedName>
    <definedName name="A1R17" localSheetId="2">#REF!</definedName>
    <definedName name="A1R17" localSheetId="7">#REF!</definedName>
    <definedName name="A1R17" localSheetId="11">#REF!</definedName>
    <definedName name="A1R17" localSheetId="12">#REF!</definedName>
    <definedName name="A1R17">#REF!</definedName>
    <definedName name="A1R18" localSheetId="2">#REF!</definedName>
    <definedName name="A1R18" localSheetId="7">#REF!</definedName>
    <definedName name="A1R18" localSheetId="11">#REF!</definedName>
    <definedName name="A1R18" localSheetId="12">#REF!</definedName>
    <definedName name="A1R18">#REF!</definedName>
    <definedName name="A1R19" localSheetId="2">#REF!</definedName>
    <definedName name="A1R19" localSheetId="7">#REF!</definedName>
    <definedName name="A1R19" localSheetId="11">#REF!</definedName>
    <definedName name="A1R19" localSheetId="12">#REF!</definedName>
    <definedName name="A1R19">#REF!</definedName>
    <definedName name="A1R2" localSheetId="2">#REF!</definedName>
    <definedName name="A1R2" localSheetId="7">#REF!</definedName>
    <definedName name="A1R2" localSheetId="11">#REF!</definedName>
    <definedName name="A1R2" localSheetId="12">#REF!</definedName>
    <definedName name="A1R2">#REF!</definedName>
    <definedName name="A1R20" localSheetId="2">#REF!</definedName>
    <definedName name="A1R20" localSheetId="7">#REF!</definedName>
    <definedName name="A1R20" localSheetId="11">#REF!</definedName>
    <definedName name="A1R20" localSheetId="12">#REF!</definedName>
    <definedName name="A1R20">#REF!</definedName>
    <definedName name="A1R21" localSheetId="2">#REF!</definedName>
    <definedName name="A1R21" localSheetId="7">#REF!</definedName>
    <definedName name="A1R21" localSheetId="11">#REF!</definedName>
    <definedName name="A1R21" localSheetId="12">#REF!</definedName>
    <definedName name="A1R21">#REF!</definedName>
    <definedName name="A1R22" localSheetId="2">#REF!</definedName>
    <definedName name="A1R22" localSheetId="7">#REF!</definedName>
    <definedName name="A1R22" localSheetId="11">#REF!</definedName>
    <definedName name="A1R22" localSheetId="12">#REF!</definedName>
    <definedName name="A1R22">#REF!</definedName>
    <definedName name="A1R23" localSheetId="2">#REF!</definedName>
    <definedName name="A1R23" localSheetId="7">#REF!</definedName>
    <definedName name="A1R23" localSheetId="11">#REF!</definedName>
    <definedName name="A1R23" localSheetId="12">#REF!</definedName>
    <definedName name="A1R23">#REF!</definedName>
    <definedName name="A1R24" localSheetId="2">#REF!</definedName>
    <definedName name="A1R24" localSheetId="7">#REF!</definedName>
    <definedName name="A1R24" localSheetId="11">#REF!</definedName>
    <definedName name="A1R24" localSheetId="12">#REF!</definedName>
    <definedName name="A1R24">#REF!</definedName>
    <definedName name="A1R3" localSheetId="2">#REF!</definedName>
    <definedName name="A1R3" localSheetId="7">#REF!</definedName>
    <definedName name="A1R3" localSheetId="11">#REF!</definedName>
    <definedName name="A1R3" localSheetId="12">#REF!</definedName>
    <definedName name="A1R3">#REF!</definedName>
    <definedName name="A1R4" localSheetId="2">#REF!</definedName>
    <definedName name="A1R4" localSheetId="7">#REF!</definedName>
    <definedName name="A1R4" localSheetId="11">#REF!</definedName>
    <definedName name="A1R4" localSheetId="12">#REF!</definedName>
    <definedName name="A1R4">#REF!</definedName>
    <definedName name="A1R5" localSheetId="2">#REF!</definedName>
    <definedName name="A1R5" localSheetId="7">#REF!</definedName>
    <definedName name="A1R5" localSheetId="11">#REF!</definedName>
    <definedName name="A1R5" localSheetId="12">#REF!</definedName>
    <definedName name="A1R5">#REF!</definedName>
    <definedName name="A1R6" localSheetId="2">#REF!</definedName>
    <definedName name="A1R6" localSheetId="7">#REF!</definedName>
    <definedName name="A1R6" localSheetId="11">#REF!</definedName>
    <definedName name="A1R6" localSheetId="12">#REF!</definedName>
    <definedName name="A1R6">#REF!</definedName>
    <definedName name="A1R7" localSheetId="2">#REF!</definedName>
    <definedName name="A1R7" localSheetId="7">#REF!</definedName>
    <definedName name="A1R7" localSheetId="11">#REF!</definedName>
    <definedName name="A1R7" localSheetId="12">#REF!</definedName>
    <definedName name="A1R7">#REF!</definedName>
    <definedName name="A1R8" localSheetId="2">#REF!</definedName>
    <definedName name="A1R8" localSheetId="7">#REF!</definedName>
    <definedName name="A1R8" localSheetId="11">#REF!</definedName>
    <definedName name="A1R8" localSheetId="12">#REF!</definedName>
    <definedName name="A1R8">#REF!</definedName>
    <definedName name="A1R9" localSheetId="2">#REF!</definedName>
    <definedName name="A1R9" localSheetId="7">#REF!</definedName>
    <definedName name="A1R9" localSheetId="11">#REF!</definedName>
    <definedName name="A1R9" localSheetId="12">#REF!</definedName>
    <definedName name="A1R9">#REF!</definedName>
    <definedName name="A2P1" localSheetId="2">#REF!</definedName>
    <definedName name="A2P1" localSheetId="7">#REF!</definedName>
    <definedName name="A2P1" localSheetId="11">#REF!</definedName>
    <definedName name="A2P1" localSheetId="12">#REF!</definedName>
    <definedName name="A2P1">#REF!</definedName>
    <definedName name="A2P10" localSheetId="2">#REF!</definedName>
    <definedName name="A2P10" localSheetId="7">#REF!</definedName>
    <definedName name="A2P10" localSheetId="11">#REF!</definedName>
    <definedName name="A2P10" localSheetId="12">#REF!</definedName>
    <definedName name="A2P10">#REF!</definedName>
    <definedName name="A2P11" localSheetId="2">#REF!</definedName>
    <definedName name="A2P11" localSheetId="7">#REF!</definedName>
    <definedName name="A2P11" localSheetId="11">#REF!</definedName>
    <definedName name="A2P11" localSheetId="12">#REF!</definedName>
    <definedName name="A2P11">#REF!</definedName>
    <definedName name="A2P12" localSheetId="2">#REF!</definedName>
    <definedName name="A2P12" localSheetId="7">#REF!</definedName>
    <definedName name="A2P12" localSheetId="11">#REF!</definedName>
    <definedName name="A2P12" localSheetId="12">#REF!</definedName>
    <definedName name="A2P12">#REF!</definedName>
    <definedName name="A2P13" localSheetId="2">#REF!</definedName>
    <definedName name="A2P13" localSheetId="7">#REF!</definedName>
    <definedName name="A2P13" localSheetId="11">#REF!</definedName>
    <definedName name="A2P13" localSheetId="12">#REF!</definedName>
    <definedName name="A2P13">#REF!</definedName>
    <definedName name="A2P14" localSheetId="2">#REF!</definedName>
    <definedName name="A2P14" localSheetId="7">#REF!</definedName>
    <definedName name="A2P14" localSheetId="11">#REF!</definedName>
    <definedName name="A2P14" localSheetId="12">#REF!</definedName>
    <definedName name="A2P14">#REF!</definedName>
    <definedName name="A2P15" localSheetId="2">#REF!</definedName>
    <definedName name="A2P15" localSheetId="7">#REF!</definedName>
    <definedName name="A2P15" localSheetId="11">#REF!</definedName>
    <definedName name="A2P15" localSheetId="12">#REF!</definedName>
    <definedName name="A2P15">#REF!</definedName>
    <definedName name="A2P16" localSheetId="2">#REF!</definedName>
    <definedName name="A2P16" localSheetId="7">#REF!</definedName>
    <definedName name="A2P16" localSheetId="11">#REF!</definedName>
    <definedName name="A2P16" localSheetId="12">#REF!</definedName>
    <definedName name="A2P16">#REF!</definedName>
    <definedName name="A2P17" localSheetId="2">#REF!</definedName>
    <definedName name="A2P17" localSheetId="7">#REF!</definedName>
    <definedName name="A2P17" localSheetId="11">#REF!</definedName>
    <definedName name="A2P17" localSheetId="12">#REF!</definedName>
    <definedName name="A2P17">#REF!</definedName>
    <definedName name="A2P18" localSheetId="2">#REF!</definedName>
    <definedName name="A2P18" localSheetId="7">#REF!</definedName>
    <definedName name="A2P18" localSheetId="11">#REF!</definedName>
    <definedName name="A2P18" localSheetId="12">#REF!</definedName>
    <definedName name="A2P18">#REF!</definedName>
    <definedName name="A2P19" localSheetId="2">#REF!</definedName>
    <definedName name="A2P19" localSheetId="7">#REF!</definedName>
    <definedName name="A2P19" localSheetId="11">#REF!</definedName>
    <definedName name="A2P19" localSheetId="12">#REF!</definedName>
    <definedName name="A2P19">#REF!</definedName>
    <definedName name="A2P2" localSheetId="2">#REF!</definedName>
    <definedName name="A2P2" localSheetId="7">#REF!</definedName>
    <definedName name="A2P2" localSheetId="11">#REF!</definedName>
    <definedName name="A2P2" localSheetId="12">#REF!</definedName>
    <definedName name="A2P2">#REF!</definedName>
    <definedName name="A2P20" localSheetId="2">#REF!</definedName>
    <definedName name="A2P20" localSheetId="7">#REF!</definedName>
    <definedName name="A2P20" localSheetId="11">#REF!</definedName>
    <definedName name="A2P20" localSheetId="12">#REF!</definedName>
    <definedName name="A2P20">#REF!</definedName>
    <definedName name="A2P21" localSheetId="2">#REF!</definedName>
    <definedName name="A2P21" localSheetId="7">#REF!</definedName>
    <definedName name="A2P21" localSheetId="11">#REF!</definedName>
    <definedName name="A2P21" localSheetId="12">#REF!</definedName>
    <definedName name="A2P21">#REF!</definedName>
    <definedName name="A2P22" localSheetId="2">#REF!</definedName>
    <definedName name="A2P22" localSheetId="7">#REF!</definedName>
    <definedName name="A2P22" localSheetId="11">#REF!</definedName>
    <definedName name="A2P22" localSheetId="12">#REF!</definedName>
    <definedName name="A2P22">#REF!</definedName>
    <definedName name="A2P23" localSheetId="2">#REF!</definedName>
    <definedName name="A2P23" localSheetId="7">#REF!</definedName>
    <definedName name="A2P23" localSheetId="11">#REF!</definedName>
    <definedName name="A2P23" localSheetId="12">#REF!</definedName>
    <definedName name="A2P23">#REF!</definedName>
    <definedName name="A2P24" localSheetId="2">#REF!</definedName>
    <definedName name="A2P24" localSheetId="7">#REF!</definedName>
    <definedName name="A2P24" localSheetId="11">#REF!</definedName>
    <definedName name="A2P24" localSheetId="12">#REF!</definedName>
    <definedName name="A2P24">#REF!</definedName>
    <definedName name="A2P3" localSheetId="2">#REF!</definedName>
    <definedName name="A2P3" localSheetId="7">#REF!</definedName>
    <definedName name="A2P3" localSheetId="11">#REF!</definedName>
    <definedName name="A2P3" localSheetId="12">#REF!</definedName>
    <definedName name="A2P3">#REF!</definedName>
    <definedName name="A2P4" localSheetId="2">#REF!</definedName>
    <definedName name="A2P4" localSheetId="7">#REF!</definedName>
    <definedName name="A2P4" localSheetId="11">#REF!</definedName>
    <definedName name="A2P4" localSheetId="12">#REF!</definedName>
    <definedName name="A2P4">#REF!</definedName>
    <definedName name="A2P5" localSheetId="2">#REF!</definedName>
    <definedName name="A2P5" localSheetId="7">#REF!</definedName>
    <definedName name="A2P5" localSheetId="11">#REF!</definedName>
    <definedName name="A2P5" localSheetId="12">#REF!</definedName>
    <definedName name="A2P5">#REF!</definedName>
    <definedName name="A2P6" localSheetId="2">#REF!</definedName>
    <definedName name="A2P6" localSheetId="7">#REF!</definedName>
    <definedName name="A2P6" localSheetId="11">#REF!</definedName>
    <definedName name="A2P6" localSheetId="12">#REF!</definedName>
    <definedName name="A2P6">#REF!</definedName>
    <definedName name="A2P7" localSheetId="2">#REF!</definedName>
    <definedName name="A2P7" localSheetId="7">#REF!</definedName>
    <definedName name="A2P7" localSheetId="11">#REF!</definedName>
    <definedName name="A2P7" localSheetId="12">#REF!</definedName>
    <definedName name="A2P7">#REF!</definedName>
    <definedName name="A2P8" localSheetId="2">#REF!</definedName>
    <definedName name="A2P8" localSheetId="7">#REF!</definedName>
    <definedName name="A2P8" localSheetId="11">#REF!</definedName>
    <definedName name="A2P8" localSheetId="12">#REF!</definedName>
    <definedName name="A2P8">#REF!</definedName>
    <definedName name="A2P9" localSheetId="2">#REF!</definedName>
    <definedName name="A2P9" localSheetId="7">#REF!</definedName>
    <definedName name="A2P9" localSheetId="11">#REF!</definedName>
    <definedName name="A2P9" localSheetId="12">#REF!</definedName>
    <definedName name="A2P9">#REF!</definedName>
    <definedName name="A2R1" localSheetId="2">#REF!</definedName>
    <definedName name="A2R1" localSheetId="7">#REF!</definedName>
    <definedName name="A2R1" localSheetId="11">#REF!</definedName>
    <definedName name="A2R1" localSheetId="12">#REF!</definedName>
    <definedName name="A2R1">#REF!</definedName>
    <definedName name="A2R10" localSheetId="2">#REF!</definedName>
    <definedName name="A2R10" localSheetId="7">#REF!</definedName>
    <definedName name="A2R10" localSheetId="11">#REF!</definedName>
    <definedName name="A2R10" localSheetId="12">#REF!</definedName>
    <definedName name="A2R10">#REF!</definedName>
    <definedName name="A2R11" localSheetId="2">#REF!</definedName>
    <definedName name="A2R11" localSheetId="7">#REF!</definedName>
    <definedName name="A2R11" localSheetId="11">#REF!</definedName>
    <definedName name="A2R11" localSheetId="12">#REF!</definedName>
    <definedName name="A2R11">#REF!</definedName>
    <definedName name="A2R12" localSheetId="2">#REF!</definedName>
    <definedName name="A2R12" localSheetId="7">#REF!</definedName>
    <definedName name="A2R12" localSheetId="11">#REF!</definedName>
    <definedName name="A2R12" localSheetId="12">#REF!</definedName>
    <definedName name="A2R12">#REF!</definedName>
    <definedName name="A2R13" localSheetId="2">#REF!</definedName>
    <definedName name="A2R13" localSheetId="7">#REF!</definedName>
    <definedName name="A2R13" localSheetId="11">#REF!</definedName>
    <definedName name="A2R13" localSheetId="12">#REF!</definedName>
    <definedName name="A2R13">#REF!</definedName>
    <definedName name="A2R14" localSheetId="2">#REF!</definedName>
    <definedName name="A2R14" localSheetId="7">#REF!</definedName>
    <definedName name="A2R14" localSheetId="11">#REF!</definedName>
    <definedName name="A2R14" localSheetId="12">#REF!</definedName>
    <definedName name="A2R14">#REF!</definedName>
    <definedName name="A2R15" localSheetId="2">#REF!</definedName>
    <definedName name="A2R15" localSheetId="7">#REF!</definedName>
    <definedName name="A2R15" localSheetId="11">#REF!</definedName>
    <definedName name="A2R15" localSheetId="12">#REF!</definedName>
    <definedName name="A2R15">#REF!</definedName>
    <definedName name="A2R16" localSheetId="2">#REF!</definedName>
    <definedName name="A2R16" localSheetId="7">#REF!</definedName>
    <definedName name="A2R16" localSheetId="11">#REF!</definedName>
    <definedName name="A2R16" localSheetId="12">#REF!</definedName>
    <definedName name="A2R16">#REF!</definedName>
    <definedName name="A2R17" localSheetId="2">#REF!</definedName>
    <definedName name="A2R17" localSheetId="7">#REF!</definedName>
    <definedName name="A2R17" localSheetId="11">#REF!</definedName>
    <definedName name="A2R17" localSheetId="12">#REF!</definedName>
    <definedName name="A2R17">#REF!</definedName>
    <definedName name="A2R18" localSheetId="2">#REF!</definedName>
    <definedName name="A2R18" localSheetId="7">#REF!</definedName>
    <definedName name="A2R18" localSheetId="11">#REF!</definedName>
    <definedName name="A2R18" localSheetId="12">#REF!</definedName>
    <definedName name="A2R18">#REF!</definedName>
    <definedName name="A2R19" localSheetId="2">#REF!</definedName>
    <definedName name="A2R19" localSheetId="7">#REF!</definedName>
    <definedName name="A2R19" localSheetId="11">#REF!</definedName>
    <definedName name="A2R19" localSheetId="12">#REF!</definedName>
    <definedName name="A2R19">#REF!</definedName>
    <definedName name="A2R2" localSheetId="2">#REF!</definedName>
    <definedName name="A2R2" localSheetId="7">#REF!</definedName>
    <definedName name="A2R2" localSheetId="11">#REF!</definedName>
    <definedName name="A2R2" localSheetId="12">#REF!</definedName>
    <definedName name="A2R2">#REF!</definedName>
    <definedName name="A2R20" localSheetId="2">#REF!</definedName>
    <definedName name="A2R20" localSheetId="7">#REF!</definedName>
    <definedName name="A2R20" localSheetId="11">#REF!</definedName>
    <definedName name="A2R20" localSheetId="12">#REF!</definedName>
    <definedName name="A2R20">#REF!</definedName>
    <definedName name="A2R21" localSheetId="2">#REF!</definedName>
    <definedName name="A2R21" localSheetId="7">#REF!</definedName>
    <definedName name="A2R21" localSheetId="11">#REF!</definedName>
    <definedName name="A2R21" localSheetId="12">#REF!</definedName>
    <definedName name="A2R21">#REF!</definedName>
    <definedName name="A2R22" localSheetId="2">#REF!</definedName>
    <definedName name="A2R22" localSheetId="7">#REF!</definedName>
    <definedName name="A2R22" localSheetId="11">#REF!</definedName>
    <definedName name="A2R22" localSheetId="12">#REF!</definedName>
    <definedName name="A2R22">#REF!</definedName>
    <definedName name="A2R23" localSheetId="2">#REF!</definedName>
    <definedName name="A2R23" localSheetId="7">#REF!</definedName>
    <definedName name="A2R23" localSheetId="11">#REF!</definedName>
    <definedName name="A2R23" localSheetId="12">#REF!</definedName>
    <definedName name="A2R23">#REF!</definedName>
    <definedName name="A2R24" localSheetId="2">#REF!</definedName>
    <definedName name="A2R24" localSheetId="7">#REF!</definedName>
    <definedName name="A2R24" localSheetId="11">#REF!</definedName>
    <definedName name="A2R24" localSheetId="12">#REF!</definedName>
    <definedName name="A2R24">#REF!</definedName>
    <definedName name="A2R3" localSheetId="2">#REF!</definedName>
    <definedName name="A2R3" localSheetId="7">#REF!</definedName>
    <definedName name="A2R3" localSheetId="11">#REF!</definedName>
    <definedName name="A2R3" localSheetId="12">#REF!</definedName>
    <definedName name="A2R3">#REF!</definedName>
    <definedName name="A2R4" localSheetId="2">#REF!</definedName>
    <definedName name="A2R4" localSheetId="7">#REF!</definedName>
    <definedName name="A2R4" localSheetId="11">#REF!</definedName>
    <definedName name="A2R4" localSheetId="12">#REF!</definedName>
    <definedName name="A2R4">#REF!</definedName>
    <definedName name="A2R5" localSheetId="2">#REF!</definedName>
    <definedName name="A2R5" localSheetId="7">#REF!</definedName>
    <definedName name="A2R5" localSheetId="11">#REF!</definedName>
    <definedName name="A2R5" localSheetId="12">#REF!</definedName>
    <definedName name="A2R5">#REF!</definedName>
    <definedName name="A2R6" localSheetId="2">#REF!</definedName>
    <definedName name="A2R6" localSheetId="7">#REF!</definedName>
    <definedName name="A2R6" localSheetId="11">#REF!</definedName>
    <definedName name="A2R6" localSheetId="12">#REF!</definedName>
    <definedName name="A2R6">#REF!</definedName>
    <definedName name="A2R7" localSheetId="2">#REF!</definedName>
    <definedName name="A2R7" localSheetId="7">#REF!</definedName>
    <definedName name="A2R7" localSheetId="11">#REF!</definedName>
    <definedName name="A2R7" localSheetId="12">#REF!</definedName>
    <definedName name="A2R7">#REF!</definedName>
    <definedName name="A2R8" localSheetId="2">#REF!</definedName>
    <definedName name="A2R8" localSheetId="7">#REF!</definedName>
    <definedName name="A2R8" localSheetId="11">#REF!</definedName>
    <definedName name="A2R8" localSheetId="12">#REF!</definedName>
    <definedName name="A2R8">#REF!</definedName>
    <definedName name="A2R9" localSheetId="2">#REF!</definedName>
    <definedName name="A2R9" localSheetId="7">#REF!</definedName>
    <definedName name="A2R9" localSheetId="11">#REF!</definedName>
    <definedName name="A2R9" localSheetId="12">#REF!</definedName>
    <definedName name="A2R9">#REF!</definedName>
    <definedName name="A3P1" localSheetId="2">#REF!</definedName>
    <definedName name="A3P1" localSheetId="7">#REF!</definedName>
    <definedName name="A3P1" localSheetId="11">#REF!</definedName>
    <definedName name="A3P1" localSheetId="12">#REF!</definedName>
    <definedName name="A3P1">#REF!</definedName>
    <definedName name="A3P10" localSheetId="2">#REF!</definedName>
    <definedName name="A3P10" localSheetId="7">#REF!</definedName>
    <definedName name="A3P10" localSheetId="11">#REF!</definedName>
    <definedName name="A3P10" localSheetId="12">#REF!</definedName>
    <definedName name="A3P10">#REF!</definedName>
    <definedName name="A3P11" localSheetId="2">#REF!</definedName>
    <definedName name="A3P11" localSheetId="7">#REF!</definedName>
    <definedName name="A3P11" localSheetId="11">#REF!</definedName>
    <definedName name="A3P11" localSheetId="12">#REF!</definedName>
    <definedName name="A3P11">#REF!</definedName>
    <definedName name="A3P12" localSheetId="2">#REF!</definedName>
    <definedName name="A3P12" localSheetId="7">#REF!</definedName>
    <definedName name="A3P12" localSheetId="11">#REF!</definedName>
    <definedName name="A3P12" localSheetId="12">#REF!</definedName>
    <definedName name="A3P12">#REF!</definedName>
    <definedName name="A3P13" localSheetId="2">#REF!</definedName>
    <definedName name="A3P13" localSheetId="7">#REF!</definedName>
    <definedName name="A3P13" localSheetId="11">#REF!</definedName>
    <definedName name="A3P13" localSheetId="12">#REF!</definedName>
    <definedName name="A3P13">#REF!</definedName>
    <definedName name="A3P14" localSheetId="2">#REF!</definedName>
    <definedName name="A3P14" localSheetId="7">#REF!</definedName>
    <definedName name="A3P14" localSheetId="11">#REF!</definedName>
    <definedName name="A3P14" localSheetId="12">#REF!</definedName>
    <definedName name="A3P14">#REF!</definedName>
    <definedName name="A3P15" localSheetId="2">#REF!</definedName>
    <definedName name="A3P15" localSheetId="7">#REF!</definedName>
    <definedName name="A3P15" localSheetId="11">#REF!</definedName>
    <definedName name="A3P15" localSheetId="12">#REF!</definedName>
    <definedName name="A3P15">#REF!</definedName>
    <definedName name="A3P16" localSheetId="2">#REF!</definedName>
    <definedName name="A3P16" localSheetId="7">#REF!</definedName>
    <definedName name="A3P16" localSheetId="11">#REF!</definedName>
    <definedName name="A3P16" localSheetId="12">#REF!</definedName>
    <definedName name="A3P16">#REF!</definedName>
    <definedName name="A3P17" localSheetId="2">#REF!</definedName>
    <definedName name="A3P17" localSheetId="7">#REF!</definedName>
    <definedName name="A3P17" localSheetId="11">#REF!</definedName>
    <definedName name="A3P17" localSheetId="12">#REF!</definedName>
    <definedName name="A3P17">#REF!</definedName>
    <definedName name="A3P18" localSheetId="2">#REF!</definedName>
    <definedName name="A3P18" localSheetId="7">#REF!</definedName>
    <definedName name="A3P18" localSheetId="11">#REF!</definedName>
    <definedName name="A3P18" localSheetId="12">#REF!</definedName>
    <definedName name="A3P18">#REF!</definedName>
    <definedName name="A3P19" localSheetId="2">#REF!</definedName>
    <definedName name="A3P19" localSheetId="7">#REF!</definedName>
    <definedName name="A3P19" localSheetId="11">#REF!</definedName>
    <definedName name="A3P19" localSheetId="12">#REF!</definedName>
    <definedName name="A3P19">#REF!</definedName>
    <definedName name="A3P2" localSheetId="2">#REF!</definedName>
    <definedName name="A3P2" localSheetId="7">#REF!</definedName>
    <definedName name="A3P2" localSheetId="11">#REF!</definedName>
    <definedName name="A3P2" localSheetId="12">#REF!</definedName>
    <definedName name="A3P2">#REF!</definedName>
    <definedName name="A3P20" localSheetId="2">#REF!</definedName>
    <definedName name="A3P20" localSheetId="7">#REF!</definedName>
    <definedName name="A3P20" localSheetId="11">#REF!</definedName>
    <definedName name="A3P20" localSheetId="12">#REF!</definedName>
    <definedName name="A3P20">#REF!</definedName>
    <definedName name="A3P21" localSheetId="2">#REF!</definedName>
    <definedName name="A3P21" localSheetId="7">#REF!</definedName>
    <definedName name="A3P21" localSheetId="11">#REF!</definedName>
    <definedName name="A3P21" localSheetId="12">#REF!</definedName>
    <definedName name="A3P21">#REF!</definedName>
    <definedName name="A3P22" localSheetId="2">#REF!</definedName>
    <definedName name="A3P22" localSheetId="7">#REF!</definedName>
    <definedName name="A3P22" localSheetId="11">#REF!</definedName>
    <definedName name="A3P22" localSheetId="12">#REF!</definedName>
    <definedName name="A3P22">#REF!</definedName>
    <definedName name="A3P23" localSheetId="2">#REF!</definedName>
    <definedName name="A3P23" localSheetId="7">#REF!</definedName>
    <definedName name="A3P23" localSheetId="11">#REF!</definedName>
    <definedName name="A3P23" localSheetId="12">#REF!</definedName>
    <definedName name="A3P23">#REF!</definedName>
    <definedName name="A3P24" localSheetId="2">#REF!</definedName>
    <definedName name="A3P24" localSheetId="7">#REF!</definedName>
    <definedName name="A3P24" localSheetId="11">#REF!</definedName>
    <definedName name="A3P24" localSheetId="12">#REF!</definedName>
    <definedName name="A3P24">#REF!</definedName>
    <definedName name="A3P3" localSheetId="2">#REF!</definedName>
    <definedName name="A3P3" localSheetId="7">#REF!</definedName>
    <definedName name="A3P3" localSheetId="11">#REF!</definedName>
    <definedName name="A3P3" localSheetId="12">#REF!</definedName>
    <definedName name="A3P3">#REF!</definedName>
    <definedName name="A3P4" localSheetId="2">#REF!</definedName>
    <definedName name="A3P4" localSheetId="7">#REF!</definedName>
    <definedName name="A3P4" localSheetId="11">#REF!</definedName>
    <definedName name="A3P4" localSheetId="12">#REF!</definedName>
    <definedName name="A3P4">#REF!</definedName>
    <definedName name="A3P5" localSheetId="2">#REF!</definedName>
    <definedName name="A3P5" localSheetId="7">#REF!</definedName>
    <definedName name="A3P5" localSheetId="11">#REF!</definedName>
    <definedName name="A3P5" localSheetId="12">#REF!</definedName>
    <definedName name="A3P5">#REF!</definedName>
    <definedName name="A3P6" localSheetId="2">#REF!</definedName>
    <definedName name="A3P6" localSheetId="7">#REF!</definedName>
    <definedName name="A3P6" localSheetId="11">#REF!</definedName>
    <definedName name="A3P6" localSheetId="12">#REF!</definedName>
    <definedName name="A3P6">#REF!</definedName>
    <definedName name="A3P7" localSheetId="2">#REF!</definedName>
    <definedName name="A3P7" localSheetId="7">#REF!</definedName>
    <definedName name="A3P7" localSheetId="11">#REF!</definedName>
    <definedName name="A3P7" localSheetId="12">#REF!</definedName>
    <definedName name="A3P7">#REF!</definedName>
    <definedName name="A3P8" localSheetId="2">#REF!</definedName>
    <definedName name="A3P8" localSheetId="7">#REF!</definedName>
    <definedName name="A3P8" localSheetId="11">#REF!</definedName>
    <definedName name="A3P8" localSheetId="12">#REF!</definedName>
    <definedName name="A3P8">#REF!</definedName>
    <definedName name="A3P9" localSheetId="2">#REF!</definedName>
    <definedName name="A3P9" localSheetId="7">#REF!</definedName>
    <definedName name="A3P9" localSheetId="11">#REF!</definedName>
    <definedName name="A3P9" localSheetId="12">#REF!</definedName>
    <definedName name="A3P9">#REF!</definedName>
    <definedName name="A3R1" localSheetId="2">#REF!</definedName>
    <definedName name="A3R1" localSheetId="7">#REF!</definedName>
    <definedName name="A3R1" localSheetId="11">#REF!</definedName>
    <definedName name="A3R1" localSheetId="12">#REF!</definedName>
    <definedName name="A3R1">#REF!</definedName>
    <definedName name="A3R10" localSheetId="2">#REF!</definedName>
    <definedName name="A3R10" localSheetId="7">#REF!</definedName>
    <definedName name="A3R10" localSheetId="11">#REF!</definedName>
    <definedName name="A3R10" localSheetId="12">#REF!</definedName>
    <definedName name="A3R10">#REF!</definedName>
    <definedName name="A3R11" localSheetId="2">#REF!</definedName>
    <definedName name="A3R11" localSheetId="7">#REF!</definedName>
    <definedName name="A3R11" localSheetId="11">#REF!</definedName>
    <definedName name="A3R11" localSheetId="12">#REF!</definedName>
    <definedName name="A3R11">#REF!</definedName>
    <definedName name="A3R12" localSheetId="2">#REF!</definedName>
    <definedName name="A3R12" localSheetId="7">#REF!</definedName>
    <definedName name="A3R12" localSheetId="11">#REF!</definedName>
    <definedName name="A3R12" localSheetId="12">#REF!</definedName>
    <definedName name="A3R12">#REF!</definedName>
    <definedName name="A3R13" localSheetId="2">#REF!</definedName>
    <definedName name="A3R13" localSheetId="7">#REF!</definedName>
    <definedName name="A3R13" localSheetId="11">#REF!</definedName>
    <definedName name="A3R13" localSheetId="12">#REF!</definedName>
    <definedName name="A3R13">#REF!</definedName>
    <definedName name="A3R14" localSheetId="2">#REF!</definedName>
    <definedName name="A3R14" localSheetId="7">#REF!</definedName>
    <definedName name="A3R14" localSheetId="11">#REF!</definedName>
    <definedName name="A3R14" localSheetId="12">#REF!</definedName>
    <definedName name="A3R14">#REF!</definedName>
    <definedName name="A3R15" localSheetId="2">#REF!</definedName>
    <definedName name="A3R15" localSheetId="7">#REF!</definedName>
    <definedName name="A3R15" localSheetId="11">#REF!</definedName>
    <definedName name="A3R15" localSheetId="12">#REF!</definedName>
    <definedName name="A3R15">#REF!</definedName>
    <definedName name="A3R16" localSheetId="2">#REF!</definedName>
    <definedName name="A3R16" localSheetId="7">#REF!</definedName>
    <definedName name="A3R16" localSheetId="11">#REF!</definedName>
    <definedName name="A3R16" localSheetId="12">#REF!</definedName>
    <definedName name="A3R16">#REF!</definedName>
    <definedName name="A3R17" localSheetId="2">#REF!</definedName>
    <definedName name="A3R17" localSheetId="7">#REF!</definedName>
    <definedName name="A3R17" localSheetId="11">#REF!</definedName>
    <definedName name="A3R17" localSheetId="12">#REF!</definedName>
    <definedName name="A3R17">#REF!</definedName>
    <definedName name="A3R18" localSheetId="2">#REF!</definedName>
    <definedName name="A3R18" localSheetId="7">#REF!</definedName>
    <definedName name="A3R18" localSheetId="11">#REF!</definedName>
    <definedName name="A3R18" localSheetId="12">#REF!</definedName>
    <definedName name="A3R18">#REF!</definedName>
    <definedName name="A3R19" localSheetId="2">#REF!</definedName>
    <definedName name="A3R19" localSheetId="7">#REF!</definedName>
    <definedName name="A3R19" localSheetId="11">#REF!</definedName>
    <definedName name="A3R19" localSheetId="12">#REF!</definedName>
    <definedName name="A3R19">#REF!</definedName>
    <definedName name="A3R2" localSheetId="2">#REF!</definedName>
    <definedName name="A3R2" localSheetId="7">#REF!</definedName>
    <definedName name="A3R2" localSheetId="11">#REF!</definedName>
    <definedName name="A3R2" localSheetId="12">#REF!</definedName>
    <definedName name="A3R2">#REF!</definedName>
    <definedName name="A3R20" localSheetId="2">#REF!</definedName>
    <definedName name="A3R20" localSheetId="7">#REF!</definedName>
    <definedName name="A3R20" localSheetId="11">#REF!</definedName>
    <definedName name="A3R20" localSheetId="12">#REF!</definedName>
    <definedName name="A3R20">#REF!</definedName>
    <definedName name="A3R21" localSheetId="2">#REF!</definedName>
    <definedName name="A3R21" localSheetId="7">#REF!</definedName>
    <definedName name="A3R21" localSheetId="11">#REF!</definedName>
    <definedName name="A3R21" localSheetId="12">#REF!</definedName>
    <definedName name="A3R21">#REF!</definedName>
    <definedName name="A3R22" localSheetId="2">#REF!</definedName>
    <definedName name="A3R22" localSheetId="7">#REF!</definedName>
    <definedName name="A3R22" localSheetId="11">#REF!</definedName>
    <definedName name="A3R22" localSheetId="12">#REF!</definedName>
    <definedName name="A3R22">#REF!</definedName>
    <definedName name="A3R23" localSheetId="2">#REF!</definedName>
    <definedName name="A3R23" localSheetId="7">#REF!</definedName>
    <definedName name="A3R23" localSheetId="11">#REF!</definedName>
    <definedName name="A3R23" localSheetId="12">#REF!</definedName>
    <definedName name="A3R23">#REF!</definedName>
    <definedName name="A3R24" localSheetId="2">#REF!</definedName>
    <definedName name="A3R24" localSheetId="7">#REF!</definedName>
    <definedName name="A3R24" localSheetId="11">#REF!</definedName>
    <definedName name="A3R24" localSheetId="12">#REF!</definedName>
    <definedName name="A3R24">#REF!</definedName>
    <definedName name="A3R3" localSheetId="2">#REF!</definedName>
    <definedName name="A3R3" localSheetId="7">#REF!</definedName>
    <definedName name="A3R3" localSheetId="11">#REF!</definedName>
    <definedName name="A3R3" localSheetId="12">#REF!</definedName>
    <definedName name="A3R3">#REF!</definedName>
    <definedName name="A3R4" localSheetId="2">#REF!</definedName>
    <definedName name="A3R4" localSheetId="7">#REF!</definedName>
    <definedName name="A3R4" localSheetId="11">#REF!</definedName>
    <definedName name="A3R4" localSheetId="12">#REF!</definedName>
    <definedName name="A3R4">#REF!</definedName>
    <definedName name="A3R5" localSheetId="2">#REF!</definedName>
    <definedName name="A3R5" localSheetId="7">#REF!</definedName>
    <definedName name="A3R5" localSheetId="11">#REF!</definedName>
    <definedName name="A3R5" localSheetId="12">#REF!</definedName>
    <definedName name="A3R5">#REF!</definedName>
    <definedName name="A3R6" localSheetId="2">#REF!</definedName>
    <definedName name="A3R6" localSheetId="7">#REF!</definedName>
    <definedName name="A3R6" localSheetId="11">#REF!</definedName>
    <definedName name="A3R6" localSheetId="12">#REF!</definedName>
    <definedName name="A3R6">#REF!</definedName>
    <definedName name="A3R7" localSheetId="2">#REF!</definedName>
    <definedName name="A3R7" localSheetId="7">#REF!</definedName>
    <definedName name="A3R7" localSheetId="11">#REF!</definedName>
    <definedName name="A3R7" localSheetId="12">#REF!</definedName>
    <definedName name="A3R7">#REF!</definedName>
    <definedName name="A3R8" localSheetId="2">#REF!</definedName>
    <definedName name="A3R8" localSheetId="7">#REF!</definedName>
    <definedName name="A3R8" localSheetId="11">#REF!</definedName>
    <definedName name="A3R8" localSheetId="12">#REF!</definedName>
    <definedName name="A3R8">#REF!</definedName>
    <definedName name="A3R9" localSheetId="2">#REF!</definedName>
    <definedName name="A3R9" localSheetId="7">#REF!</definedName>
    <definedName name="A3R9" localSheetId="11">#REF!</definedName>
    <definedName name="A3R9" localSheetId="12">#REF!</definedName>
    <definedName name="A3R9">#REF!</definedName>
    <definedName name="A4P1" localSheetId="2">#REF!</definedName>
    <definedName name="A4P1" localSheetId="7">#REF!</definedName>
    <definedName name="A4P1" localSheetId="11">#REF!</definedName>
    <definedName name="A4P1" localSheetId="12">#REF!</definedName>
    <definedName name="A4P1">#REF!</definedName>
    <definedName name="A4P10" localSheetId="2">#REF!</definedName>
    <definedName name="A4P10" localSheetId="7">#REF!</definedName>
    <definedName name="A4P10" localSheetId="11">#REF!</definedName>
    <definedName name="A4P10" localSheetId="12">#REF!</definedName>
    <definedName name="A4P10">#REF!</definedName>
    <definedName name="A4P11" localSheetId="2">#REF!</definedName>
    <definedName name="A4P11" localSheetId="7">#REF!</definedName>
    <definedName name="A4P11" localSheetId="11">#REF!</definedName>
    <definedName name="A4P11" localSheetId="12">#REF!</definedName>
    <definedName name="A4P11">#REF!</definedName>
    <definedName name="A4P12" localSheetId="2">#REF!</definedName>
    <definedName name="A4P12" localSheetId="7">#REF!</definedName>
    <definedName name="A4P12" localSheetId="11">#REF!</definedName>
    <definedName name="A4P12" localSheetId="12">#REF!</definedName>
    <definedName name="A4P12">#REF!</definedName>
    <definedName name="A4P13" localSheetId="2">#REF!</definedName>
    <definedName name="A4P13" localSheetId="7">#REF!</definedName>
    <definedName name="A4P13" localSheetId="11">#REF!</definedName>
    <definedName name="A4P13" localSheetId="12">#REF!</definedName>
    <definedName name="A4P13">#REF!</definedName>
    <definedName name="A4P14" localSheetId="2">#REF!</definedName>
    <definedName name="A4P14" localSheetId="7">#REF!</definedName>
    <definedName name="A4P14" localSheetId="11">#REF!</definedName>
    <definedName name="A4P14" localSheetId="12">#REF!</definedName>
    <definedName name="A4P14">#REF!</definedName>
    <definedName name="A4P15" localSheetId="2">#REF!</definedName>
    <definedName name="A4P15" localSheetId="7">#REF!</definedName>
    <definedName name="A4P15" localSheetId="11">#REF!</definedName>
    <definedName name="A4P15" localSheetId="12">#REF!</definedName>
    <definedName name="A4P15">#REF!</definedName>
    <definedName name="A4P16" localSheetId="2">#REF!</definedName>
    <definedName name="A4P16" localSheetId="7">#REF!</definedName>
    <definedName name="A4P16" localSheetId="11">#REF!</definedName>
    <definedName name="A4P16" localSheetId="12">#REF!</definedName>
    <definedName name="A4P16">#REF!</definedName>
    <definedName name="A4P17" localSheetId="2">#REF!</definedName>
    <definedName name="A4P17" localSheetId="7">#REF!</definedName>
    <definedName name="A4P17" localSheetId="11">#REF!</definedName>
    <definedName name="A4P17" localSheetId="12">#REF!</definedName>
    <definedName name="A4P17">#REF!</definedName>
    <definedName name="A4P18" localSheetId="2">#REF!</definedName>
    <definedName name="A4P18" localSheetId="7">#REF!</definedName>
    <definedName name="A4P18" localSheetId="11">#REF!</definedName>
    <definedName name="A4P18" localSheetId="12">#REF!</definedName>
    <definedName name="A4P18">#REF!</definedName>
    <definedName name="A4P19" localSheetId="2">#REF!</definedName>
    <definedName name="A4P19" localSheetId="7">#REF!</definedName>
    <definedName name="A4P19" localSheetId="11">#REF!</definedName>
    <definedName name="A4P19" localSheetId="12">#REF!</definedName>
    <definedName name="A4P19">#REF!</definedName>
    <definedName name="A4P2" localSheetId="2">#REF!</definedName>
    <definedName name="A4P2" localSheetId="7">#REF!</definedName>
    <definedName name="A4P2" localSheetId="11">#REF!</definedName>
    <definedName name="A4P2" localSheetId="12">#REF!</definedName>
    <definedName name="A4P2">#REF!</definedName>
    <definedName name="A4P20" localSheetId="2">#REF!</definedName>
    <definedName name="A4P20" localSheetId="7">#REF!</definedName>
    <definedName name="A4P20" localSheetId="11">#REF!</definedName>
    <definedName name="A4P20" localSheetId="12">#REF!</definedName>
    <definedName name="A4P20">#REF!</definedName>
    <definedName name="A4P21" localSheetId="2">#REF!</definedName>
    <definedName name="A4P21" localSheetId="7">#REF!</definedName>
    <definedName name="A4P21" localSheetId="11">#REF!</definedName>
    <definedName name="A4P21" localSheetId="12">#REF!</definedName>
    <definedName name="A4P21">#REF!</definedName>
    <definedName name="A4P22" localSheetId="2">#REF!</definedName>
    <definedName name="A4P22" localSheetId="7">#REF!</definedName>
    <definedName name="A4P22" localSheetId="11">#REF!</definedName>
    <definedName name="A4P22" localSheetId="12">#REF!</definedName>
    <definedName name="A4P22">#REF!</definedName>
    <definedName name="A4P23" localSheetId="2">#REF!</definedName>
    <definedName name="A4P23" localSheetId="7">#REF!</definedName>
    <definedName name="A4P23" localSheetId="11">#REF!</definedName>
    <definedName name="A4P23" localSheetId="12">#REF!</definedName>
    <definedName name="A4P23">#REF!</definedName>
    <definedName name="A4P24" localSheetId="2">#REF!</definedName>
    <definedName name="A4P24" localSheetId="7">#REF!</definedName>
    <definedName name="A4P24" localSheetId="11">#REF!</definedName>
    <definedName name="A4P24" localSheetId="12">#REF!</definedName>
    <definedName name="A4P24">#REF!</definedName>
    <definedName name="A4P3" localSheetId="2">#REF!</definedName>
    <definedName name="A4P3" localSheetId="7">#REF!</definedName>
    <definedName name="A4P3" localSheetId="11">#REF!</definedName>
    <definedName name="A4P3" localSheetId="12">#REF!</definedName>
    <definedName name="A4P3">#REF!</definedName>
    <definedName name="A4P4" localSheetId="2">#REF!</definedName>
    <definedName name="A4P4" localSheetId="7">#REF!</definedName>
    <definedName name="A4P4" localSheetId="11">#REF!</definedName>
    <definedName name="A4P4" localSheetId="12">#REF!</definedName>
    <definedName name="A4P4">#REF!</definedName>
    <definedName name="A4P5" localSheetId="2">#REF!</definedName>
    <definedName name="A4P5" localSheetId="7">#REF!</definedName>
    <definedName name="A4P5" localSheetId="11">#REF!</definedName>
    <definedName name="A4P5" localSheetId="12">#REF!</definedName>
    <definedName name="A4P5">#REF!</definedName>
    <definedName name="A4P6" localSheetId="2">#REF!</definedName>
    <definedName name="A4P6" localSheetId="7">#REF!</definedName>
    <definedName name="A4P6" localSheetId="11">#REF!</definedName>
    <definedName name="A4P6" localSheetId="12">#REF!</definedName>
    <definedName name="A4P6">#REF!</definedName>
    <definedName name="A4P7" localSheetId="2">#REF!</definedName>
    <definedName name="A4P7" localSheetId="7">#REF!</definedName>
    <definedName name="A4P7" localSheetId="11">#REF!</definedName>
    <definedName name="A4P7" localSheetId="12">#REF!</definedName>
    <definedName name="A4P7">#REF!</definedName>
    <definedName name="A4P8" localSheetId="2">#REF!</definedName>
    <definedName name="A4P8" localSheetId="7">#REF!</definedName>
    <definedName name="A4P8" localSheetId="11">#REF!</definedName>
    <definedName name="A4P8" localSheetId="12">#REF!</definedName>
    <definedName name="A4P8">#REF!</definedName>
    <definedName name="A4P9" localSheetId="2">#REF!</definedName>
    <definedName name="A4P9" localSheetId="7">#REF!</definedName>
    <definedName name="A4P9" localSheetId="11">#REF!</definedName>
    <definedName name="A4P9" localSheetId="12">#REF!</definedName>
    <definedName name="A4P9">#REF!</definedName>
    <definedName name="A4R1" localSheetId="2">#REF!</definedName>
    <definedName name="A4R1" localSheetId="7">#REF!</definedName>
    <definedName name="A4R1" localSheetId="11">#REF!</definedName>
    <definedName name="A4R1" localSheetId="12">#REF!</definedName>
    <definedName name="A4R1">#REF!</definedName>
    <definedName name="A4R10" localSheetId="2">#REF!</definedName>
    <definedName name="A4R10" localSheetId="7">#REF!</definedName>
    <definedName name="A4R10" localSheetId="11">#REF!</definedName>
    <definedName name="A4R10" localSheetId="12">#REF!</definedName>
    <definedName name="A4R10">#REF!</definedName>
    <definedName name="A4R11" localSheetId="2">#REF!</definedName>
    <definedName name="A4R11" localSheetId="7">#REF!</definedName>
    <definedName name="A4R11" localSheetId="11">#REF!</definedName>
    <definedName name="A4R11" localSheetId="12">#REF!</definedName>
    <definedName name="A4R11">#REF!</definedName>
    <definedName name="A4R12" localSheetId="2">#REF!</definedName>
    <definedName name="A4R12" localSheetId="7">#REF!</definedName>
    <definedName name="A4R12" localSheetId="11">#REF!</definedName>
    <definedName name="A4R12" localSheetId="12">#REF!</definedName>
    <definedName name="A4R12">#REF!</definedName>
    <definedName name="A4R13" localSheetId="2">#REF!</definedName>
    <definedName name="A4R13" localSheetId="7">#REF!</definedName>
    <definedName name="A4R13" localSheetId="11">#REF!</definedName>
    <definedName name="A4R13" localSheetId="12">#REF!</definedName>
    <definedName name="A4R13">#REF!</definedName>
    <definedName name="A4R14" localSheetId="2">#REF!</definedName>
    <definedName name="A4R14" localSheetId="7">#REF!</definedName>
    <definedName name="A4R14" localSheetId="11">#REF!</definedName>
    <definedName name="A4R14" localSheetId="12">#REF!</definedName>
    <definedName name="A4R14">#REF!</definedName>
    <definedName name="A4R15" localSheetId="2">#REF!</definedName>
    <definedName name="A4R15" localSheetId="7">#REF!</definedName>
    <definedName name="A4R15" localSheetId="11">#REF!</definedName>
    <definedName name="A4R15" localSheetId="12">#REF!</definedName>
    <definedName name="A4R15">#REF!</definedName>
    <definedName name="A4R16" localSheetId="2">#REF!</definedName>
    <definedName name="A4R16" localSheetId="7">#REF!</definedName>
    <definedName name="A4R16" localSheetId="11">#REF!</definedName>
    <definedName name="A4R16" localSheetId="12">#REF!</definedName>
    <definedName name="A4R16">#REF!</definedName>
    <definedName name="A4R17" localSheetId="2">#REF!</definedName>
    <definedName name="A4R17" localSheetId="7">#REF!</definedName>
    <definedName name="A4R17" localSheetId="11">#REF!</definedName>
    <definedName name="A4R17" localSheetId="12">#REF!</definedName>
    <definedName name="A4R17">#REF!</definedName>
    <definedName name="A4R18" localSheetId="2">#REF!</definedName>
    <definedName name="A4R18" localSheetId="7">#REF!</definedName>
    <definedName name="A4R18" localSheetId="11">#REF!</definedName>
    <definedName name="A4R18" localSheetId="12">#REF!</definedName>
    <definedName name="A4R18">#REF!</definedName>
    <definedName name="A4R19" localSheetId="2">#REF!</definedName>
    <definedName name="A4R19" localSheetId="7">#REF!</definedName>
    <definedName name="A4R19" localSheetId="11">#REF!</definedName>
    <definedName name="A4R19" localSheetId="12">#REF!</definedName>
    <definedName name="A4R19">#REF!</definedName>
    <definedName name="A4R2" localSheetId="2">#REF!</definedName>
    <definedName name="A4R2" localSheetId="7">#REF!</definedName>
    <definedName name="A4R2" localSheetId="11">#REF!</definedName>
    <definedName name="A4R2" localSheetId="12">#REF!</definedName>
    <definedName name="A4R2">#REF!</definedName>
    <definedName name="A4R20" localSheetId="2">#REF!</definedName>
    <definedName name="A4R20" localSheetId="7">#REF!</definedName>
    <definedName name="A4R20" localSheetId="11">#REF!</definedName>
    <definedName name="A4R20" localSheetId="12">#REF!</definedName>
    <definedName name="A4R20">#REF!</definedName>
    <definedName name="A4R21" localSheetId="2">#REF!</definedName>
    <definedName name="A4R21" localSheetId="7">#REF!</definedName>
    <definedName name="A4R21" localSheetId="11">#REF!</definedName>
    <definedName name="A4R21" localSheetId="12">#REF!</definedName>
    <definedName name="A4R21">#REF!</definedName>
    <definedName name="A4R22" localSheetId="2">#REF!</definedName>
    <definedName name="A4R22" localSheetId="7">#REF!</definedName>
    <definedName name="A4R22" localSheetId="11">#REF!</definedName>
    <definedName name="A4R22" localSheetId="12">#REF!</definedName>
    <definedName name="A4R22">#REF!</definedName>
    <definedName name="A4R23" localSheetId="2">#REF!</definedName>
    <definedName name="A4R23" localSheetId="7">#REF!</definedName>
    <definedName name="A4R23" localSheetId="11">#REF!</definedName>
    <definedName name="A4R23" localSheetId="12">#REF!</definedName>
    <definedName name="A4R23">#REF!</definedName>
    <definedName name="A4R24" localSheetId="2">#REF!</definedName>
    <definedName name="A4R24" localSheetId="7">#REF!</definedName>
    <definedName name="A4R24" localSheetId="11">#REF!</definedName>
    <definedName name="A4R24" localSheetId="12">#REF!</definedName>
    <definedName name="A4R24">#REF!</definedName>
    <definedName name="A4R3" localSheetId="2">#REF!</definedName>
    <definedName name="A4R3" localSheetId="7">#REF!</definedName>
    <definedName name="A4R3" localSheetId="11">#REF!</definedName>
    <definedName name="A4R3" localSheetId="12">#REF!</definedName>
    <definedName name="A4R3">#REF!</definedName>
    <definedName name="A4R4" localSheetId="2">#REF!</definedName>
    <definedName name="A4R4" localSheetId="7">#REF!</definedName>
    <definedName name="A4R4" localSheetId="11">#REF!</definedName>
    <definedName name="A4R4" localSheetId="12">#REF!</definedName>
    <definedName name="A4R4">#REF!</definedName>
    <definedName name="A4R5" localSheetId="2">#REF!</definedName>
    <definedName name="A4R5" localSheetId="7">#REF!</definedName>
    <definedName name="A4R5" localSheetId="11">#REF!</definedName>
    <definedName name="A4R5" localSheetId="12">#REF!</definedName>
    <definedName name="A4R5">#REF!</definedName>
    <definedName name="A4R6" localSheetId="2">#REF!</definedName>
    <definedName name="A4R6" localSheetId="7">#REF!</definedName>
    <definedName name="A4R6" localSheetId="11">#REF!</definedName>
    <definedName name="A4R6" localSheetId="12">#REF!</definedName>
    <definedName name="A4R6">#REF!</definedName>
    <definedName name="A4R7" localSheetId="2">#REF!</definedName>
    <definedName name="A4R7" localSheetId="7">#REF!</definedName>
    <definedName name="A4R7" localSheetId="11">#REF!</definedName>
    <definedName name="A4R7" localSheetId="12">#REF!</definedName>
    <definedName name="A4R7">#REF!</definedName>
    <definedName name="A4R8" localSheetId="2">#REF!</definedName>
    <definedName name="A4R8" localSheetId="7">#REF!</definedName>
    <definedName name="A4R8" localSheetId="11">#REF!</definedName>
    <definedName name="A4R8" localSheetId="12">#REF!</definedName>
    <definedName name="A4R8">#REF!</definedName>
    <definedName name="A4R9" localSheetId="2">#REF!</definedName>
    <definedName name="A4R9" localSheetId="7">#REF!</definedName>
    <definedName name="A4R9" localSheetId="11">#REF!</definedName>
    <definedName name="A4R9" localSheetId="12">#REF!</definedName>
    <definedName name="A4R9">#REF!</definedName>
    <definedName name="A5P1" localSheetId="2">#REF!</definedName>
    <definedName name="A5P1" localSheetId="7">#REF!</definedName>
    <definedName name="A5P1" localSheetId="11">#REF!</definedName>
    <definedName name="A5P1" localSheetId="12">#REF!</definedName>
    <definedName name="A5P1">#REF!</definedName>
    <definedName name="A5P10" localSheetId="2">#REF!</definedName>
    <definedName name="A5P10" localSheetId="7">#REF!</definedName>
    <definedName name="A5P10" localSheetId="11">#REF!</definedName>
    <definedName name="A5P10" localSheetId="12">#REF!</definedName>
    <definedName name="A5P10">#REF!</definedName>
    <definedName name="A5P11" localSheetId="2">#REF!</definedName>
    <definedName name="A5P11" localSheetId="7">#REF!</definedName>
    <definedName name="A5P11" localSheetId="11">#REF!</definedName>
    <definedName name="A5P11" localSheetId="12">#REF!</definedName>
    <definedName name="A5P11">#REF!</definedName>
    <definedName name="A5P12" localSheetId="2">#REF!</definedName>
    <definedName name="A5P12" localSheetId="7">#REF!</definedName>
    <definedName name="A5P12" localSheetId="11">#REF!</definedName>
    <definedName name="A5P12" localSheetId="12">#REF!</definedName>
    <definedName name="A5P12">#REF!</definedName>
    <definedName name="A5P13" localSheetId="2">#REF!</definedName>
    <definedName name="A5P13" localSheetId="7">#REF!</definedName>
    <definedName name="A5P13" localSheetId="11">#REF!</definedName>
    <definedName name="A5P13" localSheetId="12">#REF!</definedName>
    <definedName name="A5P13">#REF!</definedName>
    <definedName name="A5P14" localSheetId="2">#REF!</definedName>
    <definedName name="A5P14" localSheetId="7">#REF!</definedName>
    <definedName name="A5P14" localSheetId="11">#REF!</definedName>
    <definedName name="A5P14" localSheetId="12">#REF!</definedName>
    <definedName name="A5P14">#REF!</definedName>
    <definedName name="A5P15" localSheetId="2">#REF!</definedName>
    <definedName name="A5P15" localSheetId="7">#REF!</definedName>
    <definedName name="A5P15" localSheetId="11">#REF!</definedName>
    <definedName name="A5P15" localSheetId="12">#REF!</definedName>
    <definedName name="A5P15">#REF!</definedName>
    <definedName name="A5P16" localSheetId="2">#REF!</definedName>
    <definedName name="A5P16" localSheetId="7">#REF!</definedName>
    <definedName name="A5P16" localSheetId="11">#REF!</definedName>
    <definedName name="A5P16" localSheetId="12">#REF!</definedName>
    <definedName name="A5P16">#REF!</definedName>
    <definedName name="A5P17" localSheetId="2">#REF!</definedName>
    <definedName name="A5P17" localSheetId="7">#REF!</definedName>
    <definedName name="A5P17" localSheetId="11">#REF!</definedName>
    <definedName name="A5P17" localSheetId="12">#REF!</definedName>
    <definedName name="A5P17">#REF!</definedName>
    <definedName name="A5P18" localSheetId="2">#REF!</definedName>
    <definedName name="A5P18" localSheetId="7">#REF!</definedName>
    <definedName name="A5P18" localSheetId="11">#REF!</definedName>
    <definedName name="A5P18" localSheetId="12">#REF!</definedName>
    <definedName name="A5P18">#REF!</definedName>
    <definedName name="A5P19" localSheetId="2">#REF!</definedName>
    <definedName name="A5P19" localSheetId="7">#REF!</definedName>
    <definedName name="A5P19" localSheetId="11">#REF!</definedName>
    <definedName name="A5P19" localSheetId="12">#REF!</definedName>
    <definedName name="A5P19">#REF!</definedName>
    <definedName name="A5P2" localSheetId="2">#REF!</definedName>
    <definedName name="A5P2" localSheetId="7">#REF!</definedName>
    <definedName name="A5P2" localSheetId="11">#REF!</definedName>
    <definedName name="A5P2" localSheetId="12">#REF!</definedName>
    <definedName name="A5P2">#REF!</definedName>
    <definedName name="A5P20" localSheetId="2">#REF!</definedName>
    <definedName name="A5P20" localSheetId="7">#REF!</definedName>
    <definedName name="A5P20" localSheetId="11">#REF!</definedName>
    <definedName name="A5P20" localSheetId="12">#REF!</definedName>
    <definedName name="A5P20">#REF!</definedName>
    <definedName name="A5P21" localSheetId="2">#REF!</definedName>
    <definedName name="A5P21" localSheetId="7">#REF!</definedName>
    <definedName name="A5P21" localSheetId="11">#REF!</definedName>
    <definedName name="A5P21" localSheetId="12">#REF!</definedName>
    <definedName name="A5P21">#REF!</definedName>
    <definedName name="A5P22" localSheetId="2">#REF!</definedName>
    <definedName name="A5P22" localSheetId="7">#REF!</definedName>
    <definedName name="A5P22" localSheetId="11">#REF!</definedName>
    <definedName name="A5P22" localSheetId="12">#REF!</definedName>
    <definedName name="A5P22">#REF!</definedName>
    <definedName name="A5P23" localSheetId="2">#REF!</definedName>
    <definedName name="A5P23" localSheetId="7">#REF!</definedName>
    <definedName name="A5P23" localSheetId="11">#REF!</definedName>
    <definedName name="A5P23" localSheetId="12">#REF!</definedName>
    <definedName name="A5P23">#REF!</definedName>
    <definedName name="A5P24" localSheetId="2">#REF!</definedName>
    <definedName name="A5P24" localSheetId="7">#REF!</definedName>
    <definedName name="A5P24" localSheetId="11">#REF!</definedName>
    <definedName name="A5P24" localSheetId="12">#REF!</definedName>
    <definedName name="A5P24">#REF!</definedName>
    <definedName name="A5P3" localSheetId="2">#REF!</definedName>
    <definedName name="A5P3" localSheetId="7">#REF!</definedName>
    <definedName name="A5P3" localSheetId="11">#REF!</definedName>
    <definedName name="A5P3" localSheetId="12">#REF!</definedName>
    <definedName name="A5P3">#REF!</definedName>
    <definedName name="A5P4" localSheetId="2">#REF!</definedName>
    <definedName name="A5P4" localSheetId="7">#REF!</definedName>
    <definedName name="A5P4" localSheetId="11">#REF!</definedName>
    <definedName name="A5P4" localSheetId="12">#REF!</definedName>
    <definedName name="A5P4">#REF!</definedName>
    <definedName name="A5P5" localSheetId="2">#REF!</definedName>
    <definedName name="A5P5" localSheetId="7">#REF!</definedName>
    <definedName name="A5P5" localSheetId="11">#REF!</definedName>
    <definedName name="A5P5" localSheetId="12">#REF!</definedName>
    <definedName name="A5P5">#REF!</definedName>
    <definedName name="A5P6" localSheetId="2">#REF!</definedName>
    <definedName name="A5P6" localSheetId="7">#REF!</definedName>
    <definedName name="A5P6" localSheetId="11">#REF!</definedName>
    <definedName name="A5P6" localSheetId="12">#REF!</definedName>
    <definedName name="A5P6">#REF!</definedName>
    <definedName name="A5P7" localSheetId="2">#REF!</definedName>
    <definedName name="A5P7" localSheetId="7">#REF!</definedName>
    <definedName name="A5P7" localSheetId="11">#REF!</definedName>
    <definedName name="A5P7" localSheetId="12">#REF!</definedName>
    <definedName name="A5P7">#REF!</definedName>
    <definedName name="A5P8" localSheetId="2">#REF!</definedName>
    <definedName name="A5P8" localSheetId="7">#REF!</definedName>
    <definedName name="A5P8" localSheetId="11">#REF!</definedName>
    <definedName name="A5P8" localSheetId="12">#REF!</definedName>
    <definedName name="A5P8">#REF!</definedName>
    <definedName name="A5P9" localSheetId="2">#REF!</definedName>
    <definedName name="A5P9" localSheetId="7">#REF!</definedName>
    <definedName name="A5P9" localSheetId="11">#REF!</definedName>
    <definedName name="A5P9" localSheetId="12">#REF!</definedName>
    <definedName name="A5P9">#REF!</definedName>
    <definedName name="A5R1" localSheetId="2">#REF!</definedName>
    <definedName name="A5R1" localSheetId="7">#REF!</definedName>
    <definedName name="A5R1" localSheetId="11">#REF!</definedName>
    <definedName name="A5R1" localSheetId="12">#REF!</definedName>
    <definedName name="A5R1">#REF!</definedName>
    <definedName name="A5R10" localSheetId="2">#REF!</definedName>
    <definedName name="A5R10" localSheetId="7">#REF!</definedName>
    <definedName name="A5R10" localSheetId="11">#REF!</definedName>
    <definedName name="A5R10" localSheetId="12">#REF!</definedName>
    <definedName name="A5R10">#REF!</definedName>
    <definedName name="A5R11" localSheetId="2">#REF!</definedName>
    <definedName name="A5R11" localSheetId="7">#REF!</definedName>
    <definedName name="A5R11" localSheetId="11">#REF!</definedName>
    <definedName name="A5R11" localSheetId="12">#REF!</definedName>
    <definedName name="A5R11">#REF!</definedName>
    <definedName name="A5R12" localSheetId="2">#REF!</definedName>
    <definedName name="A5R12" localSheetId="7">#REF!</definedName>
    <definedName name="A5R12" localSheetId="11">#REF!</definedName>
    <definedName name="A5R12" localSheetId="12">#REF!</definedName>
    <definedName name="A5R12">#REF!</definedName>
    <definedName name="A5R13" localSheetId="2">#REF!</definedName>
    <definedName name="A5R13" localSheetId="7">#REF!</definedName>
    <definedName name="A5R13" localSheetId="11">#REF!</definedName>
    <definedName name="A5R13" localSheetId="12">#REF!</definedName>
    <definedName name="A5R13">#REF!</definedName>
    <definedName name="A5R14" localSheetId="2">#REF!</definedName>
    <definedName name="A5R14" localSheetId="7">#REF!</definedName>
    <definedName name="A5R14" localSheetId="11">#REF!</definedName>
    <definedName name="A5R14" localSheetId="12">#REF!</definedName>
    <definedName name="A5R14">#REF!</definedName>
    <definedName name="A5R15" localSheetId="2">#REF!</definedName>
    <definedName name="A5R15" localSheetId="7">#REF!</definedName>
    <definedName name="A5R15" localSheetId="11">#REF!</definedName>
    <definedName name="A5R15" localSheetId="12">#REF!</definedName>
    <definedName name="A5R15">#REF!</definedName>
    <definedName name="A5R16" localSheetId="2">#REF!</definedName>
    <definedName name="A5R16" localSheetId="7">#REF!</definedName>
    <definedName name="A5R16" localSheetId="11">#REF!</definedName>
    <definedName name="A5R16" localSheetId="12">#REF!</definedName>
    <definedName name="A5R16">#REF!</definedName>
    <definedName name="A5R17" localSheetId="2">#REF!</definedName>
    <definedName name="A5R17" localSheetId="7">#REF!</definedName>
    <definedName name="A5R17" localSheetId="11">#REF!</definedName>
    <definedName name="A5R17" localSheetId="12">#REF!</definedName>
    <definedName name="A5R17">#REF!</definedName>
    <definedName name="A5R18" localSheetId="2">#REF!</definedName>
    <definedName name="A5R18" localSheetId="7">#REF!</definedName>
    <definedName name="A5R18" localSheetId="11">#REF!</definedName>
    <definedName name="A5R18" localSheetId="12">#REF!</definedName>
    <definedName name="A5R18">#REF!</definedName>
    <definedName name="A5R19" localSheetId="2">#REF!</definedName>
    <definedName name="A5R19" localSheetId="7">#REF!</definedName>
    <definedName name="A5R19" localSheetId="11">#REF!</definedName>
    <definedName name="A5R19" localSheetId="12">#REF!</definedName>
    <definedName name="A5R19">#REF!</definedName>
    <definedName name="A5R2" localSheetId="2">#REF!</definedName>
    <definedName name="A5R2" localSheetId="7">#REF!</definedName>
    <definedName name="A5R2" localSheetId="11">#REF!</definedName>
    <definedName name="A5R2" localSheetId="12">#REF!</definedName>
    <definedName name="A5R2">#REF!</definedName>
    <definedName name="A5R20" localSheetId="2">#REF!</definedName>
    <definedName name="A5R20" localSheetId="7">#REF!</definedName>
    <definedName name="A5R20" localSheetId="11">#REF!</definedName>
    <definedName name="A5R20" localSheetId="12">#REF!</definedName>
    <definedName name="A5R20">#REF!</definedName>
    <definedName name="A5R21" localSheetId="2">#REF!</definedName>
    <definedName name="A5R21" localSheetId="7">#REF!</definedName>
    <definedName name="A5R21" localSheetId="11">#REF!</definedName>
    <definedName name="A5R21" localSheetId="12">#REF!</definedName>
    <definedName name="A5R21">#REF!</definedName>
    <definedName name="A5R22" localSheetId="2">#REF!</definedName>
    <definedName name="A5R22" localSheetId="7">#REF!</definedName>
    <definedName name="A5R22" localSheetId="11">#REF!</definedName>
    <definedName name="A5R22" localSheetId="12">#REF!</definedName>
    <definedName name="A5R22">#REF!</definedName>
    <definedName name="A5R23" localSheetId="2">#REF!</definedName>
    <definedName name="A5R23" localSheetId="7">#REF!</definedName>
    <definedName name="A5R23" localSheetId="11">#REF!</definedName>
    <definedName name="A5R23" localSheetId="12">#REF!</definedName>
    <definedName name="A5R23">#REF!</definedName>
    <definedName name="A5R24" localSheetId="2">#REF!</definedName>
    <definedName name="A5R24" localSheetId="7">#REF!</definedName>
    <definedName name="A5R24" localSheetId="11">#REF!</definedName>
    <definedName name="A5R24" localSheetId="12">#REF!</definedName>
    <definedName name="A5R24">#REF!</definedName>
    <definedName name="A5R3" localSheetId="2">#REF!</definedName>
    <definedName name="A5R3" localSheetId="7">#REF!</definedName>
    <definedName name="A5R3" localSheetId="11">#REF!</definedName>
    <definedName name="A5R3" localSheetId="12">#REF!</definedName>
    <definedName name="A5R3">#REF!</definedName>
    <definedName name="A5R4" localSheetId="2">#REF!</definedName>
    <definedName name="A5R4" localSheetId="7">#REF!</definedName>
    <definedName name="A5R4" localSheetId="11">#REF!</definedName>
    <definedName name="A5R4" localSheetId="12">#REF!</definedName>
    <definedName name="A5R4">#REF!</definedName>
    <definedName name="A5R5" localSheetId="2">#REF!</definedName>
    <definedName name="A5R5" localSheetId="7">#REF!</definedName>
    <definedName name="A5R5" localSheetId="11">#REF!</definedName>
    <definedName name="A5R5" localSheetId="12">#REF!</definedName>
    <definedName name="A5R5">#REF!</definedName>
    <definedName name="A5R6" localSheetId="2">#REF!</definedName>
    <definedName name="A5R6" localSheetId="7">#REF!</definedName>
    <definedName name="A5R6" localSheetId="11">#REF!</definedName>
    <definedName name="A5R6" localSheetId="12">#REF!</definedName>
    <definedName name="A5R6">#REF!</definedName>
    <definedName name="A5R7" localSheetId="2">#REF!</definedName>
    <definedName name="A5R7" localSheetId="7">#REF!</definedName>
    <definedName name="A5R7" localSheetId="11">#REF!</definedName>
    <definedName name="A5R7" localSheetId="12">#REF!</definedName>
    <definedName name="A5R7">#REF!</definedName>
    <definedName name="A5R8" localSheetId="2">#REF!</definedName>
    <definedName name="A5R8" localSheetId="7">#REF!</definedName>
    <definedName name="A5R8" localSheetId="11">#REF!</definedName>
    <definedName name="A5R8" localSheetId="12">#REF!</definedName>
    <definedName name="A5R8">#REF!</definedName>
    <definedName name="A5R9" localSheetId="2">#REF!</definedName>
    <definedName name="A5R9" localSheetId="7">#REF!</definedName>
    <definedName name="A5R9" localSheetId="11">#REF!</definedName>
    <definedName name="A5R9" localSheetId="12">#REF!</definedName>
    <definedName name="A5R9">#REF!</definedName>
    <definedName name="add_1" localSheetId="2">#REF!</definedName>
    <definedName name="add_1" localSheetId="7">#REF!</definedName>
    <definedName name="add_1" localSheetId="11">#REF!</definedName>
    <definedName name="add_1" localSheetId="12">#REF!</definedName>
    <definedName name="add_1">#REF!</definedName>
    <definedName name="add_2" localSheetId="2">#REF!</definedName>
    <definedName name="add_2" localSheetId="7">#REF!</definedName>
    <definedName name="add_2" localSheetId="11">#REF!</definedName>
    <definedName name="add_2" localSheetId="12">#REF!</definedName>
    <definedName name="add_2">#REF!</definedName>
    <definedName name="add_3" localSheetId="2">#REF!</definedName>
    <definedName name="add_3" localSheetId="7">#REF!</definedName>
    <definedName name="add_3" localSheetId="11">#REF!</definedName>
    <definedName name="add_3" localSheetId="12">#REF!</definedName>
    <definedName name="add_3">#REF!</definedName>
    <definedName name="add_4" localSheetId="2">#REF!</definedName>
    <definedName name="add_4" localSheetId="7">#REF!</definedName>
    <definedName name="add_4" localSheetId="11">#REF!</definedName>
    <definedName name="add_4" localSheetId="12">#REF!</definedName>
    <definedName name="add_4">#REF!</definedName>
    <definedName name="add_5" localSheetId="2">#REF!</definedName>
    <definedName name="add_5" localSheetId="7">#REF!</definedName>
    <definedName name="add_5" localSheetId="11">#REF!</definedName>
    <definedName name="add_5" localSheetId="12">#REF!</definedName>
    <definedName name="add_5">#REF!</definedName>
    <definedName name="add_total" localSheetId="2">#REF!</definedName>
    <definedName name="add_total" localSheetId="7">#REF!</definedName>
    <definedName name="add_total" localSheetId="11">#REF!</definedName>
    <definedName name="add_total" localSheetId="12">#REF!</definedName>
    <definedName name="add_total">#REF!</definedName>
    <definedName name="_xlnm.Print_Area" localSheetId="2">BDI!$A$1:$I$44</definedName>
    <definedName name="_xlnm.Print_Area" localSheetId="9">'COMPOSIÇÕES COMPLEMENTARES '!$A$1:$K$37</definedName>
    <definedName name="_xlnm.Print_Area" localSheetId="10">COTAÇÕES!$A$1:$I$87</definedName>
    <definedName name="_xlnm.Print_Area" localSheetId="8">CRONOGRAMA!$A$2:$Q$34</definedName>
    <definedName name="_xlnm.Print_Area" localSheetId="7">'CURVA ABC'!$A$3:$L$35</definedName>
    <definedName name="_xlnm.Print_Area" localSheetId="0">DADOS!$A$1:$P$76</definedName>
    <definedName name="_xlnm.Print_Area" localSheetId="11">DECLARAÇÃO!$A$1:$H$42</definedName>
    <definedName name="_xlnm.Print_Area" localSheetId="13">'ENCARGOS SOCIAIS'!$A$1:$H$51</definedName>
    <definedName name="_xlnm.Print_Area" localSheetId="1">'FOLHA FECHAMENTO'!$A$1:$M$58</definedName>
    <definedName name="_xlnm.Print_Area" localSheetId="6">INSUMOS!$A$1:$D$5289</definedName>
    <definedName name="_xlnm.Print_Area" localSheetId="4">PLANILHA_SINTÉTICA!$A$1:$L$20</definedName>
    <definedName name="_xlnm.Print_Area" localSheetId="12">'PROJETOS RECEBIDOS'!$A$1:$J$25</definedName>
    <definedName name="_xlnm.Print_Area" localSheetId="3">RESUMO!$A$1:$J$49</definedName>
    <definedName name="_xlnm.Print_Area" localSheetId="5">SERVIÇOS!$A$1:$F$7051</definedName>
    <definedName name="AUDITORIO" localSheetId="2">#REF!</definedName>
    <definedName name="AUDITORIO" localSheetId="10">#REF!</definedName>
    <definedName name="AUDITORIO" localSheetId="7">#REF!</definedName>
    <definedName name="AUDITORIO" localSheetId="11">#REF!</definedName>
    <definedName name="AUDITORIO" localSheetId="12">#REF!</definedName>
    <definedName name="AUDITORIO">#REF!</definedName>
    <definedName name="BBB">#REF!</definedName>
    <definedName name="BD" localSheetId="2">#REF!</definedName>
    <definedName name="BD" localSheetId="7">#REF!</definedName>
    <definedName name="BD" localSheetId="11">#REF!</definedName>
    <definedName name="BD" localSheetId="12">#REF!</definedName>
    <definedName name="BD">#REF!</definedName>
    <definedName name="BDI" localSheetId="2">#REF!</definedName>
    <definedName name="BDI" localSheetId="7">#REF!</definedName>
    <definedName name="BDI" localSheetId="11">#REF!</definedName>
    <definedName name="BDI" localSheetId="12">#REF!</definedName>
    <definedName name="BDI">#REF!</definedName>
    <definedName name="BDI_LIC" localSheetId="2">#REF!</definedName>
    <definedName name="BDI_LIC" localSheetId="7">#REF!</definedName>
    <definedName name="BDI_LIC" localSheetId="11">#REF!</definedName>
    <definedName name="BDI_LIC" localSheetId="12">#REF!</definedName>
    <definedName name="BDI_LIC">#REF!</definedName>
    <definedName name="cfs" localSheetId="2">#REF!</definedName>
    <definedName name="cfs" localSheetId="10">#REF!</definedName>
    <definedName name="cfs" localSheetId="7">#REF!</definedName>
    <definedName name="cfs" localSheetId="11">#REF!</definedName>
    <definedName name="cfs" localSheetId="12">#REF!</definedName>
    <definedName name="cfs">#REF!</definedName>
    <definedName name="_xlnm.Criteria" localSheetId="1">'FOLHA FECHAMENTO'!$O$9:$O$12</definedName>
    <definedName name="crono" localSheetId="2">#REF!</definedName>
    <definedName name="crono" localSheetId="10">#REF!</definedName>
    <definedName name="crono" localSheetId="7">#REF!</definedName>
    <definedName name="crono" localSheetId="11">#REF!</definedName>
    <definedName name="crono" localSheetId="12">#REF!</definedName>
    <definedName name="crono">#REF!</definedName>
    <definedName name="CRONO_ADD" localSheetId="2">#REF!</definedName>
    <definedName name="CRONO_ADD" localSheetId="7">#REF!</definedName>
    <definedName name="CRONO_ADD" localSheetId="11">#REF!</definedName>
    <definedName name="CRONO_ADD" localSheetId="12">#REF!</definedName>
    <definedName name="CRONO_ADD">#REF!</definedName>
    <definedName name="CRONO_RES" localSheetId="2">#REF!</definedName>
    <definedName name="CRONO_RES" localSheetId="7">#REF!</definedName>
    <definedName name="CRONO_RES" localSheetId="11">#REF!</definedName>
    <definedName name="CRONO_RES" localSheetId="12">#REF!</definedName>
    <definedName name="CRONO_RES">#REF!</definedName>
    <definedName name="DXBDFG">"$#REF!.$A$1:$B$2408"</definedName>
    <definedName name="Excel_BuiltIn__FilterDatabase">"$#REF!.$B$8:$M$9"</definedName>
    <definedName name="Excel_BuiltIn__FilterDatabase_1">"$#REF!.$A$1:$F$5248"</definedName>
    <definedName name="Excel_BuiltIn__FilterDatabase_4">NA()</definedName>
    <definedName name="Excel_BuiltIn__FilterDatabase_4_1">"$#REF!.$#REF!$#REF!:$#REF!$#REF!"</definedName>
    <definedName name="Excel_BuiltIn__FilterDatabase_5">NA()</definedName>
    <definedName name="Excel_BuiltIn__FilterDatabase_6" localSheetId="9">#REF!</definedName>
    <definedName name="Excel_BuiltIn__FilterDatabase_6" localSheetId="7">'CURVA ABC'!$A$3:$B$486</definedName>
    <definedName name="Excel_BuiltIn__FilterDatabase_6" localSheetId="6">"#REF!"</definedName>
    <definedName name="Excel_BuiltIn__FilterDatabase_6">PLANILHA_SINTÉTICA!$A$1:$B$475</definedName>
    <definedName name="Excel_BuiltIn__FilterDatabase_6_1">NA()</definedName>
    <definedName name="Excel_BuiltIn__FilterDatabase_6_2">"#REF!"</definedName>
    <definedName name="Excel_BuiltIn__FilterDatabase_6_3">"#REF!"</definedName>
    <definedName name="Excel_BuiltIn_Print_Area">"$#REF!.$B$1:$N$9"</definedName>
    <definedName name="Excel_BuiltIn_Print_Area_7" localSheetId="9">#REF!</definedName>
    <definedName name="Excel_BuiltIn_Print_Area_7">"#REF!"</definedName>
    <definedName name="Excel_BuiltIn_Print_Area_7_1" localSheetId="9">#REF!</definedName>
    <definedName name="Excel_BuiltIn_Print_Area_7_1">"#REF!"</definedName>
    <definedName name="Excel_BuiltIn_Print_Area_7_1_1" localSheetId="9">#REF!</definedName>
    <definedName name="Excel_BuiltIn_Print_Area_7_1_1">"#REF!"</definedName>
    <definedName name="Excel_BuiltIn_Print_Area_7_1_1_1" localSheetId="9">#REF!</definedName>
    <definedName name="Excel_BuiltIn_Print_Area_7_1_1_1">"#REF!"</definedName>
    <definedName name="Excel_BuiltIn_Print_Area_7_1_1_1_1" localSheetId="9">#REF!</definedName>
    <definedName name="Excel_BuiltIn_Print_Area_7_1_1_1_1">"#REF!"</definedName>
    <definedName name="Excel_BuiltIn_Print_Area_7_1_1_1_1_1" localSheetId="9">#REF!</definedName>
    <definedName name="Excel_BuiltIn_Print_Area_7_1_1_1_1_1">"#REF!"</definedName>
    <definedName name="Excel_BuiltIn_Print_Area_7_1_1_1_1_1_1">"#REF!"</definedName>
    <definedName name="Excel_BuiltIn_Print_Area_7_1_1_1_1_1_2">"#REF!"</definedName>
    <definedName name="Excel_BuiltIn_Print_Area_7_1_1_1_1_1_3">"#REF!"</definedName>
    <definedName name="Excel_BuiltIn_Print_Area_7_1_1_1_1_2">"#REF!"</definedName>
    <definedName name="Excel_BuiltIn_Print_Area_7_1_1_1_1_3">"#REF!"</definedName>
    <definedName name="Excel_BuiltIn_Print_Area_7_1_1_1_2">"#REF!"</definedName>
    <definedName name="Excel_BuiltIn_Print_Area_7_1_1_1_3">"#REF!"</definedName>
    <definedName name="Excel_BuiltIn_Print_Area_7_1_1_2">"#REF!"</definedName>
    <definedName name="Excel_BuiltIn_Print_Area_7_1_1_3">"#REF!"</definedName>
    <definedName name="Excel_BuiltIn_Print_Area_7_1_2">"#REF!"</definedName>
    <definedName name="Excel_BuiltIn_Print_Area_7_1_3">"#REF!"</definedName>
    <definedName name="Excel_BuiltIn_Print_Area_7_2">"#REF!"</definedName>
    <definedName name="Excel_BuiltIn_Print_Area_7_3">"#REF!"</definedName>
    <definedName name="Excel_BuiltIn_Print_Titles">"$#REF!.$A$1:$AMJ$9"</definedName>
    <definedName name="ini" localSheetId="7">'[1] '!#REF!</definedName>
    <definedName name="ini" localSheetId="11">'[1] '!#REF!</definedName>
    <definedName name="ini">'[1] '!#REF!</definedName>
    <definedName name="k">"$#REF!.$A$1:$B$2408"</definedName>
    <definedName name="matriz" localSheetId="7">'[1] '!#REF!</definedName>
    <definedName name="matriz" localSheetId="11">'[1] '!#REF!</definedName>
    <definedName name="matriz">'[1] '!#REF!</definedName>
    <definedName name="MINUS" localSheetId="2">#REF!</definedName>
    <definedName name="MINUS" localSheetId="7">#REF!</definedName>
    <definedName name="MINUS" localSheetId="11">#REF!</definedName>
    <definedName name="MINUS" localSheetId="12">#REF!</definedName>
    <definedName name="MINUS">#REF!</definedName>
    <definedName name="OBRA" localSheetId="2">'[2]FOLHA FECHAMENTO'!$O$9:$O$13</definedName>
    <definedName name="OBRA">'FOLHA FECHAMENTO'!$O$9:$O$13</definedName>
    <definedName name="Plan1">"$#REF!.$A$1:$B$2408"</definedName>
    <definedName name="PLUS" localSheetId="2">#REF!</definedName>
    <definedName name="PLUS" localSheetId="7">#REF!</definedName>
    <definedName name="PLUS" localSheetId="11">#REF!</definedName>
    <definedName name="PLUS" localSheetId="12">#REF!</definedName>
    <definedName name="PLUS">#REF!</definedName>
    <definedName name="po" localSheetId="2">#REF!</definedName>
    <definedName name="po" localSheetId="7">#REF!</definedName>
    <definedName name="po" localSheetId="11">#REF!</definedName>
    <definedName name="po" localSheetId="12">#REF!</definedName>
    <definedName name="po">#REF!</definedName>
    <definedName name="REF">'[1] '!$F$464:$F$489</definedName>
    <definedName name="rere" localSheetId="2">#REF!</definedName>
    <definedName name="rere" localSheetId="10">#REF!</definedName>
    <definedName name="rere" localSheetId="7">#REF!</definedName>
    <definedName name="rere" localSheetId="11">#REF!</definedName>
    <definedName name="rere" localSheetId="12">#REF!</definedName>
    <definedName name="rere">#REF!</definedName>
    <definedName name="RODAPÉ" localSheetId="7">[1]Relatório!#REF!</definedName>
    <definedName name="RODAPÉ" localSheetId="11">[1]Relatório!#REF!</definedName>
    <definedName name="RODAPÉ">[1]Relatório!#REF!</definedName>
    <definedName name="rt" localSheetId="2">#REF!</definedName>
    <definedName name="rt" localSheetId="10">#REF!</definedName>
    <definedName name="rt" localSheetId="7">#REF!</definedName>
    <definedName name="rt" localSheetId="11">#REF!</definedName>
    <definedName name="rt" localSheetId="12">#REF!</definedName>
    <definedName name="rt">#REF!</definedName>
    <definedName name="S10P1" localSheetId="2">#REF!</definedName>
    <definedName name="S10P1" localSheetId="7">#REF!</definedName>
    <definedName name="S10P1" localSheetId="11">#REF!</definedName>
    <definedName name="S10P1" localSheetId="12">#REF!</definedName>
    <definedName name="S10P1">#REF!</definedName>
    <definedName name="S10P10" localSheetId="2">#REF!</definedName>
    <definedName name="S10P10" localSheetId="7">#REF!</definedName>
    <definedName name="S10P10" localSheetId="11">#REF!</definedName>
    <definedName name="S10P10" localSheetId="12">#REF!</definedName>
    <definedName name="S10P10">#REF!</definedName>
    <definedName name="S10P11" localSheetId="2">#REF!</definedName>
    <definedName name="S10P11" localSheetId="7">#REF!</definedName>
    <definedName name="S10P11" localSheetId="11">#REF!</definedName>
    <definedName name="S10P11" localSheetId="12">#REF!</definedName>
    <definedName name="S10P11">#REF!</definedName>
    <definedName name="S10P12" localSheetId="2">#REF!</definedName>
    <definedName name="S10P12" localSheetId="7">#REF!</definedName>
    <definedName name="S10P12" localSheetId="11">#REF!</definedName>
    <definedName name="S10P12" localSheetId="12">#REF!</definedName>
    <definedName name="S10P12">#REF!</definedName>
    <definedName name="S10P13" localSheetId="2">#REF!</definedName>
    <definedName name="S10P13" localSheetId="7">#REF!</definedName>
    <definedName name="S10P13" localSheetId="11">#REF!</definedName>
    <definedName name="S10P13" localSheetId="12">#REF!</definedName>
    <definedName name="S10P13">#REF!</definedName>
    <definedName name="S10P14" localSheetId="2">#REF!</definedName>
    <definedName name="S10P14" localSheetId="7">#REF!</definedName>
    <definedName name="S10P14" localSheetId="11">#REF!</definedName>
    <definedName name="S10P14" localSheetId="12">#REF!</definedName>
    <definedName name="S10P14">#REF!</definedName>
    <definedName name="S10P15" localSheetId="2">#REF!</definedName>
    <definedName name="S10P15" localSheetId="7">#REF!</definedName>
    <definedName name="S10P15" localSheetId="11">#REF!</definedName>
    <definedName name="S10P15" localSheetId="12">#REF!</definedName>
    <definedName name="S10P15">#REF!</definedName>
    <definedName name="S10P16" localSheetId="2">#REF!</definedName>
    <definedName name="S10P16" localSheetId="7">#REF!</definedName>
    <definedName name="S10P16" localSheetId="11">#REF!</definedName>
    <definedName name="S10P16" localSheetId="12">#REF!</definedName>
    <definedName name="S10P16">#REF!</definedName>
    <definedName name="S10P17" localSheetId="2">#REF!</definedName>
    <definedName name="S10P17" localSheetId="7">#REF!</definedName>
    <definedName name="S10P17" localSheetId="11">#REF!</definedName>
    <definedName name="S10P17" localSheetId="12">#REF!</definedName>
    <definedName name="S10P17">#REF!</definedName>
    <definedName name="S10P18" localSheetId="2">#REF!</definedName>
    <definedName name="S10P18" localSheetId="7">#REF!</definedName>
    <definedName name="S10P18" localSheetId="11">#REF!</definedName>
    <definedName name="S10P18" localSheetId="12">#REF!</definedName>
    <definedName name="S10P18">#REF!</definedName>
    <definedName name="S10P19" localSheetId="2">#REF!</definedName>
    <definedName name="S10P19" localSheetId="7">#REF!</definedName>
    <definedName name="S10P19" localSheetId="11">#REF!</definedName>
    <definedName name="S10P19" localSheetId="12">#REF!</definedName>
    <definedName name="S10P19">#REF!</definedName>
    <definedName name="S10P2" localSheetId="2">#REF!</definedName>
    <definedName name="S10P2" localSheetId="7">#REF!</definedName>
    <definedName name="S10P2" localSheetId="11">#REF!</definedName>
    <definedName name="S10P2" localSheetId="12">#REF!</definedName>
    <definedName name="S10P2">#REF!</definedName>
    <definedName name="S10P20" localSheetId="2">#REF!</definedName>
    <definedName name="S10P20" localSheetId="7">#REF!</definedName>
    <definedName name="S10P20" localSheetId="11">#REF!</definedName>
    <definedName name="S10P20" localSheetId="12">#REF!</definedName>
    <definedName name="S10P20">#REF!</definedName>
    <definedName name="S10P21" localSheetId="2">#REF!</definedName>
    <definedName name="S10P21" localSheetId="7">#REF!</definedName>
    <definedName name="S10P21" localSheetId="11">#REF!</definedName>
    <definedName name="S10P21" localSheetId="12">#REF!</definedName>
    <definedName name="S10P21">#REF!</definedName>
    <definedName name="S10P22" localSheetId="2">#REF!</definedName>
    <definedName name="S10P22" localSheetId="7">#REF!</definedName>
    <definedName name="S10P22" localSheetId="11">#REF!</definedName>
    <definedName name="S10P22" localSheetId="12">#REF!</definedName>
    <definedName name="S10P22">#REF!</definedName>
    <definedName name="S10P23" localSheetId="2">#REF!</definedName>
    <definedName name="S10P23" localSheetId="7">#REF!</definedName>
    <definedName name="S10P23" localSheetId="11">#REF!</definedName>
    <definedName name="S10P23" localSheetId="12">#REF!</definedName>
    <definedName name="S10P23">#REF!</definedName>
    <definedName name="S10P24" localSheetId="2">#REF!</definedName>
    <definedName name="S10P24" localSheetId="7">#REF!</definedName>
    <definedName name="S10P24" localSheetId="11">#REF!</definedName>
    <definedName name="S10P24" localSheetId="12">#REF!</definedName>
    <definedName name="S10P24">#REF!</definedName>
    <definedName name="S10P3" localSheetId="2">#REF!</definedName>
    <definedName name="S10P3" localSheetId="7">#REF!</definedName>
    <definedName name="S10P3" localSheetId="11">#REF!</definedName>
    <definedName name="S10P3" localSheetId="12">#REF!</definedName>
    <definedName name="S10P3">#REF!</definedName>
    <definedName name="S10P4" localSheetId="2">#REF!</definedName>
    <definedName name="S10P4" localSheetId="7">#REF!</definedName>
    <definedName name="S10P4" localSheetId="11">#REF!</definedName>
    <definedName name="S10P4" localSheetId="12">#REF!</definedName>
    <definedName name="S10P4">#REF!</definedName>
    <definedName name="S10P5" localSheetId="2">#REF!</definedName>
    <definedName name="S10P5" localSheetId="7">#REF!</definedName>
    <definedName name="S10P5" localSheetId="11">#REF!</definedName>
    <definedName name="S10P5" localSheetId="12">#REF!</definedName>
    <definedName name="S10P5">#REF!</definedName>
    <definedName name="S10P6" localSheetId="2">#REF!</definedName>
    <definedName name="S10P6" localSheetId="7">#REF!</definedName>
    <definedName name="S10P6" localSheetId="11">#REF!</definedName>
    <definedName name="S10P6" localSheetId="12">#REF!</definedName>
    <definedName name="S10P6">#REF!</definedName>
    <definedName name="S10P7" localSheetId="2">#REF!</definedName>
    <definedName name="S10P7" localSheetId="7">#REF!</definedName>
    <definedName name="S10P7" localSheetId="11">#REF!</definedName>
    <definedName name="S10P7" localSheetId="12">#REF!</definedName>
    <definedName name="S10P7">#REF!</definedName>
    <definedName name="S10P8" localSheetId="2">#REF!</definedName>
    <definedName name="S10P8" localSheetId="7">#REF!</definedName>
    <definedName name="S10P8" localSheetId="11">#REF!</definedName>
    <definedName name="S10P8" localSheetId="12">#REF!</definedName>
    <definedName name="S10P8">#REF!</definedName>
    <definedName name="S10P9" localSheetId="2">#REF!</definedName>
    <definedName name="S10P9" localSheetId="7">#REF!</definedName>
    <definedName name="S10P9" localSheetId="11">#REF!</definedName>
    <definedName name="S10P9" localSheetId="12">#REF!</definedName>
    <definedName name="S10P9">#REF!</definedName>
    <definedName name="S10R1" localSheetId="2">#REF!</definedName>
    <definedName name="S10R1" localSheetId="7">#REF!</definedName>
    <definedName name="S10R1" localSheetId="11">#REF!</definedName>
    <definedName name="S10R1" localSheetId="12">#REF!</definedName>
    <definedName name="S10R1">#REF!</definedName>
    <definedName name="S10R10" localSheetId="2">#REF!</definedName>
    <definedName name="S10R10" localSheetId="7">#REF!</definedName>
    <definedName name="S10R10" localSheetId="11">#REF!</definedName>
    <definedName name="S10R10" localSheetId="12">#REF!</definedName>
    <definedName name="S10R10">#REF!</definedName>
    <definedName name="S10R11" localSheetId="2">#REF!</definedName>
    <definedName name="S10R11" localSheetId="7">#REF!</definedName>
    <definedName name="S10R11" localSheetId="11">#REF!</definedName>
    <definedName name="S10R11" localSheetId="12">#REF!</definedName>
    <definedName name="S10R11">#REF!</definedName>
    <definedName name="S10R12" localSheetId="2">#REF!</definedName>
    <definedName name="S10R12" localSheetId="7">#REF!</definedName>
    <definedName name="S10R12" localSheetId="11">#REF!</definedName>
    <definedName name="S10R12" localSheetId="12">#REF!</definedName>
    <definedName name="S10R12">#REF!</definedName>
    <definedName name="S10R13" localSheetId="2">#REF!</definedName>
    <definedName name="S10R13" localSheetId="7">#REF!</definedName>
    <definedName name="S10R13" localSheetId="11">#REF!</definedName>
    <definedName name="S10R13" localSheetId="12">#REF!</definedName>
    <definedName name="S10R13">#REF!</definedName>
    <definedName name="S10R14" localSheetId="2">#REF!</definedName>
    <definedName name="S10R14" localSheetId="7">#REF!</definedName>
    <definedName name="S10R14" localSheetId="11">#REF!</definedName>
    <definedName name="S10R14" localSheetId="12">#REF!</definedName>
    <definedName name="S10R14">#REF!</definedName>
    <definedName name="S10R15" localSheetId="2">#REF!</definedName>
    <definedName name="S10R15" localSheetId="7">#REF!</definedName>
    <definedName name="S10R15" localSheetId="11">#REF!</definedName>
    <definedName name="S10R15" localSheetId="12">#REF!</definedName>
    <definedName name="S10R15">#REF!</definedName>
    <definedName name="S10R16" localSheetId="2">#REF!</definedName>
    <definedName name="S10R16" localSheetId="7">#REF!</definedName>
    <definedName name="S10R16" localSheetId="11">#REF!</definedName>
    <definedName name="S10R16" localSheetId="12">#REF!</definedName>
    <definedName name="S10R16">#REF!</definedName>
    <definedName name="S10R17" localSheetId="2">#REF!</definedName>
    <definedName name="S10R17" localSheetId="7">#REF!</definedName>
    <definedName name="S10R17" localSheetId="11">#REF!</definedName>
    <definedName name="S10R17" localSheetId="12">#REF!</definedName>
    <definedName name="S10R17">#REF!</definedName>
    <definedName name="S10R18" localSheetId="2">#REF!</definedName>
    <definedName name="S10R18" localSheetId="7">#REF!</definedName>
    <definedName name="S10R18" localSheetId="11">#REF!</definedName>
    <definedName name="S10R18" localSheetId="12">#REF!</definedName>
    <definedName name="S10R18">#REF!</definedName>
    <definedName name="S10R19" localSheetId="2">#REF!</definedName>
    <definedName name="S10R19" localSheetId="7">#REF!</definedName>
    <definedName name="S10R19" localSheetId="11">#REF!</definedName>
    <definedName name="S10R19" localSheetId="12">#REF!</definedName>
    <definedName name="S10R19">#REF!</definedName>
    <definedName name="S10R2" localSheetId="2">#REF!</definedName>
    <definedName name="S10R2" localSheetId="7">#REF!</definedName>
    <definedName name="S10R2" localSheetId="11">#REF!</definedName>
    <definedName name="S10R2" localSheetId="12">#REF!</definedName>
    <definedName name="S10R2">#REF!</definedName>
    <definedName name="S10R20" localSheetId="2">#REF!</definedName>
    <definedName name="S10R20" localSheetId="7">#REF!</definedName>
    <definedName name="S10R20" localSheetId="11">#REF!</definedName>
    <definedName name="S10R20" localSheetId="12">#REF!</definedName>
    <definedName name="S10R20">#REF!</definedName>
    <definedName name="S10R21" localSheetId="2">#REF!</definedName>
    <definedName name="S10R21" localSheetId="7">#REF!</definedName>
    <definedName name="S10R21" localSheetId="11">#REF!</definedName>
    <definedName name="S10R21" localSheetId="12">#REF!</definedName>
    <definedName name="S10R21">#REF!</definedName>
    <definedName name="S10R22" localSheetId="2">#REF!</definedName>
    <definedName name="S10R22" localSheetId="7">#REF!</definedName>
    <definedName name="S10R22" localSheetId="11">#REF!</definedName>
    <definedName name="S10R22" localSheetId="12">#REF!</definedName>
    <definedName name="S10R22">#REF!</definedName>
    <definedName name="S10R23" localSheetId="2">#REF!</definedName>
    <definedName name="S10R23" localSheetId="7">#REF!</definedName>
    <definedName name="S10R23" localSheetId="11">#REF!</definedName>
    <definedName name="S10R23" localSheetId="12">#REF!</definedName>
    <definedName name="S10R23">#REF!</definedName>
    <definedName name="S10R24" localSheetId="2">#REF!</definedName>
    <definedName name="S10R24" localSheetId="7">#REF!</definedName>
    <definedName name="S10R24" localSheetId="11">#REF!</definedName>
    <definedName name="S10R24" localSheetId="12">#REF!</definedName>
    <definedName name="S10R24">#REF!</definedName>
    <definedName name="S10R3" localSheetId="2">#REF!</definedName>
    <definedName name="S10R3" localSheetId="7">#REF!</definedName>
    <definedName name="S10R3" localSheetId="11">#REF!</definedName>
    <definedName name="S10R3" localSheetId="12">#REF!</definedName>
    <definedName name="S10R3">#REF!</definedName>
    <definedName name="S10R4" localSheetId="2">#REF!</definedName>
    <definedName name="S10R4" localSheetId="7">#REF!</definedName>
    <definedName name="S10R4" localSheetId="11">#REF!</definedName>
    <definedName name="S10R4" localSheetId="12">#REF!</definedName>
    <definedName name="S10R4">#REF!</definedName>
    <definedName name="S10R5" localSheetId="2">#REF!</definedName>
    <definedName name="S10R5" localSheetId="7">#REF!</definedName>
    <definedName name="S10R5" localSheetId="11">#REF!</definedName>
    <definedName name="S10R5" localSheetId="12">#REF!</definedName>
    <definedName name="S10R5">#REF!</definedName>
    <definedName name="S10R6" localSheetId="2">#REF!</definedName>
    <definedName name="S10R6" localSheetId="7">#REF!</definedName>
    <definedName name="S10R6" localSheetId="11">#REF!</definedName>
    <definedName name="S10R6" localSheetId="12">#REF!</definedName>
    <definedName name="S10R6">#REF!</definedName>
    <definedName name="S10R7" localSheetId="2">#REF!</definedName>
    <definedName name="S10R7" localSheetId="7">#REF!</definedName>
    <definedName name="S10R7" localSheetId="11">#REF!</definedName>
    <definedName name="S10R7" localSheetId="12">#REF!</definedName>
    <definedName name="S10R7">#REF!</definedName>
    <definedName name="S10R8" localSheetId="2">#REF!</definedName>
    <definedName name="S10R8" localSheetId="7">#REF!</definedName>
    <definedName name="S10R8" localSheetId="11">#REF!</definedName>
    <definedName name="S10R8" localSheetId="12">#REF!</definedName>
    <definedName name="S10R8">#REF!</definedName>
    <definedName name="S10R9" localSheetId="2">#REF!</definedName>
    <definedName name="S10R9" localSheetId="7">#REF!</definedName>
    <definedName name="S10R9" localSheetId="11">#REF!</definedName>
    <definedName name="S10R9" localSheetId="12">#REF!</definedName>
    <definedName name="S10R9">#REF!</definedName>
    <definedName name="S11P1" localSheetId="2">#REF!</definedName>
    <definedName name="S11P1" localSheetId="7">#REF!</definedName>
    <definedName name="S11P1" localSheetId="11">#REF!</definedName>
    <definedName name="S11P1" localSheetId="12">#REF!</definedName>
    <definedName name="S11P1">#REF!</definedName>
    <definedName name="S11P10" localSheetId="2">#REF!</definedName>
    <definedName name="S11P10" localSheetId="7">#REF!</definedName>
    <definedName name="S11P10" localSheetId="11">#REF!</definedName>
    <definedName name="S11P10" localSheetId="12">#REF!</definedName>
    <definedName name="S11P10">#REF!</definedName>
    <definedName name="S11P11" localSheetId="2">#REF!</definedName>
    <definedName name="S11P11" localSheetId="7">#REF!</definedName>
    <definedName name="S11P11" localSheetId="11">#REF!</definedName>
    <definedName name="S11P11" localSheetId="12">#REF!</definedName>
    <definedName name="S11P11">#REF!</definedName>
    <definedName name="S11P12" localSheetId="2">#REF!</definedName>
    <definedName name="S11P12" localSheetId="7">#REF!</definedName>
    <definedName name="S11P12" localSheetId="11">#REF!</definedName>
    <definedName name="S11P12" localSheetId="12">#REF!</definedName>
    <definedName name="S11P12">#REF!</definedName>
    <definedName name="S11P13" localSheetId="2">#REF!</definedName>
    <definedName name="S11P13" localSheetId="7">#REF!</definedName>
    <definedName name="S11P13" localSheetId="11">#REF!</definedName>
    <definedName name="S11P13" localSheetId="12">#REF!</definedName>
    <definedName name="S11P13">#REF!</definedName>
    <definedName name="S11P14" localSheetId="2">#REF!</definedName>
    <definedName name="S11P14" localSheetId="7">#REF!</definedName>
    <definedName name="S11P14" localSheetId="11">#REF!</definedName>
    <definedName name="S11P14" localSheetId="12">#REF!</definedName>
    <definedName name="S11P14">#REF!</definedName>
    <definedName name="S11P15" localSheetId="2">#REF!</definedName>
    <definedName name="S11P15" localSheetId="7">#REF!</definedName>
    <definedName name="S11P15" localSheetId="11">#REF!</definedName>
    <definedName name="S11P15" localSheetId="12">#REF!</definedName>
    <definedName name="S11P15">#REF!</definedName>
    <definedName name="S11P16" localSheetId="2">#REF!</definedName>
    <definedName name="S11P16" localSheetId="7">#REF!</definedName>
    <definedName name="S11P16" localSheetId="11">#REF!</definedName>
    <definedName name="S11P16" localSheetId="12">#REF!</definedName>
    <definedName name="S11P16">#REF!</definedName>
    <definedName name="S11P17" localSheetId="2">#REF!</definedName>
    <definedName name="S11P17" localSheetId="7">#REF!</definedName>
    <definedName name="S11P17" localSheetId="11">#REF!</definedName>
    <definedName name="S11P17" localSheetId="12">#REF!</definedName>
    <definedName name="S11P17">#REF!</definedName>
    <definedName name="S11P18" localSheetId="2">#REF!</definedName>
    <definedName name="S11P18" localSheetId="7">#REF!</definedName>
    <definedName name="S11P18" localSheetId="11">#REF!</definedName>
    <definedName name="S11P18" localSheetId="12">#REF!</definedName>
    <definedName name="S11P18">#REF!</definedName>
    <definedName name="S11P19" localSheetId="2">#REF!</definedName>
    <definedName name="S11P19" localSheetId="7">#REF!</definedName>
    <definedName name="S11P19" localSheetId="11">#REF!</definedName>
    <definedName name="S11P19" localSheetId="12">#REF!</definedName>
    <definedName name="S11P19">#REF!</definedName>
    <definedName name="S11P2" localSheetId="2">#REF!</definedName>
    <definedName name="S11P2" localSheetId="7">#REF!</definedName>
    <definedName name="S11P2" localSheetId="11">#REF!</definedName>
    <definedName name="S11P2" localSheetId="12">#REF!</definedName>
    <definedName name="S11P2">#REF!</definedName>
    <definedName name="S11P20" localSheetId="2">#REF!</definedName>
    <definedName name="S11P20" localSheetId="7">#REF!</definedName>
    <definedName name="S11P20" localSheetId="11">#REF!</definedName>
    <definedName name="S11P20" localSheetId="12">#REF!</definedName>
    <definedName name="S11P20">#REF!</definedName>
    <definedName name="S11P21" localSheetId="2">#REF!</definedName>
    <definedName name="S11P21" localSheetId="7">#REF!</definedName>
    <definedName name="S11P21" localSheetId="11">#REF!</definedName>
    <definedName name="S11P21" localSheetId="12">#REF!</definedName>
    <definedName name="S11P21">#REF!</definedName>
    <definedName name="S11P22" localSheetId="2">#REF!</definedName>
    <definedName name="S11P22" localSheetId="7">#REF!</definedName>
    <definedName name="S11P22" localSheetId="11">#REF!</definedName>
    <definedName name="S11P22" localSheetId="12">#REF!</definedName>
    <definedName name="S11P22">#REF!</definedName>
    <definedName name="S11P23" localSheetId="2">#REF!</definedName>
    <definedName name="S11P23" localSheetId="7">#REF!</definedName>
    <definedName name="S11P23" localSheetId="11">#REF!</definedName>
    <definedName name="S11P23" localSheetId="12">#REF!</definedName>
    <definedName name="S11P23">#REF!</definedName>
    <definedName name="S11P24" localSheetId="2">#REF!</definedName>
    <definedName name="S11P24" localSheetId="7">#REF!</definedName>
    <definedName name="S11P24" localSheetId="11">#REF!</definedName>
    <definedName name="S11P24" localSheetId="12">#REF!</definedName>
    <definedName name="S11P24">#REF!</definedName>
    <definedName name="S11P3" localSheetId="2">#REF!</definedName>
    <definedName name="S11P3" localSheetId="7">#REF!</definedName>
    <definedName name="S11P3" localSheetId="11">#REF!</definedName>
    <definedName name="S11P3" localSheetId="12">#REF!</definedName>
    <definedName name="S11P3">#REF!</definedName>
    <definedName name="S11P4" localSheetId="2">#REF!</definedName>
    <definedName name="S11P4" localSheetId="7">#REF!</definedName>
    <definedName name="S11P4" localSheetId="11">#REF!</definedName>
    <definedName name="S11P4" localSheetId="12">#REF!</definedName>
    <definedName name="S11P4">#REF!</definedName>
    <definedName name="S11P5" localSheetId="2">#REF!</definedName>
    <definedName name="S11P5" localSheetId="7">#REF!</definedName>
    <definedName name="S11P5" localSheetId="11">#REF!</definedName>
    <definedName name="S11P5" localSheetId="12">#REF!</definedName>
    <definedName name="S11P5">#REF!</definedName>
    <definedName name="S11P6" localSheetId="2">#REF!</definedName>
    <definedName name="S11P6" localSheetId="7">#REF!</definedName>
    <definedName name="S11P6" localSheetId="11">#REF!</definedName>
    <definedName name="S11P6" localSheetId="12">#REF!</definedName>
    <definedName name="S11P6">#REF!</definedName>
    <definedName name="S11P7" localSheetId="2">#REF!</definedName>
    <definedName name="S11P7" localSheetId="7">#REF!</definedName>
    <definedName name="S11P7" localSheetId="11">#REF!</definedName>
    <definedName name="S11P7" localSheetId="12">#REF!</definedName>
    <definedName name="S11P7">#REF!</definedName>
    <definedName name="S11P8" localSheetId="2">#REF!</definedName>
    <definedName name="S11P8" localSheetId="7">#REF!</definedName>
    <definedName name="S11P8" localSheetId="11">#REF!</definedName>
    <definedName name="S11P8" localSheetId="12">#REF!</definedName>
    <definedName name="S11P8">#REF!</definedName>
    <definedName name="S11P9" localSheetId="2">#REF!</definedName>
    <definedName name="S11P9" localSheetId="7">#REF!</definedName>
    <definedName name="S11P9" localSheetId="11">#REF!</definedName>
    <definedName name="S11P9" localSheetId="12">#REF!</definedName>
    <definedName name="S11P9">#REF!</definedName>
    <definedName name="S11R1" localSheetId="2">#REF!</definedName>
    <definedName name="S11R1" localSheetId="7">#REF!</definedName>
    <definedName name="S11R1" localSheetId="11">#REF!</definedName>
    <definedName name="S11R1" localSheetId="12">#REF!</definedName>
    <definedName name="S11R1">#REF!</definedName>
    <definedName name="S11R10" localSheetId="2">#REF!</definedName>
    <definedName name="S11R10" localSheetId="7">#REF!</definedName>
    <definedName name="S11R10" localSheetId="11">#REF!</definedName>
    <definedName name="S11R10" localSheetId="12">#REF!</definedName>
    <definedName name="S11R10">#REF!</definedName>
    <definedName name="S11R11" localSheetId="2">#REF!</definedName>
    <definedName name="S11R11" localSheetId="7">#REF!</definedName>
    <definedName name="S11R11" localSheetId="11">#REF!</definedName>
    <definedName name="S11R11" localSheetId="12">#REF!</definedName>
    <definedName name="S11R11">#REF!</definedName>
    <definedName name="S11R12" localSheetId="2">#REF!</definedName>
    <definedName name="S11R12" localSheetId="7">#REF!</definedName>
    <definedName name="S11R12" localSheetId="11">#REF!</definedName>
    <definedName name="S11R12" localSheetId="12">#REF!</definedName>
    <definedName name="S11R12">#REF!</definedName>
    <definedName name="S11R13" localSheetId="2">#REF!</definedName>
    <definedName name="S11R13" localSheetId="7">#REF!</definedName>
    <definedName name="S11R13" localSheetId="11">#REF!</definedName>
    <definedName name="S11R13" localSheetId="12">#REF!</definedName>
    <definedName name="S11R13">#REF!</definedName>
    <definedName name="S11R14" localSheetId="2">#REF!</definedName>
    <definedName name="S11R14" localSheetId="7">#REF!</definedName>
    <definedName name="S11R14" localSheetId="11">#REF!</definedName>
    <definedName name="S11R14" localSheetId="12">#REF!</definedName>
    <definedName name="S11R14">#REF!</definedName>
    <definedName name="S11R15" localSheetId="2">#REF!</definedName>
    <definedName name="S11R15" localSheetId="7">#REF!</definedName>
    <definedName name="S11R15" localSheetId="11">#REF!</definedName>
    <definedName name="S11R15" localSheetId="12">#REF!</definedName>
    <definedName name="S11R15">#REF!</definedName>
    <definedName name="S11R16" localSheetId="2">#REF!</definedName>
    <definedName name="S11R16" localSheetId="7">#REF!</definedName>
    <definedName name="S11R16" localSheetId="11">#REF!</definedName>
    <definedName name="S11R16" localSheetId="12">#REF!</definedName>
    <definedName name="S11R16">#REF!</definedName>
    <definedName name="S11R17" localSheetId="2">#REF!</definedName>
    <definedName name="S11R17" localSheetId="7">#REF!</definedName>
    <definedName name="S11R17" localSheetId="11">#REF!</definedName>
    <definedName name="S11R17" localSheetId="12">#REF!</definedName>
    <definedName name="S11R17">#REF!</definedName>
    <definedName name="S11R18" localSheetId="2">#REF!</definedName>
    <definedName name="S11R18" localSheetId="7">#REF!</definedName>
    <definedName name="S11R18" localSheetId="11">#REF!</definedName>
    <definedName name="S11R18" localSheetId="12">#REF!</definedName>
    <definedName name="S11R18">#REF!</definedName>
    <definedName name="S11R19" localSheetId="2">#REF!</definedName>
    <definedName name="S11R19" localSheetId="7">#REF!</definedName>
    <definedName name="S11R19" localSheetId="11">#REF!</definedName>
    <definedName name="S11R19" localSheetId="12">#REF!</definedName>
    <definedName name="S11R19">#REF!</definedName>
    <definedName name="S11R2" localSheetId="2">#REF!</definedName>
    <definedName name="S11R2" localSheetId="7">#REF!</definedName>
    <definedName name="S11R2" localSheetId="11">#REF!</definedName>
    <definedName name="S11R2" localSheetId="12">#REF!</definedName>
    <definedName name="S11R2">#REF!</definedName>
    <definedName name="S11R20" localSheetId="2">#REF!</definedName>
    <definedName name="S11R20" localSheetId="7">#REF!</definedName>
    <definedName name="S11R20" localSheetId="11">#REF!</definedName>
    <definedName name="S11R20" localSheetId="12">#REF!</definedName>
    <definedName name="S11R20">#REF!</definedName>
    <definedName name="S11R21" localSheetId="2">#REF!</definedName>
    <definedName name="S11R21" localSheetId="7">#REF!</definedName>
    <definedName name="S11R21" localSheetId="11">#REF!</definedName>
    <definedName name="S11R21" localSheetId="12">#REF!</definedName>
    <definedName name="S11R21">#REF!</definedName>
    <definedName name="S11R22" localSheetId="2">#REF!</definedName>
    <definedName name="S11R22" localSheetId="7">#REF!</definedName>
    <definedName name="S11R22" localSheetId="11">#REF!</definedName>
    <definedName name="S11R22" localSheetId="12">#REF!</definedName>
    <definedName name="S11R22">#REF!</definedName>
    <definedName name="S11R23" localSheetId="2">#REF!</definedName>
    <definedName name="S11R23" localSheetId="7">#REF!</definedName>
    <definedName name="S11R23" localSheetId="11">#REF!</definedName>
    <definedName name="S11R23" localSheetId="12">#REF!</definedName>
    <definedName name="S11R23">#REF!</definedName>
    <definedName name="S11R24" localSheetId="2">#REF!</definedName>
    <definedName name="S11R24" localSheetId="7">#REF!</definedName>
    <definedName name="S11R24" localSheetId="11">#REF!</definedName>
    <definedName name="S11R24" localSheetId="12">#REF!</definedName>
    <definedName name="S11R24">#REF!</definedName>
    <definedName name="S11R3" localSheetId="2">#REF!</definedName>
    <definedName name="S11R3" localSheetId="7">#REF!</definedName>
    <definedName name="S11R3" localSheetId="11">#REF!</definedName>
    <definedName name="S11R3" localSheetId="12">#REF!</definedName>
    <definedName name="S11R3">#REF!</definedName>
    <definedName name="S11R4" localSheetId="2">#REF!</definedName>
    <definedName name="S11R4" localSheetId="7">#REF!</definedName>
    <definedName name="S11R4" localSheetId="11">#REF!</definedName>
    <definedName name="S11R4" localSheetId="12">#REF!</definedName>
    <definedName name="S11R4">#REF!</definedName>
    <definedName name="S11R5" localSheetId="2">#REF!</definedName>
    <definedName name="S11R5" localSheetId="7">#REF!</definedName>
    <definedName name="S11R5" localSheetId="11">#REF!</definedName>
    <definedName name="S11R5" localSheetId="12">#REF!</definedName>
    <definedName name="S11R5">#REF!</definedName>
    <definedName name="S11R6" localSheetId="2">#REF!</definedName>
    <definedName name="S11R6" localSheetId="7">#REF!</definedName>
    <definedName name="S11R6" localSheetId="11">#REF!</definedName>
    <definedName name="S11R6" localSheetId="12">#REF!</definedName>
    <definedName name="S11R6">#REF!</definedName>
    <definedName name="S11R7" localSheetId="2">#REF!</definedName>
    <definedName name="S11R7" localSheetId="7">#REF!</definedName>
    <definedName name="S11R7" localSheetId="11">#REF!</definedName>
    <definedName name="S11R7" localSheetId="12">#REF!</definedName>
    <definedName name="S11R7">#REF!</definedName>
    <definedName name="S11R8" localSheetId="2">#REF!</definedName>
    <definedName name="S11R8" localSheetId="7">#REF!</definedName>
    <definedName name="S11R8" localSheetId="11">#REF!</definedName>
    <definedName name="S11R8" localSheetId="12">#REF!</definedName>
    <definedName name="S11R8">#REF!</definedName>
    <definedName name="S11R9" localSheetId="2">#REF!</definedName>
    <definedName name="S11R9" localSheetId="7">#REF!</definedName>
    <definedName name="S11R9" localSheetId="11">#REF!</definedName>
    <definedName name="S11R9" localSheetId="12">#REF!</definedName>
    <definedName name="S11R9">#REF!</definedName>
    <definedName name="S12P1" localSheetId="2">#REF!</definedName>
    <definedName name="S12P1" localSheetId="7">#REF!</definedName>
    <definedName name="S12P1" localSheetId="11">#REF!</definedName>
    <definedName name="S12P1" localSheetId="12">#REF!</definedName>
    <definedName name="S12P1">#REF!</definedName>
    <definedName name="S12P10" localSheetId="2">#REF!</definedName>
    <definedName name="S12P10" localSheetId="7">#REF!</definedName>
    <definedName name="S12P10" localSheetId="11">#REF!</definedName>
    <definedName name="S12P10" localSheetId="12">#REF!</definedName>
    <definedName name="S12P10">#REF!</definedName>
    <definedName name="S12P11" localSheetId="2">#REF!</definedName>
    <definedName name="S12P11" localSheetId="7">#REF!</definedName>
    <definedName name="S12P11" localSheetId="11">#REF!</definedName>
    <definedName name="S12P11" localSheetId="12">#REF!</definedName>
    <definedName name="S12P11">#REF!</definedName>
    <definedName name="S12P12" localSheetId="2">#REF!</definedName>
    <definedName name="S12P12" localSheetId="7">#REF!</definedName>
    <definedName name="S12P12" localSheetId="11">#REF!</definedName>
    <definedName name="S12P12" localSheetId="12">#REF!</definedName>
    <definedName name="S12P12">#REF!</definedName>
    <definedName name="S12P13" localSheetId="2">#REF!</definedName>
    <definedName name="S12P13" localSheetId="7">#REF!</definedName>
    <definedName name="S12P13" localSheetId="11">#REF!</definedName>
    <definedName name="S12P13" localSheetId="12">#REF!</definedName>
    <definedName name="S12P13">#REF!</definedName>
    <definedName name="S12P14" localSheetId="2">#REF!</definedName>
    <definedName name="S12P14" localSheetId="7">#REF!</definedName>
    <definedName name="S12P14" localSheetId="11">#REF!</definedName>
    <definedName name="S12P14" localSheetId="12">#REF!</definedName>
    <definedName name="S12P14">#REF!</definedName>
    <definedName name="S12P15" localSheetId="2">#REF!</definedName>
    <definedName name="S12P15" localSheetId="7">#REF!</definedName>
    <definedName name="S12P15" localSheetId="11">#REF!</definedName>
    <definedName name="S12P15" localSheetId="12">#REF!</definedName>
    <definedName name="S12P15">#REF!</definedName>
    <definedName name="S12P16" localSheetId="2">#REF!</definedName>
    <definedName name="S12P16" localSheetId="7">#REF!</definedName>
    <definedName name="S12P16" localSheetId="11">#REF!</definedName>
    <definedName name="S12P16" localSheetId="12">#REF!</definedName>
    <definedName name="S12P16">#REF!</definedName>
    <definedName name="S12P17" localSheetId="2">#REF!</definedName>
    <definedName name="S12P17" localSheetId="7">#REF!</definedName>
    <definedName name="S12P17" localSheetId="11">#REF!</definedName>
    <definedName name="S12P17" localSheetId="12">#REF!</definedName>
    <definedName name="S12P17">#REF!</definedName>
    <definedName name="S12P18" localSheetId="2">#REF!</definedName>
    <definedName name="S12P18" localSheetId="7">#REF!</definedName>
    <definedName name="S12P18" localSheetId="11">#REF!</definedName>
    <definedName name="S12P18" localSheetId="12">#REF!</definedName>
    <definedName name="S12P18">#REF!</definedName>
    <definedName name="S12P19" localSheetId="2">#REF!</definedName>
    <definedName name="S12P19" localSheetId="7">#REF!</definedName>
    <definedName name="S12P19" localSheetId="11">#REF!</definedName>
    <definedName name="S12P19" localSheetId="12">#REF!</definedName>
    <definedName name="S12P19">#REF!</definedName>
    <definedName name="S12P2" localSheetId="2">#REF!</definedName>
    <definedName name="S12P2" localSheetId="7">#REF!</definedName>
    <definedName name="S12P2" localSheetId="11">#REF!</definedName>
    <definedName name="S12P2" localSheetId="12">#REF!</definedName>
    <definedName name="S12P2">#REF!</definedName>
    <definedName name="S12P20" localSheetId="2">#REF!</definedName>
    <definedName name="S12P20" localSheetId="7">#REF!</definedName>
    <definedName name="S12P20" localSheetId="11">#REF!</definedName>
    <definedName name="S12P20" localSheetId="12">#REF!</definedName>
    <definedName name="S12P20">#REF!</definedName>
    <definedName name="S12P21" localSheetId="2">#REF!</definedName>
    <definedName name="S12P21" localSheetId="7">#REF!</definedName>
    <definedName name="S12P21" localSheetId="11">#REF!</definedName>
    <definedName name="S12P21" localSheetId="12">#REF!</definedName>
    <definedName name="S12P21">#REF!</definedName>
    <definedName name="S12P22" localSheetId="2">#REF!</definedName>
    <definedName name="S12P22" localSheetId="7">#REF!</definedName>
    <definedName name="S12P22" localSheetId="11">#REF!</definedName>
    <definedName name="S12P22" localSheetId="12">#REF!</definedName>
    <definedName name="S12P22">#REF!</definedName>
    <definedName name="S12P23" localSheetId="2">#REF!</definedName>
    <definedName name="S12P23" localSheetId="7">#REF!</definedName>
    <definedName name="S12P23" localSheetId="11">#REF!</definedName>
    <definedName name="S12P23" localSheetId="12">#REF!</definedName>
    <definedName name="S12P23">#REF!</definedName>
    <definedName name="S12P24" localSheetId="2">#REF!</definedName>
    <definedName name="S12P24" localSheetId="7">#REF!</definedName>
    <definedName name="S12P24" localSheetId="11">#REF!</definedName>
    <definedName name="S12P24" localSheetId="12">#REF!</definedName>
    <definedName name="S12P24">#REF!</definedName>
    <definedName name="S12P3" localSheetId="2">#REF!</definedName>
    <definedName name="S12P3" localSheetId="7">#REF!</definedName>
    <definedName name="S12P3" localSheetId="11">#REF!</definedName>
    <definedName name="S12P3" localSheetId="12">#REF!</definedName>
    <definedName name="S12P3">#REF!</definedName>
    <definedName name="S12P4" localSheetId="2">#REF!</definedName>
    <definedName name="S12P4" localSheetId="7">#REF!</definedName>
    <definedName name="S12P4" localSheetId="11">#REF!</definedName>
    <definedName name="S12P4" localSheetId="12">#REF!</definedName>
    <definedName name="S12P4">#REF!</definedName>
    <definedName name="S12P5" localSheetId="2">#REF!</definedName>
    <definedName name="S12P5" localSheetId="7">#REF!</definedName>
    <definedName name="S12P5" localSheetId="11">#REF!</definedName>
    <definedName name="S12P5" localSheetId="12">#REF!</definedName>
    <definedName name="S12P5">#REF!</definedName>
    <definedName name="S12P6" localSheetId="2">#REF!</definedName>
    <definedName name="S12P6" localSheetId="7">#REF!</definedName>
    <definedName name="S12P6" localSheetId="11">#REF!</definedName>
    <definedName name="S12P6" localSheetId="12">#REF!</definedName>
    <definedName name="S12P6">#REF!</definedName>
    <definedName name="S12P7" localSheetId="2">#REF!</definedName>
    <definedName name="S12P7" localSheetId="7">#REF!</definedName>
    <definedName name="S12P7" localSheetId="11">#REF!</definedName>
    <definedName name="S12P7" localSheetId="12">#REF!</definedName>
    <definedName name="S12P7">#REF!</definedName>
    <definedName name="S12P8" localSheetId="2">#REF!</definedName>
    <definedName name="S12P8" localSheetId="7">#REF!</definedName>
    <definedName name="S12P8" localSheetId="11">#REF!</definedName>
    <definedName name="S12P8" localSheetId="12">#REF!</definedName>
    <definedName name="S12P8">#REF!</definedName>
    <definedName name="S12P9" localSheetId="2">#REF!</definedName>
    <definedName name="S12P9" localSheetId="7">#REF!</definedName>
    <definedName name="S12P9" localSheetId="11">#REF!</definedName>
    <definedName name="S12P9" localSheetId="12">#REF!</definedName>
    <definedName name="S12P9">#REF!</definedName>
    <definedName name="S12R1" localSheetId="2">#REF!</definedName>
    <definedName name="S12R1" localSheetId="7">#REF!</definedName>
    <definedName name="S12R1" localSheetId="11">#REF!</definedName>
    <definedName name="S12R1" localSheetId="12">#REF!</definedName>
    <definedName name="S12R1">#REF!</definedName>
    <definedName name="S12R10" localSheetId="2">#REF!</definedName>
    <definedName name="S12R10" localSheetId="7">#REF!</definedName>
    <definedName name="S12R10" localSheetId="11">#REF!</definedName>
    <definedName name="S12R10" localSheetId="12">#REF!</definedName>
    <definedName name="S12R10">#REF!</definedName>
    <definedName name="S12R11" localSheetId="2">#REF!</definedName>
    <definedName name="S12R11" localSheetId="7">#REF!</definedName>
    <definedName name="S12R11" localSheetId="11">#REF!</definedName>
    <definedName name="S12R11" localSheetId="12">#REF!</definedName>
    <definedName name="S12R11">#REF!</definedName>
    <definedName name="S12R12" localSheetId="2">#REF!</definedName>
    <definedName name="S12R12" localSheetId="7">#REF!</definedName>
    <definedName name="S12R12" localSheetId="11">#REF!</definedName>
    <definedName name="S12R12" localSheetId="12">#REF!</definedName>
    <definedName name="S12R12">#REF!</definedName>
    <definedName name="S12R13" localSheetId="2">#REF!</definedName>
    <definedName name="S12R13" localSheetId="7">#REF!</definedName>
    <definedName name="S12R13" localSheetId="11">#REF!</definedName>
    <definedName name="S12R13" localSheetId="12">#REF!</definedName>
    <definedName name="S12R13">#REF!</definedName>
    <definedName name="S12R14" localSheetId="2">#REF!</definedName>
    <definedName name="S12R14" localSheetId="7">#REF!</definedName>
    <definedName name="S12R14" localSheetId="11">#REF!</definedName>
    <definedName name="S12R14" localSheetId="12">#REF!</definedName>
    <definedName name="S12R14">#REF!</definedName>
    <definedName name="S12R15" localSheetId="2">#REF!</definedName>
    <definedName name="S12R15" localSheetId="7">#REF!</definedName>
    <definedName name="S12R15" localSheetId="11">#REF!</definedName>
    <definedName name="S12R15" localSheetId="12">#REF!</definedName>
    <definedName name="S12R15">#REF!</definedName>
    <definedName name="S12R16" localSheetId="2">#REF!</definedName>
    <definedName name="S12R16" localSheetId="7">#REF!</definedName>
    <definedName name="S12R16" localSheetId="11">#REF!</definedName>
    <definedName name="S12R16" localSheetId="12">#REF!</definedName>
    <definedName name="S12R16">#REF!</definedName>
    <definedName name="S12R17" localSheetId="2">#REF!</definedName>
    <definedName name="S12R17" localSheetId="7">#REF!</definedName>
    <definedName name="S12R17" localSheetId="11">#REF!</definedName>
    <definedName name="S12R17" localSheetId="12">#REF!</definedName>
    <definedName name="S12R17">#REF!</definedName>
    <definedName name="S12R18" localSheetId="2">#REF!</definedName>
    <definedName name="S12R18" localSheetId="7">#REF!</definedName>
    <definedName name="S12R18" localSheetId="11">#REF!</definedName>
    <definedName name="S12R18" localSheetId="12">#REF!</definedName>
    <definedName name="S12R18">#REF!</definedName>
    <definedName name="S12R19" localSheetId="2">#REF!</definedName>
    <definedName name="S12R19" localSheetId="7">#REF!</definedName>
    <definedName name="S12R19" localSheetId="11">#REF!</definedName>
    <definedName name="S12R19" localSheetId="12">#REF!</definedName>
    <definedName name="S12R19">#REF!</definedName>
    <definedName name="S12R2" localSheetId="2">#REF!</definedName>
    <definedName name="S12R2" localSheetId="7">#REF!</definedName>
    <definedName name="S12R2" localSheetId="11">#REF!</definedName>
    <definedName name="S12R2" localSheetId="12">#REF!</definedName>
    <definedName name="S12R2">#REF!</definedName>
    <definedName name="S12R20" localSheetId="2">#REF!</definedName>
    <definedName name="S12R20" localSheetId="7">#REF!</definedName>
    <definedName name="S12R20" localSheetId="11">#REF!</definedName>
    <definedName name="S12R20" localSheetId="12">#REF!</definedName>
    <definedName name="S12R20">#REF!</definedName>
    <definedName name="S12R21" localSheetId="2">#REF!</definedName>
    <definedName name="S12R21" localSheetId="7">#REF!</definedName>
    <definedName name="S12R21" localSheetId="11">#REF!</definedName>
    <definedName name="S12R21" localSheetId="12">#REF!</definedName>
    <definedName name="S12R21">#REF!</definedName>
    <definedName name="S12R22" localSheetId="2">#REF!</definedName>
    <definedName name="S12R22" localSheetId="7">#REF!</definedName>
    <definedName name="S12R22" localSheetId="11">#REF!</definedName>
    <definedName name="S12R22" localSheetId="12">#REF!</definedName>
    <definedName name="S12R22">#REF!</definedName>
    <definedName name="S12R23" localSheetId="2">#REF!</definedName>
    <definedName name="S12R23" localSheetId="7">#REF!</definedName>
    <definedName name="S12R23" localSheetId="11">#REF!</definedName>
    <definedName name="S12R23" localSheetId="12">#REF!</definedName>
    <definedName name="S12R23">#REF!</definedName>
    <definedName name="S12R24" localSheetId="2">#REF!</definedName>
    <definedName name="S12R24" localSheetId="7">#REF!</definedName>
    <definedName name="S12R24" localSheetId="11">#REF!</definedName>
    <definedName name="S12R24" localSheetId="12">#REF!</definedName>
    <definedName name="S12R24">#REF!</definedName>
    <definedName name="S12R3" localSheetId="2">#REF!</definedName>
    <definedName name="S12R3" localSheetId="7">#REF!</definedName>
    <definedName name="S12R3" localSheetId="11">#REF!</definedName>
    <definedName name="S12R3" localSheetId="12">#REF!</definedName>
    <definedName name="S12R3">#REF!</definedName>
    <definedName name="S12R4" localSheetId="2">#REF!</definedName>
    <definedName name="S12R4" localSheetId="7">#REF!</definedName>
    <definedName name="S12R4" localSheetId="11">#REF!</definedName>
    <definedName name="S12R4" localSheetId="12">#REF!</definedName>
    <definedName name="S12R4">#REF!</definedName>
    <definedName name="S12R5" localSheetId="2">#REF!</definedName>
    <definedName name="S12R5" localSheetId="7">#REF!</definedName>
    <definedName name="S12R5" localSheetId="11">#REF!</definedName>
    <definedName name="S12R5" localSheetId="12">#REF!</definedName>
    <definedName name="S12R5">#REF!</definedName>
    <definedName name="S12R6" localSheetId="2">#REF!</definedName>
    <definedName name="S12R6" localSheetId="7">#REF!</definedName>
    <definedName name="S12R6" localSheetId="11">#REF!</definedName>
    <definedName name="S12R6" localSheetId="12">#REF!</definedName>
    <definedName name="S12R6">#REF!</definedName>
    <definedName name="S12R7" localSheetId="2">#REF!</definedName>
    <definedName name="S12R7" localSheetId="7">#REF!</definedName>
    <definedName name="S12R7" localSheetId="11">#REF!</definedName>
    <definedName name="S12R7" localSheetId="12">#REF!</definedName>
    <definedName name="S12R7">#REF!</definedName>
    <definedName name="S12R8" localSheetId="2">#REF!</definedName>
    <definedName name="S12R8" localSheetId="7">#REF!</definedName>
    <definedName name="S12R8" localSheetId="11">#REF!</definedName>
    <definedName name="S12R8" localSheetId="12">#REF!</definedName>
    <definedName name="S12R8">#REF!</definedName>
    <definedName name="S12R9" localSheetId="2">#REF!</definedName>
    <definedName name="S12R9" localSheetId="7">#REF!</definedName>
    <definedName name="S12R9" localSheetId="11">#REF!</definedName>
    <definedName name="S12R9" localSheetId="12">#REF!</definedName>
    <definedName name="S12R9">#REF!</definedName>
    <definedName name="S13P1" localSheetId="2">#REF!</definedName>
    <definedName name="S13P1" localSheetId="7">#REF!</definedName>
    <definedName name="S13P1" localSheetId="11">#REF!</definedName>
    <definedName name="S13P1" localSheetId="12">#REF!</definedName>
    <definedName name="S13P1">#REF!</definedName>
    <definedName name="S13P10" localSheetId="2">#REF!</definedName>
    <definedName name="S13P10" localSheetId="7">#REF!</definedName>
    <definedName name="S13P10" localSheetId="11">#REF!</definedName>
    <definedName name="S13P10" localSheetId="12">#REF!</definedName>
    <definedName name="S13P10">#REF!</definedName>
    <definedName name="S13P11" localSheetId="2">#REF!</definedName>
    <definedName name="S13P11" localSheetId="7">#REF!</definedName>
    <definedName name="S13P11" localSheetId="11">#REF!</definedName>
    <definedName name="S13P11" localSheetId="12">#REF!</definedName>
    <definedName name="S13P11">#REF!</definedName>
    <definedName name="S13P12" localSheetId="2">#REF!</definedName>
    <definedName name="S13P12" localSheetId="7">#REF!</definedName>
    <definedName name="S13P12" localSheetId="11">#REF!</definedName>
    <definedName name="S13P12" localSheetId="12">#REF!</definedName>
    <definedName name="S13P12">#REF!</definedName>
    <definedName name="S13P13" localSheetId="2">#REF!</definedName>
    <definedName name="S13P13" localSheetId="7">#REF!</definedName>
    <definedName name="S13P13" localSheetId="11">#REF!</definedName>
    <definedName name="S13P13" localSheetId="12">#REF!</definedName>
    <definedName name="S13P13">#REF!</definedName>
    <definedName name="S13P14" localSheetId="2">#REF!</definedName>
    <definedName name="S13P14" localSheetId="7">#REF!</definedName>
    <definedName name="S13P14" localSheetId="11">#REF!</definedName>
    <definedName name="S13P14" localSheetId="12">#REF!</definedName>
    <definedName name="S13P14">#REF!</definedName>
    <definedName name="S13P15" localSheetId="2">#REF!</definedName>
    <definedName name="S13P15" localSheetId="7">#REF!</definedName>
    <definedName name="S13P15" localSheetId="11">#REF!</definedName>
    <definedName name="S13P15" localSheetId="12">#REF!</definedName>
    <definedName name="S13P15">#REF!</definedName>
    <definedName name="S13P16" localSheetId="2">#REF!</definedName>
    <definedName name="S13P16" localSheetId="7">#REF!</definedName>
    <definedName name="S13P16" localSheetId="11">#REF!</definedName>
    <definedName name="S13P16" localSheetId="12">#REF!</definedName>
    <definedName name="S13P16">#REF!</definedName>
    <definedName name="S13P17" localSheetId="2">#REF!</definedName>
    <definedName name="S13P17" localSheetId="7">#REF!</definedName>
    <definedName name="S13P17" localSheetId="11">#REF!</definedName>
    <definedName name="S13P17" localSheetId="12">#REF!</definedName>
    <definedName name="S13P17">#REF!</definedName>
    <definedName name="S13P18" localSheetId="2">#REF!</definedName>
    <definedName name="S13P18" localSheetId="7">#REF!</definedName>
    <definedName name="S13P18" localSheetId="11">#REF!</definedName>
    <definedName name="S13P18" localSheetId="12">#REF!</definedName>
    <definedName name="S13P18">#REF!</definedName>
    <definedName name="S13P19" localSheetId="2">#REF!</definedName>
    <definedName name="S13P19" localSheetId="7">#REF!</definedName>
    <definedName name="S13P19" localSheetId="11">#REF!</definedName>
    <definedName name="S13P19" localSheetId="12">#REF!</definedName>
    <definedName name="S13P19">#REF!</definedName>
    <definedName name="S13P2" localSheetId="2">#REF!</definedName>
    <definedName name="S13P2" localSheetId="7">#REF!</definedName>
    <definedName name="S13P2" localSheetId="11">#REF!</definedName>
    <definedName name="S13P2" localSheetId="12">#REF!</definedName>
    <definedName name="S13P2">#REF!</definedName>
    <definedName name="S13P20" localSheetId="2">#REF!</definedName>
    <definedName name="S13P20" localSheetId="7">#REF!</definedName>
    <definedName name="S13P20" localSheetId="11">#REF!</definedName>
    <definedName name="S13P20" localSheetId="12">#REF!</definedName>
    <definedName name="S13P20">#REF!</definedName>
    <definedName name="S13P21" localSheetId="2">#REF!</definedName>
    <definedName name="S13P21" localSheetId="7">#REF!</definedName>
    <definedName name="S13P21" localSheetId="11">#REF!</definedName>
    <definedName name="S13P21" localSheetId="12">#REF!</definedName>
    <definedName name="S13P21">#REF!</definedName>
    <definedName name="S13P22" localSheetId="2">#REF!</definedName>
    <definedName name="S13P22" localSheetId="7">#REF!</definedName>
    <definedName name="S13P22" localSheetId="11">#REF!</definedName>
    <definedName name="S13P22" localSheetId="12">#REF!</definedName>
    <definedName name="S13P22">#REF!</definedName>
    <definedName name="S13P23" localSheetId="2">#REF!</definedName>
    <definedName name="S13P23" localSheetId="7">#REF!</definedName>
    <definedName name="S13P23" localSheetId="11">#REF!</definedName>
    <definedName name="S13P23" localSheetId="12">#REF!</definedName>
    <definedName name="S13P23">#REF!</definedName>
    <definedName name="S13P24" localSheetId="2">#REF!</definedName>
    <definedName name="S13P24" localSheetId="7">#REF!</definedName>
    <definedName name="S13P24" localSheetId="11">#REF!</definedName>
    <definedName name="S13P24" localSheetId="12">#REF!</definedName>
    <definedName name="S13P24">#REF!</definedName>
    <definedName name="S13P3" localSheetId="2">#REF!</definedName>
    <definedName name="S13P3" localSheetId="7">#REF!</definedName>
    <definedName name="S13P3" localSheetId="11">#REF!</definedName>
    <definedName name="S13P3" localSheetId="12">#REF!</definedName>
    <definedName name="S13P3">#REF!</definedName>
    <definedName name="S13P4" localSheetId="2">#REF!</definedName>
    <definedName name="S13P4" localSheetId="7">#REF!</definedName>
    <definedName name="S13P4" localSheetId="11">#REF!</definedName>
    <definedName name="S13P4" localSheetId="12">#REF!</definedName>
    <definedName name="S13P4">#REF!</definedName>
    <definedName name="S13P5" localSheetId="2">#REF!</definedName>
    <definedName name="S13P5" localSheetId="7">#REF!</definedName>
    <definedName name="S13P5" localSheetId="11">#REF!</definedName>
    <definedName name="S13P5" localSheetId="12">#REF!</definedName>
    <definedName name="S13P5">#REF!</definedName>
    <definedName name="S13P6" localSheetId="2">#REF!</definedName>
    <definedName name="S13P6" localSheetId="7">#REF!</definedName>
    <definedName name="S13P6" localSheetId="11">#REF!</definedName>
    <definedName name="S13P6" localSheetId="12">#REF!</definedName>
    <definedName name="S13P6">#REF!</definedName>
    <definedName name="S13P7" localSheetId="2">#REF!</definedName>
    <definedName name="S13P7" localSheetId="7">#REF!</definedName>
    <definedName name="S13P7" localSheetId="11">#REF!</definedName>
    <definedName name="S13P7" localSheetId="12">#REF!</definedName>
    <definedName name="S13P7">#REF!</definedName>
    <definedName name="S13P8" localSheetId="2">#REF!</definedName>
    <definedName name="S13P8" localSheetId="7">#REF!</definedName>
    <definedName name="S13P8" localSheetId="11">#REF!</definedName>
    <definedName name="S13P8" localSheetId="12">#REF!</definedName>
    <definedName name="S13P8">#REF!</definedName>
    <definedName name="S13P9" localSheetId="2">#REF!</definedName>
    <definedName name="S13P9" localSheetId="7">#REF!</definedName>
    <definedName name="S13P9" localSheetId="11">#REF!</definedName>
    <definedName name="S13P9" localSheetId="12">#REF!</definedName>
    <definedName name="S13P9">#REF!</definedName>
    <definedName name="S13R1" localSheetId="2">#REF!</definedName>
    <definedName name="S13R1" localSheetId="7">#REF!</definedName>
    <definedName name="S13R1" localSheetId="11">#REF!</definedName>
    <definedName name="S13R1" localSheetId="12">#REF!</definedName>
    <definedName name="S13R1">#REF!</definedName>
    <definedName name="S13R10" localSheetId="2">#REF!</definedName>
    <definedName name="S13R10" localSheetId="7">#REF!</definedName>
    <definedName name="S13R10" localSheetId="11">#REF!</definedName>
    <definedName name="S13R10" localSheetId="12">#REF!</definedName>
    <definedName name="S13R10">#REF!</definedName>
    <definedName name="S13R11" localSheetId="2">#REF!</definedName>
    <definedName name="S13R11" localSheetId="7">#REF!</definedName>
    <definedName name="S13R11" localSheetId="11">#REF!</definedName>
    <definedName name="S13R11" localSheetId="12">#REF!</definedName>
    <definedName name="S13R11">#REF!</definedName>
    <definedName name="S13R12" localSheetId="2">#REF!</definedName>
    <definedName name="S13R12" localSheetId="7">#REF!</definedName>
    <definedName name="S13R12" localSheetId="11">#REF!</definedName>
    <definedName name="S13R12" localSheetId="12">#REF!</definedName>
    <definedName name="S13R12">#REF!</definedName>
    <definedName name="S13R13" localSheetId="2">#REF!</definedName>
    <definedName name="S13R13" localSheetId="7">#REF!</definedName>
    <definedName name="S13R13" localSheetId="11">#REF!</definedName>
    <definedName name="S13R13" localSheetId="12">#REF!</definedName>
    <definedName name="S13R13">#REF!</definedName>
    <definedName name="S13R14" localSheetId="2">#REF!</definedName>
    <definedName name="S13R14" localSheetId="7">#REF!</definedName>
    <definedName name="S13R14" localSheetId="11">#REF!</definedName>
    <definedName name="S13R14" localSheetId="12">#REF!</definedName>
    <definedName name="S13R14">#REF!</definedName>
    <definedName name="S13R15" localSheetId="2">#REF!</definedName>
    <definedName name="S13R15" localSheetId="7">#REF!</definedName>
    <definedName name="S13R15" localSheetId="11">#REF!</definedName>
    <definedName name="S13R15" localSheetId="12">#REF!</definedName>
    <definedName name="S13R15">#REF!</definedName>
    <definedName name="S13R16" localSheetId="2">#REF!</definedName>
    <definedName name="S13R16" localSheetId="7">#REF!</definedName>
    <definedName name="S13R16" localSheetId="11">#REF!</definedName>
    <definedName name="S13R16" localSheetId="12">#REF!</definedName>
    <definedName name="S13R16">#REF!</definedName>
    <definedName name="S13R17" localSheetId="2">#REF!</definedName>
    <definedName name="S13R17" localSheetId="7">#REF!</definedName>
    <definedName name="S13R17" localSheetId="11">#REF!</definedName>
    <definedName name="S13R17" localSheetId="12">#REF!</definedName>
    <definedName name="S13R17">#REF!</definedName>
    <definedName name="S13R18" localSheetId="2">#REF!</definedName>
    <definedName name="S13R18" localSheetId="7">#REF!</definedName>
    <definedName name="S13R18" localSheetId="11">#REF!</definedName>
    <definedName name="S13R18" localSheetId="12">#REF!</definedName>
    <definedName name="S13R18">#REF!</definedName>
    <definedName name="S13R19" localSheetId="2">#REF!</definedName>
    <definedName name="S13R19" localSheetId="7">#REF!</definedName>
    <definedName name="S13R19" localSheetId="11">#REF!</definedName>
    <definedName name="S13R19" localSheetId="12">#REF!</definedName>
    <definedName name="S13R19">#REF!</definedName>
    <definedName name="S13R2" localSheetId="2">#REF!</definedName>
    <definedName name="S13R2" localSheetId="7">#REF!</definedName>
    <definedName name="S13R2" localSheetId="11">#REF!</definedName>
    <definedName name="S13R2" localSheetId="12">#REF!</definedName>
    <definedName name="S13R2">#REF!</definedName>
    <definedName name="S13R20" localSheetId="2">#REF!</definedName>
    <definedName name="S13R20" localSheetId="7">#REF!</definedName>
    <definedName name="S13R20" localSheetId="11">#REF!</definedName>
    <definedName name="S13R20" localSheetId="12">#REF!</definedName>
    <definedName name="S13R20">#REF!</definedName>
    <definedName name="S13R21" localSheetId="2">#REF!</definedName>
    <definedName name="S13R21" localSheetId="7">#REF!</definedName>
    <definedName name="S13R21" localSheetId="11">#REF!</definedName>
    <definedName name="S13R21" localSheetId="12">#REF!</definedName>
    <definedName name="S13R21">#REF!</definedName>
    <definedName name="S13R22" localSheetId="2">#REF!</definedName>
    <definedName name="S13R22" localSheetId="7">#REF!</definedName>
    <definedName name="S13R22" localSheetId="11">#REF!</definedName>
    <definedName name="S13R22" localSheetId="12">#REF!</definedName>
    <definedName name="S13R22">#REF!</definedName>
    <definedName name="S13R23" localSheetId="2">#REF!</definedName>
    <definedName name="S13R23" localSheetId="7">#REF!</definedName>
    <definedName name="S13R23" localSheetId="11">#REF!</definedName>
    <definedName name="S13R23" localSheetId="12">#REF!</definedName>
    <definedName name="S13R23">#REF!</definedName>
    <definedName name="S13R24" localSheetId="2">#REF!</definedName>
    <definedName name="S13R24" localSheetId="7">#REF!</definedName>
    <definedName name="S13R24" localSheetId="11">#REF!</definedName>
    <definedName name="S13R24" localSheetId="12">#REF!</definedName>
    <definedName name="S13R24">#REF!</definedName>
    <definedName name="S13R3" localSheetId="2">#REF!</definedName>
    <definedName name="S13R3" localSheetId="7">#REF!</definedName>
    <definedName name="S13R3" localSheetId="11">#REF!</definedName>
    <definedName name="S13R3" localSheetId="12">#REF!</definedName>
    <definedName name="S13R3">#REF!</definedName>
    <definedName name="S13R4" localSheetId="2">#REF!</definedName>
    <definedName name="S13R4" localSheetId="7">#REF!</definedName>
    <definedName name="S13R4" localSheetId="11">#REF!</definedName>
    <definedName name="S13R4" localSheetId="12">#REF!</definedName>
    <definedName name="S13R4">#REF!</definedName>
    <definedName name="S13R5" localSheetId="2">#REF!</definedName>
    <definedName name="S13R5" localSheetId="7">#REF!</definedName>
    <definedName name="S13R5" localSheetId="11">#REF!</definedName>
    <definedName name="S13R5" localSheetId="12">#REF!</definedName>
    <definedName name="S13R5">#REF!</definedName>
    <definedName name="S13R6" localSheetId="2">#REF!</definedName>
    <definedName name="S13R6" localSheetId="7">#REF!</definedName>
    <definedName name="S13R6" localSheetId="11">#REF!</definedName>
    <definedName name="S13R6" localSheetId="12">#REF!</definedName>
    <definedName name="S13R6">#REF!</definedName>
    <definedName name="S13R7" localSheetId="2">#REF!</definedName>
    <definedName name="S13R7" localSheetId="7">#REF!</definedName>
    <definedName name="S13R7" localSheetId="11">#REF!</definedName>
    <definedName name="S13R7" localSheetId="12">#REF!</definedName>
    <definedName name="S13R7">#REF!</definedName>
    <definedName name="S13R8" localSheetId="2">#REF!</definedName>
    <definedName name="S13R8" localSheetId="7">#REF!</definedName>
    <definedName name="S13R8" localSheetId="11">#REF!</definedName>
    <definedName name="S13R8" localSheetId="12">#REF!</definedName>
    <definedName name="S13R8">#REF!</definedName>
    <definedName name="S13R9" localSheetId="2">#REF!</definedName>
    <definedName name="S13R9" localSheetId="7">#REF!</definedName>
    <definedName name="S13R9" localSheetId="11">#REF!</definedName>
    <definedName name="S13R9" localSheetId="12">#REF!</definedName>
    <definedName name="S13R9">#REF!</definedName>
    <definedName name="S14P1" localSheetId="2">#REF!</definedName>
    <definedName name="S14P1" localSheetId="7">#REF!</definedName>
    <definedName name="S14P1" localSheetId="11">#REF!</definedName>
    <definedName name="S14P1" localSheetId="12">#REF!</definedName>
    <definedName name="S14P1">#REF!</definedName>
    <definedName name="S14P10" localSheetId="2">#REF!</definedName>
    <definedName name="S14P10" localSheetId="7">#REF!</definedName>
    <definedName name="S14P10" localSheetId="11">#REF!</definedName>
    <definedName name="S14P10" localSheetId="12">#REF!</definedName>
    <definedName name="S14P10">#REF!</definedName>
    <definedName name="S14P11" localSheetId="2">#REF!</definedName>
    <definedName name="S14P11" localSheetId="7">#REF!</definedName>
    <definedName name="S14P11" localSheetId="11">#REF!</definedName>
    <definedName name="S14P11" localSheetId="12">#REF!</definedName>
    <definedName name="S14P11">#REF!</definedName>
    <definedName name="S14P12" localSheetId="2">#REF!</definedName>
    <definedName name="S14P12" localSheetId="7">#REF!</definedName>
    <definedName name="S14P12" localSheetId="11">#REF!</definedName>
    <definedName name="S14P12" localSheetId="12">#REF!</definedName>
    <definedName name="S14P12">#REF!</definedName>
    <definedName name="S14P13" localSheetId="2">#REF!</definedName>
    <definedName name="S14P13" localSheetId="7">#REF!</definedName>
    <definedName name="S14P13" localSheetId="11">#REF!</definedName>
    <definedName name="S14P13" localSheetId="12">#REF!</definedName>
    <definedName name="S14P13">#REF!</definedName>
    <definedName name="S14P14" localSheetId="2">#REF!</definedName>
    <definedName name="S14P14" localSheetId="7">#REF!</definedName>
    <definedName name="S14P14" localSheetId="11">#REF!</definedName>
    <definedName name="S14P14" localSheetId="12">#REF!</definedName>
    <definedName name="S14P14">#REF!</definedName>
    <definedName name="S14P15" localSheetId="2">#REF!</definedName>
    <definedName name="S14P15" localSheetId="7">#REF!</definedName>
    <definedName name="S14P15" localSheetId="11">#REF!</definedName>
    <definedName name="S14P15" localSheetId="12">#REF!</definedName>
    <definedName name="S14P15">#REF!</definedName>
    <definedName name="S14P16" localSheetId="2">#REF!</definedName>
    <definedName name="S14P16" localSheetId="7">#REF!</definedName>
    <definedName name="S14P16" localSheetId="11">#REF!</definedName>
    <definedName name="S14P16" localSheetId="12">#REF!</definedName>
    <definedName name="S14P16">#REF!</definedName>
    <definedName name="S14P17" localSheetId="2">#REF!</definedName>
    <definedName name="S14P17" localSheetId="7">#REF!</definedName>
    <definedName name="S14P17" localSheetId="11">#REF!</definedName>
    <definedName name="S14P17" localSheetId="12">#REF!</definedName>
    <definedName name="S14P17">#REF!</definedName>
    <definedName name="S14P18" localSheetId="2">#REF!</definedName>
    <definedName name="S14P18" localSheetId="7">#REF!</definedName>
    <definedName name="S14P18" localSheetId="11">#REF!</definedName>
    <definedName name="S14P18" localSheetId="12">#REF!</definedName>
    <definedName name="S14P18">#REF!</definedName>
    <definedName name="S14P19" localSheetId="2">#REF!</definedName>
    <definedName name="S14P19" localSheetId="7">#REF!</definedName>
    <definedName name="S14P19" localSheetId="11">#REF!</definedName>
    <definedName name="S14P19" localSheetId="12">#REF!</definedName>
    <definedName name="S14P19">#REF!</definedName>
    <definedName name="S14P2" localSheetId="2">#REF!</definedName>
    <definedName name="S14P2" localSheetId="7">#REF!</definedName>
    <definedName name="S14P2" localSheetId="11">#REF!</definedName>
    <definedName name="S14P2" localSheetId="12">#REF!</definedName>
    <definedName name="S14P2">#REF!</definedName>
    <definedName name="S14P20" localSheetId="2">#REF!</definedName>
    <definedName name="S14P20" localSheetId="7">#REF!</definedName>
    <definedName name="S14P20" localSheetId="11">#REF!</definedName>
    <definedName name="S14P20" localSheetId="12">#REF!</definedName>
    <definedName name="S14P20">#REF!</definedName>
    <definedName name="S14P21" localSheetId="2">#REF!</definedName>
    <definedName name="S14P21" localSheetId="7">#REF!</definedName>
    <definedName name="S14P21" localSheetId="11">#REF!</definedName>
    <definedName name="S14P21" localSheetId="12">#REF!</definedName>
    <definedName name="S14P21">#REF!</definedName>
    <definedName name="S14P22" localSheetId="2">#REF!</definedName>
    <definedName name="S14P22" localSheetId="7">#REF!</definedName>
    <definedName name="S14P22" localSheetId="11">#REF!</definedName>
    <definedName name="S14P22" localSheetId="12">#REF!</definedName>
    <definedName name="S14P22">#REF!</definedName>
    <definedName name="S14P23" localSheetId="2">#REF!</definedName>
    <definedName name="S14P23" localSheetId="7">#REF!</definedName>
    <definedName name="S14P23" localSheetId="11">#REF!</definedName>
    <definedName name="S14P23" localSheetId="12">#REF!</definedName>
    <definedName name="S14P23">#REF!</definedName>
    <definedName name="S14P24" localSheetId="2">#REF!</definedName>
    <definedName name="S14P24" localSheetId="7">#REF!</definedName>
    <definedName name="S14P24" localSheetId="11">#REF!</definedName>
    <definedName name="S14P24" localSheetId="12">#REF!</definedName>
    <definedName name="S14P24">#REF!</definedName>
    <definedName name="S14P3" localSheetId="2">#REF!</definedName>
    <definedName name="S14P3" localSheetId="7">#REF!</definedName>
    <definedName name="S14P3" localSheetId="11">#REF!</definedName>
    <definedName name="S14P3" localSheetId="12">#REF!</definedName>
    <definedName name="S14P3">#REF!</definedName>
    <definedName name="S14P4" localSheetId="2">#REF!</definedName>
    <definedName name="S14P4" localSheetId="7">#REF!</definedName>
    <definedName name="S14P4" localSheetId="11">#REF!</definedName>
    <definedName name="S14P4" localSheetId="12">#REF!</definedName>
    <definedName name="S14P4">#REF!</definedName>
    <definedName name="S14P5" localSheetId="2">#REF!</definedName>
    <definedName name="S14P5" localSheetId="7">#REF!</definedName>
    <definedName name="S14P5" localSheetId="11">#REF!</definedName>
    <definedName name="S14P5" localSheetId="12">#REF!</definedName>
    <definedName name="S14P5">#REF!</definedName>
    <definedName name="S14P6" localSheetId="2">#REF!</definedName>
    <definedName name="S14P6" localSheetId="7">#REF!</definedName>
    <definedName name="S14P6" localSheetId="11">#REF!</definedName>
    <definedName name="S14P6" localSheetId="12">#REF!</definedName>
    <definedName name="S14P6">#REF!</definedName>
    <definedName name="S14P7" localSheetId="2">#REF!</definedName>
    <definedName name="S14P7" localSheetId="7">#REF!</definedName>
    <definedName name="S14P7" localSheetId="11">#REF!</definedName>
    <definedName name="S14P7" localSheetId="12">#REF!</definedName>
    <definedName name="S14P7">#REF!</definedName>
    <definedName name="S14P8" localSheetId="2">#REF!</definedName>
    <definedName name="S14P8" localSheetId="7">#REF!</definedName>
    <definedName name="S14P8" localSheetId="11">#REF!</definedName>
    <definedName name="S14P8" localSheetId="12">#REF!</definedName>
    <definedName name="S14P8">#REF!</definedName>
    <definedName name="S14P9" localSheetId="2">#REF!</definedName>
    <definedName name="S14P9" localSheetId="7">#REF!</definedName>
    <definedName name="S14P9" localSheetId="11">#REF!</definedName>
    <definedName name="S14P9" localSheetId="12">#REF!</definedName>
    <definedName name="S14P9">#REF!</definedName>
    <definedName name="S14R1" localSheetId="2">#REF!</definedName>
    <definedName name="S14R1" localSheetId="7">#REF!</definedName>
    <definedName name="S14R1" localSheetId="11">#REF!</definedName>
    <definedName name="S14R1" localSheetId="12">#REF!</definedName>
    <definedName name="S14R1">#REF!</definedName>
    <definedName name="S14R10" localSheetId="2">#REF!</definedName>
    <definedName name="S14R10" localSheetId="7">#REF!</definedName>
    <definedName name="S14R10" localSheetId="11">#REF!</definedName>
    <definedName name="S14R10" localSheetId="12">#REF!</definedName>
    <definedName name="S14R10">#REF!</definedName>
    <definedName name="S14R11" localSheetId="2">#REF!</definedName>
    <definedName name="S14R11" localSheetId="7">#REF!</definedName>
    <definedName name="S14R11" localSheetId="11">#REF!</definedName>
    <definedName name="S14R11" localSheetId="12">#REF!</definedName>
    <definedName name="S14R11">#REF!</definedName>
    <definedName name="S14R12" localSheetId="2">#REF!</definedName>
    <definedName name="S14R12" localSheetId="7">#REF!</definedName>
    <definedName name="S14R12" localSheetId="11">#REF!</definedName>
    <definedName name="S14R12" localSheetId="12">#REF!</definedName>
    <definedName name="S14R12">#REF!</definedName>
    <definedName name="S14R13" localSheetId="2">#REF!</definedName>
    <definedName name="S14R13" localSheetId="7">#REF!</definedName>
    <definedName name="S14R13" localSheetId="11">#REF!</definedName>
    <definedName name="S14R13" localSheetId="12">#REF!</definedName>
    <definedName name="S14R13">#REF!</definedName>
    <definedName name="S14R14" localSheetId="2">#REF!</definedName>
    <definedName name="S14R14" localSheetId="7">#REF!</definedName>
    <definedName name="S14R14" localSheetId="11">#REF!</definedName>
    <definedName name="S14R14" localSheetId="12">#REF!</definedName>
    <definedName name="S14R14">#REF!</definedName>
    <definedName name="S14R15" localSheetId="2">#REF!</definedName>
    <definedName name="S14R15" localSheetId="7">#REF!</definedName>
    <definedName name="S14R15" localSheetId="11">#REF!</definedName>
    <definedName name="S14R15" localSheetId="12">#REF!</definedName>
    <definedName name="S14R15">#REF!</definedName>
    <definedName name="S14R16" localSheetId="2">#REF!</definedName>
    <definedName name="S14R16" localSheetId="7">#REF!</definedName>
    <definedName name="S14R16" localSheetId="11">#REF!</definedName>
    <definedName name="S14R16" localSheetId="12">#REF!</definedName>
    <definedName name="S14R16">#REF!</definedName>
    <definedName name="S14R17" localSheetId="2">#REF!</definedName>
    <definedName name="S14R17" localSheetId="7">#REF!</definedName>
    <definedName name="S14R17" localSheetId="11">#REF!</definedName>
    <definedName name="S14R17" localSheetId="12">#REF!</definedName>
    <definedName name="S14R17">#REF!</definedName>
    <definedName name="S14R18" localSheetId="2">#REF!</definedName>
    <definedName name="S14R18" localSheetId="7">#REF!</definedName>
    <definedName name="S14R18" localSheetId="11">#REF!</definedName>
    <definedName name="S14R18" localSheetId="12">#REF!</definedName>
    <definedName name="S14R18">#REF!</definedName>
    <definedName name="S14R19" localSheetId="2">#REF!</definedName>
    <definedName name="S14R19" localSheetId="7">#REF!</definedName>
    <definedName name="S14R19" localSheetId="11">#REF!</definedName>
    <definedName name="S14R19" localSheetId="12">#REF!</definedName>
    <definedName name="S14R19">#REF!</definedName>
    <definedName name="S14R2" localSheetId="2">#REF!</definedName>
    <definedName name="S14R2" localSheetId="7">#REF!</definedName>
    <definedName name="S14R2" localSheetId="11">#REF!</definedName>
    <definedName name="S14R2" localSheetId="12">#REF!</definedName>
    <definedName name="S14R2">#REF!</definedName>
    <definedName name="S14R20" localSheetId="2">#REF!</definedName>
    <definedName name="S14R20" localSheetId="7">#REF!</definedName>
    <definedName name="S14R20" localSheetId="11">#REF!</definedName>
    <definedName name="S14R20" localSheetId="12">#REF!</definedName>
    <definedName name="S14R20">#REF!</definedName>
    <definedName name="S14R21" localSheetId="2">#REF!</definedName>
    <definedName name="S14R21" localSheetId="7">#REF!</definedName>
    <definedName name="S14R21" localSheetId="11">#REF!</definedName>
    <definedName name="S14R21" localSheetId="12">#REF!</definedName>
    <definedName name="S14R21">#REF!</definedName>
    <definedName name="S14R22" localSheetId="2">#REF!</definedName>
    <definedName name="S14R22" localSheetId="7">#REF!</definedName>
    <definedName name="S14R22" localSheetId="11">#REF!</definedName>
    <definedName name="S14R22" localSheetId="12">#REF!</definedName>
    <definedName name="S14R22">#REF!</definedName>
    <definedName name="S14R23" localSheetId="2">#REF!</definedName>
    <definedName name="S14R23" localSheetId="7">#REF!</definedName>
    <definedName name="S14R23" localSheetId="11">#REF!</definedName>
    <definedName name="S14R23" localSheetId="12">#REF!</definedName>
    <definedName name="S14R23">#REF!</definedName>
    <definedName name="S14R24" localSheetId="2">#REF!</definedName>
    <definedName name="S14R24" localSheetId="7">#REF!</definedName>
    <definedName name="S14R24" localSheetId="11">#REF!</definedName>
    <definedName name="S14R24" localSheetId="12">#REF!</definedName>
    <definedName name="S14R24">#REF!</definedName>
    <definedName name="S14R3" localSheetId="2">#REF!</definedName>
    <definedName name="S14R3" localSheetId="7">#REF!</definedName>
    <definedName name="S14R3" localSheetId="11">#REF!</definedName>
    <definedName name="S14R3" localSheetId="12">#REF!</definedName>
    <definedName name="S14R3">#REF!</definedName>
    <definedName name="S14R4" localSheetId="2">#REF!</definedName>
    <definedName name="S14R4" localSheetId="7">#REF!</definedName>
    <definedName name="S14R4" localSheetId="11">#REF!</definedName>
    <definedName name="S14R4" localSheetId="12">#REF!</definedName>
    <definedName name="S14R4">#REF!</definedName>
    <definedName name="S14R5" localSheetId="2">#REF!</definedName>
    <definedName name="S14R5" localSheetId="7">#REF!</definedName>
    <definedName name="S14R5" localSheetId="11">#REF!</definedName>
    <definedName name="S14R5" localSheetId="12">#REF!</definedName>
    <definedName name="S14R5">#REF!</definedName>
    <definedName name="S14R6" localSheetId="2">#REF!</definedName>
    <definedName name="S14R6" localSheetId="7">#REF!</definedName>
    <definedName name="S14R6" localSheetId="11">#REF!</definedName>
    <definedName name="S14R6" localSheetId="12">#REF!</definedName>
    <definedName name="S14R6">#REF!</definedName>
    <definedName name="S14R7" localSheetId="2">#REF!</definedName>
    <definedName name="S14R7" localSheetId="7">#REF!</definedName>
    <definedName name="S14R7" localSheetId="11">#REF!</definedName>
    <definedName name="S14R7" localSheetId="12">#REF!</definedName>
    <definedName name="S14R7">#REF!</definedName>
    <definedName name="S14R8" localSheetId="2">#REF!</definedName>
    <definedName name="S14R8" localSheetId="7">#REF!</definedName>
    <definedName name="S14R8" localSheetId="11">#REF!</definedName>
    <definedName name="S14R8" localSheetId="12">#REF!</definedName>
    <definedName name="S14R8">#REF!</definedName>
    <definedName name="S14R9" localSheetId="2">#REF!</definedName>
    <definedName name="S14R9" localSheetId="7">#REF!</definedName>
    <definedName name="S14R9" localSheetId="11">#REF!</definedName>
    <definedName name="S14R9" localSheetId="12">#REF!</definedName>
    <definedName name="S14R9">#REF!</definedName>
    <definedName name="S15P1" localSheetId="2">#REF!</definedName>
    <definedName name="S15P1" localSheetId="7">#REF!</definedName>
    <definedName name="S15P1" localSheetId="11">#REF!</definedName>
    <definedName name="S15P1" localSheetId="12">#REF!</definedName>
    <definedName name="S15P1">#REF!</definedName>
    <definedName name="S15P10" localSheetId="2">#REF!</definedName>
    <definedName name="S15P10" localSheetId="7">#REF!</definedName>
    <definedName name="S15P10" localSheetId="11">#REF!</definedName>
    <definedName name="S15P10" localSheetId="12">#REF!</definedName>
    <definedName name="S15P10">#REF!</definedName>
    <definedName name="S15P11" localSheetId="2">#REF!</definedName>
    <definedName name="S15P11" localSheetId="7">#REF!</definedName>
    <definedName name="S15P11" localSheetId="11">#REF!</definedName>
    <definedName name="S15P11" localSheetId="12">#REF!</definedName>
    <definedName name="S15P11">#REF!</definedName>
    <definedName name="S15P12" localSheetId="2">#REF!</definedName>
    <definedName name="S15P12" localSheetId="7">#REF!</definedName>
    <definedName name="S15P12" localSheetId="11">#REF!</definedName>
    <definedName name="S15P12" localSheetId="12">#REF!</definedName>
    <definedName name="S15P12">#REF!</definedName>
    <definedName name="S15P13" localSheetId="2">#REF!</definedName>
    <definedName name="S15P13" localSheetId="7">#REF!</definedName>
    <definedName name="S15P13" localSheetId="11">#REF!</definedName>
    <definedName name="S15P13" localSheetId="12">#REF!</definedName>
    <definedName name="S15P13">#REF!</definedName>
    <definedName name="S15P14" localSheetId="2">#REF!</definedName>
    <definedName name="S15P14" localSheetId="7">#REF!</definedName>
    <definedName name="S15P14" localSheetId="11">#REF!</definedName>
    <definedName name="S15P14" localSheetId="12">#REF!</definedName>
    <definedName name="S15P14">#REF!</definedName>
    <definedName name="S15P15" localSheetId="2">#REF!</definedName>
    <definedName name="S15P15" localSheetId="7">#REF!</definedName>
    <definedName name="S15P15" localSheetId="11">#REF!</definedName>
    <definedName name="S15P15" localSheetId="12">#REF!</definedName>
    <definedName name="S15P15">#REF!</definedName>
    <definedName name="S15P16" localSheetId="2">#REF!</definedName>
    <definedName name="S15P16" localSheetId="7">#REF!</definedName>
    <definedName name="S15P16" localSheetId="11">#REF!</definedName>
    <definedName name="S15P16" localSheetId="12">#REF!</definedName>
    <definedName name="S15P16">#REF!</definedName>
    <definedName name="S15P17" localSheetId="2">#REF!</definedName>
    <definedName name="S15P17" localSheetId="7">#REF!</definedName>
    <definedName name="S15P17" localSheetId="11">#REF!</definedName>
    <definedName name="S15P17" localSheetId="12">#REF!</definedName>
    <definedName name="S15P17">#REF!</definedName>
    <definedName name="S15P18" localSheetId="2">#REF!</definedName>
    <definedName name="S15P18" localSheetId="7">#REF!</definedName>
    <definedName name="S15P18" localSheetId="11">#REF!</definedName>
    <definedName name="S15P18" localSheetId="12">#REF!</definedName>
    <definedName name="S15P18">#REF!</definedName>
    <definedName name="S15P19" localSheetId="2">#REF!</definedName>
    <definedName name="S15P19" localSheetId="7">#REF!</definedName>
    <definedName name="S15P19" localSheetId="11">#REF!</definedName>
    <definedName name="S15P19" localSheetId="12">#REF!</definedName>
    <definedName name="S15P19">#REF!</definedName>
    <definedName name="S15P2" localSheetId="2">#REF!</definedName>
    <definedName name="S15P2" localSheetId="7">#REF!</definedName>
    <definedName name="S15P2" localSheetId="11">#REF!</definedName>
    <definedName name="S15P2" localSheetId="12">#REF!</definedName>
    <definedName name="S15P2">#REF!</definedName>
    <definedName name="S15P20" localSheetId="2">#REF!</definedName>
    <definedName name="S15P20" localSheetId="7">#REF!</definedName>
    <definedName name="S15P20" localSheetId="11">#REF!</definedName>
    <definedName name="S15P20" localSheetId="12">#REF!</definedName>
    <definedName name="S15P20">#REF!</definedName>
    <definedName name="S15P21" localSheetId="2">#REF!</definedName>
    <definedName name="S15P21" localSheetId="7">#REF!</definedName>
    <definedName name="S15P21" localSheetId="11">#REF!</definedName>
    <definedName name="S15P21" localSheetId="12">#REF!</definedName>
    <definedName name="S15P21">#REF!</definedName>
    <definedName name="S15P22" localSheetId="2">#REF!</definedName>
    <definedName name="S15P22" localSheetId="7">#REF!</definedName>
    <definedName name="S15P22" localSheetId="11">#REF!</definedName>
    <definedName name="S15P22" localSheetId="12">#REF!</definedName>
    <definedName name="S15P22">#REF!</definedName>
    <definedName name="S15P23" localSheetId="2">#REF!</definedName>
    <definedName name="S15P23" localSheetId="7">#REF!</definedName>
    <definedName name="S15P23" localSheetId="11">#REF!</definedName>
    <definedName name="S15P23" localSheetId="12">#REF!</definedName>
    <definedName name="S15P23">#REF!</definedName>
    <definedName name="S15P24" localSheetId="2">#REF!</definedName>
    <definedName name="S15P24" localSheetId="7">#REF!</definedName>
    <definedName name="S15P24" localSheetId="11">#REF!</definedName>
    <definedName name="S15P24" localSheetId="12">#REF!</definedName>
    <definedName name="S15P24">#REF!</definedName>
    <definedName name="S15P3" localSheetId="2">#REF!</definedName>
    <definedName name="S15P3" localSheetId="7">#REF!</definedName>
    <definedName name="S15P3" localSheetId="11">#REF!</definedName>
    <definedName name="S15P3" localSheetId="12">#REF!</definedName>
    <definedName name="S15P3">#REF!</definedName>
    <definedName name="S15P4" localSheetId="2">#REF!</definedName>
    <definedName name="S15P4" localSheetId="7">#REF!</definedName>
    <definedName name="S15P4" localSheetId="11">#REF!</definedName>
    <definedName name="S15P4" localSheetId="12">#REF!</definedName>
    <definedName name="S15P4">#REF!</definedName>
    <definedName name="S15P5" localSheetId="2">#REF!</definedName>
    <definedName name="S15P5" localSheetId="7">#REF!</definedName>
    <definedName name="S15P5" localSheetId="11">#REF!</definedName>
    <definedName name="S15P5" localSheetId="12">#REF!</definedName>
    <definedName name="S15P5">#REF!</definedName>
    <definedName name="S15P6" localSheetId="2">#REF!</definedName>
    <definedName name="S15P6" localSheetId="7">#REF!</definedName>
    <definedName name="S15P6" localSheetId="11">#REF!</definedName>
    <definedName name="S15P6" localSheetId="12">#REF!</definedName>
    <definedName name="S15P6">#REF!</definedName>
    <definedName name="S15P7" localSheetId="2">#REF!</definedName>
    <definedName name="S15P7" localSheetId="7">#REF!</definedName>
    <definedName name="S15P7" localSheetId="11">#REF!</definedName>
    <definedName name="S15P7" localSheetId="12">#REF!</definedName>
    <definedName name="S15P7">#REF!</definedName>
    <definedName name="S15P8" localSheetId="2">#REF!</definedName>
    <definedName name="S15P8" localSheetId="7">#REF!</definedName>
    <definedName name="S15P8" localSheetId="11">#REF!</definedName>
    <definedName name="S15P8" localSheetId="12">#REF!</definedName>
    <definedName name="S15P8">#REF!</definedName>
    <definedName name="S15P9" localSheetId="2">#REF!</definedName>
    <definedName name="S15P9" localSheetId="7">#REF!</definedName>
    <definedName name="S15P9" localSheetId="11">#REF!</definedName>
    <definedName name="S15P9" localSheetId="12">#REF!</definedName>
    <definedName name="S15P9">#REF!</definedName>
    <definedName name="S15R1" localSheetId="2">#REF!</definedName>
    <definedName name="S15R1" localSheetId="7">#REF!</definedName>
    <definedName name="S15R1" localSheetId="11">#REF!</definedName>
    <definedName name="S15R1" localSheetId="12">#REF!</definedName>
    <definedName name="S15R1">#REF!</definedName>
    <definedName name="S15R10" localSheetId="2">#REF!</definedName>
    <definedName name="S15R10" localSheetId="7">#REF!</definedName>
    <definedName name="S15R10" localSheetId="11">#REF!</definedName>
    <definedName name="S15R10" localSheetId="12">#REF!</definedName>
    <definedName name="S15R10">#REF!</definedName>
    <definedName name="S15R11" localSheetId="2">#REF!</definedName>
    <definedName name="S15R11" localSheetId="7">#REF!</definedName>
    <definedName name="S15R11" localSheetId="11">#REF!</definedName>
    <definedName name="S15R11" localSheetId="12">#REF!</definedName>
    <definedName name="S15R11">#REF!</definedName>
    <definedName name="S15R12" localSheetId="2">#REF!</definedName>
    <definedName name="S15R12" localSheetId="7">#REF!</definedName>
    <definedName name="S15R12" localSheetId="11">#REF!</definedName>
    <definedName name="S15R12" localSheetId="12">#REF!</definedName>
    <definedName name="S15R12">#REF!</definedName>
    <definedName name="S15R13" localSheetId="2">#REF!</definedName>
    <definedName name="S15R13" localSheetId="7">#REF!</definedName>
    <definedName name="S15R13" localSheetId="11">#REF!</definedName>
    <definedName name="S15R13" localSheetId="12">#REF!</definedName>
    <definedName name="S15R13">#REF!</definedName>
    <definedName name="S15R14" localSheetId="2">#REF!</definedName>
    <definedName name="S15R14" localSheetId="7">#REF!</definedName>
    <definedName name="S15R14" localSheetId="11">#REF!</definedName>
    <definedName name="S15R14" localSheetId="12">#REF!</definedName>
    <definedName name="S15R14">#REF!</definedName>
    <definedName name="S15R15" localSheetId="2">#REF!</definedName>
    <definedName name="S15R15" localSheetId="7">#REF!</definedName>
    <definedName name="S15R15" localSheetId="11">#REF!</definedName>
    <definedName name="S15R15" localSheetId="12">#REF!</definedName>
    <definedName name="S15R15">#REF!</definedName>
    <definedName name="S15R16" localSheetId="2">#REF!</definedName>
    <definedName name="S15R16" localSheetId="7">#REF!</definedName>
    <definedName name="S15R16" localSheetId="11">#REF!</definedName>
    <definedName name="S15R16" localSheetId="12">#REF!</definedName>
    <definedName name="S15R16">#REF!</definedName>
    <definedName name="S15R17" localSheetId="2">#REF!</definedName>
    <definedName name="S15R17" localSheetId="7">#REF!</definedName>
    <definedName name="S15R17" localSheetId="11">#REF!</definedName>
    <definedName name="S15R17" localSheetId="12">#REF!</definedName>
    <definedName name="S15R17">#REF!</definedName>
    <definedName name="S15R18" localSheetId="2">#REF!</definedName>
    <definedName name="S15R18" localSheetId="7">#REF!</definedName>
    <definedName name="S15R18" localSheetId="11">#REF!</definedName>
    <definedName name="S15R18" localSheetId="12">#REF!</definedName>
    <definedName name="S15R18">#REF!</definedName>
    <definedName name="S15R19" localSheetId="2">#REF!</definedName>
    <definedName name="S15R19" localSheetId="7">#REF!</definedName>
    <definedName name="S15R19" localSheetId="11">#REF!</definedName>
    <definedName name="S15R19" localSheetId="12">#REF!</definedName>
    <definedName name="S15R19">#REF!</definedName>
    <definedName name="S15R2" localSheetId="2">#REF!</definedName>
    <definedName name="S15R2" localSheetId="7">#REF!</definedName>
    <definedName name="S15R2" localSheetId="11">#REF!</definedName>
    <definedName name="S15R2" localSheetId="12">#REF!</definedName>
    <definedName name="S15R2">#REF!</definedName>
    <definedName name="S15R20" localSheetId="2">#REF!</definedName>
    <definedName name="S15R20" localSheetId="7">#REF!</definedName>
    <definedName name="S15R20" localSheetId="11">#REF!</definedName>
    <definedName name="S15R20" localSheetId="12">#REF!</definedName>
    <definedName name="S15R20">#REF!</definedName>
    <definedName name="S15R21" localSheetId="2">#REF!</definedName>
    <definedName name="S15R21" localSheetId="7">#REF!</definedName>
    <definedName name="S15R21" localSheetId="11">#REF!</definedName>
    <definedName name="S15R21" localSheetId="12">#REF!</definedName>
    <definedName name="S15R21">#REF!</definedName>
    <definedName name="S15R22" localSheetId="2">#REF!</definedName>
    <definedName name="S15R22" localSheetId="7">#REF!</definedName>
    <definedName name="S15R22" localSheetId="11">#REF!</definedName>
    <definedName name="S15R22" localSheetId="12">#REF!</definedName>
    <definedName name="S15R22">#REF!</definedName>
    <definedName name="S15R23" localSheetId="2">#REF!</definedName>
    <definedName name="S15R23" localSheetId="7">#REF!</definedName>
    <definedName name="S15R23" localSheetId="11">#REF!</definedName>
    <definedName name="S15R23" localSheetId="12">#REF!</definedName>
    <definedName name="S15R23">#REF!</definedName>
    <definedName name="S15R24" localSheetId="2">#REF!</definedName>
    <definedName name="S15R24" localSheetId="7">#REF!</definedName>
    <definedName name="S15R24" localSheetId="11">#REF!</definedName>
    <definedName name="S15R24" localSheetId="12">#REF!</definedName>
    <definedName name="S15R24">#REF!</definedName>
    <definedName name="S15R3" localSheetId="2">#REF!</definedName>
    <definedName name="S15R3" localSheetId="7">#REF!</definedName>
    <definedName name="S15R3" localSheetId="11">#REF!</definedName>
    <definedName name="S15R3" localSheetId="12">#REF!</definedName>
    <definedName name="S15R3">#REF!</definedName>
    <definedName name="S15R4" localSheetId="2">#REF!</definedName>
    <definedName name="S15R4" localSheetId="7">#REF!</definedName>
    <definedName name="S15R4" localSheetId="11">#REF!</definedName>
    <definedName name="S15R4" localSheetId="12">#REF!</definedName>
    <definedName name="S15R4">#REF!</definedName>
    <definedName name="S15R5" localSheetId="2">#REF!</definedName>
    <definedName name="S15R5" localSheetId="7">#REF!</definedName>
    <definedName name="S15R5" localSheetId="11">#REF!</definedName>
    <definedName name="S15R5" localSheetId="12">#REF!</definedName>
    <definedName name="S15R5">#REF!</definedName>
    <definedName name="S15R6" localSheetId="2">#REF!</definedName>
    <definedName name="S15R6" localSheetId="7">#REF!</definedName>
    <definedName name="S15R6" localSheetId="11">#REF!</definedName>
    <definedName name="S15R6" localSheetId="12">#REF!</definedName>
    <definedName name="S15R6">#REF!</definedName>
    <definedName name="S15R7" localSheetId="2">#REF!</definedName>
    <definedName name="S15R7" localSheetId="7">#REF!</definedName>
    <definedName name="S15R7" localSheetId="11">#REF!</definedName>
    <definedName name="S15R7" localSheetId="12">#REF!</definedName>
    <definedName name="S15R7">#REF!</definedName>
    <definedName name="S15R8" localSheetId="2">#REF!</definedName>
    <definedName name="S15R8" localSheetId="7">#REF!</definedName>
    <definedName name="S15R8" localSheetId="11">#REF!</definedName>
    <definedName name="S15R8" localSheetId="12">#REF!</definedName>
    <definedName name="S15R8">#REF!</definedName>
    <definedName name="S15R9" localSheetId="2">#REF!</definedName>
    <definedName name="S15R9" localSheetId="7">#REF!</definedName>
    <definedName name="S15R9" localSheetId="11">#REF!</definedName>
    <definedName name="S15R9" localSheetId="12">#REF!</definedName>
    <definedName name="S15R9">#REF!</definedName>
    <definedName name="S16P1" localSheetId="2">#REF!</definedName>
    <definedName name="S16P1" localSheetId="7">#REF!</definedName>
    <definedName name="S16P1" localSheetId="11">#REF!</definedName>
    <definedName name="S16P1" localSheetId="12">#REF!</definedName>
    <definedName name="S16P1">#REF!</definedName>
    <definedName name="S16P10" localSheetId="2">#REF!</definedName>
    <definedName name="S16P10" localSheetId="7">#REF!</definedName>
    <definedName name="S16P10" localSheetId="11">#REF!</definedName>
    <definedName name="S16P10" localSheetId="12">#REF!</definedName>
    <definedName name="S16P10">#REF!</definedName>
    <definedName name="S16P11" localSheetId="2">#REF!</definedName>
    <definedName name="S16P11" localSheetId="7">#REF!</definedName>
    <definedName name="S16P11" localSheetId="11">#REF!</definedName>
    <definedName name="S16P11" localSheetId="12">#REF!</definedName>
    <definedName name="S16P11">#REF!</definedName>
    <definedName name="S16P12" localSheetId="2">#REF!</definedName>
    <definedName name="S16P12" localSheetId="7">#REF!</definedName>
    <definedName name="S16P12" localSheetId="11">#REF!</definedName>
    <definedName name="S16P12" localSheetId="12">#REF!</definedName>
    <definedName name="S16P12">#REF!</definedName>
    <definedName name="S16P13" localSheetId="2">#REF!</definedName>
    <definedName name="S16P13" localSheetId="7">#REF!</definedName>
    <definedName name="S16P13" localSheetId="11">#REF!</definedName>
    <definedName name="S16P13" localSheetId="12">#REF!</definedName>
    <definedName name="S16P13">#REF!</definedName>
    <definedName name="S16P14" localSheetId="2">#REF!</definedName>
    <definedName name="S16P14" localSheetId="7">#REF!</definedName>
    <definedName name="S16P14" localSheetId="11">#REF!</definedName>
    <definedName name="S16P14" localSheetId="12">#REF!</definedName>
    <definedName name="S16P14">#REF!</definedName>
    <definedName name="S16P15" localSheetId="2">#REF!</definedName>
    <definedName name="S16P15" localSheetId="7">#REF!</definedName>
    <definedName name="S16P15" localSheetId="11">#REF!</definedName>
    <definedName name="S16P15" localSheetId="12">#REF!</definedName>
    <definedName name="S16P15">#REF!</definedName>
    <definedName name="S16P16" localSheetId="2">#REF!</definedName>
    <definedName name="S16P16" localSheetId="7">#REF!</definedName>
    <definedName name="S16P16" localSheetId="11">#REF!</definedName>
    <definedName name="S16P16" localSheetId="12">#REF!</definedName>
    <definedName name="S16P16">#REF!</definedName>
    <definedName name="S16P17" localSheetId="2">#REF!</definedName>
    <definedName name="S16P17" localSheetId="7">#REF!</definedName>
    <definedName name="S16P17" localSheetId="11">#REF!</definedName>
    <definedName name="S16P17" localSheetId="12">#REF!</definedName>
    <definedName name="S16P17">#REF!</definedName>
    <definedName name="S16P18" localSheetId="2">#REF!</definedName>
    <definedName name="S16P18" localSheetId="7">#REF!</definedName>
    <definedName name="S16P18" localSheetId="11">#REF!</definedName>
    <definedName name="S16P18" localSheetId="12">#REF!</definedName>
    <definedName name="S16P18">#REF!</definedName>
    <definedName name="S16P19" localSheetId="2">#REF!</definedName>
    <definedName name="S16P19" localSheetId="7">#REF!</definedName>
    <definedName name="S16P19" localSheetId="11">#REF!</definedName>
    <definedName name="S16P19" localSheetId="12">#REF!</definedName>
    <definedName name="S16P19">#REF!</definedName>
    <definedName name="S16P2" localSheetId="2">#REF!</definedName>
    <definedName name="S16P2" localSheetId="7">#REF!</definedName>
    <definedName name="S16P2" localSheetId="11">#REF!</definedName>
    <definedName name="S16P2" localSheetId="12">#REF!</definedName>
    <definedName name="S16P2">#REF!</definedName>
    <definedName name="S16P20" localSheetId="2">#REF!</definedName>
    <definedName name="S16P20" localSheetId="7">#REF!</definedName>
    <definedName name="S16P20" localSheetId="11">#REF!</definedName>
    <definedName name="S16P20" localSheetId="12">#REF!</definedName>
    <definedName name="S16P20">#REF!</definedName>
    <definedName name="S16P21" localSheetId="2">#REF!</definedName>
    <definedName name="S16P21" localSheetId="7">#REF!</definedName>
    <definedName name="S16P21" localSheetId="11">#REF!</definedName>
    <definedName name="S16P21" localSheetId="12">#REF!</definedName>
    <definedName name="S16P21">#REF!</definedName>
    <definedName name="S16P22" localSheetId="2">#REF!</definedName>
    <definedName name="S16P22" localSheetId="7">#REF!</definedName>
    <definedName name="S16P22" localSheetId="11">#REF!</definedName>
    <definedName name="S16P22" localSheetId="12">#REF!</definedName>
    <definedName name="S16P22">#REF!</definedName>
    <definedName name="S16P23" localSheetId="2">#REF!</definedName>
    <definedName name="S16P23" localSheetId="7">#REF!</definedName>
    <definedName name="S16P23" localSheetId="11">#REF!</definedName>
    <definedName name="S16P23" localSheetId="12">#REF!</definedName>
    <definedName name="S16P23">#REF!</definedName>
    <definedName name="S16P24" localSheetId="2">#REF!</definedName>
    <definedName name="S16P24" localSheetId="7">#REF!</definedName>
    <definedName name="S16P24" localSheetId="11">#REF!</definedName>
    <definedName name="S16P24" localSheetId="12">#REF!</definedName>
    <definedName name="S16P24">#REF!</definedName>
    <definedName name="S16P3" localSheetId="2">#REF!</definedName>
    <definedName name="S16P3" localSheetId="7">#REF!</definedName>
    <definedName name="S16P3" localSheetId="11">#REF!</definedName>
    <definedName name="S16P3" localSheetId="12">#REF!</definedName>
    <definedName name="S16P3">#REF!</definedName>
    <definedName name="S16P4" localSheetId="2">#REF!</definedName>
    <definedName name="S16P4" localSheetId="7">#REF!</definedName>
    <definedName name="S16P4" localSheetId="11">#REF!</definedName>
    <definedName name="S16P4" localSheetId="12">#REF!</definedName>
    <definedName name="S16P4">#REF!</definedName>
    <definedName name="S16P5" localSheetId="2">#REF!</definedName>
    <definedName name="S16P5" localSheetId="7">#REF!</definedName>
    <definedName name="S16P5" localSheetId="11">#REF!</definedName>
    <definedName name="S16P5" localSheetId="12">#REF!</definedName>
    <definedName name="S16P5">#REF!</definedName>
    <definedName name="S16P6" localSheetId="2">#REF!</definedName>
    <definedName name="S16P6" localSheetId="7">#REF!</definedName>
    <definedName name="S16P6" localSheetId="11">#REF!</definedName>
    <definedName name="S16P6" localSheetId="12">#REF!</definedName>
    <definedName name="S16P6">#REF!</definedName>
    <definedName name="S16P7" localSheetId="2">#REF!</definedName>
    <definedName name="S16P7" localSheetId="7">#REF!</definedName>
    <definedName name="S16P7" localSheetId="11">#REF!</definedName>
    <definedName name="S16P7" localSheetId="12">#REF!</definedName>
    <definedName name="S16P7">#REF!</definedName>
    <definedName name="S16P8" localSheetId="2">#REF!</definedName>
    <definedName name="S16P8" localSheetId="7">#REF!</definedName>
    <definedName name="S16P8" localSheetId="11">#REF!</definedName>
    <definedName name="S16P8" localSheetId="12">#REF!</definedName>
    <definedName name="S16P8">#REF!</definedName>
    <definedName name="S16P9" localSheetId="2">#REF!</definedName>
    <definedName name="S16P9" localSheetId="7">#REF!</definedName>
    <definedName name="S16P9" localSheetId="11">#REF!</definedName>
    <definedName name="S16P9" localSheetId="12">#REF!</definedName>
    <definedName name="S16P9">#REF!</definedName>
    <definedName name="S16R1" localSheetId="2">#REF!</definedName>
    <definedName name="S16R1" localSheetId="7">#REF!</definedName>
    <definedName name="S16R1" localSheetId="11">#REF!</definedName>
    <definedName name="S16R1" localSheetId="12">#REF!</definedName>
    <definedName name="S16R1">#REF!</definedName>
    <definedName name="S16R10" localSheetId="2">#REF!</definedName>
    <definedName name="S16R10" localSheetId="7">#REF!</definedName>
    <definedName name="S16R10" localSheetId="11">#REF!</definedName>
    <definedName name="S16R10" localSheetId="12">#REF!</definedName>
    <definedName name="S16R10">#REF!</definedName>
    <definedName name="S16R11" localSheetId="2">#REF!</definedName>
    <definedName name="S16R11" localSheetId="7">#REF!</definedName>
    <definedName name="S16R11" localSheetId="11">#REF!</definedName>
    <definedName name="S16R11" localSheetId="12">#REF!</definedName>
    <definedName name="S16R11">#REF!</definedName>
    <definedName name="S16R12" localSheetId="2">#REF!</definedName>
    <definedName name="S16R12" localSheetId="7">#REF!</definedName>
    <definedName name="S16R12" localSheetId="11">#REF!</definedName>
    <definedName name="S16R12" localSheetId="12">#REF!</definedName>
    <definedName name="S16R12">#REF!</definedName>
    <definedName name="S16R13" localSheetId="2">#REF!</definedName>
    <definedName name="S16R13" localSheetId="7">#REF!</definedName>
    <definedName name="S16R13" localSheetId="11">#REF!</definedName>
    <definedName name="S16R13" localSheetId="12">#REF!</definedName>
    <definedName name="S16R13">#REF!</definedName>
    <definedName name="S16R14" localSheetId="2">#REF!</definedName>
    <definedName name="S16R14" localSheetId="7">#REF!</definedName>
    <definedName name="S16R14" localSheetId="11">#REF!</definedName>
    <definedName name="S16R14" localSheetId="12">#REF!</definedName>
    <definedName name="S16R14">#REF!</definedName>
    <definedName name="S16R15" localSheetId="2">#REF!</definedName>
    <definedName name="S16R15" localSheetId="7">#REF!</definedName>
    <definedName name="S16R15" localSheetId="11">#REF!</definedName>
    <definedName name="S16R15" localSheetId="12">#REF!</definedName>
    <definedName name="S16R15">#REF!</definedName>
    <definedName name="S16R16" localSheetId="2">#REF!</definedName>
    <definedName name="S16R16" localSheetId="7">#REF!</definedName>
    <definedName name="S16R16" localSheetId="11">#REF!</definedName>
    <definedName name="S16R16" localSheetId="12">#REF!</definedName>
    <definedName name="S16R16">#REF!</definedName>
    <definedName name="S16R17" localSheetId="2">#REF!</definedName>
    <definedName name="S16R17" localSheetId="7">#REF!</definedName>
    <definedName name="S16R17" localSheetId="11">#REF!</definedName>
    <definedName name="S16R17" localSheetId="12">#REF!</definedName>
    <definedName name="S16R17">#REF!</definedName>
    <definedName name="S16R18" localSheetId="2">#REF!</definedName>
    <definedName name="S16R18" localSheetId="7">#REF!</definedName>
    <definedName name="S16R18" localSheetId="11">#REF!</definedName>
    <definedName name="S16R18" localSheetId="12">#REF!</definedName>
    <definedName name="S16R18">#REF!</definedName>
    <definedName name="S16R19" localSheetId="2">#REF!</definedName>
    <definedName name="S16R19" localSheetId="7">#REF!</definedName>
    <definedName name="S16R19" localSheetId="11">#REF!</definedName>
    <definedName name="S16R19" localSheetId="12">#REF!</definedName>
    <definedName name="S16R19">#REF!</definedName>
    <definedName name="S16R2" localSheetId="2">#REF!</definedName>
    <definedName name="S16R2" localSheetId="7">#REF!</definedName>
    <definedName name="S16R2" localSheetId="11">#REF!</definedName>
    <definedName name="S16R2" localSheetId="12">#REF!</definedName>
    <definedName name="S16R2">#REF!</definedName>
    <definedName name="S16R20" localSheetId="2">#REF!</definedName>
    <definedName name="S16R20" localSheetId="7">#REF!</definedName>
    <definedName name="S16R20" localSheetId="11">#REF!</definedName>
    <definedName name="S16R20" localSheetId="12">#REF!</definedName>
    <definedName name="S16R20">#REF!</definedName>
    <definedName name="S16R21" localSheetId="2">#REF!</definedName>
    <definedName name="S16R21" localSheetId="7">#REF!</definedName>
    <definedName name="S16R21" localSheetId="11">#REF!</definedName>
    <definedName name="S16R21" localSheetId="12">#REF!</definedName>
    <definedName name="S16R21">#REF!</definedName>
    <definedName name="S16R22" localSheetId="2">#REF!</definedName>
    <definedName name="S16R22" localSheetId="7">#REF!</definedName>
    <definedName name="S16R22" localSheetId="11">#REF!</definedName>
    <definedName name="S16R22" localSheetId="12">#REF!</definedName>
    <definedName name="S16R22">#REF!</definedName>
    <definedName name="S16R23" localSheetId="2">#REF!</definedName>
    <definedName name="S16R23" localSheetId="7">#REF!</definedName>
    <definedName name="S16R23" localSheetId="11">#REF!</definedName>
    <definedName name="S16R23" localSheetId="12">#REF!</definedName>
    <definedName name="S16R23">#REF!</definedName>
    <definedName name="S16R24" localSheetId="2">#REF!</definedName>
    <definedName name="S16R24" localSheetId="7">#REF!</definedName>
    <definedName name="S16R24" localSheetId="11">#REF!</definedName>
    <definedName name="S16R24" localSheetId="12">#REF!</definedName>
    <definedName name="S16R24">#REF!</definedName>
    <definedName name="S16R3" localSheetId="2">#REF!</definedName>
    <definedName name="S16R3" localSheetId="7">#REF!</definedName>
    <definedName name="S16R3" localSheetId="11">#REF!</definedName>
    <definedName name="S16R3" localSheetId="12">#REF!</definedName>
    <definedName name="S16R3">#REF!</definedName>
    <definedName name="S16R4" localSheetId="2">#REF!</definedName>
    <definedName name="S16R4" localSheetId="7">#REF!</definedName>
    <definedName name="S16R4" localSheetId="11">#REF!</definedName>
    <definedName name="S16R4" localSheetId="12">#REF!</definedName>
    <definedName name="S16R4">#REF!</definedName>
    <definedName name="S16R5" localSheetId="2">#REF!</definedName>
    <definedName name="S16R5" localSheetId="7">#REF!</definedName>
    <definedName name="S16R5" localSheetId="11">#REF!</definedName>
    <definedName name="S16R5" localSheetId="12">#REF!</definedName>
    <definedName name="S16R5">#REF!</definedName>
    <definedName name="S16R6" localSheetId="2">#REF!</definedName>
    <definedName name="S16R6" localSheetId="7">#REF!</definedName>
    <definedName name="S16R6" localSheetId="11">#REF!</definedName>
    <definedName name="S16R6" localSheetId="12">#REF!</definedName>
    <definedName name="S16R6">#REF!</definedName>
    <definedName name="S16R7" localSheetId="2">#REF!</definedName>
    <definedName name="S16R7" localSheetId="7">#REF!</definedName>
    <definedName name="S16R7" localSheetId="11">#REF!</definedName>
    <definedName name="S16R7" localSheetId="12">#REF!</definedName>
    <definedName name="S16R7">#REF!</definedName>
    <definedName name="S16R8" localSheetId="2">#REF!</definedName>
    <definedName name="S16R8" localSheetId="7">#REF!</definedName>
    <definedName name="S16R8" localSheetId="11">#REF!</definedName>
    <definedName name="S16R8" localSheetId="12">#REF!</definedName>
    <definedName name="S16R8">#REF!</definedName>
    <definedName name="S16R9" localSheetId="2">#REF!</definedName>
    <definedName name="S16R9" localSheetId="7">#REF!</definedName>
    <definedName name="S16R9" localSheetId="11">#REF!</definedName>
    <definedName name="S16R9" localSheetId="12">#REF!</definedName>
    <definedName name="S16R9">#REF!</definedName>
    <definedName name="S17P1" localSheetId="2">#REF!</definedName>
    <definedName name="S17P1" localSheetId="7">#REF!</definedName>
    <definedName name="S17P1" localSheetId="11">#REF!</definedName>
    <definedName name="S17P1" localSheetId="12">#REF!</definedName>
    <definedName name="S17P1">#REF!</definedName>
    <definedName name="S17P10" localSheetId="2">#REF!</definedName>
    <definedName name="S17P10" localSheetId="7">#REF!</definedName>
    <definedName name="S17P10" localSheetId="11">#REF!</definedName>
    <definedName name="S17P10" localSheetId="12">#REF!</definedName>
    <definedName name="S17P10">#REF!</definedName>
    <definedName name="S17P11" localSheetId="2">#REF!</definedName>
    <definedName name="S17P11" localSheetId="7">#REF!</definedName>
    <definedName name="S17P11" localSheetId="11">#REF!</definedName>
    <definedName name="S17P11" localSheetId="12">#REF!</definedName>
    <definedName name="S17P11">#REF!</definedName>
    <definedName name="S17P12" localSheetId="2">#REF!</definedName>
    <definedName name="S17P12" localSheetId="7">#REF!</definedName>
    <definedName name="S17P12" localSheetId="11">#REF!</definedName>
    <definedName name="S17P12" localSheetId="12">#REF!</definedName>
    <definedName name="S17P12">#REF!</definedName>
    <definedName name="S17P13" localSheetId="2">#REF!</definedName>
    <definedName name="S17P13" localSheetId="7">#REF!</definedName>
    <definedName name="S17P13" localSheetId="11">#REF!</definedName>
    <definedName name="S17P13" localSheetId="12">#REF!</definedName>
    <definedName name="S17P13">#REF!</definedName>
    <definedName name="S17P14" localSheetId="2">#REF!</definedName>
    <definedName name="S17P14" localSheetId="7">#REF!</definedName>
    <definedName name="S17P14" localSheetId="11">#REF!</definedName>
    <definedName name="S17P14" localSheetId="12">#REF!</definedName>
    <definedName name="S17P14">#REF!</definedName>
    <definedName name="S17P15" localSheetId="2">#REF!</definedName>
    <definedName name="S17P15" localSheetId="7">#REF!</definedName>
    <definedName name="S17P15" localSheetId="11">#REF!</definedName>
    <definedName name="S17P15" localSheetId="12">#REF!</definedName>
    <definedName name="S17P15">#REF!</definedName>
    <definedName name="S17P16" localSheetId="2">#REF!</definedName>
    <definedName name="S17P16" localSheetId="7">#REF!</definedName>
    <definedName name="S17P16" localSheetId="11">#REF!</definedName>
    <definedName name="S17P16" localSheetId="12">#REF!</definedName>
    <definedName name="S17P16">#REF!</definedName>
    <definedName name="S17P17" localSheetId="2">#REF!</definedName>
    <definedName name="S17P17" localSheetId="7">#REF!</definedName>
    <definedName name="S17P17" localSheetId="11">#REF!</definedName>
    <definedName name="S17P17" localSheetId="12">#REF!</definedName>
    <definedName name="S17P17">#REF!</definedName>
    <definedName name="S17P18" localSheetId="2">#REF!</definedName>
    <definedName name="S17P18" localSheetId="7">#REF!</definedName>
    <definedName name="S17P18" localSheetId="11">#REF!</definedName>
    <definedName name="S17P18" localSheetId="12">#REF!</definedName>
    <definedName name="S17P18">#REF!</definedName>
    <definedName name="S17P19" localSheetId="2">#REF!</definedName>
    <definedName name="S17P19" localSheetId="7">#REF!</definedName>
    <definedName name="S17P19" localSheetId="11">#REF!</definedName>
    <definedName name="S17P19" localSheetId="12">#REF!</definedName>
    <definedName name="S17P19">#REF!</definedName>
    <definedName name="S17P2" localSheetId="2">#REF!</definedName>
    <definedName name="S17P2" localSheetId="7">#REF!</definedName>
    <definedName name="S17P2" localSheetId="11">#REF!</definedName>
    <definedName name="S17P2" localSheetId="12">#REF!</definedName>
    <definedName name="S17P2">#REF!</definedName>
    <definedName name="S17P20" localSheetId="2">#REF!</definedName>
    <definedName name="S17P20" localSheetId="7">#REF!</definedName>
    <definedName name="S17P20" localSheetId="11">#REF!</definedName>
    <definedName name="S17P20" localSheetId="12">#REF!</definedName>
    <definedName name="S17P20">#REF!</definedName>
    <definedName name="S17P21" localSheetId="2">#REF!</definedName>
    <definedName name="S17P21" localSheetId="7">#REF!</definedName>
    <definedName name="S17P21" localSheetId="11">#REF!</definedName>
    <definedName name="S17P21" localSheetId="12">#REF!</definedName>
    <definedName name="S17P21">#REF!</definedName>
    <definedName name="S17P22" localSheetId="2">#REF!</definedName>
    <definedName name="S17P22" localSheetId="7">#REF!</definedName>
    <definedName name="S17P22" localSheetId="11">#REF!</definedName>
    <definedName name="S17P22" localSheetId="12">#REF!</definedName>
    <definedName name="S17P22">#REF!</definedName>
    <definedName name="S17P23" localSheetId="2">#REF!</definedName>
    <definedName name="S17P23" localSheetId="7">#REF!</definedName>
    <definedName name="S17P23" localSheetId="11">#REF!</definedName>
    <definedName name="S17P23" localSheetId="12">#REF!</definedName>
    <definedName name="S17P23">#REF!</definedName>
    <definedName name="S17P24" localSheetId="2">#REF!</definedName>
    <definedName name="S17P24" localSheetId="7">#REF!</definedName>
    <definedName name="S17P24" localSheetId="11">#REF!</definedName>
    <definedName name="S17P24" localSheetId="12">#REF!</definedName>
    <definedName name="S17P24">#REF!</definedName>
    <definedName name="S17P3" localSheetId="2">#REF!</definedName>
    <definedName name="S17P3" localSheetId="7">#REF!</definedName>
    <definedName name="S17P3" localSheetId="11">#REF!</definedName>
    <definedName name="S17P3" localSheetId="12">#REF!</definedName>
    <definedName name="S17P3">#REF!</definedName>
    <definedName name="S17P4" localSheetId="2">#REF!</definedName>
    <definedName name="S17P4" localSheetId="7">#REF!</definedName>
    <definedName name="S17P4" localSheetId="11">#REF!</definedName>
    <definedName name="S17P4" localSheetId="12">#REF!</definedName>
    <definedName name="S17P4">#REF!</definedName>
    <definedName name="S17P5" localSheetId="2">#REF!</definedName>
    <definedName name="S17P5" localSheetId="7">#REF!</definedName>
    <definedName name="S17P5" localSheetId="11">#REF!</definedName>
    <definedName name="S17P5" localSheetId="12">#REF!</definedName>
    <definedName name="S17P5">#REF!</definedName>
    <definedName name="S17P6" localSheetId="2">#REF!</definedName>
    <definedName name="S17P6" localSheetId="7">#REF!</definedName>
    <definedName name="S17P6" localSheetId="11">#REF!</definedName>
    <definedName name="S17P6" localSheetId="12">#REF!</definedName>
    <definedName name="S17P6">#REF!</definedName>
    <definedName name="S17P7" localSheetId="2">#REF!</definedName>
    <definedName name="S17P7" localSheetId="7">#REF!</definedName>
    <definedName name="S17P7" localSheetId="11">#REF!</definedName>
    <definedName name="S17P7" localSheetId="12">#REF!</definedName>
    <definedName name="S17P7">#REF!</definedName>
    <definedName name="S17P8" localSheetId="2">#REF!</definedName>
    <definedName name="S17P8" localSheetId="7">#REF!</definedName>
    <definedName name="S17P8" localSheetId="11">#REF!</definedName>
    <definedName name="S17P8" localSheetId="12">#REF!</definedName>
    <definedName name="S17P8">#REF!</definedName>
    <definedName name="S17P9" localSheetId="2">#REF!</definedName>
    <definedName name="S17P9" localSheetId="7">#REF!</definedName>
    <definedName name="S17P9" localSheetId="11">#REF!</definedName>
    <definedName name="S17P9" localSheetId="12">#REF!</definedName>
    <definedName name="S17P9">#REF!</definedName>
    <definedName name="S17R1" localSheetId="2">#REF!</definedName>
    <definedName name="S17R1" localSheetId="7">#REF!</definedName>
    <definedName name="S17R1" localSheetId="11">#REF!</definedName>
    <definedName name="S17R1" localSheetId="12">#REF!</definedName>
    <definedName name="S17R1">#REF!</definedName>
    <definedName name="S17R10" localSheetId="2">#REF!</definedName>
    <definedName name="S17R10" localSheetId="7">#REF!</definedName>
    <definedName name="S17R10" localSheetId="11">#REF!</definedName>
    <definedName name="S17R10" localSheetId="12">#REF!</definedName>
    <definedName name="S17R10">#REF!</definedName>
    <definedName name="S17R11" localSheetId="2">#REF!</definedName>
    <definedName name="S17R11" localSheetId="7">#REF!</definedName>
    <definedName name="S17R11" localSheetId="11">#REF!</definedName>
    <definedName name="S17R11" localSheetId="12">#REF!</definedName>
    <definedName name="S17R11">#REF!</definedName>
    <definedName name="S17R12" localSheetId="2">#REF!</definedName>
    <definedName name="S17R12" localSheetId="7">#REF!</definedName>
    <definedName name="S17R12" localSheetId="11">#REF!</definedName>
    <definedName name="S17R12" localSheetId="12">#REF!</definedName>
    <definedName name="S17R12">#REF!</definedName>
    <definedName name="S17R13" localSheetId="2">#REF!</definedName>
    <definedName name="S17R13" localSheetId="7">#REF!</definedName>
    <definedName name="S17R13" localSheetId="11">#REF!</definedName>
    <definedName name="S17R13" localSheetId="12">#REF!</definedName>
    <definedName name="S17R13">#REF!</definedName>
    <definedName name="S17R14" localSheetId="2">#REF!</definedName>
    <definedName name="S17R14" localSheetId="7">#REF!</definedName>
    <definedName name="S17R14" localSheetId="11">#REF!</definedName>
    <definedName name="S17R14" localSheetId="12">#REF!</definedName>
    <definedName name="S17R14">#REF!</definedName>
    <definedName name="S17R15" localSheetId="2">#REF!</definedName>
    <definedName name="S17R15" localSheetId="7">#REF!</definedName>
    <definedName name="S17R15" localSheetId="11">#REF!</definedName>
    <definedName name="S17R15" localSheetId="12">#REF!</definedName>
    <definedName name="S17R15">#REF!</definedName>
    <definedName name="S17R16" localSheetId="2">#REF!</definedName>
    <definedName name="S17R16" localSheetId="7">#REF!</definedName>
    <definedName name="S17R16" localSheetId="11">#REF!</definedName>
    <definedName name="S17R16" localSheetId="12">#REF!</definedName>
    <definedName name="S17R16">#REF!</definedName>
    <definedName name="S17R17" localSheetId="2">#REF!</definedName>
    <definedName name="S17R17" localSheetId="7">#REF!</definedName>
    <definedName name="S17R17" localSheetId="11">#REF!</definedName>
    <definedName name="S17R17" localSheetId="12">#REF!</definedName>
    <definedName name="S17R17">#REF!</definedName>
    <definedName name="S17R18" localSheetId="2">#REF!</definedName>
    <definedName name="S17R18" localSheetId="7">#REF!</definedName>
    <definedName name="S17R18" localSheetId="11">#REF!</definedName>
    <definedName name="S17R18" localSheetId="12">#REF!</definedName>
    <definedName name="S17R18">#REF!</definedName>
    <definedName name="S17R19" localSheetId="2">#REF!</definedName>
    <definedName name="S17R19" localSheetId="7">#REF!</definedName>
    <definedName name="S17R19" localSheetId="11">#REF!</definedName>
    <definedName name="S17R19" localSheetId="12">#REF!</definedName>
    <definedName name="S17R19">#REF!</definedName>
    <definedName name="S17R2" localSheetId="2">#REF!</definedName>
    <definedName name="S17R2" localSheetId="7">#REF!</definedName>
    <definedName name="S17R2" localSheetId="11">#REF!</definedName>
    <definedName name="S17R2" localSheetId="12">#REF!</definedName>
    <definedName name="S17R2">#REF!</definedName>
    <definedName name="S17R20" localSheetId="2">#REF!</definedName>
    <definedName name="S17R20" localSheetId="7">#REF!</definedName>
    <definedName name="S17R20" localSheetId="11">#REF!</definedName>
    <definedName name="S17R20" localSheetId="12">#REF!</definedName>
    <definedName name="S17R20">#REF!</definedName>
    <definedName name="S17R21" localSheetId="2">#REF!</definedName>
    <definedName name="S17R21" localSheetId="7">#REF!</definedName>
    <definedName name="S17R21" localSheetId="11">#REF!</definedName>
    <definedName name="S17R21" localSheetId="12">#REF!</definedName>
    <definedName name="S17R21">#REF!</definedName>
    <definedName name="S17R22" localSheetId="2">#REF!</definedName>
    <definedName name="S17R22" localSheetId="7">#REF!</definedName>
    <definedName name="S17R22" localSheetId="11">#REF!</definedName>
    <definedName name="S17R22" localSheetId="12">#REF!</definedName>
    <definedName name="S17R22">#REF!</definedName>
    <definedName name="S17R23" localSheetId="2">#REF!</definedName>
    <definedName name="S17R23" localSheetId="7">#REF!</definedName>
    <definedName name="S17R23" localSheetId="11">#REF!</definedName>
    <definedName name="S17R23" localSheetId="12">#REF!</definedName>
    <definedName name="S17R23">#REF!</definedName>
    <definedName name="S17R24" localSheetId="2">#REF!</definedName>
    <definedName name="S17R24" localSheetId="7">#REF!</definedName>
    <definedName name="S17R24" localSheetId="11">#REF!</definedName>
    <definedName name="S17R24" localSheetId="12">#REF!</definedName>
    <definedName name="S17R24">#REF!</definedName>
    <definedName name="S17R3" localSheetId="2">#REF!</definedName>
    <definedName name="S17R3" localSheetId="7">#REF!</definedName>
    <definedName name="S17R3" localSheetId="11">#REF!</definedName>
    <definedName name="S17R3" localSheetId="12">#REF!</definedName>
    <definedName name="S17R3">#REF!</definedName>
    <definedName name="S17R4" localSheetId="2">#REF!</definedName>
    <definedName name="S17R4" localSheetId="7">#REF!</definedName>
    <definedName name="S17R4" localSheetId="11">#REF!</definedName>
    <definedName name="S17R4" localSheetId="12">#REF!</definedName>
    <definedName name="S17R4">#REF!</definedName>
    <definedName name="S17R5" localSheetId="2">#REF!</definedName>
    <definedName name="S17R5" localSheetId="7">#REF!</definedName>
    <definedName name="S17R5" localSheetId="11">#REF!</definedName>
    <definedName name="S17R5" localSheetId="12">#REF!</definedName>
    <definedName name="S17R5">#REF!</definedName>
    <definedName name="S17R6" localSheetId="2">#REF!</definedName>
    <definedName name="S17R6" localSheetId="7">#REF!</definedName>
    <definedName name="S17R6" localSheetId="11">#REF!</definedName>
    <definedName name="S17R6" localSheetId="12">#REF!</definedName>
    <definedName name="S17R6">#REF!</definedName>
    <definedName name="S17R7" localSheetId="2">#REF!</definedName>
    <definedName name="S17R7" localSheetId="7">#REF!</definedName>
    <definedName name="S17R7" localSheetId="11">#REF!</definedName>
    <definedName name="S17R7" localSheetId="12">#REF!</definedName>
    <definedName name="S17R7">#REF!</definedName>
    <definedName name="S17R8" localSheetId="2">#REF!</definedName>
    <definedName name="S17R8" localSheetId="7">#REF!</definedName>
    <definedName name="S17R8" localSheetId="11">#REF!</definedName>
    <definedName name="S17R8" localSheetId="12">#REF!</definedName>
    <definedName name="S17R8">#REF!</definedName>
    <definedName name="S17R9" localSheetId="2">#REF!</definedName>
    <definedName name="S17R9" localSheetId="7">#REF!</definedName>
    <definedName name="S17R9" localSheetId="11">#REF!</definedName>
    <definedName name="S17R9" localSheetId="12">#REF!</definedName>
    <definedName name="S17R9">#REF!</definedName>
    <definedName name="S18P1" localSheetId="2">#REF!</definedName>
    <definedName name="S18P1" localSheetId="7">#REF!</definedName>
    <definedName name="S18P1" localSheetId="11">#REF!</definedName>
    <definedName name="S18P1" localSheetId="12">#REF!</definedName>
    <definedName name="S18P1">#REF!</definedName>
    <definedName name="S18P10" localSheetId="2">#REF!</definedName>
    <definedName name="S18P10" localSheetId="7">#REF!</definedName>
    <definedName name="S18P10" localSheetId="11">#REF!</definedName>
    <definedName name="S18P10" localSheetId="12">#REF!</definedName>
    <definedName name="S18P10">#REF!</definedName>
    <definedName name="S18P11" localSheetId="2">#REF!</definedName>
    <definedName name="S18P11" localSheetId="7">#REF!</definedName>
    <definedName name="S18P11" localSheetId="11">#REF!</definedName>
    <definedName name="S18P11" localSheetId="12">#REF!</definedName>
    <definedName name="S18P11">#REF!</definedName>
    <definedName name="S18P12" localSheetId="2">#REF!</definedName>
    <definedName name="S18P12" localSheetId="7">#REF!</definedName>
    <definedName name="S18P12" localSheetId="11">#REF!</definedName>
    <definedName name="S18P12" localSheetId="12">#REF!</definedName>
    <definedName name="S18P12">#REF!</definedName>
    <definedName name="S18P13" localSheetId="2">#REF!</definedName>
    <definedName name="S18P13" localSheetId="7">#REF!</definedName>
    <definedName name="S18P13" localSheetId="11">#REF!</definedName>
    <definedName name="S18P13" localSheetId="12">#REF!</definedName>
    <definedName name="S18P13">#REF!</definedName>
    <definedName name="S18P14" localSheetId="2">#REF!</definedName>
    <definedName name="S18P14" localSheetId="7">#REF!</definedName>
    <definedName name="S18P14" localSheetId="11">#REF!</definedName>
    <definedName name="S18P14" localSheetId="12">#REF!</definedName>
    <definedName name="S18P14">#REF!</definedName>
    <definedName name="S18P15" localSheetId="2">#REF!</definedName>
    <definedName name="S18P15" localSheetId="7">#REF!</definedName>
    <definedName name="S18P15" localSheetId="11">#REF!</definedName>
    <definedName name="S18P15" localSheetId="12">#REF!</definedName>
    <definedName name="S18P15">#REF!</definedName>
    <definedName name="S18P16" localSheetId="2">#REF!</definedName>
    <definedName name="S18P16" localSheetId="7">#REF!</definedName>
    <definedName name="S18P16" localSheetId="11">#REF!</definedName>
    <definedName name="S18P16" localSheetId="12">#REF!</definedName>
    <definedName name="S18P16">#REF!</definedName>
    <definedName name="S18P17" localSheetId="2">#REF!</definedName>
    <definedName name="S18P17" localSheetId="7">#REF!</definedName>
    <definedName name="S18P17" localSheetId="11">#REF!</definedName>
    <definedName name="S18P17" localSheetId="12">#REF!</definedName>
    <definedName name="S18P17">#REF!</definedName>
    <definedName name="S18P18" localSheetId="2">#REF!</definedName>
    <definedName name="S18P18" localSheetId="7">#REF!</definedName>
    <definedName name="S18P18" localSheetId="11">#REF!</definedName>
    <definedName name="S18P18" localSheetId="12">#REF!</definedName>
    <definedName name="S18P18">#REF!</definedName>
    <definedName name="S18P19" localSheetId="2">#REF!</definedName>
    <definedName name="S18P19" localSheetId="7">#REF!</definedName>
    <definedName name="S18P19" localSheetId="11">#REF!</definedName>
    <definedName name="S18P19" localSheetId="12">#REF!</definedName>
    <definedName name="S18P19">#REF!</definedName>
    <definedName name="S18P2" localSheetId="2">#REF!</definedName>
    <definedName name="S18P2" localSheetId="7">#REF!</definedName>
    <definedName name="S18P2" localSheetId="11">#REF!</definedName>
    <definedName name="S18P2" localSheetId="12">#REF!</definedName>
    <definedName name="S18P2">#REF!</definedName>
    <definedName name="S18P20" localSheetId="2">#REF!</definedName>
    <definedName name="S18P20" localSheetId="7">#REF!</definedName>
    <definedName name="S18P20" localSheetId="11">#REF!</definedName>
    <definedName name="S18P20" localSheetId="12">#REF!</definedName>
    <definedName name="S18P20">#REF!</definedName>
    <definedName name="S18P21" localSheetId="2">#REF!</definedName>
    <definedName name="S18P21" localSheetId="7">#REF!</definedName>
    <definedName name="S18P21" localSheetId="11">#REF!</definedName>
    <definedName name="S18P21" localSheetId="12">#REF!</definedName>
    <definedName name="S18P21">#REF!</definedName>
    <definedName name="S18P22" localSheetId="2">#REF!</definedName>
    <definedName name="S18P22" localSheetId="7">#REF!</definedName>
    <definedName name="S18P22" localSheetId="11">#REF!</definedName>
    <definedName name="S18P22" localSheetId="12">#REF!</definedName>
    <definedName name="S18P22">#REF!</definedName>
    <definedName name="S18P23" localSheetId="2">#REF!</definedName>
    <definedName name="S18P23" localSheetId="7">#REF!</definedName>
    <definedName name="S18P23" localSheetId="11">#REF!</definedName>
    <definedName name="S18P23" localSheetId="12">#REF!</definedName>
    <definedName name="S18P23">#REF!</definedName>
    <definedName name="S18P24" localSheetId="2">#REF!</definedName>
    <definedName name="S18P24" localSheetId="7">#REF!</definedName>
    <definedName name="S18P24" localSheetId="11">#REF!</definedName>
    <definedName name="S18P24" localSheetId="12">#REF!</definedName>
    <definedName name="S18P24">#REF!</definedName>
    <definedName name="S18P3" localSheetId="2">#REF!</definedName>
    <definedName name="S18P3" localSheetId="7">#REF!</definedName>
    <definedName name="S18P3" localSheetId="11">#REF!</definedName>
    <definedName name="S18P3" localSheetId="12">#REF!</definedName>
    <definedName name="S18P3">#REF!</definedName>
    <definedName name="S18P4" localSheetId="2">#REF!</definedName>
    <definedName name="S18P4" localSheetId="7">#REF!</definedName>
    <definedName name="S18P4" localSheetId="11">#REF!</definedName>
    <definedName name="S18P4" localSheetId="12">#REF!</definedName>
    <definedName name="S18P4">#REF!</definedName>
    <definedName name="S18P5" localSheetId="2">#REF!</definedName>
    <definedName name="S18P5" localSheetId="7">#REF!</definedName>
    <definedName name="S18P5" localSheetId="11">#REF!</definedName>
    <definedName name="S18P5" localSheetId="12">#REF!</definedName>
    <definedName name="S18P5">#REF!</definedName>
    <definedName name="S18P6" localSheetId="2">#REF!</definedName>
    <definedName name="S18P6" localSheetId="7">#REF!</definedName>
    <definedName name="S18P6" localSheetId="11">#REF!</definedName>
    <definedName name="S18P6" localSheetId="12">#REF!</definedName>
    <definedName name="S18P6">#REF!</definedName>
    <definedName name="S18P7" localSheetId="2">#REF!</definedName>
    <definedName name="S18P7" localSheetId="7">#REF!</definedName>
    <definedName name="S18P7" localSheetId="11">#REF!</definedName>
    <definedName name="S18P7" localSheetId="12">#REF!</definedName>
    <definedName name="S18P7">#REF!</definedName>
    <definedName name="S18P8" localSheetId="2">#REF!</definedName>
    <definedName name="S18P8" localSheetId="7">#REF!</definedName>
    <definedName name="S18P8" localSheetId="11">#REF!</definedName>
    <definedName name="S18P8" localSheetId="12">#REF!</definedName>
    <definedName name="S18P8">#REF!</definedName>
    <definedName name="S18P9" localSheetId="2">#REF!</definedName>
    <definedName name="S18P9" localSheetId="7">#REF!</definedName>
    <definedName name="S18P9" localSheetId="11">#REF!</definedName>
    <definedName name="S18P9" localSheetId="12">#REF!</definedName>
    <definedName name="S18P9">#REF!</definedName>
    <definedName name="S18R1" localSheetId="2">#REF!</definedName>
    <definedName name="S18R1" localSheetId="7">#REF!</definedName>
    <definedName name="S18R1" localSheetId="11">#REF!</definedName>
    <definedName name="S18R1" localSheetId="12">#REF!</definedName>
    <definedName name="S18R1">#REF!</definedName>
    <definedName name="S18R10" localSheetId="2">#REF!</definedName>
    <definedName name="S18R10" localSheetId="7">#REF!</definedName>
    <definedName name="S18R10" localSheetId="11">#REF!</definedName>
    <definedName name="S18R10" localSheetId="12">#REF!</definedName>
    <definedName name="S18R10">#REF!</definedName>
    <definedName name="S18R11" localSheetId="2">#REF!</definedName>
    <definedName name="S18R11" localSheetId="7">#REF!</definedName>
    <definedName name="S18R11" localSheetId="11">#REF!</definedName>
    <definedName name="S18R11" localSheetId="12">#REF!</definedName>
    <definedName name="S18R11">#REF!</definedName>
    <definedName name="S18R12" localSheetId="2">#REF!</definedName>
    <definedName name="S18R12" localSheetId="7">#REF!</definedName>
    <definedName name="S18R12" localSheetId="11">#REF!</definedName>
    <definedName name="S18R12" localSheetId="12">#REF!</definedName>
    <definedName name="S18R12">#REF!</definedName>
    <definedName name="S18R13" localSheetId="2">#REF!</definedName>
    <definedName name="S18R13" localSheetId="7">#REF!</definedName>
    <definedName name="S18R13" localSheetId="11">#REF!</definedName>
    <definedName name="S18R13" localSheetId="12">#REF!</definedName>
    <definedName name="S18R13">#REF!</definedName>
    <definedName name="S18R14" localSheetId="2">#REF!</definedName>
    <definedName name="S18R14" localSheetId="7">#REF!</definedName>
    <definedName name="S18R14" localSheetId="11">#REF!</definedName>
    <definedName name="S18R14" localSheetId="12">#REF!</definedName>
    <definedName name="S18R14">#REF!</definedName>
    <definedName name="S18R15" localSheetId="2">#REF!</definedName>
    <definedName name="S18R15" localSheetId="7">#REF!</definedName>
    <definedName name="S18R15" localSheetId="11">#REF!</definedName>
    <definedName name="S18R15" localSheetId="12">#REF!</definedName>
    <definedName name="S18R15">#REF!</definedName>
    <definedName name="S18R16" localSheetId="2">#REF!</definedName>
    <definedName name="S18R16" localSheetId="7">#REF!</definedName>
    <definedName name="S18R16" localSheetId="11">#REF!</definedName>
    <definedName name="S18R16" localSheetId="12">#REF!</definedName>
    <definedName name="S18R16">#REF!</definedName>
    <definedName name="S18R17" localSheetId="2">#REF!</definedName>
    <definedName name="S18R17" localSheetId="7">#REF!</definedName>
    <definedName name="S18R17" localSheetId="11">#REF!</definedName>
    <definedName name="S18R17" localSheetId="12">#REF!</definedName>
    <definedName name="S18R17">#REF!</definedName>
    <definedName name="S18R18" localSheetId="2">#REF!</definedName>
    <definedName name="S18R18" localSheetId="7">#REF!</definedName>
    <definedName name="S18R18" localSheetId="11">#REF!</definedName>
    <definedName name="S18R18" localSheetId="12">#REF!</definedName>
    <definedName name="S18R18">#REF!</definedName>
    <definedName name="S18R19" localSheetId="2">#REF!</definedName>
    <definedName name="S18R19" localSheetId="7">#REF!</definedName>
    <definedName name="S18R19" localSheetId="11">#REF!</definedName>
    <definedName name="S18R19" localSheetId="12">#REF!</definedName>
    <definedName name="S18R19">#REF!</definedName>
    <definedName name="S18R2" localSheetId="2">#REF!</definedName>
    <definedName name="S18R2" localSheetId="7">#REF!</definedName>
    <definedName name="S18R2" localSheetId="11">#REF!</definedName>
    <definedName name="S18R2" localSheetId="12">#REF!</definedName>
    <definedName name="S18R2">#REF!</definedName>
    <definedName name="S18R20" localSheetId="2">#REF!</definedName>
    <definedName name="S18R20" localSheetId="7">#REF!</definedName>
    <definedName name="S18R20" localSheetId="11">#REF!</definedName>
    <definedName name="S18R20" localSheetId="12">#REF!</definedName>
    <definedName name="S18R20">#REF!</definedName>
    <definedName name="S18R21" localSheetId="2">#REF!</definedName>
    <definedName name="S18R21" localSheetId="7">#REF!</definedName>
    <definedName name="S18R21" localSheetId="11">#REF!</definedName>
    <definedName name="S18R21" localSheetId="12">#REF!</definedName>
    <definedName name="S18R21">#REF!</definedName>
    <definedName name="S18R22" localSheetId="2">#REF!</definedName>
    <definedName name="S18R22" localSheetId="7">#REF!</definedName>
    <definedName name="S18R22" localSheetId="11">#REF!</definedName>
    <definedName name="S18R22" localSheetId="12">#REF!</definedName>
    <definedName name="S18R22">#REF!</definedName>
    <definedName name="S18R23" localSheetId="2">#REF!</definedName>
    <definedName name="S18R23" localSheetId="7">#REF!</definedName>
    <definedName name="S18R23" localSheetId="11">#REF!</definedName>
    <definedName name="S18R23" localSheetId="12">#REF!</definedName>
    <definedName name="S18R23">#REF!</definedName>
    <definedName name="S18R24" localSheetId="2">#REF!</definedName>
    <definedName name="S18R24" localSheetId="7">#REF!</definedName>
    <definedName name="S18R24" localSheetId="11">#REF!</definedName>
    <definedName name="S18R24" localSheetId="12">#REF!</definedName>
    <definedName name="S18R24">#REF!</definedName>
    <definedName name="S18R3" localSheetId="2">#REF!</definedName>
    <definedName name="S18R3" localSheetId="7">#REF!</definedName>
    <definedName name="S18R3" localSheetId="11">#REF!</definedName>
    <definedName name="S18R3" localSheetId="12">#REF!</definedName>
    <definedName name="S18R3">#REF!</definedName>
    <definedName name="S18R4" localSheetId="2">#REF!</definedName>
    <definedName name="S18R4" localSheetId="7">#REF!</definedName>
    <definedName name="S18R4" localSheetId="11">#REF!</definedName>
    <definedName name="S18R4" localSheetId="12">#REF!</definedName>
    <definedName name="S18R4">#REF!</definedName>
    <definedName name="S18R5" localSheetId="2">#REF!</definedName>
    <definedName name="S18R5" localSheetId="7">#REF!</definedName>
    <definedName name="S18R5" localSheetId="11">#REF!</definedName>
    <definedName name="S18R5" localSheetId="12">#REF!</definedName>
    <definedName name="S18R5">#REF!</definedName>
    <definedName name="S18R6" localSheetId="2">#REF!</definedName>
    <definedName name="S18R6" localSheetId="7">#REF!</definedName>
    <definedName name="S18R6" localSheetId="11">#REF!</definedName>
    <definedName name="S18R6" localSheetId="12">#REF!</definedName>
    <definedName name="S18R6">#REF!</definedName>
    <definedName name="S18R7" localSheetId="2">#REF!</definedName>
    <definedName name="S18R7" localSheetId="7">#REF!</definedName>
    <definedName name="S18R7" localSheetId="11">#REF!</definedName>
    <definedName name="S18R7" localSheetId="12">#REF!</definedName>
    <definedName name="S18R7">#REF!</definedName>
    <definedName name="S18R8" localSheetId="2">#REF!</definedName>
    <definedName name="S18R8" localSheetId="7">#REF!</definedName>
    <definedName name="S18R8" localSheetId="11">#REF!</definedName>
    <definedName name="S18R8" localSheetId="12">#REF!</definedName>
    <definedName name="S18R8">#REF!</definedName>
    <definedName name="S18R9" localSheetId="2">#REF!</definedName>
    <definedName name="S18R9" localSheetId="7">#REF!</definedName>
    <definedName name="S18R9" localSheetId="11">#REF!</definedName>
    <definedName name="S18R9" localSheetId="12">#REF!</definedName>
    <definedName name="S18R9">#REF!</definedName>
    <definedName name="S19P1" localSheetId="2">#REF!</definedName>
    <definedName name="S19P1" localSheetId="7">#REF!</definedName>
    <definedName name="S19P1" localSheetId="11">#REF!</definedName>
    <definedName name="S19P1" localSheetId="12">#REF!</definedName>
    <definedName name="S19P1">#REF!</definedName>
    <definedName name="S19P10" localSheetId="2">#REF!</definedName>
    <definedName name="S19P10" localSheetId="7">#REF!</definedName>
    <definedName name="S19P10" localSheetId="11">#REF!</definedName>
    <definedName name="S19P10" localSheetId="12">#REF!</definedName>
    <definedName name="S19P10">#REF!</definedName>
    <definedName name="S19P11" localSheetId="2">#REF!</definedName>
    <definedName name="S19P11" localSheetId="7">#REF!</definedName>
    <definedName name="S19P11" localSheetId="11">#REF!</definedName>
    <definedName name="S19P11" localSheetId="12">#REF!</definedName>
    <definedName name="S19P11">#REF!</definedName>
    <definedName name="S19P12" localSheetId="2">#REF!</definedName>
    <definedName name="S19P12" localSheetId="7">#REF!</definedName>
    <definedName name="S19P12" localSheetId="11">#REF!</definedName>
    <definedName name="S19P12" localSheetId="12">#REF!</definedName>
    <definedName name="S19P12">#REF!</definedName>
    <definedName name="S19P13" localSheetId="2">#REF!</definedName>
    <definedName name="S19P13" localSheetId="7">#REF!</definedName>
    <definedName name="S19P13" localSheetId="11">#REF!</definedName>
    <definedName name="S19P13" localSheetId="12">#REF!</definedName>
    <definedName name="S19P13">#REF!</definedName>
    <definedName name="S19P14" localSheetId="2">#REF!</definedName>
    <definedName name="S19P14" localSheetId="7">#REF!</definedName>
    <definedName name="S19P14" localSheetId="11">#REF!</definedName>
    <definedName name="S19P14" localSheetId="12">#REF!</definedName>
    <definedName name="S19P14">#REF!</definedName>
    <definedName name="S19P15" localSheetId="2">#REF!</definedName>
    <definedName name="S19P15" localSheetId="7">#REF!</definedName>
    <definedName name="S19P15" localSheetId="11">#REF!</definedName>
    <definedName name="S19P15" localSheetId="12">#REF!</definedName>
    <definedName name="S19P15">#REF!</definedName>
    <definedName name="S19P16" localSheetId="2">#REF!</definedName>
    <definedName name="S19P16" localSheetId="7">#REF!</definedName>
    <definedName name="S19P16" localSheetId="11">#REF!</definedName>
    <definedName name="S19P16" localSheetId="12">#REF!</definedName>
    <definedName name="S19P16">#REF!</definedName>
    <definedName name="S19P17" localSheetId="2">#REF!</definedName>
    <definedName name="S19P17" localSheetId="7">#REF!</definedName>
    <definedName name="S19P17" localSheetId="11">#REF!</definedName>
    <definedName name="S19P17" localSheetId="12">#REF!</definedName>
    <definedName name="S19P17">#REF!</definedName>
    <definedName name="S19P18" localSheetId="2">#REF!</definedName>
    <definedName name="S19P18" localSheetId="7">#REF!</definedName>
    <definedName name="S19P18" localSheetId="11">#REF!</definedName>
    <definedName name="S19P18" localSheetId="12">#REF!</definedName>
    <definedName name="S19P18">#REF!</definedName>
    <definedName name="S19P19" localSheetId="2">#REF!</definedName>
    <definedName name="S19P19" localSheetId="7">#REF!</definedName>
    <definedName name="S19P19" localSheetId="11">#REF!</definedName>
    <definedName name="S19P19" localSheetId="12">#REF!</definedName>
    <definedName name="S19P19">#REF!</definedName>
    <definedName name="S19P2" localSheetId="2">#REF!</definedName>
    <definedName name="S19P2" localSheetId="7">#REF!</definedName>
    <definedName name="S19P2" localSheetId="11">#REF!</definedName>
    <definedName name="S19P2" localSheetId="12">#REF!</definedName>
    <definedName name="S19P2">#REF!</definedName>
    <definedName name="S19P20" localSheetId="2">#REF!</definedName>
    <definedName name="S19P20" localSheetId="7">#REF!</definedName>
    <definedName name="S19P20" localSheetId="11">#REF!</definedName>
    <definedName name="S19P20" localSheetId="12">#REF!</definedName>
    <definedName name="S19P20">#REF!</definedName>
    <definedName name="S19P21" localSheetId="2">#REF!</definedName>
    <definedName name="S19P21" localSheetId="7">#REF!</definedName>
    <definedName name="S19P21" localSheetId="11">#REF!</definedName>
    <definedName name="S19P21" localSheetId="12">#REF!</definedName>
    <definedName name="S19P21">#REF!</definedName>
    <definedName name="S19P22" localSheetId="2">#REF!</definedName>
    <definedName name="S19P22" localSheetId="7">#REF!</definedName>
    <definedName name="S19P22" localSheetId="11">#REF!</definedName>
    <definedName name="S19P22" localSheetId="12">#REF!</definedName>
    <definedName name="S19P22">#REF!</definedName>
    <definedName name="S19P23" localSheetId="2">#REF!</definedName>
    <definedName name="S19P23" localSheetId="7">#REF!</definedName>
    <definedName name="S19P23" localSheetId="11">#REF!</definedName>
    <definedName name="S19P23" localSheetId="12">#REF!</definedName>
    <definedName name="S19P23">#REF!</definedName>
    <definedName name="S19P24" localSheetId="2">#REF!</definedName>
    <definedName name="S19P24" localSheetId="7">#REF!</definedName>
    <definedName name="S19P24" localSheetId="11">#REF!</definedName>
    <definedName name="S19P24" localSheetId="12">#REF!</definedName>
    <definedName name="S19P24">#REF!</definedName>
    <definedName name="S19P3" localSheetId="2">#REF!</definedName>
    <definedName name="S19P3" localSheetId="7">#REF!</definedName>
    <definedName name="S19P3" localSheetId="11">#REF!</definedName>
    <definedName name="S19P3" localSheetId="12">#REF!</definedName>
    <definedName name="S19P3">#REF!</definedName>
    <definedName name="S19P4" localSheetId="2">#REF!</definedName>
    <definedName name="S19P4" localSheetId="7">#REF!</definedName>
    <definedName name="S19P4" localSheetId="11">#REF!</definedName>
    <definedName name="S19P4" localSheetId="12">#REF!</definedName>
    <definedName name="S19P4">#REF!</definedName>
    <definedName name="S19P5" localSheetId="2">#REF!</definedName>
    <definedName name="S19P5" localSheetId="7">#REF!</definedName>
    <definedName name="S19P5" localSheetId="11">#REF!</definedName>
    <definedName name="S19P5" localSheetId="12">#REF!</definedName>
    <definedName name="S19P5">#REF!</definedName>
    <definedName name="S19P6" localSheetId="2">#REF!</definedName>
    <definedName name="S19P6" localSheetId="7">#REF!</definedName>
    <definedName name="S19P6" localSheetId="11">#REF!</definedName>
    <definedName name="S19P6" localSheetId="12">#REF!</definedName>
    <definedName name="S19P6">#REF!</definedName>
    <definedName name="S19P7" localSheetId="2">#REF!</definedName>
    <definedName name="S19P7" localSheetId="7">#REF!</definedName>
    <definedName name="S19P7" localSheetId="11">#REF!</definedName>
    <definedName name="S19P7" localSheetId="12">#REF!</definedName>
    <definedName name="S19P7">#REF!</definedName>
    <definedName name="S19P8" localSheetId="2">#REF!</definedName>
    <definedName name="S19P8" localSheetId="7">#REF!</definedName>
    <definedName name="S19P8" localSheetId="11">#REF!</definedName>
    <definedName name="S19P8" localSheetId="12">#REF!</definedName>
    <definedName name="S19P8">#REF!</definedName>
    <definedName name="S19P9" localSheetId="2">#REF!</definedName>
    <definedName name="S19P9" localSheetId="7">#REF!</definedName>
    <definedName name="S19P9" localSheetId="11">#REF!</definedName>
    <definedName name="S19P9" localSheetId="12">#REF!</definedName>
    <definedName name="S19P9">#REF!</definedName>
    <definedName name="S19R1" localSheetId="2">#REF!</definedName>
    <definedName name="S19R1" localSheetId="7">#REF!</definedName>
    <definedName name="S19R1" localSheetId="11">#REF!</definedName>
    <definedName name="S19R1" localSheetId="12">#REF!</definedName>
    <definedName name="S19R1">#REF!</definedName>
    <definedName name="S19R10" localSheetId="2">#REF!</definedName>
    <definedName name="S19R10" localSheetId="7">#REF!</definedName>
    <definedName name="S19R10" localSheetId="11">#REF!</definedName>
    <definedName name="S19R10" localSheetId="12">#REF!</definedName>
    <definedName name="S19R10">#REF!</definedName>
    <definedName name="S19R11" localSheetId="2">#REF!</definedName>
    <definedName name="S19R11" localSheetId="7">#REF!</definedName>
    <definedName name="S19R11" localSheetId="11">#REF!</definedName>
    <definedName name="S19R11" localSheetId="12">#REF!</definedName>
    <definedName name="S19R11">#REF!</definedName>
    <definedName name="S19R12" localSheetId="2">#REF!</definedName>
    <definedName name="S19R12" localSheetId="7">#REF!</definedName>
    <definedName name="S19R12" localSheetId="11">#REF!</definedName>
    <definedName name="S19R12" localSheetId="12">#REF!</definedName>
    <definedName name="S19R12">#REF!</definedName>
    <definedName name="S19R13" localSheetId="2">#REF!</definedName>
    <definedName name="S19R13" localSheetId="7">#REF!</definedName>
    <definedName name="S19R13" localSheetId="11">#REF!</definedName>
    <definedName name="S19R13" localSheetId="12">#REF!</definedName>
    <definedName name="S19R13">#REF!</definedName>
    <definedName name="S19R14" localSheetId="2">#REF!</definedName>
    <definedName name="S19R14" localSheetId="7">#REF!</definedName>
    <definedName name="S19R14" localSheetId="11">#REF!</definedName>
    <definedName name="S19R14" localSheetId="12">#REF!</definedName>
    <definedName name="S19R14">#REF!</definedName>
    <definedName name="S19R15" localSheetId="2">#REF!</definedName>
    <definedName name="S19R15" localSheetId="7">#REF!</definedName>
    <definedName name="S19R15" localSheetId="11">#REF!</definedName>
    <definedName name="S19R15" localSheetId="12">#REF!</definedName>
    <definedName name="S19R15">#REF!</definedName>
    <definedName name="S19R16" localSheetId="2">#REF!</definedName>
    <definedName name="S19R16" localSheetId="7">#REF!</definedName>
    <definedName name="S19R16" localSheetId="11">#REF!</definedName>
    <definedName name="S19R16" localSheetId="12">#REF!</definedName>
    <definedName name="S19R16">#REF!</definedName>
    <definedName name="S19R17" localSheetId="2">#REF!</definedName>
    <definedName name="S19R17" localSheetId="7">#REF!</definedName>
    <definedName name="S19R17" localSheetId="11">#REF!</definedName>
    <definedName name="S19R17" localSheetId="12">#REF!</definedName>
    <definedName name="S19R17">#REF!</definedName>
    <definedName name="S19R18" localSheetId="2">#REF!</definedName>
    <definedName name="S19R18" localSheetId="7">#REF!</definedName>
    <definedName name="S19R18" localSheetId="11">#REF!</definedName>
    <definedName name="S19R18" localSheetId="12">#REF!</definedName>
    <definedName name="S19R18">#REF!</definedName>
    <definedName name="S19R19" localSheetId="2">#REF!</definedName>
    <definedName name="S19R19" localSheetId="7">#REF!</definedName>
    <definedName name="S19R19" localSheetId="11">#REF!</definedName>
    <definedName name="S19R19" localSheetId="12">#REF!</definedName>
    <definedName name="S19R19">#REF!</definedName>
    <definedName name="S19R2" localSheetId="2">#REF!</definedName>
    <definedName name="S19R2" localSheetId="7">#REF!</definedName>
    <definedName name="S19R2" localSheetId="11">#REF!</definedName>
    <definedName name="S19R2" localSheetId="12">#REF!</definedName>
    <definedName name="S19R2">#REF!</definedName>
    <definedName name="S19R20" localSheetId="2">#REF!</definedName>
    <definedName name="S19R20" localSheetId="7">#REF!</definedName>
    <definedName name="S19R20" localSheetId="11">#REF!</definedName>
    <definedName name="S19R20" localSheetId="12">#REF!</definedName>
    <definedName name="S19R20">#REF!</definedName>
    <definedName name="S19R21" localSheetId="2">#REF!</definedName>
    <definedName name="S19R21" localSheetId="7">#REF!</definedName>
    <definedName name="S19R21" localSheetId="11">#REF!</definedName>
    <definedName name="S19R21" localSheetId="12">#REF!</definedName>
    <definedName name="S19R21">#REF!</definedName>
    <definedName name="S19R22" localSheetId="2">#REF!</definedName>
    <definedName name="S19R22" localSheetId="7">#REF!</definedName>
    <definedName name="S19R22" localSheetId="11">#REF!</definedName>
    <definedName name="S19R22" localSheetId="12">#REF!</definedName>
    <definedName name="S19R22">#REF!</definedName>
    <definedName name="S19R23" localSheetId="2">#REF!</definedName>
    <definedName name="S19R23" localSheetId="7">#REF!</definedName>
    <definedName name="S19R23" localSheetId="11">#REF!</definedName>
    <definedName name="S19R23" localSheetId="12">#REF!</definedName>
    <definedName name="S19R23">#REF!</definedName>
    <definedName name="S19R24" localSheetId="2">#REF!</definedName>
    <definedName name="S19R24" localSheetId="7">#REF!</definedName>
    <definedName name="S19R24" localSheetId="11">#REF!</definedName>
    <definedName name="S19R24" localSheetId="12">#REF!</definedName>
    <definedName name="S19R24">#REF!</definedName>
    <definedName name="S19R3" localSheetId="2">#REF!</definedName>
    <definedName name="S19R3" localSheetId="7">#REF!</definedName>
    <definedName name="S19R3" localSheetId="11">#REF!</definedName>
    <definedName name="S19R3" localSheetId="12">#REF!</definedName>
    <definedName name="S19R3">#REF!</definedName>
    <definedName name="S19R4" localSheetId="2">#REF!</definedName>
    <definedName name="S19R4" localSheetId="7">#REF!</definedName>
    <definedName name="S19R4" localSheetId="11">#REF!</definedName>
    <definedName name="S19R4" localSheetId="12">#REF!</definedName>
    <definedName name="S19R4">#REF!</definedName>
    <definedName name="S19R5" localSheetId="2">#REF!</definedName>
    <definedName name="S19R5" localSheetId="7">#REF!</definedName>
    <definedName name="S19R5" localSheetId="11">#REF!</definedName>
    <definedName name="S19R5" localSheetId="12">#REF!</definedName>
    <definedName name="S19R5">#REF!</definedName>
    <definedName name="S19R6" localSheetId="2">#REF!</definedName>
    <definedName name="S19R6" localSheetId="7">#REF!</definedName>
    <definedName name="S19R6" localSheetId="11">#REF!</definedName>
    <definedName name="S19R6" localSheetId="12">#REF!</definedName>
    <definedName name="S19R6">#REF!</definedName>
    <definedName name="S19R7" localSheetId="2">#REF!</definedName>
    <definedName name="S19R7" localSheetId="7">#REF!</definedName>
    <definedName name="S19R7" localSheetId="11">#REF!</definedName>
    <definedName name="S19R7" localSheetId="12">#REF!</definedName>
    <definedName name="S19R7">#REF!</definedName>
    <definedName name="S19R8" localSheetId="2">#REF!</definedName>
    <definedName name="S19R8" localSheetId="7">#REF!</definedName>
    <definedName name="S19R8" localSheetId="11">#REF!</definedName>
    <definedName name="S19R8" localSheetId="12">#REF!</definedName>
    <definedName name="S19R8">#REF!</definedName>
    <definedName name="S19R9" localSheetId="2">#REF!</definedName>
    <definedName name="S19R9" localSheetId="7">#REF!</definedName>
    <definedName name="S19R9" localSheetId="11">#REF!</definedName>
    <definedName name="S19R9" localSheetId="12">#REF!</definedName>
    <definedName name="S19R9">#REF!</definedName>
    <definedName name="S1P1" localSheetId="2">#REF!</definedName>
    <definedName name="S1P1" localSheetId="7">#REF!</definedName>
    <definedName name="S1P1" localSheetId="11">#REF!</definedName>
    <definedName name="S1P1" localSheetId="12">#REF!</definedName>
    <definedName name="S1P1">#REF!</definedName>
    <definedName name="S1P10" localSheetId="2">#REF!</definedName>
    <definedName name="S1P10" localSheetId="7">#REF!</definedName>
    <definedName name="S1P10" localSheetId="11">#REF!</definedName>
    <definedName name="S1P10" localSheetId="12">#REF!</definedName>
    <definedName name="S1P10">#REF!</definedName>
    <definedName name="S1P11" localSheetId="2">#REF!</definedName>
    <definedName name="S1P11" localSheetId="7">#REF!</definedName>
    <definedName name="S1P11" localSheetId="11">#REF!</definedName>
    <definedName name="S1P11" localSheetId="12">#REF!</definedName>
    <definedName name="S1P11">#REF!</definedName>
    <definedName name="S1P12" localSheetId="2">#REF!</definedName>
    <definedName name="S1P12" localSheetId="7">#REF!</definedName>
    <definedName name="S1P12" localSheetId="11">#REF!</definedName>
    <definedName name="S1P12" localSheetId="12">#REF!</definedName>
    <definedName name="S1P12">#REF!</definedName>
    <definedName name="S1P13" localSheetId="2">#REF!</definedName>
    <definedName name="S1P13" localSheetId="7">#REF!</definedName>
    <definedName name="S1P13" localSheetId="11">#REF!</definedName>
    <definedName name="S1P13" localSheetId="12">#REF!</definedName>
    <definedName name="S1P13">#REF!</definedName>
    <definedName name="S1P14" localSheetId="2">#REF!</definedName>
    <definedName name="S1P14" localSheetId="7">#REF!</definedName>
    <definedName name="S1P14" localSheetId="11">#REF!</definedName>
    <definedName name="S1P14" localSheetId="12">#REF!</definedName>
    <definedName name="S1P14">#REF!</definedName>
    <definedName name="S1P15" localSheetId="2">#REF!</definedName>
    <definedName name="S1P15" localSheetId="7">#REF!</definedName>
    <definedName name="S1P15" localSheetId="11">#REF!</definedName>
    <definedName name="S1P15" localSheetId="12">#REF!</definedName>
    <definedName name="S1P15">#REF!</definedName>
    <definedName name="S1P16" localSheetId="2">#REF!</definedName>
    <definedName name="S1P16" localSheetId="7">#REF!</definedName>
    <definedName name="S1P16" localSheetId="11">#REF!</definedName>
    <definedName name="S1P16" localSheetId="12">#REF!</definedName>
    <definedName name="S1P16">#REF!</definedName>
    <definedName name="S1P17" localSheetId="2">#REF!</definedName>
    <definedName name="S1P17" localSheetId="7">#REF!</definedName>
    <definedName name="S1P17" localSheetId="11">#REF!</definedName>
    <definedName name="S1P17" localSheetId="12">#REF!</definedName>
    <definedName name="S1P17">#REF!</definedName>
    <definedName name="S1P18" localSheetId="2">#REF!</definedName>
    <definedName name="S1P18" localSheetId="7">#REF!</definedName>
    <definedName name="S1P18" localSheetId="11">#REF!</definedName>
    <definedName name="S1P18" localSheetId="12">#REF!</definedName>
    <definedName name="S1P18">#REF!</definedName>
    <definedName name="S1P19" localSheetId="2">#REF!</definedName>
    <definedName name="S1P19" localSheetId="7">#REF!</definedName>
    <definedName name="S1P19" localSheetId="11">#REF!</definedName>
    <definedName name="S1P19" localSheetId="12">#REF!</definedName>
    <definedName name="S1P19">#REF!</definedName>
    <definedName name="S1P2" localSheetId="2">#REF!</definedName>
    <definedName name="S1P2" localSheetId="7">#REF!</definedName>
    <definedName name="S1P2" localSheetId="11">#REF!</definedName>
    <definedName name="S1P2" localSheetId="12">#REF!</definedName>
    <definedName name="S1P2">#REF!</definedName>
    <definedName name="S1P20" localSheetId="2">#REF!</definedName>
    <definedName name="S1P20" localSheetId="7">#REF!</definedName>
    <definedName name="S1P20" localSheetId="11">#REF!</definedName>
    <definedName name="S1P20" localSheetId="12">#REF!</definedName>
    <definedName name="S1P20">#REF!</definedName>
    <definedName name="S1P21" localSheetId="2">#REF!</definedName>
    <definedName name="S1P21" localSheetId="7">#REF!</definedName>
    <definedName name="S1P21" localSheetId="11">#REF!</definedName>
    <definedName name="S1P21" localSheetId="12">#REF!</definedName>
    <definedName name="S1P21">#REF!</definedName>
    <definedName name="S1P22" localSheetId="2">#REF!</definedName>
    <definedName name="S1P22" localSheetId="7">#REF!</definedName>
    <definedName name="S1P22" localSheetId="11">#REF!</definedName>
    <definedName name="S1P22" localSheetId="12">#REF!</definedName>
    <definedName name="S1P22">#REF!</definedName>
    <definedName name="S1P23" localSheetId="2">#REF!</definedName>
    <definedName name="S1P23" localSheetId="7">#REF!</definedName>
    <definedName name="S1P23" localSheetId="11">#REF!</definedName>
    <definedName name="S1P23" localSheetId="12">#REF!</definedName>
    <definedName name="S1P23">#REF!</definedName>
    <definedName name="S1P24" localSheetId="2">#REF!</definedName>
    <definedName name="S1P24" localSheetId="7">#REF!</definedName>
    <definedName name="S1P24" localSheetId="11">#REF!</definedName>
    <definedName name="S1P24" localSheetId="12">#REF!</definedName>
    <definedName name="S1P24">#REF!</definedName>
    <definedName name="S1P3" localSheetId="2">#REF!</definedName>
    <definedName name="S1P3" localSheetId="7">#REF!</definedName>
    <definedName name="S1P3" localSheetId="11">#REF!</definedName>
    <definedName name="S1P3" localSheetId="12">#REF!</definedName>
    <definedName name="S1P3">#REF!</definedName>
    <definedName name="S1P4" localSheetId="2">#REF!</definedName>
    <definedName name="S1P4" localSheetId="7">#REF!</definedName>
    <definedName name="S1P4" localSheetId="11">#REF!</definedName>
    <definedName name="S1P4" localSheetId="12">#REF!</definedName>
    <definedName name="S1P4">#REF!</definedName>
    <definedName name="S1P5" localSheetId="2">#REF!</definedName>
    <definedName name="S1P5" localSheetId="7">#REF!</definedName>
    <definedName name="S1P5" localSheetId="11">#REF!</definedName>
    <definedName name="S1P5" localSheetId="12">#REF!</definedName>
    <definedName name="S1P5">#REF!</definedName>
    <definedName name="S1P6" localSheetId="2">#REF!</definedName>
    <definedName name="S1P6" localSheetId="7">#REF!</definedName>
    <definedName name="S1P6" localSheetId="11">#REF!</definedName>
    <definedName name="S1P6" localSheetId="12">#REF!</definedName>
    <definedName name="S1P6">#REF!</definedName>
    <definedName name="S1P7" localSheetId="2">#REF!</definedName>
    <definedName name="S1P7" localSheetId="7">#REF!</definedName>
    <definedName name="S1P7" localSheetId="11">#REF!</definedName>
    <definedName name="S1P7" localSheetId="12">#REF!</definedName>
    <definedName name="S1P7">#REF!</definedName>
    <definedName name="S1P8" localSheetId="2">#REF!</definedName>
    <definedName name="S1P8" localSheetId="7">#REF!</definedName>
    <definedName name="S1P8" localSheetId="11">#REF!</definedName>
    <definedName name="S1P8" localSheetId="12">#REF!</definedName>
    <definedName name="S1P8">#REF!</definedName>
    <definedName name="S1P9" localSheetId="2">#REF!</definedName>
    <definedName name="S1P9" localSheetId="7">#REF!</definedName>
    <definedName name="S1P9" localSheetId="11">#REF!</definedName>
    <definedName name="S1P9" localSheetId="12">#REF!</definedName>
    <definedName name="S1P9">#REF!</definedName>
    <definedName name="S1R1" localSheetId="2">#REF!</definedName>
    <definedName name="S1R1" localSheetId="7">#REF!</definedName>
    <definedName name="S1R1" localSheetId="11">#REF!</definedName>
    <definedName name="S1R1" localSheetId="12">#REF!</definedName>
    <definedName name="S1R1">#REF!</definedName>
    <definedName name="S1R10" localSheetId="2">#REF!</definedName>
    <definedName name="S1R10" localSheetId="7">#REF!</definedName>
    <definedName name="S1R10" localSheetId="11">#REF!</definedName>
    <definedName name="S1R10" localSheetId="12">#REF!</definedName>
    <definedName name="S1R10">#REF!</definedName>
    <definedName name="S1R11" localSheetId="2">#REF!</definedName>
    <definedName name="S1R11" localSheetId="7">#REF!</definedName>
    <definedName name="S1R11" localSheetId="11">#REF!</definedName>
    <definedName name="S1R11" localSheetId="12">#REF!</definedName>
    <definedName name="S1R11">#REF!</definedName>
    <definedName name="S1R12" localSheetId="2">#REF!</definedName>
    <definedName name="S1R12" localSheetId="7">#REF!</definedName>
    <definedName name="S1R12" localSheetId="11">#REF!</definedName>
    <definedName name="S1R12" localSheetId="12">#REF!</definedName>
    <definedName name="S1R12">#REF!</definedName>
    <definedName name="S1R13" localSheetId="2">#REF!</definedName>
    <definedName name="S1R13" localSheetId="7">#REF!</definedName>
    <definedName name="S1R13" localSheetId="11">#REF!</definedName>
    <definedName name="S1R13" localSheetId="12">#REF!</definedName>
    <definedName name="S1R13">#REF!</definedName>
    <definedName name="S1R14" localSheetId="2">#REF!</definedName>
    <definedName name="S1R14" localSheetId="7">#REF!</definedName>
    <definedName name="S1R14" localSheetId="11">#REF!</definedName>
    <definedName name="S1R14" localSheetId="12">#REF!</definedName>
    <definedName name="S1R14">#REF!</definedName>
    <definedName name="S1R15" localSheetId="2">#REF!</definedName>
    <definedName name="S1R15" localSheetId="7">#REF!</definedName>
    <definedName name="S1R15" localSheetId="11">#REF!</definedName>
    <definedName name="S1R15" localSheetId="12">#REF!</definedName>
    <definedName name="S1R15">#REF!</definedName>
    <definedName name="S1R16" localSheetId="2">#REF!</definedName>
    <definedName name="S1R16" localSheetId="7">#REF!</definedName>
    <definedName name="S1R16" localSheetId="11">#REF!</definedName>
    <definedName name="S1R16" localSheetId="12">#REF!</definedName>
    <definedName name="S1R16">#REF!</definedName>
    <definedName name="S1R17" localSheetId="2">#REF!</definedName>
    <definedName name="S1R17" localSheetId="7">#REF!</definedName>
    <definedName name="S1R17" localSheetId="11">#REF!</definedName>
    <definedName name="S1R17" localSheetId="12">#REF!</definedName>
    <definedName name="S1R17">#REF!</definedName>
    <definedName name="S1R18" localSheetId="2">#REF!</definedName>
    <definedName name="S1R18" localSheetId="7">#REF!</definedName>
    <definedName name="S1R18" localSheetId="11">#REF!</definedName>
    <definedName name="S1R18" localSheetId="12">#REF!</definedName>
    <definedName name="S1R18">#REF!</definedName>
    <definedName name="S1R19" localSheetId="2">#REF!</definedName>
    <definedName name="S1R19" localSheetId="7">#REF!</definedName>
    <definedName name="S1R19" localSheetId="11">#REF!</definedName>
    <definedName name="S1R19" localSheetId="12">#REF!</definedName>
    <definedName name="S1R19">#REF!</definedName>
    <definedName name="S1R2" localSheetId="2">#REF!</definedName>
    <definedName name="S1R2" localSheetId="7">#REF!</definedName>
    <definedName name="S1R2" localSheetId="11">#REF!</definedName>
    <definedName name="S1R2" localSheetId="12">#REF!</definedName>
    <definedName name="S1R2">#REF!</definedName>
    <definedName name="S1R20" localSheetId="2">#REF!</definedName>
    <definedName name="S1R20" localSheetId="7">#REF!</definedName>
    <definedName name="S1R20" localSheetId="11">#REF!</definedName>
    <definedName name="S1R20" localSheetId="12">#REF!</definedName>
    <definedName name="S1R20">#REF!</definedName>
    <definedName name="S1R21" localSheetId="2">#REF!</definedName>
    <definedName name="S1R21" localSheetId="7">#REF!</definedName>
    <definedName name="S1R21" localSheetId="11">#REF!</definedName>
    <definedName name="S1R21" localSheetId="12">#REF!</definedName>
    <definedName name="S1R21">#REF!</definedName>
    <definedName name="S1R22" localSheetId="2">#REF!</definedName>
    <definedName name="S1R22" localSheetId="7">#REF!</definedName>
    <definedName name="S1R22" localSheetId="11">#REF!</definedName>
    <definedName name="S1R22" localSheetId="12">#REF!</definedName>
    <definedName name="S1R22">#REF!</definedName>
    <definedName name="S1R23" localSheetId="2">#REF!</definedName>
    <definedName name="S1R23" localSheetId="7">#REF!</definedName>
    <definedName name="S1R23" localSheetId="11">#REF!</definedName>
    <definedName name="S1R23" localSheetId="12">#REF!</definedName>
    <definedName name="S1R23">#REF!</definedName>
    <definedName name="S1R24" localSheetId="2">#REF!</definedName>
    <definedName name="S1R24" localSheetId="7">#REF!</definedName>
    <definedName name="S1R24" localSheetId="11">#REF!</definedName>
    <definedName name="S1R24" localSheetId="12">#REF!</definedName>
    <definedName name="S1R24">#REF!</definedName>
    <definedName name="S1R3" localSheetId="2">#REF!</definedName>
    <definedName name="S1R3" localSheetId="7">#REF!</definedName>
    <definedName name="S1R3" localSheetId="11">#REF!</definedName>
    <definedName name="S1R3" localSheetId="12">#REF!</definedName>
    <definedName name="S1R3">#REF!</definedName>
    <definedName name="S1R4" localSheetId="2">#REF!</definedName>
    <definedName name="S1R4" localSheetId="7">#REF!</definedName>
    <definedName name="S1R4" localSheetId="11">#REF!</definedName>
    <definedName name="S1R4" localSheetId="12">#REF!</definedName>
    <definedName name="S1R4">#REF!</definedName>
    <definedName name="S1R5" localSheetId="2">#REF!</definedName>
    <definedName name="S1R5" localSheetId="7">#REF!</definedName>
    <definedName name="S1R5" localSheetId="11">#REF!</definedName>
    <definedName name="S1R5" localSheetId="12">#REF!</definedName>
    <definedName name="S1R5">#REF!</definedName>
    <definedName name="S1R6" localSheetId="2">#REF!</definedName>
    <definedName name="S1R6" localSheetId="7">#REF!</definedName>
    <definedName name="S1R6" localSheetId="11">#REF!</definedName>
    <definedName name="S1R6" localSheetId="12">#REF!</definedName>
    <definedName name="S1R6">#REF!</definedName>
    <definedName name="S1R7" localSheetId="2">#REF!</definedName>
    <definedName name="S1R7" localSheetId="7">#REF!</definedName>
    <definedName name="S1R7" localSheetId="11">#REF!</definedName>
    <definedName name="S1R7" localSheetId="12">#REF!</definedName>
    <definedName name="S1R7">#REF!</definedName>
    <definedName name="S1R8" localSheetId="2">#REF!</definedName>
    <definedName name="S1R8" localSheetId="7">#REF!</definedName>
    <definedName name="S1R8" localSheetId="11">#REF!</definedName>
    <definedName name="S1R8" localSheetId="12">#REF!</definedName>
    <definedName name="S1R8">#REF!</definedName>
    <definedName name="S1R9" localSheetId="2">#REF!</definedName>
    <definedName name="S1R9" localSheetId="7">#REF!</definedName>
    <definedName name="S1R9" localSheetId="11">#REF!</definedName>
    <definedName name="S1R9" localSheetId="12">#REF!</definedName>
    <definedName name="S1R9">#REF!</definedName>
    <definedName name="S20P1" localSheetId="2">#REF!</definedName>
    <definedName name="S20P1" localSheetId="7">#REF!</definedName>
    <definedName name="S20P1" localSheetId="11">#REF!</definedName>
    <definedName name="S20P1" localSheetId="12">#REF!</definedName>
    <definedName name="S20P1">#REF!</definedName>
    <definedName name="S20P10" localSheetId="2">#REF!</definedName>
    <definedName name="S20P10" localSheetId="7">#REF!</definedName>
    <definedName name="S20P10" localSheetId="11">#REF!</definedName>
    <definedName name="S20P10" localSheetId="12">#REF!</definedName>
    <definedName name="S20P10">#REF!</definedName>
    <definedName name="S20P11" localSheetId="2">#REF!</definedName>
    <definedName name="S20P11" localSheetId="7">#REF!</definedName>
    <definedName name="S20P11" localSheetId="11">#REF!</definedName>
    <definedName name="S20P11" localSheetId="12">#REF!</definedName>
    <definedName name="S20P11">#REF!</definedName>
    <definedName name="S20P12" localSheetId="2">#REF!</definedName>
    <definedName name="S20P12" localSheetId="7">#REF!</definedName>
    <definedName name="S20P12" localSheetId="11">#REF!</definedName>
    <definedName name="S20P12" localSheetId="12">#REF!</definedName>
    <definedName name="S20P12">#REF!</definedName>
    <definedName name="S20P13" localSheetId="2">#REF!</definedName>
    <definedName name="S20P13" localSheetId="7">#REF!</definedName>
    <definedName name="S20P13" localSheetId="11">#REF!</definedName>
    <definedName name="S20P13" localSheetId="12">#REF!</definedName>
    <definedName name="S20P13">#REF!</definedName>
    <definedName name="S20P14" localSheetId="2">#REF!</definedName>
    <definedName name="S20P14" localSheetId="7">#REF!</definedName>
    <definedName name="S20P14" localSheetId="11">#REF!</definedName>
    <definedName name="S20P14" localSheetId="12">#REF!</definedName>
    <definedName name="S20P14">#REF!</definedName>
    <definedName name="S20P15" localSheetId="2">#REF!</definedName>
    <definedName name="S20P15" localSheetId="7">#REF!</definedName>
    <definedName name="S20P15" localSheetId="11">#REF!</definedName>
    <definedName name="S20P15" localSheetId="12">#REF!</definedName>
    <definedName name="S20P15">#REF!</definedName>
    <definedName name="S20P16" localSheetId="2">#REF!</definedName>
    <definedName name="S20P16" localSheetId="7">#REF!</definedName>
    <definedName name="S20P16" localSheetId="11">#REF!</definedName>
    <definedName name="S20P16" localSheetId="12">#REF!</definedName>
    <definedName name="S20P16">#REF!</definedName>
    <definedName name="S20P17" localSheetId="2">#REF!</definedName>
    <definedName name="S20P17" localSheetId="7">#REF!</definedName>
    <definedName name="S20P17" localSheetId="11">#REF!</definedName>
    <definedName name="S20P17" localSheetId="12">#REF!</definedName>
    <definedName name="S20P17">#REF!</definedName>
    <definedName name="S20P18" localSheetId="2">#REF!</definedName>
    <definedName name="S20P18" localSheetId="7">#REF!</definedName>
    <definedName name="S20P18" localSheetId="11">#REF!</definedName>
    <definedName name="S20P18" localSheetId="12">#REF!</definedName>
    <definedName name="S20P18">#REF!</definedName>
    <definedName name="S20P19" localSheetId="2">#REF!</definedName>
    <definedName name="S20P19" localSheetId="7">#REF!</definedName>
    <definedName name="S20P19" localSheetId="11">#REF!</definedName>
    <definedName name="S20P19" localSheetId="12">#REF!</definedName>
    <definedName name="S20P19">#REF!</definedName>
    <definedName name="S20P2" localSheetId="2">#REF!</definedName>
    <definedName name="S20P2" localSheetId="7">#REF!</definedName>
    <definedName name="S20P2" localSheetId="11">#REF!</definedName>
    <definedName name="S20P2" localSheetId="12">#REF!</definedName>
    <definedName name="S20P2">#REF!</definedName>
    <definedName name="S20P20" localSheetId="2">#REF!</definedName>
    <definedName name="S20P20" localSheetId="7">#REF!</definedName>
    <definedName name="S20P20" localSheetId="11">#REF!</definedName>
    <definedName name="S20P20" localSheetId="12">#REF!</definedName>
    <definedName name="S20P20">#REF!</definedName>
    <definedName name="S20P21" localSheetId="2">#REF!</definedName>
    <definedName name="S20P21" localSheetId="7">#REF!</definedName>
    <definedName name="S20P21" localSheetId="11">#REF!</definedName>
    <definedName name="S20P21" localSheetId="12">#REF!</definedName>
    <definedName name="S20P21">#REF!</definedName>
    <definedName name="S20P22" localSheetId="2">#REF!</definedName>
    <definedName name="S20P22" localSheetId="7">#REF!</definedName>
    <definedName name="S20P22" localSheetId="11">#REF!</definedName>
    <definedName name="S20P22" localSheetId="12">#REF!</definedName>
    <definedName name="S20P22">#REF!</definedName>
    <definedName name="S20P23" localSheetId="2">#REF!</definedName>
    <definedName name="S20P23" localSheetId="7">#REF!</definedName>
    <definedName name="S20P23" localSheetId="11">#REF!</definedName>
    <definedName name="S20P23" localSheetId="12">#REF!</definedName>
    <definedName name="S20P23">#REF!</definedName>
    <definedName name="S20P24" localSheetId="2">#REF!</definedName>
    <definedName name="S20P24" localSheetId="7">#REF!</definedName>
    <definedName name="S20P24" localSheetId="11">#REF!</definedName>
    <definedName name="S20P24" localSheetId="12">#REF!</definedName>
    <definedName name="S20P24">#REF!</definedName>
    <definedName name="S20P3" localSheetId="2">#REF!</definedName>
    <definedName name="S20P3" localSheetId="7">#REF!</definedName>
    <definedName name="S20P3" localSheetId="11">#REF!</definedName>
    <definedName name="S20P3" localSheetId="12">#REF!</definedName>
    <definedName name="S20P3">#REF!</definedName>
    <definedName name="S20P4" localSheetId="2">#REF!</definedName>
    <definedName name="S20P4" localSheetId="7">#REF!</definedName>
    <definedName name="S20P4" localSheetId="11">#REF!</definedName>
    <definedName name="S20P4" localSheetId="12">#REF!</definedName>
    <definedName name="S20P4">#REF!</definedName>
    <definedName name="S20P5" localSheetId="2">#REF!</definedName>
    <definedName name="S20P5" localSheetId="7">#REF!</definedName>
    <definedName name="S20P5" localSheetId="11">#REF!</definedName>
    <definedName name="S20P5" localSheetId="12">#REF!</definedName>
    <definedName name="S20P5">#REF!</definedName>
    <definedName name="S20P6" localSheetId="2">#REF!</definedName>
    <definedName name="S20P6" localSheetId="7">#REF!</definedName>
    <definedName name="S20P6" localSheetId="11">#REF!</definedName>
    <definedName name="S20P6" localSheetId="12">#REF!</definedName>
    <definedName name="S20P6">#REF!</definedName>
    <definedName name="S20P7" localSheetId="2">#REF!</definedName>
    <definedName name="S20P7" localSheetId="7">#REF!</definedName>
    <definedName name="S20P7" localSheetId="11">#REF!</definedName>
    <definedName name="S20P7" localSheetId="12">#REF!</definedName>
    <definedName name="S20P7">#REF!</definedName>
    <definedName name="S20P8" localSheetId="2">#REF!</definedName>
    <definedName name="S20P8" localSheetId="7">#REF!</definedName>
    <definedName name="S20P8" localSheetId="11">#REF!</definedName>
    <definedName name="S20P8" localSheetId="12">#REF!</definedName>
    <definedName name="S20P8">#REF!</definedName>
    <definedName name="S20P9" localSheetId="2">#REF!</definedName>
    <definedName name="S20P9" localSheetId="7">#REF!</definedName>
    <definedName name="S20P9" localSheetId="11">#REF!</definedName>
    <definedName name="S20P9" localSheetId="12">#REF!</definedName>
    <definedName name="S20P9">#REF!</definedName>
    <definedName name="S20R1" localSheetId="2">#REF!</definedName>
    <definedName name="S20R1" localSheetId="7">#REF!</definedName>
    <definedName name="S20R1" localSheetId="11">#REF!</definedName>
    <definedName name="S20R1" localSheetId="12">#REF!</definedName>
    <definedName name="S20R1">#REF!</definedName>
    <definedName name="S20R10" localSheetId="2">#REF!</definedName>
    <definedName name="S20R10" localSheetId="7">#REF!</definedName>
    <definedName name="S20R10" localSheetId="11">#REF!</definedName>
    <definedName name="S20R10" localSheetId="12">#REF!</definedName>
    <definedName name="S20R10">#REF!</definedName>
    <definedName name="S20R11" localSheetId="2">#REF!</definedName>
    <definedName name="S20R11" localSheetId="7">#REF!</definedName>
    <definedName name="S20R11" localSheetId="11">#REF!</definedName>
    <definedName name="S20R11" localSheetId="12">#REF!</definedName>
    <definedName name="S20R11">#REF!</definedName>
    <definedName name="S20R12" localSheetId="2">#REF!</definedName>
    <definedName name="S20R12" localSheetId="7">#REF!</definedName>
    <definedName name="S20R12" localSheetId="11">#REF!</definedName>
    <definedName name="S20R12" localSheetId="12">#REF!</definedName>
    <definedName name="S20R12">#REF!</definedName>
    <definedName name="S20R13" localSheetId="2">#REF!</definedName>
    <definedName name="S20R13" localSheetId="7">#REF!</definedName>
    <definedName name="S20R13" localSheetId="11">#REF!</definedName>
    <definedName name="S20R13" localSheetId="12">#REF!</definedName>
    <definedName name="S20R13">#REF!</definedName>
    <definedName name="S20R14" localSheetId="2">#REF!</definedName>
    <definedName name="S20R14" localSheetId="7">#REF!</definedName>
    <definedName name="S20R14" localSheetId="11">#REF!</definedName>
    <definedName name="S20R14" localSheetId="12">#REF!</definedName>
    <definedName name="S20R14">#REF!</definedName>
    <definedName name="S20R15" localSheetId="2">#REF!</definedName>
    <definedName name="S20R15" localSheetId="7">#REF!</definedName>
    <definedName name="S20R15" localSheetId="11">#REF!</definedName>
    <definedName name="S20R15" localSheetId="12">#REF!</definedName>
    <definedName name="S20R15">#REF!</definedName>
    <definedName name="S20R16" localSheetId="2">#REF!</definedName>
    <definedName name="S20R16" localSheetId="7">#REF!</definedName>
    <definedName name="S20R16" localSheetId="11">#REF!</definedName>
    <definedName name="S20R16" localSheetId="12">#REF!</definedName>
    <definedName name="S20R16">#REF!</definedName>
    <definedName name="S20R17" localSheetId="2">#REF!</definedName>
    <definedName name="S20R17" localSheetId="7">#REF!</definedName>
    <definedName name="S20R17" localSheetId="11">#REF!</definedName>
    <definedName name="S20R17" localSheetId="12">#REF!</definedName>
    <definedName name="S20R17">#REF!</definedName>
    <definedName name="S20R18" localSheetId="2">#REF!</definedName>
    <definedName name="S20R18" localSheetId="7">#REF!</definedName>
    <definedName name="S20R18" localSheetId="11">#REF!</definedName>
    <definedName name="S20R18" localSheetId="12">#REF!</definedName>
    <definedName name="S20R18">#REF!</definedName>
    <definedName name="S20R19" localSheetId="2">#REF!</definedName>
    <definedName name="S20R19" localSheetId="7">#REF!</definedName>
    <definedName name="S20R19" localSheetId="11">#REF!</definedName>
    <definedName name="S20R19" localSheetId="12">#REF!</definedName>
    <definedName name="S20R19">#REF!</definedName>
    <definedName name="S20R2" localSheetId="2">#REF!</definedName>
    <definedName name="S20R2" localSheetId="7">#REF!</definedName>
    <definedName name="S20R2" localSheetId="11">#REF!</definedName>
    <definedName name="S20R2" localSheetId="12">#REF!</definedName>
    <definedName name="S20R2">#REF!</definedName>
    <definedName name="S20R20" localSheetId="2">#REF!</definedName>
    <definedName name="S20R20" localSheetId="7">#REF!</definedName>
    <definedName name="S20R20" localSheetId="11">#REF!</definedName>
    <definedName name="S20R20" localSheetId="12">#REF!</definedName>
    <definedName name="S20R20">#REF!</definedName>
    <definedName name="S20R21" localSheetId="2">#REF!</definedName>
    <definedName name="S20R21" localSheetId="7">#REF!</definedName>
    <definedName name="S20R21" localSheetId="11">#REF!</definedName>
    <definedName name="S20R21" localSheetId="12">#REF!</definedName>
    <definedName name="S20R21">#REF!</definedName>
    <definedName name="S20R22" localSheetId="2">#REF!</definedName>
    <definedName name="S20R22" localSheetId="7">#REF!</definedName>
    <definedName name="S20R22" localSheetId="11">#REF!</definedName>
    <definedName name="S20R22" localSheetId="12">#REF!</definedName>
    <definedName name="S20R22">#REF!</definedName>
    <definedName name="S20R23" localSheetId="2">#REF!</definedName>
    <definedName name="S20R23" localSheetId="7">#REF!</definedName>
    <definedName name="S20R23" localSheetId="11">#REF!</definedName>
    <definedName name="S20R23" localSheetId="12">#REF!</definedName>
    <definedName name="S20R23">#REF!</definedName>
    <definedName name="S20R24" localSheetId="2">#REF!</definedName>
    <definedName name="S20R24" localSheetId="7">#REF!</definedName>
    <definedName name="S20R24" localSheetId="11">#REF!</definedName>
    <definedName name="S20R24" localSheetId="12">#REF!</definedName>
    <definedName name="S20R24">#REF!</definedName>
    <definedName name="S20R3" localSheetId="2">#REF!</definedName>
    <definedName name="S20R3" localSheetId="7">#REF!</definedName>
    <definedName name="S20R3" localSheetId="11">#REF!</definedName>
    <definedName name="S20R3" localSheetId="12">#REF!</definedName>
    <definedName name="S20R3">#REF!</definedName>
    <definedName name="S20R4" localSheetId="2">#REF!</definedName>
    <definedName name="S20R4" localSheetId="7">#REF!</definedName>
    <definedName name="S20R4" localSheetId="11">#REF!</definedName>
    <definedName name="S20R4" localSheetId="12">#REF!</definedName>
    <definedName name="S20R4">#REF!</definedName>
    <definedName name="S20R5" localSheetId="2">#REF!</definedName>
    <definedName name="S20R5" localSheetId="7">#REF!</definedName>
    <definedName name="S20R5" localSheetId="11">#REF!</definedName>
    <definedName name="S20R5" localSheetId="12">#REF!</definedName>
    <definedName name="S20R5">#REF!</definedName>
    <definedName name="S20R6" localSheetId="2">#REF!</definedName>
    <definedName name="S20R6" localSheetId="7">#REF!</definedName>
    <definedName name="S20R6" localSheetId="11">#REF!</definedName>
    <definedName name="S20R6" localSheetId="12">#REF!</definedName>
    <definedName name="S20R6">#REF!</definedName>
    <definedName name="S20R7" localSheetId="2">#REF!</definedName>
    <definedName name="S20R7" localSheetId="7">#REF!</definedName>
    <definedName name="S20R7" localSheetId="11">#REF!</definedName>
    <definedName name="S20R7" localSheetId="12">#REF!</definedName>
    <definedName name="S20R7">#REF!</definedName>
    <definedName name="S20R8" localSheetId="2">#REF!</definedName>
    <definedName name="S20R8" localSheetId="7">#REF!</definedName>
    <definedName name="S20R8" localSheetId="11">#REF!</definedName>
    <definedName name="S20R8" localSheetId="12">#REF!</definedName>
    <definedName name="S20R8">#REF!</definedName>
    <definedName name="S20R9" localSheetId="2">#REF!</definedName>
    <definedName name="S20R9" localSheetId="7">#REF!</definedName>
    <definedName name="S20R9" localSheetId="11">#REF!</definedName>
    <definedName name="S20R9" localSheetId="12">#REF!</definedName>
    <definedName name="S20R9">#REF!</definedName>
    <definedName name="S21P1" localSheetId="2">#REF!</definedName>
    <definedName name="S21P1" localSheetId="7">#REF!</definedName>
    <definedName name="S21P1" localSheetId="11">#REF!</definedName>
    <definedName name="S21P1" localSheetId="12">#REF!</definedName>
    <definedName name="S21P1">#REF!</definedName>
    <definedName name="S21P10" localSheetId="2">#REF!</definedName>
    <definedName name="S21P10" localSheetId="7">#REF!</definedName>
    <definedName name="S21P10" localSheetId="11">#REF!</definedName>
    <definedName name="S21P10" localSheetId="12">#REF!</definedName>
    <definedName name="S21P10">#REF!</definedName>
    <definedName name="S21P11" localSheetId="2">#REF!</definedName>
    <definedName name="S21P11" localSheetId="7">#REF!</definedName>
    <definedName name="S21P11" localSheetId="11">#REF!</definedName>
    <definedName name="S21P11" localSheetId="12">#REF!</definedName>
    <definedName name="S21P11">#REF!</definedName>
    <definedName name="S21P12" localSheetId="2">#REF!</definedName>
    <definedName name="S21P12" localSheetId="7">#REF!</definedName>
    <definedName name="S21P12" localSheetId="11">#REF!</definedName>
    <definedName name="S21P12" localSheetId="12">#REF!</definedName>
    <definedName name="S21P12">#REF!</definedName>
    <definedName name="S21P13" localSheetId="2">#REF!</definedName>
    <definedName name="S21P13" localSheetId="7">#REF!</definedName>
    <definedName name="S21P13" localSheetId="11">#REF!</definedName>
    <definedName name="S21P13" localSheetId="12">#REF!</definedName>
    <definedName name="S21P13">#REF!</definedName>
    <definedName name="S21P14" localSheetId="2">#REF!</definedName>
    <definedName name="S21P14" localSheetId="7">#REF!</definedName>
    <definedName name="S21P14" localSheetId="11">#REF!</definedName>
    <definedName name="S21P14" localSheetId="12">#REF!</definedName>
    <definedName name="S21P14">#REF!</definedName>
    <definedName name="S21P15" localSheetId="2">#REF!</definedName>
    <definedName name="S21P15" localSheetId="7">#REF!</definedName>
    <definedName name="S21P15" localSheetId="11">#REF!</definedName>
    <definedName name="S21P15" localSheetId="12">#REF!</definedName>
    <definedName name="S21P15">#REF!</definedName>
    <definedName name="S21P16" localSheetId="2">#REF!</definedName>
    <definedName name="S21P16" localSheetId="7">#REF!</definedName>
    <definedName name="S21P16" localSheetId="11">#REF!</definedName>
    <definedName name="S21P16" localSheetId="12">#REF!</definedName>
    <definedName name="S21P16">#REF!</definedName>
    <definedName name="S21P17" localSheetId="2">#REF!</definedName>
    <definedName name="S21P17" localSheetId="7">#REF!</definedName>
    <definedName name="S21P17" localSheetId="11">#REF!</definedName>
    <definedName name="S21P17" localSheetId="12">#REF!</definedName>
    <definedName name="S21P17">#REF!</definedName>
    <definedName name="S21P18" localSheetId="2">#REF!</definedName>
    <definedName name="S21P18" localSheetId="7">#REF!</definedName>
    <definedName name="S21P18" localSheetId="11">#REF!</definedName>
    <definedName name="S21P18" localSheetId="12">#REF!</definedName>
    <definedName name="S21P18">#REF!</definedName>
    <definedName name="S21P19" localSheetId="2">#REF!</definedName>
    <definedName name="S21P19" localSheetId="7">#REF!</definedName>
    <definedName name="S21P19" localSheetId="11">#REF!</definedName>
    <definedName name="S21P19" localSheetId="12">#REF!</definedName>
    <definedName name="S21P19">#REF!</definedName>
    <definedName name="S21P2" localSheetId="2">#REF!</definedName>
    <definedName name="S21P2" localSheetId="7">#REF!</definedName>
    <definedName name="S21P2" localSheetId="11">#REF!</definedName>
    <definedName name="S21P2" localSheetId="12">#REF!</definedName>
    <definedName name="S21P2">#REF!</definedName>
    <definedName name="S21P20" localSheetId="2">#REF!</definedName>
    <definedName name="S21P20" localSheetId="7">#REF!</definedName>
    <definedName name="S21P20" localSheetId="11">#REF!</definedName>
    <definedName name="S21P20" localSheetId="12">#REF!</definedName>
    <definedName name="S21P20">#REF!</definedName>
    <definedName name="S21P21" localSheetId="2">#REF!</definedName>
    <definedName name="S21P21" localSheetId="7">#REF!</definedName>
    <definedName name="S21P21" localSheetId="11">#REF!</definedName>
    <definedName name="S21P21" localSheetId="12">#REF!</definedName>
    <definedName name="S21P21">#REF!</definedName>
    <definedName name="S21P22" localSheetId="2">#REF!</definedName>
    <definedName name="S21P22" localSheetId="7">#REF!</definedName>
    <definedName name="S21P22" localSheetId="11">#REF!</definedName>
    <definedName name="S21P22" localSheetId="12">#REF!</definedName>
    <definedName name="S21P22">#REF!</definedName>
    <definedName name="S21P23" localSheetId="2">#REF!</definedName>
    <definedName name="S21P23" localSheetId="7">#REF!</definedName>
    <definedName name="S21P23" localSheetId="11">#REF!</definedName>
    <definedName name="S21P23" localSheetId="12">#REF!</definedName>
    <definedName name="S21P23">#REF!</definedName>
    <definedName name="S21P24" localSheetId="2">#REF!</definedName>
    <definedName name="S21P24" localSheetId="7">#REF!</definedName>
    <definedName name="S21P24" localSheetId="11">#REF!</definedName>
    <definedName name="S21P24" localSheetId="12">#REF!</definedName>
    <definedName name="S21P24">#REF!</definedName>
    <definedName name="S21P3" localSheetId="2">#REF!</definedName>
    <definedName name="S21P3" localSheetId="7">#REF!</definedName>
    <definedName name="S21P3" localSheetId="11">#REF!</definedName>
    <definedName name="S21P3" localSheetId="12">#REF!</definedName>
    <definedName name="S21P3">#REF!</definedName>
    <definedName name="S21P4" localSheetId="2">#REF!</definedName>
    <definedName name="S21P4" localSheetId="7">#REF!</definedName>
    <definedName name="S21P4" localSheetId="11">#REF!</definedName>
    <definedName name="S21P4" localSheetId="12">#REF!</definedName>
    <definedName name="S21P4">#REF!</definedName>
    <definedName name="S21P5" localSheetId="2">#REF!</definedName>
    <definedName name="S21P5" localSheetId="7">#REF!</definedName>
    <definedName name="S21P5" localSheetId="11">#REF!</definedName>
    <definedName name="S21P5" localSheetId="12">#REF!</definedName>
    <definedName name="S21P5">#REF!</definedName>
    <definedName name="S21P6" localSheetId="2">#REF!</definedName>
    <definedName name="S21P6" localSheetId="7">#REF!</definedName>
    <definedName name="S21P6" localSheetId="11">#REF!</definedName>
    <definedName name="S21P6" localSheetId="12">#REF!</definedName>
    <definedName name="S21P6">#REF!</definedName>
    <definedName name="S21P7" localSheetId="2">#REF!</definedName>
    <definedName name="S21P7" localSheetId="7">#REF!</definedName>
    <definedName name="S21P7" localSheetId="11">#REF!</definedName>
    <definedName name="S21P7" localSheetId="12">#REF!</definedName>
    <definedName name="S21P7">#REF!</definedName>
    <definedName name="S21P8" localSheetId="2">#REF!</definedName>
    <definedName name="S21P8" localSheetId="7">#REF!</definedName>
    <definedName name="S21P8" localSheetId="11">#REF!</definedName>
    <definedName name="S21P8" localSheetId="12">#REF!</definedName>
    <definedName name="S21P8">#REF!</definedName>
    <definedName name="S21P9" localSheetId="2">#REF!</definedName>
    <definedName name="S21P9" localSheetId="7">#REF!</definedName>
    <definedName name="S21P9" localSheetId="11">#REF!</definedName>
    <definedName name="S21P9" localSheetId="12">#REF!</definedName>
    <definedName name="S21P9">#REF!</definedName>
    <definedName name="S21R1" localSheetId="2">#REF!</definedName>
    <definedName name="S21R1" localSheetId="7">#REF!</definedName>
    <definedName name="S21R1" localSheetId="11">#REF!</definedName>
    <definedName name="S21R1" localSheetId="12">#REF!</definedName>
    <definedName name="S21R1">#REF!</definedName>
    <definedName name="S21R10" localSheetId="2">#REF!</definedName>
    <definedName name="S21R10" localSheetId="7">#REF!</definedName>
    <definedName name="S21R10" localSheetId="11">#REF!</definedName>
    <definedName name="S21R10" localSheetId="12">#REF!</definedName>
    <definedName name="S21R10">#REF!</definedName>
    <definedName name="S21R11" localSheetId="2">#REF!</definedName>
    <definedName name="S21R11" localSheetId="7">#REF!</definedName>
    <definedName name="S21R11" localSheetId="11">#REF!</definedName>
    <definedName name="S21R11" localSheetId="12">#REF!</definedName>
    <definedName name="S21R11">#REF!</definedName>
    <definedName name="S21R12" localSheetId="2">#REF!</definedName>
    <definedName name="S21R12" localSheetId="7">#REF!</definedName>
    <definedName name="S21R12" localSheetId="11">#REF!</definedName>
    <definedName name="S21R12" localSheetId="12">#REF!</definedName>
    <definedName name="S21R12">#REF!</definedName>
    <definedName name="S21R13" localSheetId="2">#REF!</definedName>
    <definedName name="S21R13" localSheetId="7">#REF!</definedName>
    <definedName name="S21R13" localSheetId="11">#REF!</definedName>
    <definedName name="S21R13" localSheetId="12">#REF!</definedName>
    <definedName name="S21R13">#REF!</definedName>
    <definedName name="S21R14" localSheetId="2">#REF!</definedName>
    <definedName name="S21R14" localSheetId="7">#REF!</definedName>
    <definedName name="S21R14" localSheetId="11">#REF!</definedName>
    <definedName name="S21R14" localSheetId="12">#REF!</definedName>
    <definedName name="S21R14">#REF!</definedName>
    <definedName name="S21R15" localSheetId="2">#REF!</definedName>
    <definedName name="S21R15" localSheetId="7">#REF!</definedName>
    <definedName name="S21R15" localSheetId="11">#REF!</definedName>
    <definedName name="S21R15" localSheetId="12">#REF!</definedName>
    <definedName name="S21R15">#REF!</definedName>
    <definedName name="S21R16" localSheetId="2">#REF!</definedName>
    <definedName name="S21R16" localSheetId="7">#REF!</definedName>
    <definedName name="S21R16" localSheetId="11">#REF!</definedName>
    <definedName name="S21R16" localSheetId="12">#REF!</definedName>
    <definedName name="S21R16">#REF!</definedName>
    <definedName name="S21R17" localSheetId="2">#REF!</definedName>
    <definedName name="S21R17" localSheetId="7">#REF!</definedName>
    <definedName name="S21R17" localSheetId="11">#REF!</definedName>
    <definedName name="S21R17" localSheetId="12">#REF!</definedName>
    <definedName name="S21R17">#REF!</definedName>
    <definedName name="S21R18" localSheetId="2">#REF!</definedName>
    <definedName name="S21R18" localSheetId="7">#REF!</definedName>
    <definedName name="S21R18" localSheetId="11">#REF!</definedName>
    <definedName name="S21R18" localSheetId="12">#REF!</definedName>
    <definedName name="S21R18">#REF!</definedName>
    <definedName name="S21R19" localSheetId="2">#REF!</definedName>
    <definedName name="S21R19" localSheetId="7">#REF!</definedName>
    <definedName name="S21R19" localSheetId="11">#REF!</definedName>
    <definedName name="S21R19" localSheetId="12">#REF!</definedName>
    <definedName name="S21R19">#REF!</definedName>
    <definedName name="S21R2" localSheetId="2">#REF!</definedName>
    <definedName name="S21R2" localSheetId="7">#REF!</definedName>
    <definedName name="S21R2" localSheetId="11">#REF!</definedName>
    <definedName name="S21R2" localSheetId="12">#REF!</definedName>
    <definedName name="S21R2">#REF!</definedName>
    <definedName name="S21R20" localSheetId="2">#REF!</definedName>
    <definedName name="S21R20" localSheetId="7">#REF!</definedName>
    <definedName name="S21R20" localSheetId="11">#REF!</definedName>
    <definedName name="S21R20" localSheetId="12">#REF!</definedName>
    <definedName name="S21R20">#REF!</definedName>
    <definedName name="S21R21" localSheetId="2">#REF!</definedName>
    <definedName name="S21R21" localSheetId="7">#REF!</definedName>
    <definedName name="S21R21" localSheetId="11">#REF!</definedName>
    <definedName name="S21R21" localSheetId="12">#REF!</definedName>
    <definedName name="S21R21">#REF!</definedName>
    <definedName name="S21R22" localSheetId="2">#REF!</definedName>
    <definedName name="S21R22" localSheetId="7">#REF!</definedName>
    <definedName name="S21R22" localSheetId="11">#REF!</definedName>
    <definedName name="S21R22" localSheetId="12">#REF!</definedName>
    <definedName name="S21R22">#REF!</definedName>
    <definedName name="S21R23" localSheetId="2">#REF!</definedName>
    <definedName name="S21R23" localSheetId="7">#REF!</definedName>
    <definedName name="S21R23" localSheetId="11">#REF!</definedName>
    <definedName name="S21R23" localSheetId="12">#REF!</definedName>
    <definedName name="S21R23">#REF!</definedName>
    <definedName name="S21R24" localSheetId="2">#REF!</definedName>
    <definedName name="S21R24" localSheetId="7">#REF!</definedName>
    <definedName name="S21R24" localSheetId="11">#REF!</definedName>
    <definedName name="S21R24" localSheetId="12">#REF!</definedName>
    <definedName name="S21R24">#REF!</definedName>
    <definedName name="S21R3" localSheetId="2">#REF!</definedName>
    <definedName name="S21R3" localSheetId="7">#REF!</definedName>
    <definedName name="S21R3" localSheetId="11">#REF!</definedName>
    <definedName name="S21R3" localSheetId="12">#REF!</definedName>
    <definedName name="S21R3">#REF!</definedName>
    <definedName name="S21R4" localSheetId="2">#REF!</definedName>
    <definedName name="S21R4" localSheetId="7">#REF!</definedName>
    <definedName name="S21R4" localSheetId="11">#REF!</definedName>
    <definedName name="S21R4" localSheetId="12">#REF!</definedName>
    <definedName name="S21R4">#REF!</definedName>
    <definedName name="S21R5" localSheetId="2">#REF!</definedName>
    <definedName name="S21R5" localSheetId="7">#REF!</definedName>
    <definedName name="S21R5" localSheetId="11">#REF!</definedName>
    <definedName name="S21R5" localSheetId="12">#REF!</definedName>
    <definedName name="S21R5">#REF!</definedName>
    <definedName name="S21R6" localSheetId="2">#REF!</definedName>
    <definedName name="S21R6" localSheetId="7">#REF!</definedName>
    <definedName name="S21R6" localSheetId="11">#REF!</definedName>
    <definedName name="S21R6" localSheetId="12">#REF!</definedName>
    <definedName name="S21R6">#REF!</definedName>
    <definedName name="S21R7" localSheetId="2">#REF!</definedName>
    <definedName name="S21R7" localSheetId="7">#REF!</definedName>
    <definedName name="S21R7" localSheetId="11">#REF!</definedName>
    <definedName name="S21R7" localSheetId="12">#REF!</definedName>
    <definedName name="S21R7">#REF!</definedName>
    <definedName name="S21R8" localSheetId="2">#REF!</definedName>
    <definedName name="S21R8" localSheetId="7">#REF!</definedName>
    <definedName name="S21R8" localSheetId="11">#REF!</definedName>
    <definedName name="S21R8" localSheetId="12">#REF!</definedName>
    <definedName name="S21R8">#REF!</definedName>
    <definedName name="S21R9" localSheetId="2">#REF!</definedName>
    <definedName name="S21R9" localSheetId="7">#REF!</definedName>
    <definedName name="S21R9" localSheetId="11">#REF!</definedName>
    <definedName name="S21R9" localSheetId="12">#REF!</definedName>
    <definedName name="S21R9">#REF!</definedName>
    <definedName name="S22P1" localSheetId="2">#REF!</definedName>
    <definedName name="S22P1" localSheetId="7">#REF!</definedName>
    <definedName name="S22P1" localSheetId="11">#REF!</definedName>
    <definedName name="S22P1" localSheetId="12">#REF!</definedName>
    <definedName name="S22P1">#REF!</definedName>
    <definedName name="S22P10" localSheetId="2">#REF!</definedName>
    <definedName name="S22P10" localSheetId="7">#REF!</definedName>
    <definedName name="S22P10" localSheetId="11">#REF!</definedName>
    <definedName name="S22P10" localSheetId="12">#REF!</definedName>
    <definedName name="S22P10">#REF!</definedName>
    <definedName name="S22P11" localSheetId="2">#REF!</definedName>
    <definedName name="S22P11" localSheetId="7">#REF!</definedName>
    <definedName name="S22P11" localSheetId="11">#REF!</definedName>
    <definedName name="S22P11" localSheetId="12">#REF!</definedName>
    <definedName name="S22P11">#REF!</definedName>
    <definedName name="S22P12" localSheetId="2">#REF!</definedName>
    <definedName name="S22P12" localSheetId="7">#REF!</definedName>
    <definedName name="S22P12" localSheetId="11">#REF!</definedName>
    <definedName name="S22P12" localSheetId="12">#REF!</definedName>
    <definedName name="S22P12">#REF!</definedName>
    <definedName name="S22P13" localSheetId="2">#REF!</definedName>
    <definedName name="S22P13" localSheetId="7">#REF!</definedName>
    <definedName name="S22P13" localSheetId="11">#REF!</definedName>
    <definedName name="S22P13" localSheetId="12">#REF!</definedName>
    <definedName name="S22P13">#REF!</definedName>
    <definedName name="S22P14" localSheetId="2">#REF!</definedName>
    <definedName name="S22P14" localSheetId="7">#REF!</definedName>
    <definedName name="S22P14" localSheetId="11">#REF!</definedName>
    <definedName name="S22P14" localSheetId="12">#REF!</definedName>
    <definedName name="S22P14">#REF!</definedName>
    <definedName name="S22P15" localSheetId="2">#REF!</definedName>
    <definedName name="S22P15" localSheetId="7">#REF!</definedName>
    <definedName name="S22P15" localSheetId="11">#REF!</definedName>
    <definedName name="S22P15" localSheetId="12">#REF!</definedName>
    <definedName name="S22P15">#REF!</definedName>
    <definedName name="S22P16" localSheetId="2">#REF!</definedName>
    <definedName name="S22P16" localSheetId="7">#REF!</definedName>
    <definedName name="S22P16" localSheetId="11">#REF!</definedName>
    <definedName name="S22P16" localSheetId="12">#REF!</definedName>
    <definedName name="S22P16">#REF!</definedName>
    <definedName name="S22P17" localSheetId="2">#REF!</definedName>
    <definedName name="S22P17" localSheetId="7">#REF!</definedName>
    <definedName name="S22P17" localSheetId="11">#REF!</definedName>
    <definedName name="S22P17" localSheetId="12">#REF!</definedName>
    <definedName name="S22P17">#REF!</definedName>
    <definedName name="S22P18" localSheetId="2">#REF!</definedName>
    <definedName name="S22P18" localSheetId="7">#REF!</definedName>
    <definedName name="S22P18" localSheetId="11">#REF!</definedName>
    <definedName name="S22P18" localSheetId="12">#REF!</definedName>
    <definedName name="S22P18">#REF!</definedName>
    <definedName name="S22P19" localSheetId="2">#REF!</definedName>
    <definedName name="S22P19" localSheetId="7">#REF!</definedName>
    <definedName name="S22P19" localSheetId="11">#REF!</definedName>
    <definedName name="S22P19" localSheetId="12">#REF!</definedName>
    <definedName name="S22P19">#REF!</definedName>
    <definedName name="S22P2" localSheetId="2">#REF!</definedName>
    <definedName name="S22P2" localSheetId="7">#REF!</definedName>
    <definedName name="S22P2" localSheetId="11">#REF!</definedName>
    <definedName name="S22P2" localSheetId="12">#REF!</definedName>
    <definedName name="S22P2">#REF!</definedName>
    <definedName name="S22P20" localSheetId="2">#REF!</definedName>
    <definedName name="S22P20" localSheetId="7">#REF!</definedName>
    <definedName name="S22P20" localSheetId="11">#REF!</definedName>
    <definedName name="S22P20" localSheetId="12">#REF!</definedName>
    <definedName name="S22P20">#REF!</definedName>
    <definedName name="S22P21" localSheetId="2">#REF!</definedName>
    <definedName name="S22P21" localSheetId="7">#REF!</definedName>
    <definedName name="S22P21" localSheetId="11">#REF!</definedName>
    <definedName name="S22P21" localSheetId="12">#REF!</definedName>
    <definedName name="S22P21">#REF!</definedName>
    <definedName name="S22P22" localSheetId="2">#REF!</definedName>
    <definedName name="S22P22" localSheetId="7">#REF!</definedName>
    <definedName name="S22P22" localSheetId="11">#REF!</definedName>
    <definedName name="S22P22" localSheetId="12">#REF!</definedName>
    <definedName name="S22P22">#REF!</definedName>
    <definedName name="S22P23" localSheetId="2">#REF!</definedName>
    <definedName name="S22P23" localSheetId="7">#REF!</definedName>
    <definedName name="S22P23" localSheetId="11">#REF!</definedName>
    <definedName name="S22P23" localSheetId="12">#REF!</definedName>
    <definedName name="S22P23">#REF!</definedName>
    <definedName name="S22P24" localSheetId="2">#REF!</definedName>
    <definedName name="S22P24" localSheetId="7">#REF!</definedName>
    <definedName name="S22P24" localSheetId="11">#REF!</definedName>
    <definedName name="S22P24" localSheetId="12">#REF!</definedName>
    <definedName name="S22P24">#REF!</definedName>
    <definedName name="S22P3" localSheetId="2">#REF!</definedName>
    <definedName name="S22P3" localSheetId="7">#REF!</definedName>
    <definedName name="S22P3" localSheetId="11">#REF!</definedName>
    <definedName name="S22P3" localSheetId="12">#REF!</definedName>
    <definedName name="S22P3">#REF!</definedName>
    <definedName name="S22P4" localSheetId="2">#REF!</definedName>
    <definedName name="S22P4" localSheetId="7">#REF!</definedName>
    <definedName name="S22P4" localSheetId="11">#REF!</definedName>
    <definedName name="S22P4" localSheetId="12">#REF!</definedName>
    <definedName name="S22P4">#REF!</definedName>
    <definedName name="S22P5" localSheetId="2">#REF!</definedName>
    <definedName name="S22P5" localSheetId="7">#REF!</definedName>
    <definedName name="S22P5" localSheetId="11">#REF!</definedName>
    <definedName name="S22P5" localSheetId="12">#REF!</definedName>
    <definedName name="S22P5">#REF!</definedName>
    <definedName name="S22P6" localSheetId="2">#REF!</definedName>
    <definedName name="S22P6" localSheetId="7">#REF!</definedName>
    <definedName name="S22P6" localSheetId="11">#REF!</definedName>
    <definedName name="S22P6" localSheetId="12">#REF!</definedName>
    <definedName name="S22P6">#REF!</definedName>
    <definedName name="S22P7" localSheetId="2">#REF!</definedName>
    <definedName name="S22P7" localSheetId="7">#REF!</definedName>
    <definedName name="S22P7" localSheetId="11">#REF!</definedName>
    <definedName name="S22P7" localSheetId="12">#REF!</definedName>
    <definedName name="S22P7">#REF!</definedName>
    <definedName name="S22P8" localSheetId="2">#REF!</definedName>
    <definedName name="S22P8" localSheetId="7">#REF!</definedName>
    <definedName name="S22P8" localSheetId="11">#REF!</definedName>
    <definedName name="S22P8" localSheetId="12">#REF!</definedName>
    <definedName name="S22P8">#REF!</definedName>
    <definedName name="S22P9" localSheetId="2">#REF!</definedName>
    <definedName name="S22P9" localSheetId="7">#REF!</definedName>
    <definedName name="S22P9" localSheetId="11">#REF!</definedName>
    <definedName name="S22P9" localSheetId="12">#REF!</definedName>
    <definedName name="S22P9">#REF!</definedName>
    <definedName name="S22R1" localSheetId="2">#REF!</definedName>
    <definedName name="S22R1" localSheetId="7">#REF!</definedName>
    <definedName name="S22R1" localSheetId="11">#REF!</definedName>
    <definedName name="S22R1" localSheetId="12">#REF!</definedName>
    <definedName name="S22R1">#REF!</definedName>
    <definedName name="S22R10" localSheetId="2">#REF!</definedName>
    <definedName name="S22R10" localSheetId="7">#REF!</definedName>
    <definedName name="S22R10" localSheetId="11">#REF!</definedName>
    <definedName name="S22R10" localSheetId="12">#REF!</definedName>
    <definedName name="S22R10">#REF!</definedName>
    <definedName name="S22R11" localSheetId="2">#REF!</definedName>
    <definedName name="S22R11" localSheetId="7">#REF!</definedName>
    <definedName name="S22R11" localSheetId="11">#REF!</definedName>
    <definedName name="S22R11" localSheetId="12">#REF!</definedName>
    <definedName name="S22R11">#REF!</definedName>
    <definedName name="S22R12" localSheetId="2">#REF!</definedName>
    <definedName name="S22R12" localSheetId="7">#REF!</definedName>
    <definedName name="S22R12" localSheetId="11">#REF!</definedName>
    <definedName name="S22R12" localSheetId="12">#REF!</definedName>
    <definedName name="S22R12">#REF!</definedName>
    <definedName name="S22R13" localSheetId="2">#REF!</definedName>
    <definedName name="S22R13" localSheetId="7">#REF!</definedName>
    <definedName name="S22R13" localSheetId="11">#REF!</definedName>
    <definedName name="S22R13" localSheetId="12">#REF!</definedName>
    <definedName name="S22R13">#REF!</definedName>
    <definedName name="S22R14" localSheetId="2">#REF!</definedName>
    <definedName name="S22R14" localSheetId="7">#REF!</definedName>
    <definedName name="S22R14" localSheetId="11">#REF!</definedName>
    <definedName name="S22R14" localSheetId="12">#REF!</definedName>
    <definedName name="S22R14">#REF!</definedName>
    <definedName name="S22R15" localSheetId="2">#REF!</definedName>
    <definedName name="S22R15" localSheetId="7">#REF!</definedName>
    <definedName name="S22R15" localSheetId="11">#REF!</definedName>
    <definedName name="S22R15" localSheetId="12">#REF!</definedName>
    <definedName name="S22R15">#REF!</definedName>
    <definedName name="S22R16" localSheetId="2">#REF!</definedName>
    <definedName name="S22R16" localSheetId="7">#REF!</definedName>
    <definedName name="S22R16" localSheetId="11">#REF!</definedName>
    <definedName name="S22R16" localSheetId="12">#REF!</definedName>
    <definedName name="S22R16">#REF!</definedName>
    <definedName name="S22R17" localSheetId="2">#REF!</definedName>
    <definedName name="S22R17" localSheetId="7">#REF!</definedName>
    <definedName name="S22R17" localSheetId="11">#REF!</definedName>
    <definedName name="S22R17" localSheetId="12">#REF!</definedName>
    <definedName name="S22R17">#REF!</definedName>
    <definedName name="S22R18" localSheetId="2">#REF!</definedName>
    <definedName name="S22R18" localSheetId="7">#REF!</definedName>
    <definedName name="S22R18" localSheetId="11">#REF!</definedName>
    <definedName name="S22R18" localSheetId="12">#REF!</definedName>
    <definedName name="S22R18">#REF!</definedName>
    <definedName name="S22R19" localSheetId="2">#REF!</definedName>
    <definedName name="S22R19" localSheetId="7">#REF!</definedName>
    <definedName name="S22R19" localSheetId="11">#REF!</definedName>
    <definedName name="S22R19" localSheetId="12">#REF!</definedName>
    <definedName name="S22R19">#REF!</definedName>
    <definedName name="S22R2" localSheetId="2">#REF!</definedName>
    <definedName name="S22R2" localSheetId="7">#REF!</definedName>
    <definedName name="S22R2" localSheetId="11">#REF!</definedName>
    <definedName name="S22R2" localSheetId="12">#REF!</definedName>
    <definedName name="S22R2">#REF!</definedName>
    <definedName name="S22R20" localSheetId="2">#REF!</definedName>
    <definedName name="S22R20" localSheetId="7">#REF!</definedName>
    <definedName name="S22R20" localSheetId="11">#REF!</definedName>
    <definedName name="S22R20" localSheetId="12">#REF!</definedName>
    <definedName name="S22R20">#REF!</definedName>
    <definedName name="S22R21" localSheetId="2">#REF!</definedName>
    <definedName name="S22R21" localSheetId="7">#REF!</definedName>
    <definedName name="S22R21" localSheetId="11">#REF!</definedName>
    <definedName name="S22R21" localSheetId="12">#REF!</definedName>
    <definedName name="S22R21">#REF!</definedName>
    <definedName name="S22R22" localSheetId="2">#REF!</definedName>
    <definedName name="S22R22" localSheetId="7">#REF!</definedName>
    <definedName name="S22R22" localSheetId="11">#REF!</definedName>
    <definedName name="S22R22" localSheetId="12">#REF!</definedName>
    <definedName name="S22R22">#REF!</definedName>
    <definedName name="S22R23" localSheetId="2">#REF!</definedName>
    <definedName name="S22R23" localSheetId="7">#REF!</definedName>
    <definedName name="S22R23" localSheetId="11">#REF!</definedName>
    <definedName name="S22R23" localSheetId="12">#REF!</definedName>
    <definedName name="S22R23">#REF!</definedName>
    <definedName name="S22R24" localSheetId="2">#REF!</definedName>
    <definedName name="S22R24" localSheetId="7">#REF!</definedName>
    <definedName name="S22R24" localSheetId="11">#REF!</definedName>
    <definedName name="S22R24" localSheetId="12">#REF!</definedName>
    <definedName name="S22R24">#REF!</definedName>
    <definedName name="S22R3" localSheetId="2">#REF!</definedName>
    <definedName name="S22R3" localSheetId="7">#REF!</definedName>
    <definedName name="S22R3" localSheetId="11">#REF!</definedName>
    <definedName name="S22R3" localSheetId="12">#REF!</definedName>
    <definedName name="S22R3">#REF!</definedName>
    <definedName name="S22R4" localSheetId="2">#REF!</definedName>
    <definedName name="S22R4" localSheetId="7">#REF!</definedName>
    <definedName name="S22R4" localSheetId="11">#REF!</definedName>
    <definedName name="S22R4" localSheetId="12">#REF!</definedName>
    <definedName name="S22R4">#REF!</definedName>
    <definedName name="S22R5" localSheetId="2">#REF!</definedName>
    <definedName name="S22R5" localSheetId="7">#REF!</definedName>
    <definedName name="S22R5" localSheetId="11">#REF!</definedName>
    <definedName name="S22R5" localSheetId="12">#REF!</definedName>
    <definedName name="S22R5">#REF!</definedName>
    <definedName name="S22R6" localSheetId="2">#REF!</definedName>
    <definedName name="S22R6" localSheetId="7">#REF!</definedName>
    <definedName name="S22R6" localSheetId="11">#REF!</definedName>
    <definedName name="S22R6" localSheetId="12">#REF!</definedName>
    <definedName name="S22R6">#REF!</definedName>
    <definedName name="S22R7" localSheetId="2">#REF!</definedName>
    <definedName name="S22R7" localSheetId="7">#REF!</definedName>
    <definedName name="S22R7" localSheetId="11">#REF!</definedName>
    <definedName name="S22R7" localSheetId="12">#REF!</definedName>
    <definedName name="S22R7">#REF!</definedName>
    <definedName name="S22R8" localSheetId="2">#REF!</definedName>
    <definedName name="S22R8" localSheetId="7">#REF!</definedName>
    <definedName name="S22R8" localSheetId="11">#REF!</definedName>
    <definedName name="S22R8" localSheetId="12">#REF!</definedName>
    <definedName name="S22R8">#REF!</definedName>
    <definedName name="S22R9" localSheetId="2">#REF!</definedName>
    <definedName name="S22R9" localSheetId="7">#REF!</definedName>
    <definedName name="S22R9" localSheetId="11">#REF!</definedName>
    <definedName name="S22R9" localSheetId="12">#REF!</definedName>
    <definedName name="S22R9">#REF!</definedName>
    <definedName name="S23P1" localSheetId="2">#REF!</definedName>
    <definedName name="S23P1" localSheetId="7">#REF!</definedName>
    <definedName name="S23P1" localSheetId="11">#REF!</definedName>
    <definedName name="S23P1" localSheetId="12">#REF!</definedName>
    <definedName name="S23P1">#REF!</definedName>
    <definedName name="S23P10" localSheetId="2">#REF!</definedName>
    <definedName name="S23P10" localSheetId="7">#REF!</definedName>
    <definedName name="S23P10" localSheetId="11">#REF!</definedName>
    <definedName name="S23P10" localSheetId="12">#REF!</definedName>
    <definedName name="S23P10">#REF!</definedName>
    <definedName name="S23P11" localSheetId="2">#REF!</definedName>
    <definedName name="S23P11" localSheetId="7">#REF!</definedName>
    <definedName name="S23P11" localSheetId="11">#REF!</definedName>
    <definedName name="S23P11" localSheetId="12">#REF!</definedName>
    <definedName name="S23P11">#REF!</definedName>
    <definedName name="S23P12" localSheetId="2">#REF!</definedName>
    <definedName name="S23P12" localSheetId="7">#REF!</definedName>
    <definedName name="S23P12" localSheetId="11">#REF!</definedName>
    <definedName name="S23P12" localSheetId="12">#REF!</definedName>
    <definedName name="S23P12">#REF!</definedName>
    <definedName name="S23P13" localSheetId="2">#REF!</definedName>
    <definedName name="S23P13" localSheetId="7">#REF!</definedName>
    <definedName name="S23P13" localSheetId="11">#REF!</definedName>
    <definedName name="S23P13" localSheetId="12">#REF!</definedName>
    <definedName name="S23P13">#REF!</definedName>
    <definedName name="S23P14" localSheetId="2">#REF!</definedName>
    <definedName name="S23P14" localSheetId="7">#REF!</definedName>
    <definedName name="S23P14" localSheetId="11">#REF!</definedName>
    <definedName name="S23P14" localSheetId="12">#REF!</definedName>
    <definedName name="S23P14">#REF!</definedName>
    <definedName name="S23P15" localSheetId="2">#REF!</definedName>
    <definedName name="S23P15" localSheetId="7">#REF!</definedName>
    <definedName name="S23P15" localSheetId="11">#REF!</definedName>
    <definedName name="S23P15" localSheetId="12">#REF!</definedName>
    <definedName name="S23P15">#REF!</definedName>
    <definedName name="S23P16" localSheetId="2">#REF!</definedName>
    <definedName name="S23P16" localSheetId="7">#REF!</definedName>
    <definedName name="S23P16" localSheetId="11">#REF!</definedName>
    <definedName name="S23P16" localSheetId="12">#REF!</definedName>
    <definedName name="S23P16">#REF!</definedName>
    <definedName name="S23P17" localSheetId="2">#REF!</definedName>
    <definedName name="S23P17" localSheetId="7">#REF!</definedName>
    <definedName name="S23P17" localSheetId="11">#REF!</definedName>
    <definedName name="S23P17" localSheetId="12">#REF!</definedName>
    <definedName name="S23P17">#REF!</definedName>
    <definedName name="S23P18" localSheetId="2">#REF!</definedName>
    <definedName name="S23P18" localSheetId="7">#REF!</definedName>
    <definedName name="S23P18" localSheetId="11">#REF!</definedName>
    <definedName name="S23P18" localSheetId="12">#REF!</definedName>
    <definedName name="S23P18">#REF!</definedName>
    <definedName name="S23P19" localSheetId="2">#REF!</definedName>
    <definedName name="S23P19" localSheetId="7">#REF!</definedName>
    <definedName name="S23P19" localSheetId="11">#REF!</definedName>
    <definedName name="S23P19" localSheetId="12">#REF!</definedName>
    <definedName name="S23P19">#REF!</definedName>
    <definedName name="S23P2" localSheetId="2">#REF!</definedName>
    <definedName name="S23P2" localSheetId="7">#REF!</definedName>
    <definedName name="S23P2" localSheetId="11">#REF!</definedName>
    <definedName name="S23P2" localSheetId="12">#REF!</definedName>
    <definedName name="S23P2">#REF!</definedName>
    <definedName name="S23P20" localSheetId="2">#REF!</definedName>
    <definedName name="S23P20" localSheetId="7">#REF!</definedName>
    <definedName name="S23P20" localSheetId="11">#REF!</definedName>
    <definedName name="S23P20" localSheetId="12">#REF!</definedName>
    <definedName name="S23P20">#REF!</definedName>
    <definedName name="S23P21" localSheetId="2">#REF!</definedName>
    <definedName name="S23P21" localSheetId="7">#REF!</definedName>
    <definedName name="S23P21" localSheetId="11">#REF!</definedName>
    <definedName name="S23P21" localSheetId="12">#REF!</definedName>
    <definedName name="S23P21">#REF!</definedName>
    <definedName name="S23P22" localSheetId="2">#REF!</definedName>
    <definedName name="S23P22" localSheetId="7">#REF!</definedName>
    <definedName name="S23P22" localSheetId="11">#REF!</definedName>
    <definedName name="S23P22" localSheetId="12">#REF!</definedName>
    <definedName name="S23P22">#REF!</definedName>
    <definedName name="S23P23" localSheetId="2">#REF!</definedName>
    <definedName name="S23P23" localSheetId="7">#REF!</definedName>
    <definedName name="S23P23" localSheetId="11">#REF!</definedName>
    <definedName name="S23P23" localSheetId="12">#REF!</definedName>
    <definedName name="S23P23">#REF!</definedName>
    <definedName name="S23P24" localSheetId="2">#REF!</definedName>
    <definedName name="S23P24" localSheetId="7">#REF!</definedName>
    <definedName name="S23P24" localSheetId="11">#REF!</definedName>
    <definedName name="S23P24" localSheetId="12">#REF!</definedName>
    <definedName name="S23P24">#REF!</definedName>
    <definedName name="S23P3" localSheetId="2">#REF!</definedName>
    <definedName name="S23P3" localSheetId="7">#REF!</definedName>
    <definedName name="S23P3" localSheetId="11">#REF!</definedName>
    <definedName name="S23P3" localSheetId="12">#REF!</definedName>
    <definedName name="S23P3">#REF!</definedName>
    <definedName name="S23P4" localSheetId="2">#REF!</definedName>
    <definedName name="S23P4" localSheetId="7">#REF!</definedName>
    <definedName name="S23P4" localSheetId="11">#REF!</definedName>
    <definedName name="S23P4" localSheetId="12">#REF!</definedName>
    <definedName name="S23P4">#REF!</definedName>
    <definedName name="S23P5" localSheetId="2">#REF!</definedName>
    <definedName name="S23P5" localSheetId="7">#REF!</definedName>
    <definedName name="S23P5" localSheetId="11">#REF!</definedName>
    <definedName name="S23P5" localSheetId="12">#REF!</definedName>
    <definedName name="S23P5">#REF!</definedName>
    <definedName name="S23P6" localSheetId="2">#REF!</definedName>
    <definedName name="S23P6" localSheetId="7">#REF!</definedName>
    <definedName name="S23P6" localSheetId="11">#REF!</definedName>
    <definedName name="S23P6" localSheetId="12">#REF!</definedName>
    <definedName name="S23P6">#REF!</definedName>
    <definedName name="S23P7" localSheetId="2">#REF!</definedName>
    <definedName name="S23P7" localSheetId="7">#REF!</definedName>
    <definedName name="S23P7" localSheetId="11">#REF!</definedName>
    <definedName name="S23P7" localSheetId="12">#REF!</definedName>
    <definedName name="S23P7">#REF!</definedName>
    <definedName name="S23P8" localSheetId="2">#REF!</definedName>
    <definedName name="S23P8" localSheetId="7">#REF!</definedName>
    <definedName name="S23P8" localSheetId="11">#REF!</definedName>
    <definedName name="S23P8" localSheetId="12">#REF!</definedName>
    <definedName name="S23P8">#REF!</definedName>
    <definedName name="S23P9" localSheetId="2">#REF!</definedName>
    <definedName name="S23P9" localSheetId="7">#REF!</definedName>
    <definedName name="S23P9" localSheetId="11">#REF!</definedName>
    <definedName name="S23P9" localSheetId="12">#REF!</definedName>
    <definedName name="S23P9">#REF!</definedName>
    <definedName name="S23R1" localSheetId="2">#REF!</definedName>
    <definedName name="S23R1" localSheetId="7">#REF!</definedName>
    <definedName name="S23R1" localSheetId="11">#REF!</definedName>
    <definedName name="S23R1" localSheetId="12">#REF!</definedName>
    <definedName name="S23R1">#REF!</definedName>
    <definedName name="S23R10" localSheetId="2">#REF!</definedName>
    <definedName name="S23R10" localSheetId="7">#REF!</definedName>
    <definedName name="S23R10" localSheetId="11">#REF!</definedName>
    <definedName name="S23R10" localSheetId="12">#REF!</definedName>
    <definedName name="S23R10">#REF!</definedName>
    <definedName name="S23R11" localSheetId="2">#REF!</definedName>
    <definedName name="S23R11" localSheetId="7">#REF!</definedName>
    <definedName name="S23R11" localSheetId="11">#REF!</definedName>
    <definedName name="S23R11" localSheetId="12">#REF!</definedName>
    <definedName name="S23R11">#REF!</definedName>
    <definedName name="S23R12" localSheetId="2">#REF!</definedName>
    <definedName name="S23R12" localSheetId="7">#REF!</definedName>
    <definedName name="S23R12" localSheetId="11">#REF!</definedName>
    <definedName name="S23R12" localSheetId="12">#REF!</definedName>
    <definedName name="S23R12">#REF!</definedName>
    <definedName name="S23R13" localSheetId="2">#REF!</definedName>
    <definedName name="S23R13" localSheetId="7">#REF!</definedName>
    <definedName name="S23R13" localSheetId="11">#REF!</definedName>
    <definedName name="S23R13" localSheetId="12">#REF!</definedName>
    <definedName name="S23R13">#REF!</definedName>
    <definedName name="S23R14" localSheetId="2">#REF!</definedName>
    <definedName name="S23R14" localSheetId="7">#REF!</definedName>
    <definedName name="S23R14" localSheetId="11">#REF!</definedName>
    <definedName name="S23R14" localSheetId="12">#REF!</definedName>
    <definedName name="S23R14">#REF!</definedName>
    <definedName name="S23R15" localSheetId="2">#REF!</definedName>
    <definedName name="S23R15" localSheetId="7">#REF!</definedName>
    <definedName name="S23R15" localSheetId="11">#REF!</definedName>
    <definedName name="S23R15" localSheetId="12">#REF!</definedName>
    <definedName name="S23R15">#REF!</definedName>
    <definedName name="S23R16" localSheetId="2">#REF!</definedName>
    <definedName name="S23R16" localSheetId="7">#REF!</definedName>
    <definedName name="S23R16" localSheetId="11">#REF!</definedName>
    <definedName name="S23R16" localSheetId="12">#REF!</definedName>
    <definedName name="S23R16">#REF!</definedName>
    <definedName name="S23R17" localSheetId="2">#REF!</definedName>
    <definedName name="S23R17" localSheetId="7">#REF!</definedName>
    <definedName name="S23R17" localSheetId="11">#REF!</definedName>
    <definedName name="S23R17" localSheetId="12">#REF!</definedName>
    <definedName name="S23R17">#REF!</definedName>
    <definedName name="S23R18" localSheetId="2">#REF!</definedName>
    <definedName name="S23R18" localSheetId="7">#REF!</definedName>
    <definedName name="S23R18" localSheetId="11">#REF!</definedName>
    <definedName name="S23R18" localSheetId="12">#REF!</definedName>
    <definedName name="S23R18">#REF!</definedName>
    <definedName name="S23R19" localSheetId="2">#REF!</definedName>
    <definedName name="S23R19" localSheetId="7">#REF!</definedName>
    <definedName name="S23R19" localSheetId="11">#REF!</definedName>
    <definedName name="S23R19" localSheetId="12">#REF!</definedName>
    <definedName name="S23R19">#REF!</definedName>
    <definedName name="S23R2" localSheetId="2">#REF!</definedName>
    <definedName name="S23R2" localSheetId="7">#REF!</definedName>
    <definedName name="S23R2" localSheetId="11">#REF!</definedName>
    <definedName name="S23R2" localSheetId="12">#REF!</definedName>
    <definedName name="S23R2">#REF!</definedName>
    <definedName name="S23R20" localSheetId="2">#REF!</definedName>
    <definedName name="S23R20" localSheetId="7">#REF!</definedName>
    <definedName name="S23R20" localSheetId="11">#REF!</definedName>
    <definedName name="S23R20" localSheetId="12">#REF!</definedName>
    <definedName name="S23R20">#REF!</definedName>
    <definedName name="S23R21" localSheetId="2">#REF!</definedName>
    <definedName name="S23R21" localSheetId="7">#REF!</definedName>
    <definedName name="S23R21" localSheetId="11">#REF!</definedName>
    <definedName name="S23R21" localSheetId="12">#REF!</definedName>
    <definedName name="S23R21">#REF!</definedName>
    <definedName name="S23R22" localSheetId="2">#REF!</definedName>
    <definedName name="S23R22" localSheetId="7">#REF!</definedName>
    <definedName name="S23R22" localSheetId="11">#REF!</definedName>
    <definedName name="S23R22" localSheetId="12">#REF!</definedName>
    <definedName name="S23R22">#REF!</definedName>
    <definedName name="S23R23" localSheetId="2">#REF!</definedName>
    <definedName name="S23R23" localSheetId="7">#REF!</definedName>
    <definedName name="S23R23" localSheetId="11">#REF!</definedName>
    <definedName name="S23R23" localSheetId="12">#REF!</definedName>
    <definedName name="S23R23">#REF!</definedName>
    <definedName name="S23R24" localSheetId="2">#REF!</definedName>
    <definedName name="S23R24" localSheetId="7">#REF!</definedName>
    <definedName name="S23R24" localSheetId="11">#REF!</definedName>
    <definedName name="S23R24" localSheetId="12">#REF!</definedName>
    <definedName name="S23R24">#REF!</definedName>
    <definedName name="S23R3" localSheetId="2">#REF!</definedName>
    <definedName name="S23R3" localSheetId="7">#REF!</definedName>
    <definedName name="S23R3" localSheetId="11">#REF!</definedName>
    <definedName name="S23R3" localSheetId="12">#REF!</definedName>
    <definedName name="S23R3">#REF!</definedName>
    <definedName name="S23R4" localSheetId="2">#REF!</definedName>
    <definedName name="S23R4" localSheetId="7">#REF!</definedName>
    <definedName name="S23R4" localSheetId="11">#REF!</definedName>
    <definedName name="S23R4" localSheetId="12">#REF!</definedName>
    <definedName name="S23R4">#REF!</definedName>
    <definedName name="S23R5" localSheetId="2">#REF!</definedName>
    <definedName name="S23R5" localSheetId="7">#REF!</definedName>
    <definedName name="S23R5" localSheetId="11">#REF!</definedName>
    <definedName name="S23R5" localSheetId="12">#REF!</definedName>
    <definedName name="S23R5">#REF!</definedName>
    <definedName name="S23R6" localSheetId="2">#REF!</definedName>
    <definedName name="S23R6" localSheetId="7">#REF!</definedName>
    <definedName name="S23R6" localSheetId="11">#REF!</definedName>
    <definedName name="S23R6" localSheetId="12">#REF!</definedName>
    <definedName name="S23R6">#REF!</definedName>
    <definedName name="S23R7" localSheetId="2">#REF!</definedName>
    <definedName name="S23R7" localSheetId="7">#REF!</definedName>
    <definedName name="S23R7" localSheetId="11">#REF!</definedName>
    <definedName name="S23R7" localSheetId="12">#REF!</definedName>
    <definedName name="S23R7">#REF!</definedName>
    <definedName name="S23R8" localSheetId="2">#REF!</definedName>
    <definedName name="S23R8" localSheetId="7">#REF!</definedName>
    <definedName name="S23R8" localSheetId="11">#REF!</definedName>
    <definedName name="S23R8" localSheetId="12">#REF!</definedName>
    <definedName name="S23R8">#REF!</definedName>
    <definedName name="S23R9" localSheetId="2">#REF!</definedName>
    <definedName name="S23R9" localSheetId="7">#REF!</definedName>
    <definedName name="S23R9" localSheetId="11">#REF!</definedName>
    <definedName name="S23R9" localSheetId="12">#REF!</definedName>
    <definedName name="S23R9">#REF!</definedName>
    <definedName name="S24P1" localSheetId="2">#REF!</definedName>
    <definedName name="S24P1" localSheetId="7">#REF!</definedName>
    <definedName name="S24P1" localSheetId="11">#REF!</definedName>
    <definedName name="S24P1" localSheetId="12">#REF!</definedName>
    <definedName name="S24P1">#REF!</definedName>
    <definedName name="S24P10" localSheetId="2">#REF!</definedName>
    <definedName name="S24P10" localSheetId="7">#REF!</definedName>
    <definedName name="S24P10" localSheetId="11">#REF!</definedName>
    <definedName name="S24P10" localSheetId="12">#REF!</definedName>
    <definedName name="S24P10">#REF!</definedName>
    <definedName name="S24P11" localSheetId="2">#REF!</definedName>
    <definedName name="S24P11" localSheetId="7">#REF!</definedName>
    <definedName name="S24P11" localSheetId="11">#REF!</definedName>
    <definedName name="S24P11" localSheetId="12">#REF!</definedName>
    <definedName name="S24P11">#REF!</definedName>
    <definedName name="S24P12" localSheetId="2">#REF!</definedName>
    <definedName name="S24P12" localSheetId="7">#REF!</definedName>
    <definedName name="S24P12" localSheetId="11">#REF!</definedName>
    <definedName name="S24P12" localSheetId="12">#REF!</definedName>
    <definedName name="S24P12">#REF!</definedName>
    <definedName name="S24P13" localSheetId="2">#REF!</definedName>
    <definedName name="S24P13" localSheetId="7">#REF!</definedName>
    <definedName name="S24P13" localSheetId="11">#REF!</definedName>
    <definedName name="S24P13" localSheetId="12">#REF!</definedName>
    <definedName name="S24P13">#REF!</definedName>
    <definedName name="S24P14" localSheetId="2">#REF!</definedName>
    <definedName name="S24P14" localSheetId="7">#REF!</definedName>
    <definedName name="S24P14" localSheetId="11">#REF!</definedName>
    <definedName name="S24P14" localSheetId="12">#REF!</definedName>
    <definedName name="S24P14">#REF!</definedName>
    <definedName name="S24P15" localSheetId="2">#REF!</definedName>
    <definedName name="S24P15" localSheetId="7">#REF!</definedName>
    <definedName name="S24P15" localSheetId="11">#REF!</definedName>
    <definedName name="S24P15" localSheetId="12">#REF!</definedName>
    <definedName name="S24P15">#REF!</definedName>
    <definedName name="S24P16" localSheetId="2">#REF!</definedName>
    <definedName name="S24P16" localSheetId="7">#REF!</definedName>
    <definedName name="S24P16" localSheetId="11">#REF!</definedName>
    <definedName name="S24P16" localSheetId="12">#REF!</definedName>
    <definedName name="S24P16">#REF!</definedName>
    <definedName name="S24P17" localSheetId="2">#REF!</definedName>
    <definedName name="S24P17" localSheetId="7">#REF!</definedName>
    <definedName name="S24P17" localSheetId="11">#REF!</definedName>
    <definedName name="S24P17" localSheetId="12">#REF!</definedName>
    <definedName name="S24P17">#REF!</definedName>
    <definedName name="S24P18" localSheetId="2">#REF!</definedName>
    <definedName name="S24P18" localSheetId="7">#REF!</definedName>
    <definedName name="S24P18" localSheetId="11">#REF!</definedName>
    <definedName name="S24P18" localSheetId="12">#REF!</definedName>
    <definedName name="S24P18">#REF!</definedName>
    <definedName name="S24P19" localSheetId="2">#REF!</definedName>
    <definedName name="S24P19" localSheetId="7">#REF!</definedName>
    <definedName name="S24P19" localSheetId="11">#REF!</definedName>
    <definedName name="S24P19" localSheetId="12">#REF!</definedName>
    <definedName name="S24P19">#REF!</definedName>
    <definedName name="S24P2" localSheetId="2">#REF!</definedName>
    <definedName name="S24P2" localSheetId="7">#REF!</definedName>
    <definedName name="S24P2" localSheetId="11">#REF!</definedName>
    <definedName name="S24P2" localSheetId="12">#REF!</definedName>
    <definedName name="S24P2">#REF!</definedName>
    <definedName name="S24P20" localSheetId="2">#REF!</definedName>
    <definedName name="S24P20" localSheetId="7">#REF!</definedName>
    <definedName name="S24P20" localSheetId="11">#REF!</definedName>
    <definedName name="S24P20" localSheetId="12">#REF!</definedName>
    <definedName name="S24P20">#REF!</definedName>
    <definedName name="S24P21" localSheetId="2">#REF!</definedName>
    <definedName name="S24P21" localSheetId="7">#REF!</definedName>
    <definedName name="S24P21" localSheetId="11">#REF!</definedName>
    <definedName name="S24P21" localSheetId="12">#REF!</definedName>
    <definedName name="S24P21">#REF!</definedName>
    <definedName name="S24P22" localSheetId="2">#REF!</definedName>
    <definedName name="S24P22" localSheetId="7">#REF!</definedName>
    <definedName name="S24P22" localSheetId="11">#REF!</definedName>
    <definedName name="S24P22" localSheetId="12">#REF!</definedName>
    <definedName name="S24P22">#REF!</definedName>
    <definedName name="S24P23" localSheetId="2">#REF!</definedName>
    <definedName name="S24P23" localSheetId="7">#REF!</definedName>
    <definedName name="S24P23" localSheetId="11">#REF!</definedName>
    <definedName name="S24P23" localSheetId="12">#REF!</definedName>
    <definedName name="S24P23">#REF!</definedName>
    <definedName name="S24P24" localSheetId="2">#REF!</definedName>
    <definedName name="S24P24" localSheetId="7">#REF!</definedName>
    <definedName name="S24P24" localSheetId="11">#REF!</definedName>
    <definedName name="S24P24" localSheetId="12">#REF!</definedName>
    <definedName name="S24P24">#REF!</definedName>
    <definedName name="S24P3" localSheetId="2">#REF!</definedName>
    <definedName name="S24P3" localSheetId="7">#REF!</definedName>
    <definedName name="S24P3" localSheetId="11">#REF!</definedName>
    <definedName name="S24P3" localSheetId="12">#REF!</definedName>
    <definedName name="S24P3">#REF!</definedName>
    <definedName name="S24P4" localSheetId="2">#REF!</definedName>
    <definedName name="S24P4" localSheetId="7">#REF!</definedName>
    <definedName name="S24P4" localSheetId="11">#REF!</definedName>
    <definedName name="S24P4" localSheetId="12">#REF!</definedName>
    <definedName name="S24P4">#REF!</definedName>
    <definedName name="S24P5" localSheetId="2">#REF!</definedName>
    <definedName name="S24P5" localSheetId="7">#REF!</definedName>
    <definedName name="S24P5" localSheetId="11">#REF!</definedName>
    <definedName name="S24P5" localSheetId="12">#REF!</definedName>
    <definedName name="S24P5">#REF!</definedName>
    <definedName name="S24P6" localSheetId="2">#REF!</definedName>
    <definedName name="S24P6" localSheetId="7">#REF!</definedName>
    <definedName name="S24P6" localSheetId="11">#REF!</definedName>
    <definedName name="S24P6" localSheetId="12">#REF!</definedName>
    <definedName name="S24P6">#REF!</definedName>
    <definedName name="S24P7" localSheetId="2">#REF!</definedName>
    <definedName name="S24P7" localSheetId="7">#REF!</definedName>
    <definedName name="S24P7" localSheetId="11">#REF!</definedName>
    <definedName name="S24P7" localSheetId="12">#REF!</definedName>
    <definedName name="S24P7">#REF!</definedName>
    <definedName name="S24P8" localSheetId="2">#REF!</definedName>
    <definedName name="S24P8" localSheetId="7">#REF!</definedName>
    <definedName name="S24P8" localSheetId="11">#REF!</definedName>
    <definedName name="S24P8" localSheetId="12">#REF!</definedName>
    <definedName name="S24P8">#REF!</definedName>
    <definedName name="S24P9" localSheetId="2">#REF!</definedName>
    <definedName name="S24P9" localSheetId="7">#REF!</definedName>
    <definedName name="S24P9" localSheetId="11">#REF!</definedName>
    <definedName name="S24P9" localSheetId="12">#REF!</definedName>
    <definedName name="S24P9">#REF!</definedName>
    <definedName name="S24R1" localSheetId="2">#REF!</definedName>
    <definedName name="S24R1" localSheetId="7">#REF!</definedName>
    <definedName name="S24R1" localSheetId="11">#REF!</definedName>
    <definedName name="S24R1" localSheetId="12">#REF!</definedName>
    <definedName name="S24R1">#REF!</definedName>
    <definedName name="S24R10" localSheetId="2">#REF!</definedName>
    <definedName name="S24R10" localSheetId="7">#REF!</definedName>
    <definedName name="S24R10" localSheetId="11">#REF!</definedName>
    <definedName name="S24R10" localSheetId="12">#REF!</definedName>
    <definedName name="S24R10">#REF!</definedName>
    <definedName name="S24R11" localSheetId="2">#REF!</definedName>
    <definedName name="S24R11" localSheetId="7">#REF!</definedName>
    <definedName name="S24R11" localSheetId="11">#REF!</definedName>
    <definedName name="S24R11" localSheetId="12">#REF!</definedName>
    <definedName name="S24R11">#REF!</definedName>
    <definedName name="S24R12" localSheetId="2">#REF!</definedName>
    <definedName name="S24R12" localSheetId="7">#REF!</definedName>
    <definedName name="S24R12" localSheetId="11">#REF!</definedName>
    <definedName name="S24R12" localSheetId="12">#REF!</definedName>
    <definedName name="S24R12">#REF!</definedName>
    <definedName name="S24R13" localSheetId="2">#REF!</definedName>
    <definedName name="S24R13" localSheetId="7">#REF!</definedName>
    <definedName name="S24R13" localSheetId="11">#REF!</definedName>
    <definedName name="S24R13" localSheetId="12">#REF!</definedName>
    <definedName name="S24R13">#REF!</definedName>
    <definedName name="S24R14" localSheetId="2">#REF!</definedName>
    <definedName name="S24R14" localSheetId="7">#REF!</definedName>
    <definedName name="S24R14" localSheetId="11">#REF!</definedName>
    <definedName name="S24R14" localSheetId="12">#REF!</definedName>
    <definedName name="S24R14">#REF!</definedName>
    <definedName name="S24R15" localSheetId="2">#REF!</definedName>
    <definedName name="S24R15" localSheetId="7">#REF!</definedName>
    <definedName name="S24R15" localSheetId="11">#REF!</definedName>
    <definedName name="S24R15" localSheetId="12">#REF!</definedName>
    <definedName name="S24R15">#REF!</definedName>
    <definedName name="S24R16" localSheetId="2">#REF!</definedName>
    <definedName name="S24R16" localSheetId="7">#REF!</definedName>
    <definedName name="S24R16" localSheetId="11">#REF!</definedName>
    <definedName name="S24R16" localSheetId="12">#REF!</definedName>
    <definedName name="S24R16">#REF!</definedName>
    <definedName name="S24R17" localSheetId="2">#REF!</definedName>
    <definedName name="S24R17" localSheetId="7">#REF!</definedName>
    <definedName name="S24R17" localSheetId="11">#REF!</definedName>
    <definedName name="S24R17" localSheetId="12">#REF!</definedName>
    <definedName name="S24R17">#REF!</definedName>
    <definedName name="S24R18" localSheetId="2">#REF!</definedName>
    <definedName name="S24R18" localSheetId="7">#REF!</definedName>
    <definedName name="S24R18" localSheetId="11">#REF!</definedName>
    <definedName name="S24R18" localSheetId="12">#REF!</definedName>
    <definedName name="S24R18">#REF!</definedName>
    <definedName name="S24R19" localSheetId="2">#REF!</definedName>
    <definedName name="S24R19" localSheetId="7">#REF!</definedName>
    <definedName name="S24R19" localSheetId="11">#REF!</definedName>
    <definedName name="S24R19" localSheetId="12">#REF!</definedName>
    <definedName name="S24R19">#REF!</definedName>
    <definedName name="S24R2" localSheetId="2">#REF!</definedName>
    <definedName name="S24R2" localSheetId="7">#REF!</definedName>
    <definedName name="S24R2" localSheetId="11">#REF!</definedName>
    <definedName name="S24R2" localSheetId="12">#REF!</definedName>
    <definedName name="S24R2">#REF!</definedName>
    <definedName name="S24R20" localSheetId="2">#REF!</definedName>
    <definedName name="S24R20" localSheetId="7">#REF!</definedName>
    <definedName name="S24R20" localSheetId="11">#REF!</definedName>
    <definedName name="S24R20" localSheetId="12">#REF!</definedName>
    <definedName name="S24R20">#REF!</definedName>
    <definedName name="S24R21" localSheetId="2">#REF!</definedName>
    <definedName name="S24R21" localSheetId="7">#REF!</definedName>
    <definedName name="S24R21" localSheetId="11">#REF!</definedName>
    <definedName name="S24R21" localSheetId="12">#REF!</definedName>
    <definedName name="S24R21">#REF!</definedName>
    <definedName name="S24R22" localSheetId="2">#REF!</definedName>
    <definedName name="S24R22" localSheetId="7">#REF!</definedName>
    <definedName name="S24R22" localSheetId="11">#REF!</definedName>
    <definedName name="S24R22" localSheetId="12">#REF!</definedName>
    <definedName name="S24R22">#REF!</definedName>
    <definedName name="S24R23" localSheetId="2">#REF!</definedName>
    <definedName name="S24R23" localSheetId="7">#REF!</definedName>
    <definedName name="S24R23" localSheetId="11">#REF!</definedName>
    <definedName name="S24R23" localSheetId="12">#REF!</definedName>
    <definedName name="S24R23">#REF!</definedName>
    <definedName name="S24R24" localSheetId="2">#REF!</definedName>
    <definedName name="S24R24" localSheetId="7">#REF!</definedName>
    <definedName name="S24R24" localSheetId="11">#REF!</definedName>
    <definedName name="S24R24" localSheetId="12">#REF!</definedName>
    <definedName name="S24R24">#REF!</definedName>
    <definedName name="S24R3" localSheetId="2">#REF!</definedName>
    <definedName name="S24R3" localSheetId="7">#REF!</definedName>
    <definedName name="S24R3" localSheetId="11">#REF!</definedName>
    <definedName name="S24R3" localSheetId="12">#REF!</definedName>
    <definedName name="S24R3">#REF!</definedName>
    <definedName name="S24R4" localSheetId="2">#REF!</definedName>
    <definedName name="S24R4" localSheetId="7">#REF!</definedName>
    <definedName name="S24R4" localSheetId="11">#REF!</definedName>
    <definedName name="S24R4" localSheetId="12">#REF!</definedName>
    <definedName name="S24R4">#REF!</definedName>
    <definedName name="S24R5" localSheetId="2">#REF!</definedName>
    <definedName name="S24R5" localSheetId="7">#REF!</definedName>
    <definedName name="S24R5" localSheetId="11">#REF!</definedName>
    <definedName name="S24R5" localSheetId="12">#REF!</definedName>
    <definedName name="S24R5">#REF!</definedName>
    <definedName name="S24R6" localSheetId="2">#REF!</definedName>
    <definedName name="S24R6" localSheetId="7">#REF!</definedName>
    <definedName name="S24R6" localSheetId="11">#REF!</definedName>
    <definedName name="S24R6" localSheetId="12">#REF!</definedName>
    <definedName name="S24R6">#REF!</definedName>
    <definedName name="S24R7" localSheetId="2">#REF!</definedName>
    <definedName name="S24R7" localSheetId="7">#REF!</definedName>
    <definedName name="S24R7" localSheetId="11">#REF!</definedName>
    <definedName name="S24R7" localSheetId="12">#REF!</definedName>
    <definedName name="S24R7">#REF!</definedName>
    <definedName name="S24R8" localSheetId="2">#REF!</definedName>
    <definedName name="S24R8" localSheetId="7">#REF!</definedName>
    <definedName name="S24R8" localSheetId="11">#REF!</definedName>
    <definedName name="S24R8" localSheetId="12">#REF!</definedName>
    <definedName name="S24R8">#REF!</definedName>
    <definedName name="S24R9" localSheetId="2">#REF!</definedName>
    <definedName name="S24R9" localSheetId="7">#REF!</definedName>
    <definedName name="S24R9" localSheetId="11">#REF!</definedName>
    <definedName name="S24R9" localSheetId="12">#REF!</definedName>
    <definedName name="S24R9">#REF!</definedName>
    <definedName name="S25P1" localSheetId="2">#REF!</definedName>
    <definedName name="S25P1" localSheetId="7">#REF!</definedName>
    <definedName name="S25P1" localSheetId="11">#REF!</definedName>
    <definedName name="S25P1" localSheetId="12">#REF!</definedName>
    <definedName name="S25P1">#REF!</definedName>
    <definedName name="S25P10" localSheetId="2">#REF!</definedName>
    <definedName name="S25P10" localSheetId="7">#REF!</definedName>
    <definedName name="S25P10" localSheetId="11">#REF!</definedName>
    <definedName name="S25P10" localSheetId="12">#REF!</definedName>
    <definedName name="S25P10">#REF!</definedName>
    <definedName name="S25P11" localSheetId="2">#REF!</definedName>
    <definedName name="S25P11" localSheetId="7">#REF!</definedName>
    <definedName name="S25P11" localSheetId="11">#REF!</definedName>
    <definedName name="S25P11" localSheetId="12">#REF!</definedName>
    <definedName name="S25P11">#REF!</definedName>
    <definedName name="S25P12" localSheetId="2">#REF!</definedName>
    <definedName name="S25P12" localSheetId="7">#REF!</definedName>
    <definedName name="S25P12" localSheetId="11">#REF!</definedName>
    <definedName name="S25P12" localSheetId="12">#REF!</definedName>
    <definedName name="S25P12">#REF!</definedName>
    <definedName name="S25P13" localSheetId="2">#REF!</definedName>
    <definedName name="S25P13" localSheetId="7">#REF!</definedName>
    <definedName name="S25P13" localSheetId="11">#REF!</definedName>
    <definedName name="S25P13" localSheetId="12">#REF!</definedName>
    <definedName name="S25P13">#REF!</definedName>
    <definedName name="S25P14" localSheetId="2">#REF!</definedName>
    <definedName name="S25P14" localSheetId="7">#REF!</definedName>
    <definedName name="S25P14" localSheetId="11">#REF!</definedName>
    <definedName name="S25P14" localSheetId="12">#REF!</definedName>
    <definedName name="S25P14">#REF!</definedName>
    <definedName name="S25P15" localSheetId="2">#REF!</definedName>
    <definedName name="S25P15" localSheetId="7">#REF!</definedName>
    <definedName name="S25P15" localSheetId="11">#REF!</definedName>
    <definedName name="S25P15" localSheetId="12">#REF!</definedName>
    <definedName name="S25P15">#REF!</definedName>
    <definedName name="S25P16" localSheetId="2">#REF!</definedName>
    <definedName name="S25P16" localSheetId="7">#REF!</definedName>
    <definedName name="S25P16" localSheetId="11">#REF!</definedName>
    <definedName name="S25P16" localSheetId="12">#REF!</definedName>
    <definedName name="S25P16">#REF!</definedName>
    <definedName name="S25P17" localSheetId="2">#REF!</definedName>
    <definedName name="S25P17" localSheetId="7">#REF!</definedName>
    <definedName name="S25P17" localSheetId="11">#REF!</definedName>
    <definedName name="S25P17" localSheetId="12">#REF!</definedName>
    <definedName name="S25P17">#REF!</definedName>
    <definedName name="S25P18" localSheetId="2">#REF!</definedName>
    <definedName name="S25P18" localSheetId="7">#REF!</definedName>
    <definedName name="S25P18" localSheetId="11">#REF!</definedName>
    <definedName name="S25P18" localSheetId="12">#REF!</definedName>
    <definedName name="S25P18">#REF!</definedName>
    <definedName name="S25P19" localSheetId="2">#REF!</definedName>
    <definedName name="S25P19" localSheetId="7">#REF!</definedName>
    <definedName name="S25P19" localSheetId="11">#REF!</definedName>
    <definedName name="S25P19" localSheetId="12">#REF!</definedName>
    <definedName name="S25P19">#REF!</definedName>
    <definedName name="S25P2" localSheetId="2">#REF!</definedName>
    <definedName name="S25P2" localSheetId="7">#REF!</definedName>
    <definedName name="S25P2" localSheetId="11">#REF!</definedName>
    <definedName name="S25P2" localSheetId="12">#REF!</definedName>
    <definedName name="S25P2">#REF!</definedName>
    <definedName name="S25P20" localSheetId="2">#REF!</definedName>
    <definedName name="S25P20" localSheetId="7">#REF!</definedName>
    <definedName name="S25P20" localSheetId="11">#REF!</definedName>
    <definedName name="S25P20" localSheetId="12">#REF!</definedName>
    <definedName name="S25P20">#REF!</definedName>
    <definedName name="S25P21" localSheetId="2">#REF!</definedName>
    <definedName name="S25P21" localSheetId="7">#REF!</definedName>
    <definedName name="S25P21" localSheetId="11">#REF!</definedName>
    <definedName name="S25P21" localSheetId="12">#REF!</definedName>
    <definedName name="S25P21">#REF!</definedName>
    <definedName name="S25P22" localSheetId="2">#REF!</definedName>
    <definedName name="S25P22" localSheetId="7">#REF!</definedName>
    <definedName name="S25P22" localSheetId="11">#REF!</definedName>
    <definedName name="S25P22" localSheetId="12">#REF!</definedName>
    <definedName name="S25P22">#REF!</definedName>
    <definedName name="S25P23" localSheetId="2">#REF!</definedName>
    <definedName name="S25P23" localSheetId="7">#REF!</definedName>
    <definedName name="S25P23" localSheetId="11">#REF!</definedName>
    <definedName name="S25P23" localSheetId="12">#REF!</definedName>
    <definedName name="S25P23">#REF!</definedName>
    <definedName name="S25P24" localSheetId="2">#REF!</definedName>
    <definedName name="S25P24" localSheetId="7">#REF!</definedName>
    <definedName name="S25P24" localSheetId="11">#REF!</definedName>
    <definedName name="S25P24" localSheetId="12">#REF!</definedName>
    <definedName name="S25P24">#REF!</definedName>
    <definedName name="S25P3" localSheetId="2">#REF!</definedName>
    <definedName name="S25P3" localSheetId="7">#REF!</definedName>
    <definedName name="S25P3" localSheetId="11">#REF!</definedName>
    <definedName name="S25P3" localSheetId="12">#REF!</definedName>
    <definedName name="S25P3">#REF!</definedName>
    <definedName name="S25P4" localSheetId="2">#REF!</definedName>
    <definedName name="S25P4" localSheetId="7">#REF!</definedName>
    <definedName name="S25P4" localSheetId="11">#REF!</definedName>
    <definedName name="S25P4" localSheetId="12">#REF!</definedName>
    <definedName name="S25P4">#REF!</definedName>
    <definedName name="S25P5" localSheetId="2">#REF!</definedName>
    <definedName name="S25P5" localSheetId="7">#REF!</definedName>
    <definedName name="S25P5" localSheetId="11">#REF!</definedName>
    <definedName name="S25P5" localSheetId="12">#REF!</definedName>
    <definedName name="S25P5">#REF!</definedName>
    <definedName name="S25P6" localSheetId="2">#REF!</definedName>
    <definedName name="S25P6" localSheetId="7">#REF!</definedName>
    <definedName name="S25P6" localSheetId="11">#REF!</definedName>
    <definedName name="S25P6" localSheetId="12">#REF!</definedName>
    <definedName name="S25P6">#REF!</definedName>
    <definedName name="S25P7" localSheetId="2">#REF!</definedName>
    <definedName name="S25P7" localSheetId="7">#REF!</definedName>
    <definedName name="S25P7" localSheetId="11">#REF!</definedName>
    <definedName name="S25P7" localSheetId="12">#REF!</definedName>
    <definedName name="S25P7">#REF!</definedName>
    <definedName name="S25P8" localSheetId="2">#REF!</definedName>
    <definedName name="S25P8" localSheetId="7">#REF!</definedName>
    <definedName name="S25P8" localSheetId="11">#REF!</definedName>
    <definedName name="S25P8" localSheetId="12">#REF!</definedName>
    <definedName name="S25P8">#REF!</definedName>
    <definedName name="S25P9" localSheetId="2">#REF!</definedName>
    <definedName name="S25P9" localSheetId="7">#REF!</definedName>
    <definedName name="S25P9" localSheetId="11">#REF!</definedName>
    <definedName name="S25P9" localSheetId="12">#REF!</definedName>
    <definedName name="S25P9">#REF!</definedName>
    <definedName name="S25R1" localSheetId="2">#REF!</definedName>
    <definedName name="S25R1" localSheetId="7">#REF!</definedName>
    <definedName name="S25R1" localSheetId="11">#REF!</definedName>
    <definedName name="S25R1" localSheetId="12">#REF!</definedName>
    <definedName name="S25R1">#REF!</definedName>
    <definedName name="S25R10" localSheetId="2">#REF!</definedName>
    <definedName name="S25R10" localSheetId="7">#REF!</definedName>
    <definedName name="S25R10" localSheetId="11">#REF!</definedName>
    <definedName name="S25R10" localSheetId="12">#REF!</definedName>
    <definedName name="S25R10">#REF!</definedName>
    <definedName name="S25R11" localSheetId="2">#REF!</definedName>
    <definedName name="S25R11" localSheetId="7">#REF!</definedName>
    <definedName name="S25R11" localSheetId="11">#REF!</definedName>
    <definedName name="S25R11" localSheetId="12">#REF!</definedName>
    <definedName name="S25R11">#REF!</definedName>
    <definedName name="S25R12" localSheetId="2">#REF!</definedName>
    <definedName name="S25R12" localSheetId="7">#REF!</definedName>
    <definedName name="S25R12" localSheetId="11">#REF!</definedName>
    <definedName name="S25R12" localSheetId="12">#REF!</definedName>
    <definedName name="S25R12">#REF!</definedName>
    <definedName name="S25R13" localSheetId="2">#REF!</definedName>
    <definedName name="S25R13" localSheetId="7">#REF!</definedName>
    <definedName name="S25R13" localSheetId="11">#REF!</definedName>
    <definedName name="S25R13" localSheetId="12">#REF!</definedName>
    <definedName name="S25R13">#REF!</definedName>
    <definedName name="S25R14" localSheetId="2">#REF!</definedName>
    <definedName name="S25R14" localSheetId="7">#REF!</definedName>
    <definedName name="S25R14" localSheetId="11">#REF!</definedName>
    <definedName name="S25R14" localSheetId="12">#REF!</definedName>
    <definedName name="S25R14">#REF!</definedName>
    <definedName name="S25R15" localSheetId="2">#REF!</definedName>
    <definedName name="S25R15" localSheetId="7">#REF!</definedName>
    <definedName name="S25R15" localSheetId="11">#REF!</definedName>
    <definedName name="S25R15" localSheetId="12">#REF!</definedName>
    <definedName name="S25R15">#REF!</definedName>
    <definedName name="S25R16" localSheetId="2">#REF!</definedName>
    <definedName name="S25R16" localSheetId="7">#REF!</definedName>
    <definedName name="S25R16" localSheetId="11">#REF!</definedName>
    <definedName name="S25R16" localSheetId="12">#REF!</definedName>
    <definedName name="S25R16">#REF!</definedName>
    <definedName name="S25R17" localSheetId="2">#REF!</definedName>
    <definedName name="S25R17" localSheetId="7">#REF!</definedName>
    <definedName name="S25R17" localSheetId="11">#REF!</definedName>
    <definedName name="S25R17" localSheetId="12">#REF!</definedName>
    <definedName name="S25R17">#REF!</definedName>
    <definedName name="S25R18" localSheetId="2">#REF!</definedName>
    <definedName name="S25R18" localSheetId="7">#REF!</definedName>
    <definedName name="S25R18" localSheetId="11">#REF!</definedName>
    <definedName name="S25R18" localSheetId="12">#REF!</definedName>
    <definedName name="S25R18">#REF!</definedName>
    <definedName name="S25R19" localSheetId="2">#REF!</definedName>
    <definedName name="S25R19" localSheetId="7">#REF!</definedName>
    <definedName name="S25R19" localSheetId="11">#REF!</definedName>
    <definedName name="S25R19" localSheetId="12">#REF!</definedName>
    <definedName name="S25R19">#REF!</definedName>
    <definedName name="S25R2" localSheetId="2">#REF!</definedName>
    <definedName name="S25R2" localSheetId="7">#REF!</definedName>
    <definedName name="S25R2" localSheetId="11">#REF!</definedName>
    <definedName name="S25R2" localSheetId="12">#REF!</definedName>
    <definedName name="S25R2">#REF!</definedName>
    <definedName name="S25R20" localSheetId="2">#REF!</definedName>
    <definedName name="S25R20" localSheetId="7">#REF!</definedName>
    <definedName name="S25R20" localSheetId="11">#REF!</definedName>
    <definedName name="S25R20" localSheetId="12">#REF!</definedName>
    <definedName name="S25R20">#REF!</definedName>
    <definedName name="S25R21" localSheetId="2">#REF!</definedName>
    <definedName name="S25R21" localSheetId="7">#REF!</definedName>
    <definedName name="S25R21" localSheetId="11">#REF!</definedName>
    <definedName name="S25R21" localSheetId="12">#REF!</definedName>
    <definedName name="S25R21">#REF!</definedName>
    <definedName name="S25R22" localSheetId="2">#REF!</definedName>
    <definedName name="S25R22" localSheetId="7">#REF!</definedName>
    <definedName name="S25R22" localSheetId="11">#REF!</definedName>
    <definedName name="S25R22" localSheetId="12">#REF!</definedName>
    <definedName name="S25R22">#REF!</definedName>
    <definedName name="S25R23" localSheetId="2">#REF!</definedName>
    <definedName name="S25R23" localSheetId="7">#REF!</definedName>
    <definedName name="S25R23" localSheetId="11">#REF!</definedName>
    <definedName name="S25R23" localSheetId="12">#REF!</definedName>
    <definedName name="S25R23">#REF!</definedName>
    <definedName name="S25R24" localSheetId="2">#REF!</definedName>
    <definedName name="S25R24" localSheetId="7">#REF!</definedName>
    <definedName name="S25R24" localSheetId="11">#REF!</definedName>
    <definedName name="S25R24" localSheetId="12">#REF!</definedName>
    <definedName name="S25R24">#REF!</definedName>
    <definedName name="S25R3" localSheetId="2">#REF!</definedName>
    <definedName name="S25R3" localSheetId="7">#REF!</definedName>
    <definedName name="S25R3" localSheetId="11">#REF!</definedName>
    <definedName name="S25R3" localSheetId="12">#REF!</definedName>
    <definedName name="S25R3">#REF!</definedName>
    <definedName name="S25R4" localSheetId="2">#REF!</definedName>
    <definedName name="S25R4" localSheetId="7">#REF!</definedName>
    <definedName name="S25R4" localSheetId="11">#REF!</definedName>
    <definedName name="S25R4" localSheetId="12">#REF!</definedName>
    <definedName name="S25R4">#REF!</definedName>
    <definedName name="S25R5" localSheetId="2">#REF!</definedName>
    <definedName name="S25R5" localSheetId="7">#REF!</definedName>
    <definedName name="S25R5" localSheetId="11">#REF!</definedName>
    <definedName name="S25R5" localSheetId="12">#REF!</definedName>
    <definedName name="S25R5">#REF!</definedName>
    <definedName name="S25R6" localSheetId="2">#REF!</definedName>
    <definedName name="S25R6" localSheetId="7">#REF!</definedName>
    <definedName name="S25R6" localSheetId="11">#REF!</definedName>
    <definedName name="S25R6" localSheetId="12">#REF!</definedName>
    <definedName name="S25R6">#REF!</definedName>
    <definedName name="S25R7" localSheetId="2">#REF!</definedName>
    <definedName name="S25R7" localSheetId="7">#REF!</definedName>
    <definedName name="S25R7" localSheetId="11">#REF!</definedName>
    <definedName name="S25R7" localSheetId="12">#REF!</definedName>
    <definedName name="S25R7">#REF!</definedName>
    <definedName name="S25R8" localSheetId="2">#REF!</definedName>
    <definedName name="S25R8" localSheetId="7">#REF!</definedName>
    <definedName name="S25R8" localSheetId="11">#REF!</definedName>
    <definedName name="S25R8" localSheetId="12">#REF!</definedName>
    <definedName name="S25R8">#REF!</definedName>
    <definedName name="S25R9" localSheetId="2">#REF!</definedName>
    <definedName name="S25R9" localSheetId="7">#REF!</definedName>
    <definedName name="S25R9" localSheetId="11">#REF!</definedName>
    <definedName name="S25R9" localSheetId="12">#REF!</definedName>
    <definedName name="S25R9">#REF!</definedName>
    <definedName name="S26P1" localSheetId="2">#REF!</definedName>
    <definedName name="S26P1" localSheetId="7">#REF!</definedName>
    <definedName name="S26P1" localSheetId="11">#REF!</definedName>
    <definedName name="S26P1" localSheetId="12">#REF!</definedName>
    <definedName name="S26P1">#REF!</definedName>
    <definedName name="S26P10" localSheetId="2">#REF!</definedName>
    <definedName name="S26P10" localSheetId="7">#REF!</definedName>
    <definedName name="S26P10" localSheetId="11">#REF!</definedName>
    <definedName name="S26P10" localSheetId="12">#REF!</definedName>
    <definedName name="S26P10">#REF!</definedName>
    <definedName name="S26P11" localSheetId="2">#REF!</definedName>
    <definedName name="S26P11" localSheetId="7">#REF!</definedName>
    <definedName name="S26P11" localSheetId="11">#REF!</definedName>
    <definedName name="S26P11" localSheetId="12">#REF!</definedName>
    <definedName name="S26P11">#REF!</definedName>
    <definedName name="S26P12" localSheetId="2">#REF!</definedName>
    <definedName name="S26P12" localSheetId="7">#REF!</definedName>
    <definedName name="S26P12" localSheetId="11">#REF!</definedName>
    <definedName name="S26P12" localSheetId="12">#REF!</definedName>
    <definedName name="S26P12">#REF!</definedName>
    <definedName name="S26P13" localSheetId="2">#REF!</definedName>
    <definedName name="S26P13" localSheetId="7">#REF!</definedName>
    <definedName name="S26P13" localSheetId="11">#REF!</definedName>
    <definedName name="S26P13" localSheetId="12">#REF!</definedName>
    <definedName name="S26P13">#REF!</definedName>
    <definedName name="S26P14" localSheetId="2">#REF!</definedName>
    <definedName name="S26P14" localSheetId="7">#REF!</definedName>
    <definedName name="S26P14" localSheetId="11">#REF!</definedName>
    <definedName name="S26P14" localSheetId="12">#REF!</definedName>
    <definedName name="S26P14">#REF!</definedName>
    <definedName name="S26P15" localSheetId="2">#REF!</definedName>
    <definedName name="S26P15" localSheetId="7">#REF!</definedName>
    <definedName name="S26P15" localSheetId="11">#REF!</definedName>
    <definedName name="S26P15" localSheetId="12">#REF!</definedName>
    <definedName name="S26P15">#REF!</definedName>
    <definedName name="S26P16" localSheetId="2">#REF!</definedName>
    <definedName name="S26P16" localSheetId="7">#REF!</definedName>
    <definedName name="S26P16" localSheetId="11">#REF!</definedName>
    <definedName name="S26P16" localSheetId="12">#REF!</definedName>
    <definedName name="S26P16">#REF!</definedName>
    <definedName name="S26P17" localSheetId="2">#REF!</definedName>
    <definedName name="S26P17" localSheetId="7">#REF!</definedName>
    <definedName name="S26P17" localSheetId="11">#REF!</definedName>
    <definedName name="S26P17" localSheetId="12">#REF!</definedName>
    <definedName name="S26P17">#REF!</definedName>
    <definedName name="S26P18" localSheetId="2">#REF!</definedName>
    <definedName name="S26P18" localSheetId="7">#REF!</definedName>
    <definedName name="S26P18" localSheetId="11">#REF!</definedName>
    <definedName name="S26P18" localSheetId="12">#REF!</definedName>
    <definedName name="S26P18">#REF!</definedName>
    <definedName name="S26P19" localSheetId="2">#REF!</definedName>
    <definedName name="S26P19" localSheetId="7">#REF!</definedName>
    <definedName name="S26P19" localSheetId="11">#REF!</definedName>
    <definedName name="S26P19" localSheetId="12">#REF!</definedName>
    <definedName name="S26P19">#REF!</definedName>
    <definedName name="S26P2" localSheetId="2">#REF!</definedName>
    <definedName name="S26P2" localSheetId="7">#REF!</definedName>
    <definedName name="S26P2" localSheetId="11">#REF!</definedName>
    <definedName name="S26P2" localSheetId="12">#REF!</definedName>
    <definedName name="S26P2">#REF!</definedName>
    <definedName name="S26P20" localSheetId="2">#REF!</definedName>
    <definedName name="S26P20" localSheetId="7">#REF!</definedName>
    <definedName name="S26P20" localSheetId="11">#REF!</definedName>
    <definedName name="S26P20" localSheetId="12">#REF!</definedName>
    <definedName name="S26P20">#REF!</definedName>
    <definedName name="S26P21" localSheetId="2">#REF!</definedName>
    <definedName name="S26P21" localSheetId="7">#REF!</definedName>
    <definedName name="S26P21" localSheetId="11">#REF!</definedName>
    <definedName name="S26P21" localSheetId="12">#REF!</definedName>
    <definedName name="S26P21">#REF!</definedName>
    <definedName name="S26P22" localSheetId="2">#REF!</definedName>
    <definedName name="S26P22" localSheetId="7">#REF!</definedName>
    <definedName name="S26P22" localSheetId="11">#REF!</definedName>
    <definedName name="S26P22" localSheetId="12">#REF!</definedName>
    <definedName name="S26P22">#REF!</definedName>
    <definedName name="S26P23" localSheetId="2">#REF!</definedName>
    <definedName name="S26P23" localSheetId="7">#REF!</definedName>
    <definedName name="S26P23" localSheetId="11">#REF!</definedName>
    <definedName name="S26P23" localSheetId="12">#REF!</definedName>
    <definedName name="S26P23">#REF!</definedName>
    <definedName name="S26P24" localSheetId="2">#REF!</definedName>
    <definedName name="S26P24" localSheetId="7">#REF!</definedName>
    <definedName name="S26P24" localSheetId="11">#REF!</definedName>
    <definedName name="S26P24" localSheetId="12">#REF!</definedName>
    <definedName name="S26P24">#REF!</definedName>
    <definedName name="S26P3" localSheetId="2">#REF!</definedName>
    <definedName name="S26P3" localSheetId="7">#REF!</definedName>
    <definedName name="S26P3" localSheetId="11">#REF!</definedName>
    <definedName name="S26P3" localSheetId="12">#REF!</definedName>
    <definedName name="S26P3">#REF!</definedName>
    <definedName name="S26P4" localSheetId="2">#REF!</definedName>
    <definedName name="S26P4" localSheetId="7">#REF!</definedName>
    <definedName name="S26P4" localSheetId="11">#REF!</definedName>
    <definedName name="S26P4" localSheetId="12">#REF!</definedName>
    <definedName name="S26P4">#REF!</definedName>
    <definedName name="S26P5" localSheetId="2">#REF!</definedName>
    <definedName name="S26P5" localSheetId="7">#REF!</definedName>
    <definedName name="S26P5" localSheetId="11">#REF!</definedName>
    <definedName name="S26P5" localSheetId="12">#REF!</definedName>
    <definedName name="S26P5">#REF!</definedName>
    <definedName name="S26P6" localSheetId="2">#REF!</definedName>
    <definedName name="S26P6" localSheetId="7">#REF!</definedName>
    <definedName name="S26P6" localSheetId="11">#REF!</definedName>
    <definedName name="S26P6" localSheetId="12">#REF!</definedName>
    <definedName name="S26P6">#REF!</definedName>
    <definedName name="S26P7" localSheetId="2">#REF!</definedName>
    <definedName name="S26P7" localSheetId="7">#REF!</definedName>
    <definedName name="S26P7" localSheetId="11">#REF!</definedName>
    <definedName name="S26P7" localSheetId="12">#REF!</definedName>
    <definedName name="S26P7">#REF!</definedName>
    <definedName name="S26P8" localSheetId="2">#REF!</definedName>
    <definedName name="S26P8" localSheetId="7">#REF!</definedName>
    <definedName name="S26P8" localSheetId="11">#REF!</definedName>
    <definedName name="S26P8" localSheetId="12">#REF!</definedName>
    <definedName name="S26P8">#REF!</definedName>
    <definedName name="S26P9" localSheetId="2">#REF!</definedName>
    <definedName name="S26P9" localSheetId="7">#REF!</definedName>
    <definedName name="S26P9" localSheetId="11">#REF!</definedName>
    <definedName name="S26P9" localSheetId="12">#REF!</definedName>
    <definedName name="S26P9">#REF!</definedName>
    <definedName name="S26R1" localSheetId="2">#REF!</definedName>
    <definedName name="S26R1" localSheetId="7">#REF!</definedName>
    <definedName name="S26R1" localSheetId="11">#REF!</definedName>
    <definedName name="S26R1" localSheetId="12">#REF!</definedName>
    <definedName name="S26R1">#REF!</definedName>
    <definedName name="S26R10" localSheetId="2">#REF!</definedName>
    <definedName name="S26R10" localSheetId="7">#REF!</definedName>
    <definedName name="S26R10" localSheetId="11">#REF!</definedName>
    <definedName name="S26R10" localSheetId="12">#REF!</definedName>
    <definedName name="S26R10">#REF!</definedName>
    <definedName name="S26R11" localSheetId="2">#REF!</definedName>
    <definedName name="S26R11" localSheetId="7">#REF!</definedName>
    <definedName name="S26R11" localSheetId="11">#REF!</definedName>
    <definedName name="S26R11" localSheetId="12">#REF!</definedName>
    <definedName name="S26R11">#REF!</definedName>
    <definedName name="S26R12" localSheetId="2">#REF!</definedName>
    <definedName name="S26R12" localSheetId="7">#REF!</definedName>
    <definedName name="S26R12" localSheetId="11">#REF!</definedName>
    <definedName name="S26R12" localSheetId="12">#REF!</definedName>
    <definedName name="S26R12">#REF!</definedName>
    <definedName name="S26R13" localSheetId="2">#REF!</definedName>
    <definedName name="S26R13" localSheetId="7">#REF!</definedName>
    <definedName name="S26R13" localSheetId="11">#REF!</definedName>
    <definedName name="S26R13" localSheetId="12">#REF!</definedName>
    <definedName name="S26R13">#REF!</definedName>
    <definedName name="S26R14" localSheetId="2">#REF!</definedName>
    <definedName name="S26R14" localSheetId="7">#REF!</definedName>
    <definedName name="S26R14" localSheetId="11">#REF!</definedName>
    <definedName name="S26R14" localSheetId="12">#REF!</definedName>
    <definedName name="S26R14">#REF!</definedName>
    <definedName name="S26R15" localSheetId="2">#REF!</definedName>
    <definedName name="S26R15" localSheetId="7">#REF!</definedName>
    <definedName name="S26R15" localSheetId="11">#REF!</definedName>
    <definedName name="S26R15" localSheetId="12">#REF!</definedName>
    <definedName name="S26R15">#REF!</definedName>
    <definedName name="S26R16" localSheetId="2">#REF!</definedName>
    <definedName name="S26R16" localSheetId="7">#REF!</definedName>
    <definedName name="S26R16" localSheetId="11">#REF!</definedName>
    <definedName name="S26R16" localSheetId="12">#REF!</definedName>
    <definedName name="S26R16">#REF!</definedName>
    <definedName name="S26R17" localSheetId="2">#REF!</definedName>
    <definedName name="S26R17" localSheetId="7">#REF!</definedName>
    <definedName name="S26R17" localSheetId="11">#REF!</definedName>
    <definedName name="S26R17" localSheetId="12">#REF!</definedName>
    <definedName name="S26R17">#REF!</definedName>
    <definedName name="S26R18" localSheetId="2">#REF!</definedName>
    <definedName name="S26R18" localSheetId="7">#REF!</definedName>
    <definedName name="S26R18" localSheetId="11">#REF!</definedName>
    <definedName name="S26R18" localSheetId="12">#REF!</definedName>
    <definedName name="S26R18">#REF!</definedName>
    <definedName name="S26R19" localSheetId="2">#REF!</definedName>
    <definedName name="S26R19" localSheetId="7">#REF!</definedName>
    <definedName name="S26R19" localSheetId="11">#REF!</definedName>
    <definedName name="S26R19" localSheetId="12">#REF!</definedName>
    <definedName name="S26R19">#REF!</definedName>
    <definedName name="S26R2" localSheetId="2">#REF!</definedName>
    <definedName name="S26R2" localSheetId="7">#REF!</definedName>
    <definedName name="S26R2" localSheetId="11">#REF!</definedName>
    <definedName name="S26R2" localSheetId="12">#REF!</definedName>
    <definedName name="S26R2">#REF!</definedName>
    <definedName name="S26R20" localSheetId="2">#REF!</definedName>
    <definedName name="S26R20" localSheetId="7">#REF!</definedName>
    <definedName name="S26R20" localSheetId="11">#REF!</definedName>
    <definedName name="S26R20" localSheetId="12">#REF!</definedName>
    <definedName name="S26R20">#REF!</definedName>
    <definedName name="S26R21" localSheetId="2">#REF!</definedName>
    <definedName name="S26R21" localSheetId="7">#REF!</definedName>
    <definedName name="S26R21" localSheetId="11">#REF!</definedName>
    <definedName name="S26R21" localSheetId="12">#REF!</definedName>
    <definedName name="S26R21">#REF!</definedName>
    <definedName name="S26R22" localSheetId="2">#REF!</definedName>
    <definedName name="S26R22" localSheetId="7">#REF!</definedName>
    <definedName name="S26R22" localSheetId="11">#REF!</definedName>
    <definedName name="S26R22" localSheetId="12">#REF!</definedName>
    <definedName name="S26R22">#REF!</definedName>
    <definedName name="S26R23" localSheetId="2">#REF!</definedName>
    <definedName name="S26R23" localSheetId="7">#REF!</definedName>
    <definedName name="S26R23" localSheetId="11">#REF!</definedName>
    <definedName name="S26R23" localSheetId="12">#REF!</definedName>
    <definedName name="S26R23">#REF!</definedName>
    <definedName name="S26R24" localSheetId="2">#REF!</definedName>
    <definedName name="S26R24" localSheetId="7">#REF!</definedName>
    <definedName name="S26R24" localSheetId="11">#REF!</definedName>
    <definedName name="S26R24" localSheetId="12">#REF!</definedName>
    <definedName name="S26R24">#REF!</definedName>
    <definedName name="S26R3" localSheetId="2">#REF!</definedName>
    <definedName name="S26R3" localSheetId="7">#REF!</definedName>
    <definedName name="S26R3" localSheetId="11">#REF!</definedName>
    <definedName name="S26R3" localSheetId="12">#REF!</definedName>
    <definedName name="S26R3">#REF!</definedName>
    <definedName name="S26R4" localSheetId="2">#REF!</definedName>
    <definedName name="S26R4" localSheetId="7">#REF!</definedName>
    <definedName name="S26R4" localSheetId="11">#REF!</definedName>
    <definedName name="S26R4" localSheetId="12">#REF!</definedName>
    <definedName name="S26R4">#REF!</definedName>
    <definedName name="S26R5" localSheetId="2">#REF!</definedName>
    <definedName name="S26R5" localSheetId="7">#REF!</definedName>
    <definedName name="S26R5" localSheetId="11">#REF!</definedName>
    <definedName name="S26R5" localSheetId="12">#REF!</definedName>
    <definedName name="S26R5">#REF!</definedName>
    <definedName name="S26R6" localSheetId="2">#REF!</definedName>
    <definedName name="S26R6" localSheetId="7">#REF!</definedName>
    <definedName name="S26R6" localSheetId="11">#REF!</definedName>
    <definedName name="S26R6" localSheetId="12">#REF!</definedName>
    <definedName name="S26R6">#REF!</definedName>
    <definedName name="S26R7" localSheetId="2">#REF!</definedName>
    <definedName name="S26R7" localSheetId="7">#REF!</definedName>
    <definedName name="S26R7" localSheetId="11">#REF!</definedName>
    <definedName name="S26R7" localSheetId="12">#REF!</definedName>
    <definedName name="S26R7">#REF!</definedName>
    <definedName name="S26R8" localSheetId="2">#REF!</definedName>
    <definedName name="S26R8" localSheetId="7">#REF!</definedName>
    <definedName name="S26R8" localSheetId="11">#REF!</definedName>
    <definedName name="S26R8" localSheetId="12">#REF!</definedName>
    <definedName name="S26R8">#REF!</definedName>
    <definedName name="S26R9" localSheetId="2">#REF!</definedName>
    <definedName name="S26R9" localSheetId="7">#REF!</definedName>
    <definedName name="S26R9" localSheetId="11">#REF!</definedName>
    <definedName name="S26R9" localSheetId="12">#REF!</definedName>
    <definedName name="S26R9">#REF!</definedName>
    <definedName name="S27P1" localSheetId="2">#REF!</definedName>
    <definedName name="S27P1" localSheetId="7">#REF!</definedName>
    <definedName name="S27P1" localSheetId="11">#REF!</definedName>
    <definedName name="S27P1" localSheetId="12">#REF!</definedName>
    <definedName name="S27P1">#REF!</definedName>
    <definedName name="S27P10" localSheetId="2">#REF!</definedName>
    <definedName name="S27P10" localSheetId="7">#REF!</definedName>
    <definedName name="S27P10" localSheetId="11">#REF!</definedName>
    <definedName name="S27P10" localSheetId="12">#REF!</definedName>
    <definedName name="S27P10">#REF!</definedName>
    <definedName name="S27P11" localSheetId="2">#REF!</definedName>
    <definedName name="S27P11" localSheetId="7">#REF!</definedName>
    <definedName name="S27P11" localSheetId="11">#REF!</definedName>
    <definedName name="S27P11" localSheetId="12">#REF!</definedName>
    <definedName name="S27P11">#REF!</definedName>
    <definedName name="S27P12" localSheetId="2">#REF!</definedName>
    <definedName name="S27P12" localSheetId="7">#REF!</definedName>
    <definedName name="S27P12" localSheetId="11">#REF!</definedName>
    <definedName name="S27P12" localSheetId="12">#REF!</definedName>
    <definedName name="S27P12">#REF!</definedName>
    <definedName name="S27P13" localSheetId="2">#REF!</definedName>
    <definedName name="S27P13" localSheetId="7">#REF!</definedName>
    <definedName name="S27P13" localSheetId="11">#REF!</definedName>
    <definedName name="S27P13" localSheetId="12">#REF!</definedName>
    <definedName name="S27P13">#REF!</definedName>
    <definedName name="S27P14" localSheetId="2">#REF!</definedName>
    <definedName name="S27P14" localSheetId="7">#REF!</definedName>
    <definedName name="S27P14" localSheetId="11">#REF!</definedName>
    <definedName name="S27P14" localSheetId="12">#REF!</definedName>
    <definedName name="S27P14">#REF!</definedName>
    <definedName name="S27P15" localSheetId="2">#REF!</definedName>
    <definedName name="S27P15" localSheetId="7">#REF!</definedName>
    <definedName name="S27P15" localSheetId="11">#REF!</definedName>
    <definedName name="S27P15" localSheetId="12">#REF!</definedName>
    <definedName name="S27P15">#REF!</definedName>
    <definedName name="S27P16" localSheetId="2">#REF!</definedName>
    <definedName name="S27P16" localSheetId="7">#REF!</definedName>
    <definedName name="S27P16" localSheetId="11">#REF!</definedName>
    <definedName name="S27P16" localSheetId="12">#REF!</definedName>
    <definedName name="S27P16">#REF!</definedName>
    <definedName name="S27P17" localSheetId="2">#REF!</definedName>
    <definedName name="S27P17" localSheetId="7">#REF!</definedName>
    <definedName name="S27P17" localSheetId="11">#REF!</definedName>
    <definedName name="S27P17" localSheetId="12">#REF!</definedName>
    <definedName name="S27P17">#REF!</definedName>
    <definedName name="S27P18" localSheetId="2">#REF!</definedName>
    <definedName name="S27P18" localSheetId="7">#REF!</definedName>
    <definedName name="S27P18" localSheetId="11">#REF!</definedName>
    <definedName name="S27P18" localSheetId="12">#REF!</definedName>
    <definedName name="S27P18">#REF!</definedName>
    <definedName name="S27P19" localSheetId="2">#REF!</definedName>
    <definedName name="S27P19" localSheetId="7">#REF!</definedName>
    <definedName name="S27P19" localSheetId="11">#REF!</definedName>
    <definedName name="S27P19" localSheetId="12">#REF!</definedName>
    <definedName name="S27P19">#REF!</definedName>
    <definedName name="S27P2" localSheetId="2">#REF!</definedName>
    <definedName name="S27P2" localSheetId="7">#REF!</definedName>
    <definedName name="S27P2" localSheetId="11">#REF!</definedName>
    <definedName name="S27P2" localSheetId="12">#REF!</definedName>
    <definedName name="S27P2">#REF!</definedName>
    <definedName name="S27P20" localSheetId="2">#REF!</definedName>
    <definedName name="S27P20" localSheetId="7">#REF!</definedName>
    <definedName name="S27P20" localSheetId="11">#REF!</definedName>
    <definedName name="S27P20" localSheetId="12">#REF!</definedName>
    <definedName name="S27P20">#REF!</definedName>
    <definedName name="S27P21" localSheetId="2">#REF!</definedName>
    <definedName name="S27P21" localSheetId="7">#REF!</definedName>
    <definedName name="S27P21" localSheetId="11">#REF!</definedName>
    <definedName name="S27P21" localSheetId="12">#REF!</definedName>
    <definedName name="S27P21">#REF!</definedName>
    <definedName name="S27P22" localSheetId="2">#REF!</definedName>
    <definedName name="S27P22" localSheetId="7">#REF!</definedName>
    <definedName name="S27P22" localSheetId="11">#REF!</definedName>
    <definedName name="S27P22" localSheetId="12">#REF!</definedName>
    <definedName name="S27P22">#REF!</definedName>
    <definedName name="S27P23" localSheetId="2">#REF!</definedName>
    <definedName name="S27P23" localSheetId="7">#REF!</definedName>
    <definedName name="S27P23" localSheetId="11">#REF!</definedName>
    <definedName name="S27P23" localSheetId="12">#REF!</definedName>
    <definedName name="S27P23">#REF!</definedName>
    <definedName name="S27P24" localSheetId="2">#REF!</definedName>
    <definedName name="S27P24" localSheetId="7">#REF!</definedName>
    <definedName name="S27P24" localSheetId="11">#REF!</definedName>
    <definedName name="S27P24" localSheetId="12">#REF!</definedName>
    <definedName name="S27P24">#REF!</definedName>
    <definedName name="S27P3" localSheetId="2">#REF!</definedName>
    <definedName name="S27P3" localSheetId="7">#REF!</definedName>
    <definedName name="S27P3" localSheetId="11">#REF!</definedName>
    <definedName name="S27P3" localSheetId="12">#REF!</definedName>
    <definedName name="S27P3">#REF!</definedName>
    <definedName name="S27P4" localSheetId="2">#REF!</definedName>
    <definedName name="S27P4" localSheetId="7">#REF!</definedName>
    <definedName name="S27P4" localSheetId="11">#REF!</definedName>
    <definedName name="S27P4" localSheetId="12">#REF!</definedName>
    <definedName name="S27P4">#REF!</definedName>
    <definedName name="S27P5" localSheetId="2">#REF!</definedName>
    <definedName name="S27P5" localSheetId="7">#REF!</definedName>
    <definedName name="S27P5" localSheetId="11">#REF!</definedName>
    <definedName name="S27P5" localSheetId="12">#REF!</definedName>
    <definedName name="S27P5">#REF!</definedName>
    <definedName name="S27P6" localSheetId="2">#REF!</definedName>
    <definedName name="S27P6" localSheetId="7">#REF!</definedName>
    <definedName name="S27P6" localSheetId="11">#REF!</definedName>
    <definedName name="S27P6" localSheetId="12">#REF!</definedName>
    <definedName name="S27P6">#REF!</definedName>
    <definedName name="S27P7" localSheetId="2">#REF!</definedName>
    <definedName name="S27P7" localSheetId="7">#REF!</definedName>
    <definedName name="S27P7" localSheetId="11">#REF!</definedName>
    <definedName name="S27P7" localSheetId="12">#REF!</definedName>
    <definedName name="S27P7">#REF!</definedName>
    <definedName name="S27P8" localSheetId="2">#REF!</definedName>
    <definedName name="S27P8" localSheetId="7">#REF!</definedName>
    <definedName name="S27P8" localSheetId="11">#REF!</definedName>
    <definedName name="S27P8" localSheetId="12">#REF!</definedName>
    <definedName name="S27P8">#REF!</definedName>
    <definedName name="S27P9" localSheetId="2">#REF!</definedName>
    <definedName name="S27P9" localSheetId="7">#REF!</definedName>
    <definedName name="S27P9" localSheetId="11">#REF!</definedName>
    <definedName name="S27P9" localSheetId="12">#REF!</definedName>
    <definedName name="S27P9">#REF!</definedName>
    <definedName name="S27R1" localSheetId="2">#REF!</definedName>
    <definedName name="S27R1" localSheetId="7">#REF!</definedName>
    <definedName name="S27R1" localSheetId="11">#REF!</definedName>
    <definedName name="S27R1" localSheetId="12">#REF!</definedName>
    <definedName name="S27R1">#REF!</definedName>
    <definedName name="S27R10" localSheetId="2">#REF!</definedName>
    <definedName name="S27R10" localSheetId="7">#REF!</definedName>
    <definedName name="S27R10" localSheetId="11">#REF!</definedName>
    <definedName name="S27R10" localSheetId="12">#REF!</definedName>
    <definedName name="S27R10">#REF!</definedName>
    <definedName name="S27R11" localSheetId="2">#REF!</definedName>
    <definedName name="S27R11" localSheetId="7">#REF!</definedName>
    <definedName name="S27R11" localSheetId="11">#REF!</definedName>
    <definedName name="S27R11" localSheetId="12">#REF!</definedName>
    <definedName name="S27R11">#REF!</definedName>
    <definedName name="S27R12" localSheetId="2">#REF!</definedName>
    <definedName name="S27R12" localSheetId="7">#REF!</definedName>
    <definedName name="S27R12" localSheetId="11">#REF!</definedName>
    <definedName name="S27R12" localSheetId="12">#REF!</definedName>
    <definedName name="S27R12">#REF!</definedName>
    <definedName name="S27R13" localSheetId="2">#REF!</definedName>
    <definedName name="S27R13" localSheetId="7">#REF!</definedName>
    <definedName name="S27R13" localSheetId="11">#REF!</definedName>
    <definedName name="S27R13" localSheetId="12">#REF!</definedName>
    <definedName name="S27R13">#REF!</definedName>
    <definedName name="S27R14" localSheetId="2">#REF!</definedName>
    <definedName name="S27R14" localSheetId="7">#REF!</definedName>
    <definedName name="S27R14" localSheetId="11">#REF!</definedName>
    <definedName name="S27R14" localSheetId="12">#REF!</definedName>
    <definedName name="S27R14">#REF!</definedName>
    <definedName name="S27R15" localSheetId="2">#REF!</definedName>
    <definedName name="S27R15" localSheetId="7">#REF!</definedName>
    <definedName name="S27R15" localSheetId="11">#REF!</definedName>
    <definedName name="S27R15" localSheetId="12">#REF!</definedName>
    <definedName name="S27R15">#REF!</definedName>
    <definedName name="S27R16" localSheetId="2">#REF!</definedName>
    <definedName name="S27R16" localSheetId="7">#REF!</definedName>
    <definedName name="S27R16" localSheetId="11">#REF!</definedName>
    <definedName name="S27R16" localSheetId="12">#REF!</definedName>
    <definedName name="S27R16">#REF!</definedName>
    <definedName name="S27R17" localSheetId="2">#REF!</definedName>
    <definedName name="S27R17" localSheetId="7">#REF!</definedName>
    <definedName name="S27R17" localSheetId="11">#REF!</definedName>
    <definedName name="S27R17" localSheetId="12">#REF!</definedName>
    <definedName name="S27R17">#REF!</definedName>
    <definedName name="S27R18" localSheetId="2">#REF!</definedName>
    <definedName name="S27R18" localSheetId="7">#REF!</definedName>
    <definedName name="S27R18" localSheetId="11">#REF!</definedName>
    <definedName name="S27R18" localSheetId="12">#REF!</definedName>
    <definedName name="S27R18">#REF!</definedName>
    <definedName name="S27R19" localSheetId="2">#REF!</definedName>
    <definedName name="S27R19" localSheetId="7">#REF!</definedName>
    <definedName name="S27R19" localSheetId="11">#REF!</definedName>
    <definedName name="S27R19" localSheetId="12">#REF!</definedName>
    <definedName name="S27R19">#REF!</definedName>
    <definedName name="S27R2" localSheetId="2">#REF!</definedName>
    <definedName name="S27R2" localSheetId="7">#REF!</definedName>
    <definedName name="S27R2" localSheetId="11">#REF!</definedName>
    <definedName name="S27R2" localSheetId="12">#REF!</definedName>
    <definedName name="S27R2">#REF!</definedName>
    <definedName name="S27R20" localSheetId="2">#REF!</definedName>
    <definedName name="S27R20" localSheetId="7">#REF!</definedName>
    <definedName name="S27R20" localSheetId="11">#REF!</definedName>
    <definedName name="S27R20" localSheetId="12">#REF!</definedName>
    <definedName name="S27R20">#REF!</definedName>
    <definedName name="S27R21" localSheetId="2">#REF!</definedName>
    <definedName name="S27R21" localSheetId="7">#REF!</definedName>
    <definedName name="S27R21" localSheetId="11">#REF!</definedName>
    <definedName name="S27R21" localSheetId="12">#REF!</definedName>
    <definedName name="S27R21">#REF!</definedName>
    <definedName name="S27R22" localSheetId="2">#REF!</definedName>
    <definedName name="S27R22" localSheetId="7">#REF!</definedName>
    <definedName name="S27R22" localSheetId="11">#REF!</definedName>
    <definedName name="S27R22" localSheetId="12">#REF!</definedName>
    <definedName name="S27R22">#REF!</definedName>
    <definedName name="S27R23" localSheetId="2">#REF!</definedName>
    <definedName name="S27R23" localSheetId="7">#REF!</definedName>
    <definedName name="S27R23" localSheetId="11">#REF!</definedName>
    <definedName name="S27R23" localSheetId="12">#REF!</definedName>
    <definedName name="S27R23">#REF!</definedName>
    <definedName name="S27R24" localSheetId="2">#REF!</definedName>
    <definedName name="S27R24" localSheetId="7">#REF!</definedName>
    <definedName name="S27R24" localSheetId="11">#REF!</definedName>
    <definedName name="S27R24" localSheetId="12">#REF!</definedName>
    <definedName name="S27R24">#REF!</definedName>
    <definedName name="S27R3" localSheetId="2">#REF!</definedName>
    <definedName name="S27R3" localSheetId="7">#REF!</definedName>
    <definedName name="S27R3" localSheetId="11">#REF!</definedName>
    <definedName name="S27R3" localSheetId="12">#REF!</definedName>
    <definedName name="S27R3">#REF!</definedName>
    <definedName name="S27R4" localSheetId="2">#REF!</definedName>
    <definedName name="S27R4" localSheetId="7">#REF!</definedName>
    <definedName name="S27R4" localSheetId="11">#REF!</definedName>
    <definedName name="S27R4" localSheetId="12">#REF!</definedName>
    <definedName name="S27R4">#REF!</definedName>
    <definedName name="S27R5" localSheetId="2">#REF!</definedName>
    <definedName name="S27R5" localSheetId="7">#REF!</definedName>
    <definedName name="S27R5" localSheetId="11">#REF!</definedName>
    <definedName name="S27R5" localSheetId="12">#REF!</definedName>
    <definedName name="S27R5">#REF!</definedName>
    <definedName name="S27R6" localSheetId="2">#REF!</definedName>
    <definedName name="S27R6" localSheetId="7">#REF!</definedName>
    <definedName name="S27R6" localSheetId="11">#REF!</definedName>
    <definedName name="S27R6" localSheetId="12">#REF!</definedName>
    <definedName name="S27R6">#REF!</definedName>
    <definedName name="S27R7" localSheetId="2">#REF!</definedName>
    <definedName name="S27R7" localSheetId="7">#REF!</definedName>
    <definedName name="S27R7" localSheetId="11">#REF!</definedName>
    <definedName name="S27R7" localSheetId="12">#REF!</definedName>
    <definedName name="S27R7">#REF!</definedName>
    <definedName name="S27R8" localSheetId="2">#REF!</definedName>
    <definedName name="S27R8" localSheetId="7">#REF!</definedName>
    <definedName name="S27R8" localSheetId="11">#REF!</definedName>
    <definedName name="S27R8" localSheetId="12">#REF!</definedName>
    <definedName name="S27R8">#REF!</definedName>
    <definedName name="S27R9" localSheetId="2">#REF!</definedName>
    <definedName name="S27R9" localSheetId="7">#REF!</definedName>
    <definedName name="S27R9" localSheetId="11">#REF!</definedName>
    <definedName name="S27R9" localSheetId="12">#REF!</definedName>
    <definedName name="S27R9">#REF!</definedName>
    <definedName name="S28P1" localSheetId="2">#REF!</definedName>
    <definedName name="S28P1" localSheetId="7">#REF!</definedName>
    <definedName name="S28P1" localSheetId="11">#REF!</definedName>
    <definedName name="S28P1" localSheetId="12">#REF!</definedName>
    <definedName name="S28P1">#REF!</definedName>
    <definedName name="S28P10" localSheetId="2">#REF!</definedName>
    <definedName name="S28P10" localSheetId="7">#REF!</definedName>
    <definedName name="S28P10" localSheetId="11">#REF!</definedName>
    <definedName name="S28P10" localSheetId="12">#REF!</definedName>
    <definedName name="S28P10">#REF!</definedName>
    <definedName name="S28P11" localSheetId="2">#REF!</definedName>
    <definedName name="S28P11" localSheetId="7">#REF!</definedName>
    <definedName name="S28P11" localSheetId="11">#REF!</definedName>
    <definedName name="S28P11" localSheetId="12">#REF!</definedName>
    <definedName name="S28P11">#REF!</definedName>
    <definedName name="S28P12" localSheetId="2">#REF!</definedName>
    <definedName name="S28P12" localSheetId="7">#REF!</definedName>
    <definedName name="S28P12" localSheetId="11">#REF!</definedName>
    <definedName name="S28P12" localSheetId="12">#REF!</definedName>
    <definedName name="S28P12">#REF!</definedName>
    <definedName name="S28P13" localSheetId="2">#REF!</definedName>
    <definedName name="S28P13" localSheetId="7">#REF!</definedName>
    <definedName name="S28P13" localSheetId="11">#REF!</definedName>
    <definedName name="S28P13" localSheetId="12">#REF!</definedName>
    <definedName name="S28P13">#REF!</definedName>
    <definedName name="S28P14" localSheetId="2">#REF!</definedName>
    <definedName name="S28P14" localSheetId="7">#REF!</definedName>
    <definedName name="S28P14" localSheetId="11">#REF!</definedName>
    <definedName name="S28P14" localSheetId="12">#REF!</definedName>
    <definedName name="S28P14">#REF!</definedName>
    <definedName name="S28P15" localSheetId="2">#REF!</definedName>
    <definedName name="S28P15" localSheetId="7">#REF!</definedName>
    <definedName name="S28P15" localSheetId="11">#REF!</definedName>
    <definedName name="S28P15" localSheetId="12">#REF!</definedName>
    <definedName name="S28P15">#REF!</definedName>
    <definedName name="S28P16" localSheetId="2">#REF!</definedName>
    <definedName name="S28P16" localSheetId="7">#REF!</definedName>
    <definedName name="S28P16" localSheetId="11">#REF!</definedName>
    <definedName name="S28P16" localSheetId="12">#REF!</definedName>
    <definedName name="S28P16">#REF!</definedName>
    <definedName name="S28P17" localSheetId="2">#REF!</definedName>
    <definedName name="S28P17" localSheetId="7">#REF!</definedName>
    <definedName name="S28P17" localSheetId="11">#REF!</definedName>
    <definedName name="S28P17" localSheetId="12">#REF!</definedName>
    <definedName name="S28P17">#REF!</definedName>
    <definedName name="S28P18" localSheetId="2">#REF!</definedName>
    <definedName name="S28P18" localSheetId="7">#REF!</definedName>
    <definedName name="S28P18" localSheetId="11">#REF!</definedName>
    <definedName name="S28P18" localSheetId="12">#REF!</definedName>
    <definedName name="S28P18">#REF!</definedName>
    <definedName name="S28P19" localSheetId="2">#REF!</definedName>
    <definedName name="S28P19" localSheetId="7">#REF!</definedName>
    <definedName name="S28P19" localSheetId="11">#REF!</definedName>
    <definedName name="S28P19" localSheetId="12">#REF!</definedName>
    <definedName name="S28P19">#REF!</definedName>
    <definedName name="S28P2" localSheetId="2">#REF!</definedName>
    <definedName name="S28P2" localSheetId="7">#REF!</definedName>
    <definedName name="S28P2" localSheetId="11">#REF!</definedName>
    <definedName name="S28P2" localSheetId="12">#REF!</definedName>
    <definedName name="S28P2">#REF!</definedName>
    <definedName name="S28P20" localSheetId="2">#REF!</definedName>
    <definedName name="S28P20" localSheetId="7">#REF!</definedName>
    <definedName name="S28P20" localSheetId="11">#REF!</definedName>
    <definedName name="S28P20" localSheetId="12">#REF!</definedName>
    <definedName name="S28P20">#REF!</definedName>
    <definedName name="S28P21" localSheetId="2">#REF!</definedName>
    <definedName name="S28P21" localSheetId="7">#REF!</definedName>
    <definedName name="S28P21" localSheetId="11">#REF!</definedName>
    <definedName name="S28P21" localSheetId="12">#REF!</definedName>
    <definedName name="S28P21">#REF!</definedName>
    <definedName name="S28P22" localSheetId="2">#REF!</definedName>
    <definedName name="S28P22" localSheetId="7">#REF!</definedName>
    <definedName name="S28P22" localSheetId="11">#REF!</definedName>
    <definedName name="S28P22" localSheetId="12">#REF!</definedName>
    <definedName name="S28P22">#REF!</definedName>
    <definedName name="S28P23" localSheetId="2">#REF!</definedName>
    <definedName name="S28P23" localSheetId="7">#REF!</definedName>
    <definedName name="S28P23" localSheetId="11">#REF!</definedName>
    <definedName name="S28P23" localSheetId="12">#REF!</definedName>
    <definedName name="S28P23">#REF!</definedName>
    <definedName name="S28P24" localSheetId="2">#REF!</definedName>
    <definedName name="S28P24" localSheetId="7">#REF!</definedName>
    <definedName name="S28P24" localSheetId="11">#REF!</definedName>
    <definedName name="S28P24" localSheetId="12">#REF!</definedName>
    <definedName name="S28P24">#REF!</definedName>
    <definedName name="S28P3" localSheetId="2">#REF!</definedName>
    <definedName name="S28P3" localSheetId="7">#REF!</definedName>
    <definedName name="S28P3" localSheetId="11">#REF!</definedName>
    <definedName name="S28P3" localSheetId="12">#REF!</definedName>
    <definedName name="S28P3">#REF!</definedName>
    <definedName name="S28P4" localSheetId="2">#REF!</definedName>
    <definedName name="S28P4" localSheetId="7">#REF!</definedName>
    <definedName name="S28P4" localSheetId="11">#REF!</definedName>
    <definedName name="S28P4" localSheetId="12">#REF!</definedName>
    <definedName name="S28P4">#REF!</definedName>
    <definedName name="S28P5" localSheetId="2">#REF!</definedName>
    <definedName name="S28P5" localSheetId="7">#REF!</definedName>
    <definedName name="S28P5" localSheetId="11">#REF!</definedName>
    <definedName name="S28P5" localSheetId="12">#REF!</definedName>
    <definedName name="S28P5">#REF!</definedName>
    <definedName name="S28P6" localSheetId="2">#REF!</definedName>
    <definedName name="S28P6" localSheetId="7">#REF!</definedName>
    <definedName name="S28P6" localSheetId="11">#REF!</definedName>
    <definedName name="S28P6" localSheetId="12">#REF!</definedName>
    <definedName name="S28P6">#REF!</definedName>
    <definedName name="S28P7" localSheetId="2">#REF!</definedName>
    <definedName name="S28P7" localSheetId="7">#REF!</definedName>
    <definedName name="S28P7" localSheetId="11">#REF!</definedName>
    <definedName name="S28P7" localSheetId="12">#REF!</definedName>
    <definedName name="S28P7">#REF!</definedName>
    <definedName name="S28P8" localSheetId="2">#REF!</definedName>
    <definedName name="S28P8" localSheetId="7">#REF!</definedName>
    <definedName name="S28P8" localSheetId="11">#REF!</definedName>
    <definedName name="S28P8" localSheetId="12">#REF!</definedName>
    <definedName name="S28P8">#REF!</definedName>
    <definedName name="S28P9" localSheetId="2">#REF!</definedName>
    <definedName name="S28P9" localSheetId="7">#REF!</definedName>
    <definedName name="S28P9" localSheetId="11">#REF!</definedName>
    <definedName name="S28P9" localSheetId="12">#REF!</definedName>
    <definedName name="S28P9">#REF!</definedName>
    <definedName name="S28R1" localSheetId="2">#REF!</definedName>
    <definedName name="S28R1" localSheetId="7">#REF!</definedName>
    <definedName name="S28R1" localSheetId="11">#REF!</definedName>
    <definedName name="S28R1" localSheetId="12">#REF!</definedName>
    <definedName name="S28R1">#REF!</definedName>
    <definedName name="S28R10" localSheetId="2">#REF!</definedName>
    <definedName name="S28R10" localSheetId="7">#REF!</definedName>
    <definedName name="S28R10" localSheetId="11">#REF!</definedName>
    <definedName name="S28R10" localSheetId="12">#REF!</definedName>
    <definedName name="S28R10">#REF!</definedName>
    <definedName name="S28R11" localSheetId="2">#REF!</definedName>
    <definedName name="S28R11" localSheetId="7">#REF!</definedName>
    <definedName name="S28R11" localSheetId="11">#REF!</definedName>
    <definedName name="S28R11" localSheetId="12">#REF!</definedName>
    <definedName name="S28R11">#REF!</definedName>
    <definedName name="S28R12" localSheetId="2">#REF!</definedName>
    <definedName name="S28R12" localSheetId="7">#REF!</definedName>
    <definedName name="S28R12" localSheetId="11">#REF!</definedName>
    <definedName name="S28R12" localSheetId="12">#REF!</definedName>
    <definedName name="S28R12">#REF!</definedName>
    <definedName name="S28R13" localSheetId="2">#REF!</definedName>
    <definedName name="S28R13" localSheetId="7">#REF!</definedName>
    <definedName name="S28R13" localSheetId="11">#REF!</definedName>
    <definedName name="S28R13" localSheetId="12">#REF!</definedName>
    <definedName name="S28R13">#REF!</definedName>
    <definedName name="S28R14" localSheetId="2">#REF!</definedName>
    <definedName name="S28R14" localSheetId="7">#REF!</definedName>
    <definedName name="S28R14" localSheetId="11">#REF!</definedName>
    <definedName name="S28R14" localSheetId="12">#REF!</definedName>
    <definedName name="S28R14">#REF!</definedName>
    <definedName name="S28R15" localSheetId="2">#REF!</definedName>
    <definedName name="S28R15" localSheetId="7">#REF!</definedName>
    <definedName name="S28R15" localSheetId="11">#REF!</definedName>
    <definedName name="S28R15" localSheetId="12">#REF!</definedName>
    <definedName name="S28R15">#REF!</definedName>
    <definedName name="S28R16" localSheetId="2">#REF!</definedName>
    <definedName name="S28R16" localSheetId="7">#REF!</definedName>
    <definedName name="S28R16" localSheetId="11">#REF!</definedName>
    <definedName name="S28R16" localSheetId="12">#REF!</definedName>
    <definedName name="S28R16">#REF!</definedName>
    <definedName name="S28R17" localSheetId="2">#REF!</definedName>
    <definedName name="S28R17" localSheetId="7">#REF!</definedName>
    <definedName name="S28R17" localSheetId="11">#REF!</definedName>
    <definedName name="S28R17" localSheetId="12">#REF!</definedName>
    <definedName name="S28R17">#REF!</definedName>
    <definedName name="S28R18" localSheetId="2">#REF!</definedName>
    <definedName name="S28R18" localSheetId="7">#REF!</definedName>
    <definedName name="S28R18" localSheetId="11">#REF!</definedName>
    <definedName name="S28R18" localSheetId="12">#REF!</definedName>
    <definedName name="S28R18">#REF!</definedName>
    <definedName name="S28R19" localSheetId="2">#REF!</definedName>
    <definedName name="S28R19" localSheetId="7">#REF!</definedName>
    <definedName name="S28R19" localSheetId="11">#REF!</definedName>
    <definedName name="S28R19" localSheetId="12">#REF!</definedName>
    <definedName name="S28R19">#REF!</definedName>
    <definedName name="S28R2" localSheetId="2">#REF!</definedName>
    <definedName name="S28R2" localSheetId="7">#REF!</definedName>
    <definedName name="S28R2" localSheetId="11">#REF!</definedName>
    <definedName name="S28R2" localSheetId="12">#REF!</definedName>
    <definedName name="S28R2">#REF!</definedName>
    <definedName name="S28R20" localSheetId="2">#REF!</definedName>
    <definedName name="S28R20" localSheetId="7">#REF!</definedName>
    <definedName name="S28R20" localSheetId="11">#REF!</definedName>
    <definedName name="S28R20" localSheetId="12">#REF!</definedName>
    <definedName name="S28R20">#REF!</definedName>
    <definedName name="S28R21" localSheetId="2">#REF!</definedName>
    <definedName name="S28R21" localSheetId="7">#REF!</definedName>
    <definedName name="S28R21" localSheetId="11">#REF!</definedName>
    <definedName name="S28R21" localSheetId="12">#REF!</definedName>
    <definedName name="S28R21">#REF!</definedName>
    <definedName name="S28R22" localSheetId="2">#REF!</definedName>
    <definedName name="S28R22" localSheetId="7">#REF!</definedName>
    <definedName name="S28R22" localSheetId="11">#REF!</definedName>
    <definedName name="S28R22" localSheetId="12">#REF!</definedName>
    <definedName name="S28R22">#REF!</definedName>
    <definedName name="S28R23" localSheetId="2">#REF!</definedName>
    <definedName name="S28R23" localSheetId="7">#REF!</definedName>
    <definedName name="S28R23" localSheetId="11">#REF!</definedName>
    <definedName name="S28R23" localSheetId="12">#REF!</definedName>
    <definedName name="S28R23">#REF!</definedName>
    <definedName name="S28R24" localSheetId="2">#REF!</definedName>
    <definedName name="S28R24" localSheetId="7">#REF!</definedName>
    <definedName name="S28R24" localSheetId="11">#REF!</definedName>
    <definedName name="S28R24" localSheetId="12">#REF!</definedName>
    <definedName name="S28R24">#REF!</definedName>
    <definedName name="S28R3" localSheetId="2">#REF!</definedName>
    <definedName name="S28R3" localSheetId="7">#REF!</definedName>
    <definedName name="S28R3" localSheetId="11">#REF!</definedName>
    <definedName name="S28R3" localSheetId="12">#REF!</definedName>
    <definedName name="S28R3">#REF!</definedName>
    <definedName name="S28R4" localSheetId="2">#REF!</definedName>
    <definedName name="S28R4" localSheetId="7">#REF!</definedName>
    <definedName name="S28R4" localSheetId="11">#REF!</definedName>
    <definedName name="S28R4" localSheetId="12">#REF!</definedName>
    <definedName name="S28R4">#REF!</definedName>
    <definedName name="S28R5" localSheetId="2">#REF!</definedName>
    <definedName name="S28R5" localSheetId="7">#REF!</definedName>
    <definedName name="S28R5" localSheetId="11">#REF!</definedName>
    <definedName name="S28R5" localSheetId="12">#REF!</definedName>
    <definedName name="S28R5">#REF!</definedName>
    <definedName name="S28R6" localSheetId="2">#REF!</definedName>
    <definedName name="S28R6" localSheetId="7">#REF!</definedName>
    <definedName name="S28R6" localSheetId="11">#REF!</definedName>
    <definedName name="S28R6" localSheetId="12">#REF!</definedName>
    <definedName name="S28R6">#REF!</definedName>
    <definedName name="S28R7" localSheetId="2">#REF!</definedName>
    <definedName name="S28R7" localSheetId="7">#REF!</definedName>
    <definedName name="S28R7" localSheetId="11">#REF!</definedName>
    <definedName name="S28R7" localSheetId="12">#REF!</definedName>
    <definedName name="S28R7">#REF!</definedName>
    <definedName name="S28R8" localSheetId="2">#REF!</definedName>
    <definedName name="S28R8" localSheetId="7">#REF!</definedName>
    <definedName name="S28R8" localSheetId="11">#REF!</definedName>
    <definedName name="S28R8" localSheetId="12">#REF!</definedName>
    <definedName name="S28R8">#REF!</definedName>
    <definedName name="S28R9" localSheetId="2">#REF!</definedName>
    <definedName name="S28R9" localSheetId="7">#REF!</definedName>
    <definedName name="S28R9" localSheetId="11">#REF!</definedName>
    <definedName name="S28R9" localSheetId="12">#REF!</definedName>
    <definedName name="S28R9">#REF!</definedName>
    <definedName name="S29P1" localSheetId="2">#REF!</definedName>
    <definedName name="S29P1" localSheetId="7">#REF!</definedName>
    <definedName name="S29P1" localSheetId="11">#REF!</definedName>
    <definedName name="S29P1" localSheetId="12">#REF!</definedName>
    <definedName name="S29P1">#REF!</definedName>
    <definedName name="S29P10" localSheetId="2">#REF!</definedName>
    <definedName name="S29P10" localSheetId="7">#REF!</definedName>
    <definedName name="S29P10" localSheetId="11">#REF!</definedName>
    <definedName name="S29P10" localSheetId="12">#REF!</definedName>
    <definedName name="S29P10">#REF!</definedName>
    <definedName name="S29P11" localSheetId="2">#REF!</definedName>
    <definedName name="S29P11" localSheetId="7">#REF!</definedName>
    <definedName name="S29P11" localSheetId="11">#REF!</definedName>
    <definedName name="S29P11" localSheetId="12">#REF!</definedName>
    <definedName name="S29P11">#REF!</definedName>
    <definedName name="S29P12" localSheetId="2">#REF!</definedName>
    <definedName name="S29P12" localSheetId="7">#REF!</definedName>
    <definedName name="S29P12" localSheetId="11">#REF!</definedName>
    <definedName name="S29P12" localSheetId="12">#REF!</definedName>
    <definedName name="S29P12">#REF!</definedName>
    <definedName name="S29P13" localSheetId="2">#REF!</definedName>
    <definedName name="S29P13" localSheetId="7">#REF!</definedName>
    <definedName name="S29P13" localSheetId="11">#REF!</definedName>
    <definedName name="S29P13" localSheetId="12">#REF!</definedName>
    <definedName name="S29P13">#REF!</definedName>
    <definedName name="S29P14" localSheetId="2">#REF!</definedName>
    <definedName name="S29P14" localSheetId="7">#REF!</definedName>
    <definedName name="S29P14" localSheetId="11">#REF!</definedName>
    <definedName name="S29P14" localSheetId="12">#REF!</definedName>
    <definedName name="S29P14">#REF!</definedName>
    <definedName name="S29P15" localSheetId="2">#REF!</definedName>
    <definedName name="S29P15" localSheetId="7">#REF!</definedName>
    <definedName name="S29P15" localSheetId="11">#REF!</definedName>
    <definedName name="S29P15" localSheetId="12">#REF!</definedName>
    <definedName name="S29P15">#REF!</definedName>
    <definedName name="S29P16" localSheetId="2">#REF!</definedName>
    <definedName name="S29P16" localSheetId="7">#REF!</definedName>
    <definedName name="S29P16" localSheetId="11">#REF!</definedName>
    <definedName name="S29P16" localSheetId="12">#REF!</definedName>
    <definedName name="S29P16">#REF!</definedName>
    <definedName name="S29P17" localSheetId="2">#REF!</definedName>
    <definedName name="S29P17" localSheetId="7">#REF!</definedName>
    <definedName name="S29P17" localSheetId="11">#REF!</definedName>
    <definedName name="S29P17" localSheetId="12">#REF!</definedName>
    <definedName name="S29P17">#REF!</definedName>
    <definedName name="S29P18" localSheetId="2">#REF!</definedName>
    <definedName name="S29P18" localSheetId="7">#REF!</definedName>
    <definedName name="S29P18" localSheetId="11">#REF!</definedName>
    <definedName name="S29P18" localSheetId="12">#REF!</definedName>
    <definedName name="S29P18">#REF!</definedName>
    <definedName name="S29P19" localSheetId="2">#REF!</definedName>
    <definedName name="S29P19" localSheetId="7">#REF!</definedName>
    <definedName name="S29P19" localSheetId="11">#REF!</definedName>
    <definedName name="S29P19" localSheetId="12">#REF!</definedName>
    <definedName name="S29P19">#REF!</definedName>
    <definedName name="S29P2" localSheetId="2">#REF!</definedName>
    <definedName name="S29P2" localSheetId="7">#REF!</definedName>
    <definedName name="S29P2" localSheetId="11">#REF!</definedName>
    <definedName name="S29P2" localSheetId="12">#REF!</definedName>
    <definedName name="S29P2">#REF!</definedName>
    <definedName name="S29P20" localSheetId="2">#REF!</definedName>
    <definedName name="S29P20" localSheetId="7">#REF!</definedName>
    <definedName name="S29P20" localSheetId="11">#REF!</definedName>
    <definedName name="S29P20" localSheetId="12">#REF!</definedName>
    <definedName name="S29P20">#REF!</definedName>
    <definedName name="S29P21" localSheetId="2">#REF!</definedName>
    <definedName name="S29P21" localSheetId="7">#REF!</definedName>
    <definedName name="S29P21" localSheetId="11">#REF!</definedName>
    <definedName name="S29P21" localSheetId="12">#REF!</definedName>
    <definedName name="S29P21">#REF!</definedName>
    <definedName name="S29P22" localSheetId="2">#REF!</definedName>
    <definedName name="S29P22" localSheetId="7">#REF!</definedName>
    <definedName name="S29P22" localSheetId="11">#REF!</definedName>
    <definedName name="S29P22" localSheetId="12">#REF!</definedName>
    <definedName name="S29P22">#REF!</definedName>
    <definedName name="S29P23" localSheetId="2">#REF!</definedName>
    <definedName name="S29P23" localSheetId="7">#REF!</definedName>
    <definedName name="S29P23" localSheetId="11">#REF!</definedName>
    <definedName name="S29P23" localSheetId="12">#REF!</definedName>
    <definedName name="S29P23">#REF!</definedName>
    <definedName name="S29P24" localSheetId="2">#REF!</definedName>
    <definedName name="S29P24" localSheetId="7">#REF!</definedName>
    <definedName name="S29P24" localSheetId="11">#REF!</definedName>
    <definedName name="S29P24" localSheetId="12">#REF!</definedName>
    <definedName name="S29P24">#REF!</definedName>
    <definedName name="S29P3" localSheetId="2">#REF!</definedName>
    <definedName name="S29P3" localSheetId="7">#REF!</definedName>
    <definedName name="S29P3" localSheetId="11">#REF!</definedName>
    <definedName name="S29P3" localSheetId="12">#REF!</definedName>
    <definedName name="S29P3">#REF!</definedName>
    <definedName name="S29P4" localSheetId="2">#REF!</definedName>
    <definedName name="S29P4" localSheetId="7">#REF!</definedName>
    <definedName name="S29P4" localSheetId="11">#REF!</definedName>
    <definedName name="S29P4" localSheetId="12">#REF!</definedName>
    <definedName name="S29P4">#REF!</definedName>
    <definedName name="S29P5" localSheetId="2">#REF!</definedName>
    <definedName name="S29P5" localSheetId="7">#REF!</definedName>
    <definedName name="S29P5" localSheetId="11">#REF!</definedName>
    <definedName name="S29P5" localSheetId="12">#REF!</definedName>
    <definedName name="S29P5">#REF!</definedName>
    <definedName name="S29P6" localSheetId="2">#REF!</definedName>
    <definedName name="S29P6" localSheetId="7">#REF!</definedName>
    <definedName name="S29P6" localSheetId="11">#REF!</definedName>
    <definedName name="S29P6" localSheetId="12">#REF!</definedName>
    <definedName name="S29P6">#REF!</definedName>
    <definedName name="S29P7" localSheetId="2">#REF!</definedName>
    <definedName name="S29P7" localSheetId="7">#REF!</definedName>
    <definedName name="S29P7" localSheetId="11">#REF!</definedName>
    <definedName name="S29P7" localSheetId="12">#REF!</definedName>
    <definedName name="S29P7">#REF!</definedName>
    <definedName name="S29P8" localSheetId="2">#REF!</definedName>
    <definedName name="S29P8" localSheetId="7">#REF!</definedName>
    <definedName name="S29P8" localSheetId="11">#REF!</definedName>
    <definedName name="S29P8" localSheetId="12">#REF!</definedName>
    <definedName name="S29P8">#REF!</definedName>
    <definedName name="S29P9" localSheetId="2">#REF!</definedName>
    <definedName name="S29P9" localSheetId="7">#REF!</definedName>
    <definedName name="S29P9" localSheetId="11">#REF!</definedName>
    <definedName name="S29P9" localSheetId="12">#REF!</definedName>
    <definedName name="S29P9">#REF!</definedName>
    <definedName name="S29R1" localSheetId="2">#REF!</definedName>
    <definedName name="S29R1" localSheetId="7">#REF!</definedName>
    <definedName name="S29R1" localSheetId="11">#REF!</definedName>
    <definedName name="S29R1" localSheetId="12">#REF!</definedName>
    <definedName name="S29R1">#REF!</definedName>
    <definedName name="S29R10" localSheetId="2">#REF!</definedName>
    <definedName name="S29R10" localSheetId="7">#REF!</definedName>
    <definedName name="S29R10" localSheetId="11">#REF!</definedName>
    <definedName name="S29R10" localSheetId="12">#REF!</definedName>
    <definedName name="S29R10">#REF!</definedName>
    <definedName name="S29R11" localSheetId="2">#REF!</definedName>
    <definedName name="S29R11" localSheetId="7">#REF!</definedName>
    <definedName name="S29R11" localSheetId="11">#REF!</definedName>
    <definedName name="S29R11" localSheetId="12">#REF!</definedName>
    <definedName name="S29R11">#REF!</definedName>
    <definedName name="S29R12" localSheetId="2">#REF!</definedName>
    <definedName name="S29R12" localSheetId="7">#REF!</definedName>
    <definedName name="S29R12" localSheetId="11">#REF!</definedName>
    <definedName name="S29R12" localSheetId="12">#REF!</definedName>
    <definedName name="S29R12">#REF!</definedName>
    <definedName name="S29R13" localSheetId="2">#REF!</definedName>
    <definedName name="S29R13" localSheetId="7">#REF!</definedName>
    <definedName name="S29R13" localSheetId="11">#REF!</definedName>
    <definedName name="S29R13" localSheetId="12">#REF!</definedName>
    <definedName name="S29R13">#REF!</definedName>
    <definedName name="S29R14" localSheetId="2">#REF!</definedName>
    <definedName name="S29R14" localSheetId="7">#REF!</definedName>
    <definedName name="S29R14" localSheetId="11">#REF!</definedName>
    <definedName name="S29R14" localSheetId="12">#REF!</definedName>
    <definedName name="S29R14">#REF!</definedName>
    <definedName name="S29R15" localSheetId="2">#REF!</definedName>
    <definedName name="S29R15" localSheetId="7">#REF!</definedName>
    <definedName name="S29R15" localSheetId="11">#REF!</definedName>
    <definedName name="S29R15" localSheetId="12">#REF!</definedName>
    <definedName name="S29R15">#REF!</definedName>
    <definedName name="S29R16" localSheetId="2">#REF!</definedName>
    <definedName name="S29R16" localSheetId="7">#REF!</definedName>
    <definedName name="S29R16" localSheetId="11">#REF!</definedName>
    <definedName name="S29R16" localSheetId="12">#REF!</definedName>
    <definedName name="S29R16">#REF!</definedName>
    <definedName name="S29R17" localSheetId="2">#REF!</definedName>
    <definedName name="S29R17" localSheetId="7">#REF!</definedName>
    <definedName name="S29R17" localSheetId="11">#REF!</definedName>
    <definedName name="S29R17" localSheetId="12">#REF!</definedName>
    <definedName name="S29R17">#REF!</definedName>
    <definedName name="S29R18" localSheetId="2">#REF!</definedName>
    <definedName name="S29R18" localSheetId="7">#REF!</definedName>
    <definedName name="S29R18" localSheetId="11">#REF!</definedName>
    <definedName name="S29R18" localSheetId="12">#REF!</definedName>
    <definedName name="S29R18">#REF!</definedName>
    <definedName name="S29R19" localSheetId="2">#REF!</definedName>
    <definedName name="S29R19" localSheetId="7">#REF!</definedName>
    <definedName name="S29R19" localSheetId="11">#REF!</definedName>
    <definedName name="S29R19" localSheetId="12">#REF!</definedName>
    <definedName name="S29R19">#REF!</definedName>
    <definedName name="S29R2" localSheetId="2">#REF!</definedName>
    <definedName name="S29R2" localSheetId="7">#REF!</definedName>
    <definedName name="S29R2" localSheetId="11">#REF!</definedName>
    <definedName name="S29R2" localSheetId="12">#REF!</definedName>
    <definedName name="S29R2">#REF!</definedName>
    <definedName name="S29R20" localSheetId="2">#REF!</definedName>
    <definedName name="S29R20" localSheetId="7">#REF!</definedName>
    <definedName name="S29R20" localSheetId="11">#REF!</definedName>
    <definedName name="S29R20" localSheetId="12">#REF!</definedName>
    <definedName name="S29R20">#REF!</definedName>
    <definedName name="S29R21" localSheetId="2">#REF!</definedName>
    <definedName name="S29R21" localSheetId="7">#REF!</definedName>
    <definedName name="S29R21" localSheetId="11">#REF!</definedName>
    <definedName name="S29R21" localSheetId="12">#REF!</definedName>
    <definedName name="S29R21">#REF!</definedName>
    <definedName name="S29R22" localSheetId="2">#REF!</definedName>
    <definedName name="S29R22" localSheetId="7">#REF!</definedName>
    <definedName name="S29R22" localSheetId="11">#REF!</definedName>
    <definedName name="S29R22" localSheetId="12">#REF!</definedName>
    <definedName name="S29R22">#REF!</definedName>
    <definedName name="S29R23" localSheetId="2">#REF!</definedName>
    <definedName name="S29R23" localSheetId="7">#REF!</definedName>
    <definedName name="S29R23" localSheetId="11">#REF!</definedName>
    <definedName name="S29R23" localSheetId="12">#REF!</definedName>
    <definedName name="S29R23">#REF!</definedName>
    <definedName name="S29R24" localSheetId="2">#REF!</definedName>
    <definedName name="S29R24" localSheetId="7">#REF!</definedName>
    <definedName name="S29R24" localSheetId="11">#REF!</definedName>
    <definedName name="S29R24" localSheetId="12">#REF!</definedName>
    <definedName name="S29R24">#REF!</definedName>
    <definedName name="S29R3" localSheetId="2">#REF!</definedName>
    <definedName name="S29R3" localSheetId="7">#REF!</definedName>
    <definedName name="S29R3" localSheetId="11">#REF!</definedName>
    <definedName name="S29R3" localSheetId="12">#REF!</definedName>
    <definedName name="S29R3">#REF!</definedName>
    <definedName name="S29R4" localSheetId="2">#REF!</definedName>
    <definedName name="S29R4" localSheetId="7">#REF!</definedName>
    <definedName name="S29R4" localSheetId="11">#REF!</definedName>
    <definedName name="S29R4" localSheetId="12">#REF!</definedName>
    <definedName name="S29R4">#REF!</definedName>
    <definedName name="S29R5" localSheetId="2">#REF!</definedName>
    <definedName name="S29R5" localSheetId="7">#REF!</definedName>
    <definedName name="S29R5" localSheetId="11">#REF!</definedName>
    <definedName name="S29R5" localSheetId="12">#REF!</definedName>
    <definedName name="S29R5">#REF!</definedName>
    <definedName name="S29R6" localSheetId="2">#REF!</definedName>
    <definedName name="S29R6" localSheetId="7">#REF!</definedName>
    <definedName name="S29R6" localSheetId="11">#REF!</definedName>
    <definedName name="S29R6" localSheetId="12">#REF!</definedName>
    <definedName name="S29R6">#REF!</definedName>
    <definedName name="S29R7" localSheetId="2">#REF!</definedName>
    <definedName name="S29R7" localSheetId="7">#REF!</definedName>
    <definedName name="S29R7" localSheetId="11">#REF!</definedName>
    <definedName name="S29R7" localSheetId="12">#REF!</definedName>
    <definedName name="S29R7">#REF!</definedName>
    <definedName name="S29R8" localSheetId="2">#REF!</definedName>
    <definedName name="S29R8" localSheetId="7">#REF!</definedName>
    <definedName name="S29R8" localSheetId="11">#REF!</definedName>
    <definedName name="S29R8" localSheetId="12">#REF!</definedName>
    <definedName name="S29R8">#REF!</definedName>
    <definedName name="S29R9" localSheetId="2">#REF!</definedName>
    <definedName name="S29R9" localSheetId="7">#REF!</definedName>
    <definedName name="S29R9" localSheetId="11">#REF!</definedName>
    <definedName name="S29R9" localSheetId="12">#REF!</definedName>
    <definedName name="S29R9">#REF!</definedName>
    <definedName name="S2P1" localSheetId="2">#REF!</definedName>
    <definedName name="S2P1" localSheetId="7">#REF!</definedName>
    <definedName name="S2P1" localSheetId="11">#REF!</definedName>
    <definedName name="S2P1" localSheetId="12">#REF!</definedName>
    <definedName name="S2P1">#REF!</definedName>
    <definedName name="S2P10" localSheetId="2">#REF!</definedName>
    <definedName name="S2P10" localSheetId="7">#REF!</definedName>
    <definedName name="S2P10" localSheetId="11">#REF!</definedName>
    <definedName name="S2P10" localSheetId="12">#REF!</definedName>
    <definedName name="S2P10">#REF!</definedName>
    <definedName name="S2P11" localSheetId="2">#REF!</definedName>
    <definedName name="S2P11" localSheetId="7">#REF!</definedName>
    <definedName name="S2P11" localSheetId="11">#REF!</definedName>
    <definedName name="S2P11" localSheetId="12">#REF!</definedName>
    <definedName name="S2P11">#REF!</definedName>
    <definedName name="S2P12" localSheetId="2">#REF!</definedName>
    <definedName name="S2P12" localSheetId="7">#REF!</definedName>
    <definedName name="S2P12" localSheetId="11">#REF!</definedName>
    <definedName name="S2P12" localSheetId="12">#REF!</definedName>
    <definedName name="S2P12">#REF!</definedName>
    <definedName name="S2P13" localSheetId="2">#REF!</definedName>
    <definedName name="S2P13" localSheetId="7">#REF!</definedName>
    <definedName name="S2P13" localSheetId="11">#REF!</definedName>
    <definedName name="S2P13" localSheetId="12">#REF!</definedName>
    <definedName name="S2P13">#REF!</definedName>
    <definedName name="S2P14" localSheetId="2">#REF!</definedName>
    <definedName name="S2P14" localSheetId="7">#REF!</definedName>
    <definedName name="S2P14" localSheetId="11">#REF!</definedName>
    <definedName name="S2P14" localSheetId="12">#REF!</definedName>
    <definedName name="S2P14">#REF!</definedName>
    <definedName name="S2P15" localSheetId="2">#REF!</definedName>
    <definedName name="S2P15" localSheetId="7">#REF!</definedName>
    <definedName name="S2P15" localSheetId="11">#REF!</definedName>
    <definedName name="S2P15" localSheetId="12">#REF!</definedName>
    <definedName name="S2P15">#REF!</definedName>
    <definedName name="S2P16" localSheetId="2">#REF!</definedName>
    <definedName name="S2P16" localSheetId="7">#REF!</definedName>
    <definedName name="S2P16" localSheetId="11">#REF!</definedName>
    <definedName name="S2P16" localSheetId="12">#REF!</definedName>
    <definedName name="S2P16">#REF!</definedName>
    <definedName name="S2P17" localSheetId="2">#REF!</definedName>
    <definedName name="S2P17" localSheetId="7">#REF!</definedName>
    <definedName name="S2P17" localSheetId="11">#REF!</definedName>
    <definedName name="S2P17" localSheetId="12">#REF!</definedName>
    <definedName name="S2P17">#REF!</definedName>
    <definedName name="S2P18" localSheetId="2">#REF!</definedName>
    <definedName name="S2P18" localSheetId="7">#REF!</definedName>
    <definedName name="S2P18" localSheetId="11">#REF!</definedName>
    <definedName name="S2P18" localSheetId="12">#REF!</definedName>
    <definedName name="S2P18">#REF!</definedName>
    <definedName name="S2P19" localSheetId="2">#REF!</definedName>
    <definedName name="S2P19" localSheetId="7">#REF!</definedName>
    <definedName name="S2P19" localSheetId="11">#REF!</definedName>
    <definedName name="S2P19" localSheetId="12">#REF!</definedName>
    <definedName name="S2P19">#REF!</definedName>
    <definedName name="S2P2" localSheetId="2">#REF!</definedName>
    <definedName name="S2P2" localSheetId="7">#REF!</definedName>
    <definedName name="S2P2" localSheetId="11">#REF!</definedName>
    <definedName name="S2P2" localSheetId="12">#REF!</definedName>
    <definedName name="S2P2">#REF!</definedName>
    <definedName name="S2P20" localSheetId="2">#REF!</definedName>
    <definedName name="S2P20" localSheetId="7">#REF!</definedName>
    <definedName name="S2P20" localSheetId="11">#REF!</definedName>
    <definedName name="S2P20" localSheetId="12">#REF!</definedName>
    <definedName name="S2P20">#REF!</definedName>
    <definedName name="S2P21" localSheetId="2">#REF!</definedName>
    <definedName name="S2P21" localSheetId="7">#REF!</definedName>
    <definedName name="S2P21" localSheetId="11">#REF!</definedName>
    <definedName name="S2P21" localSheetId="12">#REF!</definedName>
    <definedName name="S2P21">#REF!</definedName>
    <definedName name="S2P22" localSheetId="2">#REF!</definedName>
    <definedName name="S2P22" localSheetId="7">#REF!</definedName>
    <definedName name="S2P22" localSheetId="11">#REF!</definedName>
    <definedName name="S2P22" localSheetId="12">#REF!</definedName>
    <definedName name="S2P22">#REF!</definedName>
    <definedName name="S2P23" localSheetId="2">#REF!</definedName>
    <definedName name="S2P23" localSheetId="7">#REF!</definedName>
    <definedName name="S2P23" localSheetId="11">#REF!</definedName>
    <definedName name="S2P23" localSheetId="12">#REF!</definedName>
    <definedName name="S2P23">#REF!</definedName>
    <definedName name="S2P24" localSheetId="2">#REF!</definedName>
    <definedName name="S2P24" localSheetId="7">#REF!</definedName>
    <definedName name="S2P24" localSheetId="11">#REF!</definedName>
    <definedName name="S2P24" localSheetId="12">#REF!</definedName>
    <definedName name="S2P24">#REF!</definedName>
    <definedName name="S2P3" localSheetId="2">#REF!</definedName>
    <definedName name="S2P3" localSheetId="7">#REF!</definedName>
    <definedName name="S2P3" localSheetId="11">#REF!</definedName>
    <definedName name="S2P3" localSheetId="12">#REF!</definedName>
    <definedName name="S2P3">#REF!</definedName>
    <definedName name="S2P4" localSheetId="2">#REF!</definedName>
    <definedName name="S2P4" localSheetId="7">#REF!</definedName>
    <definedName name="S2P4" localSheetId="11">#REF!</definedName>
    <definedName name="S2P4" localSheetId="12">#REF!</definedName>
    <definedName name="S2P4">#REF!</definedName>
    <definedName name="S2P5" localSheetId="2">#REF!</definedName>
    <definedName name="S2P5" localSheetId="7">#REF!</definedName>
    <definedName name="S2P5" localSheetId="11">#REF!</definedName>
    <definedName name="S2P5" localSheetId="12">#REF!</definedName>
    <definedName name="S2P5">#REF!</definedName>
    <definedName name="S2P6" localSheetId="2">#REF!</definedName>
    <definedName name="S2P6" localSheetId="7">#REF!</definedName>
    <definedName name="S2P6" localSheetId="11">#REF!</definedName>
    <definedName name="S2P6" localSheetId="12">#REF!</definedName>
    <definedName name="S2P6">#REF!</definedName>
    <definedName name="S2P7" localSheetId="2">#REF!</definedName>
    <definedName name="S2P7" localSheetId="7">#REF!</definedName>
    <definedName name="S2P7" localSheetId="11">#REF!</definedName>
    <definedName name="S2P7" localSheetId="12">#REF!</definedName>
    <definedName name="S2P7">#REF!</definedName>
    <definedName name="S2P8" localSheetId="2">#REF!</definedName>
    <definedName name="S2P8" localSheetId="7">#REF!</definedName>
    <definedName name="S2P8" localSheetId="11">#REF!</definedName>
    <definedName name="S2P8" localSheetId="12">#REF!</definedName>
    <definedName name="S2P8">#REF!</definedName>
    <definedName name="S2P9" localSheetId="2">#REF!</definedName>
    <definedName name="S2P9" localSheetId="7">#REF!</definedName>
    <definedName name="S2P9" localSheetId="11">#REF!</definedName>
    <definedName name="S2P9" localSheetId="12">#REF!</definedName>
    <definedName name="S2P9">#REF!</definedName>
    <definedName name="S2PP4" localSheetId="2">#REF!</definedName>
    <definedName name="S2PP4" localSheetId="7">#REF!</definedName>
    <definedName name="S2PP4" localSheetId="11">#REF!</definedName>
    <definedName name="S2PP4" localSheetId="12">#REF!</definedName>
    <definedName name="S2PP4">#REF!</definedName>
    <definedName name="S2R1" localSheetId="2">#REF!</definedName>
    <definedName name="S2R1" localSheetId="7">#REF!</definedName>
    <definedName name="S2R1" localSheetId="11">#REF!</definedName>
    <definedName name="S2R1" localSheetId="12">#REF!</definedName>
    <definedName name="S2R1">#REF!</definedName>
    <definedName name="S2R10" localSheetId="2">#REF!</definedName>
    <definedName name="S2R10" localSheetId="7">#REF!</definedName>
    <definedName name="S2R10" localSheetId="11">#REF!</definedName>
    <definedName name="S2R10" localSheetId="12">#REF!</definedName>
    <definedName name="S2R10">#REF!</definedName>
    <definedName name="S2R11" localSheetId="2">#REF!</definedName>
    <definedName name="S2R11" localSheetId="7">#REF!</definedName>
    <definedName name="S2R11" localSheetId="11">#REF!</definedName>
    <definedName name="S2R11" localSheetId="12">#REF!</definedName>
    <definedName name="S2R11">#REF!</definedName>
    <definedName name="S2R12" localSheetId="2">#REF!</definedName>
    <definedName name="S2R12" localSheetId="7">#REF!</definedName>
    <definedName name="S2R12" localSheetId="11">#REF!</definedName>
    <definedName name="S2R12" localSheetId="12">#REF!</definedName>
    <definedName name="S2R12">#REF!</definedName>
    <definedName name="S2R13" localSheetId="2">#REF!</definedName>
    <definedName name="S2R13" localSheetId="7">#REF!</definedName>
    <definedName name="S2R13" localSheetId="11">#REF!</definedName>
    <definedName name="S2R13" localSheetId="12">#REF!</definedName>
    <definedName name="S2R13">#REF!</definedName>
    <definedName name="S2R14" localSheetId="2">#REF!</definedName>
    <definedName name="S2R14" localSheetId="7">#REF!</definedName>
    <definedName name="S2R14" localSheetId="11">#REF!</definedName>
    <definedName name="S2R14" localSheetId="12">#REF!</definedName>
    <definedName name="S2R14">#REF!</definedName>
    <definedName name="S2R15" localSheetId="2">#REF!</definedName>
    <definedName name="S2R15" localSheetId="7">#REF!</definedName>
    <definedName name="S2R15" localSheetId="11">#REF!</definedName>
    <definedName name="S2R15" localSheetId="12">#REF!</definedName>
    <definedName name="S2R15">#REF!</definedName>
    <definedName name="S2R16" localSheetId="2">#REF!</definedName>
    <definedName name="S2R16" localSheetId="7">#REF!</definedName>
    <definedName name="S2R16" localSheetId="11">#REF!</definedName>
    <definedName name="S2R16" localSheetId="12">#REF!</definedName>
    <definedName name="S2R16">#REF!</definedName>
    <definedName name="S2R17" localSheetId="2">#REF!</definedName>
    <definedName name="S2R17" localSheetId="7">#REF!</definedName>
    <definedName name="S2R17" localSheetId="11">#REF!</definedName>
    <definedName name="S2R17" localSheetId="12">#REF!</definedName>
    <definedName name="S2R17">#REF!</definedName>
    <definedName name="S2R18" localSheetId="2">#REF!</definedName>
    <definedName name="S2R18" localSheetId="7">#REF!</definedName>
    <definedName name="S2R18" localSheetId="11">#REF!</definedName>
    <definedName name="S2R18" localSheetId="12">#REF!</definedName>
    <definedName name="S2R18">#REF!</definedName>
    <definedName name="S2R19" localSheetId="2">#REF!</definedName>
    <definedName name="S2R19" localSheetId="7">#REF!</definedName>
    <definedName name="S2R19" localSheetId="11">#REF!</definedName>
    <definedName name="S2R19" localSheetId="12">#REF!</definedName>
    <definedName name="S2R19">#REF!</definedName>
    <definedName name="S2R2" localSheetId="2">#REF!</definedName>
    <definedName name="S2R2" localSheetId="7">#REF!</definedName>
    <definedName name="S2R2" localSheetId="11">#REF!</definedName>
    <definedName name="S2R2" localSheetId="12">#REF!</definedName>
    <definedName name="S2R2">#REF!</definedName>
    <definedName name="S2R20" localSheetId="2">#REF!</definedName>
    <definedName name="S2R20" localSheetId="7">#REF!</definedName>
    <definedName name="S2R20" localSheetId="11">#REF!</definedName>
    <definedName name="S2R20" localSheetId="12">#REF!</definedName>
    <definedName name="S2R20">#REF!</definedName>
    <definedName name="S2R21" localSheetId="2">#REF!</definedName>
    <definedName name="S2R21" localSheetId="7">#REF!</definedName>
    <definedName name="S2R21" localSheetId="11">#REF!</definedName>
    <definedName name="S2R21" localSheetId="12">#REF!</definedName>
    <definedName name="S2R21">#REF!</definedName>
    <definedName name="S2R22" localSheetId="2">#REF!</definedName>
    <definedName name="S2R22" localSheetId="7">#REF!</definedName>
    <definedName name="S2R22" localSheetId="11">#REF!</definedName>
    <definedName name="S2R22" localSheetId="12">#REF!</definedName>
    <definedName name="S2R22">#REF!</definedName>
    <definedName name="S2R23" localSheetId="2">#REF!</definedName>
    <definedName name="S2R23" localSheetId="7">#REF!</definedName>
    <definedName name="S2R23" localSheetId="11">#REF!</definedName>
    <definedName name="S2R23" localSheetId="12">#REF!</definedName>
    <definedName name="S2R23">#REF!</definedName>
    <definedName name="S2R24" localSheetId="2">#REF!</definedName>
    <definedName name="S2R24" localSheetId="7">#REF!</definedName>
    <definedName name="S2R24" localSheetId="11">#REF!</definedName>
    <definedName name="S2R24" localSheetId="12">#REF!</definedName>
    <definedName name="S2R24">#REF!</definedName>
    <definedName name="S2R3" localSheetId="2">#REF!</definedName>
    <definedName name="S2R3" localSheetId="7">#REF!</definedName>
    <definedName name="S2R3" localSheetId="11">#REF!</definedName>
    <definedName name="S2R3" localSheetId="12">#REF!</definedName>
    <definedName name="S2R3">#REF!</definedName>
    <definedName name="S2R4" localSheetId="2">#REF!</definedName>
    <definedName name="S2R4" localSheetId="7">#REF!</definedName>
    <definedName name="S2R4" localSheetId="11">#REF!</definedName>
    <definedName name="S2R4" localSheetId="12">#REF!</definedName>
    <definedName name="S2R4">#REF!</definedName>
    <definedName name="S2R5" localSheetId="2">#REF!</definedName>
    <definedName name="S2R5" localSheetId="7">#REF!</definedName>
    <definedName name="S2R5" localSheetId="11">#REF!</definedName>
    <definedName name="S2R5" localSheetId="12">#REF!</definedName>
    <definedName name="S2R5">#REF!</definedName>
    <definedName name="S2R6" localSheetId="2">#REF!</definedName>
    <definedName name="S2R6" localSheetId="7">#REF!</definedName>
    <definedName name="S2R6" localSheetId="11">#REF!</definedName>
    <definedName name="S2R6" localSheetId="12">#REF!</definedName>
    <definedName name="S2R6">#REF!</definedName>
    <definedName name="S2R7" localSheetId="2">#REF!</definedName>
    <definedName name="S2R7" localSheetId="7">#REF!</definedName>
    <definedName name="S2R7" localSheetId="11">#REF!</definedName>
    <definedName name="S2R7" localSheetId="12">#REF!</definedName>
    <definedName name="S2R7">#REF!</definedName>
    <definedName name="S2R8" localSheetId="2">#REF!</definedName>
    <definedName name="S2R8" localSheetId="7">#REF!</definedName>
    <definedName name="S2R8" localSheetId="11">#REF!</definedName>
    <definedName name="S2R8" localSheetId="12">#REF!</definedName>
    <definedName name="S2R8">#REF!</definedName>
    <definedName name="S2R9" localSheetId="2">#REF!</definedName>
    <definedName name="S2R9" localSheetId="7">#REF!</definedName>
    <definedName name="S2R9" localSheetId="11">#REF!</definedName>
    <definedName name="S2R9" localSheetId="12">#REF!</definedName>
    <definedName name="S2R9">#REF!</definedName>
    <definedName name="S30P1" localSheetId="2">#REF!</definedName>
    <definedName name="S30P1" localSheetId="7">#REF!</definedName>
    <definedName name="S30P1" localSheetId="11">#REF!</definedName>
    <definedName name="S30P1" localSheetId="12">#REF!</definedName>
    <definedName name="S30P1">#REF!</definedName>
    <definedName name="S30P10" localSheetId="2">#REF!</definedName>
    <definedName name="S30P10" localSheetId="7">#REF!</definedName>
    <definedName name="S30P10" localSheetId="11">#REF!</definedName>
    <definedName name="S30P10" localSheetId="12">#REF!</definedName>
    <definedName name="S30P10">#REF!</definedName>
    <definedName name="S30P11" localSheetId="2">#REF!</definedName>
    <definedName name="S30P11" localSheetId="7">#REF!</definedName>
    <definedName name="S30P11" localSheetId="11">#REF!</definedName>
    <definedName name="S30P11" localSheetId="12">#REF!</definedName>
    <definedName name="S30P11">#REF!</definedName>
    <definedName name="S30P12" localSheetId="2">#REF!</definedName>
    <definedName name="S30P12" localSheetId="7">#REF!</definedName>
    <definedName name="S30P12" localSheetId="11">#REF!</definedName>
    <definedName name="S30P12" localSheetId="12">#REF!</definedName>
    <definedName name="S30P12">#REF!</definedName>
    <definedName name="S30P13" localSheetId="2">#REF!</definedName>
    <definedName name="S30P13" localSheetId="7">#REF!</definedName>
    <definedName name="S30P13" localSheetId="11">#REF!</definedName>
    <definedName name="S30P13" localSheetId="12">#REF!</definedName>
    <definedName name="S30P13">#REF!</definedName>
    <definedName name="S30P14" localSheetId="2">#REF!</definedName>
    <definedName name="S30P14" localSheetId="7">#REF!</definedName>
    <definedName name="S30P14" localSheetId="11">#REF!</definedName>
    <definedName name="S30P14" localSheetId="12">#REF!</definedName>
    <definedName name="S30P14">#REF!</definedName>
    <definedName name="S30P15" localSheetId="2">#REF!</definedName>
    <definedName name="S30P15" localSheetId="7">#REF!</definedName>
    <definedName name="S30P15" localSheetId="11">#REF!</definedName>
    <definedName name="S30P15" localSheetId="12">#REF!</definedName>
    <definedName name="S30P15">#REF!</definedName>
    <definedName name="S30P16" localSheetId="2">#REF!</definedName>
    <definedName name="S30P16" localSheetId="7">#REF!</definedName>
    <definedName name="S30P16" localSheetId="11">#REF!</definedName>
    <definedName name="S30P16" localSheetId="12">#REF!</definedName>
    <definedName name="S30P16">#REF!</definedName>
    <definedName name="S30P17" localSheetId="2">#REF!</definedName>
    <definedName name="S30P17" localSheetId="7">#REF!</definedName>
    <definedName name="S30P17" localSheetId="11">#REF!</definedName>
    <definedName name="S30P17" localSheetId="12">#REF!</definedName>
    <definedName name="S30P17">#REF!</definedName>
    <definedName name="S30P18" localSheetId="2">#REF!</definedName>
    <definedName name="S30P18" localSheetId="7">#REF!</definedName>
    <definedName name="S30P18" localSheetId="11">#REF!</definedName>
    <definedName name="S30P18" localSheetId="12">#REF!</definedName>
    <definedName name="S30P18">#REF!</definedName>
    <definedName name="S30P19" localSheetId="2">#REF!</definedName>
    <definedName name="S30P19" localSheetId="7">#REF!</definedName>
    <definedName name="S30P19" localSheetId="11">#REF!</definedName>
    <definedName name="S30P19" localSheetId="12">#REF!</definedName>
    <definedName name="S30P19">#REF!</definedName>
    <definedName name="S30P2" localSheetId="2">#REF!</definedName>
    <definedName name="S30P2" localSheetId="7">#REF!</definedName>
    <definedName name="S30P2" localSheetId="11">#REF!</definedName>
    <definedName name="S30P2" localSheetId="12">#REF!</definedName>
    <definedName name="S30P2">#REF!</definedName>
    <definedName name="S30P20" localSheetId="2">#REF!</definedName>
    <definedName name="S30P20" localSheetId="7">#REF!</definedName>
    <definedName name="S30P20" localSheetId="11">#REF!</definedName>
    <definedName name="S30P20" localSheetId="12">#REF!</definedName>
    <definedName name="S30P20">#REF!</definedName>
    <definedName name="S30P21" localSheetId="2">#REF!</definedName>
    <definedName name="S30P21" localSheetId="7">#REF!</definedName>
    <definedName name="S30P21" localSheetId="11">#REF!</definedName>
    <definedName name="S30P21" localSheetId="12">#REF!</definedName>
    <definedName name="S30P21">#REF!</definedName>
    <definedName name="S30P22" localSheetId="2">#REF!</definedName>
    <definedName name="S30P22" localSheetId="7">#REF!</definedName>
    <definedName name="S30P22" localSheetId="11">#REF!</definedName>
    <definedName name="S30P22" localSheetId="12">#REF!</definedName>
    <definedName name="S30P22">#REF!</definedName>
    <definedName name="S30P23" localSheetId="2">#REF!</definedName>
    <definedName name="S30P23" localSheetId="7">#REF!</definedName>
    <definedName name="S30P23" localSheetId="11">#REF!</definedName>
    <definedName name="S30P23" localSheetId="12">#REF!</definedName>
    <definedName name="S30P23">#REF!</definedName>
    <definedName name="S30P24" localSheetId="2">#REF!</definedName>
    <definedName name="S30P24" localSheetId="7">#REF!</definedName>
    <definedName name="S30P24" localSheetId="11">#REF!</definedName>
    <definedName name="S30P24" localSheetId="12">#REF!</definedName>
    <definedName name="S30P24">#REF!</definedName>
    <definedName name="S30P3" localSheetId="2">#REF!</definedName>
    <definedName name="S30P3" localSheetId="7">#REF!</definedName>
    <definedName name="S30P3" localSheetId="11">#REF!</definedName>
    <definedName name="S30P3" localSheetId="12">#REF!</definedName>
    <definedName name="S30P3">#REF!</definedName>
    <definedName name="S30P4" localSheetId="2">#REF!</definedName>
    <definedName name="S30P4" localSheetId="7">#REF!</definedName>
    <definedName name="S30P4" localSheetId="11">#REF!</definedName>
    <definedName name="S30P4" localSheetId="12">#REF!</definedName>
    <definedName name="S30P4">#REF!</definedName>
    <definedName name="S30P5" localSheetId="2">#REF!</definedName>
    <definedName name="S30P5" localSheetId="7">#REF!</definedName>
    <definedName name="S30P5" localSheetId="11">#REF!</definedName>
    <definedName name="S30P5" localSheetId="12">#REF!</definedName>
    <definedName name="S30P5">#REF!</definedName>
    <definedName name="S30P6" localSheetId="2">#REF!</definedName>
    <definedName name="S30P6" localSheetId="7">#REF!</definedName>
    <definedName name="S30P6" localSheetId="11">#REF!</definedName>
    <definedName name="S30P6" localSheetId="12">#REF!</definedName>
    <definedName name="S30P6">#REF!</definedName>
    <definedName name="S30P7" localSheetId="2">#REF!</definedName>
    <definedName name="S30P7" localSheetId="7">#REF!</definedName>
    <definedName name="S30P7" localSheetId="11">#REF!</definedName>
    <definedName name="S30P7" localSheetId="12">#REF!</definedName>
    <definedName name="S30P7">#REF!</definedName>
    <definedName name="S30P8" localSheetId="2">#REF!</definedName>
    <definedName name="S30P8" localSheetId="7">#REF!</definedName>
    <definedName name="S30P8" localSheetId="11">#REF!</definedName>
    <definedName name="S30P8" localSheetId="12">#REF!</definedName>
    <definedName name="S30P8">#REF!</definedName>
    <definedName name="S30P9" localSheetId="2">#REF!</definedName>
    <definedName name="S30P9" localSheetId="7">#REF!</definedName>
    <definedName name="S30P9" localSheetId="11">#REF!</definedName>
    <definedName name="S30P9" localSheetId="12">#REF!</definedName>
    <definedName name="S30P9">#REF!</definedName>
    <definedName name="S30R1" localSheetId="2">#REF!</definedName>
    <definedName name="S30R1" localSheetId="7">#REF!</definedName>
    <definedName name="S30R1" localSheetId="11">#REF!</definedName>
    <definedName name="S30R1" localSheetId="12">#REF!</definedName>
    <definedName name="S30R1">#REF!</definedName>
    <definedName name="S30R10" localSheetId="2">#REF!</definedName>
    <definedName name="S30R10" localSheetId="7">#REF!</definedName>
    <definedName name="S30R10" localSheetId="11">#REF!</definedName>
    <definedName name="S30R10" localSheetId="12">#REF!</definedName>
    <definedName name="S30R10">#REF!</definedName>
    <definedName name="S30R11" localSheetId="2">#REF!</definedName>
    <definedName name="S30R11" localSheetId="7">#REF!</definedName>
    <definedName name="S30R11" localSheetId="11">#REF!</definedName>
    <definedName name="S30R11" localSheetId="12">#REF!</definedName>
    <definedName name="S30R11">#REF!</definedName>
    <definedName name="S30R12" localSheetId="2">#REF!</definedName>
    <definedName name="S30R12" localSheetId="7">#REF!</definedName>
    <definedName name="S30R12" localSheetId="11">#REF!</definedName>
    <definedName name="S30R12" localSheetId="12">#REF!</definedName>
    <definedName name="S30R12">#REF!</definedName>
    <definedName name="S30R13" localSheetId="2">#REF!</definedName>
    <definedName name="S30R13" localSheetId="7">#REF!</definedName>
    <definedName name="S30R13" localSheetId="11">#REF!</definedName>
    <definedName name="S30R13" localSheetId="12">#REF!</definedName>
    <definedName name="S30R13">#REF!</definedName>
    <definedName name="S30R14" localSheetId="2">#REF!</definedName>
    <definedName name="S30R14" localSheetId="7">#REF!</definedName>
    <definedName name="S30R14" localSheetId="11">#REF!</definedName>
    <definedName name="S30R14" localSheetId="12">#REF!</definedName>
    <definedName name="S30R14">#REF!</definedName>
    <definedName name="S30R15" localSheetId="2">#REF!</definedName>
    <definedName name="S30R15" localSheetId="7">#REF!</definedName>
    <definedName name="S30R15" localSheetId="11">#REF!</definedName>
    <definedName name="S30R15" localSheetId="12">#REF!</definedName>
    <definedName name="S30R15">#REF!</definedName>
    <definedName name="S30R16" localSheetId="2">#REF!</definedName>
    <definedName name="S30R16" localSheetId="7">#REF!</definedName>
    <definedName name="S30R16" localSheetId="11">#REF!</definedName>
    <definedName name="S30R16" localSheetId="12">#REF!</definedName>
    <definedName name="S30R16">#REF!</definedName>
    <definedName name="S30R17" localSheetId="2">#REF!</definedName>
    <definedName name="S30R17" localSheetId="7">#REF!</definedName>
    <definedName name="S30R17" localSheetId="11">#REF!</definedName>
    <definedName name="S30R17" localSheetId="12">#REF!</definedName>
    <definedName name="S30R17">#REF!</definedName>
    <definedName name="S30R18" localSheetId="2">#REF!</definedName>
    <definedName name="S30R18" localSheetId="7">#REF!</definedName>
    <definedName name="S30R18" localSheetId="11">#REF!</definedName>
    <definedName name="S30R18" localSheetId="12">#REF!</definedName>
    <definedName name="S30R18">#REF!</definedName>
    <definedName name="S30R19" localSheetId="2">#REF!</definedName>
    <definedName name="S30R19" localSheetId="7">#REF!</definedName>
    <definedName name="S30R19" localSheetId="11">#REF!</definedName>
    <definedName name="S30R19" localSheetId="12">#REF!</definedName>
    <definedName name="S30R19">#REF!</definedName>
    <definedName name="S30R2" localSheetId="2">#REF!</definedName>
    <definedName name="S30R2" localSheetId="7">#REF!</definedName>
    <definedName name="S30R2" localSheetId="11">#REF!</definedName>
    <definedName name="S30R2" localSheetId="12">#REF!</definedName>
    <definedName name="S30R2">#REF!</definedName>
    <definedName name="S30R20" localSheetId="2">#REF!</definedName>
    <definedName name="S30R20" localSheetId="7">#REF!</definedName>
    <definedName name="S30R20" localSheetId="11">#REF!</definedName>
    <definedName name="S30R20" localSheetId="12">#REF!</definedName>
    <definedName name="S30R20">#REF!</definedName>
    <definedName name="S30R21" localSheetId="2">#REF!</definedName>
    <definedName name="S30R21" localSheetId="7">#REF!</definedName>
    <definedName name="S30R21" localSheetId="11">#REF!</definedName>
    <definedName name="S30R21" localSheetId="12">#REF!</definedName>
    <definedName name="S30R21">#REF!</definedName>
    <definedName name="S30R22" localSheetId="2">#REF!</definedName>
    <definedName name="S30R22" localSheetId="7">#REF!</definedName>
    <definedName name="S30R22" localSheetId="11">#REF!</definedName>
    <definedName name="S30R22" localSheetId="12">#REF!</definedName>
    <definedName name="S30R22">#REF!</definedName>
    <definedName name="S30R23" localSheetId="2">#REF!</definedName>
    <definedName name="S30R23" localSheetId="7">#REF!</definedName>
    <definedName name="S30R23" localSheetId="11">#REF!</definedName>
    <definedName name="S30R23" localSheetId="12">#REF!</definedName>
    <definedName name="S30R23">#REF!</definedName>
    <definedName name="S30R24" localSheetId="2">#REF!</definedName>
    <definedName name="S30R24" localSheetId="7">#REF!</definedName>
    <definedName name="S30R24" localSheetId="11">#REF!</definedName>
    <definedName name="S30R24" localSheetId="12">#REF!</definedName>
    <definedName name="S30R24">#REF!</definedName>
    <definedName name="S30R3" localSheetId="2">#REF!</definedName>
    <definedName name="S30R3" localSheetId="7">#REF!</definedName>
    <definedName name="S30R3" localSheetId="11">#REF!</definedName>
    <definedName name="S30R3" localSheetId="12">#REF!</definedName>
    <definedName name="S30R3">#REF!</definedName>
    <definedName name="S30R4" localSheetId="2">#REF!</definedName>
    <definedName name="S30R4" localSheetId="7">#REF!</definedName>
    <definedName name="S30R4" localSheetId="11">#REF!</definedName>
    <definedName name="S30R4" localSheetId="12">#REF!</definedName>
    <definedName name="S30R4">#REF!</definedName>
    <definedName name="S30R5" localSheetId="2">#REF!</definedName>
    <definedName name="S30R5" localSheetId="7">#REF!</definedName>
    <definedName name="S30R5" localSheetId="11">#REF!</definedName>
    <definedName name="S30R5" localSheetId="12">#REF!</definedName>
    <definedName name="S30R5">#REF!</definedName>
    <definedName name="S30R6" localSheetId="2">#REF!</definedName>
    <definedName name="S30R6" localSheetId="7">#REF!</definedName>
    <definedName name="S30R6" localSheetId="11">#REF!</definedName>
    <definedName name="S30R6" localSheetId="12">#REF!</definedName>
    <definedName name="S30R6">#REF!</definedName>
    <definedName name="S30R7" localSheetId="2">#REF!</definedName>
    <definedName name="S30R7" localSheetId="7">#REF!</definedName>
    <definedName name="S30R7" localSheetId="11">#REF!</definedName>
    <definedName name="S30R7" localSheetId="12">#REF!</definedName>
    <definedName name="S30R7">#REF!</definedName>
    <definedName name="S30R8" localSheetId="2">#REF!</definedName>
    <definedName name="S30R8" localSheetId="7">#REF!</definedName>
    <definedName name="S30R8" localSheetId="11">#REF!</definedName>
    <definedName name="S30R8" localSheetId="12">#REF!</definedName>
    <definedName name="S30R8">#REF!</definedName>
    <definedName name="S30R9" localSheetId="2">#REF!</definedName>
    <definedName name="S30R9" localSheetId="7">#REF!</definedName>
    <definedName name="S30R9" localSheetId="11">#REF!</definedName>
    <definedName name="S30R9" localSheetId="12">#REF!</definedName>
    <definedName name="S30R9">#REF!</definedName>
    <definedName name="S31P1" localSheetId="2">#REF!</definedName>
    <definedName name="S31P1" localSheetId="7">#REF!</definedName>
    <definedName name="S31P1" localSheetId="11">#REF!</definedName>
    <definedName name="S31P1" localSheetId="12">#REF!</definedName>
    <definedName name="S31P1">#REF!</definedName>
    <definedName name="S31P10" localSheetId="2">#REF!</definedName>
    <definedName name="S31P10" localSheetId="7">#REF!</definedName>
    <definedName name="S31P10" localSheetId="11">#REF!</definedName>
    <definedName name="S31P10" localSheetId="12">#REF!</definedName>
    <definedName name="S31P10">#REF!</definedName>
    <definedName name="S31P11" localSheetId="2">#REF!</definedName>
    <definedName name="S31P11" localSheetId="7">#REF!</definedName>
    <definedName name="S31P11" localSheetId="11">#REF!</definedName>
    <definedName name="S31P11" localSheetId="12">#REF!</definedName>
    <definedName name="S31P11">#REF!</definedName>
    <definedName name="S31P12" localSheetId="2">#REF!</definedName>
    <definedName name="S31P12" localSheetId="7">#REF!</definedName>
    <definedName name="S31P12" localSheetId="11">#REF!</definedName>
    <definedName name="S31P12" localSheetId="12">#REF!</definedName>
    <definedName name="S31P12">#REF!</definedName>
    <definedName name="S31P13" localSheetId="2">#REF!</definedName>
    <definedName name="S31P13" localSheetId="7">#REF!</definedName>
    <definedName name="S31P13" localSheetId="11">#REF!</definedName>
    <definedName name="S31P13" localSheetId="12">#REF!</definedName>
    <definedName name="S31P13">#REF!</definedName>
    <definedName name="S31P14" localSheetId="2">#REF!</definedName>
    <definedName name="S31P14" localSheetId="7">#REF!</definedName>
    <definedName name="S31P14" localSheetId="11">#REF!</definedName>
    <definedName name="S31P14" localSheetId="12">#REF!</definedName>
    <definedName name="S31P14">#REF!</definedName>
    <definedName name="S31P15" localSheetId="2">#REF!</definedName>
    <definedName name="S31P15" localSheetId="7">#REF!</definedName>
    <definedName name="S31P15" localSheetId="11">#REF!</definedName>
    <definedName name="S31P15" localSheetId="12">#REF!</definedName>
    <definedName name="S31P15">#REF!</definedName>
    <definedName name="S31P16" localSheetId="2">#REF!</definedName>
    <definedName name="S31P16" localSheetId="7">#REF!</definedName>
    <definedName name="S31P16" localSheetId="11">#REF!</definedName>
    <definedName name="S31P16" localSheetId="12">#REF!</definedName>
    <definedName name="S31P16">#REF!</definedName>
    <definedName name="S31P17" localSheetId="2">#REF!</definedName>
    <definedName name="S31P17" localSheetId="7">#REF!</definedName>
    <definedName name="S31P17" localSheetId="11">#REF!</definedName>
    <definedName name="S31P17" localSheetId="12">#REF!</definedName>
    <definedName name="S31P17">#REF!</definedName>
    <definedName name="S31P18" localSheetId="2">#REF!</definedName>
    <definedName name="S31P18" localSheetId="7">#REF!</definedName>
    <definedName name="S31P18" localSheetId="11">#REF!</definedName>
    <definedName name="S31P18" localSheetId="12">#REF!</definedName>
    <definedName name="S31P18">#REF!</definedName>
    <definedName name="S31P19" localSheetId="2">#REF!</definedName>
    <definedName name="S31P19" localSheetId="7">#REF!</definedName>
    <definedName name="S31P19" localSheetId="11">#REF!</definedName>
    <definedName name="S31P19" localSheetId="12">#REF!</definedName>
    <definedName name="S31P19">#REF!</definedName>
    <definedName name="S31P2" localSheetId="2">#REF!</definedName>
    <definedName name="S31P2" localSheetId="7">#REF!</definedName>
    <definedName name="S31P2" localSheetId="11">#REF!</definedName>
    <definedName name="S31P2" localSheetId="12">#REF!</definedName>
    <definedName name="S31P2">#REF!</definedName>
    <definedName name="S31P20" localSheetId="2">#REF!</definedName>
    <definedName name="S31P20" localSheetId="7">#REF!</definedName>
    <definedName name="S31P20" localSheetId="11">#REF!</definedName>
    <definedName name="S31P20" localSheetId="12">#REF!</definedName>
    <definedName name="S31P20">#REF!</definedName>
    <definedName name="S31P21" localSheetId="2">#REF!</definedName>
    <definedName name="S31P21" localSheetId="7">#REF!</definedName>
    <definedName name="S31P21" localSheetId="11">#REF!</definedName>
    <definedName name="S31P21" localSheetId="12">#REF!</definedName>
    <definedName name="S31P21">#REF!</definedName>
    <definedName name="S31P22" localSheetId="2">#REF!</definedName>
    <definedName name="S31P22" localSheetId="7">#REF!</definedName>
    <definedName name="S31P22" localSheetId="11">#REF!</definedName>
    <definedName name="S31P22" localSheetId="12">#REF!</definedName>
    <definedName name="S31P22">#REF!</definedName>
    <definedName name="S31P23" localSheetId="2">#REF!</definedName>
    <definedName name="S31P23" localSheetId="7">#REF!</definedName>
    <definedName name="S31P23" localSheetId="11">#REF!</definedName>
    <definedName name="S31P23" localSheetId="12">#REF!</definedName>
    <definedName name="S31P23">#REF!</definedName>
    <definedName name="S31P24" localSheetId="2">#REF!</definedName>
    <definedName name="S31P24" localSheetId="7">#REF!</definedName>
    <definedName name="S31P24" localSheetId="11">#REF!</definedName>
    <definedName name="S31P24" localSheetId="12">#REF!</definedName>
    <definedName name="S31P24">#REF!</definedName>
    <definedName name="S31P3" localSheetId="2">#REF!</definedName>
    <definedName name="S31P3" localSheetId="7">#REF!</definedName>
    <definedName name="S31P3" localSheetId="11">#REF!</definedName>
    <definedName name="S31P3" localSheetId="12">#REF!</definedName>
    <definedName name="S31P3">#REF!</definedName>
    <definedName name="S31P4" localSheetId="2">#REF!</definedName>
    <definedName name="S31P4" localSheetId="7">#REF!</definedName>
    <definedName name="S31P4" localSheetId="11">#REF!</definedName>
    <definedName name="S31P4" localSheetId="12">#REF!</definedName>
    <definedName name="S31P4">#REF!</definedName>
    <definedName name="S31P5" localSheetId="2">#REF!</definedName>
    <definedName name="S31P5" localSheetId="7">#REF!</definedName>
    <definedName name="S31P5" localSheetId="11">#REF!</definedName>
    <definedName name="S31P5" localSheetId="12">#REF!</definedName>
    <definedName name="S31P5">#REF!</definedName>
    <definedName name="S31P6" localSheetId="2">#REF!</definedName>
    <definedName name="S31P6" localSheetId="7">#REF!</definedName>
    <definedName name="S31P6" localSheetId="11">#REF!</definedName>
    <definedName name="S31P6" localSheetId="12">#REF!</definedName>
    <definedName name="S31P6">#REF!</definedName>
    <definedName name="S31P7" localSheetId="2">#REF!</definedName>
    <definedName name="S31P7" localSheetId="7">#REF!</definedName>
    <definedName name="S31P7" localSheetId="11">#REF!</definedName>
    <definedName name="S31P7" localSheetId="12">#REF!</definedName>
    <definedName name="S31P7">#REF!</definedName>
    <definedName name="S31P8" localSheetId="2">#REF!</definedName>
    <definedName name="S31P8" localSheetId="7">#REF!</definedName>
    <definedName name="S31P8" localSheetId="11">#REF!</definedName>
    <definedName name="S31P8" localSheetId="12">#REF!</definedName>
    <definedName name="S31P8">#REF!</definedName>
    <definedName name="S31P9" localSheetId="2">#REF!</definedName>
    <definedName name="S31P9" localSheetId="7">#REF!</definedName>
    <definedName name="S31P9" localSheetId="11">#REF!</definedName>
    <definedName name="S31P9" localSheetId="12">#REF!</definedName>
    <definedName name="S31P9">#REF!</definedName>
    <definedName name="S31R1" localSheetId="2">#REF!</definedName>
    <definedName name="S31R1" localSheetId="7">#REF!</definedName>
    <definedName name="S31R1" localSheetId="11">#REF!</definedName>
    <definedName name="S31R1" localSheetId="12">#REF!</definedName>
    <definedName name="S31R1">#REF!</definedName>
    <definedName name="S31R10" localSheetId="2">#REF!</definedName>
    <definedName name="S31R10" localSheetId="7">#REF!</definedName>
    <definedName name="S31R10" localSheetId="11">#REF!</definedName>
    <definedName name="S31R10" localSheetId="12">#REF!</definedName>
    <definedName name="S31R10">#REF!</definedName>
    <definedName name="S31R11" localSheetId="2">#REF!</definedName>
    <definedName name="S31R11" localSheetId="7">#REF!</definedName>
    <definedName name="S31R11" localSheetId="11">#REF!</definedName>
    <definedName name="S31R11" localSheetId="12">#REF!</definedName>
    <definedName name="S31R11">#REF!</definedName>
    <definedName name="S31R12" localSheetId="2">#REF!</definedName>
    <definedName name="S31R12" localSheetId="7">#REF!</definedName>
    <definedName name="S31R12" localSheetId="11">#REF!</definedName>
    <definedName name="S31R12" localSheetId="12">#REF!</definedName>
    <definedName name="S31R12">#REF!</definedName>
    <definedName name="S31R13" localSheetId="2">#REF!</definedName>
    <definedName name="S31R13" localSheetId="7">#REF!</definedName>
    <definedName name="S31R13" localSheetId="11">#REF!</definedName>
    <definedName name="S31R13" localSheetId="12">#REF!</definedName>
    <definedName name="S31R13">#REF!</definedName>
    <definedName name="S31R14" localSheetId="2">#REF!</definedName>
    <definedName name="S31R14" localSheetId="7">#REF!</definedName>
    <definedName name="S31R14" localSheetId="11">#REF!</definedName>
    <definedName name="S31R14" localSheetId="12">#REF!</definedName>
    <definedName name="S31R14">#REF!</definedName>
    <definedName name="S31R15" localSheetId="2">#REF!</definedName>
    <definedName name="S31R15" localSheetId="7">#REF!</definedName>
    <definedName name="S31R15" localSheetId="11">#REF!</definedName>
    <definedName name="S31R15" localSheetId="12">#REF!</definedName>
    <definedName name="S31R15">#REF!</definedName>
    <definedName name="S31R16" localSheetId="2">#REF!</definedName>
    <definedName name="S31R16" localSheetId="7">#REF!</definedName>
    <definedName name="S31R16" localSheetId="11">#REF!</definedName>
    <definedName name="S31R16" localSheetId="12">#REF!</definedName>
    <definedName name="S31R16">#REF!</definedName>
    <definedName name="S31R17" localSheetId="2">#REF!</definedName>
    <definedName name="S31R17" localSheetId="7">#REF!</definedName>
    <definedName name="S31R17" localSheetId="11">#REF!</definedName>
    <definedName name="S31R17" localSheetId="12">#REF!</definedName>
    <definedName name="S31R17">#REF!</definedName>
    <definedName name="S31R18" localSheetId="2">#REF!</definedName>
    <definedName name="S31R18" localSheetId="7">#REF!</definedName>
    <definedName name="S31R18" localSheetId="11">#REF!</definedName>
    <definedName name="S31R18" localSheetId="12">#REF!</definedName>
    <definedName name="S31R18">#REF!</definedName>
    <definedName name="S31R19" localSheetId="2">#REF!</definedName>
    <definedName name="S31R19" localSheetId="7">#REF!</definedName>
    <definedName name="S31R19" localSheetId="11">#REF!</definedName>
    <definedName name="S31R19" localSheetId="12">#REF!</definedName>
    <definedName name="S31R19">#REF!</definedName>
    <definedName name="S31R2" localSheetId="2">#REF!</definedName>
    <definedName name="S31R2" localSheetId="7">#REF!</definedName>
    <definedName name="S31R2" localSheetId="11">#REF!</definedName>
    <definedName name="S31R2" localSheetId="12">#REF!</definedName>
    <definedName name="S31R2">#REF!</definedName>
    <definedName name="S31R20" localSheetId="2">#REF!</definedName>
    <definedName name="S31R20" localSheetId="7">#REF!</definedName>
    <definedName name="S31R20" localSheetId="11">#REF!</definedName>
    <definedName name="S31R20" localSheetId="12">#REF!</definedName>
    <definedName name="S31R20">#REF!</definedName>
    <definedName name="S31R21" localSheetId="2">#REF!</definedName>
    <definedName name="S31R21" localSheetId="7">#REF!</definedName>
    <definedName name="S31R21" localSheetId="11">#REF!</definedName>
    <definedName name="S31R21" localSheetId="12">#REF!</definedName>
    <definedName name="S31R21">#REF!</definedName>
    <definedName name="S31R22" localSheetId="2">#REF!</definedName>
    <definedName name="S31R22" localSheetId="7">#REF!</definedName>
    <definedName name="S31R22" localSheetId="11">#REF!</definedName>
    <definedName name="S31R22" localSheetId="12">#REF!</definedName>
    <definedName name="S31R22">#REF!</definedName>
    <definedName name="S31R23" localSheetId="2">#REF!</definedName>
    <definedName name="S31R23" localSheetId="7">#REF!</definedName>
    <definedName name="S31R23" localSheetId="11">#REF!</definedName>
    <definedName name="S31R23" localSheetId="12">#REF!</definedName>
    <definedName name="S31R23">#REF!</definedName>
    <definedName name="S31R24" localSheetId="2">#REF!</definedName>
    <definedName name="S31R24" localSheetId="7">#REF!</definedName>
    <definedName name="S31R24" localSheetId="11">#REF!</definedName>
    <definedName name="S31R24" localSheetId="12">#REF!</definedName>
    <definedName name="S31R24">#REF!</definedName>
    <definedName name="S31R3" localSheetId="2">#REF!</definedName>
    <definedName name="S31R3" localSheetId="7">#REF!</definedName>
    <definedName name="S31R3" localSheetId="11">#REF!</definedName>
    <definedName name="S31R3" localSheetId="12">#REF!</definedName>
    <definedName name="S31R3">#REF!</definedName>
    <definedName name="S31R4" localSheetId="2">#REF!</definedName>
    <definedName name="S31R4" localSheetId="7">#REF!</definedName>
    <definedName name="S31R4" localSheetId="11">#REF!</definedName>
    <definedName name="S31R4" localSheetId="12">#REF!</definedName>
    <definedName name="S31R4">#REF!</definedName>
    <definedName name="S31R5" localSheetId="2">#REF!</definedName>
    <definedName name="S31R5" localSheetId="7">#REF!</definedName>
    <definedName name="S31R5" localSheetId="11">#REF!</definedName>
    <definedName name="S31R5" localSheetId="12">#REF!</definedName>
    <definedName name="S31R5">#REF!</definedName>
    <definedName name="S31R6" localSheetId="2">#REF!</definedName>
    <definedName name="S31R6" localSheetId="7">#REF!</definedName>
    <definedName name="S31R6" localSheetId="11">#REF!</definedName>
    <definedName name="S31R6" localSheetId="12">#REF!</definedName>
    <definedName name="S31R6">#REF!</definedName>
    <definedName name="S31R7" localSheetId="2">#REF!</definedName>
    <definedName name="S31R7" localSheetId="7">#REF!</definedName>
    <definedName name="S31R7" localSheetId="11">#REF!</definedName>
    <definedName name="S31R7" localSheetId="12">#REF!</definedName>
    <definedName name="S31R7">#REF!</definedName>
    <definedName name="S31R8" localSheetId="2">#REF!</definedName>
    <definedName name="S31R8" localSheetId="7">#REF!</definedName>
    <definedName name="S31R8" localSheetId="11">#REF!</definedName>
    <definedName name="S31R8" localSheetId="12">#REF!</definedName>
    <definedName name="S31R8">#REF!</definedName>
    <definedName name="S31R9" localSheetId="2">#REF!</definedName>
    <definedName name="S31R9" localSheetId="7">#REF!</definedName>
    <definedName name="S31R9" localSheetId="11">#REF!</definedName>
    <definedName name="S31R9" localSheetId="12">#REF!</definedName>
    <definedName name="S31R9">#REF!</definedName>
    <definedName name="S32P1" localSheetId="2">#REF!</definedName>
    <definedName name="S32P1" localSheetId="7">#REF!</definedName>
    <definedName name="S32P1" localSheetId="11">#REF!</definedName>
    <definedName name="S32P1" localSheetId="12">#REF!</definedName>
    <definedName name="S32P1">#REF!</definedName>
    <definedName name="S32P10" localSheetId="2">#REF!</definedName>
    <definedName name="S32P10" localSheetId="7">#REF!</definedName>
    <definedName name="S32P10" localSheetId="11">#REF!</definedName>
    <definedName name="S32P10" localSheetId="12">#REF!</definedName>
    <definedName name="S32P10">#REF!</definedName>
    <definedName name="S32P11" localSheetId="2">#REF!</definedName>
    <definedName name="S32P11" localSheetId="7">#REF!</definedName>
    <definedName name="S32P11" localSheetId="11">#REF!</definedName>
    <definedName name="S32P11" localSheetId="12">#REF!</definedName>
    <definedName name="S32P11">#REF!</definedName>
    <definedName name="S32P12" localSheetId="2">#REF!</definedName>
    <definedName name="S32P12" localSheetId="7">#REF!</definedName>
    <definedName name="S32P12" localSheetId="11">#REF!</definedName>
    <definedName name="S32P12" localSheetId="12">#REF!</definedName>
    <definedName name="S32P12">#REF!</definedName>
    <definedName name="S32P13" localSheetId="2">#REF!</definedName>
    <definedName name="S32P13" localSheetId="7">#REF!</definedName>
    <definedName name="S32P13" localSheetId="11">#REF!</definedName>
    <definedName name="S32P13" localSheetId="12">#REF!</definedName>
    <definedName name="S32P13">#REF!</definedName>
    <definedName name="S32P14" localSheetId="2">#REF!</definedName>
    <definedName name="S32P14" localSheetId="7">#REF!</definedName>
    <definedName name="S32P14" localSheetId="11">#REF!</definedName>
    <definedName name="S32P14" localSheetId="12">#REF!</definedName>
    <definedName name="S32P14">#REF!</definedName>
    <definedName name="S32P15" localSheetId="2">#REF!</definedName>
    <definedName name="S32P15" localSheetId="7">#REF!</definedName>
    <definedName name="S32P15" localSheetId="11">#REF!</definedName>
    <definedName name="S32P15" localSheetId="12">#REF!</definedName>
    <definedName name="S32P15">#REF!</definedName>
    <definedName name="S32P16" localSheetId="2">#REF!</definedName>
    <definedName name="S32P16" localSheetId="7">#REF!</definedName>
    <definedName name="S32P16" localSheetId="11">#REF!</definedName>
    <definedName name="S32P16" localSheetId="12">#REF!</definedName>
    <definedName name="S32P16">#REF!</definedName>
    <definedName name="S32P17" localSheetId="2">#REF!</definedName>
    <definedName name="S32P17" localSheetId="7">#REF!</definedName>
    <definedName name="S32P17" localSheetId="11">#REF!</definedName>
    <definedName name="S32P17" localSheetId="12">#REF!</definedName>
    <definedName name="S32P17">#REF!</definedName>
    <definedName name="S32P18" localSheetId="2">#REF!</definedName>
    <definedName name="S32P18" localSheetId="7">#REF!</definedName>
    <definedName name="S32P18" localSheetId="11">#REF!</definedName>
    <definedName name="S32P18" localSheetId="12">#REF!</definedName>
    <definedName name="S32P18">#REF!</definedName>
    <definedName name="S32P19" localSheetId="2">#REF!</definedName>
    <definedName name="S32P19" localSheetId="7">#REF!</definedName>
    <definedName name="S32P19" localSheetId="11">#REF!</definedName>
    <definedName name="S32P19" localSheetId="12">#REF!</definedName>
    <definedName name="S32P19">#REF!</definedName>
    <definedName name="S32P2" localSheetId="2">#REF!</definedName>
    <definedName name="S32P2" localSheetId="7">#REF!</definedName>
    <definedName name="S32P2" localSheetId="11">#REF!</definedName>
    <definedName name="S32P2" localSheetId="12">#REF!</definedName>
    <definedName name="S32P2">#REF!</definedName>
    <definedName name="S32P20" localSheetId="2">#REF!</definedName>
    <definedName name="S32P20" localSheetId="7">#REF!</definedName>
    <definedName name="S32P20" localSheetId="11">#REF!</definedName>
    <definedName name="S32P20" localSheetId="12">#REF!</definedName>
    <definedName name="S32P20">#REF!</definedName>
    <definedName name="S32P21" localSheetId="2">#REF!</definedName>
    <definedName name="S32P21" localSheetId="7">#REF!</definedName>
    <definedName name="S32P21" localSheetId="11">#REF!</definedName>
    <definedName name="S32P21" localSheetId="12">#REF!</definedName>
    <definedName name="S32P21">#REF!</definedName>
    <definedName name="S32P22" localSheetId="2">#REF!</definedName>
    <definedName name="S32P22" localSheetId="7">#REF!</definedName>
    <definedName name="S32P22" localSheetId="11">#REF!</definedName>
    <definedName name="S32P22" localSheetId="12">#REF!</definedName>
    <definedName name="S32P22">#REF!</definedName>
    <definedName name="S32P23" localSheetId="2">#REF!</definedName>
    <definedName name="S32P23" localSheetId="7">#REF!</definedName>
    <definedName name="S32P23" localSheetId="11">#REF!</definedName>
    <definedName name="S32P23" localSheetId="12">#REF!</definedName>
    <definedName name="S32P23">#REF!</definedName>
    <definedName name="S32P24" localSheetId="2">#REF!</definedName>
    <definedName name="S32P24" localSheetId="7">#REF!</definedName>
    <definedName name="S32P24" localSheetId="11">#REF!</definedName>
    <definedName name="S32P24" localSheetId="12">#REF!</definedName>
    <definedName name="S32P24">#REF!</definedName>
    <definedName name="S32P3" localSheetId="2">#REF!</definedName>
    <definedName name="S32P3" localSheetId="7">#REF!</definedName>
    <definedName name="S32P3" localSheetId="11">#REF!</definedName>
    <definedName name="S32P3" localSheetId="12">#REF!</definedName>
    <definedName name="S32P3">#REF!</definedName>
    <definedName name="S32P4" localSheetId="2">#REF!</definedName>
    <definedName name="S32P4" localSheetId="7">#REF!</definedName>
    <definedName name="S32P4" localSheetId="11">#REF!</definedName>
    <definedName name="S32P4" localSheetId="12">#REF!</definedName>
    <definedName name="S32P4">#REF!</definedName>
    <definedName name="S32P5" localSheetId="2">#REF!</definedName>
    <definedName name="S32P5" localSheetId="7">#REF!</definedName>
    <definedName name="S32P5" localSheetId="11">#REF!</definedName>
    <definedName name="S32P5" localSheetId="12">#REF!</definedName>
    <definedName name="S32P5">#REF!</definedName>
    <definedName name="S32P6" localSheetId="2">#REF!</definedName>
    <definedName name="S32P6" localSheetId="7">#REF!</definedName>
    <definedName name="S32P6" localSheetId="11">#REF!</definedName>
    <definedName name="S32P6" localSheetId="12">#REF!</definedName>
    <definedName name="S32P6">#REF!</definedName>
    <definedName name="S32P7" localSheetId="2">#REF!</definedName>
    <definedName name="S32P7" localSheetId="7">#REF!</definedName>
    <definedName name="S32P7" localSheetId="11">#REF!</definedName>
    <definedName name="S32P7" localSheetId="12">#REF!</definedName>
    <definedName name="S32P7">#REF!</definedName>
    <definedName name="S32P8" localSheetId="2">#REF!</definedName>
    <definedName name="S32P8" localSheetId="7">#REF!</definedName>
    <definedName name="S32P8" localSheetId="11">#REF!</definedName>
    <definedName name="S32P8" localSheetId="12">#REF!</definedName>
    <definedName name="S32P8">#REF!</definedName>
    <definedName name="S32P9" localSheetId="2">#REF!</definedName>
    <definedName name="S32P9" localSheetId="7">#REF!</definedName>
    <definedName name="S32P9" localSheetId="11">#REF!</definedName>
    <definedName name="S32P9" localSheetId="12">#REF!</definedName>
    <definedName name="S32P9">#REF!</definedName>
    <definedName name="S32R1" localSheetId="2">#REF!</definedName>
    <definedName name="S32R1" localSheetId="7">#REF!</definedName>
    <definedName name="S32R1" localSheetId="11">#REF!</definedName>
    <definedName name="S32R1" localSheetId="12">#REF!</definedName>
    <definedName name="S32R1">#REF!</definedName>
    <definedName name="S32R10" localSheetId="2">#REF!</definedName>
    <definedName name="S32R10" localSheetId="7">#REF!</definedName>
    <definedName name="S32R10" localSheetId="11">#REF!</definedName>
    <definedName name="S32R10" localSheetId="12">#REF!</definedName>
    <definedName name="S32R10">#REF!</definedName>
    <definedName name="S32R11" localSheetId="2">#REF!</definedName>
    <definedName name="S32R11" localSheetId="7">#REF!</definedName>
    <definedName name="S32R11" localSheetId="11">#REF!</definedName>
    <definedName name="S32R11" localSheetId="12">#REF!</definedName>
    <definedName name="S32R11">#REF!</definedName>
    <definedName name="S32R12" localSheetId="2">#REF!</definedName>
    <definedName name="S32R12" localSheetId="7">#REF!</definedName>
    <definedName name="S32R12" localSheetId="11">#REF!</definedName>
    <definedName name="S32R12" localSheetId="12">#REF!</definedName>
    <definedName name="S32R12">#REF!</definedName>
    <definedName name="S32R13" localSheetId="2">#REF!</definedName>
    <definedName name="S32R13" localSheetId="7">#REF!</definedName>
    <definedName name="S32R13" localSheetId="11">#REF!</definedName>
    <definedName name="S32R13" localSheetId="12">#REF!</definedName>
    <definedName name="S32R13">#REF!</definedName>
    <definedName name="S32R14" localSheetId="2">#REF!</definedName>
    <definedName name="S32R14" localSheetId="7">#REF!</definedName>
    <definedName name="S32R14" localSheetId="11">#REF!</definedName>
    <definedName name="S32R14" localSheetId="12">#REF!</definedName>
    <definedName name="S32R14">#REF!</definedName>
    <definedName name="S32R15" localSheetId="2">#REF!</definedName>
    <definedName name="S32R15" localSheetId="7">#REF!</definedName>
    <definedName name="S32R15" localSheetId="11">#REF!</definedName>
    <definedName name="S32R15" localSheetId="12">#REF!</definedName>
    <definedName name="S32R15">#REF!</definedName>
    <definedName name="S32R16" localSheetId="2">#REF!</definedName>
    <definedName name="S32R16" localSheetId="7">#REF!</definedName>
    <definedName name="S32R16" localSheetId="11">#REF!</definedName>
    <definedName name="S32R16" localSheetId="12">#REF!</definedName>
    <definedName name="S32R16">#REF!</definedName>
    <definedName name="S32R17" localSheetId="2">#REF!</definedName>
    <definedName name="S32R17" localSheetId="7">#REF!</definedName>
    <definedName name="S32R17" localSheetId="11">#REF!</definedName>
    <definedName name="S32R17" localSheetId="12">#REF!</definedName>
    <definedName name="S32R17">#REF!</definedName>
    <definedName name="S32R18" localSheetId="2">#REF!</definedName>
    <definedName name="S32R18" localSheetId="7">#REF!</definedName>
    <definedName name="S32R18" localSheetId="11">#REF!</definedName>
    <definedName name="S32R18" localSheetId="12">#REF!</definedName>
    <definedName name="S32R18">#REF!</definedName>
    <definedName name="S32R19" localSheetId="2">#REF!</definedName>
    <definedName name="S32R19" localSheetId="7">#REF!</definedName>
    <definedName name="S32R19" localSheetId="11">#REF!</definedName>
    <definedName name="S32R19" localSheetId="12">#REF!</definedName>
    <definedName name="S32R19">#REF!</definedName>
    <definedName name="S32R2" localSheetId="2">#REF!</definedName>
    <definedName name="S32R2" localSheetId="7">#REF!</definedName>
    <definedName name="S32R2" localSheetId="11">#REF!</definedName>
    <definedName name="S32R2" localSheetId="12">#REF!</definedName>
    <definedName name="S32R2">#REF!</definedName>
    <definedName name="S32R20" localSheetId="2">#REF!</definedName>
    <definedName name="S32R20" localSheetId="7">#REF!</definedName>
    <definedName name="S32R20" localSheetId="11">#REF!</definedName>
    <definedName name="S32R20" localSheetId="12">#REF!</definedName>
    <definedName name="S32R20">#REF!</definedName>
    <definedName name="S32R21" localSheetId="2">#REF!</definedName>
    <definedName name="S32R21" localSheetId="7">#REF!</definedName>
    <definedName name="S32R21" localSheetId="11">#REF!</definedName>
    <definedName name="S32R21" localSheetId="12">#REF!</definedName>
    <definedName name="S32R21">#REF!</definedName>
    <definedName name="S32R22" localSheetId="2">#REF!</definedName>
    <definedName name="S32R22" localSheetId="7">#REF!</definedName>
    <definedName name="S32R22" localSheetId="11">#REF!</definedName>
    <definedName name="S32R22" localSheetId="12">#REF!</definedName>
    <definedName name="S32R22">#REF!</definedName>
    <definedName name="S32R23" localSheetId="2">#REF!</definedName>
    <definedName name="S32R23" localSheetId="7">#REF!</definedName>
    <definedName name="S32R23" localSheetId="11">#REF!</definedName>
    <definedName name="S32R23" localSheetId="12">#REF!</definedName>
    <definedName name="S32R23">#REF!</definedName>
    <definedName name="S32R24" localSheetId="2">#REF!</definedName>
    <definedName name="S32R24" localSheetId="7">#REF!</definedName>
    <definedName name="S32R24" localSheetId="11">#REF!</definedName>
    <definedName name="S32R24" localSheetId="12">#REF!</definedName>
    <definedName name="S32R24">#REF!</definedName>
    <definedName name="S32R3" localSheetId="2">#REF!</definedName>
    <definedName name="S32R3" localSheetId="7">#REF!</definedName>
    <definedName name="S32R3" localSheetId="11">#REF!</definedName>
    <definedName name="S32R3" localSheetId="12">#REF!</definedName>
    <definedName name="S32R3">#REF!</definedName>
    <definedName name="S32R4" localSheetId="2">#REF!</definedName>
    <definedName name="S32R4" localSheetId="7">#REF!</definedName>
    <definedName name="S32R4" localSheetId="11">#REF!</definedName>
    <definedName name="S32R4" localSheetId="12">#REF!</definedName>
    <definedName name="S32R4">#REF!</definedName>
    <definedName name="S32R5" localSheetId="2">#REF!</definedName>
    <definedName name="S32R5" localSheetId="7">#REF!</definedName>
    <definedName name="S32R5" localSheetId="11">#REF!</definedName>
    <definedName name="S32R5" localSheetId="12">#REF!</definedName>
    <definedName name="S32R5">#REF!</definedName>
    <definedName name="S32R6" localSheetId="2">#REF!</definedName>
    <definedName name="S32R6" localSheetId="7">#REF!</definedName>
    <definedName name="S32R6" localSheetId="11">#REF!</definedName>
    <definedName name="S32R6" localSheetId="12">#REF!</definedName>
    <definedName name="S32R6">#REF!</definedName>
    <definedName name="S32R7" localSheetId="2">#REF!</definedName>
    <definedName name="S32R7" localSheetId="7">#REF!</definedName>
    <definedName name="S32R7" localSheetId="11">#REF!</definedName>
    <definedName name="S32R7" localSheetId="12">#REF!</definedName>
    <definedName name="S32R7">#REF!</definedName>
    <definedName name="S32R8" localSheetId="2">#REF!</definedName>
    <definedName name="S32R8" localSheetId="7">#REF!</definedName>
    <definedName name="S32R8" localSheetId="11">#REF!</definedName>
    <definedName name="S32R8" localSheetId="12">#REF!</definedName>
    <definedName name="S32R8">#REF!</definedName>
    <definedName name="S32R9" localSheetId="2">#REF!</definedName>
    <definedName name="S32R9" localSheetId="7">#REF!</definedName>
    <definedName name="S32R9" localSheetId="11">#REF!</definedName>
    <definedName name="S32R9" localSheetId="12">#REF!</definedName>
    <definedName name="S32R9">#REF!</definedName>
    <definedName name="S33P1" localSheetId="2">#REF!</definedName>
    <definedName name="S33P1" localSheetId="7">#REF!</definedName>
    <definedName name="S33P1" localSheetId="11">#REF!</definedName>
    <definedName name="S33P1" localSheetId="12">#REF!</definedName>
    <definedName name="S33P1">#REF!</definedName>
    <definedName name="S33P10" localSheetId="2">#REF!</definedName>
    <definedName name="S33P10" localSheetId="7">#REF!</definedName>
    <definedName name="S33P10" localSheetId="11">#REF!</definedName>
    <definedName name="S33P10" localSheetId="12">#REF!</definedName>
    <definedName name="S33P10">#REF!</definedName>
    <definedName name="S33P11" localSheetId="2">#REF!</definedName>
    <definedName name="S33P11" localSheetId="7">#REF!</definedName>
    <definedName name="S33P11" localSheetId="11">#REF!</definedName>
    <definedName name="S33P11" localSheetId="12">#REF!</definedName>
    <definedName name="S33P11">#REF!</definedName>
    <definedName name="S33P12" localSheetId="2">#REF!</definedName>
    <definedName name="S33P12" localSheetId="7">#REF!</definedName>
    <definedName name="S33P12" localSheetId="11">#REF!</definedName>
    <definedName name="S33P12" localSheetId="12">#REF!</definedName>
    <definedName name="S33P12">#REF!</definedName>
    <definedName name="S33P13" localSheetId="2">#REF!</definedName>
    <definedName name="S33P13" localSheetId="7">#REF!</definedName>
    <definedName name="S33P13" localSheetId="11">#REF!</definedName>
    <definedName name="S33P13" localSheetId="12">#REF!</definedName>
    <definedName name="S33P13">#REF!</definedName>
    <definedName name="S33P14" localSheetId="2">#REF!</definedName>
    <definedName name="S33P14" localSheetId="7">#REF!</definedName>
    <definedName name="S33P14" localSheetId="11">#REF!</definedName>
    <definedName name="S33P14" localSheetId="12">#REF!</definedName>
    <definedName name="S33P14">#REF!</definedName>
    <definedName name="S33P15" localSheetId="2">#REF!</definedName>
    <definedName name="S33P15" localSheetId="7">#REF!</definedName>
    <definedName name="S33P15" localSheetId="11">#REF!</definedName>
    <definedName name="S33P15" localSheetId="12">#REF!</definedName>
    <definedName name="S33P15">#REF!</definedName>
    <definedName name="S33P16" localSheetId="2">#REF!</definedName>
    <definedName name="S33P16" localSheetId="7">#REF!</definedName>
    <definedName name="S33P16" localSheetId="11">#REF!</definedName>
    <definedName name="S33P16" localSheetId="12">#REF!</definedName>
    <definedName name="S33P16">#REF!</definedName>
    <definedName name="S33P17" localSheetId="2">#REF!</definedName>
    <definedName name="S33P17" localSheetId="7">#REF!</definedName>
    <definedName name="S33P17" localSheetId="11">#REF!</definedName>
    <definedName name="S33P17" localSheetId="12">#REF!</definedName>
    <definedName name="S33P17">#REF!</definedName>
    <definedName name="S33P18" localSheetId="2">#REF!</definedName>
    <definedName name="S33P18" localSheetId="7">#REF!</definedName>
    <definedName name="S33P18" localSheetId="11">#REF!</definedName>
    <definedName name="S33P18" localSheetId="12">#REF!</definedName>
    <definedName name="S33P18">#REF!</definedName>
    <definedName name="S33P19" localSheetId="2">#REF!</definedName>
    <definedName name="S33P19" localSheetId="7">#REF!</definedName>
    <definedName name="S33P19" localSheetId="11">#REF!</definedName>
    <definedName name="S33P19" localSheetId="12">#REF!</definedName>
    <definedName name="S33P19">#REF!</definedName>
    <definedName name="S33P2" localSheetId="2">#REF!</definedName>
    <definedName name="S33P2" localSheetId="7">#REF!</definedName>
    <definedName name="S33P2" localSheetId="11">#REF!</definedName>
    <definedName name="S33P2" localSheetId="12">#REF!</definedName>
    <definedName name="S33P2">#REF!</definedName>
    <definedName name="S33P20" localSheetId="2">#REF!</definedName>
    <definedName name="S33P20" localSheetId="7">#REF!</definedName>
    <definedName name="S33P20" localSheetId="11">#REF!</definedName>
    <definedName name="S33P20" localSheetId="12">#REF!</definedName>
    <definedName name="S33P20">#REF!</definedName>
    <definedName name="S33P21" localSheetId="2">#REF!</definedName>
    <definedName name="S33P21" localSheetId="7">#REF!</definedName>
    <definedName name="S33P21" localSheetId="11">#REF!</definedName>
    <definedName name="S33P21" localSheetId="12">#REF!</definedName>
    <definedName name="S33P21">#REF!</definedName>
    <definedName name="S33P22" localSheetId="2">#REF!</definedName>
    <definedName name="S33P22" localSheetId="7">#REF!</definedName>
    <definedName name="S33P22" localSheetId="11">#REF!</definedName>
    <definedName name="S33P22" localSheetId="12">#REF!</definedName>
    <definedName name="S33P22">#REF!</definedName>
    <definedName name="S33P23" localSheetId="2">#REF!</definedName>
    <definedName name="S33P23" localSheetId="7">#REF!</definedName>
    <definedName name="S33P23" localSheetId="11">#REF!</definedName>
    <definedName name="S33P23" localSheetId="12">#REF!</definedName>
    <definedName name="S33P23">#REF!</definedName>
    <definedName name="S33P24" localSheetId="2">#REF!</definedName>
    <definedName name="S33P24" localSheetId="7">#REF!</definedName>
    <definedName name="S33P24" localSheetId="11">#REF!</definedName>
    <definedName name="S33P24" localSheetId="12">#REF!</definedName>
    <definedName name="S33P24">#REF!</definedName>
    <definedName name="S33P3" localSheetId="2">#REF!</definedName>
    <definedName name="S33P3" localSheetId="7">#REF!</definedName>
    <definedName name="S33P3" localSheetId="11">#REF!</definedName>
    <definedName name="S33P3" localSheetId="12">#REF!</definedName>
    <definedName name="S33P3">#REF!</definedName>
    <definedName name="S33P4" localSheetId="2">#REF!</definedName>
    <definedName name="S33P4" localSheetId="7">#REF!</definedName>
    <definedName name="S33P4" localSheetId="11">#REF!</definedName>
    <definedName name="S33P4" localSheetId="12">#REF!</definedName>
    <definedName name="S33P4">#REF!</definedName>
    <definedName name="S33P5" localSheetId="2">#REF!</definedName>
    <definedName name="S33P5" localSheetId="7">#REF!</definedName>
    <definedName name="S33P5" localSheetId="11">#REF!</definedName>
    <definedName name="S33P5" localSheetId="12">#REF!</definedName>
    <definedName name="S33P5">#REF!</definedName>
    <definedName name="S33P6" localSheetId="2">#REF!</definedName>
    <definedName name="S33P6" localSheetId="7">#REF!</definedName>
    <definedName name="S33P6" localSheetId="11">#REF!</definedName>
    <definedName name="S33P6" localSheetId="12">#REF!</definedName>
    <definedName name="S33P6">#REF!</definedName>
    <definedName name="S33P7" localSheetId="2">#REF!</definedName>
    <definedName name="S33P7" localSheetId="7">#REF!</definedName>
    <definedName name="S33P7" localSheetId="11">#REF!</definedName>
    <definedName name="S33P7" localSheetId="12">#REF!</definedName>
    <definedName name="S33P7">#REF!</definedName>
    <definedName name="S33P8" localSheetId="2">#REF!</definedName>
    <definedName name="S33P8" localSheetId="7">#REF!</definedName>
    <definedName name="S33P8" localSheetId="11">#REF!</definedName>
    <definedName name="S33P8" localSheetId="12">#REF!</definedName>
    <definedName name="S33P8">#REF!</definedName>
    <definedName name="S33P9" localSheetId="2">#REF!</definedName>
    <definedName name="S33P9" localSheetId="7">#REF!</definedName>
    <definedName name="S33P9" localSheetId="11">#REF!</definedName>
    <definedName name="S33P9" localSheetId="12">#REF!</definedName>
    <definedName name="S33P9">#REF!</definedName>
    <definedName name="S33R1" localSheetId="2">#REF!</definedName>
    <definedName name="S33R1" localSheetId="7">#REF!</definedName>
    <definedName name="S33R1" localSheetId="11">#REF!</definedName>
    <definedName name="S33R1" localSheetId="12">#REF!</definedName>
    <definedName name="S33R1">#REF!</definedName>
    <definedName name="S33R10" localSheetId="2">#REF!</definedName>
    <definedName name="S33R10" localSheetId="7">#REF!</definedName>
    <definedName name="S33R10" localSheetId="11">#REF!</definedName>
    <definedName name="S33R10" localSheetId="12">#REF!</definedName>
    <definedName name="S33R10">#REF!</definedName>
    <definedName name="S33R11" localSheetId="2">#REF!</definedName>
    <definedName name="S33R11" localSheetId="7">#REF!</definedName>
    <definedName name="S33R11" localSheetId="11">#REF!</definedName>
    <definedName name="S33R11" localSheetId="12">#REF!</definedName>
    <definedName name="S33R11">#REF!</definedName>
    <definedName name="S33R12" localSheetId="2">#REF!</definedName>
    <definedName name="S33R12" localSheetId="7">#REF!</definedName>
    <definedName name="S33R12" localSheetId="11">#REF!</definedName>
    <definedName name="S33R12" localSheetId="12">#REF!</definedName>
    <definedName name="S33R12">#REF!</definedName>
    <definedName name="S33R13" localSheetId="2">#REF!</definedName>
    <definedName name="S33R13" localSheetId="7">#REF!</definedName>
    <definedName name="S33R13" localSheetId="11">#REF!</definedName>
    <definedName name="S33R13" localSheetId="12">#REF!</definedName>
    <definedName name="S33R13">#REF!</definedName>
    <definedName name="S33R14" localSheetId="2">#REF!</definedName>
    <definedName name="S33R14" localSheetId="7">#REF!</definedName>
    <definedName name="S33R14" localSheetId="11">#REF!</definedName>
    <definedName name="S33R14" localSheetId="12">#REF!</definedName>
    <definedName name="S33R14">#REF!</definedName>
    <definedName name="S33R15" localSheetId="2">#REF!</definedName>
    <definedName name="S33R15" localSheetId="7">#REF!</definedName>
    <definedName name="S33R15" localSheetId="11">#REF!</definedName>
    <definedName name="S33R15" localSheetId="12">#REF!</definedName>
    <definedName name="S33R15">#REF!</definedName>
    <definedName name="S33R16" localSheetId="2">#REF!</definedName>
    <definedName name="S33R16" localSheetId="7">#REF!</definedName>
    <definedName name="S33R16" localSheetId="11">#REF!</definedName>
    <definedName name="S33R16" localSheetId="12">#REF!</definedName>
    <definedName name="S33R16">#REF!</definedName>
    <definedName name="S33R17" localSheetId="2">#REF!</definedName>
    <definedName name="S33R17" localSheetId="7">#REF!</definedName>
    <definedName name="S33R17" localSheetId="11">#REF!</definedName>
    <definedName name="S33R17" localSheetId="12">#REF!</definedName>
    <definedName name="S33R17">#REF!</definedName>
    <definedName name="S33R18" localSheetId="2">#REF!</definedName>
    <definedName name="S33R18" localSheetId="7">#REF!</definedName>
    <definedName name="S33R18" localSheetId="11">#REF!</definedName>
    <definedName name="S33R18" localSheetId="12">#REF!</definedName>
    <definedName name="S33R18">#REF!</definedName>
    <definedName name="S33R19" localSheetId="2">#REF!</definedName>
    <definedName name="S33R19" localSheetId="7">#REF!</definedName>
    <definedName name="S33R19" localSheetId="11">#REF!</definedName>
    <definedName name="S33R19" localSheetId="12">#REF!</definedName>
    <definedName name="S33R19">#REF!</definedName>
    <definedName name="S33R2" localSheetId="2">#REF!</definedName>
    <definedName name="S33R2" localSheetId="7">#REF!</definedName>
    <definedName name="S33R2" localSheetId="11">#REF!</definedName>
    <definedName name="S33R2" localSheetId="12">#REF!</definedName>
    <definedName name="S33R2">#REF!</definedName>
    <definedName name="S33R20" localSheetId="2">#REF!</definedName>
    <definedName name="S33R20" localSheetId="7">#REF!</definedName>
    <definedName name="S33R20" localSheetId="11">#REF!</definedName>
    <definedName name="S33R20" localSheetId="12">#REF!</definedName>
    <definedName name="S33R20">#REF!</definedName>
    <definedName name="S33R21" localSheetId="2">#REF!</definedName>
    <definedName name="S33R21" localSheetId="7">#REF!</definedName>
    <definedName name="S33R21" localSheetId="11">#REF!</definedName>
    <definedName name="S33R21" localSheetId="12">#REF!</definedName>
    <definedName name="S33R21">#REF!</definedName>
    <definedName name="S33R22" localSheetId="2">#REF!</definedName>
    <definedName name="S33R22" localSheetId="7">#REF!</definedName>
    <definedName name="S33R22" localSheetId="11">#REF!</definedName>
    <definedName name="S33R22" localSheetId="12">#REF!</definedName>
    <definedName name="S33R22">#REF!</definedName>
    <definedName name="S33R23" localSheetId="2">#REF!</definedName>
    <definedName name="S33R23" localSheetId="7">#REF!</definedName>
    <definedName name="S33R23" localSheetId="11">#REF!</definedName>
    <definedName name="S33R23" localSheetId="12">#REF!</definedName>
    <definedName name="S33R23">#REF!</definedName>
    <definedName name="S33R24" localSheetId="2">#REF!</definedName>
    <definedName name="S33R24" localSheetId="7">#REF!</definedName>
    <definedName name="S33R24" localSheetId="11">#REF!</definedName>
    <definedName name="S33R24" localSheetId="12">#REF!</definedName>
    <definedName name="S33R24">#REF!</definedName>
    <definedName name="S33R3" localSheetId="2">#REF!</definedName>
    <definedName name="S33R3" localSheetId="7">#REF!</definedName>
    <definedName name="S33R3" localSheetId="11">#REF!</definedName>
    <definedName name="S33R3" localSheetId="12">#REF!</definedName>
    <definedName name="S33R3">#REF!</definedName>
    <definedName name="S33R4" localSheetId="2">#REF!</definedName>
    <definedName name="S33R4" localSheetId="7">#REF!</definedName>
    <definedName name="S33R4" localSheetId="11">#REF!</definedName>
    <definedName name="S33R4" localSheetId="12">#REF!</definedName>
    <definedName name="S33R4">#REF!</definedName>
    <definedName name="S33R5" localSheetId="2">#REF!</definedName>
    <definedName name="S33R5" localSheetId="7">#REF!</definedName>
    <definedName name="S33R5" localSheetId="11">#REF!</definedName>
    <definedName name="S33R5" localSheetId="12">#REF!</definedName>
    <definedName name="S33R5">#REF!</definedName>
    <definedName name="S33R6" localSheetId="2">#REF!</definedName>
    <definedName name="S33R6" localSheetId="7">#REF!</definedName>
    <definedName name="S33R6" localSheetId="11">#REF!</definedName>
    <definedName name="S33R6" localSheetId="12">#REF!</definedName>
    <definedName name="S33R6">#REF!</definedName>
    <definedName name="S33R7" localSheetId="2">#REF!</definedName>
    <definedName name="S33R7" localSheetId="7">#REF!</definedName>
    <definedName name="S33R7" localSheetId="11">#REF!</definedName>
    <definedName name="S33R7" localSheetId="12">#REF!</definedName>
    <definedName name="S33R7">#REF!</definedName>
    <definedName name="S33R8" localSheetId="2">#REF!</definedName>
    <definedName name="S33R8" localSheetId="7">#REF!</definedName>
    <definedName name="S33R8" localSheetId="11">#REF!</definedName>
    <definedName name="S33R8" localSheetId="12">#REF!</definedName>
    <definedName name="S33R8">#REF!</definedName>
    <definedName name="S33R9" localSheetId="2">#REF!</definedName>
    <definedName name="S33R9" localSheetId="7">#REF!</definedName>
    <definedName name="S33R9" localSheetId="11">#REF!</definedName>
    <definedName name="S33R9" localSheetId="12">#REF!</definedName>
    <definedName name="S33R9">#REF!</definedName>
    <definedName name="S34P1" localSheetId="2">#REF!</definedName>
    <definedName name="S34P1" localSheetId="7">#REF!</definedName>
    <definedName name="S34P1" localSheetId="11">#REF!</definedName>
    <definedName name="S34P1" localSheetId="12">#REF!</definedName>
    <definedName name="S34P1">#REF!</definedName>
    <definedName name="S34P10" localSheetId="2">#REF!</definedName>
    <definedName name="S34P10" localSheetId="7">#REF!</definedName>
    <definedName name="S34P10" localSheetId="11">#REF!</definedName>
    <definedName name="S34P10" localSheetId="12">#REF!</definedName>
    <definedName name="S34P10">#REF!</definedName>
    <definedName name="S34P11" localSheetId="2">#REF!</definedName>
    <definedName name="S34P11" localSheetId="7">#REF!</definedName>
    <definedName name="S34P11" localSheetId="11">#REF!</definedName>
    <definedName name="S34P11" localSheetId="12">#REF!</definedName>
    <definedName name="S34P11">#REF!</definedName>
    <definedName name="S34P12" localSheetId="2">#REF!</definedName>
    <definedName name="S34P12" localSheetId="7">#REF!</definedName>
    <definedName name="S34P12" localSheetId="11">#REF!</definedName>
    <definedName name="S34P12" localSheetId="12">#REF!</definedName>
    <definedName name="S34P12">#REF!</definedName>
    <definedName name="S34P13" localSheetId="2">#REF!</definedName>
    <definedName name="S34P13" localSheetId="7">#REF!</definedName>
    <definedName name="S34P13" localSheetId="11">#REF!</definedName>
    <definedName name="S34P13" localSheetId="12">#REF!</definedName>
    <definedName name="S34P13">#REF!</definedName>
    <definedName name="S34P14" localSheetId="2">#REF!</definedName>
    <definedName name="S34P14" localSheetId="7">#REF!</definedName>
    <definedName name="S34P14" localSheetId="11">#REF!</definedName>
    <definedName name="S34P14" localSheetId="12">#REF!</definedName>
    <definedName name="S34P14">#REF!</definedName>
    <definedName name="S34P15" localSheetId="2">#REF!</definedName>
    <definedName name="S34P15" localSheetId="7">#REF!</definedName>
    <definedName name="S34P15" localSheetId="11">#REF!</definedName>
    <definedName name="S34P15" localSheetId="12">#REF!</definedName>
    <definedName name="S34P15">#REF!</definedName>
    <definedName name="S34P16" localSheetId="2">#REF!</definedName>
    <definedName name="S34P16" localSheetId="7">#REF!</definedName>
    <definedName name="S34P16" localSheetId="11">#REF!</definedName>
    <definedName name="S34P16" localSheetId="12">#REF!</definedName>
    <definedName name="S34P16">#REF!</definedName>
    <definedName name="S34P17" localSheetId="2">#REF!</definedName>
    <definedName name="S34P17" localSheetId="7">#REF!</definedName>
    <definedName name="S34P17" localSheetId="11">#REF!</definedName>
    <definedName name="S34P17" localSheetId="12">#REF!</definedName>
    <definedName name="S34P17">#REF!</definedName>
    <definedName name="S34P18" localSheetId="2">#REF!</definedName>
    <definedName name="S34P18" localSheetId="7">#REF!</definedName>
    <definedName name="S34P18" localSheetId="11">#REF!</definedName>
    <definedName name="S34P18" localSheetId="12">#REF!</definedName>
    <definedName name="S34P18">#REF!</definedName>
    <definedName name="S34P19" localSheetId="2">#REF!</definedName>
    <definedName name="S34P19" localSheetId="7">#REF!</definedName>
    <definedName name="S34P19" localSheetId="11">#REF!</definedName>
    <definedName name="S34P19" localSheetId="12">#REF!</definedName>
    <definedName name="S34P19">#REF!</definedName>
    <definedName name="S34P2" localSheetId="2">#REF!</definedName>
    <definedName name="S34P2" localSheetId="7">#REF!</definedName>
    <definedName name="S34P2" localSheetId="11">#REF!</definedName>
    <definedName name="S34P2" localSheetId="12">#REF!</definedName>
    <definedName name="S34P2">#REF!</definedName>
    <definedName name="S34P20" localSheetId="2">#REF!</definedName>
    <definedName name="S34P20" localSheetId="7">#REF!</definedName>
    <definedName name="S34P20" localSheetId="11">#REF!</definedName>
    <definedName name="S34P20" localSheetId="12">#REF!</definedName>
    <definedName name="S34P20">#REF!</definedName>
    <definedName name="S34P21" localSheetId="2">#REF!</definedName>
    <definedName name="S34P21" localSheetId="7">#REF!</definedName>
    <definedName name="S34P21" localSheetId="11">#REF!</definedName>
    <definedName name="S34P21" localSheetId="12">#REF!</definedName>
    <definedName name="S34P21">#REF!</definedName>
    <definedName name="S34P22" localSheetId="2">#REF!</definedName>
    <definedName name="S34P22" localSheetId="7">#REF!</definedName>
    <definedName name="S34P22" localSheetId="11">#REF!</definedName>
    <definedName name="S34P22" localSheetId="12">#REF!</definedName>
    <definedName name="S34P22">#REF!</definedName>
    <definedName name="S34P23" localSheetId="2">#REF!</definedName>
    <definedName name="S34P23" localSheetId="7">#REF!</definedName>
    <definedName name="S34P23" localSheetId="11">#REF!</definedName>
    <definedName name="S34P23" localSheetId="12">#REF!</definedName>
    <definedName name="S34P23">#REF!</definedName>
    <definedName name="S34P24" localSheetId="2">#REF!</definedName>
    <definedName name="S34P24" localSheetId="7">#REF!</definedName>
    <definedName name="S34P24" localSheetId="11">#REF!</definedName>
    <definedName name="S34P24" localSheetId="12">#REF!</definedName>
    <definedName name="S34P24">#REF!</definedName>
    <definedName name="S34P3" localSheetId="2">#REF!</definedName>
    <definedName name="S34P3" localSheetId="7">#REF!</definedName>
    <definedName name="S34P3" localSheetId="11">#REF!</definedName>
    <definedName name="S34P3" localSheetId="12">#REF!</definedName>
    <definedName name="S34P3">#REF!</definedName>
    <definedName name="S34P4" localSheetId="2">#REF!</definedName>
    <definedName name="S34P4" localSheetId="7">#REF!</definedName>
    <definedName name="S34P4" localSheetId="11">#REF!</definedName>
    <definedName name="S34P4" localSheetId="12">#REF!</definedName>
    <definedName name="S34P4">#REF!</definedName>
    <definedName name="S34P5" localSheetId="2">#REF!</definedName>
    <definedName name="S34P5" localSheetId="7">#REF!</definedName>
    <definedName name="S34P5" localSheetId="11">#REF!</definedName>
    <definedName name="S34P5" localSheetId="12">#REF!</definedName>
    <definedName name="S34P5">#REF!</definedName>
    <definedName name="S34P6" localSheetId="2">#REF!</definedName>
    <definedName name="S34P6" localSheetId="7">#REF!</definedName>
    <definedName name="S34P6" localSheetId="11">#REF!</definedName>
    <definedName name="S34P6" localSheetId="12">#REF!</definedName>
    <definedName name="S34P6">#REF!</definedName>
    <definedName name="S34P7" localSheetId="2">#REF!</definedName>
    <definedName name="S34P7" localSheetId="7">#REF!</definedName>
    <definedName name="S34P7" localSheetId="11">#REF!</definedName>
    <definedName name="S34P7" localSheetId="12">#REF!</definedName>
    <definedName name="S34P7">#REF!</definedName>
    <definedName name="S34P8" localSheetId="2">#REF!</definedName>
    <definedName name="S34P8" localSheetId="7">#REF!</definedName>
    <definedName name="S34P8" localSheetId="11">#REF!</definedName>
    <definedName name="S34P8" localSheetId="12">#REF!</definedName>
    <definedName name="S34P8">#REF!</definedName>
    <definedName name="S34P9" localSheetId="2">#REF!</definedName>
    <definedName name="S34P9" localSheetId="7">#REF!</definedName>
    <definedName name="S34P9" localSheetId="11">#REF!</definedName>
    <definedName name="S34P9" localSheetId="12">#REF!</definedName>
    <definedName name="S34P9">#REF!</definedName>
    <definedName name="S34R1" localSheetId="2">#REF!</definedName>
    <definedName name="S34R1" localSheetId="7">#REF!</definedName>
    <definedName name="S34R1" localSheetId="11">#REF!</definedName>
    <definedName name="S34R1" localSheetId="12">#REF!</definedName>
    <definedName name="S34R1">#REF!</definedName>
    <definedName name="S34R10" localSheetId="2">#REF!</definedName>
    <definedName name="S34R10" localSheetId="7">#REF!</definedName>
    <definedName name="S34R10" localSheetId="11">#REF!</definedName>
    <definedName name="S34R10" localSheetId="12">#REF!</definedName>
    <definedName name="S34R10">#REF!</definedName>
    <definedName name="S34R11" localSheetId="2">#REF!</definedName>
    <definedName name="S34R11" localSheetId="7">#REF!</definedName>
    <definedName name="S34R11" localSheetId="11">#REF!</definedName>
    <definedName name="S34R11" localSheetId="12">#REF!</definedName>
    <definedName name="S34R11">#REF!</definedName>
    <definedName name="S34R12" localSheetId="2">#REF!</definedName>
    <definedName name="S34R12" localSheetId="7">#REF!</definedName>
    <definedName name="S34R12" localSheetId="11">#REF!</definedName>
    <definedName name="S34R12" localSheetId="12">#REF!</definedName>
    <definedName name="S34R12">#REF!</definedName>
    <definedName name="S34R13" localSheetId="2">#REF!</definedName>
    <definedName name="S34R13" localSheetId="7">#REF!</definedName>
    <definedName name="S34R13" localSheetId="11">#REF!</definedName>
    <definedName name="S34R13" localSheetId="12">#REF!</definedName>
    <definedName name="S34R13">#REF!</definedName>
    <definedName name="S34R14" localSheetId="2">#REF!</definedName>
    <definedName name="S34R14" localSheetId="7">#REF!</definedName>
    <definedName name="S34R14" localSheetId="11">#REF!</definedName>
    <definedName name="S34R14" localSheetId="12">#REF!</definedName>
    <definedName name="S34R14">#REF!</definedName>
    <definedName name="S34R15" localSheetId="2">#REF!</definedName>
    <definedName name="S34R15" localSheetId="7">#REF!</definedName>
    <definedName name="S34R15" localSheetId="11">#REF!</definedName>
    <definedName name="S34R15" localSheetId="12">#REF!</definedName>
    <definedName name="S34R15">#REF!</definedName>
    <definedName name="S34R16" localSheetId="2">#REF!</definedName>
    <definedName name="S34R16" localSheetId="7">#REF!</definedName>
    <definedName name="S34R16" localSheetId="11">#REF!</definedName>
    <definedName name="S34R16" localSheetId="12">#REF!</definedName>
    <definedName name="S34R16">#REF!</definedName>
    <definedName name="S34R17" localSheetId="2">#REF!</definedName>
    <definedName name="S34R17" localSheetId="7">#REF!</definedName>
    <definedName name="S34R17" localSheetId="11">#REF!</definedName>
    <definedName name="S34R17" localSheetId="12">#REF!</definedName>
    <definedName name="S34R17">#REF!</definedName>
    <definedName name="S34R18" localSheetId="2">#REF!</definedName>
    <definedName name="S34R18" localSheetId="7">#REF!</definedName>
    <definedName name="S34R18" localSheetId="11">#REF!</definedName>
    <definedName name="S34R18" localSheetId="12">#REF!</definedName>
    <definedName name="S34R18">#REF!</definedName>
    <definedName name="S34R19" localSheetId="2">#REF!</definedName>
    <definedName name="S34R19" localSheetId="7">#REF!</definedName>
    <definedName name="S34R19" localSheetId="11">#REF!</definedName>
    <definedName name="S34R19" localSheetId="12">#REF!</definedName>
    <definedName name="S34R19">#REF!</definedName>
    <definedName name="S34R2" localSheetId="2">#REF!</definedName>
    <definedName name="S34R2" localSheetId="7">#REF!</definedName>
    <definedName name="S34R2" localSheetId="11">#REF!</definedName>
    <definedName name="S34R2" localSheetId="12">#REF!</definedName>
    <definedName name="S34R2">#REF!</definedName>
    <definedName name="S34R20" localSheetId="2">#REF!</definedName>
    <definedName name="S34R20" localSheetId="7">#REF!</definedName>
    <definedName name="S34R20" localSheetId="11">#REF!</definedName>
    <definedName name="S34R20" localSheetId="12">#REF!</definedName>
    <definedName name="S34R20">#REF!</definedName>
    <definedName name="S34R21" localSheetId="2">#REF!</definedName>
    <definedName name="S34R21" localSheetId="7">#REF!</definedName>
    <definedName name="S34R21" localSheetId="11">#REF!</definedName>
    <definedName name="S34R21" localSheetId="12">#REF!</definedName>
    <definedName name="S34R21">#REF!</definedName>
    <definedName name="S34R22" localSheetId="2">#REF!</definedName>
    <definedName name="S34R22" localSheetId="7">#REF!</definedName>
    <definedName name="S34R22" localSheetId="11">#REF!</definedName>
    <definedName name="S34R22" localSheetId="12">#REF!</definedName>
    <definedName name="S34R22">#REF!</definedName>
    <definedName name="S34R23" localSheetId="2">#REF!</definedName>
    <definedName name="S34R23" localSheetId="7">#REF!</definedName>
    <definedName name="S34R23" localSheetId="11">#REF!</definedName>
    <definedName name="S34R23" localSheetId="12">#REF!</definedName>
    <definedName name="S34R23">#REF!</definedName>
    <definedName name="S34R24" localSheetId="2">#REF!</definedName>
    <definedName name="S34R24" localSheetId="7">#REF!</definedName>
    <definedName name="S34R24" localSheetId="11">#REF!</definedName>
    <definedName name="S34R24" localSheetId="12">#REF!</definedName>
    <definedName name="S34R24">#REF!</definedName>
    <definedName name="S34R3" localSheetId="2">#REF!</definedName>
    <definedName name="S34R3" localSheetId="7">#REF!</definedName>
    <definedName name="S34R3" localSheetId="11">#REF!</definedName>
    <definedName name="S34R3" localSheetId="12">#REF!</definedName>
    <definedName name="S34R3">#REF!</definedName>
    <definedName name="S34R4" localSheetId="2">#REF!</definedName>
    <definedName name="S34R4" localSheetId="7">#REF!</definedName>
    <definedName name="S34R4" localSheetId="11">#REF!</definedName>
    <definedName name="S34R4" localSheetId="12">#REF!</definedName>
    <definedName name="S34R4">#REF!</definedName>
    <definedName name="S34R5" localSheetId="2">#REF!</definedName>
    <definedName name="S34R5" localSheetId="7">#REF!</definedName>
    <definedName name="S34R5" localSheetId="11">#REF!</definedName>
    <definedName name="S34R5" localSheetId="12">#REF!</definedName>
    <definedName name="S34R5">#REF!</definedName>
    <definedName name="S34R6" localSheetId="2">#REF!</definedName>
    <definedName name="S34R6" localSheetId="7">#REF!</definedName>
    <definedName name="S34R6" localSheetId="11">#REF!</definedName>
    <definedName name="S34R6" localSheetId="12">#REF!</definedName>
    <definedName name="S34R6">#REF!</definedName>
    <definedName name="S34R7" localSheetId="2">#REF!</definedName>
    <definedName name="S34R7" localSheetId="7">#REF!</definedName>
    <definedName name="S34R7" localSheetId="11">#REF!</definedName>
    <definedName name="S34R7" localSheetId="12">#REF!</definedName>
    <definedName name="S34R7">#REF!</definedName>
    <definedName name="S34R8" localSheetId="2">#REF!</definedName>
    <definedName name="S34R8" localSheetId="7">#REF!</definedName>
    <definedName name="S34R8" localSheetId="11">#REF!</definedName>
    <definedName name="S34R8" localSheetId="12">#REF!</definedName>
    <definedName name="S34R8">#REF!</definedName>
    <definedName name="S34R9" localSheetId="2">#REF!</definedName>
    <definedName name="S34R9" localSheetId="7">#REF!</definedName>
    <definedName name="S34R9" localSheetId="11">#REF!</definedName>
    <definedName name="S34R9" localSheetId="12">#REF!</definedName>
    <definedName name="S34R9">#REF!</definedName>
    <definedName name="S35P1" localSheetId="2">#REF!</definedName>
    <definedName name="S35P1" localSheetId="7">#REF!</definedName>
    <definedName name="S35P1" localSheetId="11">#REF!</definedName>
    <definedName name="S35P1" localSheetId="12">#REF!</definedName>
    <definedName name="S35P1">#REF!</definedName>
    <definedName name="S35P10" localSheetId="2">#REF!</definedName>
    <definedName name="S35P10" localSheetId="7">#REF!</definedName>
    <definedName name="S35P10" localSheetId="11">#REF!</definedName>
    <definedName name="S35P10" localSheetId="12">#REF!</definedName>
    <definedName name="S35P10">#REF!</definedName>
    <definedName name="S35P11" localSheetId="2">#REF!</definedName>
    <definedName name="S35P11" localSheetId="7">#REF!</definedName>
    <definedName name="S35P11" localSheetId="11">#REF!</definedName>
    <definedName name="S35P11" localSheetId="12">#REF!</definedName>
    <definedName name="S35P11">#REF!</definedName>
    <definedName name="S35P12" localSheetId="2">#REF!</definedName>
    <definedName name="S35P12" localSheetId="7">#REF!</definedName>
    <definedName name="S35P12" localSheetId="11">#REF!</definedName>
    <definedName name="S35P12" localSheetId="12">#REF!</definedName>
    <definedName name="S35P12">#REF!</definedName>
    <definedName name="S35P13" localSheetId="2">#REF!</definedName>
    <definedName name="S35P13" localSheetId="7">#REF!</definedName>
    <definedName name="S35P13" localSheetId="11">#REF!</definedName>
    <definedName name="S35P13" localSheetId="12">#REF!</definedName>
    <definedName name="S35P13">#REF!</definedName>
    <definedName name="S35P14" localSheetId="2">#REF!</definedName>
    <definedName name="S35P14" localSheetId="7">#REF!</definedName>
    <definedName name="S35P14" localSheetId="11">#REF!</definedName>
    <definedName name="S35P14" localSheetId="12">#REF!</definedName>
    <definedName name="S35P14">#REF!</definedName>
    <definedName name="S35P15" localSheetId="2">#REF!</definedName>
    <definedName name="S35P15" localSheetId="7">#REF!</definedName>
    <definedName name="S35P15" localSheetId="11">#REF!</definedName>
    <definedName name="S35P15" localSheetId="12">#REF!</definedName>
    <definedName name="S35P15">#REF!</definedName>
    <definedName name="S35P16" localSheetId="2">#REF!</definedName>
    <definedName name="S35P16" localSheetId="7">#REF!</definedName>
    <definedName name="S35P16" localSheetId="11">#REF!</definedName>
    <definedName name="S35P16" localSheetId="12">#REF!</definedName>
    <definedName name="S35P16">#REF!</definedName>
    <definedName name="S35P17" localSheetId="2">#REF!</definedName>
    <definedName name="S35P17" localSheetId="7">#REF!</definedName>
    <definedName name="S35P17" localSheetId="11">#REF!</definedName>
    <definedName name="S35P17" localSheetId="12">#REF!</definedName>
    <definedName name="S35P17">#REF!</definedName>
    <definedName name="S35P18" localSheetId="2">#REF!</definedName>
    <definedName name="S35P18" localSheetId="7">#REF!</definedName>
    <definedName name="S35P18" localSheetId="11">#REF!</definedName>
    <definedName name="S35P18" localSheetId="12">#REF!</definedName>
    <definedName name="S35P18">#REF!</definedName>
    <definedName name="S35P19" localSheetId="2">#REF!</definedName>
    <definedName name="S35P19" localSheetId="7">#REF!</definedName>
    <definedName name="S35P19" localSheetId="11">#REF!</definedName>
    <definedName name="S35P19" localSheetId="12">#REF!</definedName>
    <definedName name="S35P19">#REF!</definedName>
    <definedName name="S35P2" localSheetId="2">#REF!</definedName>
    <definedName name="S35P2" localSheetId="7">#REF!</definedName>
    <definedName name="S35P2" localSheetId="11">#REF!</definedName>
    <definedName name="S35P2" localSheetId="12">#REF!</definedName>
    <definedName name="S35P2">#REF!</definedName>
    <definedName name="S35P20" localSheetId="2">#REF!</definedName>
    <definedName name="S35P20" localSheetId="7">#REF!</definedName>
    <definedName name="S35P20" localSheetId="11">#REF!</definedName>
    <definedName name="S35P20" localSheetId="12">#REF!</definedName>
    <definedName name="S35P20">#REF!</definedName>
    <definedName name="S35P21" localSheetId="2">#REF!</definedName>
    <definedName name="S35P21" localSheetId="7">#REF!</definedName>
    <definedName name="S35P21" localSheetId="11">#REF!</definedName>
    <definedName name="S35P21" localSheetId="12">#REF!</definedName>
    <definedName name="S35P21">#REF!</definedName>
    <definedName name="S35P22" localSheetId="2">#REF!</definedName>
    <definedName name="S35P22" localSheetId="7">#REF!</definedName>
    <definedName name="S35P22" localSheetId="11">#REF!</definedName>
    <definedName name="S35P22" localSheetId="12">#REF!</definedName>
    <definedName name="S35P22">#REF!</definedName>
    <definedName name="S35P23" localSheetId="2">#REF!</definedName>
    <definedName name="S35P23" localSheetId="7">#REF!</definedName>
    <definedName name="S35P23" localSheetId="11">#REF!</definedName>
    <definedName name="S35P23" localSheetId="12">#REF!</definedName>
    <definedName name="S35P23">#REF!</definedName>
    <definedName name="S35P24" localSheetId="2">#REF!</definedName>
    <definedName name="S35P24" localSheetId="7">#REF!</definedName>
    <definedName name="S35P24" localSheetId="11">#REF!</definedName>
    <definedName name="S35P24" localSheetId="12">#REF!</definedName>
    <definedName name="S35P24">#REF!</definedName>
    <definedName name="S35P3" localSheetId="2">#REF!</definedName>
    <definedName name="S35P3" localSheetId="7">#REF!</definedName>
    <definedName name="S35P3" localSheetId="11">#REF!</definedName>
    <definedName name="S35P3" localSheetId="12">#REF!</definedName>
    <definedName name="S35P3">#REF!</definedName>
    <definedName name="S35P4" localSheetId="2">#REF!</definedName>
    <definedName name="S35P4" localSheetId="7">#REF!</definedName>
    <definedName name="S35P4" localSheetId="11">#REF!</definedName>
    <definedName name="S35P4" localSheetId="12">#REF!</definedName>
    <definedName name="S35P4">#REF!</definedName>
    <definedName name="S35P5" localSheetId="2">#REF!</definedName>
    <definedName name="S35P5" localSheetId="7">#REF!</definedName>
    <definedName name="S35P5" localSheetId="11">#REF!</definedName>
    <definedName name="S35P5" localSheetId="12">#REF!</definedName>
    <definedName name="S35P5">#REF!</definedName>
    <definedName name="S35P6" localSheetId="2">#REF!</definedName>
    <definedName name="S35P6" localSheetId="7">#REF!</definedName>
    <definedName name="S35P6" localSheetId="11">#REF!</definedName>
    <definedName name="S35P6" localSheetId="12">#REF!</definedName>
    <definedName name="S35P6">#REF!</definedName>
    <definedName name="S35P7" localSheetId="2">#REF!</definedName>
    <definedName name="S35P7" localSheetId="7">#REF!</definedName>
    <definedName name="S35P7" localSheetId="11">#REF!</definedName>
    <definedName name="S35P7" localSheetId="12">#REF!</definedName>
    <definedName name="S35P7">#REF!</definedName>
    <definedName name="S35P8" localSheetId="2">#REF!</definedName>
    <definedName name="S35P8" localSheetId="7">#REF!</definedName>
    <definedName name="S35P8" localSheetId="11">#REF!</definedName>
    <definedName name="S35P8" localSheetId="12">#REF!</definedName>
    <definedName name="S35P8">#REF!</definedName>
    <definedName name="S35P9" localSheetId="2">#REF!</definedName>
    <definedName name="S35P9" localSheetId="7">#REF!</definedName>
    <definedName name="S35P9" localSheetId="11">#REF!</definedName>
    <definedName name="S35P9" localSheetId="12">#REF!</definedName>
    <definedName name="S35P9">#REF!</definedName>
    <definedName name="S35R1" localSheetId="2">#REF!</definedName>
    <definedName name="S35R1" localSheetId="7">#REF!</definedName>
    <definedName name="S35R1" localSheetId="11">#REF!</definedName>
    <definedName name="S35R1" localSheetId="12">#REF!</definedName>
    <definedName name="S35R1">#REF!</definedName>
    <definedName name="S35R10" localSheetId="2">#REF!</definedName>
    <definedName name="S35R10" localSheetId="7">#REF!</definedName>
    <definedName name="S35R10" localSheetId="11">#REF!</definedName>
    <definedName name="S35R10" localSheetId="12">#REF!</definedName>
    <definedName name="S35R10">#REF!</definedName>
    <definedName name="S35R11" localSheetId="2">#REF!</definedName>
    <definedName name="S35R11" localSheetId="7">#REF!</definedName>
    <definedName name="S35R11" localSheetId="11">#REF!</definedName>
    <definedName name="S35R11" localSheetId="12">#REF!</definedName>
    <definedName name="S35R11">#REF!</definedName>
    <definedName name="S35R12" localSheetId="2">#REF!</definedName>
    <definedName name="S35R12" localSheetId="7">#REF!</definedName>
    <definedName name="S35R12" localSheetId="11">#REF!</definedName>
    <definedName name="S35R12" localSheetId="12">#REF!</definedName>
    <definedName name="S35R12">#REF!</definedName>
    <definedName name="S35R13" localSheetId="2">#REF!</definedName>
    <definedName name="S35R13" localSheetId="7">#REF!</definedName>
    <definedName name="S35R13" localSheetId="11">#REF!</definedName>
    <definedName name="S35R13" localSheetId="12">#REF!</definedName>
    <definedName name="S35R13">#REF!</definedName>
    <definedName name="S35R14" localSheetId="2">#REF!</definedName>
    <definedName name="S35R14" localSheetId="7">#REF!</definedName>
    <definedName name="S35R14" localSheetId="11">#REF!</definedName>
    <definedName name="S35R14" localSheetId="12">#REF!</definedName>
    <definedName name="S35R14">#REF!</definedName>
    <definedName name="S35R15" localSheetId="2">#REF!</definedName>
    <definedName name="S35R15" localSheetId="7">#REF!</definedName>
    <definedName name="S35R15" localSheetId="11">#REF!</definedName>
    <definedName name="S35R15" localSheetId="12">#REF!</definedName>
    <definedName name="S35R15">#REF!</definedName>
    <definedName name="S35R16" localSheetId="2">#REF!</definedName>
    <definedName name="S35R16" localSheetId="7">#REF!</definedName>
    <definedName name="S35R16" localSheetId="11">#REF!</definedName>
    <definedName name="S35R16" localSheetId="12">#REF!</definedName>
    <definedName name="S35R16">#REF!</definedName>
    <definedName name="S35R17" localSheetId="2">#REF!</definedName>
    <definedName name="S35R17" localSheetId="7">#REF!</definedName>
    <definedName name="S35R17" localSheetId="11">#REF!</definedName>
    <definedName name="S35R17" localSheetId="12">#REF!</definedName>
    <definedName name="S35R17">#REF!</definedName>
    <definedName name="S35R18" localSheetId="2">#REF!</definedName>
    <definedName name="S35R18" localSheetId="7">#REF!</definedName>
    <definedName name="S35R18" localSheetId="11">#REF!</definedName>
    <definedName name="S35R18" localSheetId="12">#REF!</definedName>
    <definedName name="S35R18">#REF!</definedName>
    <definedName name="S35R19" localSheetId="2">#REF!</definedName>
    <definedName name="S35R19" localSheetId="7">#REF!</definedName>
    <definedName name="S35R19" localSheetId="11">#REF!</definedName>
    <definedName name="S35R19" localSheetId="12">#REF!</definedName>
    <definedName name="S35R19">#REF!</definedName>
    <definedName name="S35R2" localSheetId="2">#REF!</definedName>
    <definedName name="S35R2" localSheetId="7">#REF!</definedName>
    <definedName name="S35R2" localSheetId="11">#REF!</definedName>
    <definedName name="S35R2" localSheetId="12">#REF!</definedName>
    <definedName name="S35R2">#REF!</definedName>
    <definedName name="S35R20" localSheetId="2">#REF!</definedName>
    <definedName name="S35R20" localSheetId="7">#REF!</definedName>
    <definedName name="S35R20" localSheetId="11">#REF!</definedName>
    <definedName name="S35R20" localSheetId="12">#REF!</definedName>
    <definedName name="S35R20">#REF!</definedName>
    <definedName name="S35R21" localSheetId="2">#REF!</definedName>
    <definedName name="S35R21" localSheetId="7">#REF!</definedName>
    <definedName name="S35R21" localSheetId="11">#REF!</definedName>
    <definedName name="S35R21" localSheetId="12">#REF!</definedName>
    <definedName name="S35R21">#REF!</definedName>
    <definedName name="S35R22" localSheetId="2">#REF!</definedName>
    <definedName name="S35R22" localSheetId="7">#REF!</definedName>
    <definedName name="S35R22" localSheetId="11">#REF!</definedName>
    <definedName name="S35R22" localSheetId="12">#REF!</definedName>
    <definedName name="S35R22">#REF!</definedName>
    <definedName name="S35R23" localSheetId="2">#REF!</definedName>
    <definedName name="S35R23" localSheetId="7">#REF!</definedName>
    <definedName name="S35R23" localSheetId="11">#REF!</definedName>
    <definedName name="S35R23" localSheetId="12">#REF!</definedName>
    <definedName name="S35R23">#REF!</definedName>
    <definedName name="S35R24" localSheetId="2">#REF!</definedName>
    <definedName name="S35R24" localSheetId="7">#REF!</definedName>
    <definedName name="S35R24" localSheetId="11">#REF!</definedName>
    <definedName name="S35R24" localSheetId="12">#REF!</definedName>
    <definedName name="S35R24">#REF!</definedName>
    <definedName name="S35R3" localSheetId="2">#REF!</definedName>
    <definedName name="S35R3" localSheetId="7">#REF!</definedName>
    <definedName name="S35R3" localSheetId="11">#REF!</definedName>
    <definedName name="S35R3" localSheetId="12">#REF!</definedName>
    <definedName name="S35R3">#REF!</definedName>
    <definedName name="S35R4" localSheetId="2">#REF!</definedName>
    <definedName name="S35R4" localSheetId="7">#REF!</definedName>
    <definedName name="S35R4" localSheetId="11">#REF!</definedName>
    <definedName name="S35R4" localSheetId="12">#REF!</definedName>
    <definedName name="S35R4">#REF!</definedName>
    <definedName name="S35R5" localSheetId="2">#REF!</definedName>
    <definedName name="S35R5" localSheetId="7">#REF!</definedName>
    <definedName name="S35R5" localSheetId="11">#REF!</definedName>
    <definedName name="S35R5" localSheetId="12">#REF!</definedName>
    <definedName name="S35R5">#REF!</definedName>
    <definedName name="S35R6" localSheetId="2">#REF!</definedName>
    <definedName name="S35R6" localSheetId="7">#REF!</definedName>
    <definedName name="S35R6" localSheetId="11">#REF!</definedName>
    <definedName name="S35R6" localSheetId="12">#REF!</definedName>
    <definedName name="S35R6">#REF!</definedName>
    <definedName name="S35R7" localSheetId="2">#REF!</definedName>
    <definedName name="S35R7" localSheetId="7">#REF!</definedName>
    <definedName name="S35R7" localSheetId="11">#REF!</definedName>
    <definedName name="S35R7" localSheetId="12">#REF!</definedName>
    <definedName name="S35R7">#REF!</definedName>
    <definedName name="S35R8" localSheetId="2">#REF!</definedName>
    <definedName name="S35R8" localSheetId="7">#REF!</definedName>
    <definedName name="S35R8" localSheetId="11">#REF!</definedName>
    <definedName name="S35R8" localSheetId="12">#REF!</definedName>
    <definedName name="S35R8">#REF!</definedName>
    <definedName name="S35R9" localSheetId="2">#REF!</definedName>
    <definedName name="S35R9" localSheetId="7">#REF!</definedName>
    <definedName name="S35R9" localSheetId="11">#REF!</definedName>
    <definedName name="S35R9" localSheetId="12">#REF!</definedName>
    <definedName name="S35R9">#REF!</definedName>
    <definedName name="S36P1" localSheetId="2">#REF!</definedName>
    <definedName name="S36P1" localSheetId="7">#REF!</definedName>
    <definedName name="S36P1" localSheetId="11">#REF!</definedName>
    <definedName name="S36P1" localSheetId="12">#REF!</definedName>
    <definedName name="S36P1">#REF!</definedName>
    <definedName name="S36P10" localSheetId="2">#REF!</definedName>
    <definedName name="S36P10" localSheetId="7">#REF!</definedName>
    <definedName name="S36P10" localSheetId="11">#REF!</definedName>
    <definedName name="S36P10" localSheetId="12">#REF!</definedName>
    <definedName name="S36P10">#REF!</definedName>
    <definedName name="S36P11" localSheetId="2">#REF!</definedName>
    <definedName name="S36P11" localSheetId="7">#REF!</definedName>
    <definedName name="S36P11" localSheetId="11">#REF!</definedName>
    <definedName name="S36P11" localSheetId="12">#REF!</definedName>
    <definedName name="S36P11">#REF!</definedName>
    <definedName name="S36P12" localSheetId="2">#REF!</definedName>
    <definedName name="S36P12" localSheetId="7">#REF!</definedName>
    <definedName name="S36P12" localSheetId="11">#REF!</definedName>
    <definedName name="S36P12" localSheetId="12">#REF!</definedName>
    <definedName name="S36P12">#REF!</definedName>
    <definedName name="S36P13" localSheetId="2">#REF!</definedName>
    <definedName name="S36P13" localSheetId="7">#REF!</definedName>
    <definedName name="S36P13" localSheetId="11">#REF!</definedName>
    <definedName name="S36P13" localSheetId="12">#REF!</definedName>
    <definedName name="S36P13">#REF!</definedName>
    <definedName name="S36P14" localSheetId="2">#REF!</definedName>
    <definedName name="S36P14" localSheetId="7">#REF!</definedName>
    <definedName name="S36P14" localSheetId="11">#REF!</definedName>
    <definedName name="S36P14" localSheetId="12">#REF!</definedName>
    <definedName name="S36P14">#REF!</definedName>
    <definedName name="S36P15" localSheetId="2">#REF!</definedName>
    <definedName name="S36P15" localSheetId="7">#REF!</definedName>
    <definedName name="S36P15" localSheetId="11">#REF!</definedName>
    <definedName name="S36P15" localSheetId="12">#REF!</definedName>
    <definedName name="S36P15">#REF!</definedName>
    <definedName name="S36P16" localSheetId="2">#REF!</definedName>
    <definedName name="S36P16" localSheetId="7">#REF!</definedName>
    <definedName name="S36P16" localSheetId="11">#REF!</definedName>
    <definedName name="S36P16" localSheetId="12">#REF!</definedName>
    <definedName name="S36P16">#REF!</definedName>
    <definedName name="S36P17" localSheetId="2">#REF!</definedName>
    <definedName name="S36P17" localSheetId="7">#REF!</definedName>
    <definedName name="S36P17" localSheetId="11">#REF!</definedName>
    <definedName name="S36P17" localSheetId="12">#REF!</definedName>
    <definedName name="S36P17">#REF!</definedName>
    <definedName name="S36P18" localSheetId="2">#REF!</definedName>
    <definedName name="S36P18" localSheetId="7">#REF!</definedName>
    <definedName name="S36P18" localSheetId="11">#REF!</definedName>
    <definedName name="S36P18" localSheetId="12">#REF!</definedName>
    <definedName name="S36P18">#REF!</definedName>
    <definedName name="S36P19" localSheetId="2">#REF!</definedName>
    <definedName name="S36P19" localSheetId="7">#REF!</definedName>
    <definedName name="S36P19" localSheetId="11">#REF!</definedName>
    <definedName name="S36P19" localSheetId="12">#REF!</definedName>
    <definedName name="S36P19">#REF!</definedName>
    <definedName name="S36P2" localSheetId="2">#REF!</definedName>
    <definedName name="S36P2" localSheetId="7">#REF!</definedName>
    <definedName name="S36P2" localSheetId="11">#REF!</definedName>
    <definedName name="S36P2" localSheetId="12">#REF!</definedName>
    <definedName name="S36P2">#REF!</definedName>
    <definedName name="S36P20" localSheetId="2">#REF!</definedName>
    <definedName name="S36P20" localSheetId="7">#REF!</definedName>
    <definedName name="S36P20" localSheetId="11">#REF!</definedName>
    <definedName name="S36P20" localSheetId="12">#REF!</definedName>
    <definedName name="S36P20">#REF!</definedName>
    <definedName name="S36P21" localSheetId="2">#REF!</definedName>
    <definedName name="S36P21" localSheetId="7">#REF!</definedName>
    <definedName name="S36P21" localSheetId="11">#REF!</definedName>
    <definedName name="S36P21" localSheetId="12">#REF!</definedName>
    <definedName name="S36P21">#REF!</definedName>
    <definedName name="S36P22" localSheetId="2">#REF!</definedName>
    <definedName name="S36P22" localSheetId="7">#REF!</definedName>
    <definedName name="S36P22" localSheetId="11">#REF!</definedName>
    <definedName name="S36P22" localSheetId="12">#REF!</definedName>
    <definedName name="S36P22">#REF!</definedName>
    <definedName name="S36P23" localSheetId="2">#REF!</definedName>
    <definedName name="S36P23" localSheetId="7">#REF!</definedName>
    <definedName name="S36P23" localSheetId="11">#REF!</definedName>
    <definedName name="S36P23" localSheetId="12">#REF!</definedName>
    <definedName name="S36P23">#REF!</definedName>
    <definedName name="S36P24" localSheetId="2">#REF!</definedName>
    <definedName name="S36P24" localSheetId="7">#REF!</definedName>
    <definedName name="S36P24" localSheetId="11">#REF!</definedName>
    <definedName name="S36P24" localSheetId="12">#REF!</definedName>
    <definedName name="S36P24">#REF!</definedName>
    <definedName name="S36P3" localSheetId="2">#REF!</definedName>
    <definedName name="S36P3" localSheetId="7">#REF!</definedName>
    <definedName name="S36P3" localSheetId="11">#REF!</definedName>
    <definedName name="S36P3" localSheetId="12">#REF!</definedName>
    <definedName name="S36P3">#REF!</definedName>
    <definedName name="S36P4" localSheetId="2">#REF!</definedName>
    <definedName name="S36P4" localSheetId="7">#REF!</definedName>
    <definedName name="S36P4" localSheetId="11">#REF!</definedName>
    <definedName name="S36P4" localSheetId="12">#REF!</definedName>
    <definedName name="S36P4">#REF!</definedName>
    <definedName name="S36P5" localSheetId="2">#REF!</definedName>
    <definedName name="S36P5" localSheetId="7">#REF!</definedName>
    <definedName name="S36P5" localSheetId="11">#REF!</definedName>
    <definedName name="S36P5" localSheetId="12">#REF!</definedName>
    <definedName name="S36P5">#REF!</definedName>
    <definedName name="S36P6" localSheetId="2">#REF!</definedName>
    <definedName name="S36P6" localSheetId="7">#REF!</definedName>
    <definedName name="S36P6" localSheetId="11">#REF!</definedName>
    <definedName name="S36P6" localSheetId="12">#REF!</definedName>
    <definedName name="S36P6">#REF!</definedName>
    <definedName name="S36P7" localSheetId="2">#REF!</definedName>
    <definedName name="S36P7" localSheetId="7">#REF!</definedName>
    <definedName name="S36P7" localSheetId="11">#REF!</definedName>
    <definedName name="S36P7" localSheetId="12">#REF!</definedName>
    <definedName name="S36P7">#REF!</definedName>
    <definedName name="S36P8" localSheetId="2">#REF!</definedName>
    <definedName name="S36P8" localSheetId="7">#REF!</definedName>
    <definedName name="S36P8" localSheetId="11">#REF!</definedName>
    <definedName name="S36P8" localSheetId="12">#REF!</definedName>
    <definedName name="S36P8">#REF!</definedName>
    <definedName name="S36P9" localSheetId="2">#REF!</definedName>
    <definedName name="S36P9" localSheetId="7">#REF!</definedName>
    <definedName name="S36P9" localSheetId="11">#REF!</definedName>
    <definedName name="S36P9" localSheetId="12">#REF!</definedName>
    <definedName name="S36P9">#REF!</definedName>
    <definedName name="S36R1" localSheetId="2">#REF!</definedName>
    <definedName name="S36R1" localSheetId="7">#REF!</definedName>
    <definedName name="S36R1" localSheetId="11">#REF!</definedName>
    <definedName name="S36R1" localSheetId="12">#REF!</definedName>
    <definedName name="S36R1">#REF!</definedName>
    <definedName name="S36R10" localSheetId="2">#REF!</definedName>
    <definedName name="S36R10" localSheetId="7">#REF!</definedName>
    <definedName name="S36R10" localSheetId="11">#REF!</definedName>
    <definedName name="S36R10" localSheetId="12">#REF!</definedName>
    <definedName name="S36R10">#REF!</definedName>
    <definedName name="S36R11" localSheetId="2">#REF!</definedName>
    <definedName name="S36R11" localSheetId="7">#REF!</definedName>
    <definedName name="S36R11" localSheetId="11">#REF!</definedName>
    <definedName name="S36R11" localSheetId="12">#REF!</definedName>
    <definedName name="S36R11">#REF!</definedName>
    <definedName name="S36R12" localSheetId="2">#REF!</definedName>
    <definedName name="S36R12" localSheetId="7">#REF!</definedName>
    <definedName name="S36R12" localSheetId="11">#REF!</definedName>
    <definedName name="S36R12" localSheetId="12">#REF!</definedName>
    <definedName name="S36R12">#REF!</definedName>
    <definedName name="S36R13" localSheetId="2">#REF!</definedName>
    <definedName name="S36R13" localSheetId="7">#REF!</definedName>
    <definedName name="S36R13" localSheetId="11">#REF!</definedName>
    <definedName name="S36R13" localSheetId="12">#REF!</definedName>
    <definedName name="S36R13">#REF!</definedName>
    <definedName name="S36R14" localSheetId="2">#REF!</definedName>
    <definedName name="S36R14" localSheetId="7">#REF!</definedName>
    <definedName name="S36R14" localSheetId="11">#REF!</definedName>
    <definedName name="S36R14" localSheetId="12">#REF!</definedName>
    <definedName name="S36R14">#REF!</definedName>
    <definedName name="S36R15" localSheetId="2">#REF!</definedName>
    <definedName name="S36R15" localSheetId="7">#REF!</definedName>
    <definedName name="S36R15" localSheetId="11">#REF!</definedName>
    <definedName name="S36R15" localSheetId="12">#REF!</definedName>
    <definedName name="S36R15">#REF!</definedName>
    <definedName name="S36R16" localSheetId="2">#REF!</definedName>
    <definedName name="S36R16" localSheetId="7">#REF!</definedName>
    <definedName name="S36R16" localSheetId="11">#REF!</definedName>
    <definedName name="S36R16" localSheetId="12">#REF!</definedName>
    <definedName name="S36R16">#REF!</definedName>
    <definedName name="S36R17" localSheetId="2">#REF!</definedName>
    <definedName name="S36R17" localSheetId="7">#REF!</definedName>
    <definedName name="S36R17" localSheetId="11">#REF!</definedName>
    <definedName name="S36R17" localSheetId="12">#REF!</definedName>
    <definedName name="S36R17">#REF!</definedName>
    <definedName name="S36R18" localSheetId="2">#REF!</definedName>
    <definedName name="S36R18" localSheetId="7">#REF!</definedName>
    <definedName name="S36R18" localSheetId="11">#REF!</definedName>
    <definedName name="S36R18" localSheetId="12">#REF!</definedName>
    <definedName name="S36R18">#REF!</definedName>
    <definedName name="S36R19" localSheetId="2">#REF!</definedName>
    <definedName name="S36R19" localSheetId="7">#REF!</definedName>
    <definedName name="S36R19" localSheetId="11">#REF!</definedName>
    <definedName name="S36R19" localSheetId="12">#REF!</definedName>
    <definedName name="S36R19">#REF!</definedName>
    <definedName name="S36R2" localSheetId="2">#REF!</definedName>
    <definedName name="S36R2" localSheetId="7">#REF!</definedName>
    <definedName name="S36R2" localSheetId="11">#REF!</definedName>
    <definedName name="S36R2" localSheetId="12">#REF!</definedName>
    <definedName name="S36R2">#REF!</definedName>
    <definedName name="S36R20" localSheetId="2">#REF!</definedName>
    <definedName name="S36R20" localSheetId="7">#REF!</definedName>
    <definedName name="S36R20" localSheetId="11">#REF!</definedName>
    <definedName name="S36R20" localSheetId="12">#REF!</definedName>
    <definedName name="S36R20">#REF!</definedName>
    <definedName name="S36R21" localSheetId="2">#REF!</definedName>
    <definedName name="S36R21" localSheetId="7">#REF!</definedName>
    <definedName name="S36R21" localSheetId="11">#REF!</definedName>
    <definedName name="S36R21" localSheetId="12">#REF!</definedName>
    <definedName name="S36R21">#REF!</definedName>
    <definedName name="S36R22" localSheetId="2">#REF!</definedName>
    <definedName name="S36R22" localSheetId="7">#REF!</definedName>
    <definedName name="S36R22" localSheetId="11">#REF!</definedName>
    <definedName name="S36R22" localSheetId="12">#REF!</definedName>
    <definedName name="S36R22">#REF!</definedName>
    <definedName name="S36R23" localSheetId="2">#REF!</definedName>
    <definedName name="S36R23" localSheetId="7">#REF!</definedName>
    <definedName name="S36R23" localSheetId="11">#REF!</definedName>
    <definedName name="S36R23" localSheetId="12">#REF!</definedName>
    <definedName name="S36R23">#REF!</definedName>
    <definedName name="S36R24" localSheetId="2">#REF!</definedName>
    <definedName name="S36R24" localSheetId="7">#REF!</definedName>
    <definedName name="S36R24" localSheetId="11">#REF!</definedName>
    <definedName name="S36R24" localSheetId="12">#REF!</definedName>
    <definedName name="S36R24">#REF!</definedName>
    <definedName name="S36R3" localSheetId="2">#REF!</definedName>
    <definedName name="S36R3" localSheetId="7">#REF!</definedName>
    <definedName name="S36R3" localSheetId="11">#REF!</definedName>
    <definedName name="S36R3" localSheetId="12">#REF!</definedName>
    <definedName name="S36R3">#REF!</definedName>
    <definedName name="S36R4" localSheetId="2">#REF!</definedName>
    <definedName name="S36R4" localSheetId="7">#REF!</definedName>
    <definedName name="S36R4" localSheetId="11">#REF!</definedName>
    <definedName name="S36R4" localSheetId="12">#REF!</definedName>
    <definedName name="S36R4">#REF!</definedName>
    <definedName name="S36R5" localSheetId="2">#REF!</definedName>
    <definedName name="S36R5" localSheetId="7">#REF!</definedName>
    <definedName name="S36R5" localSheetId="11">#REF!</definedName>
    <definedName name="S36R5" localSheetId="12">#REF!</definedName>
    <definedName name="S36R5">#REF!</definedName>
    <definedName name="S36R6" localSheetId="2">#REF!</definedName>
    <definedName name="S36R6" localSheetId="7">#REF!</definedName>
    <definedName name="S36R6" localSheetId="11">#REF!</definedName>
    <definedName name="S36R6" localSheetId="12">#REF!</definedName>
    <definedName name="S36R6">#REF!</definedName>
    <definedName name="S36R7" localSheetId="2">#REF!</definedName>
    <definedName name="S36R7" localSheetId="7">#REF!</definedName>
    <definedName name="S36R7" localSheetId="11">#REF!</definedName>
    <definedName name="S36R7" localSheetId="12">#REF!</definedName>
    <definedName name="S36R7">#REF!</definedName>
    <definedName name="S36R8" localSheetId="2">#REF!</definedName>
    <definedName name="S36R8" localSheetId="7">#REF!</definedName>
    <definedName name="S36R8" localSheetId="11">#REF!</definedName>
    <definedName name="S36R8" localSheetId="12">#REF!</definedName>
    <definedName name="S36R8">#REF!</definedName>
    <definedName name="S36R9" localSheetId="2">#REF!</definedName>
    <definedName name="S36R9" localSheetId="7">#REF!</definedName>
    <definedName name="S36R9" localSheetId="11">#REF!</definedName>
    <definedName name="S36R9" localSheetId="12">#REF!</definedName>
    <definedName name="S36R9">#REF!</definedName>
    <definedName name="S37P1" localSheetId="2">#REF!</definedName>
    <definedName name="S37P1" localSheetId="7">#REF!</definedName>
    <definedName name="S37P1" localSheetId="11">#REF!</definedName>
    <definedName name="S37P1" localSheetId="12">#REF!</definedName>
    <definedName name="S37P1">#REF!</definedName>
    <definedName name="S37P10" localSheetId="2">#REF!</definedName>
    <definedName name="S37P10" localSheetId="7">#REF!</definedName>
    <definedName name="S37P10" localSheetId="11">#REF!</definedName>
    <definedName name="S37P10" localSheetId="12">#REF!</definedName>
    <definedName name="S37P10">#REF!</definedName>
    <definedName name="S37P11" localSheetId="2">#REF!</definedName>
    <definedName name="S37P11" localSheetId="7">#REF!</definedName>
    <definedName name="S37P11" localSheetId="11">#REF!</definedName>
    <definedName name="S37P11" localSheetId="12">#REF!</definedName>
    <definedName name="S37P11">#REF!</definedName>
    <definedName name="S37P12" localSheetId="2">#REF!</definedName>
    <definedName name="S37P12" localSheetId="7">#REF!</definedName>
    <definedName name="S37P12" localSheetId="11">#REF!</definedName>
    <definedName name="S37P12" localSheetId="12">#REF!</definedName>
    <definedName name="S37P12">#REF!</definedName>
    <definedName name="S37P13" localSheetId="2">#REF!</definedName>
    <definedName name="S37P13" localSheetId="7">#REF!</definedName>
    <definedName name="S37P13" localSheetId="11">#REF!</definedName>
    <definedName name="S37P13" localSheetId="12">#REF!</definedName>
    <definedName name="S37P13">#REF!</definedName>
    <definedName name="S37P14" localSheetId="2">#REF!</definedName>
    <definedName name="S37P14" localSheetId="7">#REF!</definedName>
    <definedName name="S37P14" localSheetId="11">#REF!</definedName>
    <definedName name="S37P14" localSheetId="12">#REF!</definedName>
    <definedName name="S37P14">#REF!</definedName>
    <definedName name="S37P15" localSheetId="2">#REF!</definedName>
    <definedName name="S37P15" localSheetId="7">#REF!</definedName>
    <definedName name="S37P15" localSheetId="11">#REF!</definedName>
    <definedName name="S37P15" localSheetId="12">#REF!</definedName>
    <definedName name="S37P15">#REF!</definedName>
    <definedName name="S37P16" localSheetId="2">#REF!</definedName>
    <definedName name="S37P16" localSheetId="7">#REF!</definedName>
    <definedName name="S37P16" localSheetId="11">#REF!</definedName>
    <definedName name="S37P16" localSheetId="12">#REF!</definedName>
    <definedName name="S37P16">#REF!</definedName>
    <definedName name="S37P17" localSheetId="2">#REF!</definedName>
    <definedName name="S37P17" localSheetId="7">#REF!</definedName>
    <definedName name="S37P17" localSheetId="11">#REF!</definedName>
    <definedName name="S37P17" localSheetId="12">#REF!</definedName>
    <definedName name="S37P17">#REF!</definedName>
    <definedName name="S37P18" localSheetId="2">#REF!</definedName>
    <definedName name="S37P18" localSheetId="7">#REF!</definedName>
    <definedName name="S37P18" localSheetId="11">#REF!</definedName>
    <definedName name="S37P18" localSheetId="12">#REF!</definedName>
    <definedName name="S37P18">#REF!</definedName>
    <definedName name="S37P19" localSheetId="2">#REF!</definedName>
    <definedName name="S37P19" localSheetId="7">#REF!</definedName>
    <definedName name="S37P19" localSheetId="11">#REF!</definedName>
    <definedName name="S37P19" localSheetId="12">#REF!</definedName>
    <definedName name="S37P19">#REF!</definedName>
    <definedName name="S37P2" localSheetId="2">#REF!</definedName>
    <definedName name="S37P2" localSheetId="7">#REF!</definedName>
    <definedName name="S37P2" localSheetId="11">#REF!</definedName>
    <definedName name="S37P2" localSheetId="12">#REF!</definedName>
    <definedName name="S37P2">#REF!</definedName>
    <definedName name="S37P20" localSheetId="2">#REF!</definedName>
    <definedName name="S37P20" localSheetId="7">#REF!</definedName>
    <definedName name="S37P20" localSheetId="11">#REF!</definedName>
    <definedName name="S37P20" localSheetId="12">#REF!</definedName>
    <definedName name="S37P20">#REF!</definedName>
    <definedName name="S37P21" localSheetId="2">#REF!</definedName>
    <definedName name="S37P21" localSheetId="7">#REF!</definedName>
    <definedName name="S37P21" localSheetId="11">#REF!</definedName>
    <definedName name="S37P21" localSheetId="12">#REF!</definedName>
    <definedName name="S37P21">#REF!</definedName>
    <definedName name="S37P22" localSheetId="2">#REF!</definedName>
    <definedName name="S37P22" localSheetId="7">#REF!</definedName>
    <definedName name="S37P22" localSheetId="11">#REF!</definedName>
    <definedName name="S37P22" localSheetId="12">#REF!</definedName>
    <definedName name="S37P22">#REF!</definedName>
    <definedName name="S37P23" localSheetId="2">#REF!</definedName>
    <definedName name="S37P23" localSheetId="7">#REF!</definedName>
    <definedName name="S37P23" localSheetId="11">#REF!</definedName>
    <definedName name="S37P23" localSheetId="12">#REF!</definedName>
    <definedName name="S37P23">#REF!</definedName>
    <definedName name="S37P24" localSheetId="2">#REF!</definedName>
    <definedName name="S37P24" localSheetId="7">#REF!</definedName>
    <definedName name="S37P24" localSheetId="11">#REF!</definedName>
    <definedName name="S37P24" localSheetId="12">#REF!</definedName>
    <definedName name="S37P24">#REF!</definedName>
    <definedName name="S37P3" localSheetId="2">#REF!</definedName>
    <definedName name="S37P3" localSheetId="7">#REF!</definedName>
    <definedName name="S37P3" localSheetId="11">#REF!</definedName>
    <definedName name="S37P3" localSheetId="12">#REF!</definedName>
    <definedName name="S37P3">#REF!</definedName>
    <definedName name="S37P4" localSheetId="2">#REF!</definedName>
    <definedName name="S37P4" localSheetId="7">#REF!</definedName>
    <definedName name="S37P4" localSheetId="11">#REF!</definedName>
    <definedName name="S37P4" localSheetId="12">#REF!</definedName>
    <definedName name="S37P4">#REF!</definedName>
    <definedName name="S37P5" localSheetId="2">#REF!</definedName>
    <definedName name="S37P5" localSheetId="7">#REF!</definedName>
    <definedName name="S37P5" localSheetId="11">#REF!</definedName>
    <definedName name="S37P5" localSheetId="12">#REF!</definedName>
    <definedName name="S37P5">#REF!</definedName>
    <definedName name="S37P6" localSheetId="2">#REF!</definedName>
    <definedName name="S37P6" localSheetId="7">#REF!</definedName>
    <definedName name="S37P6" localSheetId="11">#REF!</definedName>
    <definedName name="S37P6" localSheetId="12">#REF!</definedName>
    <definedName name="S37P6">#REF!</definedName>
    <definedName name="S37P7" localSheetId="2">#REF!</definedName>
    <definedName name="S37P7" localSheetId="7">#REF!</definedName>
    <definedName name="S37P7" localSheetId="11">#REF!</definedName>
    <definedName name="S37P7" localSheetId="12">#REF!</definedName>
    <definedName name="S37P7">#REF!</definedName>
    <definedName name="S37P8" localSheetId="2">#REF!</definedName>
    <definedName name="S37P8" localSheetId="7">#REF!</definedName>
    <definedName name="S37P8" localSheetId="11">#REF!</definedName>
    <definedName name="S37P8" localSheetId="12">#REF!</definedName>
    <definedName name="S37P8">#REF!</definedName>
    <definedName name="S37P9" localSheetId="2">#REF!</definedName>
    <definedName name="S37P9" localSheetId="7">#REF!</definedName>
    <definedName name="S37P9" localSheetId="11">#REF!</definedName>
    <definedName name="S37P9" localSheetId="12">#REF!</definedName>
    <definedName name="S37P9">#REF!</definedName>
    <definedName name="S37R1" localSheetId="2">#REF!</definedName>
    <definedName name="S37R1" localSheetId="7">#REF!</definedName>
    <definedName name="S37R1" localSheetId="11">#REF!</definedName>
    <definedName name="S37R1" localSheetId="12">#REF!</definedName>
    <definedName name="S37R1">#REF!</definedName>
    <definedName name="S37R10" localSheetId="2">#REF!</definedName>
    <definedName name="S37R10" localSheetId="7">#REF!</definedName>
    <definedName name="S37R10" localSheetId="11">#REF!</definedName>
    <definedName name="S37R10" localSheetId="12">#REF!</definedName>
    <definedName name="S37R10">#REF!</definedName>
    <definedName name="S37R11" localSheetId="2">#REF!</definedName>
    <definedName name="S37R11" localSheetId="7">#REF!</definedName>
    <definedName name="S37R11" localSheetId="11">#REF!</definedName>
    <definedName name="S37R11" localSheetId="12">#REF!</definedName>
    <definedName name="S37R11">#REF!</definedName>
    <definedName name="S37R12" localSheetId="2">#REF!</definedName>
    <definedName name="S37R12" localSheetId="7">#REF!</definedName>
    <definedName name="S37R12" localSheetId="11">#REF!</definedName>
    <definedName name="S37R12" localSheetId="12">#REF!</definedName>
    <definedName name="S37R12">#REF!</definedName>
    <definedName name="S37R13" localSheetId="2">#REF!</definedName>
    <definedName name="S37R13" localSheetId="7">#REF!</definedName>
    <definedName name="S37R13" localSheetId="11">#REF!</definedName>
    <definedName name="S37R13" localSheetId="12">#REF!</definedName>
    <definedName name="S37R13">#REF!</definedName>
    <definedName name="S37R14" localSheetId="2">#REF!</definedName>
    <definedName name="S37R14" localSheetId="7">#REF!</definedName>
    <definedName name="S37R14" localSheetId="11">#REF!</definedName>
    <definedName name="S37R14" localSheetId="12">#REF!</definedName>
    <definedName name="S37R14">#REF!</definedName>
    <definedName name="S37R15" localSheetId="2">#REF!</definedName>
    <definedName name="S37R15" localSheetId="7">#REF!</definedName>
    <definedName name="S37R15" localSheetId="11">#REF!</definedName>
    <definedName name="S37R15" localSheetId="12">#REF!</definedName>
    <definedName name="S37R15">#REF!</definedName>
    <definedName name="S37R16" localSheetId="2">#REF!</definedName>
    <definedName name="S37R16" localSheetId="7">#REF!</definedName>
    <definedName name="S37R16" localSheetId="11">#REF!</definedName>
    <definedName name="S37R16" localSheetId="12">#REF!</definedName>
    <definedName name="S37R16">#REF!</definedName>
    <definedName name="S37R17" localSheetId="2">#REF!</definedName>
    <definedName name="S37R17" localSheetId="7">#REF!</definedName>
    <definedName name="S37R17" localSheetId="11">#REF!</definedName>
    <definedName name="S37R17" localSheetId="12">#REF!</definedName>
    <definedName name="S37R17">#REF!</definedName>
    <definedName name="S37R18" localSheetId="2">#REF!</definedName>
    <definedName name="S37R18" localSheetId="7">#REF!</definedName>
    <definedName name="S37R18" localSheetId="11">#REF!</definedName>
    <definedName name="S37R18" localSheetId="12">#REF!</definedName>
    <definedName name="S37R18">#REF!</definedName>
    <definedName name="S37R19" localSheetId="2">#REF!</definedName>
    <definedName name="S37R19" localSheetId="7">#REF!</definedName>
    <definedName name="S37R19" localSheetId="11">#REF!</definedName>
    <definedName name="S37R19" localSheetId="12">#REF!</definedName>
    <definedName name="S37R19">#REF!</definedName>
    <definedName name="S37R2" localSheetId="2">#REF!</definedName>
    <definedName name="S37R2" localSheetId="7">#REF!</definedName>
    <definedName name="S37R2" localSheetId="11">#REF!</definedName>
    <definedName name="S37R2" localSheetId="12">#REF!</definedName>
    <definedName name="S37R2">#REF!</definedName>
    <definedName name="S37R20" localSheetId="2">#REF!</definedName>
    <definedName name="S37R20" localSheetId="7">#REF!</definedName>
    <definedName name="S37R20" localSheetId="11">#REF!</definedName>
    <definedName name="S37R20" localSheetId="12">#REF!</definedName>
    <definedName name="S37R20">#REF!</definedName>
    <definedName name="S37R21" localSheetId="2">#REF!</definedName>
    <definedName name="S37R21" localSheetId="7">#REF!</definedName>
    <definedName name="S37R21" localSheetId="11">#REF!</definedName>
    <definedName name="S37R21" localSheetId="12">#REF!</definedName>
    <definedName name="S37R21">#REF!</definedName>
    <definedName name="S37R22" localSheetId="2">#REF!</definedName>
    <definedName name="S37R22" localSheetId="7">#REF!</definedName>
    <definedName name="S37R22" localSheetId="11">#REF!</definedName>
    <definedName name="S37R22" localSheetId="12">#REF!</definedName>
    <definedName name="S37R22">#REF!</definedName>
    <definedName name="S37R23" localSheetId="2">#REF!</definedName>
    <definedName name="S37R23" localSheetId="7">#REF!</definedName>
    <definedName name="S37R23" localSheetId="11">#REF!</definedName>
    <definedName name="S37R23" localSheetId="12">#REF!</definedName>
    <definedName name="S37R23">#REF!</definedName>
    <definedName name="S37R24" localSheetId="2">#REF!</definedName>
    <definedName name="S37R24" localSheetId="7">#REF!</definedName>
    <definedName name="S37R24" localSheetId="11">#REF!</definedName>
    <definedName name="S37R24" localSheetId="12">#REF!</definedName>
    <definedName name="S37R24">#REF!</definedName>
    <definedName name="S37R3" localSheetId="2">#REF!</definedName>
    <definedName name="S37R3" localSheetId="7">#REF!</definedName>
    <definedName name="S37R3" localSheetId="11">#REF!</definedName>
    <definedName name="S37R3" localSheetId="12">#REF!</definedName>
    <definedName name="S37R3">#REF!</definedName>
    <definedName name="S37R4" localSheetId="2">#REF!</definedName>
    <definedName name="S37R4" localSheetId="7">#REF!</definedName>
    <definedName name="S37R4" localSheetId="11">#REF!</definedName>
    <definedName name="S37R4" localSheetId="12">#REF!</definedName>
    <definedName name="S37R4">#REF!</definedName>
    <definedName name="S37R5" localSheetId="2">#REF!</definedName>
    <definedName name="S37R5" localSheetId="7">#REF!</definedName>
    <definedName name="S37R5" localSheetId="11">#REF!</definedName>
    <definedName name="S37R5" localSheetId="12">#REF!</definedName>
    <definedName name="S37R5">#REF!</definedName>
    <definedName name="S37R6" localSheetId="2">#REF!</definedName>
    <definedName name="S37R6" localSheetId="7">#REF!</definedName>
    <definedName name="S37R6" localSheetId="11">#REF!</definedName>
    <definedName name="S37R6" localSheetId="12">#REF!</definedName>
    <definedName name="S37R6">#REF!</definedName>
    <definedName name="S37R7" localSheetId="2">#REF!</definedName>
    <definedName name="S37R7" localSheetId="7">#REF!</definedName>
    <definedName name="S37R7" localSheetId="11">#REF!</definedName>
    <definedName name="S37R7" localSheetId="12">#REF!</definedName>
    <definedName name="S37R7">#REF!</definedName>
    <definedName name="S37R8" localSheetId="2">#REF!</definedName>
    <definedName name="S37R8" localSheetId="7">#REF!</definedName>
    <definedName name="S37R8" localSheetId="11">#REF!</definedName>
    <definedName name="S37R8" localSheetId="12">#REF!</definedName>
    <definedName name="S37R8">#REF!</definedName>
    <definedName name="S37R9" localSheetId="2">#REF!</definedName>
    <definedName name="S37R9" localSheetId="7">#REF!</definedName>
    <definedName name="S37R9" localSheetId="11">#REF!</definedName>
    <definedName name="S37R9" localSheetId="12">#REF!</definedName>
    <definedName name="S37R9">#REF!</definedName>
    <definedName name="S38P1" localSheetId="2">#REF!</definedName>
    <definedName name="S38P1" localSheetId="7">#REF!</definedName>
    <definedName name="S38P1" localSheetId="11">#REF!</definedName>
    <definedName name="S38P1" localSheetId="12">#REF!</definedName>
    <definedName name="S38P1">#REF!</definedName>
    <definedName name="S38P10" localSheetId="2">#REF!</definedName>
    <definedName name="S38P10" localSheetId="7">#REF!</definedName>
    <definedName name="S38P10" localSheetId="11">#REF!</definedName>
    <definedName name="S38P10" localSheetId="12">#REF!</definedName>
    <definedName name="S38P10">#REF!</definedName>
    <definedName name="S38P11" localSheetId="2">#REF!</definedName>
    <definedName name="S38P11" localSheetId="7">#REF!</definedName>
    <definedName name="S38P11" localSheetId="11">#REF!</definedName>
    <definedName name="S38P11" localSheetId="12">#REF!</definedName>
    <definedName name="S38P11">#REF!</definedName>
    <definedName name="S38P12" localSheetId="2">#REF!</definedName>
    <definedName name="S38P12" localSheetId="7">#REF!</definedName>
    <definedName name="S38P12" localSheetId="11">#REF!</definedName>
    <definedName name="S38P12" localSheetId="12">#REF!</definedName>
    <definedName name="S38P12">#REF!</definedName>
    <definedName name="S38P13" localSheetId="2">#REF!</definedName>
    <definedName name="S38P13" localSheetId="7">#REF!</definedName>
    <definedName name="S38P13" localSheetId="11">#REF!</definedName>
    <definedName name="S38P13" localSheetId="12">#REF!</definedName>
    <definedName name="S38P13">#REF!</definedName>
    <definedName name="S38P14" localSheetId="2">#REF!</definedName>
    <definedName name="S38P14" localSheetId="7">#REF!</definedName>
    <definedName name="S38P14" localSheetId="11">#REF!</definedName>
    <definedName name="S38P14" localSheetId="12">#REF!</definedName>
    <definedName name="S38P14">#REF!</definedName>
    <definedName name="S38P15" localSheetId="2">#REF!</definedName>
    <definedName name="S38P15" localSheetId="7">#REF!</definedName>
    <definedName name="S38P15" localSheetId="11">#REF!</definedName>
    <definedName name="S38P15" localSheetId="12">#REF!</definedName>
    <definedName name="S38P15">#REF!</definedName>
    <definedName name="S38P16" localSheetId="2">#REF!</definedName>
    <definedName name="S38P16" localSheetId="7">#REF!</definedName>
    <definedName name="S38P16" localSheetId="11">#REF!</definedName>
    <definedName name="S38P16" localSheetId="12">#REF!</definedName>
    <definedName name="S38P16">#REF!</definedName>
    <definedName name="S38P17" localSheetId="2">#REF!</definedName>
    <definedName name="S38P17" localSheetId="7">#REF!</definedName>
    <definedName name="S38P17" localSheetId="11">#REF!</definedName>
    <definedName name="S38P17" localSheetId="12">#REF!</definedName>
    <definedName name="S38P17">#REF!</definedName>
    <definedName name="S38P18" localSheetId="2">#REF!</definedName>
    <definedName name="S38P18" localSheetId="7">#REF!</definedName>
    <definedName name="S38P18" localSheetId="11">#REF!</definedName>
    <definedName name="S38P18" localSheetId="12">#REF!</definedName>
    <definedName name="S38P18">#REF!</definedName>
    <definedName name="S38P19" localSheetId="2">#REF!</definedName>
    <definedName name="S38P19" localSheetId="7">#REF!</definedName>
    <definedName name="S38P19" localSheetId="11">#REF!</definedName>
    <definedName name="S38P19" localSheetId="12">#REF!</definedName>
    <definedName name="S38P19">#REF!</definedName>
    <definedName name="S38P2" localSheetId="2">#REF!</definedName>
    <definedName name="S38P2" localSheetId="7">#REF!</definedName>
    <definedName name="S38P2" localSheetId="11">#REF!</definedName>
    <definedName name="S38P2" localSheetId="12">#REF!</definedName>
    <definedName name="S38P2">#REF!</definedName>
    <definedName name="S38P20" localSheetId="2">#REF!</definedName>
    <definedName name="S38P20" localSheetId="7">#REF!</definedName>
    <definedName name="S38P20" localSheetId="11">#REF!</definedName>
    <definedName name="S38P20" localSheetId="12">#REF!</definedName>
    <definedName name="S38P20">#REF!</definedName>
    <definedName name="S38P21" localSheetId="2">#REF!</definedName>
    <definedName name="S38P21" localSheetId="7">#REF!</definedName>
    <definedName name="S38P21" localSheetId="11">#REF!</definedName>
    <definedName name="S38P21" localSheetId="12">#REF!</definedName>
    <definedName name="S38P21">#REF!</definedName>
    <definedName name="S38P22" localSheetId="2">#REF!</definedName>
    <definedName name="S38P22" localSheetId="7">#REF!</definedName>
    <definedName name="S38P22" localSheetId="11">#REF!</definedName>
    <definedName name="S38P22" localSheetId="12">#REF!</definedName>
    <definedName name="S38P22">#REF!</definedName>
    <definedName name="S38P23" localSheetId="2">#REF!</definedName>
    <definedName name="S38P23" localSheetId="7">#REF!</definedName>
    <definedName name="S38P23" localSheetId="11">#REF!</definedName>
    <definedName name="S38P23" localSheetId="12">#REF!</definedName>
    <definedName name="S38P23">#REF!</definedName>
    <definedName name="S38P24" localSheetId="2">#REF!</definedName>
    <definedName name="S38P24" localSheetId="7">#REF!</definedName>
    <definedName name="S38P24" localSheetId="11">#REF!</definedName>
    <definedName name="S38P24" localSheetId="12">#REF!</definedName>
    <definedName name="S38P24">#REF!</definedName>
    <definedName name="S38P3" localSheetId="2">#REF!</definedName>
    <definedName name="S38P3" localSheetId="7">#REF!</definedName>
    <definedName name="S38P3" localSheetId="11">#REF!</definedName>
    <definedName name="S38P3" localSheetId="12">#REF!</definedName>
    <definedName name="S38P3">#REF!</definedName>
    <definedName name="S38P4" localSheetId="2">#REF!</definedName>
    <definedName name="S38P4" localSheetId="7">#REF!</definedName>
    <definedName name="S38P4" localSheetId="11">#REF!</definedName>
    <definedName name="S38P4" localSheetId="12">#REF!</definedName>
    <definedName name="S38P4">#REF!</definedName>
    <definedName name="S38P5" localSheetId="2">#REF!</definedName>
    <definedName name="S38P5" localSheetId="7">#REF!</definedName>
    <definedName name="S38P5" localSheetId="11">#REF!</definedName>
    <definedName name="S38P5" localSheetId="12">#REF!</definedName>
    <definedName name="S38P5">#REF!</definedName>
    <definedName name="S38P6" localSheetId="2">#REF!</definedName>
    <definedName name="S38P6" localSheetId="7">#REF!</definedName>
    <definedName name="S38P6" localSheetId="11">#REF!</definedName>
    <definedName name="S38P6" localSheetId="12">#REF!</definedName>
    <definedName name="S38P6">#REF!</definedName>
    <definedName name="S38P7" localSheetId="2">#REF!</definedName>
    <definedName name="S38P7" localSheetId="7">#REF!</definedName>
    <definedName name="S38P7" localSheetId="11">#REF!</definedName>
    <definedName name="S38P7" localSheetId="12">#REF!</definedName>
    <definedName name="S38P7">#REF!</definedName>
    <definedName name="S38P8" localSheetId="2">#REF!</definedName>
    <definedName name="S38P8" localSheetId="7">#REF!</definedName>
    <definedName name="S38P8" localSheetId="11">#REF!</definedName>
    <definedName name="S38P8" localSheetId="12">#REF!</definedName>
    <definedName name="S38P8">#REF!</definedName>
    <definedName name="S38P9" localSheetId="2">#REF!</definedName>
    <definedName name="S38P9" localSheetId="7">#REF!</definedName>
    <definedName name="S38P9" localSheetId="11">#REF!</definedName>
    <definedName name="S38P9" localSheetId="12">#REF!</definedName>
    <definedName name="S38P9">#REF!</definedName>
    <definedName name="S38R1" localSheetId="2">#REF!</definedName>
    <definedName name="S38R1" localSheetId="7">#REF!</definedName>
    <definedName name="S38R1" localSheetId="11">#REF!</definedName>
    <definedName name="S38R1" localSheetId="12">#REF!</definedName>
    <definedName name="S38R1">#REF!</definedName>
    <definedName name="S38R10" localSheetId="2">#REF!</definedName>
    <definedName name="S38R10" localSheetId="7">#REF!</definedName>
    <definedName name="S38R10" localSheetId="11">#REF!</definedName>
    <definedName name="S38R10" localSheetId="12">#REF!</definedName>
    <definedName name="S38R10">#REF!</definedName>
    <definedName name="S38R11" localSheetId="2">#REF!</definedName>
    <definedName name="S38R11" localSheetId="7">#REF!</definedName>
    <definedName name="S38R11" localSheetId="11">#REF!</definedName>
    <definedName name="S38R11" localSheetId="12">#REF!</definedName>
    <definedName name="S38R11">#REF!</definedName>
    <definedName name="S38R12" localSheetId="2">#REF!</definedName>
    <definedName name="S38R12" localSheetId="7">#REF!</definedName>
    <definedName name="S38R12" localSheetId="11">#REF!</definedName>
    <definedName name="S38R12" localSheetId="12">#REF!</definedName>
    <definedName name="S38R12">#REF!</definedName>
    <definedName name="S38R13" localSheetId="2">#REF!</definedName>
    <definedName name="S38R13" localSheetId="7">#REF!</definedName>
    <definedName name="S38R13" localSheetId="11">#REF!</definedName>
    <definedName name="S38R13" localSheetId="12">#REF!</definedName>
    <definedName name="S38R13">#REF!</definedName>
    <definedName name="S38R14" localSheetId="2">#REF!</definedName>
    <definedName name="S38R14" localSheetId="7">#REF!</definedName>
    <definedName name="S38R14" localSheetId="11">#REF!</definedName>
    <definedName name="S38R14" localSheetId="12">#REF!</definedName>
    <definedName name="S38R14">#REF!</definedName>
    <definedName name="S38R15" localSheetId="2">#REF!</definedName>
    <definedName name="S38R15" localSheetId="7">#REF!</definedName>
    <definedName name="S38R15" localSheetId="11">#REF!</definedName>
    <definedName name="S38R15" localSheetId="12">#REF!</definedName>
    <definedName name="S38R15">#REF!</definedName>
    <definedName name="S38R16" localSheetId="2">#REF!</definedName>
    <definedName name="S38R16" localSheetId="7">#REF!</definedName>
    <definedName name="S38R16" localSheetId="11">#REF!</definedName>
    <definedName name="S38R16" localSheetId="12">#REF!</definedName>
    <definedName name="S38R16">#REF!</definedName>
    <definedName name="S38R17" localSheetId="2">#REF!</definedName>
    <definedName name="S38R17" localSheetId="7">#REF!</definedName>
    <definedName name="S38R17" localSheetId="11">#REF!</definedName>
    <definedName name="S38R17" localSheetId="12">#REF!</definedName>
    <definedName name="S38R17">#REF!</definedName>
    <definedName name="S38R18" localSheetId="2">#REF!</definedName>
    <definedName name="S38R18" localSheetId="7">#REF!</definedName>
    <definedName name="S38R18" localSheetId="11">#REF!</definedName>
    <definedName name="S38R18" localSheetId="12">#REF!</definedName>
    <definedName name="S38R18">#REF!</definedName>
    <definedName name="S38R19" localSheetId="2">#REF!</definedName>
    <definedName name="S38R19" localSheetId="7">#REF!</definedName>
    <definedName name="S38R19" localSheetId="11">#REF!</definedName>
    <definedName name="S38R19" localSheetId="12">#REF!</definedName>
    <definedName name="S38R19">#REF!</definedName>
    <definedName name="S38R2" localSheetId="2">#REF!</definedName>
    <definedName name="S38R2" localSheetId="7">#REF!</definedName>
    <definedName name="S38R2" localSheetId="11">#REF!</definedName>
    <definedName name="S38R2" localSheetId="12">#REF!</definedName>
    <definedName name="S38R2">#REF!</definedName>
    <definedName name="S38R20" localSheetId="2">#REF!</definedName>
    <definedName name="S38R20" localSheetId="7">#REF!</definedName>
    <definedName name="S38R20" localSheetId="11">#REF!</definedName>
    <definedName name="S38R20" localSheetId="12">#REF!</definedName>
    <definedName name="S38R20">#REF!</definedName>
    <definedName name="S38R21" localSheetId="2">#REF!</definedName>
    <definedName name="S38R21" localSheetId="7">#REF!</definedName>
    <definedName name="S38R21" localSheetId="11">#REF!</definedName>
    <definedName name="S38R21" localSheetId="12">#REF!</definedName>
    <definedName name="S38R21">#REF!</definedName>
    <definedName name="S38R22" localSheetId="2">#REF!</definedName>
    <definedName name="S38R22" localSheetId="7">#REF!</definedName>
    <definedName name="S38R22" localSheetId="11">#REF!</definedName>
    <definedName name="S38R22" localSheetId="12">#REF!</definedName>
    <definedName name="S38R22">#REF!</definedName>
    <definedName name="S38R23" localSheetId="2">#REF!</definedName>
    <definedName name="S38R23" localSheetId="7">#REF!</definedName>
    <definedName name="S38R23" localSheetId="11">#REF!</definedName>
    <definedName name="S38R23" localSheetId="12">#REF!</definedName>
    <definedName name="S38R23">#REF!</definedName>
    <definedName name="S38R24" localSheetId="2">#REF!</definedName>
    <definedName name="S38R24" localSheetId="7">#REF!</definedName>
    <definedName name="S38R24" localSheetId="11">#REF!</definedName>
    <definedName name="S38R24" localSheetId="12">#REF!</definedName>
    <definedName name="S38R24">#REF!</definedName>
    <definedName name="S38R3" localSheetId="2">#REF!</definedName>
    <definedName name="S38R3" localSheetId="7">#REF!</definedName>
    <definedName name="S38R3" localSheetId="11">#REF!</definedName>
    <definedName name="S38R3" localSheetId="12">#REF!</definedName>
    <definedName name="S38R3">#REF!</definedName>
    <definedName name="S38R4" localSheetId="2">#REF!</definedName>
    <definedName name="S38R4" localSheetId="7">#REF!</definedName>
    <definedName name="S38R4" localSheetId="11">#REF!</definedName>
    <definedName name="S38R4" localSheetId="12">#REF!</definedName>
    <definedName name="S38R4">#REF!</definedName>
    <definedName name="S38R5" localSheetId="2">#REF!</definedName>
    <definedName name="S38R5" localSheetId="7">#REF!</definedName>
    <definedName name="S38R5" localSheetId="11">#REF!</definedName>
    <definedName name="S38R5" localSheetId="12">#REF!</definedName>
    <definedName name="S38R5">#REF!</definedName>
    <definedName name="S38R6" localSheetId="2">#REF!</definedName>
    <definedName name="S38R6" localSheetId="7">#REF!</definedName>
    <definedName name="S38R6" localSheetId="11">#REF!</definedName>
    <definedName name="S38R6" localSheetId="12">#REF!</definedName>
    <definedName name="S38R6">#REF!</definedName>
    <definedName name="S38R7" localSheetId="2">#REF!</definedName>
    <definedName name="S38R7" localSheetId="7">#REF!</definedName>
    <definedName name="S38R7" localSheetId="11">#REF!</definedName>
    <definedName name="S38R7" localSheetId="12">#REF!</definedName>
    <definedName name="S38R7">#REF!</definedName>
    <definedName name="S38R8" localSheetId="2">#REF!</definedName>
    <definedName name="S38R8" localSheetId="7">#REF!</definedName>
    <definedName name="S38R8" localSheetId="11">#REF!</definedName>
    <definedName name="S38R8" localSheetId="12">#REF!</definedName>
    <definedName name="S38R8">#REF!</definedName>
    <definedName name="S38R9" localSheetId="2">#REF!</definedName>
    <definedName name="S38R9" localSheetId="7">#REF!</definedName>
    <definedName name="S38R9" localSheetId="11">#REF!</definedName>
    <definedName name="S38R9" localSheetId="12">#REF!</definedName>
    <definedName name="S38R9">#REF!</definedName>
    <definedName name="S39P1" localSheetId="2">#REF!</definedName>
    <definedName name="S39P1" localSheetId="7">#REF!</definedName>
    <definedName name="S39P1" localSheetId="11">#REF!</definedName>
    <definedName name="S39P1" localSheetId="12">#REF!</definedName>
    <definedName name="S39P1">#REF!</definedName>
    <definedName name="S39P10" localSheetId="2">#REF!</definedName>
    <definedName name="S39P10" localSheetId="7">#REF!</definedName>
    <definedName name="S39P10" localSheetId="11">#REF!</definedName>
    <definedName name="S39P10" localSheetId="12">#REF!</definedName>
    <definedName name="S39P10">#REF!</definedName>
    <definedName name="S39P11" localSheetId="2">#REF!</definedName>
    <definedName name="S39P11" localSheetId="7">#REF!</definedName>
    <definedName name="S39P11" localSheetId="11">#REF!</definedName>
    <definedName name="S39P11" localSheetId="12">#REF!</definedName>
    <definedName name="S39P11">#REF!</definedName>
    <definedName name="S39P12" localSheetId="2">#REF!</definedName>
    <definedName name="S39P12" localSheetId="7">#REF!</definedName>
    <definedName name="S39P12" localSheetId="11">#REF!</definedName>
    <definedName name="S39P12" localSheetId="12">#REF!</definedName>
    <definedName name="S39P12">#REF!</definedName>
    <definedName name="S39P13" localSheetId="2">#REF!</definedName>
    <definedName name="S39P13" localSheetId="7">#REF!</definedName>
    <definedName name="S39P13" localSheetId="11">#REF!</definedName>
    <definedName name="S39P13" localSheetId="12">#REF!</definedName>
    <definedName name="S39P13">#REF!</definedName>
    <definedName name="S39P14" localSheetId="2">#REF!</definedName>
    <definedName name="S39P14" localSheetId="7">#REF!</definedName>
    <definedName name="S39P14" localSheetId="11">#REF!</definedName>
    <definedName name="S39P14" localSheetId="12">#REF!</definedName>
    <definedName name="S39P14">#REF!</definedName>
    <definedName name="S39P15" localSheetId="2">#REF!</definedName>
    <definedName name="S39P15" localSheetId="7">#REF!</definedName>
    <definedName name="S39P15" localSheetId="11">#REF!</definedName>
    <definedName name="S39P15" localSheetId="12">#REF!</definedName>
    <definedName name="S39P15">#REF!</definedName>
    <definedName name="S39P16" localSheetId="2">#REF!</definedName>
    <definedName name="S39P16" localSheetId="7">#REF!</definedName>
    <definedName name="S39P16" localSheetId="11">#REF!</definedName>
    <definedName name="S39P16" localSheetId="12">#REF!</definedName>
    <definedName name="S39P16">#REF!</definedName>
    <definedName name="S39P17" localSheetId="2">#REF!</definedName>
    <definedName name="S39P17" localSheetId="7">#REF!</definedName>
    <definedName name="S39P17" localSheetId="11">#REF!</definedName>
    <definedName name="S39P17" localSheetId="12">#REF!</definedName>
    <definedName name="S39P17">#REF!</definedName>
    <definedName name="S39P18" localSheetId="2">#REF!</definedName>
    <definedName name="S39P18" localSheetId="7">#REF!</definedName>
    <definedName name="S39P18" localSheetId="11">#REF!</definedName>
    <definedName name="S39P18" localSheetId="12">#REF!</definedName>
    <definedName name="S39P18">#REF!</definedName>
    <definedName name="S39P19" localSheetId="2">#REF!</definedName>
    <definedName name="S39P19" localSheetId="7">#REF!</definedName>
    <definedName name="S39P19" localSheetId="11">#REF!</definedName>
    <definedName name="S39P19" localSheetId="12">#REF!</definedName>
    <definedName name="S39P19">#REF!</definedName>
    <definedName name="S39P2" localSheetId="2">#REF!</definedName>
    <definedName name="S39P2" localSheetId="7">#REF!</definedName>
    <definedName name="S39P2" localSheetId="11">#REF!</definedName>
    <definedName name="S39P2" localSheetId="12">#REF!</definedName>
    <definedName name="S39P2">#REF!</definedName>
    <definedName name="S39P20" localSheetId="2">#REF!</definedName>
    <definedName name="S39P20" localSheetId="7">#REF!</definedName>
    <definedName name="S39P20" localSheetId="11">#REF!</definedName>
    <definedName name="S39P20" localSheetId="12">#REF!</definedName>
    <definedName name="S39P20">#REF!</definedName>
    <definedName name="S39P21" localSheetId="2">#REF!</definedName>
    <definedName name="S39P21" localSheetId="7">#REF!</definedName>
    <definedName name="S39P21" localSheetId="11">#REF!</definedName>
    <definedName name="S39P21" localSheetId="12">#REF!</definedName>
    <definedName name="S39P21">#REF!</definedName>
    <definedName name="S39P22" localSheetId="2">#REF!</definedName>
    <definedName name="S39P22" localSheetId="7">#REF!</definedName>
    <definedName name="S39P22" localSheetId="11">#REF!</definedName>
    <definedName name="S39P22" localSheetId="12">#REF!</definedName>
    <definedName name="S39P22">#REF!</definedName>
    <definedName name="S39P23" localSheetId="2">#REF!</definedName>
    <definedName name="S39P23" localSheetId="7">#REF!</definedName>
    <definedName name="S39P23" localSheetId="11">#REF!</definedName>
    <definedName name="S39P23" localSheetId="12">#REF!</definedName>
    <definedName name="S39P23">#REF!</definedName>
    <definedName name="S39P24" localSheetId="2">#REF!</definedName>
    <definedName name="S39P24" localSheetId="7">#REF!</definedName>
    <definedName name="S39P24" localSheetId="11">#REF!</definedName>
    <definedName name="S39P24" localSheetId="12">#REF!</definedName>
    <definedName name="S39P24">#REF!</definedName>
    <definedName name="S39P3" localSheetId="2">#REF!</definedName>
    <definedName name="S39P3" localSheetId="7">#REF!</definedName>
    <definedName name="S39P3" localSheetId="11">#REF!</definedName>
    <definedName name="S39P3" localSheetId="12">#REF!</definedName>
    <definedName name="S39P3">#REF!</definedName>
    <definedName name="S39P4" localSheetId="2">#REF!</definedName>
    <definedName name="S39P4" localSheetId="7">#REF!</definedName>
    <definedName name="S39P4" localSheetId="11">#REF!</definedName>
    <definedName name="S39P4" localSheetId="12">#REF!</definedName>
    <definedName name="S39P4">#REF!</definedName>
    <definedName name="S39P5" localSheetId="2">#REF!</definedName>
    <definedName name="S39P5" localSheetId="7">#REF!</definedName>
    <definedName name="S39P5" localSheetId="11">#REF!</definedName>
    <definedName name="S39P5" localSheetId="12">#REF!</definedName>
    <definedName name="S39P5">#REF!</definedName>
    <definedName name="S39P6" localSheetId="2">#REF!</definedName>
    <definedName name="S39P6" localSheetId="7">#REF!</definedName>
    <definedName name="S39P6" localSheetId="11">#REF!</definedName>
    <definedName name="S39P6" localSheetId="12">#REF!</definedName>
    <definedName name="S39P6">#REF!</definedName>
    <definedName name="S39P7" localSheetId="2">#REF!</definedName>
    <definedName name="S39P7" localSheetId="7">#REF!</definedName>
    <definedName name="S39P7" localSheetId="11">#REF!</definedName>
    <definedName name="S39P7" localSheetId="12">#REF!</definedName>
    <definedName name="S39P7">#REF!</definedName>
    <definedName name="S39P8" localSheetId="2">#REF!</definedName>
    <definedName name="S39P8" localSheetId="7">#REF!</definedName>
    <definedName name="S39P8" localSheetId="11">#REF!</definedName>
    <definedName name="S39P8" localSheetId="12">#REF!</definedName>
    <definedName name="S39P8">#REF!</definedName>
    <definedName name="S39P9" localSheetId="2">#REF!</definedName>
    <definedName name="S39P9" localSheetId="7">#REF!</definedName>
    <definedName name="S39P9" localSheetId="11">#REF!</definedName>
    <definedName name="S39P9" localSheetId="12">#REF!</definedName>
    <definedName name="S39P9">#REF!</definedName>
    <definedName name="S39R1" localSheetId="2">#REF!</definedName>
    <definedName name="S39R1" localSheetId="7">#REF!</definedName>
    <definedName name="S39R1" localSheetId="11">#REF!</definedName>
    <definedName name="S39R1" localSheetId="12">#REF!</definedName>
    <definedName name="S39R1">#REF!</definedName>
    <definedName name="S39R10" localSheetId="2">#REF!</definedName>
    <definedName name="S39R10" localSheetId="7">#REF!</definedName>
    <definedName name="S39R10" localSheetId="11">#REF!</definedName>
    <definedName name="S39R10" localSheetId="12">#REF!</definedName>
    <definedName name="S39R10">#REF!</definedName>
    <definedName name="S39R11" localSheetId="2">#REF!</definedName>
    <definedName name="S39R11" localSheetId="7">#REF!</definedName>
    <definedName name="S39R11" localSheetId="11">#REF!</definedName>
    <definedName name="S39R11" localSheetId="12">#REF!</definedName>
    <definedName name="S39R11">#REF!</definedName>
    <definedName name="S39R12" localSheetId="2">#REF!</definedName>
    <definedName name="S39R12" localSheetId="7">#REF!</definedName>
    <definedName name="S39R12" localSheetId="11">#REF!</definedName>
    <definedName name="S39R12" localSheetId="12">#REF!</definedName>
    <definedName name="S39R12">#REF!</definedName>
    <definedName name="S39R13" localSheetId="2">#REF!</definedName>
    <definedName name="S39R13" localSheetId="7">#REF!</definedName>
    <definedName name="S39R13" localSheetId="11">#REF!</definedName>
    <definedName name="S39R13" localSheetId="12">#REF!</definedName>
    <definedName name="S39R13">#REF!</definedName>
    <definedName name="S39R14" localSheetId="2">#REF!</definedName>
    <definedName name="S39R14" localSheetId="7">#REF!</definedName>
    <definedName name="S39R14" localSheetId="11">#REF!</definedName>
    <definedName name="S39R14" localSheetId="12">#REF!</definedName>
    <definedName name="S39R14">#REF!</definedName>
    <definedName name="S39R15" localSheetId="2">#REF!</definedName>
    <definedName name="S39R15" localSheetId="7">#REF!</definedName>
    <definedName name="S39R15" localSheetId="11">#REF!</definedName>
    <definedName name="S39R15" localSheetId="12">#REF!</definedName>
    <definedName name="S39R15">#REF!</definedName>
    <definedName name="S39R16" localSheetId="2">#REF!</definedName>
    <definedName name="S39R16" localSheetId="7">#REF!</definedName>
    <definedName name="S39R16" localSheetId="11">#REF!</definedName>
    <definedName name="S39R16" localSheetId="12">#REF!</definedName>
    <definedName name="S39R16">#REF!</definedName>
    <definedName name="S39R17" localSheetId="2">#REF!</definedName>
    <definedName name="S39R17" localSheetId="7">#REF!</definedName>
    <definedName name="S39R17" localSheetId="11">#REF!</definedName>
    <definedName name="S39R17" localSheetId="12">#REF!</definedName>
    <definedName name="S39R17">#REF!</definedName>
    <definedName name="S39R18" localSheetId="2">#REF!</definedName>
    <definedName name="S39R18" localSheetId="7">#REF!</definedName>
    <definedName name="S39R18" localSheetId="11">#REF!</definedName>
    <definedName name="S39R18" localSheetId="12">#REF!</definedName>
    <definedName name="S39R18">#REF!</definedName>
    <definedName name="S39R19" localSheetId="2">#REF!</definedName>
    <definedName name="S39R19" localSheetId="7">#REF!</definedName>
    <definedName name="S39R19" localSheetId="11">#REF!</definedName>
    <definedName name="S39R19" localSheetId="12">#REF!</definedName>
    <definedName name="S39R19">#REF!</definedName>
    <definedName name="S39R2" localSheetId="2">#REF!</definedName>
    <definedName name="S39R2" localSheetId="7">#REF!</definedName>
    <definedName name="S39R2" localSheetId="11">#REF!</definedName>
    <definedName name="S39R2" localSheetId="12">#REF!</definedName>
    <definedName name="S39R2">#REF!</definedName>
    <definedName name="S39R20" localSheetId="2">#REF!</definedName>
    <definedName name="S39R20" localSheetId="7">#REF!</definedName>
    <definedName name="S39R20" localSheetId="11">#REF!</definedName>
    <definedName name="S39R20" localSheetId="12">#REF!</definedName>
    <definedName name="S39R20">#REF!</definedName>
    <definedName name="S39R21" localSheetId="2">#REF!</definedName>
    <definedName name="S39R21" localSheetId="7">#REF!</definedName>
    <definedName name="S39R21" localSheetId="11">#REF!</definedName>
    <definedName name="S39R21" localSheetId="12">#REF!</definedName>
    <definedName name="S39R21">#REF!</definedName>
    <definedName name="S39R22" localSheetId="2">#REF!</definedName>
    <definedName name="S39R22" localSheetId="7">#REF!</definedName>
    <definedName name="S39R22" localSheetId="11">#REF!</definedName>
    <definedName name="S39R22" localSheetId="12">#REF!</definedName>
    <definedName name="S39R22">#REF!</definedName>
    <definedName name="S39R23" localSheetId="2">#REF!</definedName>
    <definedName name="S39R23" localSheetId="7">#REF!</definedName>
    <definedName name="S39R23" localSheetId="11">#REF!</definedName>
    <definedName name="S39R23" localSheetId="12">#REF!</definedName>
    <definedName name="S39R23">#REF!</definedName>
    <definedName name="S39R24" localSheetId="2">#REF!</definedName>
    <definedName name="S39R24" localSheetId="7">#REF!</definedName>
    <definedName name="S39R24" localSheetId="11">#REF!</definedName>
    <definedName name="S39R24" localSheetId="12">#REF!</definedName>
    <definedName name="S39R24">#REF!</definedName>
    <definedName name="S39R3" localSheetId="2">#REF!</definedName>
    <definedName name="S39R3" localSheetId="7">#REF!</definedName>
    <definedName name="S39R3" localSheetId="11">#REF!</definedName>
    <definedName name="S39R3" localSheetId="12">#REF!</definedName>
    <definedName name="S39R3">#REF!</definedName>
    <definedName name="S39R4" localSheetId="2">#REF!</definedName>
    <definedName name="S39R4" localSheetId="7">#REF!</definedName>
    <definedName name="S39R4" localSheetId="11">#REF!</definedName>
    <definedName name="S39R4" localSheetId="12">#REF!</definedName>
    <definedName name="S39R4">#REF!</definedName>
    <definedName name="S39R5" localSheetId="2">#REF!</definedName>
    <definedName name="S39R5" localSheetId="7">#REF!</definedName>
    <definedName name="S39R5" localSheetId="11">#REF!</definedName>
    <definedName name="S39R5" localSheetId="12">#REF!</definedName>
    <definedName name="S39R5">#REF!</definedName>
    <definedName name="S39R6" localSheetId="2">#REF!</definedName>
    <definedName name="S39R6" localSheetId="7">#REF!</definedName>
    <definedName name="S39R6" localSheetId="11">#REF!</definedName>
    <definedName name="S39R6" localSheetId="12">#REF!</definedName>
    <definedName name="S39R6">#REF!</definedName>
    <definedName name="S39R7" localSheetId="2">#REF!</definedName>
    <definedName name="S39R7" localSheetId="7">#REF!</definedName>
    <definedName name="S39R7" localSheetId="11">#REF!</definedName>
    <definedName name="S39R7" localSheetId="12">#REF!</definedName>
    <definedName name="S39R7">#REF!</definedName>
    <definedName name="S39R8" localSheetId="2">#REF!</definedName>
    <definedName name="S39R8" localSheetId="7">#REF!</definedName>
    <definedName name="S39R8" localSheetId="11">#REF!</definedName>
    <definedName name="S39R8" localSheetId="12">#REF!</definedName>
    <definedName name="S39R8">#REF!</definedName>
    <definedName name="S39R9" localSheetId="2">#REF!</definedName>
    <definedName name="S39R9" localSheetId="7">#REF!</definedName>
    <definedName name="S39R9" localSheetId="11">#REF!</definedName>
    <definedName name="S39R9" localSheetId="12">#REF!</definedName>
    <definedName name="S39R9">#REF!</definedName>
    <definedName name="S3P1" localSheetId="2">#REF!</definedName>
    <definedName name="S3P1" localSheetId="7">#REF!</definedName>
    <definedName name="S3P1" localSheetId="11">#REF!</definedName>
    <definedName name="S3P1" localSheetId="12">#REF!</definedName>
    <definedName name="S3P1">#REF!</definedName>
    <definedName name="S3P10" localSheetId="2">#REF!</definedName>
    <definedName name="S3P10" localSheetId="7">#REF!</definedName>
    <definedName name="S3P10" localSheetId="11">#REF!</definedName>
    <definedName name="S3P10" localSheetId="12">#REF!</definedName>
    <definedName name="S3P10">#REF!</definedName>
    <definedName name="S3P11" localSheetId="2">#REF!</definedName>
    <definedName name="S3P11" localSheetId="7">#REF!</definedName>
    <definedName name="S3P11" localSheetId="11">#REF!</definedName>
    <definedName name="S3P11" localSheetId="12">#REF!</definedName>
    <definedName name="S3P11">#REF!</definedName>
    <definedName name="S3P12" localSheetId="2">#REF!</definedName>
    <definedName name="S3P12" localSheetId="7">#REF!</definedName>
    <definedName name="S3P12" localSheetId="11">#REF!</definedName>
    <definedName name="S3P12" localSheetId="12">#REF!</definedName>
    <definedName name="S3P12">#REF!</definedName>
    <definedName name="S3P13" localSheetId="2">#REF!</definedName>
    <definedName name="S3P13" localSheetId="7">#REF!</definedName>
    <definedName name="S3P13" localSheetId="11">#REF!</definedName>
    <definedName name="S3P13" localSheetId="12">#REF!</definedName>
    <definedName name="S3P13">#REF!</definedName>
    <definedName name="S3P14" localSheetId="2">#REF!</definedName>
    <definedName name="S3P14" localSheetId="7">#REF!</definedName>
    <definedName name="S3P14" localSheetId="11">#REF!</definedName>
    <definedName name="S3P14" localSheetId="12">#REF!</definedName>
    <definedName name="S3P14">#REF!</definedName>
    <definedName name="S3P15" localSheetId="2">#REF!</definedName>
    <definedName name="S3P15" localSheetId="7">#REF!</definedName>
    <definedName name="S3P15" localSheetId="11">#REF!</definedName>
    <definedName name="S3P15" localSheetId="12">#REF!</definedName>
    <definedName name="S3P15">#REF!</definedName>
    <definedName name="S3P16" localSheetId="2">#REF!</definedName>
    <definedName name="S3P16" localSheetId="7">#REF!</definedName>
    <definedName name="S3P16" localSheetId="11">#REF!</definedName>
    <definedName name="S3P16" localSheetId="12">#REF!</definedName>
    <definedName name="S3P16">#REF!</definedName>
    <definedName name="S3P17" localSheetId="2">#REF!</definedName>
    <definedName name="S3P17" localSheetId="7">#REF!</definedName>
    <definedName name="S3P17" localSheetId="11">#REF!</definedName>
    <definedName name="S3P17" localSheetId="12">#REF!</definedName>
    <definedName name="S3P17">#REF!</definedName>
    <definedName name="S3P18" localSheetId="2">#REF!</definedName>
    <definedName name="S3P18" localSheetId="7">#REF!</definedName>
    <definedName name="S3P18" localSheetId="11">#REF!</definedName>
    <definedName name="S3P18" localSheetId="12">#REF!</definedName>
    <definedName name="S3P18">#REF!</definedName>
    <definedName name="S3P19" localSheetId="2">#REF!</definedName>
    <definedName name="S3P19" localSheetId="7">#REF!</definedName>
    <definedName name="S3P19" localSheetId="11">#REF!</definedName>
    <definedName name="S3P19" localSheetId="12">#REF!</definedName>
    <definedName name="S3P19">#REF!</definedName>
    <definedName name="S3P2" localSheetId="2">#REF!</definedName>
    <definedName name="S3P2" localSheetId="7">#REF!</definedName>
    <definedName name="S3P2" localSheetId="11">#REF!</definedName>
    <definedName name="S3P2" localSheetId="12">#REF!</definedName>
    <definedName name="S3P2">#REF!</definedName>
    <definedName name="S3P20" localSheetId="2">#REF!</definedName>
    <definedName name="S3P20" localSheetId="7">#REF!</definedName>
    <definedName name="S3P20" localSheetId="11">#REF!</definedName>
    <definedName name="S3P20" localSheetId="12">#REF!</definedName>
    <definedName name="S3P20">#REF!</definedName>
    <definedName name="S3P21" localSheetId="2">#REF!</definedName>
    <definedName name="S3P21" localSheetId="7">#REF!</definedName>
    <definedName name="S3P21" localSheetId="11">#REF!</definedName>
    <definedName name="S3P21" localSheetId="12">#REF!</definedName>
    <definedName name="S3P21">#REF!</definedName>
    <definedName name="S3P22" localSheetId="2">#REF!</definedName>
    <definedName name="S3P22" localSheetId="7">#REF!</definedName>
    <definedName name="S3P22" localSheetId="11">#REF!</definedName>
    <definedName name="S3P22" localSheetId="12">#REF!</definedName>
    <definedName name="S3P22">#REF!</definedName>
    <definedName name="S3P23" localSheetId="2">#REF!</definedName>
    <definedName name="S3P23" localSheetId="7">#REF!</definedName>
    <definedName name="S3P23" localSheetId="11">#REF!</definedName>
    <definedName name="S3P23" localSheetId="12">#REF!</definedName>
    <definedName name="S3P23">#REF!</definedName>
    <definedName name="S3P24" localSheetId="2">#REF!</definedName>
    <definedName name="S3P24" localSheetId="7">#REF!</definedName>
    <definedName name="S3P24" localSheetId="11">#REF!</definedName>
    <definedName name="S3P24" localSheetId="12">#REF!</definedName>
    <definedName name="S3P24">#REF!</definedName>
    <definedName name="S3P3" localSheetId="2">#REF!</definedName>
    <definedName name="S3P3" localSheetId="7">#REF!</definedName>
    <definedName name="S3P3" localSheetId="11">#REF!</definedName>
    <definedName name="S3P3" localSheetId="12">#REF!</definedName>
    <definedName name="S3P3">#REF!</definedName>
    <definedName name="S3P4" localSheetId="2">#REF!</definedName>
    <definedName name="S3P4" localSheetId="7">#REF!</definedName>
    <definedName name="S3P4" localSheetId="11">#REF!</definedName>
    <definedName name="S3P4" localSheetId="12">#REF!</definedName>
    <definedName name="S3P4">#REF!</definedName>
    <definedName name="S3P5" localSheetId="2">#REF!</definedName>
    <definedName name="S3P5" localSheetId="7">#REF!</definedName>
    <definedName name="S3P5" localSheetId="11">#REF!</definedName>
    <definedName name="S3P5" localSheetId="12">#REF!</definedName>
    <definedName name="S3P5">#REF!</definedName>
    <definedName name="S3P6" localSheetId="2">#REF!</definedName>
    <definedName name="S3P6" localSheetId="7">#REF!</definedName>
    <definedName name="S3P6" localSheetId="11">#REF!</definedName>
    <definedName name="S3P6" localSheetId="12">#REF!</definedName>
    <definedName name="S3P6">#REF!</definedName>
    <definedName name="S3P7" localSheetId="2">#REF!</definedName>
    <definedName name="S3P7" localSheetId="7">#REF!</definedName>
    <definedName name="S3P7" localSheetId="11">#REF!</definedName>
    <definedName name="S3P7" localSheetId="12">#REF!</definedName>
    <definedName name="S3P7">#REF!</definedName>
    <definedName name="S3P8" localSheetId="2">#REF!</definedName>
    <definedName name="S3P8" localSheetId="7">#REF!</definedName>
    <definedName name="S3P8" localSheetId="11">#REF!</definedName>
    <definedName name="S3P8" localSheetId="12">#REF!</definedName>
    <definedName name="S3P8">#REF!</definedName>
    <definedName name="S3P9" localSheetId="2">#REF!</definedName>
    <definedName name="S3P9" localSheetId="7">#REF!</definedName>
    <definedName name="S3P9" localSheetId="11">#REF!</definedName>
    <definedName name="S3P9" localSheetId="12">#REF!</definedName>
    <definedName name="S3P9">#REF!</definedName>
    <definedName name="S3R1" localSheetId="2">#REF!</definedName>
    <definedName name="S3R1" localSheetId="7">#REF!</definedName>
    <definedName name="S3R1" localSheetId="11">#REF!</definedName>
    <definedName name="S3R1" localSheetId="12">#REF!</definedName>
    <definedName name="S3R1">#REF!</definedName>
    <definedName name="S3R10" localSheetId="2">#REF!</definedName>
    <definedName name="S3R10" localSheetId="7">#REF!</definedName>
    <definedName name="S3R10" localSheetId="11">#REF!</definedName>
    <definedName name="S3R10" localSheetId="12">#REF!</definedName>
    <definedName name="S3R10">#REF!</definedName>
    <definedName name="S3R11" localSheetId="2">#REF!</definedName>
    <definedName name="S3R11" localSheetId="7">#REF!</definedName>
    <definedName name="S3R11" localSheetId="11">#REF!</definedName>
    <definedName name="S3R11" localSheetId="12">#REF!</definedName>
    <definedName name="S3R11">#REF!</definedName>
    <definedName name="S3R12" localSheetId="2">#REF!</definedName>
    <definedName name="S3R12" localSheetId="7">#REF!</definedName>
    <definedName name="S3R12" localSheetId="11">#REF!</definedName>
    <definedName name="S3R12" localSheetId="12">#REF!</definedName>
    <definedName name="S3R12">#REF!</definedName>
    <definedName name="S3R13" localSheetId="2">#REF!</definedName>
    <definedName name="S3R13" localSheetId="7">#REF!</definedName>
    <definedName name="S3R13" localSheetId="11">#REF!</definedName>
    <definedName name="S3R13" localSheetId="12">#REF!</definedName>
    <definedName name="S3R13">#REF!</definedName>
    <definedName name="S3R14" localSheetId="2">#REF!</definedName>
    <definedName name="S3R14" localSheetId="7">#REF!</definedName>
    <definedName name="S3R14" localSheetId="11">#REF!</definedName>
    <definedName name="S3R14" localSheetId="12">#REF!</definedName>
    <definedName name="S3R14">#REF!</definedName>
    <definedName name="S3R15" localSheetId="2">#REF!</definedName>
    <definedName name="S3R15" localSheetId="7">#REF!</definedName>
    <definedName name="S3R15" localSheetId="11">#REF!</definedName>
    <definedName name="S3R15" localSheetId="12">#REF!</definedName>
    <definedName name="S3R15">#REF!</definedName>
    <definedName name="S3R16" localSheetId="2">#REF!</definedName>
    <definedName name="S3R16" localSheetId="7">#REF!</definedName>
    <definedName name="S3R16" localSheetId="11">#REF!</definedName>
    <definedName name="S3R16" localSheetId="12">#REF!</definedName>
    <definedName name="S3R16">#REF!</definedName>
    <definedName name="S3R17" localSheetId="2">#REF!</definedName>
    <definedName name="S3R17" localSheetId="7">#REF!</definedName>
    <definedName name="S3R17" localSheetId="11">#REF!</definedName>
    <definedName name="S3R17" localSheetId="12">#REF!</definedName>
    <definedName name="S3R17">#REF!</definedName>
    <definedName name="S3R18" localSheetId="2">#REF!</definedName>
    <definedName name="S3R18" localSheetId="7">#REF!</definedName>
    <definedName name="S3R18" localSheetId="11">#REF!</definedName>
    <definedName name="S3R18" localSheetId="12">#REF!</definedName>
    <definedName name="S3R18">#REF!</definedName>
    <definedName name="S3R19" localSheetId="2">#REF!</definedName>
    <definedName name="S3R19" localSheetId="7">#REF!</definedName>
    <definedName name="S3R19" localSheetId="11">#REF!</definedName>
    <definedName name="S3R19" localSheetId="12">#REF!</definedName>
    <definedName name="S3R19">#REF!</definedName>
    <definedName name="S3R2" localSheetId="2">#REF!</definedName>
    <definedName name="S3R2" localSheetId="7">#REF!</definedName>
    <definedName name="S3R2" localSheetId="11">#REF!</definedName>
    <definedName name="S3R2" localSheetId="12">#REF!</definedName>
    <definedName name="S3R2">#REF!</definedName>
    <definedName name="S3R20" localSheetId="2">#REF!</definedName>
    <definedName name="S3R20" localSheetId="7">#REF!</definedName>
    <definedName name="S3R20" localSheetId="11">#REF!</definedName>
    <definedName name="S3R20" localSheetId="12">#REF!</definedName>
    <definedName name="S3R20">#REF!</definedName>
    <definedName name="S3R21" localSheetId="2">#REF!</definedName>
    <definedName name="S3R21" localSheetId="7">#REF!</definedName>
    <definedName name="S3R21" localSheetId="11">#REF!</definedName>
    <definedName name="S3R21" localSheetId="12">#REF!</definedName>
    <definedName name="S3R21">#REF!</definedName>
    <definedName name="S3R22" localSheetId="2">#REF!</definedName>
    <definedName name="S3R22" localSheetId="7">#REF!</definedName>
    <definedName name="S3R22" localSheetId="11">#REF!</definedName>
    <definedName name="S3R22" localSheetId="12">#REF!</definedName>
    <definedName name="S3R22">#REF!</definedName>
    <definedName name="S3R23" localSheetId="2">#REF!</definedName>
    <definedName name="S3R23" localSheetId="7">#REF!</definedName>
    <definedName name="S3R23" localSheetId="11">#REF!</definedName>
    <definedName name="S3R23" localSheetId="12">#REF!</definedName>
    <definedName name="S3R23">#REF!</definedName>
    <definedName name="S3R24" localSheetId="2">#REF!</definedName>
    <definedName name="S3R24" localSheetId="7">#REF!</definedName>
    <definedName name="S3R24" localSheetId="11">#REF!</definedName>
    <definedName name="S3R24" localSheetId="12">#REF!</definedName>
    <definedName name="S3R24">#REF!</definedName>
    <definedName name="S3R3" localSheetId="2">#REF!</definedName>
    <definedName name="S3R3" localSheetId="7">#REF!</definedName>
    <definedName name="S3R3" localSheetId="11">#REF!</definedName>
    <definedName name="S3R3" localSheetId="12">#REF!</definedName>
    <definedName name="S3R3">#REF!</definedName>
    <definedName name="S3R4" localSheetId="2">#REF!</definedName>
    <definedName name="S3R4" localSheetId="7">#REF!</definedName>
    <definedName name="S3R4" localSheetId="11">#REF!</definedName>
    <definedName name="S3R4" localSheetId="12">#REF!</definedName>
    <definedName name="S3R4">#REF!</definedName>
    <definedName name="S3R5" localSheetId="2">#REF!</definedName>
    <definedName name="S3R5" localSheetId="7">#REF!</definedName>
    <definedName name="S3R5" localSheetId="11">#REF!</definedName>
    <definedName name="S3R5" localSheetId="12">#REF!</definedName>
    <definedName name="S3R5">#REF!</definedName>
    <definedName name="S3R6" localSheetId="2">#REF!</definedName>
    <definedName name="S3R6" localSheetId="7">#REF!</definedName>
    <definedName name="S3R6" localSheetId="11">#REF!</definedName>
    <definedName name="S3R6" localSheetId="12">#REF!</definedName>
    <definedName name="S3R6">#REF!</definedName>
    <definedName name="S3R7" localSheetId="2">#REF!</definedName>
    <definedName name="S3R7" localSheetId="7">#REF!</definedName>
    <definedName name="S3R7" localSheetId="11">#REF!</definedName>
    <definedName name="S3R7" localSheetId="12">#REF!</definedName>
    <definedName name="S3R7">#REF!</definedName>
    <definedName name="S3R8" localSheetId="2">#REF!</definedName>
    <definedName name="S3R8" localSheetId="7">#REF!</definedName>
    <definedName name="S3R8" localSheetId="11">#REF!</definedName>
    <definedName name="S3R8" localSheetId="12">#REF!</definedName>
    <definedName name="S3R8">#REF!</definedName>
    <definedName name="S3R9" localSheetId="2">#REF!</definedName>
    <definedName name="S3R9" localSheetId="7">#REF!</definedName>
    <definedName name="S3R9" localSheetId="11">#REF!</definedName>
    <definedName name="S3R9" localSheetId="12">#REF!</definedName>
    <definedName name="S3R9">#REF!</definedName>
    <definedName name="S40P1" localSheetId="2">#REF!</definedName>
    <definedName name="S40P1" localSheetId="7">#REF!</definedName>
    <definedName name="S40P1" localSheetId="11">#REF!</definedName>
    <definedName name="S40P1" localSheetId="12">#REF!</definedName>
    <definedName name="S40P1">#REF!</definedName>
    <definedName name="S40P10" localSheetId="2">#REF!</definedName>
    <definedName name="S40P10" localSheetId="7">#REF!</definedName>
    <definedName name="S40P10" localSheetId="11">#REF!</definedName>
    <definedName name="S40P10" localSheetId="12">#REF!</definedName>
    <definedName name="S40P10">#REF!</definedName>
    <definedName name="S40P11" localSheetId="2">#REF!</definedName>
    <definedName name="S40P11" localSheetId="7">#REF!</definedName>
    <definedName name="S40P11" localSheetId="11">#REF!</definedName>
    <definedName name="S40P11" localSheetId="12">#REF!</definedName>
    <definedName name="S40P11">#REF!</definedName>
    <definedName name="S40P12" localSheetId="2">#REF!</definedName>
    <definedName name="S40P12" localSheetId="7">#REF!</definedName>
    <definedName name="S40P12" localSheetId="11">#REF!</definedName>
    <definedName name="S40P12" localSheetId="12">#REF!</definedName>
    <definedName name="S40P12">#REF!</definedName>
    <definedName name="S40P13" localSheetId="2">#REF!</definedName>
    <definedName name="S40P13" localSheetId="7">#REF!</definedName>
    <definedName name="S40P13" localSheetId="11">#REF!</definedName>
    <definedName name="S40P13" localSheetId="12">#REF!</definedName>
    <definedName name="S40P13">#REF!</definedName>
    <definedName name="S40P14" localSheetId="2">#REF!</definedName>
    <definedName name="S40P14" localSheetId="7">#REF!</definedName>
    <definedName name="S40P14" localSheetId="11">#REF!</definedName>
    <definedName name="S40P14" localSheetId="12">#REF!</definedName>
    <definedName name="S40P14">#REF!</definedName>
    <definedName name="S40P15" localSheetId="2">#REF!</definedName>
    <definedName name="S40P15" localSheetId="7">#REF!</definedName>
    <definedName name="S40P15" localSheetId="11">#REF!</definedName>
    <definedName name="S40P15" localSheetId="12">#REF!</definedName>
    <definedName name="S40P15">#REF!</definedName>
    <definedName name="S40P16" localSheetId="2">#REF!</definedName>
    <definedName name="S40P16" localSheetId="7">#REF!</definedName>
    <definedName name="S40P16" localSheetId="11">#REF!</definedName>
    <definedName name="S40P16" localSheetId="12">#REF!</definedName>
    <definedName name="S40P16">#REF!</definedName>
    <definedName name="S40P17" localSheetId="2">#REF!</definedName>
    <definedName name="S40P17" localSheetId="7">#REF!</definedName>
    <definedName name="S40P17" localSheetId="11">#REF!</definedName>
    <definedName name="S40P17" localSheetId="12">#REF!</definedName>
    <definedName name="S40P17">#REF!</definedName>
    <definedName name="S40P18" localSheetId="2">#REF!</definedName>
    <definedName name="S40P18" localSheetId="7">#REF!</definedName>
    <definedName name="S40P18" localSheetId="11">#REF!</definedName>
    <definedName name="S40P18" localSheetId="12">#REF!</definedName>
    <definedName name="S40P18">#REF!</definedName>
    <definedName name="S40P19" localSheetId="2">#REF!</definedName>
    <definedName name="S40P19" localSheetId="7">#REF!</definedName>
    <definedName name="S40P19" localSheetId="11">#REF!</definedName>
    <definedName name="S40P19" localSheetId="12">#REF!</definedName>
    <definedName name="S40P19">#REF!</definedName>
    <definedName name="S40P2" localSheetId="2">#REF!</definedName>
    <definedName name="S40P2" localSheetId="7">#REF!</definedName>
    <definedName name="S40P2" localSheetId="11">#REF!</definedName>
    <definedName name="S40P2" localSheetId="12">#REF!</definedName>
    <definedName name="S40P2">#REF!</definedName>
    <definedName name="S40P20" localSheetId="2">#REF!</definedName>
    <definedName name="S40P20" localSheetId="7">#REF!</definedName>
    <definedName name="S40P20" localSheetId="11">#REF!</definedName>
    <definedName name="S40P20" localSheetId="12">#REF!</definedName>
    <definedName name="S40P20">#REF!</definedName>
    <definedName name="S40P21" localSheetId="2">#REF!</definedName>
    <definedName name="S40P21" localSheetId="7">#REF!</definedName>
    <definedName name="S40P21" localSheetId="11">#REF!</definedName>
    <definedName name="S40P21" localSheetId="12">#REF!</definedName>
    <definedName name="S40P21">#REF!</definedName>
    <definedName name="S40P22" localSheetId="2">#REF!</definedName>
    <definedName name="S40P22" localSheetId="7">#REF!</definedName>
    <definedName name="S40P22" localSheetId="11">#REF!</definedName>
    <definedName name="S40P22" localSheetId="12">#REF!</definedName>
    <definedName name="S40P22">#REF!</definedName>
    <definedName name="S40P23" localSheetId="2">#REF!</definedName>
    <definedName name="S40P23" localSheetId="7">#REF!</definedName>
    <definedName name="S40P23" localSheetId="11">#REF!</definedName>
    <definedName name="S40P23" localSheetId="12">#REF!</definedName>
    <definedName name="S40P23">#REF!</definedName>
    <definedName name="S40P24" localSheetId="2">#REF!</definedName>
    <definedName name="S40P24" localSheetId="7">#REF!</definedName>
    <definedName name="S40P24" localSheetId="11">#REF!</definedName>
    <definedName name="S40P24" localSheetId="12">#REF!</definedName>
    <definedName name="S40P24">#REF!</definedName>
    <definedName name="S40P3" localSheetId="2">#REF!</definedName>
    <definedName name="S40P3" localSheetId="7">#REF!</definedName>
    <definedName name="S40P3" localSheetId="11">#REF!</definedName>
    <definedName name="S40P3" localSheetId="12">#REF!</definedName>
    <definedName name="S40P3">#REF!</definedName>
    <definedName name="S40P4" localSheetId="2">#REF!</definedName>
    <definedName name="S40P4" localSheetId="7">#REF!</definedName>
    <definedName name="S40P4" localSheetId="11">#REF!</definedName>
    <definedName name="S40P4" localSheetId="12">#REF!</definedName>
    <definedName name="S40P4">#REF!</definedName>
    <definedName name="S40P5" localSheetId="2">#REF!</definedName>
    <definedName name="S40P5" localSheetId="7">#REF!</definedName>
    <definedName name="S40P5" localSheetId="11">#REF!</definedName>
    <definedName name="S40P5" localSheetId="12">#REF!</definedName>
    <definedName name="S40P5">#REF!</definedName>
    <definedName name="S40P6" localSheetId="2">#REF!</definedName>
    <definedName name="S40P6" localSheetId="7">#REF!</definedName>
    <definedName name="S40P6" localSheetId="11">#REF!</definedName>
    <definedName name="S40P6" localSheetId="12">#REF!</definedName>
    <definedName name="S40P6">#REF!</definedName>
    <definedName name="S40P7" localSheetId="2">#REF!</definedName>
    <definedName name="S40P7" localSheetId="7">#REF!</definedName>
    <definedName name="S40P7" localSheetId="11">#REF!</definedName>
    <definedName name="S40P7" localSheetId="12">#REF!</definedName>
    <definedName name="S40P7">#REF!</definedName>
    <definedName name="S40P8" localSheetId="2">#REF!</definedName>
    <definedName name="S40P8" localSheetId="7">#REF!</definedName>
    <definedName name="S40P8" localSheetId="11">#REF!</definedName>
    <definedName name="S40P8" localSheetId="12">#REF!</definedName>
    <definedName name="S40P8">#REF!</definedName>
    <definedName name="S40P9" localSheetId="2">#REF!</definedName>
    <definedName name="S40P9" localSheetId="7">#REF!</definedName>
    <definedName name="S40P9" localSheetId="11">#REF!</definedName>
    <definedName name="S40P9" localSheetId="12">#REF!</definedName>
    <definedName name="S40P9">#REF!</definedName>
    <definedName name="S40R1" localSheetId="2">#REF!</definedName>
    <definedName name="S40R1" localSheetId="7">#REF!</definedName>
    <definedName name="S40R1" localSheetId="11">#REF!</definedName>
    <definedName name="S40R1" localSheetId="12">#REF!</definedName>
    <definedName name="S40R1">#REF!</definedName>
    <definedName name="S40R10" localSheetId="2">#REF!</definedName>
    <definedName name="S40R10" localSheetId="7">#REF!</definedName>
    <definedName name="S40R10" localSheetId="11">#REF!</definedName>
    <definedName name="S40R10" localSheetId="12">#REF!</definedName>
    <definedName name="S40R10">#REF!</definedName>
    <definedName name="S40R11" localSheetId="2">#REF!</definedName>
    <definedName name="S40R11" localSheetId="7">#REF!</definedName>
    <definedName name="S40R11" localSheetId="11">#REF!</definedName>
    <definedName name="S40R11" localSheetId="12">#REF!</definedName>
    <definedName name="S40R11">#REF!</definedName>
    <definedName name="S40R12" localSheetId="2">#REF!</definedName>
    <definedName name="S40R12" localSheetId="7">#REF!</definedName>
    <definedName name="S40R12" localSheetId="11">#REF!</definedName>
    <definedName name="S40R12" localSheetId="12">#REF!</definedName>
    <definedName name="S40R12">#REF!</definedName>
    <definedName name="S40R13" localSheetId="2">#REF!</definedName>
    <definedName name="S40R13" localSheetId="7">#REF!</definedName>
    <definedName name="S40R13" localSheetId="11">#REF!</definedName>
    <definedName name="S40R13" localSheetId="12">#REF!</definedName>
    <definedName name="S40R13">#REF!</definedName>
    <definedName name="S40R14" localSheetId="2">#REF!</definedName>
    <definedName name="S40R14" localSheetId="7">#REF!</definedName>
    <definedName name="S40R14" localSheetId="11">#REF!</definedName>
    <definedName name="S40R14" localSheetId="12">#REF!</definedName>
    <definedName name="S40R14">#REF!</definedName>
    <definedName name="S40R15" localSheetId="2">#REF!</definedName>
    <definedName name="S40R15" localSheetId="7">#REF!</definedName>
    <definedName name="S40R15" localSheetId="11">#REF!</definedName>
    <definedName name="S40R15" localSheetId="12">#REF!</definedName>
    <definedName name="S40R15">#REF!</definedName>
    <definedName name="S40R16" localSheetId="2">#REF!</definedName>
    <definedName name="S40R16" localSheetId="7">#REF!</definedName>
    <definedName name="S40R16" localSheetId="11">#REF!</definedName>
    <definedName name="S40R16" localSheetId="12">#REF!</definedName>
    <definedName name="S40R16">#REF!</definedName>
    <definedName name="S40R17" localSheetId="2">#REF!</definedName>
    <definedName name="S40R17" localSheetId="7">#REF!</definedName>
    <definedName name="S40R17" localSheetId="11">#REF!</definedName>
    <definedName name="S40R17" localSheetId="12">#REF!</definedName>
    <definedName name="S40R17">#REF!</definedName>
    <definedName name="S40R18" localSheetId="2">#REF!</definedName>
    <definedName name="S40R18" localSheetId="7">#REF!</definedName>
    <definedName name="S40R18" localSheetId="11">#REF!</definedName>
    <definedName name="S40R18" localSheetId="12">#REF!</definedName>
    <definedName name="S40R18">#REF!</definedName>
    <definedName name="S40R19" localSheetId="2">#REF!</definedName>
    <definedName name="S40R19" localSheetId="7">#REF!</definedName>
    <definedName name="S40R19" localSheetId="11">#REF!</definedName>
    <definedName name="S40R19" localSheetId="12">#REF!</definedName>
    <definedName name="S40R19">#REF!</definedName>
    <definedName name="S40R2" localSheetId="2">#REF!</definedName>
    <definedName name="S40R2" localSheetId="7">#REF!</definedName>
    <definedName name="S40R2" localSheetId="11">#REF!</definedName>
    <definedName name="S40R2" localSheetId="12">#REF!</definedName>
    <definedName name="S40R2">#REF!</definedName>
    <definedName name="S40R20" localSheetId="2">#REF!</definedName>
    <definedName name="S40R20" localSheetId="7">#REF!</definedName>
    <definedName name="S40R20" localSheetId="11">#REF!</definedName>
    <definedName name="S40R20" localSheetId="12">#REF!</definedName>
    <definedName name="S40R20">#REF!</definedName>
    <definedName name="S40R21" localSheetId="2">#REF!</definedName>
    <definedName name="S40R21" localSheetId="7">#REF!</definedName>
    <definedName name="S40R21" localSheetId="11">#REF!</definedName>
    <definedName name="S40R21" localSheetId="12">#REF!</definedName>
    <definedName name="S40R21">#REF!</definedName>
    <definedName name="S40R22" localSheetId="2">#REF!</definedName>
    <definedName name="S40R22" localSheetId="7">#REF!</definedName>
    <definedName name="S40R22" localSheetId="11">#REF!</definedName>
    <definedName name="S40R22" localSheetId="12">#REF!</definedName>
    <definedName name="S40R22">#REF!</definedName>
    <definedName name="S40R23" localSheetId="2">#REF!</definedName>
    <definedName name="S40R23" localSheetId="7">#REF!</definedName>
    <definedName name="S40R23" localSheetId="11">#REF!</definedName>
    <definedName name="S40R23" localSheetId="12">#REF!</definedName>
    <definedName name="S40R23">#REF!</definedName>
    <definedName name="S40R24" localSheetId="2">#REF!</definedName>
    <definedName name="S40R24" localSheetId="7">#REF!</definedName>
    <definedName name="S40R24" localSheetId="11">#REF!</definedName>
    <definedName name="S40R24" localSheetId="12">#REF!</definedName>
    <definedName name="S40R24">#REF!</definedName>
    <definedName name="S40R3" localSheetId="2">#REF!</definedName>
    <definedName name="S40R3" localSheetId="7">#REF!</definedName>
    <definedName name="S40R3" localSheetId="11">#REF!</definedName>
    <definedName name="S40R3" localSheetId="12">#REF!</definedName>
    <definedName name="S40R3">#REF!</definedName>
    <definedName name="S40R4" localSheetId="2">#REF!</definedName>
    <definedName name="S40R4" localSheetId="7">#REF!</definedName>
    <definedName name="S40R4" localSheetId="11">#REF!</definedName>
    <definedName name="S40R4" localSheetId="12">#REF!</definedName>
    <definedName name="S40R4">#REF!</definedName>
    <definedName name="S40R5" localSheetId="2">#REF!</definedName>
    <definedName name="S40R5" localSheetId="7">#REF!</definedName>
    <definedName name="S40R5" localSheetId="11">#REF!</definedName>
    <definedName name="S40R5" localSheetId="12">#REF!</definedName>
    <definedName name="S40R5">#REF!</definedName>
    <definedName name="S40R6" localSheetId="2">#REF!</definedName>
    <definedName name="S40R6" localSheetId="7">#REF!</definedName>
    <definedName name="S40R6" localSheetId="11">#REF!</definedName>
    <definedName name="S40R6" localSheetId="12">#REF!</definedName>
    <definedName name="S40R6">#REF!</definedName>
    <definedName name="S40R7" localSheetId="2">#REF!</definedName>
    <definedName name="S40R7" localSheetId="7">#REF!</definedName>
    <definedName name="S40R7" localSheetId="11">#REF!</definedName>
    <definedName name="S40R7" localSheetId="12">#REF!</definedName>
    <definedName name="S40R7">#REF!</definedName>
    <definedName name="S40R8" localSheetId="2">#REF!</definedName>
    <definedName name="S40R8" localSheetId="7">#REF!</definedName>
    <definedName name="S40R8" localSheetId="11">#REF!</definedName>
    <definedName name="S40R8" localSheetId="12">#REF!</definedName>
    <definedName name="S40R8">#REF!</definedName>
    <definedName name="S40R9" localSheetId="2">#REF!</definedName>
    <definedName name="S40R9" localSheetId="7">#REF!</definedName>
    <definedName name="S40R9" localSheetId="11">#REF!</definedName>
    <definedName name="S40R9" localSheetId="12">#REF!</definedName>
    <definedName name="S40R9">#REF!</definedName>
    <definedName name="S41P1" localSheetId="2">#REF!</definedName>
    <definedName name="S41P1" localSheetId="7">#REF!</definedName>
    <definedName name="S41P1" localSheetId="11">#REF!</definedName>
    <definedName name="S41P1" localSheetId="12">#REF!</definedName>
    <definedName name="S41P1">#REF!</definedName>
    <definedName name="S41P10" localSheetId="2">#REF!</definedName>
    <definedName name="S41P10" localSheetId="7">#REF!</definedName>
    <definedName name="S41P10" localSheetId="11">#REF!</definedName>
    <definedName name="S41P10" localSheetId="12">#REF!</definedName>
    <definedName name="S41P10">#REF!</definedName>
    <definedName name="S41P11" localSheetId="2">#REF!</definedName>
    <definedName name="S41P11" localSheetId="7">#REF!</definedName>
    <definedName name="S41P11" localSheetId="11">#REF!</definedName>
    <definedName name="S41P11" localSheetId="12">#REF!</definedName>
    <definedName name="S41P11">#REF!</definedName>
    <definedName name="S41P12" localSheetId="2">#REF!</definedName>
    <definedName name="S41P12" localSheetId="7">#REF!</definedName>
    <definedName name="S41P12" localSheetId="11">#REF!</definedName>
    <definedName name="S41P12" localSheetId="12">#REF!</definedName>
    <definedName name="S41P12">#REF!</definedName>
    <definedName name="S41P13" localSheetId="2">#REF!</definedName>
    <definedName name="S41P13" localSheetId="7">#REF!</definedName>
    <definedName name="S41P13" localSheetId="11">#REF!</definedName>
    <definedName name="S41P13" localSheetId="12">#REF!</definedName>
    <definedName name="S41P13">#REF!</definedName>
    <definedName name="S41P14" localSheetId="2">#REF!</definedName>
    <definedName name="S41P14" localSheetId="7">#REF!</definedName>
    <definedName name="S41P14" localSheetId="11">#REF!</definedName>
    <definedName name="S41P14" localSheetId="12">#REF!</definedName>
    <definedName name="S41P14">#REF!</definedName>
    <definedName name="S41P15" localSheetId="2">#REF!</definedName>
    <definedName name="S41P15" localSheetId="7">#REF!</definedName>
    <definedName name="S41P15" localSheetId="11">#REF!</definedName>
    <definedName name="S41P15" localSheetId="12">#REF!</definedName>
    <definedName name="S41P15">#REF!</definedName>
    <definedName name="S41P16" localSheetId="2">#REF!</definedName>
    <definedName name="S41P16" localSheetId="7">#REF!</definedName>
    <definedName name="S41P16" localSheetId="11">#REF!</definedName>
    <definedName name="S41P16" localSheetId="12">#REF!</definedName>
    <definedName name="S41P16">#REF!</definedName>
    <definedName name="S41P17" localSheetId="2">#REF!</definedName>
    <definedName name="S41P17" localSheetId="7">#REF!</definedName>
    <definedName name="S41P17" localSheetId="11">#REF!</definedName>
    <definedName name="S41P17" localSheetId="12">#REF!</definedName>
    <definedName name="S41P17">#REF!</definedName>
    <definedName name="S41P18" localSheetId="2">#REF!</definedName>
    <definedName name="S41P18" localSheetId="7">#REF!</definedName>
    <definedName name="S41P18" localSheetId="11">#REF!</definedName>
    <definedName name="S41P18" localSheetId="12">#REF!</definedName>
    <definedName name="S41P18">#REF!</definedName>
    <definedName name="S41P19" localSheetId="2">#REF!</definedName>
    <definedName name="S41P19" localSheetId="7">#REF!</definedName>
    <definedName name="S41P19" localSheetId="11">#REF!</definedName>
    <definedName name="S41P19" localSheetId="12">#REF!</definedName>
    <definedName name="S41P19">#REF!</definedName>
    <definedName name="S41P2" localSheetId="2">#REF!</definedName>
    <definedName name="S41P2" localSheetId="7">#REF!</definedName>
    <definedName name="S41P2" localSheetId="11">#REF!</definedName>
    <definedName name="S41P2" localSheetId="12">#REF!</definedName>
    <definedName name="S41P2">#REF!</definedName>
    <definedName name="S41P20" localSheetId="2">#REF!</definedName>
    <definedName name="S41P20" localSheetId="7">#REF!</definedName>
    <definedName name="S41P20" localSheetId="11">#REF!</definedName>
    <definedName name="S41P20" localSheetId="12">#REF!</definedName>
    <definedName name="S41P20">#REF!</definedName>
    <definedName name="S41P21" localSheetId="2">#REF!</definedName>
    <definedName name="S41P21" localSheetId="7">#REF!</definedName>
    <definedName name="S41P21" localSheetId="11">#REF!</definedName>
    <definedName name="S41P21" localSheetId="12">#REF!</definedName>
    <definedName name="S41P21">#REF!</definedName>
    <definedName name="S41P22" localSheetId="2">#REF!</definedName>
    <definedName name="S41P22" localSheetId="7">#REF!</definedName>
    <definedName name="S41P22" localSheetId="11">#REF!</definedName>
    <definedName name="S41P22" localSheetId="12">#REF!</definedName>
    <definedName name="S41P22">#REF!</definedName>
    <definedName name="S41P23" localSheetId="2">#REF!</definedName>
    <definedName name="S41P23" localSheetId="7">#REF!</definedName>
    <definedName name="S41P23" localSheetId="11">#REF!</definedName>
    <definedName name="S41P23" localSheetId="12">#REF!</definedName>
    <definedName name="S41P23">#REF!</definedName>
    <definedName name="S41P24" localSheetId="2">#REF!</definedName>
    <definedName name="S41P24" localSheetId="7">#REF!</definedName>
    <definedName name="S41P24" localSheetId="11">#REF!</definedName>
    <definedName name="S41P24" localSheetId="12">#REF!</definedName>
    <definedName name="S41P24">#REF!</definedName>
    <definedName name="S41P3" localSheetId="2">#REF!</definedName>
    <definedName name="S41P3" localSheetId="7">#REF!</definedName>
    <definedName name="S41P3" localSheetId="11">#REF!</definedName>
    <definedName name="S41P3" localSheetId="12">#REF!</definedName>
    <definedName name="S41P3">#REF!</definedName>
    <definedName name="S41P4" localSheetId="2">#REF!</definedName>
    <definedName name="S41P4" localSheetId="7">#REF!</definedName>
    <definedName name="S41P4" localSheetId="11">#REF!</definedName>
    <definedName name="S41P4" localSheetId="12">#REF!</definedName>
    <definedName name="S41P4">#REF!</definedName>
    <definedName name="S41P5" localSheetId="2">#REF!</definedName>
    <definedName name="S41P5" localSheetId="7">#REF!</definedName>
    <definedName name="S41P5" localSheetId="11">#REF!</definedName>
    <definedName name="S41P5" localSheetId="12">#REF!</definedName>
    <definedName name="S41P5">#REF!</definedName>
    <definedName name="S41P6" localSheetId="2">#REF!</definedName>
    <definedName name="S41P6" localSheetId="7">#REF!</definedName>
    <definedName name="S41P6" localSheetId="11">#REF!</definedName>
    <definedName name="S41P6" localSheetId="12">#REF!</definedName>
    <definedName name="S41P6">#REF!</definedName>
    <definedName name="S41P7" localSheetId="2">#REF!</definedName>
    <definedName name="S41P7" localSheetId="7">#REF!</definedName>
    <definedName name="S41P7" localSheetId="11">#REF!</definedName>
    <definedName name="S41P7" localSheetId="12">#REF!</definedName>
    <definedName name="S41P7">#REF!</definedName>
    <definedName name="S41P8" localSheetId="2">#REF!</definedName>
    <definedName name="S41P8" localSheetId="7">#REF!</definedName>
    <definedName name="S41P8" localSheetId="11">#REF!</definedName>
    <definedName name="S41P8" localSheetId="12">#REF!</definedName>
    <definedName name="S41P8">#REF!</definedName>
    <definedName name="S41P9" localSheetId="2">#REF!</definedName>
    <definedName name="S41P9" localSheetId="7">#REF!</definedName>
    <definedName name="S41P9" localSheetId="11">#REF!</definedName>
    <definedName name="S41P9" localSheetId="12">#REF!</definedName>
    <definedName name="S41P9">#REF!</definedName>
    <definedName name="S41R1" localSheetId="2">#REF!</definedName>
    <definedName name="S41R1" localSheetId="7">#REF!</definedName>
    <definedName name="S41R1" localSheetId="11">#REF!</definedName>
    <definedName name="S41R1" localSheetId="12">#REF!</definedName>
    <definedName name="S41R1">#REF!</definedName>
    <definedName name="S41R10" localSheetId="2">#REF!</definedName>
    <definedName name="S41R10" localSheetId="7">#REF!</definedName>
    <definedName name="S41R10" localSheetId="11">#REF!</definedName>
    <definedName name="S41R10" localSheetId="12">#REF!</definedName>
    <definedName name="S41R10">#REF!</definedName>
    <definedName name="S41R11" localSheetId="2">#REF!</definedName>
    <definedName name="S41R11" localSheetId="7">#REF!</definedName>
    <definedName name="S41R11" localSheetId="11">#REF!</definedName>
    <definedName name="S41R11" localSheetId="12">#REF!</definedName>
    <definedName name="S41R11">#REF!</definedName>
    <definedName name="S41R12" localSheetId="2">#REF!</definedName>
    <definedName name="S41R12" localSheetId="7">#REF!</definedName>
    <definedName name="S41R12" localSheetId="11">#REF!</definedName>
    <definedName name="S41R12" localSheetId="12">#REF!</definedName>
    <definedName name="S41R12">#REF!</definedName>
    <definedName name="S41R13" localSheetId="2">#REF!</definedName>
    <definedName name="S41R13" localSheetId="7">#REF!</definedName>
    <definedName name="S41R13" localSheetId="11">#REF!</definedName>
    <definedName name="S41R13" localSheetId="12">#REF!</definedName>
    <definedName name="S41R13">#REF!</definedName>
    <definedName name="S41R14" localSheetId="2">#REF!</definedName>
    <definedName name="S41R14" localSheetId="7">#REF!</definedName>
    <definedName name="S41R14" localSheetId="11">#REF!</definedName>
    <definedName name="S41R14" localSheetId="12">#REF!</definedName>
    <definedName name="S41R14">#REF!</definedName>
    <definedName name="S41R15" localSheetId="2">#REF!</definedName>
    <definedName name="S41R15" localSheetId="7">#REF!</definedName>
    <definedName name="S41R15" localSheetId="11">#REF!</definedName>
    <definedName name="S41R15" localSheetId="12">#REF!</definedName>
    <definedName name="S41R15">#REF!</definedName>
    <definedName name="S41R16" localSheetId="2">#REF!</definedName>
    <definedName name="S41R16" localSheetId="7">#REF!</definedName>
    <definedName name="S41R16" localSheetId="11">#REF!</definedName>
    <definedName name="S41R16" localSheetId="12">#REF!</definedName>
    <definedName name="S41R16">#REF!</definedName>
    <definedName name="S41R17" localSheetId="2">#REF!</definedName>
    <definedName name="S41R17" localSheetId="7">#REF!</definedName>
    <definedName name="S41R17" localSheetId="11">#REF!</definedName>
    <definedName name="S41R17" localSheetId="12">#REF!</definedName>
    <definedName name="S41R17">#REF!</definedName>
    <definedName name="S41R18" localSheetId="2">#REF!</definedName>
    <definedName name="S41R18" localSheetId="7">#REF!</definedName>
    <definedName name="S41R18" localSheetId="11">#REF!</definedName>
    <definedName name="S41R18" localSheetId="12">#REF!</definedName>
    <definedName name="S41R18">#REF!</definedName>
    <definedName name="S41R19" localSheetId="2">#REF!</definedName>
    <definedName name="S41R19" localSheetId="7">#REF!</definedName>
    <definedName name="S41R19" localSheetId="11">#REF!</definedName>
    <definedName name="S41R19" localSheetId="12">#REF!</definedName>
    <definedName name="S41R19">#REF!</definedName>
    <definedName name="S41R2" localSheetId="2">#REF!</definedName>
    <definedName name="S41R2" localSheetId="7">#REF!</definedName>
    <definedName name="S41R2" localSheetId="11">#REF!</definedName>
    <definedName name="S41R2" localSheetId="12">#REF!</definedName>
    <definedName name="S41R2">#REF!</definedName>
    <definedName name="S41R20" localSheetId="2">#REF!</definedName>
    <definedName name="S41R20" localSheetId="7">#REF!</definedName>
    <definedName name="S41R20" localSheetId="11">#REF!</definedName>
    <definedName name="S41R20" localSheetId="12">#REF!</definedName>
    <definedName name="S41R20">#REF!</definedName>
    <definedName name="S41R21" localSheetId="2">#REF!</definedName>
    <definedName name="S41R21" localSheetId="7">#REF!</definedName>
    <definedName name="S41R21" localSheetId="11">#REF!</definedName>
    <definedName name="S41R21" localSheetId="12">#REF!</definedName>
    <definedName name="S41R21">#REF!</definedName>
    <definedName name="S41R22" localSheetId="2">#REF!</definedName>
    <definedName name="S41R22" localSheetId="7">#REF!</definedName>
    <definedName name="S41R22" localSheetId="11">#REF!</definedName>
    <definedName name="S41R22" localSheetId="12">#REF!</definedName>
    <definedName name="S41R22">#REF!</definedName>
    <definedName name="S41R23" localSheetId="2">#REF!</definedName>
    <definedName name="S41R23" localSheetId="7">#REF!</definedName>
    <definedName name="S41R23" localSheetId="11">#REF!</definedName>
    <definedName name="S41R23" localSheetId="12">#REF!</definedName>
    <definedName name="S41R23">#REF!</definedName>
    <definedName name="S41R24" localSheetId="2">#REF!</definedName>
    <definedName name="S41R24" localSheetId="7">#REF!</definedName>
    <definedName name="S41R24" localSheetId="11">#REF!</definedName>
    <definedName name="S41R24" localSheetId="12">#REF!</definedName>
    <definedName name="S41R24">#REF!</definedName>
    <definedName name="S41R3" localSheetId="2">#REF!</definedName>
    <definedName name="S41R3" localSheetId="7">#REF!</definedName>
    <definedName name="S41R3" localSheetId="11">#REF!</definedName>
    <definedName name="S41R3" localSheetId="12">#REF!</definedName>
    <definedName name="S41R3">#REF!</definedName>
    <definedName name="S41R4" localSheetId="2">#REF!</definedName>
    <definedName name="S41R4" localSheetId="7">#REF!</definedName>
    <definedName name="S41R4" localSheetId="11">#REF!</definedName>
    <definedName name="S41R4" localSheetId="12">#REF!</definedName>
    <definedName name="S41R4">#REF!</definedName>
    <definedName name="S41R5" localSheetId="2">#REF!</definedName>
    <definedName name="S41R5" localSheetId="7">#REF!</definedName>
    <definedName name="S41R5" localSheetId="11">#REF!</definedName>
    <definedName name="S41R5" localSheetId="12">#REF!</definedName>
    <definedName name="S41R5">#REF!</definedName>
    <definedName name="S41R6" localSheetId="2">#REF!</definedName>
    <definedName name="S41R6" localSheetId="7">#REF!</definedName>
    <definedName name="S41R6" localSheetId="11">#REF!</definedName>
    <definedName name="S41R6" localSheetId="12">#REF!</definedName>
    <definedName name="S41R6">#REF!</definedName>
    <definedName name="S41R7" localSheetId="2">#REF!</definedName>
    <definedName name="S41R7" localSheetId="7">#REF!</definedName>
    <definedName name="S41R7" localSheetId="11">#REF!</definedName>
    <definedName name="S41R7" localSheetId="12">#REF!</definedName>
    <definedName name="S41R7">#REF!</definedName>
    <definedName name="S41R8" localSheetId="2">#REF!</definedName>
    <definedName name="S41R8" localSheetId="7">#REF!</definedName>
    <definedName name="S41R8" localSheetId="11">#REF!</definedName>
    <definedName name="S41R8" localSheetId="12">#REF!</definedName>
    <definedName name="S41R8">#REF!</definedName>
    <definedName name="S41R9" localSheetId="2">#REF!</definedName>
    <definedName name="S41R9" localSheetId="7">#REF!</definedName>
    <definedName name="S41R9" localSheetId="11">#REF!</definedName>
    <definedName name="S41R9" localSheetId="12">#REF!</definedName>
    <definedName name="S41R9">#REF!</definedName>
    <definedName name="S42P1" localSheetId="2">#REF!</definedName>
    <definedName name="S42P1" localSheetId="7">#REF!</definedName>
    <definedName name="S42P1" localSheetId="11">#REF!</definedName>
    <definedName name="S42P1" localSheetId="12">#REF!</definedName>
    <definedName name="S42P1">#REF!</definedName>
    <definedName name="S42P10" localSheetId="2">#REF!</definedName>
    <definedName name="S42P10" localSheetId="7">#REF!</definedName>
    <definedName name="S42P10" localSheetId="11">#REF!</definedName>
    <definedName name="S42P10" localSheetId="12">#REF!</definedName>
    <definedName name="S42P10">#REF!</definedName>
    <definedName name="S42P11" localSheetId="2">#REF!</definedName>
    <definedName name="S42P11" localSheetId="7">#REF!</definedName>
    <definedName name="S42P11" localSheetId="11">#REF!</definedName>
    <definedName name="S42P11" localSheetId="12">#REF!</definedName>
    <definedName name="S42P11">#REF!</definedName>
    <definedName name="S42P12" localSheetId="2">#REF!</definedName>
    <definedName name="S42P12" localSheetId="7">#REF!</definedName>
    <definedName name="S42P12" localSheetId="11">#REF!</definedName>
    <definedName name="S42P12" localSheetId="12">#REF!</definedName>
    <definedName name="S42P12">#REF!</definedName>
    <definedName name="S42P13" localSheetId="2">#REF!</definedName>
    <definedName name="S42P13" localSheetId="7">#REF!</definedName>
    <definedName name="S42P13" localSheetId="11">#REF!</definedName>
    <definedName name="S42P13" localSheetId="12">#REF!</definedName>
    <definedName name="S42P13">#REF!</definedName>
    <definedName name="S42P14" localSheetId="2">#REF!</definedName>
    <definedName name="S42P14" localSheetId="7">#REF!</definedName>
    <definedName name="S42P14" localSheetId="11">#REF!</definedName>
    <definedName name="S42P14" localSheetId="12">#REF!</definedName>
    <definedName name="S42P14">#REF!</definedName>
    <definedName name="S42P15" localSheetId="2">#REF!</definedName>
    <definedName name="S42P15" localSheetId="7">#REF!</definedName>
    <definedName name="S42P15" localSheetId="11">#REF!</definedName>
    <definedName name="S42P15" localSheetId="12">#REF!</definedName>
    <definedName name="S42P15">#REF!</definedName>
    <definedName name="S42P16" localSheetId="2">#REF!</definedName>
    <definedName name="S42P16" localSheetId="7">#REF!</definedName>
    <definedName name="S42P16" localSheetId="11">#REF!</definedName>
    <definedName name="S42P16" localSheetId="12">#REF!</definedName>
    <definedName name="S42P16">#REF!</definedName>
    <definedName name="S42P17" localSheetId="2">#REF!</definedName>
    <definedName name="S42P17" localSheetId="7">#REF!</definedName>
    <definedName name="S42P17" localSheetId="11">#REF!</definedName>
    <definedName name="S42P17" localSheetId="12">#REF!</definedName>
    <definedName name="S42P17">#REF!</definedName>
    <definedName name="S42P18" localSheetId="2">#REF!</definedName>
    <definedName name="S42P18" localSheetId="7">#REF!</definedName>
    <definedName name="S42P18" localSheetId="11">#REF!</definedName>
    <definedName name="S42P18" localSheetId="12">#REF!</definedName>
    <definedName name="S42P18">#REF!</definedName>
    <definedName name="S42P19" localSheetId="2">#REF!</definedName>
    <definedName name="S42P19" localSheetId="7">#REF!</definedName>
    <definedName name="S42P19" localSheetId="11">#REF!</definedName>
    <definedName name="S42P19" localSheetId="12">#REF!</definedName>
    <definedName name="S42P19">#REF!</definedName>
    <definedName name="S42P2" localSheetId="2">#REF!</definedName>
    <definedName name="S42P2" localSheetId="7">#REF!</definedName>
    <definedName name="S42P2" localSheetId="11">#REF!</definedName>
    <definedName name="S42P2" localSheetId="12">#REF!</definedName>
    <definedName name="S42P2">#REF!</definedName>
    <definedName name="S42P20" localSheetId="2">#REF!</definedName>
    <definedName name="S42P20" localSheetId="7">#REF!</definedName>
    <definedName name="S42P20" localSheetId="11">#REF!</definedName>
    <definedName name="S42P20" localSheetId="12">#REF!</definedName>
    <definedName name="S42P20">#REF!</definedName>
    <definedName name="S42P21" localSheetId="2">#REF!</definedName>
    <definedName name="S42P21" localSheetId="7">#REF!</definedName>
    <definedName name="S42P21" localSheetId="11">#REF!</definedName>
    <definedName name="S42P21" localSheetId="12">#REF!</definedName>
    <definedName name="S42P21">#REF!</definedName>
    <definedName name="S42P22" localSheetId="2">#REF!</definedName>
    <definedName name="S42P22" localSheetId="7">#REF!</definedName>
    <definedName name="S42P22" localSheetId="11">#REF!</definedName>
    <definedName name="S42P22" localSheetId="12">#REF!</definedName>
    <definedName name="S42P22">#REF!</definedName>
    <definedName name="S42P23" localSheetId="2">#REF!</definedName>
    <definedName name="S42P23" localSheetId="7">#REF!</definedName>
    <definedName name="S42P23" localSheetId="11">#REF!</definedName>
    <definedName name="S42P23" localSheetId="12">#REF!</definedName>
    <definedName name="S42P23">#REF!</definedName>
    <definedName name="S42P24" localSheetId="2">#REF!</definedName>
    <definedName name="S42P24" localSheetId="7">#REF!</definedName>
    <definedName name="S42P24" localSheetId="11">#REF!</definedName>
    <definedName name="S42P24" localSheetId="12">#REF!</definedName>
    <definedName name="S42P24">#REF!</definedName>
    <definedName name="S42P3" localSheetId="2">#REF!</definedName>
    <definedName name="S42P3" localSheetId="7">#REF!</definedName>
    <definedName name="S42P3" localSheetId="11">#REF!</definedName>
    <definedName name="S42P3" localSheetId="12">#REF!</definedName>
    <definedName name="S42P3">#REF!</definedName>
    <definedName name="S42P4" localSheetId="2">#REF!</definedName>
    <definedName name="S42P4" localSheetId="7">#REF!</definedName>
    <definedName name="S42P4" localSheetId="11">#REF!</definedName>
    <definedName name="S42P4" localSheetId="12">#REF!</definedName>
    <definedName name="S42P4">#REF!</definedName>
    <definedName name="S42P5" localSheetId="2">#REF!</definedName>
    <definedName name="S42P5" localSheetId="7">#REF!</definedName>
    <definedName name="S42P5" localSheetId="11">#REF!</definedName>
    <definedName name="S42P5" localSheetId="12">#REF!</definedName>
    <definedName name="S42P5">#REF!</definedName>
    <definedName name="S42P6" localSheetId="2">#REF!</definedName>
    <definedName name="S42P6" localSheetId="7">#REF!</definedName>
    <definedName name="S42P6" localSheetId="11">#REF!</definedName>
    <definedName name="S42P6" localSheetId="12">#REF!</definedName>
    <definedName name="S42P6">#REF!</definedName>
    <definedName name="S42P7" localSheetId="2">#REF!</definedName>
    <definedName name="S42P7" localSheetId="7">#REF!</definedName>
    <definedName name="S42P7" localSheetId="11">#REF!</definedName>
    <definedName name="S42P7" localSheetId="12">#REF!</definedName>
    <definedName name="S42P7">#REF!</definedName>
    <definedName name="S42P8" localSheetId="2">#REF!</definedName>
    <definedName name="S42P8" localSheetId="7">#REF!</definedName>
    <definedName name="S42P8" localSheetId="11">#REF!</definedName>
    <definedName name="S42P8" localSheetId="12">#REF!</definedName>
    <definedName name="S42P8">#REF!</definedName>
    <definedName name="S42P9" localSheetId="2">#REF!</definedName>
    <definedName name="S42P9" localSheetId="7">#REF!</definedName>
    <definedName name="S42P9" localSheetId="11">#REF!</definedName>
    <definedName name="S42P9" localSheetId="12">#REF!</definedName>
    <definedName name="S42P9">#REF!</definedName>
    <definedName name="S42R1" localSheetId="2">#REF!</definedName>
    <definedName name="S42R1" localSheetId="7">#REF!</definedName>
    <definedName name="S42R1" localSheetId="11">#REF!</definedName>
    <definedName name="S42R1" localSheetId="12">#REF!</definedName>
    <definedName name="S42R1">#REF!</definedName>
    <definedName name="S42R10" localSheetId="2">#REF!</definedName>
    <definedName name="S42R10" localSheetId="7">#REF!</definedName>
    <definedName name="S42R10" localSheetId="11">#REF!</definedName>
    <definedName name="S42R10" localSheetId="12">#REF!</definedName>
    <definedName name="S42R10">#REF!</definedName>
    <definedName name="S42R11" localSheetId="2">#REF!</definedName>
    <definedName name="S42R11" localSheetId="7">#REF!</definedName>
    <definedName name="S42R11" localSheetId="11">#REF!</definedName>
    <definedName name="S42R11" localSheetId="12">#REF!</definedName>
    <definedName name="S42R11">#REF!</definedName>
    <definedName name="S42R12" localSheetId="2">#REF!</definedName>
    <definedName name="S42R12" localSheetId="7">#REF!</definedName>
    <definedName name="S42R12" localSheetId="11">#REF!</definedName>
    <definedName name="S42R12" localSheetId="12">#REF!</definedName>
    <definedName name="S42R12">#REF!</definedName>
    <definedName name="S42R13" localSheetId="2">#REF!</definedName>
    <definedName name="S42R13" localSheetId="7">#REF!</definedName>
    <definedName name="S42R13" localSheetId="11">#REF!</definedName>
    <definedName name="S42R13" localSheetId="12">#REF!</definedName>
    <definedName name="S42R13">#REF!</definedName>
    <definedName name="S42R14" localSheetId="2">#REF!</definedName>
    <definedName name="S42R14" localSheetId="7">#REF!</definedName>
    <definedName name="S42R14" localSheetId="11">#REF!</definedName>
    <definedName name="S42R14" localSheetId="12">#REF!</definedName>
    <definedName name="S42R14">#REF!</definedName>
    <definedName name="S42R15" localSheetId="2">#REF!</definedName>
    <definedName name="S42R15" localSheetId="7">#REF!</definedName>
    <definedName name="S42R15" localSheetId="11">#REF!</definedName>
    <definedName name="S42R15" localSheetId="12">#REF!</definedName>
    <definedName name="S42R15">#REF!</definedName>
    <definedName name="S42R16" localSheetId="2">#REF!</definedName>
    <definedName name="S42R16" localSheetId="7">#REF!</definedName>
    <definedName name="S42R16" localSheetId="11">#REF!</definedName>
    <definedName name="S42R16" localSheetId="12">#REF!</definedName>
    <definedName name="S42R16">#REF!</definedName>
    <definedName name="S42R17" localSheetId="2">#REF!</definedName>
    <definedName name="S42R17" localSheetId="7">#REF!</definedName>
    <definedName name="S42R17" localSheetId="11">#REF!</definedName>
    <definedName name="S42R17" localSheetId="12">#REF!</definedName>
    <definedName name="S42R17">#REF!</definedName>
    <definedName name="S42R18" localSheetId="2">#REF!</definedName>
    <definedName name="S42R18" localSheetId="7">#REF!</definedName>
    <definedName name="S42R18" localSheetId="11">#REF!</definedName>
    <definedName name="S42R18" localSheetId="12">#REF!</definedName>
    <definedName name="S42R18">#REF!</definedName>
    <definedName name="S42R19" localSheetId="2">#REF!</definedName>
    <definedName name="S42R19" localSheetId="7">#REF!</definedName>
    <definedName name="S42R19" localSheetId="11">#REF!</definedName>
    <definedName name="S42R19" localSheetId="12">#REF!</definedName>
    <definedName name="S42R19">#REF!</definedName>
    <definedName name="S42R2" localSheetId="2">#REF!</definedName>
    <definedName name="S42R2" localSheetId="7">#REF!</definedName>
    <definedName name="S42R2" localSheetId="11">#REF!</definedName>
    <definedName name="S42R2" localSheetId="12">#REF!</definedName>
    <definedName name="S42R2">#REF!</definedName>
    <definedName name="S42R20" localSheetId="2">#REF!</definedName>
    <definedName name="S42R20" localSheetId="7">#REF!</definedName>
    <definedName name="S42R20" localSheetId="11">#REF!</definedName>
    <definedName name="S42R20" localSheetId="12">#REF!</definedName>
    <definedName name="S42R20">#REF!</definedName>
    <definedName name="S42R21" localSheetId="2">#REF!</definedName>
    <definedName name="S42R21" localSheetId="7">#REF!</definedName>
    <definedName name="S42R21" localSheetId="11">#REF!</definedName>
    <definedName name="S42R21" localSheetId="12">#REF!</definedName>
    <definedName name="S42R21">#REF!</definedName>
    <definedName name="S42R22" localSheetId="2">#REF!</definedName>
    <definedName name="S42R22" localSheetId="7">#REF!</definedName>
    <definedName name="S42R22" localSheetId="11">#REF!</definedName>
    <definedName name="S42R22" localSheetId="12">#REF!</definedName>
    <definedName name="S42R22">#REF!</definedName>
    <definedName name="S42R23" localSheetId="2">#REF!</definedName>
    <definedName name="S42R23" localSheetId="7">#REF!</definedName>
    <definedName name="S42R23" localSheetId="11">#REF!</definedName>
    <definedName name="S42R23" localSheetId="12">#REF!</definedName>
    <definedName name="S42R23">#REF!</definedName>
    <definedName name="S42R24" localSheetId="2">#REF!</definedName>
    <definedName name="S42R24" localSheetId="7">#REF!</definedName>
    <definedName name="S42R24" localSheetId="11">#REF!</definedName>
    <definedName name="S42R24" localSheetId="12">#REF!</definedName>
    <definedName name="S42R24">#REF!</definedName>
    <definedName name="S42R3" localSheetId="2">#REF!</definedName>
    <definedName name="S42R3" localSheetId="7">#REF!</definedName>
    <definedName name="S42R3" localSheetId="11">#REF!</definedName>
    <definedName name="S42R3" localSheetId="12">#REF!</definedName>
    <definedName name="S42R3">#REF!</definedName>
    <definedName name="S42R4" localSheetId="2">#REF!</definedName>
    <definedName name="S42R4" localSheetId="7">#REF!</definedName>
    <definedName name="S42R4" localSheetId="11">#REF!</definedName>
    <definedName name="S42R4" localSheetId="12">#REF!</definedName>
    <definedName name="S42R4">#REF!</definedName>
    <definedName name="S42R5" localSheetId="2">#REF!</definedName>
    <definedName name="S42R5" localSheetId="7">#REF!</definedName>
    <definedName name="S42R5" localSheetId="11">#REF!</definedName>
    <definedName name="S42R5" localSheetId="12">#REF!</definedName>
    <definedName name="S42R5">#REF!</definedName>
    <definedName name="S42R6" localSheetId="2">#REF!</definedName>
    <definedName name="S42R6" localSheetId="7">#REF!</definedName>
    <definedName name="S42R6" localSheetId="11">#REF!</definedName>
    <definedName name="S42R6" localSheetId="12">#REF!</definedName>
    <definedName name="S42R6">#REF!</definedName>
    <definedName name="S42R7" localSheetId="2">#REF!</definedName>
    <definedName name="S42R7" localSheetId="7">#REF!</definedName>
    <definedName name="S42R7" localSheetId="11">#REF!</definedName>
    <definedName name="S42R7" localSheetId="12">#REF!</definedName>
    <definedName name="S42R7">#REF!</definedName>
    <definedName name="S42R8" localSheetId="2">#REF!</definedName>
    <definedName name="S42R8" localSheetId="7">#REF!</definedName>
    <definedName name="S42R8" localSheetId="11">#REF!</definedName>
    <definedName name="S42R8" localSheetId="12">#REF!</definedName>
    <definedName name="S42R8">#REF!</definedName>
    <definedName name="S42R9" localSheetId="2">#REF!</definedName>
    <definedName name="S42R9" localSheetId="7">#REF!</definedName>
    <definedName name="S42R9" localSheetId="11">#REF!</definedName>
    <definedName name="S42R9" localSheetId="12">#REF!</definedName>
    <definedName name="S42R9">#REF!</definedName>
    <definedName name="S43P1" localSheetId="2">#REF!</definedName>
    <definedName name="S43P1" localSheetId="7">#REF!</definedName>
    <definedName name="S43P1" localSheetId="11">#REF!</definedName>
    <definedName name="S43P1" localSheetId="12">#REF!</definedName>
    <definedName name="S43P1">#REF!</definedName>
    <definedName name="S43P10" localSheetId="2">#REF!</definedName>
    <definedName name="S43P10" localSheetId="7">#REF!</definedName>
    <definedName name="S43P10" localSheetId="11">#REF!</definedName>
    <definedName name="S43P10" localSheetId="12">#REF!</definedName>
    <definedName name="S43P10">#REF!</definedName>
    <definedName name="S43P11" localSheetId="2">#REF!</definedName>
    <definedName name="S43P11" localSheetId="7">#REF!</definedName>
    <definedName name="S43P11" localSheetId="11">#REF!</definedName>
    <definedName name="S43P11" localSheetId="12">#REF!</definedName>
    <definedName name="S43P11">#REF!</definedName>
    <definedName name="S43P12" localSheetId="2">#REF!</definedName>
    <definedName name="S43P12" localSheetId="7">#REF!</definedName>
    <definedName name="S43P12" localSheetId="11">#REF!</definedName>
    <definedName name="S43P12" localSheetId="12">#REF!</definedName>
    <definedName name="S43P12">#REF!</definedName>
    <definedName name="S43P13" localSheetId="2">#REF!</definedName>
    <definedName name="S43P13" localSheetId="7">#REF!</definedName>
    <definedName name="S43P13" localSheetId="11">#REF!</definedName>
    <definedName name="S43P13" localSheetId="12">#REF!</definedName>
    <definedName name="S43P13">#REF!</definedName>
    <definedName name="S43P14" localSheetId="2">#REF!</definedName>
    <definedName name="S43P14" localSheetId="7">#REF!</definedName>
    <definedName name="S43P14" localSheetId="11">#REF!</definedName>
    <definedName name="S43P14" localSheetId="12">#REF!</definedName>
    <definedName name="S43P14">#REF!</definedName>
    <definedName name="S43P15" localSheetId="2">#REF!</definedName>
    <definedName name="S43P15" localSheetId="7">#REF!</definedName>
    <definedName name="S43P15" localSheetId="11">#REF!</definedName>
    <definedName name="S43P15" localSheetId="12">#REF!</definedName>
    <definedName name="S43P15">#REF!</definedName>
    <definedName name="S43P16" localSheetId="2">#REF!</definedName>
    <definedName name="S43P16" localSheetId="7">#REF!</definedName>
    <definedName name="S43P16" localSheetId="11">#REF!</definedName>
    <definedName name="S43P16" localSheetId="12">#REF!</definedName>
    <definedName name="S43P16">#REF!</definedName>
    <definedName name="S43P17" localSheetId="2">#REF!</definedName>
    <definedName name="S43P17" localSheetId="7">#REF!</definedName>
    <definedName name="S43P17" localSheetId="11">#REF!</definedName>
    <definedName name="S43P17" localSheetId="12">#REF!</definedName>
    <definedName name="S43P17">#REF!</definedName>
    <definedName name="S43P18" localSheetId="2">#REF!</definedName>
    <definedName name="S43P18" localSheetId="7">#REF!</definedName>
    <definedName name="S43P18" localSheetId="11">#REF!</definedName>
    <definedName name="S43P18" localSheetId="12">#REF!</definedName>
    <definedName name="S43P18">#REF!</definedName>
    <definedName name="S43P19" localSheetId="2">#REF!</definedName>
    <definedName name="S43P19" localSheetId="7">#REF!</definedName>
    <definedName name="S43P19" localSheetId="11">#REF!</definedName>
    <definedName name="S43P19" localSheetId="12">#REF!</definedName>
    <definedName name="S43P19">#REF!</definedName>
    <definedName name="S43P2" localSheetId="2">#REF!</definedName>
    <definedName name="S43P2" localSheetId="7">#REF!</definedName>
    <definedName name="S43P2" localSheetId="11">#REF!</definedName>
    <definedName name="S43P2" localSheetId="12">#REF!</definedName>
    <definedName name="S43P2">#REF!</definedName>
    <definedName name="S43P20" localSheetId="2">#REF!</definedName>
    <definedName name="S43P20" localSheetId="7">#REF!</definedName>
    <definedName name="S43P20" localSheetId="11">#REF!</definedName>
    <definedName name="S43P20" localSheetId="12">#REF!</definedName>
    <definedName name="S43P20">#REF!</definedName>
    <definedName name="S43P21" localSheetId="2">#REF!</definedName>
    <definedName name="S43P21" localSheetId="7">#REF!</definedName>
    <definedName name="S43P21" localSheetId="11">#REF!</definedName>
    <definedName name="S43P21" localSheetId="12">#REF!</definedName>
    <definedName name="S43P21">#REF!</definedName>
    <definedName name="S43P22" localSheetId="2">#REF!</definedName>
    <definedName name="S43P22" localSheetId="7">#REF!</definedName>
    <definedName name="S43P22" localSheetId="11">#REF!</definedName>
    <definedName name="S43P22" localSheetId="12">#REF!</definedName>
    <definedName name="S43P22">#REF!</definedName>
    <definedName name="S43P23" localSheetId="2">#REF!</definedName>
    <definedName name="S43P23" localSheetId="7">#REF!</definedName>
    <definedName name="S43P23" localSheetId="11">#REF!</definedName>
    <definedName name="S43P23" localSheetId="12">#REF!</definedName>
    <definedName name="S43P23">#REF!</definedName>
    <definedName name="S43P24" localSheetId="2">#REF!</definedName>
    <definedName name="S43P24" localSheetId="7">#REF!</definedName>
    <definedName name="S43P24" localSheetId="11">#REF!</definedName>
    <definedName name="S43P24" localSheetId="12">#REF!</definedName>
    <definedName name="S43P24">#REF!</definedName>
    <definedName name="S43P3" localSheetId="2">#REF!</definedName>
    <definedName name="S43P3" localSheetId="7">#REF!</definedName>
    <definedName name="S43P3" localSheetId="11">#REF!</definedName>
    <definedName name="S43P3" localSheetId="12">#REF!</definedName>
    <definedName name="S43P3">#REF!</definedName>
    <definedName name="S43P4" localSheetId="2">#REF!</definedName>
    <definedName name="S43P4" localSheetId="7">#REF!</definedName>
    <definedName name="S43P4" localSheetId="11">#REF!</definedName>
    <definedName name="S43P4" localSheetId="12">#REF!</definedName>
    <definedName name="S43P4">#REF!</definedName>
    <definedName name="S43P5" localSheetId="2">#REF!</definedName>
    <definedName name="S43P5" localSheetId="7">#REF!</definedName>
    <definedName name="S43P5" localSheetId="11">#REF!</definedName>
    <definedName name="S43P5" localSheetId="12">#REF!</definedName>
    <definedName name="S43P5">#REF!</definedName>
    <definedName name="S43P6" localSheetId="2">#REF!</definedName>
    <definedName name="S43P6" localSheetId="7">#REF!</definedName>
    <definedName name="S43P6" localSheetId="11">#REF!</definedName>
    <definedName name="S43P6" localSheetId="12">#REF!</definedName>
    <definedName name="S43P6">#REF!</definedName>
    <definedName name="S43P7" localSheetId="2">#REF!</definedName>
    <definedName name="S43P7" localSheetId="7">#REF!</definedName>
    <definedName name="S43P7" localSheetId="11">#REF!</definedName>
    <definedName name="S43P7" localSheetId="12">#REF!</definedName>
    <definedName name="S43P7">#REF!</definedName>
    <definedName name="S43P8" localSheetId="2">#REF!</definedName>
    <definedName name="S43P8" localSheetId="7">#REF!</definedName>
    <definedName name="S43P8" localSheetId="11">#REF!</definedName>
    <definedName name="S43P8" localSheetId="12">#REF!</definedName>
    <definedName name="S43P8">#REF!</definedName>
    <definedName name="S43P9" localSheetId="2">#REF!</definedName>
    <definedName name="S43P9" localSheetId="7">#REF!</definedName>
    <definedName name="S43P9" localSheetId="11">#REF!</definedName>
    <definedName name="S43P9" localSheetId="12">#REF!</definedName>
    <definedName name="S43P9">#REF!</definedName>
    <definedName name="S43R1" localSheetId="2">#REF!</definedName>
    <definedName name="S43R1" localSheetId="7">#REF!</definedName>
    <definedName name="S43R1" localSheetId="11">#REF!</definedName>
    <definedName name="S43R1" localSheetId="12">#REF!</definedName>
    <definedName name="S43R1">#REF!</definedName>
    <definedName name="S43R10" localSheetId="2">#REF!</definedName>
    <definedName name="S43R10" localSheetId="7">#REF!</definedName>
    <definedName name="S43R10" localSheetId="11">#REF!</definedName>
    <definedName name="S43R10" localSheetId="12">#REF!</definedName>
    <definedName name="S43R10">#REF!</definedName>
    <definedName name="S43R11" localSheetId="2">#REF!</definedName>
    <definedName name="S43R11" localSheetId="7">#REF!</definedName>
    <definedName name="S43R11" localSheetId="11">#REF!</definedName>
    <definedName name="S43R11" localSheetId="12">#REF!</definedName>
    <definedName name="S43R11">#REF!</definedName>
    <definedName name="S43R12" localSheetId="2">#REF!</definedName>
    <definedName name="S43R12" localSheetId="7">#REF!</definedName>
    <definedName name="S43R12" localSheetId="11">#REF!</definedName>
    <definedName name="S43R12" localSheetId="12">#REF!</definedName>
    <definedName name="S43R12">#REF!</definedName>
    <definedName name="S43R13" localSheetId="2">#REF!</definedName>
    <definedName name="S43R13" localSheetId="7">#REF!</definedName>
    <definedName name="S43R13" localSheetId="11">#REF!</definedName>
    <definedName name="S43R13" localSheetId="12">#REF!</definedName>
    <definedName name="S43R13">#REF!</definedName>
    <definedName name="S43R14" localSheetId="2">#REF!</definedName>
    <definedName name="S43R14" localSheetId="7">#REF!</definedName>
    <definedName name="S43R14" localSheetId="11">#REF!</definedName>
    <definedName name="S43R14" localSheetId="12">#REF!</definedName>
    <definedName name="S43R14">#REF!</definedName>
    <definedName name="S43R15" localSheetId="2">#REF!</definedName>
    <definedName name="S43R15" localSheetId="7">#REF!</definedName>
    <definedName name="S43R15" localSheetId="11">#REF!</definedName>
    <definedName name="S43R15" localSheetId="12">#REF!</definedName>
    <definedName name="S43R15">#REF!</definedName>
    <definedName name="S43R16" localSheetId="2">#REF!</definedName>
    <definedName name="S43R16" localSheetId="7">#REF!</definedName>
    <definedName name="S43R16" localSheetId="11">#REF!</definedName>
    <definedName name="S43R16" localSheetId="12">#REF!</definedName>
    <definedName name="S43R16">#REF!</definedName>
    <definedName name="S43R17" localSheetId="2">#REF!</definedName>
    <definedName name="S43R17" localSheetId="7">#REF!</definedName>
    <definedName name="S43R17" localSheetId="11">#REF!</definedName>
    <definedName name="S43R17" localSheetId="12">#REF!</definedName>
    <definedName name="S43R17">#REF!</definedName>
    <definedName name="S43R18" localSheetId="2">#REF!</definedName>
    <definedName name="S43R18" localSheetId="7">#REF!</definedName>
    <definedName name="S43R18" localSheetId="11">#REF!</definedName>
    <definedName name="S43R18" localSheetId="12">#REF!</definedName>
    <definedName name="S43R18">#REF!</definedName>
    <definedName name="S43R19" localSheetId="2">#REF!</definedName>
    <definedName name="S43R19" localSheetId="7">#REF!</definedName>
    <definedName name="S43R19" localSheetId="11">#REF!</definedName>
    <definedName name="S43R19" localSheetId="12">#REF!</definedName>
    <definedName name="S43R19">#REF!</definedName>
    <definedName name="S43R2" localSheetId="2">#REF!</definedName>
    <definedName name="S43R2" localSheetId="7">#REF!</definedName>
    <definedName name="S43R2" localSheetId="11">#REF!</definedName>
    <definedName name="S43R2" localSheetId="12">#REF!</definedName>
    <definedName name="S43R2">#REF!</definedName>
    <definedName name="S43R20" localSheetId="2">#REF!</definedName>
    <definedName name="S43R20" localSheetId="7">#REF!</definedName>
    <definedName name="S43R20" localSheetId="11">#REF!</definedName>
    <definedName name="S43R20" localSheetId="12">#REF!</definedName>
    <definedName name="S43R20">#REF!</definedName>
    <definedName name="S43R21" localSheetId="2">#REF!</definedName>
    <definedName name="S43R21" localSheetId="7">#REF!</definedName>
    <definedName name="S43R21" localSheetId="11">#REF!</definedName>
    <definedName name="S43R21" localSheetId="12">#REF!</definedName>
    <definedName name="S43R21">#REF!</definedName>
    <definedName name="S43R22" localSheetId="2">#REF!</definedName>
    <definedName name="S43R22" localSheetId="7">#REF!</definedName>
    <definedName name="S43R22" localSheetId="11">#REF!</definedName>
    <definedName name="S43R22" localSheetId="12">#REF!</definedName>
    <definedName name="S43R22">#REF!</definedName>
    <definedName name="S43R23" localSheetId="2">#REF!</definedName>
    <definedName name="S43R23" localSheetId="7">#REF!</definedName>
    <definedName name="S43R23" localSheetId="11">#REF!</definedName>
    <definedName name="S43R23" localSheetId="12">#REF!</definedName>
    <definedName name="S43R23">#REF!</definedName>
    <definedName name="S43R24" localSheetId="2">#REF!</definedName>
    <definedName name="S43R24" localSheetId="7">#REF!</definedName>
    <definedName name="S43R24" localSheetId="11">#REF!</definedName>
    <definedName name="S43R24" localSheetId="12">#REF!</definedName>
    <definedName name="S43R24">#REF!</definedName>
    <definedName name="S43R3" localSheetId="2">#REF!</definedName>
    <definedName name="S43R3" localSheetId="7">#REF!</definedName>
    <definedName name="S43R3" localSheetId="11">#REF!</definedName>
    <definedName name="S43R3" localSheetId="12">#REF!</definedName>
    <definedName name="S43R3">#REF!</definedName>
    <definedName name="S43R4" localSheetId="2">#REF!</definedName>
    <definedName name="S43R4" localSheetId="7">#REF!</definedName>
    <definedName name="S43R4" localSheetId="11">#REF!</definedName>
    <definedName name="S43R4" localSheetId="12">#REF!</definedName>
    <definedName name="S43R4">#REF!</definedName>
    <definedName name="S43R5" localSheetId="2">#REF!</definedName>
    <definedName name="S43R5" localSheetId="7">#REF!</definedName>
    <definedName name="S43R5" localSheetId="11">#REF!</definedName>
    <definedName name="S43R5" localSheetId="12">#REF!</definedName>
    <definedName name="S43R5">#REF!</definedName>
    <definedName name="S43R6" localSheetId="2">#REF!</definedName>
    <definedName name="S43R6" localSheetId="7">#REF!</definedName>
    <definedName name="S43R6" localSheetId="11">#REF!</definedName>
    <definedName name="S43R6" localSheetId="12">#REF!</definedName>
    <definedName name="S43R6">#REF!</definedName>
    <definedName name="S43R7" localSheetId="2">#REF!</definedName>
    <definedName name="S43R7" localSheetId="7">#REF!</definedName>
    <definedName name="S43R7" localSheetId="11">#REF!</definedName>
    <definedName name="S43R7" localSheetId="12">#REF!</definedName>
    <definedName name="S43R7">#REF!</definedName>
    <definedName name="S43R8" localSheetId="2">#REF!</definedName>
    <definedName name="S43R8" localSheetId="7">#REF!</definedName>
    <definedName name="S43R8" localSheetId="11">#REF!</definedName>
    <definedName name="S43R8" localSheetId="12">#REF!</definedName>
    <definedName name="S43R8">#REF!</definedName>
    <definedName name="S43R9" localSheetId="2">#REF!</definedName>
    <definedName name="S43R9" localSheetId="7">#REF!</definedName>
    <definedName name="S43R9" localSheetId="11">#REF!</definedName>
    <definedName name="S43R9" localSheetId="12">#REF!</definedName>
    <definedName name="S43R9">#REF!</definedName>
    <definedName name="S44P1" localSheetId="2">#REF!</definedName>
    <definedName name="S44P1" localSheetId="7">#REF!</definedName>
    <definedName name="S44P1" localSheetId="11">#REF!</definedName>
    <definedName name="S44P1" localSheetId="12">#REF!</definedName>
    <definedName name="S44P1">#REF!</definedName>
    <definedName name="S44P10" localSheetId="2">#REF!</definedName>
    <definedName name="S44P10" localSheetId="7">#REF!</definedName>
    <definedName name="S44P10" localSheetId="11">#REF!</definedName>
    <definedName name="S44P10" localSheetId="12">#REF!</definedName>
    <definedName name="S44P10">#REF!</definedName>
    <definedName name="S44P11" localSheetId="2">#REF!</definedName>
    <definedName name="S44P11" localSheetId="7">#REF!</definedName>
    <definedName name="S44P11" localSheetId="11">#REF!</definedName>
    <definedName name="S44P11" localSheetId="12">#REF!</definedName>
    <definedName name="S44P11">#REF!</definedName>
    <definedName name="S44P12" localSheetId="2">#REF!</definedName>
    <definedName name="S44P12" localSheetId="7">#REF!</definedName>
    <definedName name="S44P12" localSheetId="11">#REF!</definedName>
    <definedName name="S44P12" localSheetId="12">#REF!</definedName>
    <definedName name="S44P12">#REF!</definedName>
    <definedName name="S44P13" localSheetId="2">#REF!</definedName>
    <definedName name="S44P13" localSheetId="7">#REF!</definedName>
    <definedName name="S44P13" localSheetId="11">#REF!</definedName>
    <definedName name="S44P13" localSheetId="12">#REF!</definedName>
    <definedName name="S44P13">#REF!</definedName>
    <definedName name="S44P14" localSheetId="2">#REF!</definedName>
    <definedName name="S44P14" localSheetId="7">#REF!</definedName>
    <definedName name="S44P14" localSheetId="11">#REF!</definedName>
    <definedName name="S44P14" localSheetId="12">#REF!</definedName>
    <definedName name="S44P14">#REF!</definedName>
    <definedName name="S44P15" localSheetId="2">#REF!</definedName>
    <definedName name="S44P15" localSheetId="7">#REF!</definedName>
    <definedName name="S44P15" localSheetId="11">#REF!</definedName>
    <definedName name="S44P15" localSheetId="12">#REF!</definedName>
    <definedName name="S44P15">#REF!</definedName>
    <definedName name="S44P16" localSheetId="2">#REF!</definedName>
    <definedName name="S44P16" localSheetId="7">#REF!</definedName>
    <definedName name="S44P16" localSheetId="11">#REF!</definedName>
    <definedName name="S44P16" localSheetId="12">#REF!</definedName>
    <definedName name="S44P16">#REF!</definedName>
    <definedName name="S44P17" localSheetId="2">#REF!</definedName>
    <definedName name="S44P17" localSheetId="7">#REF!</definedName>
    <definedName name="S44P17" localSheetId="11">#REF!</definedName>
    <definedName name="S44P17" localSheetId="12">#REF!</definedName>
    <definedName name="S44P17">#REF!</definedName>
    <definedName name="S44P18" localSheetId="2">#REF!</definedName>
    <definedName name="S44P18" localSheetId="7">#REF!</definedName>
    <definedName name="S44P18" localSheetId="11">#REF!</definedName>
    <definedName name="S44P18" localSheetId="12">#REF!</definedName>
    <definedName name="S44P18">#REF!</definedName>
    <definedName name="S44P19" localSheetId="2">#REF!</definedName>
    <definedName name="S44P19" localSheetId="7">#REF!</definedName>
    <definedName name="S44P19" localSheetId="11">#REF!</definedName>
    <definedName name="S44P19" localSheetId="12">#REF!</definedName>
    <definedName name="S44P19">#REF!</definedName>
    <definedName name="S44P2" localSheetId="2">#REF!</definedName>
    <definedName name="S44P2" localSheetId="7">#REF!</definedName>
    <definedName name="S44P2" localSheetId="11">#REF!</definedName>
    <definedName name="S44P2" localSheetId="12">#REF!</definedName>
    <definedName name="S44P2">#REF!</definedName>
    <definedName name="S44P20" localSheetId="2">#REF!</definedName>
    <definedName name="S44P20" localSheetId="7">#REF!</definedName>
    <definedName name="S44P20" localSheetId="11">#REF!</definedName>
    <definedName name="S44P20" localSheetId="12">#REF!</definedName>
    <definedName name="S44P20">#REF!</definedName>
    <definedName name="S44P21" localSheetId="2">#REF!</definedName>
    <definedName name="S44P21" localSheetId="7">#REF!</definedName>
    <definedName name="S44P21" localSheetId="11">#REF!</definedName>
    <definedName name="S44P21" localSheetId="12">#REF!</definedName>
    <definedName name="S44P21">#REF!</definedName>
    <definedName name="S44P22" localSheetId="2">#REF!</definedName>
    <definedName name="S44P22" localSheetId="7">#REF!</definedName>
    <definedName name="S44P22" localSheetId="11">#REF!</definedName>
    <definedName name="S44P22" localSheetId="12">#REF!</definedName>
    <definedName name="S44P22">#REF!</definedName>
    <definedName name="S44P23" localSheetId="2">#REF!</definedName>
    <definedName name="S44P23" localSheetId="7">#REF!</definedName>
    <definedName name="S44P23" localSheetId="11">#REF!</definedName>
    <definedName name="S44P23" localSheetId="12">#REF!</definedName>
    <definedName name="S44P23">#REF!</definedName>
    <definedName name="S44P24" localSheetId="2">#REF!</definedName>
    <definedName name="S44P24" localSheetId="7">#REF!</definedName>
    <definedName name="S44P24" localSheetId="11">#REF!</definedName>
    <definedName name="S44P24" localSheetId="12">#REF!</definedName>
    <definedName name="S44P24">#REF!</definedName>
    <definedName name="S44P3" localSheetId="2">#REF!</definedName>
    <definedName name="S44P3" localSheetId="7">#REF!</definedName>
    <definedName name="S44P3" localSheetId="11">#REF!</definedName>
    <definedName name="S44P3" localSheetId="12">#REF!</definedName>
    <definedName name="S44P3">#REF!</definedName>
    <definedName name="S44P4" localSheetId="2">#REF!</definedName>
    <definedName name="S44P4" localSheetId="7">#REF!</definedName>
    <definedName name="S44P4" localSheetId="11">#REF!</definedName>
    <definedName name="S44P4" localSheetId="12">#REF!</definedName>
    <definedName name="S44P4">#REF!</definedName>
    <definedName name="S44P5" localSheetId="2">#REF!</definedName>
    <definedName name="S44P5" localSheetId="7">#REF!</definedName>
    <definedName name="S44P5" localSheetId="11">#REF!</definedName>
    <definedName name="S44P5" localSheetId="12">#REF!</definedName>
    <definedName name="S44P5">#REF!</definedName>
    <definedName name="S44P6" localSheetId="2">#REF!</definedName>
    <definedName name="S44P6" localSheetId="7">#REF!</definedName>
    <definedName name="S44P6" localSheetId="11">#REF!</definedName>
    <definedName name="S44P6" localSheetId="12">#REF!</definedName>
    <definedName name="S44P6">#REF!</definedName>
    <definedName name="S44P7" localSheetId="2">#REF!</definedName>
    <definedName name="S44P7" localSheetId="7">#REF!</definedName>
    <definedName name="S44P7" localSheetId="11">#REF!</definedName>
    <definedName name="S44P7" localSheetId="12">#REF!</definedName>
    <definedName name="S44P7">#REF!</definedName>
    <definedName name="S44P8" localSheetId="2">#REF!</definedName>
    <definedName name="S44P8" localSheetId="7">#REF!</definedName>
    <definedName name="S44P8" localSheetId="11">#REF!</definedName>
    <definedName name="S44P8" localSheetId="12">#REF!</definedName>
    <definedName name="S44P8">#REF!</definedName>
    <definedName name="S44P9" localSheetId="2">#REF!</definedName>
    <definedName name="S44P9" localSheetId="7">#REF!</definedName>
    <definedName name="S44P9" localSheetId="11">#REF!</definedName>
    <definedName name="S44P9" localSheetId="12">#REF!</definedName>
    <definedName name="S44P9">#REF!</definedName>
    <definedName name="S44R1" localSheetId="2">#REF!</definedName>
    <definedName name="S44R1" localSheetId="7">#REF!</definedName>
    <definedName name="S44R1" localSheetId="11">#REF!</definedName>
    <definedName name="S44R1" localSheetId="12">#REF!</definedName>
    <definedName name="S44R1">#REF!</definedName>
    <definedName name="S44R10" localSheetId="2">#REF!</definedName>
    <definedName name="S44R10" localSheetId="7">#REF!</definedName>
    <definedName name="S44R10" localSheetId="11">#REF!</definedName>
    <definedName name="S44R10" localSheetId="12">#REF!</definedName>
    <definedName name="S44R10">#REF!</definedName>
    <definedName name="S44R11" localSheetId="2">#REF!</definedName>
    <definedName name="S44R11" localSheetId="7">#REF!</definedName>
    <definedName name="S44R11" localSheetId="11">#REF!</definedName>
    <definedName name="S44R11" localSheetId="12">#REF!</definedName>
    <definedName name="S44R11">#REF!</definedName>
    <definedName name="S44R12" localSheetId="2">#REF!</definedName>
    <definedName name="S44R12" localSheetId="7">#REF!</definedName>
    <definedName name="S44R12" localSheetId="11">#REF!</definedName>
    <definedName name="S44R12" localSheetId="12">#REF!</definedName>
    <definedName name="S44R12">#REF!</definedName>
    <definedName name="S44R13" localSheetId="2">#REF!</definedName>
    <definedName name="S44R13" localSheetId="7">#REF!</definedName>
    <definedName name="S44R13" localSheetId="11">#REF!</definedName>
    <definedName name="S44R13" localSheetId="12">#REF!</definedName>
    <definedName name="S44R13">#REF!</definedName>
    <definedName name="S44R14" localSheetId="2">#REF!</definedName>
    <definedName name="S44R14" localSheetId="7">#REF!</definedName>
    <definedName name="S44R14" localSheetId="11">#REF!</definedName>
    <definedName name="S44R14" localSheetId="12">#REF!</definedName>
    <definedName name="S44R14">#REF!</definedName>
    <definedName name="S44R15" localSheetId="2">#REF!</definedName>
    <definedName name="S44R15" localSheetId="7">#REF!</definedName>
    <definedName name="S44R15" localSheetId="11">#REF!</definedName>
    <definedName name="S44R15" localSheetId="12">#REF!</definedName>
    <definedName name="S44R15">#REF!</definedName>
    <definedName name="S44R16" localSheetId="2">#REF!</definedName>
    <definedName name="S44R16" localSheetId="7">#REF!</definedName>
    <definedName name="S44R16" localSheetId="11">#REF!</definedName>
    <definedName name="S44R16" localSheetId="12">#REF!</definedName>
    <definedName name="S44R16">#REF!</definedName>
    <definedName name="S44R17" localSheetId="2">#REF!</definedName>
    <definedName name="S44R17" localSheetId="7">#REF!</definedName>
    <definedName name="S44R17" localSheetId="11">#REF!</definedName>
    <definedName name="S44R17" localSheetId="12">#REF!</definedName>
    <definedName name="S44R17">#REF!</definedName>
    <definedName name="S44R18" localSheetId="2">#REF!</definedName>
    <definedName name="S44R18" localSheetId="7">#REF!</definedName>
    <definedName name="S44R18" localSheetId="11">#REF!</definedName>
    <definedName name="S44R18" localSheetId="12">#REF!</definedName>
    <definedName name="S44R18">#REF!</definedName>
    <definedName name="S44R19" localSheetId="2">#REF!</definedName>
    <definedName name="S44R19" localSheetId="7">#REF!</definedName>
    <definedName name="S44R19" localSheetId="11">#REF!</definedName>
    <definedName name="S44R19" localSheetId="12">#REF!</definedName>
    <definedName name="S44R19">#REF!</definedName>
    <definedName name="S44R2" localSheetId="2">#REF!</definedName>
    <definedName name="S44R2" localSheetId="7">#REF!</definedName>
    <definedName name="S44R2" localSheetId="11">#REF!</definedName>
    <definedName name="S44R2" localSheetId="12">#REF!</definedName>
    <definedName name="S44R2">#REF!</definedName>
    <definedName name="S44R20" localSheetId="2">#REF!</definedName>
    <definedName name="S44R20" localSheetId="7">#REF!</definedName>
    <definedName name="S44R20" localSheetId="11">#REF!</definedName>
    <definedName name="S44R20" localSheetId="12">#REF!</definedName>
    <definedName name="S44R20">#REF!</definedName>
    <definedName name="S44R21" localSheetId="2">#REF!</definedName>
    <definedName name="S44R21" localSheetId="7">#REF!</definedName>
    <definedName name="S44R21" localSheetId="11">#REF!</definedName>
    <definedName name="S44R21" localSheetId="12">#REF!</definedName>
    <definedName name="S44R21">#REF!</definedName>
    <definedName name="S44R22" localSheetId="2">#REF!</definedName>
    <definedName name="S44R22" localSheetId="7">#REF!</definedName>
    <definedName name="S44R22" localSheetId="11">#REF!</definedName>
    <definedName name="S44R22" localSheetId="12">#REF!</definedName>
    <definedName name="S44R22">#REF!</definedName>
    <definedName name="S44R23" localSheetId="2">#REF!</definedName>
    <definedName name="S44R23" localSheetId="7">#REF!</definedName>
    <definedName name="S44R23" localSheetId="11">#REF!</definedName>
    <definedName name="S44R23" localSheetId="12">#REF!</definedName>
    <definedName name="S44R23">#REF!</definedName>
    <definedName name="S44R24" localSheetId="2">#REF!</definedName>
    <definedName name="S44R24" localSheetId="7">#REF!</definedName>
    <definedName name="S44R24" localSheetId="11">#REF!</definedName>
    <definedName name="S44R24" localSheetId="12">#REF!</definedName>
    <definedName name="S44R24">#REF!</definedName>
    <definedName name="S44R3" localSheetId="2">#REF!</definedName>
    <definedName name="S44R3" localSheetId="7">#REF!</definedName>
    <definedName name="S44R3" localSheetId="11">#REF!</definedName>
    <definedName name="S44R3" localSheetId="12">#REF!</definedName>
    <definedName name="S44R3">#REF!</definedName>
    <definedName name="S44R4" localSheetId="2">#REF!</definedName>
    <definedName name="S44R4" localSheetId="7">#REF!</definedName>
    <definedName name="S44R4" localSheetId="11">#REF!</definedName>
    <definedName name="S44R4" localSheetId="12">#REF!</definedName>
    <definedName name="S44R4">#REF!</definedName>
    <definedName name="S44R5" localSheetId="2">#REF!</definedName>
    <definedName name="S44R5" localSheetId="7">#REF!</definedName>
    <definedName name="S44R5" localSheetId="11">#REF!</definedName>
    <definedName name="S44R5" localSheetId="12">#REF!</definedName>
    <definedName name="S44R5">#REF!</definedName>
    <definedName name="S44R6" localSheetId="2">#REF!</definedName>
    <definedName name="S44R6" localSheetId="7">#REF!</definedName>
    <definedName name="S44R6" localSheetId="11">#REF!</definedName>
    <definedName name="S44R6" localSheetId="12">#REF!</definedName>
    <definedName name="S44R6">#REF!</definedName>
    <definedName name="S44R7" localSheetId="2">#REF!</definedName>
    <definedName name="S44R7" localSheetId="7">#REF!</definedName>
    <definedName name="S44R7" localSheetId="11">#REF!</definedName>
    <definedName name="S44R7" localSheetId="12">#REF!</definedName>
    <definedName name="S44R7">#REF!</definedName>
    <definedName name="S44R8" localSheetId="2">#REF!</definedName>
    <definedName name="S44R8" localSheetId="7">#REF!</definedName>
    <definedName name="S44R8" localSheetId="11">#REF!</definedName>
    <definedName name="S44R8" localSheetId="12">#REF!</definedName>
    <definedName name="S44R8">#REF!</definedName>
    <definedName name="S44R9" localSheetId="2">#REF!</definedName>
    <definedName name="S44R9" localSheetId="7">#REF!</definedName>
    <definedName name="S44R9" localSheetId="11">#REF!</definedName>
    <definedName name="S44R9" localSheetId="12">#REF!</definedName>
    <definedName name="S44R9">#REF!</definedName>
    <definedName name="S45P1" localSheetId="2">#REF!</definedName>
    <definedName name="S45P1" localSheetId="7">#REF!</definedName>
    <definedName name="S45P1" localSheetId="11">#REF!</definedName>
    <definedName name="S45P1" localSheetId="12">#REF!</definedName>
    <definedName name="S45P1">#REF!</definedName>
    <definedName name="S45P10" localSheetId="2">#REF!</definedName>
    <definedName name="S45P10" localSheetId="7">#REF!</definedName>
    <definedName name="S45P10" localSheetId="11">#REF!</definedName>
    <definedName name="S45P10" localSheetId="12">#REF!</definedName>
    <definedName name="S45P10">#REF!</definedName>
    <definedName name="S45P11" localSheetId="2">#REF!</definedName>
    <definedName name="S45P11" localSheetId="7">#REF!</definedName>
    <definedName name="S45P11" localSheetId="11">#REF!</definedName>
    <definedName name="S45P11" localSheetId="12">#REF!</definedName>
    <definedName name="S45P11">#REF!</definedName>
    <definedName name="S45P12" localSheetId="2">#REF!</definedName>
    <definedName name="S45P12" localSheetId="7">#REF!</definedName>
    <definedName name="S45P12" localSheetId="11">#REF!</definedName>
    <definedName name="S45P12" localSheetId="12">#REF!</definedName>
    <definedName name="S45P12">#REF!</definedName>
    <definedName name="S45P13" localSheetId="2">#REF!</definedName>
    <definedName name="S45P13" localSheetId="7">#REF!</definedName>
    <definedName name="S45P13" localSheetId="11">#REF!</definedName>
    <definedName name="S45P13" localSheetId="12">#REF!</definedName>
    <definedName name="S45P13">#REF!</definedName>
    <definedName name="S45P14" localSheetId="2">#REF!</definedName>
    <definedName name="S45P14" localSheetId="7">#REF!</definedName>
    <definedName name="S45P14" localSheetId="11">#REF!</definedName>
    <definedName name="S45P14" localSheetId="12">#REF!</definedName>
    <definedName name="S45P14">#REF!</definedName>
    <definedName name="S45P15" localSheetId="2">#REF!</definedName>
    <definedName name="S45P15" localSheetId="7">#REF!</definedName>
    <definedName name="S45P15" localSheetId="11">#REF!</definedName>
    <definedName name="S45P15" localSheetId="12">#REF!</definedName>
    <definedName name="S45P15">#REF!</definedName>
    <definedName name="S45P16" localSheetId="2">#REF!</definedName>
    <definedName name="S45P16" localSheetId="7">#REF!</definedName>
    <definedName name="S45P16" localSheetId="11">#REF!</definedName>
    <definedName name="S45P16" localSheetId="12">#REF!</definedName>
    <definedName name="S45P16">#REF!</definedName>
    <definedName name="S45P17" localSheetId="2">#REF!</definedName>
    <definedName name="S45P17" localSheetId="7">#REF!</definedName>
    <definedName name="S45P17" localSheetId="11">#REF!</definedName>
    <definedName name="S45P17" localSheetId="12">#REF!</definedName>
    <definedName name="S45P17">#REF!</definedName>
    <definedName name="S45P18" localSheetId="2">#REF!</definedName>
    <definedName name="S45P18" localSheetId="7">#REF!</definedName>
    <definedName name="S45P18" localSheetId="11">#REF!</definedName>
    <definedName name="S45P18" localSheetId="12">#REF!</definedName>
    <definedName name="S45P18">#REF!</definedName>
    <definedName name="S45P19" localSheetId="2">#REF!</definedName>
    <definedName name="S45P19" localSheetId="7">#REF!</definedName>
    <definedName name="S45P19" localSheetId="11">#REF!</definedName>
    <definedName name="S45P19" localSheetId="12">#REF!</definedName>
    <definedName name="S45P19">#REF!</definedName>
    <definedName name="S45P2" localSheetId="2">#REF!</definedName>
    <definedName name="S45P2" localSheetId="7">#REF!</definedName>
    <definedName name="S45P2" localSheetId="11">#REF!</definedName>
    <definedName name="S45P2" localSheetId="12">#REF!</definedName>
    <definedName name="S45P2">#REF!</definedName>
    <definedName name="S45P20" localSheetId="2">#REF!</definedName>
    <definedName name="S45P20" localSheetId="7">#REF!</definedName>
    <definedName name="S45P20" localSheetId="11">#REF!</definedName>
    <definedName name="S45P20" localSheetId="12">#REF!</definedName>
    <definedName name="S45P20">#REF!</definedName>
    <definedName name="S45P21" localSheetId="2">#REF!</definedName>
    <definedName name="S45P21" localSheetId="7">#REF!</definedName>
    <definedName name="S45P21" localSheetId="11">#REF!</definedName>
    <definedName name="S45P21" localSheetId="12">#REF!</definedName>
    <definedName name="S45P21">#REF!</definedName>
    <definedName name="S45P22" localSheetId="2">#REF!</definedName>
    <definedName name="S45P22" localSheetId="7">#REF!</definedName>
    <definedName name="S45P22" localSheetId="11">#REF!</definedName>
    <definedName name="S45P22" localSheetId="12">#REF!</definedName>
    <definedName name="S45P22">#REF!</definedName>
    <definedName name="S45P23" localSheetId="2">#REF!</definedName>
    <definedName name="S45P23" localSheetId="7">#REF!</definedName>
    <definedName name="S45P23" localSheetId="11">#REF!</definedName>
    <definedName name="S45P23" localSheetId="12">#REF!</definedName>
    <definedName name="S45P23">#REF!</definedName>
    <definedName name="S45P24" localSheetId="2">#REF!</definedName>
    <definedName name="S45P24" localSheetId="7">#REF!</definedName>
    <definedName name="S45P24" localSheetId="11">#REF!</definedName>
    <definedName name="S45P24" localSheetId="12">#REF!</definedName>
    <definedName name="S45P24">#REF!</definedName>
    <definedName name="S45P3" localSheetId="2">#REF!</definedName>
    <definedName name="S45P3" localSheetId="7">#REF!</definedName>
    <definedName name="S45P3" localSheetId="11">#REF!</definedName>
    <definedName name="S45P3" localSheetId="12">#REF!</definedName>
    <definedName name="S45P3">#REF!</definedName>
    <definedName name="S45P4" localSheetId="2">#REF!</definedName>
    <definedName name="S45P4" localSheetId="7">#REF!</definedName>
    <definedName name="S45P4" localSheetId="11">#REF!</definedName>
    <definedName name="S45P4" localSheetId="12">#REF!</definedName>
    <definedName name="S45P4">#REF!</definedName>
    <definedName name="S45P5" localSheetId="2">#REF!</definedName>
    <definedName name="S45P5" localSheetId="7">#REF!</definedName>
    <definedName name="S45P5" localSheetId="11">#REF!</definedName>
    <definedName name="S45P5" localSheetId="12">#REF!</definedName>
    <definedName name="S45P5">#REF!</definedName>
    <definedName name="S45P6" localSheetId="2">#REF!</definedName>
    <definedName name="S45P6" localSheetId="7">#REF!</definedName>
    <definedName name="S45P6" localSheetId="11">#REF!</definedName>
    <definedName name="S45P6" localSheetId="12">#REF!</definedName>
    <definedName name="S45P6">#REF!</definedName>
    <definedName name="S45P7" localSheetId="2">#REF!</definedName>
    <definedName name="S45P7" localSheetId="7">#REF!</definedName>
    <definedName name="S45P7" localSheetId="11">#REF!</definedName>
    <definedName name="S45P7" localSheetId="12">#REF!</definedName>
    <definedName name="S45P7">#REF!</definedName>
    <definedName name="S45P8" localSheetId="2">#REF!</definedName>
    <definedName name="S45P8" localSheetId="7">#REF!</definedName>
    <definedName name="S45P8" localSheetId="11">#REF!</definedName>
    <definedName name="S45P8" localSheetId="12">#REF!</definedName>
    <definedName name="S45P8">#REF!</definedName>
    <definedName name="S45P9" localSheetId="2">#REF!</definedName>
    <definedName name="S45P9" localSheetId="7">#REF!</definedName>
    <definedName name="S45P9" localSheetId="11">#REF!</definedName>
    <definedName name="S45P9" localSheetId="12">#REF!</definedName>
    <definedName name="S45P9">#REF!</definedName>
    <definedName name="S45R1" localSheetId="2">#REF!</definedName>
    <definedName name="S45R1" localSheetId="7">#REF!</definedName>
    <definedName name="S45R1" localSheetId="11">#REF!</definedName>
    <definedName name="S45R1" localSheetId="12">#REF!</definedName>
    <definedName name="S45R1">#REF!</definedName>
    <definedName name="S45R10" localSheetId="2">#REF!</definedName>
    <definedName name="S45R10" localSheetId="7">#REF!</definedName>
    <definedName name="S45R10" localSheetId="11">#REF!</definedName>
    <definedName name="S45R10" localSheetId="12">#REF!</definedName>
    <definedName name="S45R10">#REF!</definedName>
    <definedName name="S45R11" localSheetId="2">#REF!</definedName>
    <definedName name="S45R11" localSheetId="7">#REF!</definedName>
    <definedName name="S45R11" localSheetId="11">#REF!</definedName>
    <definedName name="S45R11" localSheetId="12">#REF!</definedName>
    <definedName name="S45R11">#REF!</definedName>
    <definedName name="S45R12" localSheetId="2">#REF!</definedName>
    <definedName name="S45R12" localSheetId="7">#REF!</definedName>
    <definedName name="S45R12" localSheetId="11">#REF!</definedName>
    <definedName name="S45R12" localSheetId="12">#REF!</definedName>
    <definedName name="S45R12">#REF!</definedName>
    <definedName name="S45R13" localSheetId="2">#REF!</definedName>
    <definedName name="S45R13" localSheetId="7">#REF!</definedName>
    <definedName name="S45R13" localSheetId="11">#REF!</definedName>
    <definedName name="S45R13" localSheetId="12">#REF!</definedName>
    <definedName name="S45R13">#REF!</definedName>
    <definedName name="S45R14" localSheetId="2">#REF!</definedName>
    <definedName name="S45R14" localSheetId="7">#REF!</definedName>
    <definedName name="S45R14" localSheetId="11">#REF!</definedName>
    <definedName name="S45R14" localSheetId="12">#REF!</definedName>
    <definedName name="S45R14">#REF!</definedName>
    <definedName name="S45R15" localSheetId="2">#REF!</definedName>
    <definedName name="S45R15" localSheetId="7">#REF!</definedName>
    <definedName name="S45R15" localSheetId="11">#REF!</definedName>
    <definedName name="S45R15" localSheetId="12">#REF!</definedName>
    <definedName name="S45R15">#REF!</definedName>
    <definedName name="S45R16" localSheetId="2">#REF!</definedName>
    <definedName name="S45R16" localSheetId="7">#REF!</definedName>
    <definedName name="S45R16" localSheetId="11">#REF!</definedName>
    <definedName name="S45R16" localSheetId="12">#REF!</definedName>
    <definedName name="S45R16">#REF!</definedName>
    <definedName name="S45R17" localSheetId="2">#REF!</definedName>
    <definedName name="S45R17" localSheetId="7">#REF!</definedName>
    <definedName name="S45R17" localSheetId="11">#REF!</definedName>
    <definedName name="S45R17" localSheetId="12">#REF!</definedName>
    <definedName name="S45R17">#REF!</definedName>
    <definedName name="S45R18" localSheetId="2">#REF!</definedName>
    <definedName name="S45R18" localSheetId="7">#REF!</definedName>
    <definedName name="S45R18" localSheetId="11">#REF!</definedName>
    <definedName name="S45R18" localSheetId="12">#REF!</definedName>
    <definedName name="S45R18">#REF!</definedName>
    <definedName name="S45R19" localSheetId="2">#REF!</definedName>
    <definedName name="S45R19" localSheetId="7">#REF!</definedName>
    <definedName name="S45R19" localSheetId="11">#REF!</definedName>
    <definedName name="S45R19" localSheetId="12">#REF!</definedName>
    <definedName name="S45R19">#REF!</definedName>
    <definedName name="S45R2" localSheetId="2">#REF!</definedName>
    <definedName name="S45R2" localSheetId="7">#REF!</definedName>
    <definedName name="S45R2" localSheetId="11">#REF!</definedName>
    <definedName name="S45R2" localSheetId="12">#REF!</definedName>
    <definedName name="S45R2">#REF!</definedName>
    <definedName name="S45R20" localSheetId="2">#REF!</definedName>
    <definedName name="S45R20" localSheetId="7">#REF!</definedName>
    <definedName name="S45R20" localSheetId="11">#REF!</definedName>
    <definedName name="S45R20" localSheetId="12">#REF!</definedName>
    <definedName name="S45R20">#REF!</definedName>
    <definedName name="S45R21" localSheetId="2">#REF!</definedName>
    <definedName name="S45R21" localSheetId="7">#REF!</definedName>
    <definedName name="S45R21" localSheetId="11">#REF!</definedName>
    <definedName name="S45R21" localSheetId="12">#REF!</definedName>
    <definedName name="S45R21">#REF!</definedName>
    <definedName name="S45R22" localSheetId="2">#REF!</definedName>
    <definedName name="S45R22" localSheetId="7">#REF!</definedName>
    <definedName name="S45R22" localSheetId="11">#REF!</definedName>
    <definedName name="S45R22" localSheetId="12">#REF!</definedName>
    <definedName name="S45R22">#REF!</definedName>
    <definedName name="S45R23" localSheetId="2">#REF!</definedName>
    <definedName name="S45R23" localSheetId="7">#REF!</definedName>
    <definedName name="S45R23" localSheetId="11">#REF!</definedName>
    <definedName name="S45R23" localSheetId="12">#REF!</definedName>
    <definedName name="S45R23">#REF!</definedName>
    <definedName name="S45R24" localSheetId="2">#REF!</definedName>
    <definedName name="S45R24" localSheetId="7">#REF!</definedName>
    <definedName name="S45R24" localSheetId="11">#REF!</definedName>
    <definedName name="S45R24" localSheetId="12">#REF!</definedName>
    <definedName name="S45R24">#REF!</definedName>
    <definedName name="S45R3" localSheetId="2">#REF!</definedName>
    <definedName name="S45R3" localSheetId="7">#REF!</definedName>
    <definedName name="S45R3" localSheetId="11">#REF!</definedName>
    <definedName name="S45R3" localSheetId="12">#REF!</definedName>
    <definedName name="S45R3">#REF!</definedName>
    <definedName name="S45R4" localSheetId="2">#REF!</definedName>
    <definedName name="S45R4" localSheetId="7">#REF!</definedName>
    <definedName name="S45R4" localSheetId="11">#REF!</definedName>
    <definedName name="S45R4" localSheetId="12">#REF!</definedName>
    <definedName name="S45R4">#REF!</definedName>
    <definedName name="S45R5" localSheetId="2">#REF!</definedName>
    <definedName name="S45R5" localSheetId="7">#REF!</definedName>
    <definedName name="S45R5" localSheetId="11">#REF!</definedName>
    <definedName name="S45R5" localSheetId="12">#REF!</definedName>
    <definedName name="S45R5">#REF!</definedName>
    <definedName name="S45R6" localSheetId="2">#REF!</definedName>
    <definedName name="S45R6" localSheetId="7">#REF!</definedName>
    <definedName name="S45R6" localSheetId="11">#REF!</definedName>
    <definedName name="S45R6" localSheetId="12">#REF!</definedName>
    <definedName name="S45R6">#REF!</definedName>
    <definedName name="S45R7" localSheetId="2">#REF!</definedName>
    <definedName name="S45R7" localSheetId="7">#REF!</definedName>
    <definedName name="S45R7" localSheetId="11">#REF!</definedName>
    <definedName name="S45R7" localSheetId="12">#REF!</definedName>
    <definedName name="S45R7">#REF!</definedName>
    <definedName name="S45R8" localSheetId="2">#REF!</definedName>
    <definedName name="S45R8" localSheetId="7">#REF!</definedName>
    <definedName name="S45R8" localSheetId="11">#REF!</definedName>
    <definedName name="S45R8" localSheetId="12">#REF!</definedName>
    <definedName name="S45R8">#REF!</definedName>
    <definedName name="S45R9" localSheetId="2">#REF!</definedName>
    <definedName name="S45R9" localSheetId="7">#REF!</definedName>
    <definedName name="S45R9" localSheetId="11">#REF!</definedName>
    <definedName name="S45R9" localSheetId="12">#REF!</definedName>
    <definedName name="S45R9">#REF!</definedName>
    <definedName name="S4P1" localSheetId="2">#REF!</definedName>
    <definedName name="S4P1" localSheetId="7">#REF!</definedName>
    <definedName name="S4P1" localSheetId="11">#REF!</definedName>
    <definedName name="S4P1" localSheetId="12">#REF!</definedName>
    <definedName name="S4P1">#REF!</definedName>
    <definedName name="S4P10" localSheetId="2">#REF!</definedName>
    <definedName name="S4P10" localSheetId="7">#REF!</definedName>
    <definedName name="S4P10" localSheetId="11">#REF!</definedName>
    <definedName name="S4P10" localSheetId="12">#REF!</definedName>
    <definedName name="S4P10">#REF!</definedName>
    <definedName name="S4P11" localSheetId="2">#REF!</definedName>
    <definedName name="S4P11" localSheetId="7">#REF!</definedName>
    <definedName name="S4P11" localSheetId="11">#REF!</definedName>
    <definedName name="S4P11" localSheetId="12">#REF!</definedName>
    <definedName name="S4P11">#REF!</definedName>
    <definedName name="S4P12" localSheetId="2">#REF!</definedName>
    <definedName name="S4P12" localSheetId="7">#REF!</definedName>
    <definedName name="S4P12" localSheetId="11">#REF!</definedName>
    <definedName name="S4P12" localSheetId="12">#REF!</definedName>
    <definedName name="S4P12">#REF!</definedName>
    <definedName name="S4P13" localSheetId="2">#REF!</definedName>
    <definedName name="S4P13" localSheetId="7">#REF!</definedName>
    <definedName name="S4P13" localSheetId="11">#REF!</definedName>
    <definedName name="S4P13" localSheetId="12">#REF!</definedName>
    <definedName name="S4P13">#REF!</definedName>
    <definedName name="S4P14" localSheetId="2">#REF!</definedName>
    <definedName name="S4P14" localSheetId="7">#REF!</definedName>
    <definedName name="S4P14" localSheetId="11">#REF!</definedName>
    <definedName name="S4P14" localSheetId="12">#REF!</definedName>
    <definedName name="S4P14">#REF!</definedName>
    <definedName name="S4P15" localSheetId="2">#REF!</definedName>
    <definedName name="S4P15" localSheetId="7">#REF!</definedName>
    <definedName name="S4P15" localSheetId="11">#REF!</definedName>
    <definedName name="S4P15" localSheetId="12">#REF!</definedName>
    <definedName name="S4P15">#REF!</definedName>
    <definedName name="S4P16" localSheetId="2">#REF!</definedName>
    <definedName name="S4P16" localSheetId="7">#REF!</definedName>
    <definedName name="S4P16" localSheetId="11">#REF!</definedName>
    <definedName name="S4P16" localSheetId="12">#REF!</definedName>
    <definedName name="S4P16">#REF!</definedName>
    <definedName name="S4P17" localSheetId="2">#REF!</definedName>
    <definedName name="S4P17" localSheetId="7">#REF!</definedName>
    <definedName name="S4P17" localSheetId="11">#REF!</definedName>
    <definedName name="S4P17" localSheetId="12">#REF!</definedName>
    <definedName name="S4P17">#REF!</definedName>
    <definedName name="S4P18" localSheetId="2">#REF!</definedName>
    <definedName name="S4P18" localSheetId="7">#REF!</definedName>
    <definedName name="S4P18" localSheetId="11">#REF!</definedName>
    <definedName name="S4P18" localSheetId="12">#REF!</definedName>
    <definedName name="S4P18">#REF!</definedName>
    <definedName name="S4P19" localSheetId="2">#REF!</definedName>
    <definedName name="S4P19" localSheetId="7">#REF!</definedName>
    <definedName name="S4P19" localSheetId="11">#REF!</definedName>
    <definedName name="S4P19" localSheetId="12">#REF!</definedName>
    <definedName name="S4P19">#REF!</definedName>
    <definedName name="S4P2" localSheetId="2">#REF!</definedName>
    <definedName name="S4P2" localSheetId="7">#REF!</definedName>
    <definedName name="S4P2" localSheetId="11">#REF!</definedName>
    <definedName name="S4P2" localSheetId="12">#REF!</definedName>
    <definedName name="S4P2">#REF!</definedName>
    <definedName name="S4P20" localSheetId="2">#REF!</definedName>
    <definedName name="S4P20" localSheetId="7">#REF!</definedName>
    <definedName name="S4P20" localSheetId="11">#REF!</definedName>
    <definedName name="S4P20" localSheetId="12">#REF!</definedName>
    <definedName name="S4P20">#REF!</definedName>
    <definedName name="S4P21" localSheetId="2">#REF!</definedName>
    <definedName name="S4P21" localSheetId="7">#REF!</definedName>
    <definedName name="S4P21" localSheetId="11">#REF!</definedName>
    <definedName name="S4P21" localSheetId="12">#REF!</definedName>
    <definedName name="S4P21">#REF!</definedName>
    <definedName name="S4P22" localSheetId="2">#REF!</definedName>
    <definedName name="S4P22" localSheetId="7">#REF!</definedName>
    <definedName name="S4P22" localSheetId="11">#REF!</definedName>
    <definedName name="S4P22" localSheetId="12">#REF!</definedName>
    <definedName name="S4P22">#REF!</definedName>
    <definedName name="S4P23" localSheetId="2">#REF!</definedName>
    <definedName name="S4P23" localSheetId="7">#REF!</definedName>
    <definedName name="S4P23" localSheetId="11">#REF!</definedName>
    <definedName name="S4P23" localSheetId="12">#REF!</definedName>
    <definedName name="S4P23">#REF!</definedName>
    <definedName name="S4P24" localSheetId="2">#REF!</definedName>
    <definedName name="S4P24" localSheetId="7">#REF!</definedName>
    <definedName name="S4P24" localSheetId="11">#REF!</definedName>
    <definedName name="S4P24" localSheetId="12">#REF!</definedName>
    <definedName name="S4P24">#REF!</definedName>
    <definedName name="S4P3" localSheetId="2">#REF!</definedName>
    <definedName name="S4P3" localSheetId="7">#REF!</definedName>
    <definedName name="S4P3" localSheetId="11">#REF!</definedName>
    <definedName name="S4P3" localSheetId="12">#REF!</definedName>
    <definedName name="S4P3">#REF!</definedName>
    <definedName name="S4P4" localSheetId="2">#REF!</definedName>
    <definedName name="S4P4" localSheetId="7">#REF!</definedName>
    <definedName name="S4P4" localSheetId="11">#REF!</definedName>
    <definedName name="S4P4" localSheetId="12">#REF!</definedName>
    <definedName name="S4P4">#REF!</definedName>
    <definedName name="S4P5" localSheetId="2">#REF!</definedName>
    <definedName name="S4P5" localSheetId="7">#REF!</definedName>
    <definedName name="S4P5" localSheetId="11">#REF!</definedName>
    <definedName name="S4P5" localSheetId="12">#REF!</definedName>
    <definedName name="S4P5">#REF!</definedName>
    <definedName name="S4P6" localSheetId="2">#REF!</definedName>
    <definedName name="S4P6" localSheetId="7">#REF!</definedName>
    <definedName name="S4P6" localSheetId="11">#REF!</definedName>
    <definedName name="S4P6" localSheetId="12">#REF!</definedName>
    <definedName name="S4P6">#REF!</definedName>
    <definedName name="S4P7" localSheetId="2">#REF!</definedName>
    <definedName name="S4P7" localSheetId="7">#REF!</definedName>
    <definedName name="S4P7" localSheetId="11">#REF!</definedName>
    <definedName name="S4P7" localSheetId="12">#REF!</definedName>
    <definedName name="S4P7">#REF!</definedName>
    <definedName name="S4P8" localSheetId="2">#REF!</definedName>
    <definedName name="S4P8" localSheetId="7">#REF!</definedName>
    <definedName name="S4P8" localSheetId="11">#REF!</definedName>
    <definedName name="S4P8" localSheetId="12">#REF!</definedName>
    <definedName name="S4P8">#REF!</definedName>
    <definedName name="S4P9" localSheetId="2">#REF!</definedName>
    <definedName name="S4P9" localSheetId="7">#REF!</definedName>
    <definedName name="S4P9" localSheetId="11">#REF!</definedName>
    <definedName name="S4P9" localSheetId="12">#REF!</definedName>
    <definedName name="S4P9">#REF!</definedName>
    <definedName name="S4R1" localSheetId="2">#REF!</definedName>
    <definedName name="S4R1" localSheetId="7">#REF!</definedName>
    <definedName name="S4R1" localSheetId="11">#REF!</definedName>
    <definedName name="S4R1" localSheetId="12">#REF!</definedName>
    <definedName name="S4R1">#REF!</definedName>
    <definedName name="S4R10" localSheetId="2">#REF!</definedName>
    <definedName name="S4R10" localSheetId="7">#REF!</definedName>
    <definedName name="S4R10" localSheetId="11">#REF!</definedName>
    <definedName name="S4R10" localSheetId="12">#REF!</definedName>
    <definedName name="S4R10">#REF!</definedName>
    <definedName name="S4R11" localSheetId="2">#REF!</definedName>
    <definedName name="S4R11" localSheetId="7">#REF!</definedName>
    <definedName name="S4R11" localSheetId="11">#REF!</definedName>
    <definedName name="S4R11" localSheetId="12">#REF!</definedName>
    <definedName name="S4R11">#REF!</definedName>
    <definedName name="S4R12" localSheetId="2">#REF!</definedName>
    <definedName name="S4R12" localSheetId="7">#REF!</definedName>
    <definedName name="S4R12" localSheetId="11">#REF!</definedName>
    <definedName name="S4R12" localSheetId="12">#REF!</definedName>
    <definedName name="S4R12">#REF!</definedName>
    <definedName name="S4R13" localSheetId="2">#REF!</definedName>
    <definedName name="S4R13" localSheetId="7">#REF!</definedName>
    <definedName name="S4R13" localSheetId="11">#REF!</definedName>
    <definedName name="S4R13" localSheetId="12">#REF!</definedName>
    <definedName name="S4R13">#REF!</definedName>
    <definedName name="S4R14" localSheetId="2">#REF!</definedName>
    <definedName name="S4R14" localSheetId="7">#REF!</definedName>
    <definedName name="S4R14" localSheetId="11">#REF!</definedName>
    <definedName name="S4R14" localSheetId="12">#REF!</definedName>
    <definedName name="S4R14">#REF!</definedName>
    <definedName name="S4R15" localSheetId="2">#REF!</definedName>
    <definedName name="S4R15" localSheetId="7">#REF!</definedName>
    <definedName name="S4R15" localSheetId="11">#REF!</definedName>
    <definedName name="S4R15" localSheetId="12">#REF!</definedName>
    <definedName name="S4R15">#REF!</definedName>
    <definedName name="S4R16" localSheetId="2">#REF!</definedName>
    <definedName name="S4R16" localSheetId="7">#REF!</definedName>
    <definedName name="S4R16" localSheetId="11">#REF!</definedName>
    <definedName name="S4R16" localSheetId="12">#REF!</definedName>
    <definedName name="S4R16">#REF!</definedName>
    <definedName name="S4R17" localSheetId="2">#REF!</definedName>
    <definedName name="S4R17" localSheetId="7">#REF!</definedName>
    <definedName name="S4R17" localSheetId="11">#REF!</definedName>
    <definedName name="S4R17" localSheetId="12">#REF!</definedName>
    <definedName name="S4R17">#REF!</definedName>
    <definedName name="S4R18" localSheetId="2">#REF!</definedName>
    <definedName name="S4R18" localSheetId="7">#REF!</definedName>
    <definedName name="S4R18" localSheetId="11">#REF!</definedName>
    <definedName name="S4R18" localSheetId="12">#REF!</definedName>
    <definedName name="S4R18">#REF!</definedName>
    <definedName name="S4R19" localSheetId="2">#REF!</definedName>
    <definedName name="S4R19" localSheetId="7">#REF!</definedName>
    <definedName name="S4R19" localSheetId="11">#REF!</definedName>
    <definedName name="S4R19" localSheetId="12">#REF!</definedName>
    <definedName name="S4R19">#REF!</definedName>
    <definedName name="S4R2" localSheetId="2">#REF!</definedName>
    <definedName name="S4R2" localSheetId="7">#REF!</definedName>
    <definedName name="S4R2" localSheetId="11">#REF!</definedName>
    <definedName name="S4R2" localSheetId="12">#REF!</definedName>
    <definedName name="S4R2">#REF!</definedName>
    <definedName name="S4R20" localSheetId="2">#REF!</definedName>
    <definedName name="S4R20" localSheetId="7">#REF!</definedName>
    <definedName name="S4R20" localSheetId="11">#REF!</definedName>
    <definedName name="S4R20" localSheetId="12">#REF!</definedName>
    <definedName name="S4R20">#REF!</definedName>
    <definedName name="S4R21" localSheetId="2">#REF!</definedName>
    <definedName name="S4R21" localSheetId="7">#REF!</definedName>
    <definedName name="S4R21" localSheetId="11">#REF!</definedName>
    <definedName name="S4R21" localSheetId="12">#REF!</definedName>
    <definedName name="S4R21">#REF!</definedName>
    <definedName name="S4R22" localSheetId="2">#REF!</definedName>
    <definedName name="S4R22" localSheetId="7">#REF!</definedName>
    <definedName name="S4R22" localSheetId="11">#REF!</definedName>
    <definedName name="S4R22" localSheetId="12">#REF!</definedName>
    <definedName name="S4R22">#REF!</definedName>
    <definedName name="S4R23" localSheetId="2">#REF!</definedName>
    <definedName name="S4R23" localSheetId="7">#REF!</definedName>
    <definedName name="S4R23" localSheetId="11">#REF!</definedName>
    <definedName name="S4R23" localSheetId="12">#REF!</definedName>
    <definedName name="S4R23">#REF!</definedName>
    <definedName name="S4R24" localSheetId="2">#REF!</definedName>
    <definedName name="S4R24" localSheetId="7">#REF!</definedName>
    <definedName name="S4R24" localSheetId="11">#REF!</definedName>
    <definedName name="S4R24" localSheetId="12">#REF!</definedName>
    <definedName name="S4R24">#REF!</definedName>
    <definedName name="S4R3" localSheetId="2">#REF!</definedName>
    <definedName name="S4R3" localSheetId="7">#REF!</definedName>
    <definedName name="S4R3" localSheetId="11">#REF!</definedName>
    <definedName name="S4R3" localSheetId="12">#REF!</definedName>
    <definedName name="S4R3">#REF!</definedName>
    <definedName name="S4R4" localSheetId="2">#REF!</definedName>
    <definedName name="S4R4" localSheetId="7">#REF!</definedName>
    <definedName name="S4R4" localSheetId="11">#REF!</definedName>
    <definedName name="S4R4" localSheetId="12">#REF!</definedName>
    <definedName name="S4R4">#REF!</definedName>
    <definedName name="S4R5" localSheetId="2">#REF!</definedName>
    <definedName name="S4R5" localSheetId="7">#REF!</definedName>
    <definedName name="S4R5" localSheetId="11">#REF!</definedName>
    <definedName name="S4R5" localSheetId="12">#REF!</definedName>
    <definedName name="S4R5">#REF!</definedName>
    <definedName name="S4R6" localSheetId="2">#REF!</definedName>
    <definedName name="S4R6" localSheetId="7">#REF!</definedName>
    <definedName name="S4R6" localSheetId="11">#REF!</definedName>
    <definedName name="S4R6" localSheetId="12">#REF!</definedName>
    <definedName name="S4R6">#REF!</definedName>
    <definedName name="S4R7" localSheetId="2">#REF!</definedName>
    <definedName name="S4R7" localSheetId="7">#REF!</definedName>
    <definedName name="S4R7" localSheetId="11">#REF!</definedName>
    <definedName name="S4R7" localSheetId="12">#REF!</definedName>
    <definedName name="S4R7">#REF!</definedName>
    <definedName name="S4R8" localSheetId="2">#REF!</definedName>
    <definedName name="S4R8" localSheetId="7">#REF!</definedName>
    <definedName name="S4R8" localSheetId="11">#REF!</definedName>
    <definedName name="S4R8" localSheetId="12">#REF!</definedName>
    <definedName name="S4R8">#REF!</definedName>
    <definedName name="S4R9" localSheetId="2">#REF!</definedName>
    <definedName name="S4R9" localSheetId="7">#REF!</definedName>
    <definedName name="S4R9" localSheetId="11">#REF!</definedName>
    <definedName name="S4R9" localSheetId="12">#REF!</definedName>
    <definedName name="S4R9">#REF!</definedName>
    <definedName name="S5P1" localSheetId="2">#REF!</definedName>
    <definedName name="S5P1" localSheetId="7">#REF!</definedName>
    <definedName name="S5P1" localSheetId="11">#REF!</definedName>
    <definedName name="S5P1" localSheetId="12">#REF!</definedName>
    <definedName name="S5P1">#REF!</definedName>
    <definedName name="S5P10" localSheetId="2">#REF!</definedName>
    <definedName name="S5P10" localSheetId="7">#REF!</definedName>
    <definedName name="S5P10" localSheetId="11">#REF!</definedName>
    <definedName name="S5P10" localSheetId="12">#REF!</definedName>
    <definedName name="S5P10">#REF!</definedName>
    <definedName name="S5P11" localSheetId="2">#REF!</definedName>
    <definedName name="S5P11" localSheetId="7">#REF!</definedName>
    <definedName name="S5P11" localSheetId="11">#REF!</definedName>
    <definedName name="S5P11" localSheetId="12">#REF!</definedName>
    <definedName name="S5P11">#REF!</definedName>
    <definedName name="S5P12" localSheetId="2">#REF!</definedName>
    <definedName name="S5P12" localSheetId="7">#REF!</definedName>
    <definedName name="S5P12" localSheetId="11">#REF!</definedName>
    <definedName name="S5P12" localSheetId="12">#REF!</definedName>
    <definedName name="S5P12">#REF!</definedName>
    <definedName name="S5P13" localSheetId="2">#REF!</definedName>
    <definedName name="S5P13" localSheetId="7">#REF!</definedName>
    <definedName name="S5P13" localSheetId="11">#REF!</definedName>
    <definedName name="S5P13" localSheetId="12">#REF!</definedName>
    <definedName name="S5P13">#REF!</definedName>
    <definedName name="S5P14" localSheetId="2">#REF!</definedName>
    <definedName name="S5P14" localSheetId="7">#REF!</definedName>
    <definedName name="S5P14" localSheetId="11">#REF!</definedName>
    <definedName name="S5P14" localSheetId="12">#REF!</definedName>
    <definedName name="S5P14">#REF!</definedName>
    <definedName name="S5P15" localSheetId="2">#REF!</definedName>
    <definedName name="S5P15" localSheetId="7">#REF!</definedName>
    <definedName name="S5P15" localSheetId="11">#REF!</definedName>
    <definedName name="S5P15" localSheetId="12">#REF!</definedName>
    <definedName name="S5P15">#REF!</definedName>
    <definedName name="S5P16" localSheetId="2">#REF!</definedName>
    <definedName name="S5P16" localSheetId="7">#REF!</definedName>
    <definedName name="S5P16" localSheetId="11">#REF!</definedName>
    <definedName name="S5P16" localSheetId="12">#REF!</definedName>
    <definedName name="S5P16">#REF!</definedName>
    <definedName name="S5P17" localSheetId="2">#REF!</definedName>
    <definedName name="S5P17" localSheetId="7">#REF!</definedName>
    <definedName name="S5P17" localSheetId="11">#REF!</definedName>
    <definedName name="S5P17" localSheetId="12">#REF!</definedName>
    <definedName name="S5P17">#REF!</definedName>
    <definedName name="S5P18" localSheetId="2">#REF!</definedName>
    <definedName name="S5P18" localSheetId="7">#REF!</definedName>
    <definedName name="S5P18" localSheetId="11">#REF!</definedName>
    <definedName name="S5P18" localSheetId="12">#REF!</definedName>
    <definedName name="S5P18">#REF!</definedName>
    <definedName name="S5P19" localSheetId="2">#REF!</definedName>
    <definedName name="S5P19" localSheetId="7">#REF!</definedName>
    <definedName name="S5P19" localSheetId="11">#REF!</definedName>
    <definedName name="S5P19" localSheetId="12">#REF!</definedName>
    <definedName name="S5P19">#REF!</definedName>
    <definedName name="S5P2" localSheetId="2">#REF!</definedName>
    <definedName name="S5P2" localSheetId="7">#REF!</definedName>
    <definedName name="S5P2" localSheetId="11">#REF!</definedName>
    <definedName name="S5P2" localSheetId="12">#REF!</definedName>
    <definedName name="S5P2">#REF!</definedName>
    <definedName name="S5P20" localSheetId="2">#REF!</definedName>
    <definedName name="S5P20" localSheetId="7">#REF!</definedName>
    <definedName name="S5P20" localSheetId="11">#REF!</definedName>
    <definedName name="S5P20" localSheetId="12">#REF!</definedName>
    <definedName name="S5P20">#REF!</definedName>
    <definedName name="S5P21" localSheetId="2">#REF!</definedName>
    <definedName name="S5P21" localSheetId="7">#REF!</definedName>
    <definedName name="S5P21" localSheetId="11">#REF!</definedName>
    <definedName name="S5P21" localSheetId="12">#REF!</definedName>
    <definedName name="S5P21">#REF!</definedName>
    <definedName name="S5P22" localSheetId="2">#REF!</definedName>
    <definedName name="S5P22" localSheetId="7">#REF!</definedName>
    <definedName name="S5P22" localSheetId="11">#REF!</definedName>
    <definedName name="S5P22" localSheetId="12">#REF!</definedName>
    <definedName name="S5P22">#REF!</definedName>
    <definedName name="S5P23" localSheetId="2">#REF!</definedName>
    <definedName name="S5P23" localSheetId="7">#REF!</definedName>
    <definedName name="S5P23" localSheetId="11">#REF!</definedName>
    <definedName name="S5P23" localSheetId="12">#REF!</definedName>
    <definedName name="S5P23">#REF!</definedName>
    <definedName name="S5P24" localSheetId="2">#REF!</definedName>
    <definedName name="S5P24" localSheetId="7">#REF!</definedName>
    <definedName name="S5P24" localSheetId="11">#REF!</definedName>
    <definedName name="S5P24" localSheetId="12">#REF!</definedName>
    <definedName name="S5P24">#REF!</definedName>
    <definedName name="S5P3" localSheetId="2">#REF!</definedName>
    <definedName name="S5P3" localSheetId="7">#REF!</definedName>
    <definedName name="S5P3" localSheetId="11">#REF!</definedName>
    <definedName name="S5P3" localSheetId="12">#REF!</definedName>
    <definedName name="S5P3">#REF!</definedName>
    <definedName name="S5P4" localSheetId="2">#REF!</definedName>
    <definedName name="S5P4" localSheetId="7">#REF!</definedName>
    <definedName name="S5P4" localSheetId="11">#REF!</definedName>
    <definedName name="S5P4" localSheetId="12">#REF!</definedName>
    <definedName name="S5P4">#REF!</definedName>
    <definedName name="S5P5" localSheetId="2">#REF!</definedName>
    <definedName name="S5P5" localSheetId="7">#REF!</definedName>
    <definedName name="S5P5" localSheetId="11">#REF!</definedName>
    <definedName name="S5P5" localSheetId="12">#REF!</definedName>
    <definedName name="S5P5">#REF!</definedName>
    <definedName name="S5P6" localSheetId="2">#REF!</definedName>
    <definedName name="S5P6" localSheetId="7">#REF!</definedName>
    <definedName name="S5P6" localSheetId="11">#REF!</definedName>
    <definedName name="S5P6" localSheetId="12">#REF!</definedName>
    <definedName name="S5P6">#REF!</definedName>
    <definedName name="S5P7" localSheetId="2">#REF!</definedName>
    <definedName name="S5P7" localSheetId="7">#REF!</definedName>
    <definedName name="S5P7" localSheetId="11">#REF!</definedName>
    <definedName name="S5P7" localSheetId="12">#REF!</definedName>
    <definedName name="S5P7">#REF!</definedName>
    <definedName name="S5P8" localSheetId="2">#REF!</definedName>
    <definedName name="S5P8" localSheetId="7">#REF!</definedName>
    <definedName name="S5P8" localSheetId="11">#REF!</definedName>
    <definedName name="S5P8" localSheetId="12">#REF!</definedName>
    <definedName name="S5P8">#REF!</definedName>
    <definedName name="S5P9" localSheetId="2">#REF!</definedName>
    <definedName name="S5P9" localSheetId="7">#REF!</definedName>
    <definedName name="S5P9" localSheetId="11">#REF!</definedName>
    <definedName name="S5P9" localSheetId="12">#REF!</definedName>
    <definedName name="S5P9">#REF!</definedName>
    <definedName name="S5R1" localSheetId="2">#REF!</definedName>
    <definedName name="S5R1" localSheetId="7">#REF!</definedName>
    <definedName name="S5R1" localSheetId="11">#REF!</definedName>
    <definedName name="S5R1" localSheetId="12">#REF!</definedName>
    <definedName name="S5R1">#REF!</definedName>
    <definedName name="S5R10" localSheetId="2">#REF!</definedName>
    <definedName name="S5R10" localSheetId="7">#REF!</definedName>
    <definedName name="S5R10" localSheetId="11">#REF!</definedName>
    <definedName name="S5R10" localSheetId="12">#REF!</definedName>
    <definedName name="S5R10">#REF!</definedName>
    <definedName name="S5R11" localSheetId="2">#REF!</definedName>
    <definedName name="S5R11" localSheetId="7">#REF!</definedName>
    <definedName name="S5R11" localSheetId="11">#REF!</definedName>
    <definedName name="S5R11" localSheetId="12">#REF!</definedName>
    <definedName name="S5R11">#REF!</definedName>
    <definedName name="S5R12" localSheetId="2">#REF!</definedName>
    <definedName name="S5R12" localSheetId="7">#REF!</definedName>
    <definedName name="S5R12" localSheetId="11">#REF!</definedName>
    <definedName name="S5R12" localSheetId="12">#REF!</definedName>
    <definedName name="S5R12">#REF!</definedName>
    <definedName name="S5R13" localSheetId="2">#REF!</definedName>
    <definedName name="S5R13" localSheetId="7">#REF!</definedName>
    <definedName name="S5R13" localSheetId="11">#REF!</definedName>
    <definedName name="S5R13" localSheetId="12">#REF!</definedName>
    <definedName name="S5R13">#REF!</definedName>
    <definedName name="S5R14" localSheetId="2">#REF!</definedName>
    <definedName name="S5R14" localSheetId="7">#REF!</definedName>
    <definedName name="S5R14" localSheetId="11">#REF!</definedName>
    <definedName name="S5R14" localSheetId="12">#REF!</definedName>
    <definedName name="S5R14">#REF!</definedName>
    <definedName name="S5R15" localSheetId="2">#REF!</definedName>
    <definedName name="S5R15" localSheetId="7">#REF!</definedName>
    <definedName name="S5R15" localSheetId="11">#REF!</definedName>
    <definedName name="S5R15" localSheetId="12">#REF!</definedName>
    <definedName name="S5R15">#REF!</definedName>
    <definedName name="S5R16" localSheetId="2">#REF!</definedName>
    <definedName name="S5R16" localSheetId="7">#REF!</definedName>
    <definedName name="S5R16" localSheetId="11">#REF!</definedName>
    <definedName name="S5R16" localSheetId="12">#REF!</definedName>
    <definedName name="S5R16">#REF!</definedName>
    <definedName name="S5R17" localSheetId="2">#REF!</definedName>
    <definedName name="S5R17" localSheetId="7">#REF!</definedName>
    <definedName name="S5R17" localSheetId="11">#REF!</definedName>
    <definedName name="S5R17" localSheetId="12">#REF!</definedName>
    <definedName name="S5R17">#REF!</definedName>
    <definedName name="S5R18" localSheetId="2">#REF!</definedName>
    <definedName name="S5R18" localSheetId="7">#REF!</definedName>
    <definedName name="S5R18" localSheetId="11">#REF!</definedName>
    <definedName name="S5R18" localSheetId="12">#REF!</definedName>
    <definedName name="S5R18">#REF!</definedName>
    <definedName name="S5R19" localSheetId="2">#REF!</definedName>
    <definedName name="S5R19" localSheetId="7">#REF!</definedName>
    <definedName name="S5R19" localSheetId="11">#REF!</definedName>
    <definedName name="S5R19" localSheetId="12">#REF!</definedName>
    <definedName name="S5R19">#REF!</definedName>
    <definedName name="S5R2" localSheetId="2">#REF!</definedName>
    <definedName name="S5R2" localSheetId="7">#REF!</definedName>
    <definedName name="S5R2" localSheetId="11">#REF!</definedName>
    <definedName name="S5R2" localSheetId="12">#REF!</definedName>
    <definedName name="S5R2">#REF!</definedName>
    <definedName name="S5R20" localSheetId="2">#REF!</definedName>
    <definedName name="S5R20" localSheetId="7">#REF!</definedName>
    <definedName name="S5R20" localSheetId="11">#REF!</definedName>
    <definedName name="S5R20" localSheetId="12">#REF!</definedName>
    <definedName name="S5R20">#REF!</definedName>
    <definedName name="S5R21" localSheetId="2">#REF!</definedName>
    <definedName name="S5R21" localSheetId="7">#REF!</definedName>
    <definedName name="S5R21" localSheetId="11">#REF!</definedName>
    <definedName name="S5R21" localSheetId="12">#REF!</definedName>
    <definedName name="S5R21">#REF!</definedName>
    <definedName name="S5R22" localSheetId="2">#REF!</definedName>
    <definedName name="S5R22" localSheetId="7">#REF!</definedName>
    <definedName name="S5R22" localSheetId="11">#REF!</definedName>
    <definedName name="S5R22" localSheetId="12">#REF!</definedName>
    <definedName name="S5R22">#REF!</definedName>
    <definedName name="S5R23" localSheetId="2">#REF!</definedName>
    <definedName name="S5R23" localSheetId="7">#REF!</definedName>
    <definedName name="S5R23" localSheetId="11">#REF!</definedName>
    <definedName name="S5R23" localSheetId="12">#REF!</definedName>
    <definedName name="S5R23">#REF!</definedName>
    <definedName name="S5R24" localSheetId="2">#REF!</definedName>
    <definedName name="S5R24" localSheetId="7">#REF!</definedName>
    <definedName name="S5R24" localSheetId="11">#REF!</definedName>
    <definedName name="S5R24" localSheetId="12">#REF!</definedName>
    <definedName name="S5R24">#REF!</definedName>
    <definedName name="S5R3" localSheetId="2">#REF!</definedName>
    <definedName name="S5R3" localSheetId="7">#REF!</definedName>
    <definedName name="S5R3" localSheetId="11">#REF!</definedName>
    <definedName name="S5R3" localSheetId="12">#REF!</definedName>
    <definedName name="S5R3">#REF!</definedName>
    <definedName name="S5R4" localSheetId="2">#REF!</definedName>
    <definedName name="S5R4" localSheetId="7">#REF!</definedName>
    <definedName name="S5R4" localSheetId="11">#REF!</definedName>
    <definedName name="S5R4" localSheetId="12">#REF!</definedName>
    <definedName name="S5R4">#REF!</definedName>
    <definedName name="S5R5" localSheetId="2">#REF!</definedName>
    <definedName name="S5R5" localSheetId="7">#REF!</definedName>
    <definedName name="S5R5" localSheetId="11">#REF!</definedName>
    <definedName name="S5R5" localSheetId="12">#REF!</definedName>
    <definedName name="S5R5">#REF!</definedName>
    <definedName name="S5R6" localSheetId="2">#REF!</definedName>
    <definedName name="S5R6" localSheetId="7">#REF!</definedName>
    <definedName name="S5R6" localSheetId="11">#REF!</definedName>
    <definedName name="S5R6" localSheetId="12">#REF!</definedName>
    <definedName name="S5R6">#REF!</definedName>
    <definedName name="S5R7" localSheetId="2">#REF!</definedName>
    <definedName name="S5R7" localSheetId="7">#REF!</definedName>
    <definedName name="S5R7" localSheetId="11">#REF!</definedName>
    <definedName name="S5R7" localSheetId="12">#REF!</definedName>
    <definedName name="S5R7">#REF!</definedName>
    <definedName name="S5R8" localSheetId="2">#REF!</definedName>
    <definedName name="S5R8" localSheetId="7">#REF!</definedName>
    <definedName name="S5R8" localSheetId="11">#REF!</definedName>
    <definedName name="S5R8" localSheetId="12">#REF!</definedName>
    <definedName name="S5R8">#REF!</definedName>
    <definedName name="S5R9" localSheetId="2">#REF!</definedName>
    <definedName name="S5R9" localSheetId="7">#REF!</definedName>
    <definedName name="S5R9" localSheetId="11">#REF!</definedName>
    <definedName name="S5R9" localSheetId="12">#REF!</definedName>
    <definedName name="S5R9">#REF!</definedName>
    <definedName name="S6P1" localSheetId="2">#REF!</definedName>
    <definedName name="S6P1" localSheetId="7">#REF!</definedName>
    <definedName name="S6P1" localSheetId="11">#REF!</definedName>
    <definedName name="S6P1" localSheetId="12">#REF!</definedName>
    <definedName name="S6P1">#REF!</definedName>
    <definedName name="S6P10" localSheetId="2">#REF!</definedName>
    <definedName name="S6P10" localSheetId="7">#REF!</definedName>
    <definedName name="S6P10" localSheetId="11">#REF!</definedName>
    <definedName name="S6P10" localSheetId="12">#REF!</definedName>
    <definedName name="S6P10">#REF!</definedName>
    <definedName name="S6P11" localSheetId="2">#REF!</definedName>
    <definedName name="S6P11" localSheetId="7">#REF!</definedName>
    <definedName name="S6P11" localSheetId="11">#REF!</definedName>
    <definedName name="S6P11" localSheetId="12">#REF!</definedName>
    <definedName name="S6P11">#REF!</definedName>
    <definedName name="S6P12" localSheetId="2">#REF!</definedName>
    <definedName name="S6P12" localSheetId="7">#REF!</definedName>
    <definedName name="S6P12" localSheetId="11">#REF!</definedName>
    <definedName name="S6P12" localSheetId="12">#REF!</definedName>
    <definedName name="S6P12">#REF!</definedName>
    <definedName name="S6P13" localSheetId="2">#REF!</definedName>
    <definedName name="S6P13" localSheetId="7">#REF!</definedName>
    <definedName name="S6P13" localSheetId="11">#REF!</definedName>
    <definedName name="S6P13" localSheetId="12">#REF!</definedName>
    <definedName name="S6P13">#REF!</definedName>
    <definedName name="S6P14" localSheetId="2">#REF!</definedName>
    <definedName name="S6P14" localSheetId="7">#REF!</definedName>
    <definedName name="S6P14" localSheetId="11">#REF!</definedName>
    <definedName name="S6P14" localSheetId="12">#REF!</definedName>
    <definedName name="S6P14">#REF!</definedName>
    <definedName name="S6P15" localSheetId="2">#REF!</definedName>
    <definedName name="S6P15" localSheetId="7">#REF!</definedName>
    <definedName name="S6P15" localSheetId="11">#REF!</definedName>
    <definedName name="S6P15" localSheetId="12">#REF!</definedName>
    <definedName name="S6P15">#REF!</definedName>
    <definedName name="S6P16" localSheetId="2">#REF!</definedName>
    <definedName name="S6P16" localSheetId="7">#REF!</definedName>
    <definedName name="S6P16" localSheetId="11">#REF!</definedName>
    <definedName name="S6P16" localSheetId="12">#REF!</definedName>
    <definedName name="S6P16">#REF!</definedName>
    <definedName name="S6P17" localSheetId="2">#REF!</definedName>
    <definedName name="S6P17" localSheetId="7">#REF!</definedName>
    <definedName name="S6P17" localSheetId="11">#REF!</definedName>
    <definedName name="S6P17" localSheetId="12">#REF!</definedName>
    <definedName name="S6P17">#REF!</definedName>
    <definedName name="S6P18" localSheetId="2">#REF!</definedName>
    <definedName name="S6P18" localSheetId="7">#REF!</definedName>
    <definedName name="S6P18" localSheetId="11">#REF!</definedName>
    <definedName name="S6P18" localSheetId="12">#REF!</definedName>
    <definedName name="S6P18">#REF!</definedName>
    <definedName name="S6P19" localSheetId="2">#REF!</definedName>
    <definedName name="S6P19" localSheetId="7">#REF!</definedName>
    <definedName name="S6P19" localSheetId="11">#REF!</definedName>
    <definedName name="S6P19" localSheetId="12">#REF!</definedName>
    <definedName name="S6P19">#REF!</definedName>
    <definedName name="S6P2" localSheetId="2">#REF!</definedName>
    <definedName name="S6P2" localSheetId="7">#REF!</definedName>
    <definedName name="S6P2" localSheetId="11">#REF!</definedName>
    <definedName name="S6P2" localSheetId="12">#REF!</definedName>
    <definedName name="S6P2">#REF!</definedName>
    <definedName name="S6P20" localSheetId="2">#REF!</definedName>
    <definedName name="S6P20" localSheetId="7">#REF!</definedName>
    <definedName name="S6P20" localSheetId="11">#REF!</definedName>
    <definedName name="S6P20" localSheetId="12">#REF!</definedName>
    <definedName name="S6P20">#REF!</definedName>
    <definedName name="S6P21" localSheetId="2">#REF!</definedName>
    <definedName name="S6P21" localSheetId="7">#REF!</definedName>
    <definedName name="S6P21" localSheetId="11">#REF!</definedName>
    <definedName name="S6P21" localSheetId="12">#REF!</definedName>
    <definedName name="S6P21">#REF!</definedName>
    <definedName name="S6P22" localSheetId="2">#REF!</definedName>
    <definedName name="S6P22" localSheetId="7">#REF!</definedName>
    <definedName name="S6P22" localSheetId="11">#REF!</definedName>
    <definedName name="S6P22" localSheetId="12">#REF!</definedName>
    <definedName name="S6P22">#REF!</definedName>
    <definedName name="S6P23" localSheetId="2">#REF!</definedName>
    <definedName name="S6P23" localSheetId="7">#REF!</definedName>
    <definedName name="S6P23" localSheetId="11">#REF!</definedName>
    <definedName name="S6P23" localSheetId="12">#REF!</definedName>
    <definedName name="S6P23">#REF!</definedName>
    <definedName name="S6P24" localSheetId="2">#REF!</definedName>
    <definedName name="S6P24" localSheetId="7">#REF!</definedName>
    <definedName name="S6P24" localSheetId="11">#REF!</definedName>
    <definedName name="S6P24" localSheetId="12">#REF!</definedName>
    <definedName name="S6P24">#REF!</definedName>
    <definedName name="S6P3" localSheetId="2">#REF!</definedName>
    <definedName name="S6P3" localSheetId="7">#REF!</definedName>
    <definedName name="S6P3" localSheetId="11">#REF!</definedName>
    <definedName name="S6P3" localSheetId="12">#REF!</definedName>
    <definedName name="S6P3">#REF!</definedName>
    <definedName name="S6P4" localSheetId="2">#REF!</definedName>
    <definedName name="S6P4" localSheetId="7">#REF!</definedName>
    <definedName name="S6P4" localSheetId="11">#REF!</definedName>
    <definedName name="S6P4" localSheetId="12">#REF!</definedName>
    <definedName name="S6P4">#REF!</definedName>
    <definedName name="S6P5" localSheetId="2">#REF!</definedName>
    <definedName name="S6P5" localSheetId="7">#REF!</definedName>
    <definedName name="S6P5" localSheetId="11">#REF!</definedName>
    <definedName name="S6P5" localSheetId="12">#REF!</definedName>
    <definedName name="S6P5">#REF!</definedName>
    <definedName name="S6P6" localSheetId="2">#REF!</definedName>
    <definedName name="S6P6" localSheetId="7">#REF!</definedName>
    <definedName name="S6P6" localSheetId="11">#REF!</definedName>
    <definedName name="S6P6" localSheetId="12">#REF!</definedName>
    <definedName name="S6P6">#REF!</definedName>
    <definedName name="S6P7" localSheetId="2">#REF!</definedName>
    <definedName name="S6P7" localSheetId="7">#REF!</definedName>
    <definedName name="S6P7" localSheetId="11">#REF!</definedName>
    <definedName name="S6P7" localSheetId="12">#REF!</definedName>
    <definedName name="S6P7">#REF!</definedName>
    <definedName name="S6P8" localSheetId="2">#REF!</definedName>
    <definedName name="S6P8" localSheetId="7">#REF!</definedName>
    <definedName name="S6P8" localSheetId="11">#REF!</definedName>
    <definedName name="S6P8" localSheetId="12">#REF!</definedName>
    <definedName name="S6P8">#REF!</definedName>
    <definedName name="S6P9" localSheetId="2">#REF!</definedName>
    <definedName name="S6P9" localSheetId="7">#REF!</definedName>
    <definedName name="S6P9" localSheetId="11">#REF!</definedName>
    <definedName name="S6P9" localSheetId="12">#REF!</definedName>
    <definedName name="S6P9">#REF!</definedName>
    <definedName name="S6R1" localSheetId="2">#REF!</definedName>
    <definedName name="S6R1" localSheetId="7">#REF!</definedName>
    <definedName name="S6R1" localSheetId="11">#REF!</definedName>
    <definedName name="S6R1" localSheetId="12">#REF!</definedName>
    <definedName name="S6R1">#REF!</definedName>
    <definedName name="S6R10" localSheetId="2">#REF!</definedName>
    <definedName name="S6R10" localSheetId="7">#REF!</definedName>
    <definedName name="S6R10" localSheetId="11">#REF!</definedName>
    <definedName name="S6R10" localSheetId="12">#REF!</definedName>
    <definedName name="S6R10">#REF!</definedName>
    <definedName name="S6R11" localSheetId="2">#REF!</definedName>
    <definedName name="S6R11" localSheetId="7">#REF!</definedName>
    <definedName name="S6R11" localSheetId="11">#REF!</definedName>
    <definedName name="S6R11" localSheetId="12">#REF!</definedName>
    <definedName name="S6R11">#REF!</definedName>
    <definedName name="S6R12" localSheetId="2">#REF!</definedName>
    <definedName name="S6R12" localSheetId="7">#REF!</definedName>
    <definedName name="S6R12" localSheetId="11">#REF!</definedName>
    <definedName name="S6R12" localSheetId="12">#REF!</definedName>
    <definedName name="S6R12">#REF!</definedName>
    <definedName name="S6R13" localSheetId="2">#REF!</definedName>
    <definedName name="S6R13" localSheetId="7">#REF!</definedName>
    <definedName name="S6R13" localSheetId="11">#REF!</definedName>
    <definedName name="S6R13" localSheetId="12">#REF!</definedName>
    <definedName name="S6R13">#REF!</definedName>
    <definedName name="S6R14" localSheetId="2">#REF!</definedName>
    <definedName name="S6R14" localSheetId="7">#REF!</definedName>
    <definedName name="S6R14" localSheetId="11">#REF!</definedName>
    <definedName name="S6R14" localSheetId="12">#REF!</definedName>
    <definedName name="S6R14">#REF!</definedName>
    <definedName name="S6R15" localSheetId="2">#REF!</definedName>
    <definedName name="S6R15" localSheetId="7">#REF!</definedName>
    <definedName name="S6R15" localSheetId="11">#REF!</definedName>
    <definedName name="S6R15" localSheetId="12">#REF!</definedName>
    <definedName name="S6R15">#REF!</definedName>
    <definedName name="S6R16" localSheetId="2">#REF!</definedName>
    <definedName name="S6R16" localSheetId="7">#REF!</definedName>
    <definedName name="S6R16" localSheetId="11">#REF!</definedName>
    <definedName name="S6R16" localSheetId="12">#REF!</definedName>
    <definedName name="S6R16">#REF!</definedName>
    <definedName name="S6R17" localSheetId="2">#REF!</definedName>
    <definedName name="S6R17" localSheetId="7">#REF!</definedName>
    <definedName name="S6R17" localSheetId="11">#REF!</definedName>
    <definedName name="S6R17" localSheetId="12">#REF!</definedName>
    <definedName name="S6R17">#REF!</definedName>
    <definedName name="S6R18" localSheetId="2">#REF!</definedName>
    <definedName name="S6R18" localSheetId="7">#REF!</definedName>
    <definedName name="S6R18" localSheetId="11">#REF!</definedName>
    <definedName name="S6R18" localSheetId="12">#REF!</definedName>
    <definedName name="S6R18">#REF!</definedName>
    <definedName name="S6R19" localSheetId="2">#REF!</definedName>
    <definedName name="S6R19" localSheetId="7">#REF!</definedName>
    <definedName name="S6R19" localSheetId="11">#REF!</definedName>
    <definedName name="S6R19" localSheetId="12">#REF!</definedName>
    <definedName name="S6R19">#REF!</definedName>
    <definedName name="S6R2" localSheetId="2">#REF!</definedName>
    <definedName name="S6R2" localSheetId="7">#REF!</definedName>
    <definedName name="S6R2" localSheetId="11">#REF!</definedName>
    <definedName name="S6R2" localSheetId="12">#REF!</definedName>
    <definedName name="S6R2">#REF!</definedName>
    <definedName name="S6R20" localSheetId="2">#REF!</definedName>
    <definedName name="S6R20" localSheetId="7">#REF!</definedName>
    <definedName name="S6R20" localSheetId="11">#REF!</definedName>
    <definedName name="S6R20" localSheetId="12">#REF!</definedName>
    <definedName name="S6R20">#REF!</definedName>
    <definedName name="S6R21" localSheetId="2">#REF!</definedName>
    <definedName name="S6R21" localSheetId="7">#REF!</definedName>
    <definedName name="S6R21" localSheetId="11">#REF!</definedName>
    <definedName name="S6R21" localSheetId="12">#REF!</definedName>
    <definedName name="S6R21">#REF!</definedName>
    <definedName name="S6R22" localSheetId="2">#REF!</definedName>
    <definedName name="S6R22" localSheetId="7">#REF!</definedName>
    <definedName name="S6R22" localSheetId="11">#REF!</definedName>
    <definedName name="S6R22" localSheetId="12">#REF!</definedName>
    <definedName name="S6R22">#REF!</definedName>
    <definedName name="S6R23" localSheetId="2">#REF!</definedName>
    <definedName name="S6R23" localSheetId="7">#REF!</definedName>
    <definedName name="S6R23" localSheetId="11">#REF!</definedName>
    <definedName name="S6R23" localSheetId="12">#REF!</definedName>
    <definedName name="S6R23">#REF!</definedName>
    <definedName name="S6R24" localSheetId="2">#REF!</definedName>
    <definedName name="S6R24" localSheetId="7">#REF!</definedName>
    <definedName name="S6R24" localSheetId="11">#REF!</definedName>
    <definedName name="S6R24" localSheetId="12">#REF!</definedName>
    <definedName name="S6R24">#REF!</definedName>
    <definedName name="S6R3" localSheetId="2">#REF!</definedName>
    <definedName name="S6R3" localSheetId="7">#REF!</definedName>
    <definedName name="S6R3" localSheetId="11">#REF!</definedName>
    <definedName name="S6R3" localSheetId="12">#REF!</definedName>
    <definedName name="S6R3">#REF!</definedName>
    <definedName name="S6R4" localSheetId="2">#REF!</definedName>
    <definedName name="S6R4" localSheetId="7">#REF!</definedName>
    <definedName name="S6R4" localSheetId="11">#REF!</definedName>
    <definedName name="S6R4" localSheetId="12">#REF!</definedName>
    <definedName name="S6R4">#REF!</definedName>
    <definedName name="S6R5" localSheetId="2">#REF!</definedName>
    <definedName name="S6R5" localSheetId="7">#REF!</definedName>
    <definedName name="S6R5" localSheetId="11">#REF!</definedName>
    <definedName name="S6R5" localSheetId="12">#REF!</definedName>
    <definedName name="S6R5">#REF!</definedName>
    <definedName name="S6R6" localSheetId="2">#REF!</definedName>
    <definedName name="S6R6" localSheetId="7">#REF!</definedName>
    <definedName name="S6R6" localSheetId="11">#REF!</definedName>
    <definedName name="S6R6" localSheetId="12">#REF!</definedName>
    <definedName name="S6R6">#REF!</definedName>
    <definedName name="S6R7" localSheetId="2">#REF!</definedName>
    <definedName name="S6R7" localSheetId="7">#REF!</definedName>
    <definedName name="S6R7" localSheetId="11">#REF!</definedName>
    <definedName name="S6R7" localSheetId="12">#REF!</definedName>
    <definedName name="S6R7">#REF!</definedName>
    <definedName name="S6R8" localSheetId="2">#REF!</definedName>
    <definedName name="S6R8" localSheetId="7">#REF!</definedName>
    <definedName name="S6R8" localSheetId="11">#REF!</definedName>
    <definedName name="S6R8" localSheetId="12">#REF!</definedName>
    <definedName name="S6R8">#REF!</definedName>
    <definedName name="S6R9" localSheetId="2">#REF!</definedName>
    <definedName name="S6R9" localSheetId="7">#REF!</definedName>
    <definedName name="S6R9" localSheetId="11">#REF!</definedName>
    <definedName name="S6R9" localSheetId="12">#REF!</definedName>
    <definedName name="S6R9">#REF!</definedName>
    <definedName name="S7P1" localSheetId="2">#REF!</definedName>
    <definedName name="S7P1" localSheetId="7">#REF!</definedName>
    <definedName name="S7P1" localSheetId="11">#REF!</definedName>
    <definedName name="S7P1" localSheetId="12">#REF!</definedName>
    <definedName name="S7P1">#REF!</definedName>
    <definedName name="S7P10" localSheetId="2">#REF!</definedName>
    <definedName name="S7P10" localSheetId="7">#REF!</definedName>
    <definedName name="S7P10" localSheetId="11">#REF!</definedName>
    <definedName name="S7P10" localSheetId="12">#REF!</definedName>
    <definedName name="S7P10">#REF!</definedName>
    <definedName name="S7P11" localSheetId="2">#REF!</definedName>
    <definedName name="S7P11" localSheetId="7">#REF!</definedName>
    <definedName name="S7P11" localSheetId="11">#REF!</definedName>
    <definedName name="S7P11" localSheetId="12">#REF!</definedName>
    <definedName name="S7P11">#REF!</definedName>
    <definedName name="S7P12" localSheetId="2">#REF!</definedName>
    <definedName name="S7P12" localSheetId="7">#REF!</definedName>
    <definedName name="S7P12" localSheetId="11">#REF!</definedName>
    <definedName name="S7P12" localSheetId="12">#REF!</definedName>
    <definedName name="S7P12">#REF!</definedName>
    <definedName name="S7P13" localSheetId="2">#REF!</definedName>
    <definedName name="S7P13" localSheetId="7">#REF!</definedName>
    <definedName name="S7P13" localSheetId="11">#REF!</definedName>
    <definedName name="S7P13" localSheetId="12">#REF!</definedName>
    <definedName name="S7P13">#REF!</definedName>
    <definedName name="S7P14" localSheetId="2">#REF!</definedName>
    <definedName name="S7P14" localSheetId="7">#REF!</definedName>
    <definedName name="S7P14" localSheetId="11">#REF!</definedName>
    <definedName name="S7P14" localSheetId="12">#REF!</definedName>
    <definedName name="S7P14">#REF!</definedName>
    <definedName name="S7P15" localSheetId="2">#REF!</definedName>
    <definedName name="S7P15" localSheetId="7">#REF!</definedName>
    <definedName name="S7P15" localSheetId="11">#REF!</definedName>
    <definedName name="S7P15" localSheetId="12">#REF!</definedName>
    <definedName name="S7P15">#REF!</definedName>
    <definedName name="S7P16" localSheetId="2">#REF!</definedName>
    <definedName name="S7P16" localSheetId="7">#REF!</definedName>
    <definedName name="S7P16" localSheetId="11">#REF!</definedName>
    <definedName name="S7P16" localSheetId="12">#REF!</definedName>
    <definedName name="S7P16">#REF!</definedName>
    <definedName name="S7P17" localSheetId="2">#REF!</definedName>
    <definedName name="S7P17" localSheetId="7">#REF!</definedName>
    <definedName name="S7P17" localSheetId="11">#REF!</definedName>
    <definedName name="S7P17" localSheetId="12">#REF!</definedName>
    <definedName name="S7P17">#REF!</definedName>
    <definedName name="S7P18" localSheetId="2">#REF!</definedName>
    <definedName name="S7P18" localSheetId="7">#REF!</definedName>
    <definedName name="S7P18" localSheetId="11">#REF!</definedName>
    <definedName name="S7P18" localSheetId="12">#REF!</definedName>
    <definedName name="S7P18">#REF!</definedName>
    <definedName name="S7P19" localSheetId="2">#REF!</definedName>
    <definedName name="S7P19" localSheetId="7">#REF!</definedName>
    <definedName name="S7P19" localSheetId="11">#REF!</definedName>
    <definedName name="S7P19" localSheetId="12">#REF!</definedName>
    <definedName name="S7P19">#REF!</definedName>
    <definedName name="S7P2" localSheetId="2">#REF!</definedName>
    <definedName name="S7P2" localSheetId="7">#REF!</definedName>
    <definedName name="S7P2" localSheetId="11">#REF!</definedName>
    <definedName name="S7P2" localSheetId="12">#REF!</definedName>
    <definedName name="S7P2">#REF!</definedName>
    <definedName name="S7P20" localSheetId="2">#REF!</definedName>
    <definedName name="S7P20" localSheetId="7">#REF!</definedName>
    <definedName name="S7P20" localSheetId="11">#REF!</definedName>
    <definedName name="S7P20" localSheetId="12">#REF!</definedName>
    <definedName name="S7P20">#REF!</definedName>
    <definedName name="S7P21" localSheetId="2">#REF!</definedName>
    <definedName name="S7P21" localSheetId="7">#REF!</definedName>
    <definedName name="S7P21" localSheetId="11">#REF!</definedName>
    <definedName name="S7P21" localSheetId="12">#REF!</definedName>
    <definedName name="S7P21">#REF!</definedName>
    <definedName name="S7P22" localSheetId="2">#REF!</definedName>
    <definedName name="S7P22" localSheetId="7">#REF!</definedName>
    <definedName name="S7P22" localSheetId="11">#REF!</definedName>
    <definedName name="S7P22" localSheetId="12">#REF!</definedName>
    <definedName name="S7P22">#REF!</definedName>
    <definedName name="S7P23" localSheetId="2">#REF!</definedName>
    <definedName name="S7P23" localSheetId="7">#REF!</definedName>
    <definedName name="S7P23" localSheetId="11">#REF!</definedName>
    <definedName name="S7P23" localSheetId="12">#REF!</definedName>
    <definedName name="S7P23">#REF!</definedName>
    <definedName name="S7P24" localSheetId="2">#REF!</definedName>
    <definedName name="S7P24" localSheetId="7">#REF!</definedName>
    <definedName name="S7P24" localSheetId="11">#REF!</definedName>
    <definedName name="S7P24" localSheetId="12">#REF!</definedName>
    <definedName name="S7P24">#REF!</definedName>
    <definedName name="S7P3" localSheetId="2">#REF!</definedName>
    <definedName name="S7P3" localSheetId="7">#REF!</definedName>
    <definedName name="S7P3" localSheetId="11">#REF!</definedName>
    <definedName name="S7P3" localSheetId="12">#REF!</definedName>
    <definedName name="S7P3">#REF!</definedName>
    <definedName name="S7P4" localSheetId="2">#REF!</definedName>
    <definedName name="S7P4" localSheetId="7">#REF!</definedName>
    <definedName name="S7P4" localSheetId="11">#REF!</definedName>
    <definedName name="S7P4" localSheetId="12">#REF!</definedName>
    <definedName name="S7P4">#REF!</definedName>
    <definedName name="S7P5" localSheetId="2">#REF!</definedName>
    <definedName name="S7P5" localSheetId="7">#REF!</definedName>
    <definedName name="S7P5" localSheetId="11">#REF!</definedName>
    <definedName name="S7P5" localSheetId="12">#REF!</definedName>
    <definedName name="S7P5">#REF!</definedName>
    <definedName name="S7P6" localSheetId="2">#REF!</definedName>
    <definedName name="S7P6" localSheetId="7">#REF!</definedName>
    <definedName name="S7P6" localSheetId="11">#REF!</definedName>
    <definedName name="S7P6" localSheetId="12">#REF!</definedName>
    <definedName name="S7P6">#REF!</definedName>
    <definedName name="S7P7" localSheetId="2">#REF!</definedName>
    <definedName name="S7P7" localSheetId="7">#REF!</definedName>
    <definedName name="S7P7" localSheetId="11">#REF!</definedName>
    <definedName name="S7P7" localSheetId="12">#REF!</definedName>
    <definedName name="S7P7">#REF!</definedName>
    <definedName name="S7P8" localSheetId="2">#REF!</definedName>
    <definedName name="S7P8" localSheetId="7">#REF!</definedName>
    <definedName name="S7P8" localSheetId="11">#REF!</definedName>
    <definedName name="S7P8" localSheetId="12">#REF!</definedName>
    <definedName name="S7P8">#REF!</definedName>
    <definedName name="S7P9" localSheetId="2">#REF!</definedName>
    <definedName name="S7P9" localSheetId="7">#REF!</definedName>
    <definedName name="S7P9" localSheetId="11">#REF!</definedName>
    <definedName name="S7P9" localSheetId="12">#REF!</definedName>
    <definedName name="S7P9">#REF!</definedName>
    <definedName name="S7R1" localSheetId="2">#REF!</definedName>
    <definedName name="S7R1" localSheetId="7">#REF!</definedName>
    <definedName name="S7R1" localSheetId="11">#REF!</definedName>
    <definedName name="S7R1" localSheetId="12">#REF!</definedName>
    <definedName name="S7R1">#REF!</definedName>
    <definedName name="S7R10" localSheetId="2">#REF!</definedName>
    <definedName name="S7R10" localSheetId="7">#REF!</definedName>
    <definedName name="S7R10" localSheetId="11">#REF!</definedName>
    <definedName name="S7R10" localSheetId="12">#REF!</definedName>
    <definedName name="S7R10">#REF!</definedName>
    <definedName name="S7R11" localSheetId="2">#REF!</definedName>
    <definedName name="S7R11" localSheetId="7">#REF!</definedName>
    <definedName name="S7R11" localSheetId="11">#REF!</definedName>
    <definedName name="S7R11" localSheetId="12">#REF!</definedName>
    <definedName name="S7R11">#REF!</definedName>
    <definedName name="S7R12" localSheetId="2">#REF!</definedName>
    <definedName name="S7R12" localSheetId="7">#REF!</definedName>
    <definedName name="S7R12" localSheetId="11">#REF!</definedName>
    <definedName name="S7R12" localSheetId="12">#REF!</definedName>
    <definedName name="S7R12">#REF!</definedName>
    <definedName name="S7R13" localSheetId="2">#REF!</definedName>
    <definedName name="S7R13" localSheetId="7">#REF!</definedName>
    <definedName name="S7R13" localSheetId="11">#REF!</definedName>
    <definedName name="S7R13" localSheetId="12">#REF!</definedName>
    <definedName name="S7R13">#REF!</definedName>
    <definedName name="S7R14" localSheetId="2">#REF!</definedName>
    <definedName name="S7R14" localSheetId="7">#REF!</definedName>
    <definedName name="S7R14" localSheetId="11">#REF!</definedName>
    <definedName name="S7R14" localSheetId="12">#REF!</definedName>
    <definedName name="S7R14">#REF!</definedName>
    <definedName name="S7R15" localSheetId="2">#REF!</definedName>
    <definedName name="S7R15" localSheetId="7">#REF!</definedName>
    <definedName name="S7R15" localSheetId="11">#REF!</definedName>
    <definedName name="S7R15" localSheetId="12">#REF!</definedName>
    <definedName name="S7R15">#REF!</definedName>
    <definedName name="S7R16" localSheetId="2">#REF!</definedName>
    <definedName name="S7R16" localSheetId="7">#REF!</definedName>
    <definedName name="S7R16" localSheetId="11">#REF!</definedName>
    <definedName name="S7R16" localSheetId="12">#REF!</definedName>
    <definedName name="S7R16">#REF!</definedName>
    <definedName name="S7R17" localSheetId="2">#REF!</definedName>
    <definedName name="S7R17" localSheetId="7">#REF!</definedName>
    <definedName name="S7R17" localSheetId="11">#REF!</definedName>
    <definedName name="S7R17" localSheetId="12">#REF!</definedName>
    <definedName name="S7R17">#REF!</definedName>
    <definedName name="S7R18" localSheetId="2">#REF!</definedName>
    <definedName name="S7R18" localSheetId="7">#REF!</definedName>
    <definedName name="S7R18" localSheetId="11">#REF!</definedName>
    <definedName name="S7R18" localSheetId="12">#REF!</definedName>
    <definedName name="S7R18">#REF!</definedName>
    <definedName name="S7R19" localSheetId="2">#REF!</definedName>
    <definedName name="S7R19" localSheetId="7">#REF!</definedName>
    <definedName name="S7R19" localSheetId="11">#REF!</definedName>
    <definedName name="S7R19" localSheetId="12">#REF!</definedName>
    <definedName name="S7R19">#REF!</definedName>
    <definedName name="S7R2" localSheetId="2">#REF!</definedName>
    <definedName name="S7R2" localSheetId="7">#REF!</definedName>
    <definedName name="S7R2" localSheetId="11">#REF!</definedName>
    <definedName name="S7R2" localSheetId="12">#REF!</definedName>
    <definedName name="S7R2">#REF!</definedName>
    <definedName name="S7R20" localSheetId="2">#REF!</definedName>
    <definedName name="S7R20" localSheetId="7">#REF!</definedName>
    <definedName name="S7R20" localSheetId="11">#REF!</definedName>
    <definedName name="S7R20" localSheetId="12">#REF!</definedName>
    <definedName name="S7R20">#REF!</definedName>
    <definedName name="S7R21" localSheetId="2">#REF!</definedName>
    <definedName name="S7R21" localSheetId="7">#REF!</definedName>
    <definedName name="S7R21" localSheetId="11">#REF!</definedName>
    <definedName name="S7R21" localSheetId="12">#REF!</definedName>
    <definedName name="S7R21">#REF!</definedName>
    <definedName name="S7R22" localSheetId="2">#REF!</definedName>
    <definedName name="S7R22" localSheetId="7">#REF!</definedName>
    <definedName name="S7R22" localSheetId="11">#REF!</definedName>
    <definedName name="S7R22" localSheetId="12">#REF!</definedName>
    <definedName name="S7R22">#REF!</definedName>
    <definedName name="S7R23" localSheetId="2">#REF!</definedName>
    <definedName name="S7R23" localSheetId="7">#REF!</definedName>
    <definedName name="S7R23" localSheetId="11">#REF!</definedName>
    <definedName name="S7R23" localSheetId="12">#REF!</definedName>
    <definedName name="S7R23">#REF!</definedName>
    <definedName name="S7R24" localSheetId="2">#REF!</definedName>
    <definedName name="S7R24" localSheetId="7">#REF!</definedName>
    <definedName name="S7R24" localSheetId="11">#REF!</definedName>
    <definedName name="S7R24" localSheetId="12">#REF!</definedName>
    <definedName name="S7R24">#REF!</definedName>
    <definedName name="S7R3" localSheetId="2">#REF!</definedName>
    <definedName name="S7R3" localSheetId="7">#REF!</definedName>
    <definedName name="S7R3" localSheetId="11">#REF!</definedName>
    <definedName name="S7R3" localSheetId="12">#REF!</definedName>
    <definedName name="S7R3">#REF!</definedName>
    <definedName name="S7R4" localSheetId="2">#REF!</definedName>
    <definedName name="S7R4" localSheetId="7">#REF!</definedName>
    <definedName name="S7R4" localSheetId="11">#REF!</definedName>
    <definedName name="S7R4" localSheetId="12">#REF!</definedName>
    <definedName name="S7R4">#REF!</definedName>
    <definedName name="S7R5" localSheetId="2">#REF!</definedName>
    <definedName name="S7R5" localSheetId="7">#REF!</definedName>
    <definedName name="S7R5" localSheetId="11">#REF!</definedName>
    <definedName name="S7R5" localSheetId="12">#REF!</definedName>
    <definedName name="S7R5">#REF!</definedName>
    <definedName name="S7R6" localSheetId="2">#REF!</definedName>
    <definedName name="S7R6" localSheetId="7">#REF!</definedName>
    <definedName name="S7R6" localSheetId="11">#REF!</definedName>
    <definedName name="S7R6" localSheetId="12">#REF!</definedName>
    <definedName name="S7R6">#REF!</definedName>
    <definedName name="S7R7" localSheetId="2">#REF!</definedName>
    <definedName name="S7R7" localSheetId="7">#REF!</definedName>
    <definedName name="S7R7" localSheetId="11">#REF!</definedName>
    <definedName name="S7R7" localSheetId="12">#REF!</definedName>
    <definedName name="S7R7">#REF!</definedName>
    <definedName name="S7R8" localSheetId="2">#REF!</definedName>
    <definedName name="S7R8" localSheetId="7">#REF!</definedName>
    <definedName name="S7R8" localSheetId="11">#REF!</definedName>
    <definedName name="S7R8" localSheetId="12">#REF!</definedName>
    <definedName name="S7R8">#REF!</definedName>
    <definedName name="S7R9" localSheetId="2">#REF!</definedName>
    <definedName name="S7R9" localSheetId="7">#REF!</definedName>
    <definedName name="S7R9" localSheetId="11">#REF!</definedName>
    <definedName name="S7R9" localSheetId="12">#REF!</definedName>
    <definedName name="S7R9">#REF!</definedName>
    <definedName name="S8P1" localSheetId="2">#REF!</definedName>
    <definedName name="S8P1" localSheetId="7">#REF!</definedName>
    <definedName name="S8P1" localSheetId="11">#REF!</definedName>
    <definedName name="S8P1" localSheetId="12">#REF!</definedName>
    <definedName name="S8P1">#REF!</definedName>
    <definedName name="S8P10" localSheetId="2">#REF!</definedName>
    <definedName name="S8P10" localSheetId="7">#REF!</definedName>
    <definedName name="S8P10" localSheetId="11">#REF!</definedName>
    <definedName name="S8P10" localSheetId="12">#REF!</definedName>
    <definedName name="S8P10">#REF!</definedName>
    <definedName name="S8P11" localSheetId="2">#REF!</definedName>
    <definedName name="S8P11" localSheetId="7">#REF!</definedName>
    <definedName name="S8P11" localSheetId="11">#REF!</definedName>
    <definedName name="S8P11" localSheetId="12">#REF!</definedName>
    <definedName name="S8P11">#REF!</definedName>
    <definedName name="S8P12" localSheetId="2">#REF!</definedName>
    <definedName name="S8P12" localSheetId="7">#REF!</definedName>
    <definedName name="S8P12" localSheetId="11">#REF!</definedName>
    <definedName name="S8P12" localSheetId="12">#REF!</definedName>
    <definedName name="S8P12">#REF!</definedName>
    <definedName name="S8P13" localSheetId="2">#REF!</definedName>
    <definedName name="S8P13" localSheetId="7">#REF!</definedName>
    <definedName name="S8P13" localSheetId="11">#REF!</definedName>
    <definedName name="S8P13" localSheetId="12">#REF!</definedName>
    <definedName name="S8P13">#REF!</definedName>
    <definedName name="S8P14" localSheetId="2">#REF!</definedName>
    <definedName name="S8P14" localSheetId="7">#REF!</definedName>
    <definedName name="S8P14" localSheetId="11">#REF!</definedName>
    <definedName name="S8P14" localSheetId="12">#REF!</definedName>
    <definedName name="S8P14">#REF!</definedName>
    <definedName name="S8P15" localSheetId="2">#REF!</definedName>
    <definedName name="S8P15" localSheetId="7">#REF!</definedName>
    <definedName name="S8P15" localSheetId="11">#REF!</definedName>
    <definedName name="S8P15" localSheetId="12">#REF!</definedName>
    <definedName name="S8P15">#REF!</definedName>
    <definedName name="S8P16" localSheetId="2">#REF!</definedName>
    <definedName name="S8P16" localSheetId="7">#REF!</definedName>
    <definedName name="S8P16" localSheetId="11">#REF!</definedName>
    <definedName name="S8P16" localSheetId="12">#REF!</definedName>
    <definedName name="S8P16">#REF!</definedName>
    <definedName name="S8P17" localSheetId="2">#REF!</definedName>
    <definedName name="S8P17" localSheetId="7">#REF!</definedName>
    <definedName name="S8P17" localSheetId="11">#REF!</definedName>
    <definedName name="S8P17" localSheetId="12">#REF!</definedName>
    <definedName name="S8P17">#REF!</definedName>
    <definedName name="S8P18" localSheetId="2">#REF!</definedName>
    <definedName name="S8P18" localSheetId="7">#REF!</definedName>
    <definedName name="S8P18" localSheetId="11">#REF!</definedName>
    <definedName name="S8P18" localSheetId="12">#REF!</definedName>
    <definedName name="S8P18">#REF!</definedName>
    <definedName name="S8P19" localSheetId="2">#REF!</definedName>
    <definedName name="S8P19" localSheetId="7">#REF!</definedName>
    <definedName name="S8P19" localSheetId="11">#REF!</definedName>
    <definedName name="S8P19" localSheetId="12">#REF!</definedName>
    <definedName name="S8P19">#REF!</definedName>
    <definedName name="S8P2" localSheetId="2">#REF!</definedName>
    <definedName name="S8P2" localSheetId="7">#REF!</definedName>
    <definedName name="S8P2" localSheetId="11">#REF!</definedName>
    <definedName name="S8P2" localSheetId="12">#REF!</definedName>
    <definedName name="S8P2">#REF!</definedName>
    <definedName name="S8P20" localSheetId="2">#REF!</definedName>
    <definedName name="S8P20" localSheetId="7">#REF!</definedName>
    <definedName name="S8P20" localSheetId="11">#REF!</definedName>
    <definedName name="S8P20" localSheetId="12">#REF!</definedName>
    <definedName name="S8P20">#REF!</definedName>
    <definedName name="S8P21" localSheetId="2">#REF!</definedName>
    <definedName name="S8P21" localSheetId="7">#REF!</definedName>
    <definedName name="S8P21" localSheetId="11">#REF!</definedName>
    <definedName name="S8P21" localSheetId="12">#REF!</definedName>
    <definedName name="S8P21">#REF!</definedName>
    <definedName name="S8P22" localSheetId="2">#REF!</definedName>
    <definedName name="S8P22" localSheetId="7">#REF!</definedName>
    <definedName name="S8P22" localSheetId="11">#REF!</definedName>
    <definedName name="S8P22" localSheetId="12">#REF!</definedName>
    <definedName name="S8P22">#REF!</definedName>
    <definedName name="S8P23" localSheetId="2">#REF!</definedName>
    <definedName name="S8P23" localSheetId="7">#REF!</definedName>
    <definedName name="S8P23" localSheetId="11">#REF!</definedName>
    <definedName name="S8P23" localSheetId="12">#REF!</definedName>
    <definedName name="S8P23">#REF!</definedName>
    <definedName name="S8P24" localSheetId="2">#REF!</definedName>
    <definedName name="S8P24" localSheetId="7">#REF!</definedName>
    <definedName name="S8P24" localSheetId="11">#REF!</definedName>
    <definedName name="S8P24" localSheetId="12">#REF!</definedName>
    <definedName name="S8P24">#REF!</definedName>
    <definedName name="S8P3" localSheetId="2">#REF!</definedName>
    <definedName name="S8P3" localSheetId="7">#REF!</definedName>
    <definedName name="S8P3" localSheetId="11">#REF!</definedName>
    <definedName name="S8P3" localSheetId="12">#REF!</definedName>
    <definedName name="S8P3">#REF!</definedName>
    <definedName name="S8P4" localSheetId="2">#REF!</definedName>
    <definedName name="S8P4" localSheetId="7">#REF!</definedName>
    <definedName name="S8P4" localSheetId="11">#REF!</definedName>
    <definedName name="S8P4" localSheetId="12">#REF!</definedName>
    <definedName name="S8P4">#REF!</definedName>
    <definedName name="S8P5" localSheetId="2">#REF!</definedName>
    <definedName name="S8P5" localSheetId="7">#REF!</definedName>
    <definedName name="S8P5" localSheetId="11">#REF!</definedName>
    <definedName name="S8P5" localSheetId="12">#REF!</definedName>
    <definedName name="S8P5">#REF!</definedName>
    <definedName name="S8P6" localSheetId="2">#REF!</definedName>
    <definedName name="S8P6" localSheetId="7">#REF!</definedName>
    <definedName name="S8P6" localSheetId="11">#REF!</definedName>
    <definedName name="S8P6" localSheetId="12">#REF!</definedName>
    <definedName name="S8P6">#REF!</definedName>
    <definedName name="S8P7" localSheetId="2">#REF!</definedName>
    <definedName name="S8P7" localSheetId="7">#REF!</definedName>
    <definedName name="S8P7" localSheetId="11">#REF!</definedName>
    <definedName name="S8P7" localSheetId="12">#REF!</definedName>
    <definedName name="S8P7">#REF!</definedName>
    <definedName name="S8P8" localSheetId="2">#REF!</definedName>
    <definedName name="S8P8" localSheetId="7">#REF!</definedName>
    <definedName name="S8P8" localSheetId="11">#REF!</definedName>
    <definedName name="S8P8" localSheetId="12">#REF!</definedName>
    <definedName name="S8P8">#REF!</definedName>
    <definedName name="S8P9" localSheetId="2">#REF!</definedName>
    <definedName name="S8P9" localSheetId="7">#REF!</definedName>
    <definedName name="S8P9" localSheetId="11">#REF!</definedName>
    <definedName name="S8P9" localSheetId="12">#REF!</definedName>
    <definedName name="S8P9">#REF!</definedName>
    <definedName name="S8R1" localSheetId="2">#REF!</definedName>
    <definedName name="S8R1" localSheetId="7">#REF!</definedName>
    <definedName name="S8R1" localSheetId="11">#REF!</definedName>
    <definedName name="S8R1" localSheetId="12">#REF!</definedName>
    <definedName name="S8R1">#REF!</definedName>
    <definedName name="S8R10" localSheetId="2">#REF!</definedName>
    <definedName name="S8R10" localSheetId="7">#REF!</definedName>
    <definedName name="S8R10" localSheetId="11">#REF!</definedName>
    <definedName name="S8R10" localSheetId="12">#REF!</definedName>
    <definedName name="S8R10">#REF!</definedName>
    <definedName name="S8R11" localSheetId="2">#REF!</definedName>
    <definedName name="S8R11" localSheetId="7">#REF!</definedName>
    <definedName name="S8R11" localSheetId="11">#REF!</definedName>
    <definedName name="S8R11" localSheetId="12">#REF!</definedName>
    <definedName name="S8R11">#REF!</definedName>
    <definedName name="S8R12" localSheetId="2">#REF!</definedName>
    <definedName name="S8R12" localSheetId="7">#REF!</definedName>
    <definedName name="S8R12" localSheetId="11">#REF!</definedName>
    <definedName name="S8R12" localSheetId="12">#REF!</definedName>
    <definedName name="S8R12">#REF!</definedName>
    <definedName name="S8R13" localSheetId="2">#REF!</definedName>
    <definedName name="S8R13" localSheetId="7">#REF!</definedName>
    <definedName name="S8R13" localSheetId="11">#REF!</definedName>
    <definedName name="S8R13" localSheetId="12">#REF!</definedName>
    <definedName name="S8R13">#REF!</definedName>
    <definedName name="S8R14" localSheetId="2">#REF!</definedName>
    <definedName name="S8R14" localSheetId="7">#REF!</definedName>
    <definedName name="S8R14" localSheetId="11">#REF!</definedName>
    <definedName name="S8R14" localSheetId="12">#REF!</definedName>
    <definedName name="S8R14">#REF!</definedName>
    <definedName name="S8R15" localSheetId="2">#REF!</definedName>
    <definedName name="S8R15" localSheetId="7">#REF!</definedName>
    <definedName name="S8R15" localSheetId="11">#REF!</definedName>
    <definedName name="S8R15" localSheetId="12">#REF!</definedName>
    <definedName name="S8R15">#REF!</definedName>
    <definedName name="S8R16" localSheetId="2">#REF!</definedName>
    <definedName name="S8R16" localSheetId="7">#REF!</definedName>
    <definedName name="S8R16" localSheetId="11">#REF!</definedName>
    <definedName name="S8R16" localSheetId="12">#REF!</definedName>
    <definedName name="S8R16">#REF!</definedName>
    <definedName name="S8R17" localSheetId="2">#REF!</definedName>
    <definedName name="S8R17" localSheetId="7">#REF!</definedName>
    <definedName name="S8R17" localSheetId="11">#REF!</definedName>
    <definedName name="S8R17" localSheetId="12">#REF!</definedName>
    <definedName name="S8R17">#REF!</definedName>
    <definedName name="S8R18" localSheetId="2">#REF!</definedName>
    <definedName name="S8R18" localSheetId="7">#REF!</definedName>
    <definedName name="S8R18" localSheetId="11">#REF!</definedName>
    <definedName name="S8R18" localSheetId="12">#REF!</definedName>
    <definedName name="S8R18">#REF!</definedName>
    <definedName name="S8R19" localSheetId="2">#REF!</definedName>
    <definedName name="S8R19" localSheetId="7">#REF!</definedName>
    <definedName name="S8R19" localSheetId="11">#REF!</definedName>
    <definedName name="S8R19" localSheetId="12">#REF!</definedName>
    <definedName name="S8R19">#REF!</definedName>
    <definedName name="S8R2" localSheetId="2">#REF!</definedName>
    <definedName name="S8R2" localSheetId="7">#REF!</definedName>
    <definedName name="S8R2" localSheetId="11">#REF!</definedName>
    <definedName name="S8R2" localSheetId="12">#REF!</definedName>
    <definedName name="S8R2">#REF!</definedName>
    <definedName name="S8R20" localSheetId="2">#REF!</definedName>
    <definedName name="S8R20" localSheetId="7">#REF!</definedName>
    <definedName name="S8R20" localSheetId="11">#REF!</definedName>
    <definedName name="S8R20" localSheetId="12">#REF!</definedName>
    <definedName name="S8R20">#REF!</definedName>
    <definedName name="S8R21" localSheetId="2">#REF!</definedName>
    <definedName name="S8R21" localSheetId="7">#REF!</definedName>
    <definedName name="S8R21" localSheetId="11">#REF!</definedName>
    <definedName name="S8R21" localSheetId="12">#REF!</definedName>
    <definedName name="S8R21">#REF!</definedName>
    <definedName name="S8R22" localSheetId="2">#REF!</definedName>
    <definedName name="S8R22" localSheetId="7">#REF!</definedName>
    <definedName name="S8R22" localSheetId="11">#REF!</definedName>
    <definedName name="S8R22" localSheetId="12">#REF!</definedName>
    <definedName name="S8R22">#REF!</definedName>
    <definedName name="S8R23" localSheetId="2">#REF!</definedName>
    <definedName name="S8R23" localSheetId="7">#REF!</definedName>
    <definedName name="S8R23" localSheetId="11">#REF!</definedName>
    <definedName name="S8R23" localSheetId="12">#REF!</definedName>
    <definedName name="S8R23">#REF!</definedName>
    <definedName name="S8R24" localSheetId="2">#REF!</definedName>
    <definedName name="S8R24" localSheetId="7">#REF!</definedName>
    <definedName name="S8R24" localSheetId="11">#REF!</definedName>
    <definedName name="S8R24" localSheetId="12">#REF!</definedName>
    <definedName name="S8R24">#REF!</definedName>
    <definedName name="S8R3" localSheetId="2">#REF!</definedName>
    <definedName name="S8R3" localSheetId="7">#REF!</definedName>
    <definedName name="S8R3" localSheetId="11">#REF!</definedName>
    <definedName name="S8R3" localSheetId="12">#REF!</definedName>
    <definedName name="S8R3">#REF!</definedName>
    <definedName name="S8R4" localSheetId="2">#REF!</definedName>
    <definedName name="S8R4" localSheetId="7">#REF!</definedName>
    <definedName name="S8R4" localSheetId="11">#REF!</definedName>
    <definedName name="S8R4" localSheetId="12">#REF!</definedName>
    <definedName name="S8R4">#REF!</definedName>
    <definedName name="S8R5" localSheetId="2">#REF!</definedName>
    <definedName name="S8R5" localSheetId="7">#REF!</definedName>
    <definedName name="S8R5" localSheetId="11">#REF!</definedName>
    <definedName name="S8R5" localSheetId="12">#REF!</definedName>
    <definedName name="S8R5">#REF!</definedName>
    <definedName name="S8R6" localSheetId="2">#REF!</definedName>
    <definedName name="S8R6" localSheetId="7">#REF!</definedName>
    <definedName name="S8R6" localSheetId="11">#REF!</definedName>
    <definedName name="S8R6" localSheetId="12">#REF!</definedName>
    <definedName name="S8R6">#REF!</definedName>
    <definedName name="S8R7" localSheetId="2">#REF!</definedName>
    <definedName name="S8R7" localSheetId="7">#REF!</definedName>
    <definedName name="S8R7" localSheetId="11">#REF!</definedName>
    <definedName name="S8R7" localSheetId="12">#REF!</definedName>
    <definedName name="S8R7">#REF!</definedName>
    <definedName name="S8R8" localSheetId="2">#REF!</definedName>
    <definedName name="S8R8" localSheetId="7">#REF!</definedName>
    <definedName name="S8R8" localSheetId="11">#REF!</definedName>
    <definedName name="S8R8" localSheetId="12">#REF!</definedName>
    <definedName name="S8R8">#REF!</definedName>
    <definedName name="S8R9" localSheetId="2">#REF!</definedName>
    <definedName name="S8R9" localSheetId="7">#REF!</definedName>
    <definedName name="S8R9" localSheetId="11">#REF!</definedName>
    <definedName name="S8R9" localSheetId="12">#REF!</definedName>
    <definedName name="S8R9">#REF!</definedName>
    <definedName name="S9P1" localSheetId="2">#REF!</definedName>
    <definedName name="S9P1" localSheetId="7">#REF!</definedName>
    <definedName name="S9P1" localSheetId="11">#REF!</definedName>
    <definedName name="S9P1" localSheetId="12">#REF!</definedName>
    <definedName name="S9P1">#REF!</definedName>
    <definedName name="S9P10" localSheetId="2">#REF!</definedName>
    <definedName name="S9P10" localSheetId="7">#REF!</definedName>
    <definedName name="S9P10" localSheetId="11">#REF!</definedName>
    <definedName name="S9P10" localSheetId="12">#REF!</definedName>
    <definedName name="S9P10">#REF!</definedName>
    <definedName name="S9P11" localSheetId="2">#REF!</definedName>
    <definedName name="S9P11" localSheetId="7">#REF!</definedName>
    <definedName name="S9P11" localSheetId="11">#REF!</definedName>
    <definedName name="S9P11" localSheetId="12">#REF!</definedName>
    <definedName name="S9P11">#REF!</definedName>
    <definedName name="S9P12" localSheetId="2">#REF!</definedName>
    <definedName name="S9P12" localSheetId="7">#REF!</definedName>
    <definedName name="S9P12" localSheetId="11">#REF!</definedName>
    <definedName name="S9P12" localSheetId="12">#REF!</definedName>
    <definedName name="S9P12">#REF!</definedName>
    <definedName name="S9P13" localSheetId="2">#REF!</definedName>
    <definedName name="S9P13" localSheetId="7">#REF!</definedName>
    <definedName name="S9P13" localSheetId="11">#REF!</definedName>
    <definedName name="S9P13" localSheetId="12">#REF!</definedName>
    <definedName name="S9P13">#REF!</definedName>
    <definedName name="S9P14" localSheetId="2">#REF!</definedName>
    <definedName name="S9P14" localSheetId="7">#REF!</definedName>
    <definedName name="S9P14" localSheetId="11">#REF!</definedName>
    <definedName name="S9P14" localSheetId="12">#REF!</definedName>
    <definedName name="S9P14">#REF!</definedName>
    <definedName name="S9P15" localSheetId="2">#REF!</definedName>
    <definedName name="S9P15" localSheetId="7">#REF!</definedName>
    <definedName name="S9P15" localSheetId="11">#REF!</definedName>
    <definedName name="S9P15" localSheetId="12">#REF!</definedName>
    <definedName name="S9P15">#REF!</definedName>
    <definedName name="S9P16" localSheetId="2">#REF!</definedName>
    <definedName name="S9P16" localSheetId="7">#REF!</definedName>
    <definedName name="S9P16" localSheetId="11">#REF!</definedName>
    <definedName name="S9P16" localSheetId="12">#REF!</definedName>
    <definedName name="S9P16">#REF!</definedName>
    <definedName name="S9P17" localSheetId="2">#REF!</definedName>
    <definedName name="S9P17" localSheetId="7">#REF!</definedName>
    <definedName name="S9P17" localSheetId="11">#REF!</definedName>
    <definedName name="S9P17" localSheetId="12">#REF!</definedName>
    <definedName name="S9P17">#REF!</definedName>
    <definedName name="S9P18" localSheetId="2">#REF!</definedName>
    <definedName name="S9P18" localSheetId="7">#REF!</definedName>
    <definedName name="S9P18" localSheetId="11">#REF!</definedName>
    <definedName name="S9P18" localSheetId="12">#REF!</definedName>
    <definedName name="S9P18">#REF!</definedName>
    <definedName name="S9P19" localSheetId="2">#REF!</definedName>
    <definedName name="S9P19" localSheetId="7">#REF!</definedName>
    <definedName name="S9P19" localSheetId="11">#REF!</definedName>
    <definedName name="S9P19" localSheetId="12">#REF!</definedName>
    <definedName name="S9P19">#REF!</definedName>
    <definedName name="S9P2" localSheetId="2">#REF!</definedName>
    <definedName name="S9P2" localSheetId="7">#REF!</definedName>
    <definedName name="S9P2" localSheetId="11">#REF!</definedName>
    <definedName name="S9P2" localSheetId="12">#REF!</definedName>
    <definedName name="S9P2">#REF!</definedName>
    <definedName name="S9P20" localSheetId="2">#REF!</definedName>
    <definedName name="S9P20" localSheetId="7">#REF!</definedName>
    <definedName name="S9P20" localSheetId="11">#REF!</definedName>
    <definedName name="S9P20" localSheetId="12">#REF!</definedName>
    <definedName name="S9P20">#REF!</definedName>
    <definedName name="S9P21" localSheetId="2">#REF!</definedName>
    <definedName name="S9P21" localSheetId="7">#REF!</definedName>
    <definedName name="S9P21" localSheetId="11">#REF!</definedName>
    <definedName name="S9P21" localSheetId="12">#REF!</definedName>
    <definedName name="S9P21">#REF!</definedName>
    <definedName name="S9P22" localSheetId="2">#REF!</definedName>
    <definedName name="S9P22" localSheetId="7">#REF!</definedName>
    <definedName name="S9P22" localSheetId="11">#REF!</definedName>
    <definedName name="S9P22" localSheetId="12">#REF!</definedName>
    <definedName name="S9P22">#REF!</definedName>
    <definedName name="S9P23" localSheetId="2">#REF!</definedName>
    <definedName name="S9P23" localSheetId="7">#REF!</definedName>
    <definedName name="S9P23" localSheetId="11">#REF!</definedName>
    <definedName name="S9P23" localSheetId="12">#REF!</definedName>
    <definedName name="S9P23">#REF!</definedName>
    <definedName name="S9P24" localSheetId="2">#REF!</definedName>
    <definedName name="S9P24" localSheetId="7">#REF!</definedName>
    <definedName name="S9P24" localSheetId="11">#REF!</definedName>
    <definedName name="S9P24" localSheetId="12">#REF!</definedName>
    <definedName name="S9P24">#REF!</definedName>
    <definedName name="S9P3" localSheetId="2">#REF!</definedName>
    <definedName name="S9P3" localSheetId="7">#REF!</definedName>
    <definedName name="S9P3" localSheetId="11">#REF!</definedName>
    <definedName name="S9P3" localSheetId="12">#REF!</definedName>
    <definedName name="S9P3">#REF!</definedName>
    <definedName name="S9P4" localSheetId="2">#REF!</definedName>
    <definedName name="S9P4" localSheetId="7">#REF!</definedName>
    <definedName name="S9P4" localSheetId="11">#REF!</definedName>
    <definedName name="S9P4" localSheetId="12">#REF!</definedName>
    <definedName name="S9P4">#REF!</definedName>
    <definedName name="S9P5" localSheetId="2">#REF!</definedName>
    <definedName name="S9P5" localSheetId="7">#REF!</definedName>
    <definedName name="S9P5" localSheetId="11">#REF!</definedName>
    <definedName name="S9P5" localSheetId="12">#REF!</definedName>
    <definedName name="S9P5">#REF!</definedName>
    <definedName name="S9P6" localSheetId="2">#REF!</definedName>
    <definedName name="S9P6" localSheetId="7">#REF!</definedName>
    <definedName name="S9P6" localSheetId="11">#REF!</definedName>
    <definedName name="S9P6" localSheetId="12">#REF!</definedName>
    <definedName name="S9P6">#REF!</definedName>
    <definedName name="S9P7" localSheetId="2">#REF!</definedName>
    <definedName name="S9P7" localSheetId="7">#REF!</definedName>
    <definedName name="S9P7" localSheetId="11">#REF!</definedName>
    <definedName name="S9P7" localSheetId="12">#REF!</definedName>
    <definedName name="S9P7">#REF!</definedName>
    <definedName name="S9P8" localSheetId="2">#REF!</definedName>
    <definedName name="S9P8" localSheetId="7">#REF!</definedName>
    <definedName name="S9P8" localSheetId="11">#REF!</definedName>
    <definedName name="S9P8" localSheetId="12">#REF!</definedName>
    <definedName name="S9P8">#REF!</definedName>
    <definedName name="S9P9" localSheetId="2">#REF!</definedName>
    <definedName name="S9P9" localSheetId="7">#REF!</definedName>
    <definedName name="S9P9" localSheetId="11">#REF!</definedName>
    <definedName name="S9P9" localSheetId="12">#REF!</definedName>
    <definedName name="S9P9">#REF!</definedName>
    <definedName name="S9R1" localSheetId="2">#REF!</definedName>
    <definedName name="S9R1" localSheetId="7">#REF!</definedName>
    <definedName name="S9R1" localSheetId="11">#REF!</definedName>
    <definedName name="S9R1" localSheetId="12">#REF!</definedName>
    <definedName name="S9R1">#REF!</definedName>
    <definedName name="S9R10" localSheetId="2">#REF!</definedName>
    <definedName name="S9R10" localSheetId="7">#REF!</definedName>
    <definedName name="S9R10" localSheetId="11">#REF!</definedName>
    <definedName name="S9R10" localSheetId="12">#REF!</definedName>
    <definedName name="S9R10">#REF!</definedName>
    <definedName name="S9R11" localSheetId="2">#REF!</definedName>
    <definedName name="S9R11" localSheetId="7">#REF!</definedName>
    <definedName name="S9R11" localSheetId="11">#REF!</definedName>
    <definedName name="S9R11" localSheetId="12">#REF!</definedName>
    <definedName name="S9R11">#REF!</definedName>
    <definedName name="S9R12" localSheetId="2">#REF!</definedName>
    <definedName name="S9R12" localSheetId="7">#REF!</definedName>
    <definedName name="S9R12" localSheetId="11">#REF!</definedName>
    <definedName name="S9R12" localSheetId="12">#REF!</definedName>
    <definedName name="S9R12">#REF!</definedName>
    <definedName name="S9R13" localSheetId="2">#REF!</definedName>
    <definedName name="S9R13" localSheetId="7">#REF!</definedName>
    <definedName name="S9R13" localSheetId="11">#REF!</definedName>
    <definedName name="S9R13" localSheetId="12">#REF!</definedName>
    <definedName name="S9R13">#REF!</definedName>
    <definedName name="S9R14" localSheetId="2">#REF!</definedName>
    <definedName name="S9R14" localSheetId="7">#REF!</definedName>
    <definedName name="S9R14" localSheetId="11">#REF!</definedName>
    <definedName name="S9R14" localSheetId="12">#REF!</definedName>
    <definedName name="S9R14">#REF!</definedName>
    <definedName name="S9R15" localSheetId="2">#REF!</definedName>
    <definedName name="S9R15" localSheetId="7">#REF!</definedName>
    <definedName name="S9R15" localSheetId="11">#REF!</definedName>
    <definedName name="S9R15" localSheetId="12">#REF!</definedName>
    <definedName name="S9R15">#REF!</definedName>
    <definedName name="S9R16" localSheetId="2">#REF!</definedName>
    <definedName name="S9R16" localSheetId="7">#REF!</definedName>
    <definedName name="S9R16" localSheetId="11">#REF!</definedName>
    <definedName name="S9R16" localSheetId="12">#REF!</definedName>
    <definedName name="S9R16">#REF!</definedName>
    <definedName name="S9R17" localSheetId="2">#REF!</definedName>
    <definedName name="S9R17" localSheetId="7">#REF!</definedName>
    <definedName name="S9R17" localSheetId="11">#REF!</definedName>
    <definedName name="S9R17" localSheetId="12">#REF!</definedName>
    <definedName name="S9R17">#REF!</definedName>
    <definedName name="S9R18" localSheetId="2">#REF!</definedName>
    <definedName name="S9R18" localSheetId="7">#REF!</definedName>
    <definedName name="S9R18" localSheetId="11">#REF!</definedName>
    <definedName name="S9R18" localSheetId="12">#REF!</definedName>
    <definedName name="S9R18">#REF!</definedName>
    <definedName name="S9R19" localSheetId="2">#REF!</definedName>
    <definedName name="S9R19" localSheetId="7">#REF!</definedName>
    <definedName name="S9R19" localSheetId="11">#REF!</definedName>
    <definedName name="S9R19" localSheetId="12">#REF!</definedName>
    <definedName name="S9R19">#REF!</definedName>
    <definedName name="S9R2" localSheetId="2">#REF!</definedName>
    <definedName name="S9R2" localSheetId="7">#REF!</definedName>
    <definedName name="S9R2" localSheetId="11">#REF!</definedName>
    <definedName name="S9R2" localSheetId="12">#REF!</definedName>
    <definedName name="S9R2">#REF!</definedName>
    <definedName name="S9R20" localSheetId="2">#REF!</definedName>
    <definedName name="S9R20" localSheetId="7">#REF!</definedName>
    <definedName name="S9R20" localSheetId="11">#REF!</definedName>
    <definedName name="S9R20" localSheetId="12">#REF!</definedName>
    <definedName name="S9R20">#REF!</definedName>
    <definedName name="S9R21" localSheetId="2">#REF!</definedName>
    <definedName name="S9R21" localSheetId="7">#REF!</definedName>
    <definedName name="S9R21" localSheetId="11">#REF!</definedName>
    <definedName name="S9R21" localSheetId="12">#REF!</definedName>
    <definedName name="S9R21">#REF!</definedName>
    <definedName name="S9R22" localSheetId="2">#REF!</definedName>
    <definedName name="S9R22" localSheetId="7">#REF!</definedName>
    <definedName name="S9R22" localSheetId="11">#REF!</definedName>
    <definedName name="S9R22" localSheetId="12">#REF!</definedName>
    <definedName name="S9R22">#REF!</definedName>
    <definedName name="S9R23" localSheetId="2">#REF!</definedName>
    <definedName name="S9R23" localSheetId="7">#REF!</definedName>
    <definedName name="S9R23" localSheetId="11">#REF!</definedName>
    <definedName name="S9R23" localSheetId="12">#REF!</definedName>
    <definedName name="S9R23">#REF!</definedName>
    <definedName name="S9R24" localSheetId="2">#REF!</definedName>
    <definedName name="S9R24" localSheetId="7">#REF!</definedName>
    <definedName name="S9R24" localSheetId="11">#REF!</definedName>
    <definedName name="S9R24" localSheetId="12">#REF!</definedName>
    <definedName name="S9R24">#REF!</definedName>
    <definedName name="S9R3" localSheetId="2">#REF!</definedName>
    <definedName name="S9R3" localSheetId="7">#REF!</definedName>
    <definedName name="S9R3" localSheetId="11">#REF!</definedName>
    <definedName name="S9R3" localSheetId="12">#REF!</definedName>
    <definedName name="S9R3">#REF!</definedName>
    <definedName name="S9R4" localSheetId="2">#REF!</definedName>
    <definedName name="S9R4" localSheetId="7">#REF!</definedName>
    <definedName name="S9R4" localSheetId="11">#REF!</definedName>
    <definedName name="S9R4" localSheetId="12">#REF!</definedName>
    <definedName name="S9R4">#REF!</definedName>
    <definedName name="S9R5" localSheetId="2">#REF!</definedName>
    <definedName name="S9R5" localSheetId="7">#REF!</definedName>
    <definedName name="S9R5" localSheetId="11">#REF!</definedName>
    <definedName name="S9R5" localSheetId="12">#REF!</definedName>
    <definedName name="S9R5">#REF!</definedName>
    <definedName name="S9R6" localSheetId="2">#REF!</definedName>
    <definedName name="S9R6" localSheetId="7">#REF!</definedName>
    <definedName name="S9R6" localSheetId="11">#REF!</definedName>
    <definedName name="S9R6" localSheetId="12">#REF!</definedName>
    <definedName name="S9R6">#REF!</definedName>
    <definedName name="S9R7" localSheetId="2">#REF!</definedName>
    <definedName name="S9R7" localSheetId="7">#REF!</definedName>
    <definedName name="S9R7" localSheetId="11">#REF!</definedName>
    <definedName name="S9R7" localSheetId="12">#REF!</definedName>
    <definedName name="S9R7">#REF!</definedName>
    <definedName name="S9R8" localSheetId="2">#REF!</definedName>
    <definedName name="S9R8" localSheetId="7">#REF!</definedName>
    <definedName name="S9R8" localSheetId="11">#REF!</definedName>
    <definedName name="S9R8" localSheetId="12">#REF!</definedName>
    <definedName name="S9R8">#REF!</definedName>
    <definedName name="S9R9" localSheetId="2">#REF!</definedName>
    <definedName name="S9R9" localSheetId="7">#REF!</definedName>
    <definedName name="S9R9" localSheetId="11">#REF!</definedName>
    <definedName name="S9R9" localSheetId="12">#REF!</definedName>
    <definedName name="S9R9">#REF!</definedName>
    <definedName name="soma_total" localSheetId="2">#REF!</definedName>
    <definedName name="soma_total" localSheetId="7">#REF!</definedName>
    <definedName name="soma_total" localSheetId="11">#REF!</definedName>
    <definedName name="soma_total" localSheetId="12">#REF!</definedName>
    <definedName name="soma_total">#REF!</definedName>
    <definedName name="sub_item_1" localSheetId="2">#REF!</definedName>
    <definedName name="sub_item_1" localSheetId="7">#REF!</definedName>
    <definedName name="sub_item_1" localSheetId="11">#REF!</definedName>
    <definedName name="sub_item_1" localSheetId="12">#REF!</definedName>
    <definedName name="sub_item_1">#REF!</definedName>
    <definedName name="sub_item_10" localSheetId="2">#REF!</definedName>
    <definedName name="sub_item_10" localSheetId="7">#REF!</definedName>
    <definedName name="sub_item_10" localSheetId="11">#REF!</definedName>
    <definedName name="sub_item_10" localSheetId="12">#REF!</definedName>
    <definedName name="sub_item_10">#REF!</definedName>
    <definedName name="sub_item_11" localSheetId="2">#REF!</definedName>
    <definedName name="sub_item_11" localSheetId="7">#REF!</definedName>
    <definedName name="sub_item_11" localSheetId="11">#REF!</definedName>
    <definedName name="sub_item_11" localSheetId="12">#REF!</definedName>
    <definedName name="sub_item_11">#REF!</definedName>
    <definedName name="sub_item_12" localSheetId="2">#REF!</definedName>
    <definedName name="sub_item_12" localSheetId="7">#REF!</definedName>
    <definedName name="sub_item_12" localSheetId="11">#REF!</definedName>
    <definedName name="sub_item_12" localSheetId="12">#REF!</definedName>
    <definedName name="sub_item_12">#REF!</definedName>
    <definedName name="sub_item_13" localSheetId="2">#REF!</definedName>
    <definedName name="sub_item_13" localSheetId="7">#REF!</definedName>
    <definedName name="sub_item_13" localSheetId="11">#REF!</definedName>
    <definedName name="sub_item_13" localSheetId="12">#REF!</definedName>
    <definedName name="sub_item_13">#REF!</definedName>
    <definedName name="sub_item_14" localSheetId="2">#REF!</definedName>
    <definedName name="sub_item_14" localSheetId="7">#REF!</definedName>
    <definedName name="sub_item_14" localSheetId="11">#REF!</definedName>
    <definedName name="sub_item_14" localSheetId="12">#REF!</definedName>
    <definedName name="sub_item_14">#REF!</definedName>
    <definedName name="sub_item_15" localSheetId="2">#REF!</definedName>
    <definedName name="sub_item_15" localSheetId="7">#REF!</definedName>
    <definedName name="sub_item_15" localSheetId="11">#REF!</definedName>
    <definedName name="sub_item_15" localSheetId="12">#REF!</definedName>
    <definedName name="sub_item_15">#REF!</definedName>
    <definedName name="sub_item_16" localSheetId="2">#REF!</definedName>
    <definedName name="sub_item_16" localSheetId="7">#REF!</definedName>
    <definedName name="sub_item_16" localSheetId="11">#REF!</definedName>
    <definedName name="sub_item_16" localSheetId="12">#REF!</definedName>
    <definedName name="sub_item_16">#REF!</definedName>
    <definedName name="sub_item_17" localSheetId="2">#REF!</definedName>
    <definedName name="sub_item_17" localSheetId="7">#REF!</definedName>
    <definedName name="sub_item_17" localSheetId="11">#REF!</definedName>
    <definedName name="sub_item_17" localSheetId="12">#REF!</definedName>
    <definedName name="sub_item_17">#REF!</definedName>
    <definedName name="sub_item_18" localSheetId="2">#REF!</definedName>
    <definedName name="sub_item_18" localSheetId="7">#REF!</definedName>
    <definedName name="sub_item_18" localSheetId="11">#REF!</definedName>
    <definedName name="sub_item_18" localSheetId="12">#REF!</definedName>
    <definedName name="sub_item_18">#REF!</definedName>
    <definedName name="sub_item_19" localSheetId="2">#REF!</definedName>
    <definedName name="sub_item_19" localSheetId="7">#REF!</definedName>
    <definedName name="sub_item_19" localSheetId="11">#REF!</definedName>
    <definedName name="sub_item_19" localSheetId="12">#REF!</definedName>
    <definedName name="sub_item_19">#REF!</definedName>
    <definedName name="sub_item_2" localSheetId="2">#REF!</definedName>
    <definedName name="sub_item_2" localSheetId="7">#REF!</definedName>
    <definedName name="sub_item_2" localSheetId="11">#REF!</definedName>
    <definedName name="sub_item_2" localSheetId="12">#REF!</definedName>
    <definedName name="sub_item_2">#REF!</definedName>
    <definedName name="sub_item_20" localSheetId="2">#REF!</definedName>
    <definedName name="sub_item_20" localSheetId="7">#REF!</definedName>
    <definedName name="sub_item_20" localSheetId="11">#REF!</definedName>
    <definedName name="sub_item_20" localSheetId="12">#REF!</definedName>
    <definedName name="sub_item_20">#REF!</definedName>
    <definedName name="sub_item_21" localSheetId="2">#REF!</definedName>
    <definedName name="sub_item_21" localSheetId="7">#REF!</definedName>
    <definedName name="sub_item_21" localSheetId="11">#REF!</definedName>
    <definedName name="sub_item_21" localSheetId="12">#REF!</definedName>
    <definedName name="sub_item_21">#REF!</definedName>
    <definedName name="sub_item_22" localSheetId="2">#REF!</definedName>
    <definedName name="sub_item_22" localSheetId="7">#REF!</definedName>
    <definedName name="sub_item_22" localSheetId="11">#REF!</definedName>
    <definedName name="sub_item_22" localSheetId="12">#REF!</definedName>
    <definedName name="sub_item_22">#REF!</definedName>
    <definedName name="sub_item_23" localSheetId="2">#REF!</definedName>
    <definedName name="sub_item_23" localSheetId="7">#REF!</definedName>
    <definedName name="sub_item_23" localSheetId="11">#REF!</definedName>
    <definedName name="sub_item_23" localSheetId="12">#REF!</definedName>
    <definedName name="sub_item_23">#REF!</definedName>
    <definedName name="sub_item_24" localSheetId="2">#REF!</definedName>
    <definedName name="sub_item_24" localSheetId="7">#REF!</definedName>
    <definedName name="sub_item_24" localSheetId="11">#REF!</definedName>
    <definedName name="sub_item_24" localSheetId="12">#REF!</definedName>
    <definedName name="sub_item_24">#REF!</definedName>
    <definedName name="sub_item_25" localSheetId="2">#REF!</definedName>
    <definedName name="sub_item_25" localSheetId="7">#REF!</definedName>
    <definedName name="sub_item_25" localSheetId="11">#REF!</definedName>
    <definedName name="sub_item_25" localSheetId="12">#REF!</definedName>
    <definedName name="sub_item_25">#REF!</definedName>
    <definedName name="sub_item_26" localSheetId="2">#REF!</definedName>
    <definedName name="sub_item_26" localSheetId="7">#REF!</definedName>
    <definedName name="sub_item_26" localSheetId="11">#REF!</definedName>
    <definedName name="sub_item_26" localSheetId="12">#REF!</definedName>
    <definedName name="sub_item_26">#REF!</definedName>
    <definedName name="sub_item_27" localSheetId="2">#REF!</definedName>
    <definedName name="sub_item_27" localSheetId="7">#REF!</definedName>
    <definedName name="sub_item_27" localSheetId="11">#REF!</definedName>
    <definedName name="sub_item_27" localSheetId="12">#REF!</definedName>
    <definedName name="sub_item_27">#REF!</definedName>
    <definedName name="sub_item_28" localSheetId="2">#REF!</definedName>
    <definedName name="sub_item_28" localSheetId="7">#REF!</definedName>
    <definedName name="sub_item_28" localSheetId="11">#REF!</definedName>
    <definedName name="sub_item_28" localSheetId="12">#REF!</definedName>
    <definedName name="sub_item_28">#REF!</definedName>
    <definedName name="sub_item_29" localSheetId="2">#REF!</definedName>
    <definedName name="sub_item_29" localSheetId="7">#REF!</definedName>
    <definedName name="sub_item_29" localSheetId="11">#REF!</definedName>
    <definedName name="sub_item_29" localSheetId="12">#REF!</definedName>
    <definedName name="sub_item_29">#REF!</definedName>
    <definedName name="sub_item_3" localSheetId="2">#REF!</definedName>
    <definedName name="sub_item_3" localSheetId="7">#REF!</definedName>
    <definedName name="sub_item_3" localSheetId="11">#REF!</definedName>
    <definedName name="sub_item_3" localSheetId="12">#REF!</definedName>
    <definedName name="sub_item_3">#REF!</definedName>
    <definedName name="sub_item_30" localSheetId="2">#REF!</definedName>
    <definedName name="sub_item_30" localSheetId="7">#REF!</definedName>
    <definedName name="sub_item_30" localSheetId="11">#REF!</definedName>
    <definedName name="sub_item_30" localSheetId="12">#REF!</definedName>
    <definedName name="sub_item_30">#REF!</definedName>
    <definedName name="sub_item_31" localSheetId="2">#REF!</definedName>
    <definedName name="sub_item_31" localSheetId="7">#REF!</definedName>
    <definedName name="sub_item_31" localSheetId="11">#REF!</definedName>
    <definedName name="sub_item_31" localSheetId="12">#REF!</definedName>
    <definedName name="sub_item_31">#REF!</definedName>
    <definedName name="sub_item_32" localSheetId="2">#REF!</definedName>
    <definedName name="sub_item_32" localSheetId="7">#REF!</definedName>
    <definedName name="sub_item_32" localSheetId="11">#REF!</definedName>
    <definedName name="sub_item_32" localSheetId="12">#REF!</definedName>
    <definedName name="sub_item_32">#REF!</definedName>
    <definedName name="sub_item_33" localSheetId="2">#REF!</definedName>
    <definedName name="sub_item_33" localSheetId="7">#REF!</definedName>
    <definedName name="sub_item_33" localSheetId="11">#REF!</definedName>
    <definedName name="sub_item_33" localSheetId="12">#REF!</definedName>
    <definedName name="sub_item_33">#REF!</definedName>
    <definedName name="sub_item_34" localSheetId="2">#REF!</definedName>
    <definedName name="sub_item_34" localSheetId="7">#REF!</definedName>
    <definedName name="sub_item_34" localSheetId="11">#REF!</definedName>
    <definedName name="sub_item_34" localSheetId="12">#REF!</definedName>
    <definedName name="sub_item_34">#REF!</definedName>
    <definedName name="sub_item_35" localSheetId="2">#REF!</definedName>
    <definedName name="sub_item_35" localSheetId="7">#REF!</definedName>
    <definedName name="sub_item_35" localSheetId="11">#REF!</definedName>
    <definedName name="sub_item_35" localSheetId="12">#REF!</definedName>
    <definedName name="sub_item_35">#REF!</definedName>
    <definedName name="sub_item_36" localSheetId="2">#REF!</definedName>
    <definedName name="sub_item_36" localSheetId="7">#REF!</definedName>
    <definedName name="sub_item_36" localSheetId="11">#REF!</definedName>
    <definedName name="sub_item_36" localSheetId="12">#REF!</definedName>
    <definedName name="sub_item_36">#REF!</definedName>
    <definedName name="sub_item_37" localSheetId="2">#REF!</definedName>
    <definedName name="sub_item_37" localSheetId="7">#REF!</definedName>
    <definedName name="sub_item_37" localSheetId="11">#REF!</definedName>
    <definedName name="sub_item_37" localSheetId="12">#REF!</definedName>
    <definedName name="sub_item_37">#REF!</definedName>
    <definedName name="sub_item_38" localSheetId="2">#REF!</definedName>
    <definedName name="sub_item_38" localSheetId="7">#REF!</definedName>
    <definedName name="sub_item_38" localSheetId="11">#REF!</definedName>
    <definedName name="sub_item_38" localSheetId="12">#REF!</definedName>
    <definedName name="sub_item_38">#REF!</definedName>
    <definedName name="sub_item_39" localSheetId="2">#REF!</definedName>
    <definedName name="sub_item_39" localSheetId="7">#REF!</definedName>
    <definedName name="sub_item_39" localSheetId="11">#REF!</definedName>
    <definedName name="sub_item_39" localSheetId="12">#REF!</definedName>
    <definedName name="sub_item_39">#REF!</definedName>
    <definedName name="sub_item_4" localSheetId="2">#REF!</definedName>
    <definedName name="sub_item_4" localSheetId="7">#REF!</definedName>
    <definedName name="sub_item_4" localSheetId="11">#REF!</definedName>
    <definedName name="sub_item_4" localSheetId="12">#REF!</definedName>
    <definedName name="sub_item_4">#REF!</definedName>
    <definedName name="sub_item_40" localSheetId="2">#REF!</definedName>
    <definedName name="sub_item_40" localSheetId="7">#REF!</definedName>
    <definedName name="sub_item_40" localSheetId="11">#REF!</definedName>
    <definedName name="sub_item_40" localSheetId="12">#REF!</definedName>
    <definedName name="sub_item_40">#REF!</definedName>
    <definedName name="sub_item_41" localSheetId="2">#REF!</definedName>
    <definedName name="sub_item_41" localSheetId="7">#REF!</definedName>
    <definedName name="sub_item_41" localSheetId="11">#REF!</definedName>
    <definedName name="sub_item_41" localSheetId="12">#REF!</definedName>
    <definedName name="sub_item_41">#REF!</definedName>
    <definedName name="sub_item_42" localSheetId="2">#REF!</definedName>
    <definedName name="sub_item_42" localSheetId="7">#REF!</definedName>
    <definedName name="sub_item_42" localSheetId="11">#REF!</definedName>
    <definedName name="sub_item_42" localSheetId="12">#REF!</definedName>
    <definedName name="sub_item_42">#REF!</definedName>
    <definedName name="sub_item_43" localSheetId="2">#REF!</definedName>
    <definedName name="sub_item_43" localSheetId="7">#REF!</definedName>
    <definedName name="sub_item_43" localSheetId="11">#REF!</definedName>
    <definedName name="sub_item_43" localSheetId="12">#REF!</definedName>
    <definedName name="sub_item_43">#REF!</definedName>
    <definedName name="sub_item_44" localSheetId="2">#REF!</definedName>
    <definedName name="sub_item_44" localSheetId="7">#REF!</definedName>
    <definedName name="sub_item_44" localSheetId="11">#REF!</definedName>
    <definedName name="sub_item_44" localSheetId="12">#REF!</definedName>
    <definedName name="sub_item_44">#REF!</definedName>
    <definedName name="sub_item_45" localSheetId="2">#REF!</definedName>
    <definedName name="sub_item_45" localSheetId="7">#REF!</definedName>
    <definedName name="sub_item_45" localSheetId="11">#REF!</definedName>
    <definedName name="sub_item_45" localSheetId="12">#REF!</definedName>
    <definedName name="sub_item_45">#REF!</definedName>
    <definedName name="sub_item_5" localSheetId="2">#REF!</definedName>
    <definedName name="sub_item_5" localSheetId="7">#REF!</definedName>
    <definedName name="sub_item_5" localSheetId="11">#REF!</definedName>
    <definedName name="sub_item_5" localSheetId="12">#REF!</definedName>
    <definedName name="sub_item_5">#REF!</definedName>
    <definedName name="sub_item_6" localSheetId="2">#REF!</definedName>
    <definedName name="sub_item_6" localSheetId="7">#REF!</definedName>
    <definedName name="sub_item_6" localSheetId="11">#REF!</definedName>
    <definedName name="sub_item_6" localSheetId="12">#REF!</definedName>
    <definedName name="sub_item_6">#REF!</definedName>
    <definedName name="sub_item_7" localSheetId="2">#REF!</definedName>
    <definedName name="sub_item_7" localSheetId="7">#REF!</definedName>
    <definedName name="sub_item_7" localSheetId="11">#REF!</definedName>
    <definedName name="sub_item_7" localSheetId="12">#REF!</definedName>
    <definedName name="sub_item_7">#REF!</definedName>
    <definedName name="sub_item_8" localSheetId="2">#REF!</definedName>
    <definedName name="sub_item_8" localSheetId="7">#REF!</definedName>
    <definedName name="sub_item_8" localSheetId="11">#REF!</definedName>
    <definedName name="sub_item_8" localSheetId="12">#REF!</definedName>
    <definedName name="sub_item_8">#REF!</definedName>
    <definedName name="sub_item_9" localSheetId="2">#REF!</definedName>
    <definedName name="sub_item_9" localSheetId="7">#REF!</definedName>
    <definedName name="sub_item_9" localSheetId="11">#REF!</definedName>
    <definedName name="sub_item_9" localSheetId="12">#REF!</definedName>
    <definedName name="sub_item_9">#REF!</definedName>
    <definedName name="switch" localSheetId="2">#REF!</definedName>
    <definedName name="switch" localSheetId="12">#REF!</definedName>
    <definedName name="switch">#REF!</definedName>
    <definedName name="T">#REF!</definedName>
    <definedName name="teste">"$#REF!.$A$1:$B$3278"</definedName>
    <definedName name="_xlnm.Print_Titles" localSheetId="9">'COMPOSIÇÕES COMPLEMENTARES '!$1:$8</definedName>
    <definedName name="_xlnm.Print_Titles" localSheetId="10">COTAÇÕES!$6:$7</definedName>
    <definedName name="_xlnm.Print_Titles" localSheetId="7">'CURVA ABC'!$3:$10</definedName>
    <definedName name="_xlnm.Print_Titles" localSheetId="6">INSUMOS!$1:$2</definedName>
    <definedName name="_xlnm.Print_Titles" localSheetId="4">PLANILHA_SINTÉTICA!$1:$8</definedName>
    <definedName name="_xlnm.Print_Titles" localSheetId="5">SERVIÇOS!$1:$3</definedName>
    <definedName name="TOTAL_ACU_REF" localSheetId="2">#REF!</definedName>
    <definedName name="TOTAL_ACU_REF" localSheetId="7">#REF!</definedName>
    <definedName name="TOTAL_ACU_REF" localSheetId="11">#REF!</definedName>
    <definedName name="TOTAL_ACU_REF" localSheetId="12">#REF!</definedName>
    <definedName name="TOTAL_ACU_REF">#REF!</definedName>
    <definedName name="TOTAL_ADD" localSheetId="2">#REF!</definedName>
    <definedName name="TOTAL_ADD" localSheetId="7">#REF!</definedName>
    <definedName name="TOTAL_ADD" localSheetId="11">#REF!</definedName>
    <definedName name="TOTAL_ADD" localSheetId="12">#REF!</definedName>
    <definedName name="TOTAL_ADD">#REF!</definedName>
    <definedName name="TOTAL_ADD_ACU" localSheetId="2">#REF!</definedName>
    <definedName name="TOTAL_ADD_ACU" localSheetId="7">#REF!</definedName>
    <definedName name="TOTAL_ADD_ACU" localSheetId="11">#REF!</definedName>
    <definedName name="TOTAL_ADD_ACU" localSheetId="12">#REF!</definedName>
    <definedName name="TOTAL_ADD_ACU">#REF!</definedName>
    <definedName name="TOTAL_REF" localSheetId="2">#REF!</definedName>
    <definedName name="TOTAL_REF" localSheetId="7">#REF!</definedName>
    <definedName name="TOTAL_REF" localSheetId="11">#REF!</definedName>
    <definedName name="TOTAL_REF" localSheetId="12">#REF!</definedName>
    <definedName name="TOTAL_REF">#REF!</definedName>
    <definedName name="TOTAL_RES" localSheetId="2">#REF!</definedName>
    <definedName name="TOTAL_RES" localSheetId="7">#REF!</definedName>
    <definedName name="TOTAL_RES" localSheetId="11">#REF!</definedName>
    <definedName name="TOTAL_RES" localSheetId="12">#REF!</definedName>
    <definedName name="TOTAL_RES">#REF!</definedName>
    <definedName name="TOTAL_RES_ACU" localSheetId="2">#REF!</definedName>
    <definedName name="TOTAL_RES_ACU" localSheetId="7">#REF!</definedName>
    <definedName name="TOTAL_RES_ACU" localSheetId="11">#REF!</definedName>
    <definedName name="TOTAL_RES_ACU" localSheetId="12">#REF!</definedName>
    <definedName name="TOTAL_RES_ACU">#REF!</definedName>
    <definedName name="Z_39FA8DCB_7FE1_4377_9C2C_3A6C28B9DCE8_.wvu.PrintArea" localSheetId="9" hidden="1">'COMPOSIÇÕES COMPLEMENTARES '!$A$1:$K$76</definedName>
    <definedName name="Z_60131786_0F54_49F5_B695_1A5DD0544ED6_.wvu.PrintArea" localSheetId="9" hidden="1">'COMPOSIÇÕES COMPLEMENTARES '!$A$1:$D$76</definedName>
    <definedName name="Z_E9EF4FFF_2A51_4B23_8A33_7F2B85269ACF_.wvu.PrintArea_7" localSheetId="9">#REF!</definedName>
    <definedName name="Z_E9EF4FFF_2A51_4B23_8A33_7F2B85269ACF_.wvu.PrintArea_7">"#REF!"</definedName>
    <definedName name="Z_E9EF4FFF_2A51_4B23_8A33_7F2B85269ACF_.wvu.PrintArea_7_1">"#REF!"</definedName>
    <definedName name="Z_E9EF4FFF_2A51_4B23_8A33_7F2B85269ACF_.wvu.PrintArea_7_2">"#REF!"</definedName>
    <definedName name="Z_E9EF4FFF_2A51_4B23_8A33_7F2B85269ACF_.wvu.PrintArea_7_3">"#REF!"</definedName>
    <definedName name="Z_E9EF4FFF_2A51_4B23_8A33_7F2B85269ACF_.wvu.Rows_2" localSheetId="9">(#REF!,#REF!,#REF!,#REF!,#REF!,#REF!,#REF!,#REF!,#REF!,#REF!,#REF!,#REF!,#REF!)</definedName>
    <definedName name="Z_E9EF4FFF_2A51_4B23_8A33_7F2B85269ACF_.wvu.Rows_2">("#REF!,#REF!,#REF!,#REF!,#REF!,#REF!,#REF!,#REF!,#REF!,#REF!,#REF!,#REF!,#REF!)")</definedName>
    <definedName name="Z_E9EF4FFF_2A51_4B23_8A33_7F2B85269ACF_.wvu.Rows_2_1">("#REF!,#REF!,#REF!,#REF!,#REF!,#REF!,#REF!,#REF!,#REF!,#REF!,#REF!,#REF!,#REF!)")</definedName>
    <definedName name="Z_E9EF4FFF_2A51_4B23_8A33_7F2B85269ACF_.wvu.Rows_2_2">("#REF!,#REF!,#REF!,#REF!,#REF!,#REF!,#REF!,#REF!,#REF!,#REF!,#REF!,#REF!,#REF!)")</definedName>
    <definedName name="Z_E9EF4FFF_2A51_4B23_8A33_7F2B85269ACF_.wvu.Rows_2_3">("#REF!,#REF!,#REF!,#REF!,#REF!,#REF!,#REF!,#REF!,#REF!,#REF!,#REF!,#REF!,#REF!)")</definedName>
    <definedName name="Z_EBC8F422_5E67_469B_8659_30B1245AF0DB_.wvu.PrintArea" localSheetId="9" hidden="1">'COMPOSIÇÕES COMPLEMENTARES '!$A$1:$D$76</definedName>
  </definedNames>
  <calcPr calcId="181029"/>
</workbook>
</file>

<file path=xl/calcChain.xml><?xml version="1.0" encoding="utf-8"?>
<calcChain xmlns="http://schemas.openxmlformats.org/spreadsheetml/2006/main">
  <c r="J12" i="25" l="1"/>
  <c r="J13" i="25"/>
  <c r="J14" i="25"/>
  <c r="J11" i="25"/>
  <c r="I12" i="25"/>
  <c r="I13" i="25"/>
  <c r="I14" i="25"/>
  <c r="I11" i="25"/>
  <c r="H13" i="25"/>
  <c r="H14" i="25" s="1"/>
  <c r="H12" i="25"/>
  <c r="H11" i="25"/>
  <c r="E13" i="25"/>
  <c r="G13" i="25" s="1"/>
  <c r="E14" i="25"/>
  <c r="G14" i="25" s="1"/>
  <c r="E11" i="25"/>
  <c r="G11" i="25" s="1"/>
  <c r="E12" i="25"/>
  <c r="G12" i="25" s="1"/>
  <c r="D13" i="25"/>
  <c r="D14" i="25"/>
  <c r="D11" i="25"/>
  <c r="D12" i="25"/>
  <c r="F13" i="25"/>
  <c r="F14" i="25"/>
  <c r="F11" i="25"/>
  <c r="F12" i="25"/>
  <c r="C11" i="25" l="1"/>
  <c r="C14" i="25"/>
  <c r="C13" i="25"/>
  <c r="C12" i="25"/>
  <c r="I22" i="10" l="1"/>
  <c r="I14" i="10"/>
  <c r="D13" i="1" l="1"/>
  <c r="F13" i="1"/>
  <c r="H13" i="1"/>
  <c r="K13" i="1" s="1"/>
  <c r="H12" i="1"/>
  <c r="C13" i="1"/>
  <c r="D12" i="1"/>
  <c r="C12" i="1"/>
  <c r="I22" i="18"/>
  <c r="H22" i="18"/>
  <c r="G22" i="18"/>
  <c r="E22" i="18"/>
  <c r="D22" i="18"/>
  <c r="I21" i="18"/>
  <c r="H21" i="18"/>
  <c r="G21" i="18"/>
  <c r="E21" i="18"/>
  <c r="D21" i="18"/>
  <c r="I20" i="18"/>
  <c r="H20" i="18"/>
  <c r="G20" i="18"/>
  <c r="E20" i="18"/>
  <c r="D20" i="18"/>
  <c r="I19" i="18"/>
  <c r="H19" i="18"/>
  <c r="G19" i="18"/>
  <c r="E19" i="18"/>
  <c r="D19" i="18"/>
  <c r="I18" i="18"/>
  <c r="H18" i="18"/>
  <c r="G18" i="18"/>
  <c r="E18" i="18"/>
  <c r="D18" i="18"/>
  <c r="E15" i="18"/>
  <c r="J22" i="18" l="1"/>
  <c r="I17" i="18"/>
  <c r="H17" i="18"/>
  <c r="J20" i="18"/>
  <c r="J19" i="18"/>
  <c r="J21" i="18"/>
  <c r="J18" i="18"/>
  <c r="AK19" i="1"/>
  <c r="G14" i="1"/>
  <c r="J14" i="1" s="1"/>
  <c r="F14" i="1"/>
  <c r="H14" i="1" s="1"/>
  <c r="K14" i="1" s="1"/>
  <c r="D14" i="1"/>
  <c r="C14" i="1"/>
  <c r="J17" i="18" l="1"/>
  <c r="I14" i="1"/>
  <c r="D11" i="18"/>
  <c r="E11" i="18"/>
  <c r="G11" i="18"/>
  <c r="H11" i="18"/>
  <c r="I11" i="18"/>
  <c r="D12" i="18"/>
  <c r="E12" i="18"/>
  <c r="G12" i="18"/>
  <c r="H12" i="18"/>
  <c r="I12" i="18"/>
  <c r="C17" i="1"/>
  <c r="D17" i="1"/>
  <c r="F17" i="1"/>
  <c r="G17" i="1"/>
  <c r="H17" i="1"/>
  <c r="I17" i="1"/>
  <c r="J17" i="1"/>
  <c r="K17" i="1"/>
  <c r="C20" i="1"/>
  <c r="D20" i="1"/>
  <c r="F20" i="1"/>
  <c r="G20" i="1"/>
  <c r="H20" i="1"/>
  <c r="I20" i="1"/>
  <c r="J20" i="1"/>
  <c r="K20" i="1"/>
  <c r="C21" i="1"/>
  <c r="D21" i="1"/>
  <c r="F21" i="1"/>
  <c r="G21" i="1"/>
  <c r="H21" i="1"/>
  <c r="I21" i="1"/>
  <c r="J21" i="1"/>
  <c r="K21" i="1"/>
  <c r="C22" i="1"/>
  <c r="D22" i="1"/>
  <c r="F22" i="1"/>
  <c r="G22" i="1"/>
  <c r="H22" i="1"/>
  <c r="I22" i="1"/>
  <c r="J22" i="1"/>
  <c r="K22" i="1"/>
  <c r="C23" i="1"/>
  <c r="D23" i="1"/>
  <c r="F23" i="1"/>
  <c r="G23" i="1"/>
  <c r="H23" i="1"/>
  <c r="I23" i="1"/>
  <c r="J23" i="1"/>
  <c r="K23" i="1"/>
  <c r="C24" i="1"/>
  <c r="D24" i="1"/>
  <c r="F24" i="1"/>
  <c r="G24" i="1"/>
  <c r="H24" i="1"/>
  <c r="I24" i="1"/>
  <c r="J24" i="1"/>
  <c r="K24" i="1"/>
  <c r="C25" i="1"/>
  <c r="D25" i="1"/>
  <c r="F25" i="1"/>
  <c r="G25" i="1"/>
  <c r="H25" i="1"/>
  <c r="I25" i="1"/>
  <c r="J25" i="1"/>
  <c r="K25" i="1"/>
  <c r="C26" i="1"/>
  <c r="D26" i="1"/>
  <c r="F26" i="1"/>
  <c r="G26" i="1"/>
  <c r="H26" i="1"/>
  <c r="I26" i="1"/>
  <c r="J26" i="1"/>
  <c r="K26" i="1"/>
  <c r="C27" i="1"/>
  <c r="D27" i="1"/>
  <c r="F27" i="1"/>
  <c r="G27" i="1"/>
  <c r="H27" i="1"/>
  <c r="I27" i="1"/>
  <c r="J27" i="1"/>
  <c r="K27" i="1"/>
  <c r="C28" i="1"/>
  <c r="D28" i="1"/>
  <c r="F28" i="1"/>
  <c r="G28" i="1"/>
  <c r="H28" i="1"/>
  <c r="I28" i="1"/>
  <c r="J28" i="1"/>
  <c r="K28" i="1"/>
  <c r="C29" i="1"/>
  <c r="D29" i="1"/>
  <c r="F29" i="1"/>
  <c r="G29" i="1"/>
  <c r="H29" i="1"/>
  <c r="I29" i="1"/>
  <c r="J29" i="1"/>
  <c r="K29" i="1"/>
  <c r="C30" i="1"/>
  <c r="D30" i="1"/>
  <c r="F30" i="1"/>
  <c r="G30" i="1"/>
  <c r="H30" i="1"/>
  <c r="I30" i="1"/>
  <c r="J30" i="1"/>
  <c r="K30" i="1"/>
  <c r="C31" i="1"/>
  <c r="D31" i="1"/>
  <c r="F31" i="1"/>
  <c r="G31" i="1"/>
  <c r="H31" i="1"/>
  <c r="I31" i="1"/>
  <c r="J31" i="1"/>
  <c r="K31" i="1"/>
  <c r="C32" i="1"/>
  <c r="D32" i="1"/>
  <c r="F32" i="1"/>
  <c r="G32" i="1"/>
  <c r="H32" i="1"/>
  <c r="I32" i="1"/>
  <c r="J32" i="1"/>
  <c r="K32" i="1"/>
  <c r="C33" i="1"/>
  <c r="D33" i="1"/>
  <c r="F33" i="1"/>
  <c r="G33" i="1"/>
  <c r="H33" i="1"/>
  <c r="I33" i="1"/>
  <c r="J33" i="1"/>
  <c r="K33" i="1"/>
  <c r="C34" i="1"/>
  <c r="D34" i="1"/>
  <c r="F34" i="1"/>
  <c r="G34" i="1"/>
  <c r="H34" i="1"/>
  <c r="I34" i="1"/>
  <c r="J34" i="1"/>
  <c r="K34" i="1"/>
  <c r="C35" i="1"/>
  <c r="D35" i="1"/>
  <c r="F35" i="1"/>
  <c r="G35" i="1"/>
  <c r="H35" i="1"/>
  <c r="I35" i="1"/>
  <c r="J35" i="1"/>
  <c r="K35" i="1"/>
  <c r="C36" i="1"/>
  <c r="D36" i="1"/>
  <c r="F36" i="1"/>
  <c r="G36" i="1"/>
  <c r="H36" i="1"/>
  <c r="I36" i="1"/>
  <c r="J36" i="1"/>
  <c r="K36" i="1"/>
  <c r="C37" i="1"/>
  <c r="D37" i="1"/>
  <c r="F37" i="1"/>
  <c r="G37" i="1"/>
  <c r="H37" i="1"/>
  <c r="I37" i="1"/>
  <c r="J37" i="1"/>
  <c r="K37" i="1"/>
  <c r="C38" i="1"/>
  <c r="D38" i="1"/>
  <c r="F38" i="1"/>
  <c r="G38" i="1"/>
  <c r="H38" i="1"/>
  <c r="I38" i="1"/>
  <c r="J38" i="1"/>
  <c r="K38" i="1"/>
  <c r="C39" i="1"/>
  <c r="D39" i="1"/>
  <c r="F39" i="1"/>
  <c r="G39" i="1"/>
  <c r="H39" i="1"/>
  <c r="I39" i="1"/>
  <c r="J39" i="1"/>
  <c r="K39" i="1"/>
  <c r="C40" i="1"/>
  <c r="D40" i="1"/>
  <c r="F40" i="1"/>
  <c r="G40" i="1"/>
  <c r="H40" i="1"/>
  <c r="I40" i="1"/>
  <c r="J40" i="1"/>
  <c r="K40" i="1"/>
  <c r="C41" i="1"/>
  <c r="D41" i="1"/>
  <c r="F41" i="1"/>
  <c r="G41" i="1"/>
  <c r="H41" i="1"/>
  <c r="I41" i="1"/>
  <c r="J41" i="1"/>
  <c r="K41" i="1"/>
  <c r="C42" i="1"/>
  <c r="D42" i="1"/>
  <c r="F42" i="1"/>
  <c r="G42" i="1"/>
  <c r="H42" i="1"/>
  <c r="I42" i="1"/>
  <c r="J42" i="1"/>
  <c r="K42" i="1"/>
  <c r="C43" i="1"/>
  <c r="D43" i="1"/>
  <c r="F43" i="1"/>
  <c r="G43" i="1"/>
  <c r="H43" i="1"/>
  <c r="I43" i="1"/>
  <c r="J43" i="1"/>
  <c r="K43" i="1"/>
  <c r="C44" i="1"/>
  <c r="D44" i="1"/>
  <c r="F44" i="1"/>
  <c r="G44" i="1"/>
  <c r="H44" i="1"/>
  <c r="I44" i="1"/>
  <c r="J44" i="1"/>
  <c r="K44" i="1"/>
  <c r="C45" i="1"/>
  <c r="D45" i="1"/>
  <c r="F45" i="1"/>
  <c r="G45" i="1"/>
  <c r="H45" i="1"/>
  <c r="I45" i="1"/>
  <c r="J45" i="1"/>
  <c r="K45" i="1"/>
  <c r="C46" i="1"/>
  <c r="D46" i="1"/>
  <c r="F46" i="1"/>
  <c r="G46" i="1"/>
  <c r="H46" i="1"/>
  <c r="I46" i="1"/>
  <c r="J46" i="1"/>
  <c r="K46" i="1"/>
  <c r="C47" i="1"/>
  <c r="D47" i="1"/>
  <c r="F47" i="1"/>
  <c r="G47" i="1"/>
  <c r="H47" i="1"/>
  <c r="I47" i="1"/>
  <c r="J47" i="1"/>
  <c r="K47" i="1"/>
  <c r="C48" i="1"/>
  <c r="D48" i="1"/>
  <c r="F48" i="1"/>
  <c r="G48" i="1"/>
  <c r="H48" i="1"/>
  <c r="I48" i="1"/>
  <c r="J48" i="1"/>
  <c r="K48" i="1"/>
  <c r="C49" i="1"/>
  <c r="D49" i="1"/>
  <c r="F49" i="1"/>
  <c r="G49" i="1"/>
  <c r="H49" i="1"/>
  <c r="I49" i="1"/>
  <c r="J49" i="1"/>
  <c r="K49" i="1"/>
  <c r="C50" i="1"/>
  <c r="D50" i="1"/>
  <c r="F50" i="1"/>
  <c r="G50" i="1"/>
  <c r="H50" i="1"/>
  <c r="I50" i="1"/>
  <c r="J50" i="1"/>
  <c r="K50" i="1"/>
  <c r="C51" i="1"/>
  <c r="D51" i="1"/>
  <c r="F51" i="1"/>
  <c r="G51" i="1"/>
  <c r="H51" i="1"/>
  <c r="I51" i="1"/>
  <c r="J51" i="1"/>
  <c r="K51" i="1"/>
  <c r="C52" i="1"/>
  <c r="D52" i="1"/>
  <c r="F52" i="1"/>
  <c r="G52" i="1"/>
  <c r="H52" i="1"/>
  <c r="I52" i="1"/>
  <c r="J52" i="1"/>
  <c r="K52" i="1"/>
  <c r="C53" i="1"/>
  <c r="D53" i="1"/>
  <c r="F53" i="1"/>
  <c r="G53" i="1"/>
  <c r="H53" i="1"/>
  <c r="I53" i="1"/>
  <c r="J53" i="1"/>
  <c r="K53" i="1"/>
  <c r="C54" i="1"/>
  <c r="D54" i="1"/>
  <c r="F54" i="1"/>
  <c r="G54" i="1"/>
  <c r="H54" i="1"/>
  <c r="I54" i="1"/>
  <c r="J54" i="1"/>
  <c r="K54" i="1"/>
  <c r="C55" i="1"/>
  <c r="D55" i="1"/>
  <c r="F55" i="1"/>
  <c r="G55" i="1"/>
  <c r="H55" i="1"/>
  <c r="I55" i="1"/>
  <c r="J55" i="1"/>
  <c r="K55" i="1"/>
  <c r="C56" i="1"/>
  <c r="D56" i="1"/>
  <c r="F56" i="1"/>
  <c r="G56" i="1"/>
  <c r="H56" i="1"/>
  <c r="I56" i="1"/>
  <c r="J56" i="1"/>
  <c r="K56" i="1"/>
  <c r="C57" i="1"/>
  <c r="D57" i="1"/>
  <c r="F57" i="1"/>
  <c r="G57" i="1"/>
  <c r="H57" i="1"/>
  <c r="I57" i="1"/>
  <c r="J57" i="1"/>
  <c r="K57" i="1"/>
  <c r="C58" i="1"/>
  <c r="D58" i="1"/>
  <c r="F58" i="1"/>
  <c r="G58" i="1"/>
  <c r="H58" i="1"/>
  <c r="I58" i="1"/>
  <c r="J58" i="1"/>
  <c r="K58" i="1"/>
  <c r="C59" i="1"/>
  <c r="D59" i="1"/>
  <c r="F59" i="1"/>
  <c r="G59" i="1"/>
  <c r="H59" i="1"/>
  <c r="I59" i="1"/>
  <c r="J59" i="1"/>
  <c r="K59" i="1"/>
  <c r="C60" i="1"/>
  <c r="D60" i="1"/>
  <c r="F60" i="1"/>
  <c r="G60" i="1"/>
  <c r="H60" i="1"/>
  <c r="I60" i="1"/>
  <c r="J60" i="1"/>
  <c r="K60" i="1"/>
  <c r="C61" i="1"/>
  <c r="D61" i="1"/>
  <c r="F61" i="1"/>
  <c r="G61" i="1"/>
  <c r="H61" i="1"/>
  <c r="I61" i="1"/>
  <c r="J61" i="1"/>
  <c r="K61" i="1"/>
  <c r="C62" i="1"/>
  <c r="D62" i="1"/>
  <c r="F62" i="1"/>
  <c r="G62" i="1"/>
  <c r="H62" i="1"/>
  <c r="I62" i="1"/>
  <c r="J62" i="1"/>
  <c r="K62" i="1"/>
  <c r="C63" i="1"/>
  <c r="D63" i="1"/>
  <c r="F63" i="1"/>
  <c r="G63" i="1"/>
  <c r="H63" i="1"/>
  <c r="I63" i="1"/>
  <c r="J63" i="1"/>
  <c r="K63" i="1"/>
  <c r="C64" i="1"/>
  <c r="D64" i="1"/>
  <c r="F64" i="1"/>
  <c r="G64" i="1"/>
  <c r="H64" i="1"/>
  <c r="I64" i="1"/>
  <c r="J64" i="1"/>
  <c r="K64" i="1"/>
  <c r="C65" i="1"/>
  <c r="D65" i="1"/>
  <c r="F65" i="1"/>
  <c r="G65" i="1"/>
  <c r="H65" i="1"/>
  <c r="I65" i="1"/>
  <c r="J65" i="1"/>
  <c r="K65" i="1"/>
  <c r="C66" i="1"/>
  <c r="D66" i="1"/>
  <c r="F66" i="1"/>
  <c r="G66" i="1"/>
  <c r="H66" i="1"/>
  <c r="I66" i="1"/>
  <c r="J66" i="1"/>
  <c r="K66" i="1"/>
  <c r="C67" i="1"/>
  <c r="D67" i="1"/>
  <c r="F67" i="1"/>
  <c r="G67" i="1"/>
  <c r="H67" i="1"/>
  <c r="I67" i="1"/>
  <c r="J67" i="1"/>
  <c r="K67" i="1"/>
  <c r="C68" i="1"/>
  <c r="D68" i="1"/>
  <c r="F68" i="1"/>
  <c r="G68" i="1"/>
  <c r="H68" i="1"/>
  <c r="I68" i="1"/>
  <c r="J68" i="1"/>
  <c r="K68" i="1"/>
  <c r="C69" i="1"/>
  <c r="D69" i="1"/>
  <c r="F69" i="1"/>
  <c r="G69" i="1"/>
  <c r="H69" i="1"/>
  <c r="I69" i="1"/>
  <c r="J69" i="1"/>
  <c r="K69" i="1"/>
  <c r="C70" i="1"/>
  <c r="D70" i="1"/>
  <c r="F70" i="1"/>
  <c r="G70" i="1"/>
  <c r="H70" i="1"/>
  <c r="I70" i="1"/>
  <c r="J70" i="1"/>
  <c r="K70" i="1"/>
  <c r="C71" i="1"/>
  <c r="D71" i="1"/>
  <c r="F71" i="1"/>
  <c r="G71" i="1"/>
  <c r="H71" i="1"/>
  <c r="I71" i="1"/>
  <c r="J71" i="1"/>
  <c r="K71" i="1"/>
  <c r="C72" i="1"/>
  <c r="D72" i="1"/>
  <c r="F72" i="1"/>
  <c r="G72" i="1"/>
  <c r="H72" i="1"/>
  <c r="I72" i="1"/>
  <c r="J72" i="1"/>
  <c r="K72" i="1"/>
  <c r="C73" i="1"/>
  <c r="D73" i="1"/>
  <c r="F73" i="1"/>
  <c r="G73" i="1"/>
  <c r="H73" i="1"/>
  <c r="I73" i="1"/>
  <c r="J73" i="1"/>
  <c r="K73" i="1"/>
  <c r="C74" i="1"/>
  <c r="D74" i="1"/>
  <c r="F74" i="1"/>
  <c r="G74" i="1"/>
  <c r="H74" i="1"/>
  <c r="I74" i="1"/>
  <c r="J74" i="1"/>
  <c r="K74" i="1"/>
  <c r="C75" i="1"/>
  <c r="D75" i="1"/>
  <c r="F75" i="1"/>
  <c r="G75" i="1"/>
  <c r="H75" i="1"/>
  <c r="I75" i="1"/>
  <c r="J75" i="1"/>
  <c r="K75" i="1"/>
  <c r="C76" i="1"/>
  <c r="D76" i="1"/>
  <c r="F76" i="1"/>
  <c r="G76" i="1"/>
  <c r="H76" i="1"/>
  <c r="I76" i="1"/>
  <c r="J76" i="1"/>
  <c r="K76" i="1"/>
  <c r="C77" i="1"/>
  <c r="D77" i="1"/>
  <c r="F77" i="1"/>
  <c r="G77" i="1"/>
  <c r="H77" i="1"/>
  <c r="I77" i="1"/>
  <c r="J77" i="1"/>
  <c r="K77" i="1"/>
  <c r="C78" i="1"/>
  <c r="D78" i="1"/>
  <c r="F78" i="1"/>
  <c r="G78" i="1"/>
  <c r="H78" i="1"/>
  <c r="I78" i="1"/>
  <c r="J78" i="1"/>
  <c r="K78" i="1"/>
  <c r="C79" i="1"/>
  <c r="D79" i="1"/>
  <c r="F79" i="1"/>
  <c r="G79" i="1"/>
  <c r="H79" i="1"/>
  <c r="I79" i="1"/>
  <c r="J79" i="1"/>
  <c r="K79" i="1"/>
  <c r="C80" i="1"/>
  <c r="D80" i="1"/>
  <c r="F80" i="1"/>
  <c r="G80" i="1"/>
  <c r="H80" i="1"/>
  <c r="I80" i="1"/>
  <c r="J80" i="1"/>
  <c r="K80" i="1"/>
  <c r="C81" i="1"/>
  <c r="D81" i="1"/>
  <c r="F81" i="1"/>
  <c r="G81" i="1"/>
  <c r="H81" i="1"/>
  <c r="I81" i="1"/>
  <c r="J81" i="1"/>
  <c r="K81" i="1"/>
  <c r="J11" i="18" l="1"/>
  <c r="J12" i="18"/>
  <c r="C10" i="1"/>
  <c r="D10" i="1"/>
  <c r="D10" i="18" l="1"/>
  <c r="E10" i="18"/>
  <c r="G10" i="18"/>
  <c r="H10" i="18"/>
  <c r="I10" i="18"/>
  <c r="J10" i="18" l="1"/>
  <c r="H8" i="19" l="1"/>
  <c r="L16" i="2" l="1"/>
  <c r="I86" i="10" l="1"/>
  <c r="I78" i="10"/>
  <c r="I70" i="10"/>
  <c r="I62" i="10"/>
  <c r="I54" i="10"/>
  <c r="I46" i="10"/>
  <c r="I38" i="10"/>
  <c r="I30" i="10"/>
  <c r="D5" i="20"/>
  <c r="C4" i="23"/>
  <c r="N4" i="9"/>
  <c r="F3" i="18"/>
  <c r="E6" i="25"/>
  <c r="E4" i="1"/>
  <c r="D8" i="19"/>
  <c r="K11" i="2"/>
  <c r="C10" i="2"/>
  <c r="C6" i="25" l="1"/>
  <c r="C11" i="1" l="1"/>
  <c r="D11" i="1"/>
  <c r="C83" i="1"/>
  <c r="D83" i="1"/>
  <c r="F83" i="1"/>
  <c r="G83" i="1"/>
  <c r="H83" i="1"/>
  <c r="I83" i="1"/>
  <c r="J83" i="1"/>
  <c r="K83" i="1"/>
  <c r="C84" i="1"/>
  <c r="D84" i="1"/>
  <c r="F84" i="1"/>
  <c r="G84" i="1"/>
  <c r="H84" i="1"/>
  <c r="I84" i="1"/>
  <c r="J84" i="1"/>
  <c r="K84" i="1"/>
  <c r="C85" i="1"/>
  <c r="D85" i="1"/>
  <c r="F85" i="1"/>
  <c r="G85" i="1"/>
  <c r="H85" i="1"/>
  <c r="I85" i="1"/>
  <c r="J85" i="1"/>
  <c r="K85" i="1"/>
  <c r="C86" i="1"/>
  <c r="D86" i="1"/>
  <c r="F86" i="1"/>
  <c r="G86" i="1"/>
  <c r="H86" i="1"/>
  <c r="I86" i="1"/>
  <c r="J86" i="1"/>
  <c r="K86" i="1"/>
  <c r="C87" i="1"/>
  <c r="D87" i="1"/>
  <c r="F87" i="1"/>
  <c r="G87" i="1"/>
  <c r="H87" i="1"/>
  <c r="I87" i="1"/>
  <c r="J87" i="1"/>
  <c r="K87" i="1"/>
  <c r="C88" i="1"/>
  <c r="D88" i="1"/>
  <c r="F88" i="1"/>
  <c r="G88" i="1"/>
  <c r="H88" i="1"/>
  <c r="I88" i="1"/>
  <c r="J88" i="1"/>
  <c r="K88" i="1"/>
  <c r="C89" i="1"/>
  <c r="D89" i="1"/>
  <c r="F89" i="1"/>
  <c r="G89" i="1"/>
  <c r="H89" i="1"/>
  <c r="I89" i="1"/>
  <c r="J89" i="1"/>
  <c r="K89" i="1"/>
  <c r="C90" i="1"/>
  <c r="D90" i="1"/>
  <c r="F90" i="1"/>
  <c r="G90" i="1"/>
  <c r="H90" i="1"/>
  <c r="I90" i="1"/>
  <c r="J90" i="1"/>
  <c r="K90" i="1"/>
  <c r="C91" i="1"/>
  <c r="D91" i="1"/>
  <c r="F91" i="1"/>
  <c r="G91" i="1"/>
  <c r="H91" i="1"/>
  <c r="I91" i="1"/>
  <c r="J91" i="1"/>
  <c r="K91" i="1"/>
  <c r="C92" i="1"/>
  <c r="D92" i="1"/>
  <c r="F92" i="1"/>
  <c r="G92" i="1"/>
  <c r="H92" i="1"/>
  <c r="I92" i="1"/>
  <c r="J92" i="1"/>
  <c r="K92" i="1"/>
  <c r="C93" i="1"/>
  <c r="D93" i="1"/>
  <c r="F93" i="1"/>
  <c r="G93" i="1"/>
  <c r="H93" i="1"/>
  <c r="I93" i="1"/>
  <c r="J93" i="1"/>
  <c r="K93" i="1"/>
  <c r="C94" i="1"/>
  <c r="D94" i="1"/>
  <c r="F94" i="1"/>
  <c r="G94" i="1"/>
  <c r="H94" i="1"/>
  <c r="I94" i="1"/>
  <c r="J94" i="1"/>
  <c r="K94" i="1"/>
  <c r="C95" i="1"/>
  <c r="D95" i="1"/>
  <c r="F95" i="1"/>
  <c r="G95" i="1"/>
  <c r="H95" i="1"/>
  <c r="I95" i="1"/>
  <c r="J95" i="1"/>
  <c r="K95" i="1"/>
  <c r="C96" i="1"/>
  <c r="D96" i="1"/>
  <c r="F96" i="1"/>
  <c r="G96" i="1"/>
  <c r="H96" i="1"/>
  <c r="I96" i="1"/>
  <c r="J96" i="1"/>
  <c r="K96" i="1"/>
  <c r="C97" i="1"/>
  <c r="D97" i="1"/>
  <c r="F97" i="1"/>
  <c r="G97" i="1"/>
  <c r="H97" i="1"/>
  <c r="I97" i="1"/>
  <c r="J97" i="1"/>
  <c r="K97" i="1"/>
  <c r="C98" i="1"/>
  <c r="D98" i="1"/>
  <c r="F98" i="1"/>
  <c r="G98" i="1"/>
  <c r="H98" i="1"/>
  <c r="I98" i="1"/>
  <c r="J98" i="1"/>
  <c r="K98" i="1"/>
  <c r="C99" i="1"/>
  <c r="D99" i="1"/>
  <c r="F99" i="1"/>
  <c r="G99" i="1"/>
  <c r="H99" i="1"/>
  <c r="I99" i="1"/>
  <c r="J99" i="1"/>
  <c r="K99" i="1"/>
  <c r="C100" i="1"/>
  <c r="D100" i="1"/>
  <c r="F100" i="1"/>
  <c r="G100" i="1"/>
  <c r="H100" i="1"/>
  <c r="I100" i="1"/>
  <c r="J100" i="1"/>
  <c r="K100" i="1"/>
  <c r="C101" i="1"/>
  <c r="D101" i="1"/>
  <c r="F101" i="1"/>
  <c r="G101" i="1"/>
  <c r="H101" i="1"/>
  <c r="I101" i="1"/>
  <c r="J101" i="1"/>
  <c r="K101" i="1"/>
  <c r="C102" i="1"/>
  <c r="D102" i="1"/>
  <c r="F102" i="1"/>
  <c r="G102" i="1"/>
  <c r="H102" i="1"/>
  <c r="I102" i="1"/>
  <c r="J102" i="1"/>
  <c r="K102" i="1"/>
  <c r="C103" i="1"/>
  <c r="D103" i="1"/>
  <c r="F103" i="1"/>
  <c r="G103" i="1"/>
  <c r="H103" i="1"/>
  <c r="I103" i="1"/>
  <c r="J103" i="1"/>
  <c r="K103" i="1"/>
  <c r="C104" i="1"/>
  <c r="D104" i="1"/>
  <c r="F104" i="1"/>
  <c r="G104" i="1"/>
  <c r="H104" i="1"/>
  <c r="I104" i="1"/>
  <c r="J104" i="1"/>
  <c r="K104" i="1"/>
  <c r="C105" i="1"/>
  <c r="D105" i="1"/>
  <c r="F105" i="1"/>
  <c r="G105" i="1"/>
  <c r="H105" i="1"/>
  <c r="I105" i="1"/>
  <c r="J105" i="1"/>
  <c r="K105" i="1"/>
  <c r="C106" i="1"/>
  <c r="D106" i="1"/>
  <c r="F106" i="1"/>
  <c r="G106" i="1"/>
  <c r="H106" i="1"/>
  <c r="I106" i="1"/>
  <c r="J106" i="1"/>
  <c r="K106" i="1"/>
  <c r="C107" i="1"/>
  <c r="D107" i="1"/>
  <c r="F107" i="1"/>
  <c r="G107" i="1"/>
  <c r="H107" i="1"/>
  <c r="I107" i="1"/>
  <c r="J107" i="1"/>
  <c r="K107" i="1"/>
  <c r="C108" i="1"/>
  <c r="D108" i="1"/>
  <c r="F108" i="1"/>
  <c r="G108" i="1"/>
  <c r="H108" i="1"/>
  <c r="I108" i="1"/>
  <c r="J108" i="1"/>
  <c r="K108" i="1"/>
  <c r="C109" i="1"/>
  <c r="D109" i="1"/>
  <c r="F109" i="1"/>
  <c r="G109" i="1"/>
  <c r="H109" i="1"/>
  <c r="I109" i="1"/>
  <c r="J109" i="1"/>
  <c r="K109" i="1"/>
  <c r="C110" i="1"/>
  <c r="D110" i="1"/>
  <c r="F110" i="1"/>
  <c r="G110" i="1"/>
  <c r="H110" i="1"/>
  <c r="I110" i="1"/>
  <c r="J110" i="1"/>
  <c r="K110" i="1"/>
  <c r="C111" i="1"/>
  <c r="D111" i="1"/>
  <c r="F111" i="1"/>
  <c r="G111" i="1"/>
  <c r="H111" i="1"/>
  <c r="I111" i="1"/>
  <c r="J111" i="1"/>
  <c r="K111" i="1"/>
  <c r="C112" i="1"/>
  <c r="D112" i="1"/>
  <c r="F112" i="1"/>
  <c r="G112" i="1"/>
  <c r="H112" i="1"/>
  <c r="I112" i="1"/>
  <c r="J112" i="1"/>
  <c r="K112" i="1"/>
  <c r="C113" i="1"/>
  <c r="D113" i="1"/>
  <c r="F113" i="1"/>
  <c r="G113" i="1"/>
  <c r="H113" i="1"/>
  <c r="I113" i="1"/>
  <c r="J113" i="1"/>
  <c r="K113" i="1"/>
  <c r="C114" i="1"/>
  <c r="D114" i="1"/>
  <c r="F114" i="1"/>
  <c r="G114" i="1"/>
  <c r="H114" i="1"/>
  <c r="I114" i="1"/>
  <c r="J114" i="1"/>
  <c r="K114" i="1"/>
  <c r="C115" i="1"/>
  <c r="D115" i="1"/>
  <c r="F115" i="1"/>
  <c r="G115" i="1"/>
  <c r="H115" i="1"/>
  <c r="I115" i="1"/>
  <c r="J115" i="1"/>
  <c r="K115" i="1"/>
  <c r="C116" i="1"/>
  <c r="D116" i="1"/>
  <c r="F116" i="1"/>
  <c r="G116" i="1"/>
  <c r="H116" i="1"/>
  <c r="I116" i="1"/>
  <c r="J116" i="1"/>
  <c r="K116" i="1"/>
  <c r="C117" i="1"/>
  <c r="D117" i="1"/>
  <c r="F117" i="1"/>
  <c r="G117" i="1"/>
  <c r="H117" i="1"/>
  <c r="I117" i="1"/>
  <c r="J117" i="1"/>
  <c r="K117" i="1"/>
  <c r="C118" i="1"/>
  <c r="D118" i="1"/>
  <c r="F118" i="1"/>
  <c r="G118" i="1"/>
  <c r="H118" i="1"/>
  <c r="I118" i="1"/>
  <c r="J118" i="1"/>
  <c r="K118" i="1"/>
  <c r="C119" i="1"/>
  <c r="D119" i="1"/>
  <c r="F119" i="1"/>
  <c r="G119" i="1"/>
  <c r="H119" i="1"/>
  <c r="I119" i="1"/>
  <c r="J119" i="1"/>
  <c r="K119" i="1"/>
  <c r="C120" i="1"/>
  <c r="D120" i="1"/>
  <c r="F120" i="1"/>
  <c r="G120" i="1"/>
  <c r="H120" i="1"/>
  <c r="I120" i="1"/>
  <c r="J120" i="1"/>
  <c r="K120" i="1"/>
  <c r="C121" i="1"/>
  <c r="D121" i="1"/>
  <c r="F121" i="1"/>
  <c r="G121" i="1"/>
  <c r="H121" i="1"/>
  <c r="I121" i="1"/>
  <c r="J121" i="1"/>
  <c r="K121" i="1"/>
  <c r="C122" i="1"/>
  <c r="D122" i="1"/>
  <c r="F122" i="1"/>
  <c r="G122" i="1"/>
  <c r="H122" i="1"/>
  <c r="I122" i="1"/>
  <c r="J122" i="1"/>
  <c r="K122" i="1"/>
  <c r="C123" i="1"/>
  <c r="D123" i="1"/>
  <c r="F123" i="1"/>
  <c r="G123" i="1"/>
  <c r="H123" i="1"/>
  <c r="I123" i="1"/>
  <c r="J123" i="1"/>
  <c r="K123" i="1"/>
  <c r="C124" i="1"/>
  <c r="D124" i="1"/>
  <c r="F124" i="1"/>
  <c r="G124" i="1"/>
  <c r="H124" i="1"/>
  <c r="I124" i="1"/>
  <c r="J124" i="1"/>
  <c r="K124" i="1"/>
  <c r="C125" i="1"/>
  <c r="D125" i="1"/>
  <c r="F125" i="1"/>
  <c r="G125" i="1"/>
  <c r="H125" i="1"/>
  <c r="I125" i="1"/>
  <c r="J125" i="1"/>
  <c r="K125" i="1"/>
  <c r="C126" i="1"/>
  <c r="D126" i="1"/>
  <c r="F126" i="1"/>
  <c r="G126" i="1"/>
  <c r="H126" i="1"/>
  <c r="I126" i="1"/>
  <c r="J126" i="1"/>
  <c r="K126" i="1"/>
  <c r="C127" i="1"/>
  <c r="D127" i="1"/>
  <c r="F127" i="1"/>
  <c r="G127" i="1"/>
  <c r="H127" i="1"/>
  <c r="I127" i="1"/>
  <c r="J127" i="1"/>
  <c r="K127" i="1"/>
  <c r="C128" i="1"/>
  <c r="D128" i="1"/>
  <c r="F128" i="1"/>
  <c r="G128" i="1"/>
  <c r="H128" i="1"/>
  <c r="I128" i="1"/>
  <c r="J128" i="1"/>
  <c r="K128" i="1"/>
  <c r="C129" i="1"/>
  <c r="D129" i="1"/>
  <c r="F129" i="1"/>
  <c r="G129" i="1"/>
  <c r="H129" i="1"/>
  <c r="I129" i="1"/>
  <c r="J129" i="1"/>
  <c r="K129" i="1"/>
  <c r="C130" i="1"/>
  <c r="D130" i="1"/>
  <c r="F130" i="1"/>
  <c r="G130" i="1"/>
  <c r="H130" i="1"/>
  <c r="I130" i="1"/>
  <c r="J130" i="1"/>
  <c r="K130" i="1"/>
  <c r="C131" i="1"/>
  <c r="D131" i="1"/>
  <c r="F131" i="1"/>
  <c r="G131" i="1"/>
  <c r="H131" i="1"/>
  <c r="I131" i="1"/>
  <c r="J131" i="1"/>
  <c r="K131" i="1"/>
  <c r="C132" i="1"/>
  <c r="D132" i="1"/>
  <c r="F132" i="1"/>
  <c r="G132" i="1"/>
  <c r="H132" i="1"/>
  <c r="I132" i="1"/>
  <c r="J132" i="1"/>
  <c r="K132" i="1"/>
  <c r="C133" i="1"/>
  <c r="D133" i="1"/>
  <c r="F133" i="1"/>
  <c r="G133" i="1"/>
  <c r="H133" i="1"/>
  <c r="I133" i="1"/>
  <c r="J133" i="1"/>
  <c r="K133" i="1"/>
  <c r="C134" i="1"/>
  <c r="D134" i="1"/>
  <c r="F134" i="1"/>
  <c r="G134" i="1"/>
  <c r="H134" i="1"/>
  <c r="I134" i="1"/>
  <c r="J134" i="1"/>
  <c r="K134" i="1"/>
  <c r="C135" i="1"/>
  <c r="D135" i="1"/>
  <c r="F135" i="1"/>
  <c r="G135" i="1"/>
  <c r="H135" i="1"/>
  <c r="I135" i="1"/>
  <c r="J135" i="1"/>
  <c r="K135" i="1"/>
  <c r="C136" i="1"/>
  <c r="D136" i="1"/>
  <c r="F136" i="1"/>
  <c r="G136" i="1"/>
  <c r="H136" i="1"/>
  <c r="I136" i="1"/>
  <c r="J136" i="1"/>
  <c r="K136" i="1"/>
  <c r="C137" i="1"/>
  <c r="D137" i="1"/>
  <c r="F137" i="1"/>
  <c r="G137" i="1"/>
  <c r="H137" i="1"/>
  <c r="I137" i="1"/>
  <c r="J137" i="1"/>
  <c r="K137" i="1"/>
  <c r="C138" i="1"/>
  <c r="D138" i="1"/>
  <c r="F138" i="1"/>
  <c r="G138" i="1"/>
  <c r="H138" i="1"/>
  <c r="I138" i="1"/>
  <c r="J138" i="1"/>
  <c r="K138" i="1"/>
  <c r="C139" i="1"/>
  <c r="D139" i="1"/>
  <c r="F139" i="1"/>
  <c r="G139" i="1"/>
  <c r="H139" i="1"/>
  <c r="I139" i="1"/>
  <c r="J139" i="1"/>
  <c r="K139" i="1"/>
  <c r="C140" i="1"/>
  <c r="D140" i="1"/>
  <c r="F140" i="1"/>
  <c r="G140" i="1"/>
  <c r="H140" i="1"/>
  <c r="I140" i="1"/>
  <c r="J140" i="1"/>
  <c r="K140" i="1"/>
  <c r="C141" i="1"/>
  <c r="D141" i="1"/>
  <c r="F141" i="1"/>
  <c r="G141" i="1"/>
  <c r="H141" i="1"/>
  <c r="I141" i="1"/>
  <c r="J141" i="1"/>
  <c r="K141" i="1"/>
  <c r="C142" i="1"/>
  <c r="D142" i="1"/>
  <c r="F142" i="1"/>
  <c r="G142" i="1"/>
  <c r="H142" i="1"/>
  <c r="I142" i="1"/>
  <c r="J142" i="1"/>
  <c r="K142" i="1"/>
  <c r="C143" i="1"/>
  <c r="D143" i="1"/>
  <c r="F143" i="1"/>
  <c r="G143" i="1"/>
  <c r="H143" i="1"/>
  <c r="I143" i="1"/>
  <c r="J143" i="1"/>
  <c r="K143" i="1"/>
  <c r="C144" i="1"/>
  <c r="D144" i="1"/>
  <c r="F144" i="1"/>
  <c r="G144" i="1"/>
  <c r="H144" i="1"/>
  <c r="I144" i="1"/>
  <c r="J144" i="1"/>
  <c r="K144" i="1"/>
  <c r="C145" i="1"/>
  <c r="D145" i="1"/>
  <c r="F145" i="1"/>
  <c r="G145" i="1"/>
  <c r="H145" i="1"/>
  <c r="I145" i="1"/>
  <c r="J145" i="1"/>
  <c r="K145" i="1"/>
  <c r="C146" i="1"/>
  <c r="D146" i="1"/>
  <c r="F146" i="1"/>
  <c r="G146" i="1"/>
  <c r="H146" i="1"/>
  <c r="I146" i="1"/>
  <c r="J146" i="1"/>
  <c r="K146" i="1"/>
  <c r="C147" i="1"/>
  <c r="D147" i="1"/>
  <c r="F147" i="1"/>
  <c r="G147" i="1"/>
  <c r="H147" i="1"/>
  <c r="I147" i="1"/>
  <c r="J147" i="1"/>
  <c r="K147" i="1"/>
  <c r="C148" i="1"/>
  <c r="D148" i="1"/>
  <c r="F148" i="1"/>
  <c r="G148" i="1"/>
  <c r="H148" i="1"/>
  <c r="I148" i="1"/>
  <c r="J148" i="1"/>
  <c r="K148" i="1"/>
  <c r="C149" i="1"/>
  <c r="D149" i="1"/>
  <c r="F149" i="1"/>
  <c r="G149" i="1"/>
  <c r="H149" i="1"/>
  <c r="I149" i="1"/>
  <c r="J149" i="1"/>
  <c r="K149" i="1"/>
  <c r="C150" i="1"/>
  <c r="D150" i="1"/>
  <c r="F150" i="1"/>
  <c r="G150" i="1"/>
  <c r="H150" i="1"/>
  <c r="I150" i="1"/>
  <c r="J150" i="1"/>
  <c r="K150" i="1"/>
  <c r="C151" i="1"/>
  <c r="D151" i="1"/>
  <c r="F151" i="1"/>
  <c r="G151" i="1"/>
  <c r="H151" i="1"/>
  <c r="I151" i="1"/>
  <c r="J151" i="1"/>
  <c r="K151" i="1"/>
  <c r="C152" i="1"/>
  <c r="D152" i="1"/>
  <c r="F152" i="1"/>
  <c r="G152" i="1"/>
  <c r="H152" i="1"/>
  <c r="I152" i="1"/>
  <c r="J152" i="1"/>
  <c r="K152" i="1"/>
  <c r="C153" i="1"/>
  <c r="D153" i="1"/>
  <c r="F153" i="1"/>
  <c r="G153" i="1"/>
  <c r="H153" i="1"/>
  <c r="I153" i="1"/>
  <c r="J153" i="1"/>
  <c r="K153" i="1"/>
  <c r="C154" i="1"/>
  <c r="D154" i="1"/>
  <c r="F154" i="1"/>
  <c r="G154" i="1"/>
  <c r="H154" i="1"/>
  <c r="I154" i="1"/>
  <c r="J154" i="1"/>
  <c r="K154" i="1"/>
  <c r="C155" i="1"/>
  <c r="D155" i="1"/>
  <c r="F155" i="1"/>
  <c r="G155" i="1"/>
  <c r="H155" i="1"/>
  <c r="I155" i="1"/>
  <c r="J155" i="1"/>
  <c r="K155" i="1"/>
  <c r="C156" i="1"/>
  <c r="D156" i="1"/>
  <c r="F156" i="1"/>
  <c r="G156" i="1"/>
  <c r="H156" i="1"/>
  <c r="I156" i="1"/>
  <c r="J156" i="1"/>
  <c r="K156" i="1"/>
  <c r="C157" i="1"/>
  <c r="D157" i="1"/>
  <c r="F157" i="1"/>
  <c r="G157" i="1"/>
  <c r="H157" i="1"/>
  <c r="I157" i="1"/>
  <c r="J157" i="1"/>
  <c r="K157" i="1"/>
  <c r="C158" i="1"/>
  <c r="D158" i="1"/>
  <c r="F158" i="1"/>
  <c r="G158" i="1"/>
  <c r="H158" i="1"/>
  <c r="I158" i="1"/>
  <c r="J158" i="1"/>
  <c r="K158" i="1"/>
  <c r="C159" i="1"/>
  <c r="D159" i="1"/>
  <c r="F159" i="1"/>
  <c r="G159" i="1"/>
  <c r="H159" i="1"/>
  <c r="I159" i="1"/>
  <c r="J159" i="1"/>
  <c r="K159" i="1"/>
  <c r="C160" i="1"/>
  <c r="D160" i="1"/>
  <c r="F160" i="1"/>
  <c r="G160" i="1"/>
  <c r="H160" i="1"/>
  <c r="I160" i="1"/>
  <c r="J160" i="1"/>
  <c r="K160" i="1"/>
  <c r="C161" i="1"/>
  <c r="D161" i="1"/>
  <c r="F161" i="1"/>
  <c r="G161" i="1"/>
  <c r="H161" i="1"/>
  <c r="I161" i="1"/>
  <c r="J161" i="1"/>
  <c r="K161" i="1"/>
  <c r="C162" i="1"/>
  <c r="D162" i="1"/>
  <c r="F162" i="1"/>
  <c r="G162" i="1"/>
  <c r="H162" i="1"/>
  <c r="I162" i="1"/>
  <c r="J162" i="1"/>
  <c r="K162" i="1"/>
  <c r="C163" i="1"/>
  <c r="D163" i="1"/>
  <c r="F163" i="1"/>
  <c r="G163" i="1"/>
  <c r="H163" i="1"/>
  <c r="I163" i="1"/>
  <c r="J163" i="1"/>
  <c r="K163" i="1"/>
  <c r="C164" i="1"/>
  <c r="D164" i="1"/>
  <c r="F164" i="1"/>
  <c r="G164" i="1"/>
  <c r="H164" i="1"/>
  <c r="I164" i="1"/>
  <c r="J164" i="1"/>
  <c r="K164" i="1"/>
  <c r="C165" i="1"/>
  <c r="D165" i="1"/>
  <c r="F165" i="1"/>
  <c r="G165" i="1"/>
  <c r="H165" i="1"/>
  <c r="I165" i="1"/>
  <c r="J165" i="1"/>
  <c r="K165" i="1"/>
  <c r="C166" i="1"/>
  <c r="D166" i="1"/>
  <c r="F166" i="1"/>
  <c r="G166" i="1"/>
  <c r="H166" i="1"/>
  <c r="I166" i="1"/>
  <c r="J166" i="1"/>
  <c r="K166" i="1"/>
  <c r="C167" i="1"/>
  <c r="D167" i="1"/>
  <c r="F167" i="1"/>
  <c r="G167" i="1"/>
  <c r="H167" i="1"/>
  <c r="I167" i="1"/>
  <c r="J167" i="1"/>
  <c r="K167" i="1"/>
  <c r="C168" i="1"/>
  <c r="D168" i="1"/>
  <c r="F168" i="1"/>
  <c r="G168" i="1"/>
  <c r="H168" i="1"/>
  <c r="I168" i="1"/>
  <c r="J168" i="1"/>
  <c r="K168" i="1"/>
  <c r="C169" i="1"/>
  <c r="D169" i="1"/>
  <c r="F169" i="1"/>
  <c r="G169" i="1"/>
  <c r="H169" i="1"/>
  <c r="I169" i="1"/>
  <c r="J169" i="1"/>
  <c r="K169" i="1"/>
  <c r="C170" i="1"/>
  <c r="D170" i="1"/>
  <c r="F170" i="1"/>
  <c r="G170" i="1"/>
  <c r="H170" i="1"/>
  <c r="I170" i="1"/>
  <c r="J170" i="1"/>
  <c r="K170" i="1"/>
  <c r="C171" i="1"/>
  <c r="D171" i="1"/>
  <c r="F171" i="1"/>
  <c r="G171" i="1"/>
  <c r="H171" i="1"/>
  <c r="I171" i="1"/>
  <c r="J171" i="1"/>
  <c r="K171" i="1"/>
  <c r="C172" i="1"/>
  <c r="D172" i="1"/>
  <c r="F172" i="1"/>
  <c r="G172" i="1"/>
  <c r="H172" i="1"/>
  <c r="I172" i="1"/>
  <c r="J172" i="1"/>
  <c r="K172" i="1"/>
  <c r="C173" i="1"/>
  <c r="D173" i="1"/>
  <c r="F173" i="1"/>
  <c r="G173" i="1"/>
  <c r="H173" i="1"/>
  <c r="I173" i="1"/>
  <c r="J173" i="1"/>
  <c r="K173" i="1"/>
  <c r="C174" i="1"/>
  <c r="D174" i="1"/>
  <c r="F174" i="1"/>
  <c r="G174" i="1"/>
  <c r="H174" i="1"/>
  <c r="I174" i="1"/>
  <c r="J174" i="1"/>
  <c r="K174" i="1"/>
  <c r="C175" i="1"/>
  <c r="D175" i="1"/>
  <c r="F175" i="1"/>
  <c r="G175" i="1"/>
  <c r="H175" i="1"/>
  <c r="I175" i="1"/>
  <c r="J175" i="1"/>
  <c r="K175" i="1"/>
  <c r="C176" i="1"/>
  <c r="D176" i="1"/>
  <c r="F176" i="1"/>
  <c r="G176" i="1"/>
  <c r="H176" i="1"/>
  <c r="I176" i="1"/>
  <c r="J176" i="1"/>
  <c r="K176" i="1"/>
  <c r="C177" i="1"/>
  <c r="D177" i="1"/>
  <c r="F177" i="1"/>
  <c r="G177" i="1"/>
  <c r="H177" i="1"/>
  <c r="I177" i="1"/>
  <c r="J177" i="1"/>
  <c r="K177" i="1"/>
  <c r="C178" i="1"/>
  <c r="D178" i="1"/>
  <c r="F178" i="1"/>
  <c r="G178" i="1"/>
  <c r="H178" i="1"/>
  <c r="I178" i="1"/>
  <c r="J178" i="1"/>
  <c r="K178" i="1"/>
  <c r="C179" i="1"/>
  <c r="D179" i="1"/>
  <c r="F179" i="1"/>
  <c r="G179" i="1"/>
  <c r="H179" i="1"/>
  <c r="I179" i="1"/>
  <c r="J179" i="1"/>
  <c r="K179" i="1"/>
  <c r="C180" i="1"/>
  <c r="D180" i="1"/>
  <c r="F180" i="1"/>
  <c r="G180" i="1"/>
  <c r="H180" i="1"/>
  <c r="I180" i="1"/>
  <c r="J180" i="1"/>
  <c r="K180" i="1"/>
  <c r="C181" i="1"/>
  <c r="D181" i="1"/>
  <c r="F181" i="1"/>
  <c r="G181" i="1"/>
  <c r="H181" i="1"/>
  <c r="I181" i="1"/>
  <c r="J181" i="1"/>
  <c r="K181" i="1"/>
  <c r="C182" i="1"/>
  <c r="D182" i="1"/>
  <c r="F182" i="1"/>
  <c r="G182" i="1"/>
  <c r="H182" i="1"/>
  <c r="I182" i="1"/>
  <c r="J182" i="1"/>
  <c r="K182" i="1"/>
  <c r="C183" i="1"/>
  <c r="D183" i="1"/>
  <c r="F183" i="1"/>
  <c r="G183" i="1"/>
  <c r="H183" i="1"/>
  <c r="I183" i="1"/>
  <c r="J183" i="1"/>
  <c r="K183" i="1"/>
  <c r="C184" i="1"/>
  <c r="D184" i="1"/>
  <c r="F184" i="1"/>
  <c r="G184" i="1"/>
  <c r="H184" i="1"/>
  <c r="I184" i="1"/>
  <c r="J184" i="1"/>
  <c r="K184" i="1"/>
  <c r="C185" i="1"/>
  <c r="D185" i="1"/>
  <c r="F185" i="1"/>
  <c r="G185" i="1"/>
  <c r="H185" i="1"/>
  <c r="I185" i="1"/>
  <c r="J185" i="1"/>
  <c r="K185" i="1"/>
  <c r="C186" i="1"/>
  <c r="D186" i="1"/>
  <c r="F186" i="1"/>
  <c r="G186" i="1"/>
  <c r="H186" i="1"/>
  <c r="I186" i="1"/>
  <c r="J186" i="1"/>
  <c r="K186" i="1"/>
  <c r="C187" i="1"/>
  <c r="D187" i="1"/>
  <c r="F187" i="1"/>
  <c r="G187" i="1"/>
  <c r="H187" i="1"/>
  <c r="I187" i="1"/>
  <c r="J187" i="1"/>
  <c r="K187" i="1"/>
  <c r="C188" i="1"/>
  <c r="D188" i="1"/>
  <c r="F188" i="1"/>
  <c r="G188" i="1"/>
  <c r="H188" i="1"/>
  <c r="I188" i="1"/>
  <c r="J188" i="1"/>
  <c r="K188" i="1"/>
  <c r="C189" i="1"/>
  <c r="D189" i="1"/>
  <c r="F189" i="1"/>
  <c r="G189" i="1"/>
  <c r="H189" i="1"/>
  <c r="I189" i="1"/>
  <c r="J189" i="1"/>
  <c r="K189" i="1"/>
  <c r="C190" i="1"/>
  <c r="D190" i="1"/>
  <c r="F190" i="1"/>
  <c r="G190" i="1"/>
  <c r="H190" i="1"/>
  <c r="I190" i="1"/>
  <c r="J190" i="1"/>
  <c r="K190" i="1"/>
  <c r="C191" i="1"/>
  <c r="D191" i="1"/>
  <c r="F191" i="1"/>
  <c r="G191" i="1"/>
  <c r="H191" i="1"/>
  <c r="I191" i="1"/>
  <c r="J191" i="1"/>
  <c r="K191" i="1"/>
  <c r="C192" i="1"/>
  <c r="D192" i="1"/>
  <c r="F192" i="1"/>
  <c r="G192" i="1"/>
  <c r="H192" i="1"/>
  <c r="I192" i="1"/>
  <c r="J192" i="1"/>
  <c r="K192" i="1"/>
  <c r="C193" i="1"/>
  <c r="D193" i="1"/>
  <c r="F193" i="1"/>
  <c r="G193" i="1"/>
  <c r="H193" i="1"/>
  <c r="I193" i="1"/>
  <c r="J193" i="1"/>
  <c r="K193" i="1"/>
  <c r="C194" i="1"/>
  <c r="D194" i="1"/>
  <c r="F194" i="1"/>
  <c r="G194" i="1"/>
  <c r="H194" i="1"/>
  <c r="I194" i="1"/>
  <c r="J194" i="1"/>
  <c r="K194" i="1"/>
  <c r="C195" i="1"/>
  <c r="D195" i="1"/>
  <c r="F195" i="1"/>
  <c r="G195" i="1"/>
  <c r="H195" i="1"/>
  <c r="I195" i="1"/>
  <c r="J195" i="1"/>
  <c r="K195" i="1"/>
  <c r="C196" i="1"/>
  <c r="D196" i="1"/>
  <c r="F196" i="1"/>
  <c r="G196" i="1"/>
  <c r="H196" i="1"/>
  <c r="I196" i="1"/>
  <c r="J196" i="1"/>
  <c r="K196" i="1"/>
  <c r="C197" i="1"/>
  <c r="D197" i="1"/>
  <c r="F197" i="1"/>
  <c r="G197" i="1"/>
  <c r="H197" i="1"/>
  <c r="I197" i="1"/>
  <c r="J197" i="1"/>
  <c r="K197" i="1"/>
  <c r="C198" i="1"/>
  <c r="D198" i="1"/>
  <c r="F198" i="1"/>
  <c r="G198" i="1"/>
  <c r="H198" i="1"/>
  <c r="I198" i="1"/>
  <c r="J198" i="1"/>
  <c r="K198" i="1"/>
  <c r="C199" i="1"/>
  <c r="D199" i="1"/>
  <c r="F199" i="1"/>
  <c r="G199" i="1"/>
  <c r="H199" i="1"/>
  <c r="I199" i="1"/>
  <c r="J199" i="1"/>
  <c r="K199" i="1"/>
  <c r="C200" i="1"/>
  <c r="D200" i="1"/>
  <c r="F200" i="1"/>
  <c r="G200" i="1"/>
  <c r="H200" i="1"/>
  <c r="I200" i="1"/>
  <c r="J200" i="1"/>
  <c r="K200" i="1"/>
  <c r="C201" i="1"/>
  <c r="D201" i="1"/>
  <c r="F201" i="1"/>
  <c r="G201" i="1"/>
  <c r="H201" i="1"/>
  <c r="I201" i="1"/>
  <c r="J201" i="1"/>
  <c r="K201" i="1"/>
  <c r="C202" i="1"/>
  <c r="D202" i="1"/>
  <c r="F202" i="1"/>
  <c r="G202" i="1"/>
  <c r="H202" i="1"/>
  <c r="I202" i="1"/>
  <c r="J202" i="1"/>
  <c r="K202" i="1"/>
  <c r="C203" i="1"/>
  <c r="D203" i="1"/>
  <c r="F203" i="1"/>
  <c r="G203" i="1"/>
  <c r="H203" i="1"/>
  <c r="I203" i="1"/>
  <c r="J203" i="1"/>
  <c r="K203" i="1"/>
  <c r="C204" i="1"/>
  <c r="D204" i="1"/>
  <c r="F204" i="1"/>
  <c r="G204" i="1"/>
  <c r="H204" i="1"/>
  <c r="I204" i="1"/>
  <c r="J204" i="1"/>
  <c r="K204" i="1"/>
  <c r="C205" i="1"/>
  <c r="D205" i="1"/>
  <c r="F205" i="1"/>
  <c r="G205" i="1"/>
  <c r="H205" i="1"/>
  <c r="I205" i="1"/>
  <c r="J205" i="1"/>
  <c r="K205" i="1"/>
  <c r="C206" i="1"/>
  <c r="D206" i="1"/>
  <c r="F206" i="1"/>
  <c r="G206" i="1"/>
  <c r="H206" i="1"/>
  <c r="I206" i="1"/>
  <c r="J206" i="1"/>
  <c r="K206" i="1"/>
  <c r="C207" i="1"/>
  <c r="D207" i="1"/>
  <c r="F207" i="1"/>
  <c r="G207" i="1"/>
  <c r="H207" i="1"/>
  <c r="I207" i="1"/>
  <c r="J207" i="1"/>
  <c r="K207" i="1"/>
  <c r="C208" i="1"/>
  <c r="D208" i="1"/>
  <c r="F208" i="1"/>
  <c r="G208" i="1"/>
  <c r="H208" i="1"/>
  <c r="I208" i="1"/>
  <c r="J208" i="1"/>
  <c r="K208" i="1"/>
  <c r="C209" i="1"/>
  <c r="D209" i="1"/>
  <c r="F209" i="1"/>
  <c r="G209" i="1"/>
  <c r="H209" i="1"/>
  <c r="I209" i="1"/>
  <c r="J209" i="1"/>
  <c r="K209" i="1"/>
  <c r="C210" i="1"/>
  <c r="D210" i="1"/>
  <c r="F210" i="1"/>
  <c r="G210" i="1"/>
  <c r="H210" i="1"/>
  <c r="I210" i="1"/>
  <c r="J210" i="1"/>
  <c r="K210" i="1"/>
  <c r="C211" i="1"/>
  <c r="D211" i="1"/>
  <c r="F211" i="1"/>
  <c r="G211" i="1"/>
  <c r="H211" i="1"/>
  <c r="I211" i="1"/>
  <c r="J211" i="1"/>
  <c r="K211" i="1"/>
  <c r="C212" i="1"/>
  <c r="D212" i="1"/>
  <c r="F212" i="1"/>
  <c r="G212" i="1"/>
  <c r="H212" i="1"/>
  <c r="I212" i="1"/>
  <c r="J212" i="1"/>
  <c r="K212" i="1"/>
  <c r="C213" i="1"/>
  <c r="D213" i="1"/>
  <c r="F213" i="1"/>
  <c r="G213" i="1"/>
  <c r="H213" i="1"/>
  <c r="I213" i="1"/>
  <c r="J213" i="1"/>
  <c r="K213" i="1"/>
  <c r="C214" i="1"/>
  <c r="D214" i="1"/>
  <c r="F214" i="1"/>
  <c r="G214" i="1"/>
  <c r="H214" i="1"/>
  <c r="I214" i="1"/>
  <c r="J214" i="1"/>
  <c r="K214" i="1"/>
  <c r="C215" i="1"/>
  <c r="D215" i="1"/>
  <c r="F215" i="1"/>
  <c r="G215" i="1"/>
  <c r="H215" i="1"/>
  <c r="I215" i="1"/>
  <c r="J215" i="1"/>
  <c r="K215" i="1"/>
  <c r="C216" i="1"/>
  <c r="D216" i="1"/>
  <c r="F216" i="1"/>
  <c r="G216" i="1"/>
  <c r="H216" i="1"/>
  <c r="I216" i="1"/>
  <c r="J216" i="1"/>
  <c r="K216" i="1"/>
  <c r="C217" i="1"/>
  <c r="D217" i="1"/>
  <c r="F217" i="1"/>
  <c r="G217" i="1"/>
  <c r="H217" i="1"/>
  <c r="I217" i="1"/>
  <c r="J217" i="1"/>
  <c r="K217" i="1"/>
  <c r="C218" i="1"/>
  <c r="D218" i="1"/>
  <c r="F218" i="1"/>
  <c r="G218" i="1"/>
  <c r="H218" i="1"/>
  <c r="I218" i="1"/>
  <c r="J218" i="1"/>
  <c r="K218" i="1"/>
  <c r="C219" i="1"/>
  <c r="D219" i="1"/>
  <c r="F219" i="1"/>
  <c r="G219" i="1"/>
  <c r="H219" i="1"/>
  <c r="I219" i="1"/>
  <c r="J219" i="1"/>
  <c r="K219" i="1"/>
  <c r="C220" i="1"/>
  <c r="D220" i="1"/>
  <c r="F220" i="1"/>
  <c r="G220" i="1"/>
  <c r="H220" i="1"/>
  <c r="I220" i="1"/>
  <c r="J220" i="1"/>
  <c r="K220" i="1"/>
  <c r="C221" i="1"/>
  <c r="D221" i="1"/>
  <c r="F221" i="1"/>
  <c r="G221" i="1"/>
  <c r="H221" i="1"/>
  <c r="I221" i="1"/>
  <c r="J221" i="1"/>
  <c r="K221" i="1"/>
  <c r="C222" i="1"/>
  <c r="D222" i="1"/>
  <c r="F222" i="1"/>
  <c r="G222" i="1"/>
  <c r="H222" i="1"/>
  <c r="I222" i="1"/>
  <c r="J222" i="1"/>
  <c r="K222" i="1"/>
  <c r="C223" i="1"/>
  <c r="D223" i="1"/>
  <c r="F223" i="1"/>
  <c r="G223" i="1"/>
  <c r="H223" i="1"/>
  <c r="I223" i="1"/>
  <c r="J223" i="1"/>
  <c r="K223" i="1"/>
  <c r="C224" i="1"/>
  <c r="D224" i="1"/>
  <c r="F224" i="1"/>
  <c r="G224" i="1"/>
  <c r="H224" i="1"/>
  <c r="I224" i="1"/>
  <c r="J224" i="1"/>
  <c r="K224" i="1"/>
  <c r="C225" i="1"/>
  <c r="D225" i="1"/>
  <c r="F225" i="1"/>
  <c r="G225" i="1"/>
  <c r="H225" i="1"/>
  <c r="I225" i="1"/>
  <c r="J225" i="1"/>
  <c r="K225" i="1"/>
  <c r="C226" i="1"/>
  <c r="D226" i="1"/>
  <c r="F226" i="1"/>
  <c r="G226" i="1"/>
  <c r="H226" i="1"/>
  <c r="I226" i="1"/>
  <c r="J226" i="1"/>
  <c r="K226" i="1"/>
  <c r="C227" i="1"/>
  <c r="D227" i="1"/>
  <c r="F227" i="1"/>
  <c r="G227" i="1"/>
  <c r="H227" i="1"/>
  <c r="I227" i="1"/>
  <c r="J227" i="1"/>
  <c r="K227" i="1"/>
  <c r="C228" i="1"/>
  <c r="D228" i="1"/>
  <c r="F228" i="1"/>
  <c r="G228" i="1"/>
  <c r="H228" i="1"/>
  <c r="I228" i="1"/>
  <c r="J228" i="1"/>
  <c r="K228" i="1"/>
  <c r="C229" i="1"/>
  <c r="D229" i="1"/>
  <c r="F229" i="1"/>
  <c r="G229" i="1"/>
  <c r="H229" i="1"/>
  <c r="I229" i="1"/>
  <c r="J229" i="1"/>
  <c r="K229" i="1"/>
  <c r="C230" i="1"/>
  <c r="D230" i="1"/>
  <c r="F230" i="1"/>
  <c r="G230" i="1"/>
  <c r="H230" i="1"/>
  <c r="I230" i="1"/>
  <c r="J230" i="1"/>
  <c r="K230" i="1"/>
  <c r="C231" i="1"/>
  <c r="D231" i="1"/>
  <c r="F231" i="1"/>
  <c r="G231" i="1"/>
  <c r="H231" i="1"/>
  <c r="I231" i="1"/>
  <c r="J231" i="1"/>
  <c r="K231" i="1"/>
  <c r="C232" i="1"/>
  <c r="D232" i="1"/>
  <c r="F232" i="1"/>
  <c r="G232" i="1"/>
  <c r="H232" i="1"/>
  <c r="I232" i="1"/>
  <c r="J232" i="1"/>
  <c r="K232" i="1"/>
  <c r="C233" i="1"/>
  <c r="D233" i="1"/>
  <c r="F233" i="1"/>
  <c r="G233" i="1"/>
  <c r="H233" i="1"/>
  <c r="I233" i="1"/>
  <c r="J233" i="1"/>
  <c r="K233" i="1"/>
  <c r="C234" i="1"/>
  <c r="D234" i="1"/>
  <c r="F234" i="1"/>
  <c r="G234" i="1"/>
  <c r="H234" i="1"/>
  <c r="I234" i="1"/>
  <c r="J234" i="1"/>
  <c r="K234" i="1"/>
  <c r="C235" i="1"/>
  <c r="D235" i="1"/>
  <c r="F235" i="1"/>
  <c r="G235" i="1"/>
  <c r="H235" i="1"/>
  <c r="I235" i="1"/>
  <c r="J235" i="1"/>
  <c r="K235" i="1"/>
  <c r="C236" i="1"/>
  <c r="D236" i="1"/>
  <c r="F236" i="1"/>
  <c r="G236" i="1"/>
  <c r="H236" i="1"/>
  <c r="I236" i="1"/>
  <c r="J236" i="1"/>
  <c r="K236" i="1"/>
  <c r="C237" i="1"/>
  <c r="D237" i="1"/>
  <c r="F237" i="1"/>
  <c r="G237" i="1"/>
  <c r="H237" i="1"/>
  <c r="I237" i="1"/>
  <c r="J237" i="1"/>
  <c r="K237" i="1"/>
  <c r="C238" i="1"/>
  <c r="D238" i="1"/>
  <c r="F238" i="1"/>
  <c r="G238" i="1"/>
  <c r="H238" i="1"/>
  <c r="I238" i="1"/>
  <c r="J238" i="1"/>
  <c r="K238" i="1"/>
  <c r="C239" i="1"/>
  <c r="D239" i="1"/>
  <c r="F239" i="1"/>
  <c r="G239" i="1"/>
  <c r="H239" i="1"/>
  <c r="I239" i="1"/>
  <c r="J239" i="1"/>
  <c r="K239" i="1"/>
  <c r="C240" i="1"/>
  <c r="D240" i="1"/>
  <c r="F240" i="1"/>
  <c r="G240" i="1"/>
  <c r="H240" i="1"/>
  <c r="I240" i="1"/>
  <c r="J240" i="1"/>
  <c r="K240" i="1"/>
  <c r="C241" i="1"/>
  <c r="D241" i="1"/>
  <c r="F241" i="1"/>
  <c r="G241" i="1"/>
  <c r="H241" i="1"/>
  <c r="I241" i="1"/>
  <c r="J241" i="1"/>
  <c r="K241" i="1"/>
  <c r="C242" i="1"/>
  <c r="D242" i="1"/>
  <c r="F242" i="1"/>
  <c r="G242" i="1"/>
  <c r="H242" i="1"/>
  <c r="I242" i="1"/>
  <c r="J242" i="1"/>
  <c r="K242" i="1"/>
  <c r="C243" i="1"/>
  <c r="D243" i="1"/>
  <c r="F243" i="1"/>
  <c r="G243" i="1"/>
  <c r="H243" i="1"/>
  <c r="I243" i="1"/>
  <c r="J243" i="1"/>
  <c r="K243" i="1"/>
  <c r="C244" i="1"/>
  <c r="D244" i="1"/>
  <c r="F244" i="1"/>
  <c r="G244" i="1"/>
  <c r="H244" i="1"/>
  <c r="I244" i="1"/>
  <c r="J244" i="1"/>
  <c r="K244" i="1"/>
  <c r="C245" i="1"/>
  <c r="D245" i="1"/>
  <c r="F245" i="1"/>
  <c r="G245" i="1"/>
  <c r="H245" i="1"/>
  <c r="I245" i="1"/>
  <c r="J245" i="1"/>
  <c r="K245" i="1"/>
  <c r="C246" i="1"/>
  <c r="D246" i="1"/>
  <c r="F246" i="1"/>
  <c r="G246" i="1"/>
  <c r="H246" i="1"/>
  <c r="I246" i="1"/>
  <c r="J246" i="1"/>
  <c r="K246" i="1"/>
  <c r="C247" i="1"/>
  <c r="D247" i="1"/>
  <c r="F247" i="1"/>
  <c r="G247" i="1"/>
  <c r="H247" i="1"/>
  <c r="I247" i="1"/>
  <c r="J247" i="1"/>
  <c r="K247" i="1"/>
  <c r="C248" i="1"/>
  <c r="D248" i="1"/>
  <c r="F248" i="1"/>
  <c r="G248" i="1"/>
  <c r="H248" i="1"/>
  <c r="I248" i="1"/>
  <c r="J248" i="1"/>
  <c r="K248" i="1"/>
  <c r="C249" i="1"/>
  <c r="D249" i="1"/>
  <c r="F249" i="1"/>
  <c r="G249" i="1"/>
  <c r="H249" i="1"/>
  <c r="I249" i="1"/>
  <c r="J249" i="1"/>
  <c r="K249" i="1"/>
  <c r="C250" i="1"/>
  <c r="D250" i="1"/>
  <c r="F250" i="1"/>
  <c r="G250" i="1"/>
  <c r="H250" i="1"/>
  <c r="I250" i="1"/>
  <c r="J250" i="1"/>
  <c r="K250" i="1"/>
  <c r="C251" i="1"/>
  <c r="D251" i="1"/>
  <c r="F251" i="1"/>
  <c r="G251" i="1"/>
  <c r="H251" i="1"/>
  <c r="I251" i="1"/>
  <c r="J251" i="1"/>
  <c r="K251" i="1"/>
  <c r="C252" i="1"/>
  <c r="D252" i="1"/>
  <c r="F252" i="1"/>
  <c r="G252" i="1"/>
  <c r="H252" i="1"/>
  <c r="I252" i="1"/>
  <c r="J252" i="1"/>
  <c r="K252" i="1"/>
  <c r="C253" i="1"/>
  <c r="D253" i="1"/>
  <c r="F253" i="1"/>
  <c r="G253" i="1"/>
  <c r="H253" i="1"/>
  <c r="I253" i="1"/>
  <c r="J253" i="1"/>
  <c r="K253" i="1"/>
  <c r="C254" i="1"/>
  <c r="D254" i="1"/>
  <c r="F254" i="1"/>
  <c r="G254" i="1"/>
  <c r="H254" i="1"/>
  <c r="I254" i="1"/>
  <c r="J254" i="1"/>
  <c r="K254" i="1"/>
  <c r="C255" i="1"/>
  <c r="D255" i="1"/>
  <c r="F255" i="1"/>
  <c r="G255" i="1"/>
  <c r="H255" i="1"/>
  <c r="I255" i="1"/>
  <c r="J255" i="1"/>
  <c r="K255" i="1"/>
  <c r="C256" i="1"/>
  <c r="D256" i="1"/>
  <c r="F256" i="1"/>
  <c r="G256" i="1"/>
  <c r="H256" i="1"/>
  <c r="I256" i="1"/>
  <c r="J256" i="1"/>
  <c r="K256" i="1"/>
  <c r="C257" i="1"/>
  <c r="D257" i="1"/>
  <c r="F257" i="1"/>
  <c r="G257" i="1"/>
  <c r="H257" i="1"/>
  <c r="I257" i="1"/>
  <c r="J257" i="1"/>
  <c r="K257" i="1"/>
  <c r="C258" i="1"/>
  <c r="D258" i="1"/>
  <c r="F258" i="1"/>
  <c r="G258" i="1"/>
  <c r="H258" i="1"/>
  <c r="I258" i="1"/>
  <c r="J258" i="1"/>
  <c r="K258" i="1"/>
  <c r="C259" i="1"/>
  <c r="D259" i="1"/>
  <c r="F259" i="1"/>
  <c r="G259" i="1"/>
  <c r="H259" i="1"/>
  <c r="I259" i="1"/>
  <c r="J259" i="1"/>
  <c r="K259" i="1"/>
  <c r="C260" i="1"/>
  <c r="D260" i="1"/>
  <c r="F260" i="1"/>
  <c r="G260" i="1"/>
  <c r="H260" i="1"/>
  <c r="I260" i="1"/>
  <c r="J260" i="1"/>
  <c r="K260" i="1"/>
  <c r="C261" i="1"/>
  <c r="D261" i="1"/>
  <c r="F261" i="1"/>
  <c r="G261" i="1"/>
  <c r="H261" i="1"/>
  <c r="I261" i="1"/>
  <c r="J261" i="1"/>
  <c r="K261" i="1"/>
  <c r="C262" i="1"/>
  <c r="D262" i="1"/>
  <c r="F262" i="1"/>
  <c r="G262" i="1"/>
  <c r="H262" i="1"/>
  <c r="I262" i="1"/>
  <c r="J262" i="1"/>
  <c r="K262" i="1"/>
  <c r="C263" i="1"/>
  <c r="D263" i="1"/>
  <c r="F263" i="1"/>
  <c r="G263" i="1"/>
  <c r="H263" i="1"/>
  <c r="I263" i="1"/>
  <c r="J263" i="1"/>
  <c r="K263" i="1"/>
  <c r="C264" i="1"/>
  <c r="D264" i="1"/>
  <c r="F264" i="1"/>
  <c r="G264" i="1"/>
  <c r="H264" i="1"/>
  <c r="I264" i="1"/>
  <c r="J264" i="1"/>
  <c r="K264" i="1"/>
  <c r="C265" i="1"/>
  <c r="D265" i="1"/>
  <c r="F265" i="1"/>
  <c r="G265" i="1"/>
  <c r="H265" i="1"/>
  <c r="I265" i="1"/>
  <c r="J265" i="1"/>
  <c r="K265" i="1"/>
  <c r="C266" i="1"/>
  <c r="D266" i="1"/>
  <c r="F266" i="1"/>
  <c r="G266" i="1"/>
  <c r="H266" i="1"/>
  <c r="I266" i="1"/>
  <c r="J266" i="1"/>
  <c r="K266" i="1"/>
  <c r="C267" i="1"/>
  <c r="D267" i="1"/>
  <c r="F267" i="1"/>
  <c r="G267" i="1"/>
  <c r="H267" i="1"/>
  <c r="I267" i="1"/>
  <c r="J267" i="1"/>
  <c r="K267" i="1"/>
  <c r="C268" i="1"/>
  <c r="D268" i="1"/>
  <c r="F268" i="1"/>
  <c r="G268" i="1"/>
  <c r="H268" i="1"/>
  <c r="I268" i="1"/>
  <c r="J268" i="1"/>
  <c r="K268" i="1"/>
  <c r="C269" i="1"/>
  <c r="D269" i="1"/>
  <c r="F269" i="1"/>
  <c r="G269" i="1"/>
  <c r="H269" i="1"/>
  <c r="I269" i="1"/>
  <c r="J269" i="1"/>
  <c r="K269" i="1"/>
  <c r="C270" i="1"/>
  <c r="D270" i="1"/>
  <c r="F270" i="1"/>
  <c r="G270" i="1"/>
  <c r="H270" i="1"/>
  <c r="I270" i="1"/>
  <c r="J270" i="1"/>
  <c r="K270" i="1"/>
  <c r="C271" i="1"/>
  <c r="D271" i="1"/>
  <c r="F271" i="1"/>
  <c r="G271" i="1"/>
  <c r="H271" i="1"/>
  <c r="I271" i="1"/>
  <c r="J271" i="1"/>
  <c r="K271" i="1"/>
  <c r="C272" i="1"/>
  <c r="D272" i="1"/>
  <c r="F272" i="1"/>
  <c r="G272" i="1"/>
  <c r="H272" i="1"/>
  <c r="I272" i="1"/>
  <c r="J272" i="1"/>
  <c r="K272" i="1"/>
  <c r="C273" i="1"/>
  <c r="D273" i="1"/>
  <c r="F273" i="1"/>
  <c r="G273" i="1"/>
  <c r="H273" i="1"/>
  <c r="I273" i="1"/>
  <c r="J273" i="1"/>
  <c r="K273" i="1"/>
  <c r="C274" i="1"/>
  <c r="D274" i="1"/>
  <c r="F274" i="1"/>
  <c r="G274" i="1"/>
  <c r="H274" i="1"/>
  <c r="I274" i="1"/>
  <c r="J274" i="1"/>
  <c r="K274" i="1"/>
  <c r="C275" i="1"/>
  <c r="D275" i="1"/>
  <c r="F275" i="1"/>
  <c r="G275" i="1"/>
  <c r="H275" i="1"/>
  <c r="I275" i="1"/>
  <c r="J275" i="1"/>
  <c r="K275" i="1"/>
  <c r="C276" i="1"/>
  <c r="D276" i="1"/>
  <c r="F276" i="1"/>
  <c r="G276" i="1"/>
  <c r="H276" i="1"/>
  <c r="I276" i="1"/>
  <c r="J276" i="1"/>
  <c r="K276" i="1"/>
  <c r="C277" i="1"/>
  <c r="D277" i="1"/>
  <c r="F277" i="1"/>
  <c r="G277" i="1"/>
  <c r="H277" i="1"/>
  <c r="I277" i="1"/>
  <c r="J277" i="1"/>
  <c r="K277" i="1"/>
  <c r="C278" i="1"/>
  <c r="D278" i="1"/>
  <c r="F278" i="1"/>
  <c r="G278" i="1"/>
  <c r="H278" i="1"/>
  <c r="I278" i="1"/>
  <c r="J278" i="1"/>
  <c r="K278" i="1"/>
  <c r="C279" i="1"/>
  <c r="D279" i="1"/>
  <c r="F279" i="1"/>
  <c r="G279" i="1"/>
  <c r="H279" i="1"/>
  <c r="I279" i="1"/>
  <c r="J279" i="1"/>
  <c r="K279" i="1"/>
  <c r="C280" i="1"/>
  <c r="D280" i="1"/>
  <c r="F280" i="1"/>
  <c r="G280" i="1"/>
  <c r="H280" i="1"/>
  <c r="I280" i="1"/>
  <c r="J280" i="1"/>
  <c r="K280" i="1"/>
  <c r="C281" i="1"/>
  <c r="D281" i="1"/>
  <c r="F281" i="1"/>
  <c r="G281" i="1"/>
  <c r="H281" i="1"/>
  <c r="I281" i="1"/>
  <c r="J281" i="1"/>
  <c r="K281" i="1"/>
  <c r="C282" i="1"/>
  <c r="D282" i="1"/>
  <c r="F282" i="1"/>
  <c r="G282" i="1"/>
  <c r="H282" i="1"/>
  <c r="I282" i="1"/>
  <c r="J282" i="1"/>
  <c r="K282" i="1"/>
  <c r="C283" i="1"/>
  <c r="D283" i="1"/>
  <c r="F283" i="1"/>
  <c r="G283" i="1"/>
  <c r="H283" i="1"/>
  <c r="I283" i="1"/>
  <c r="J283" i="1"/>
  <c r="K283" i="1"/>
  <c r="C284" i="1"/>
  <c r="D284" i="1"/>
  <c r="F284" i="1"/>
  <c r="G284" i="1"/>
  <c r="H284" i="1"/>
  <c r="I284" i="1"/>
  <c r="J284" i="1"/>
  <c r="K284" i="1"/>
  <c r="C285" i="1"/>
  <c r="D285" i="1"/>
  <c r="F285" i="1"/>
  <c r="G285" i="1"/>
  <c r="H285" i="1"/>
  <c r="I285" i="1"/>
  <c r="J285" i="1"/>
  <c r="K285" i="1"/>
  <c r="C286" i="1"/>
  <c r="D286" i="1"/>
  <c r="F286" i="1"/>
  <c r="G286" i="1"/>
  <c r="H286" i="1"/>
  <c r="I286" i="1"/>
  <c r="J286" i="1"/>
  <c r="K286" i="1"/>
  <c r="C287" i="1"/>
  <c r="D287" i="1"/>
  <c r="F287" i="1"/>
  <c r="G287" i="1"/>
  <c r="H287" i="1"/>
  <c r="I287" i="1"/>
  <c r="J287" i="1"/>
  <c r="K287" i="1"/>
  <c r="C288" i="1"/>
  <c r="D288" i="1"/>
  <c r="F288" i="1"/>
  <c r="G288" i="1"/>
  <c r="H288" i="1"/>
  <c r="I288" i="1"/>
  <c r="J288" i="1"/>
  <c r="K288" i="1"/>
  <c r="C289" i="1"/>
  <c r="D289" i="1"/>
  <c r="F289" i="1"/>
  <c r="G289" i="1"/>
  <c r="H289" i="1"/>
  <c r="I289" i="1"/>
  <c r="J289" i="1"/>
  <c r="K289" i="1"/>
  <c r="C290" i="1"/>
  <c r="D290" i="1"/>
  <c r="F290" i="1"/>
  <c r="G290" i="1"/>
  <c r="H290" i="1"/>
  <c r="I290" i="1"/>
  <c r="J290" i="1"/>
  <c r="K290" i="1"/>
  <c r="C291" i="1"/>
  <c r="D291" i="1"/>
  <c r="F291" i="1"/>
  <c r="G291" i="1"/>
  <c r="H291" i="1"/>
  <c r="I291" i="1"/>
  <c r="J291" i="1"/>
  <c r="K291" i="1"/>
  <c r="C292" i="1"/>
  <c r="D292" i="1"/>
  <c r="F292" i="1"/>
  <c r="G292" i="1"/>
  <c r="H292" i="1"/>
  <c r="I292" i="1"/>
  <c r="J292" i="1"/>
  <c r="K292" i="1"/>
  <c r="C293" i="1"/>
  <c r="D293" i="1"/>
  <c r="F293" i="1"/>
  <c r="G293" i="1"/>
  <c r="H293" i="1"/>
  <c r="I293" i="1"/>
  <c r="J293" i="1"/>
  <c r="K293" i="1"/>
  <c r="C294" i="1"/>
  <c r="D294" i="1"/>
  <c r="F294" i="1"/>
  <c r="G294" i="1"/>
  <c r="H294" i="1"/>
  <c r="I294" i="1"/>
  <c r="J294" i="1"/>
  <c r="K294" i="1"/>
  <c r="C295" i="1"/>
  <c r="D295" i="1"/>
  <c r="F295" i="1"/>
  <c r="G295" i="1"/>
  <c r="H295" i="1"/>
  <c r="I295" i="1"/>
  <c r="J295" i="1"/>
  <c r="K295" i="1"/>
  <c r="C296" i="1"/>
  <c r="D296" i="1"/>
  <c r="F296" i="1"/>
  <c r="G296" i="1"/>
  <c r="H296" i="1"/>
  <c r="I296" i="1"/>
  <c r="J296" i="1"/>
  <c r="K296" i="1"/>
  <c r="C297" i="1"/>
  <c r="D297" i="1"/>
  <c r="F297" i="1"/>
  <c r="G297" i="1"/>
  <c r="H297" i="1"/>
  <c r="I297" i="1"/>
  <c r="J297" i="1"/>
  <c r="K297" i="1"/>
  <c r="C298" i="1"/>
  <c r="D298" i="1"/>
  <c r="F298" i="1"/>
  <c r="G298" i="1"/>
  <c r="H298" i="1"/>
  <c r="I298" i="1"/>
  <c r="J298" i="1"/>
  <c r="K298" i="1"/>
  <c r="C299" i="1"/>
  <c r="D299" i="1"/>
  <c r="F299" i="1"/>
  <c r="G299" i="1"/>
  <c r="H299" i="1"/>
  <c r="I299" i="1"/>
  <c r="J299" i="1"/>
  <c r="K299" i="1"/>
  <c r="C300" i="1"/>
  <c r="D300" i="1"/>
  <c r="F300" i="1"/>
  <c r="G300" i="1"/>
  <c r="H300" i="1"/>
  <c r="I300" i="1"/>
  <c r="J300" i="1"/>
  <c r="K300" i="1"/>
  <c r="C301" i="1"/>
  <c r="D301" i="1"/>
  <c r="F301" i="1"/>
  <c r="G301" i="1"/>
  <c r="H301" i="1"/>
  <c r="I301" i="1"/>
  <c r="J301" i="1"/>
  <c r="K301" i="1"/>
  <c r="C302" i="1"/>
  <c r="D302" i="1"/>
  <c r="F302" i="1"/>
  <c r="G302" i="1"/>
  <c r="H302" i="1"/>
  <c r="I302" i="1"/>
  <c r="J302" i="1"/>
  <c r="K302" i="1"/>
  <c r="C303" i="1"/>
  <c r="D303" i="1"/>
  <c r="F303" i="1"/>
  <c r="G303" i="1"/>
  <c r="H303" i="1"/>
  <c r="I303" i="1"/>
  <c r="J303" i="1"/>
  <c r="K303" i="1"/>
  <c r="C304" i="1"/>
  <c r="D304" i="1"/>
  <c r="F304" i="1"/>
  <c r="G304" i="1"/>
  <c r="H304" i="1"/>
  <c r="I304" i="1"/>
  <c r="J304" i="1"/>
  <c r="K304" i="1"/>
  <c r="C305" i="1"/>
  <c r="D305" i="1"/>
  <c r="F305" i="1"/>
  <c r="G305" i="1"/>
  <c r="H305" i="1"/>
  <c r="I305" i="1"/>
  <c r="J305" i="1"/>
  <c r="K305" i="1"/>
  <c r="C306" i="1"/>
  <c r="D306" i="1"/>
  <c r="F306" i="1"/>
  <c r="G306" i="1"/>
  <c r="H306" i="1"/>
  <c r="I306" i="1"/>
  <c r="J306" i="1"/>
  <c r="K306" i="1"/>
  <c r="C307" i="1"/>
  <c r="D307" i="1"/>
  <c r="F307" i="1"/>
  <c r="G307" i="1"/>
  <c r="H307" i="1"/>
  <c r="I307" i="1"/>
  <c r="J307" i="1"/>
  <c r="K307" i="1"/>
  <c r="C308" i="1"/>
  <c r="D308" i="1"/>
  <c r="F308" i="1"/>
  <c r="G308" i="1"/>
  <c r="H308" i="1"/>
  <c r="I308" i="1"/>
  <c r="J308" i="1"/>
  <c r="K308" i="1"/>
  <c r="C309" i="1"/>
  <c r="D309" i="1"/>
  <c r="F309" i="1"/>
  <c r="G309" i="1"/>
  <c r="H309" i="1"/>
  <c r="I309" i="1"/>
  <c r="J309" i="1"/>
  <c r="K309" i="1"/>
  <c r="C310" i="1"/>
  <c r="D310" i="1"/>
  <c r="F310" i="1"/>
  <c r="G310" i="1"/>
  <c r="H310" i="1"/>
  <c r="I310" i="1"/>
  <c r="J310" i="1"/>
  <c r="K310" i="1"/>
  <c r="C311" i="1"/>
  <c r="D311" i="1"/>
  <c r="F311" i="1"/>
  <c r="G311" i="1"/>
  <c r="H311" i="1"/>
  <c r="I311" i="1"/>
  <c r="J311" i="1"/>
  <c r="K311" i="1"/>
  <c r="C312" i="1"/>
  <c r="D312" i="1"/>
  <c r="F312" i="1"/>
  <c r="G312" i="1"/>
  <c r="H312" i="1"/>
  <c r="I312" i="1"/>
  <c r="J312" i="1"/>
  <c r="K312" i="1"/>
  <c r="C313" i="1"/>
  <c r="D313" i="1"/>
  <c r="F313" i="1"/>
  <c r="G313" i="1"/>
  <c r="H313" i="1"/>
  <c r="I313" i="1"/>
  <c r="J313" i="1"/>
  <c r="K313" i="1"/>
  <c r="C314" i="1"/>
  <c r="D314" i="1"/>
  <c r="F314" i="1"/>
  <c r="G314" i="1"/>
  <c r="H314" i="1"/>
  <c r="I314" i="1"/>
  <c r="J314" i="1"/>
  <c r="K314" i="1"/>
  <c r="C315" i="1"/>
  <c r="D315" i="1"/>
  <c r="F315" i="1"/>
  <c r="G315" i="1"/>
  <c r="H315" i="1"/>
  <c r="I315" i="1"/>
  <c r="J315" i="1"/>
  <c r="K315" i="1"/>
  <c r="C316" i="1"/>
  <c r="D316" i="1"/>
  <c r="F316" i="1"/>
  <c r="G316" i="1"/>
  <c r="H316" i="1"/>
  <c r="I316" i="1"/>
  <c r="J316" i="1"/>
  <c r="K316" i="1"/>
  <c r="C317" i="1"/>
  <c r="D317" i="1"/>
  <c r="F317" i="1"/>
  <c r="G317" i="1"/>
  <c r="H317" i="1"/>
  <c r="I317" i="1"/>
  <c r="J317" i="1"/>
  <c r="K317" i="1"/>
  <c r="C318" i="1"/>
  <c r="D318" i="1"/>
  <c r="F318" i="1"/>
  <c r="G318" i="1"/>
  <c r="H318" i="1"/>
  <c r="I318" i="1"/>
  <c r="J318" i="1"/>
  <c r="K318" i="1"/>
  <c r="C319" i="1"/>
  <c r="D319" i="1"/>
  <c r="F319" i="1"/>
  <c r="G319" i="1"/>
  <c r="H319" i="1"/>
  <c r="I319" i="1"/>
  <c r="J319" i="1"/>
  <c r="K319" i="1"/>
  <c r="C320" i="1"/>
  <c r="D320" i="1"/>
  <c r="F320" i="1"/>
  <c r="G320" i="1"/>
  <c r="H320" i="1"/>
  <c r="I320" i="1"/>
  <c r="J320" i="1"/>
  <c r="K320" i="1"/>
  <c r="C321" i="1"/>
  <c r="D321" i="1"/>
  <c r="F321" i="1"/>
  <c r="G321" i="1"/>
  <c r="H321" i="1"/>
  <c r="I321" i="1"/>
  <c r="J321" i="1"/>
  <c r="K321" i="1"/>
  <c r="C322" i="1"/>
  <c r="D322" i="1"/>
  <c r="F322" i="1"/>
  <c r="G322" i="1"/>
  <c r="H322" i="1"/>
  <c r="I322" i="1"/>
  <c r="J322" i="1"/>
  <c r="K322" i="1"/>
  <c r="C323" i="1"/>
  <c r="D323" i="1"/>
  <c r="F323" i="1"/>
  <c r="G323" i="1"/>
  <c r="H323" i="1"/>
  <c r="I323" i="1"/>
  <c r="J323" i="1"/>
  <c r="K323" i="1"/>
  <c r="C324" i="1"/>
  <c r="D324" i="1"/>
  <c r="F324" i="1"/>
  <c r="G324" i="1"/>
  <c r="H324" i="1"/>
  <c r="I324" i="1"/>
  <c r="J324" i="1"/>
  <c r="K324" i="1"/>
  <c r="C325" i="1"/>
  <c r="D325" i="1"/>
  <c r="F325" i="1"/>
  <c r="G325" i="1"/>
  <c r="H325" i="1"/>
  <c r="I325" i="1"/>
  <c r="J325" i="1"/>
  <c r="K325" i="1"/>
  <c r="C326" i="1"/>
  <c r="D326" i="1"/>
  <c r="F326" i="1"/>
  <c r="G326" i="1"/>
  <c r="H326" i="1"/>
  <c r="I326" i="1"/>
  <c r="J326" i="1"/>
  <c r="K326" i="1"/>
  <c r="C327" i="1"/>
  <c r="D327" i="1"/>
  <c r="F327" i="1"/>
  <c r="G327" i="1"/>
  <c r="H327" i="1"/>
  <c r="I327" i="1"/>
  <c r="J327" i="1"/>
  <c r="K327" i="1"/>
  <c r="C328" i="1"/>
  <c r="D328" i="1"/>
  <c r="F328" i="1"/>
  <c r="G328" i="1"/>
  <c r="H328" i="1"/>
  <c r="I328" i="1"/>
  <c r="J328" i="1"/>
  <c r="K328" i="1"/>
  <c r="C329" i="1"/>
  <c r="D329" i="1"/>
  <c r="F329" i="1"/>
  <c r="G329" i="1"/>
  <c r="H329" i="1"/>
  <c r="I329" i="1"/>
  <c r="J329" i="1"/>
  <c r="K329" i="1"/>
  <c r="C330" i="1"/>
  <c r="D330" i="1"/>
  <c r="F330" i="1"/>
  <c r="G330" i="1"/>
  <c r="H330" i="1"/>
  <c r="I330" i="1"/>
  <c r="J330" i="1"/>
  <c r="K330" i="1"/>
  <c r="C331" i="1"/>
  <c r="D331" i="1"/>
  <c r="F331" i="1"/>
  <c r="G331" i="1"/>
  <c r="H331" i="1"/>
  <c r="I331" i="1"/>
  <c r="J331" i="1"/>
  <c r="K331" i="1"/>
  <c r="C332" i="1"/>
  <c r="D332" i="1"/>
  <c r="F332" i="1"/>
  <c r="G332" i="1"/>
  <c r="H332" i="1"/>
  <c r="I332" i="1"/>
  <c r="J332" i="1"/>
  <c r="K332" i="1"/>
  <c r="C333" i="1"/>
  <c r="D333" i="1"/>
  <c r="F333" i="1"/>
  <c r="G333" i="1"/>
  <c r="H333" i="1"/>
  <c r="I333" i="1"/>
  <c r="J333" i="1"/>
  <c r="K333" i="1"/>
  <c r="C334" i="1"/>
  <c r="D334" i="1"/>
  <c r="F334" i="1"/>
  <c r="G334" i="1"/>
  <c r="H334" i="1"/>
  <c r="I334" i="1"/>
  <c r="J334" i="1"/>
  <c r="K334" i="1"/>
  <c r="C335" i="1"/>
  <c r="D335" i="1"/>
  <c r="F335" i="1"/>
  <c r="G335" i="1"/>
  <c r="H335" i="1"/>
  <c r="I335" i="1"/>
  <c r="J335" i="1"/>
  <c r="K335" i="1"/>
  <c r="C336" i="1"/>
  <c r="D336" i="1"/>
  <c r="F336" i="1"/>
  <c r="G336" i="1"/>
  <c r="H336" i="1"/>
  <c r="I336" i="1"/>
  <c r="J336" i="1"/>
  <c r="K336" i="1"/>
  <c r="C337" i="1"/>
  <c r="D337" i="1"/>
  <c r="F337" i="1"/>
  <c r="G337" i="1"/>
  <c r="H337" i="1"/>
  <c r="I337" i="1"/>
  <c r="J337" i="1"/>
  <c r="K337" i="1"/>
  <c r="C338" i="1"/>
  <c r="D338" i="1"/>
  <c r="F338" i="1"/>
  <c r="G338" i="1"/>
  <c r="H338" i="1"/>
  <c r="I338" i="1"/>
  <c r="J338" i="1"/>
  <c r="K338" i="1"/>
  <c r="C339" i="1"/>
  <c r="D339" i="1"/>
  <c r="F339" i="1"/>
  <c r="G339" i="1"/>
  <c r="H339" i="1"/>
  <c r="I339" i="1"/>
  <c r="J339" i="1"/>
  <c r="K339" i="1"/>
  <c r="C340" i="1"/>
  <c r="D340" i="1"/>
  <c r="F340" i="1"/>
  <c r="G340" i="1"/>
  <c r="H340" i="1"/>
  <c r="I340" i="1"/>
  <c r="J340" i="1"/>
  <c r="K340" i="1"/>
  <c r="C341" i="1"/>
  <c r="D341" i="1"/>
  <c r="F341" i="1"/>
  <c r="G341" i="1"/>
  <c r="H341" i="1"/>
  <c r="I341" i="1"/>
  <c r="J341" i="1"/>
  <c r="K341" i="1"/>
  <c r="C342" i="1"/>
  <c r="D342" i="1"/>
  <c r="F342" i="1"/>
  <c r="G342" i="1"/>
  <c r="H342" i="1"/>
  <c r="I342" i="1"/>
  <c r="J342" i="1"/>
  <c r="K342" i="1"/>
  <c r="C343" i="1"/>
  <c r="D343" i="1"/>
  <c r="F343" i="1"/>
  <c r="G343" i="1"/>
  <c r="H343" i="1"/>
  <c r="I343" i="1"/>
  <c r="J343" i="1"/>
  <c r="K343" i="1"/>
  <c r="C344" i="1"/>
  <c r="D344" i="1"/>
  <c r="F344" i="1"/>
  <c r="G344" i="1"/>
  <c r="H344" i="1"/>
  <c r="I344" i="1"/>
  <c r="J344" i="1"/>
  <c r="K344" i="1"/>
  <c r="C345" i="1"/>
  <c r="D345" i="1"/>
  <c r="F345" i="1"/>
  <c r="G345" i="1"/>
  <c r="H345" i="1"/>
  <c r="I345" i="1"/>
  <c r="J345" i="1"/>
  <c r="K345" i="1"/>
  <c r="C346" i="1"/>
  <c r="D346" i="1"/>
  <c r="F346" i="1"/>
  <c r="G346" i="1"/>
  <c r="H346" i="1"/>
  <c r="I346" i="1"/>
  <c r="J346" i="1"/>
  <c r="K346" i="1"/>
  <c r="C347" i="1"/>
  <c r="D347" i="1"/>
  <c r="F347" i="1"/>
  <c r="G347" i="1"/>
  <c r="H347" i="1"/>
  <c r="I347" i="1"/>
  <c r="J347" i="1"/>
  <c r="K347" i="1"/>
  <c r="C348" i="1"/>
  <c r="D348" i="1"/>
  <c r="F348" i="1"/>
  <c r="G348" i="1"/>
  <c r="H348" i="1"/>
  <c r="I348" i="1"/>
  <c r="J348" i="1"/>
  <c r="K348" i="1"/>
  <c r="C349" i="1"/>
  <c r="D349" i="1"/>
  <c r="F349" i="1"/>
  <c r="G349" i="1"/>
  <c r="H349" i="1"/>
  <c r="I349" i="1"/>
  <c r="J349" i="1"/>
  <c r="K349" i="1"/>
  <c r="C350" i="1"/>
  <c r="D350" i="1"/>
  <c r="F350" i="1"/>
  <c r="G350" i="1"/>
  <c r="H350" i="1"/>
  <c r="I350" i="1"/>
  <c r="J350" i="1"/>
  <c r="K350" i="1"/>
  <c r="C351" i="1"/>
  <c r="D351" i="1"/>
  <c r="F351" i="1"/>
  <c r="G351" i="1"/>
  <c r="H351" i="1"/>
  <c r="I351" i="1"/>
  <c r="J351" i="1"/>
  <c r="K351" i="1"/>
  <c r="C352" i="1"/>
  <c r="D352" i="1"/>
  <c r="F352" i="1"/>
  <c r="G352" i="1"/>
  <c r="H352" i="1"/>
  <c r="I352" i="1"/>
  <c r="J352" i="1"/>
  <c r="K352" i="1"/>
  <c r="C353" i="1"/>
  <c r="D353" i="1"/>
  <c r="F353" i="1"/>
  <c r="G353" i="1"/>
  <c r="H353" i="1"/>
  <c r="I353" i="1"/>
  <c r="J353" i="1"/>
  <c r="K353" i="1"/>
  <c r="C354" i="1"/>
  <c r="D354" i="1"/>
  <c r="F354" i="1"/>
  <c r="G354" i="1"/>
  <c r="H354" i="1"/>
  <c r="I354" i="1"/>
  <c r="J354" i="1"/>
  <c r="K354" i="1"/>
  <c r="C355" i="1"/>
  <c r="D355" i="1"/>
  <c r="F355" i="1"/>
  <c r="G355" i="1"/>
  <c r="H355" i="1"/>
  <c r="I355" i="1"/>
  <c r="J355" i="1"/>
  <c r="K355" i="1"/>
  <c r="C356" i="1"/>
  <c r="D356" i="1"/>
  <c r="F356" i="1"/>
  <c r="G356" i="1"/>
  <c r="H356" i="1"/>
  <c r="I356" i="1"/>
  <c r="J356" i="1"/>
  <c r="K356" i="1"/>
  <c r="C357" i="1"/>
  <c r="D357" i="1"/>
  <c r="F357" i="1"/>
  <c r="G357" i="1"/>
  <c r="H357" i="1"/>
  <c r="I357" i="1"/>
  <c r="J357" i="1"/>
  <c r="K357" i="1"/>
  <c r="C358" i="1"/>
  <c r="D358" i="1"/>
  <c r="F358" i="1"/>
  <c r="G358" i="1"/>
  <c r="H358" i="1"/>
  <c r="I358" i="1"/>
  <c r="J358" i="1"/>
  <c r="K358" i="1"/>
  <c r="C359" i="1"/>
  <c r="D359" i="1"/>
  <c r="F359" i="1"/>
  <c r="G359" i="1"/>
  <c r="H359" i="1"/>
  <c r="I359" i="1"/>
  <c r="J359" i="1"/>
  <c r="K359" i="1"/>
  <c r="C360" i="1"/>
  <c r="D360" i="1"/>
  <c r="F360" i="1"/>
  <c r="G360" i="1"/>
  <c r="H360" i="1"/>
  <c r="I360" i="1"/>
  <c r="J360" i="1"/>
  <c r="K360" i="1"/>
  <c r="C361" i="1"/>
  <c r="D361" i="1"/>
  <c r="F361" i="1"/>
  <c r="G361" i="1"/>
  <c r="H361" i="1"/>
  <c r="I361" i="1"/>
  <c r="J361" i="1"/>
  <c r="K361" i="1"/>
  <c r="C362" i="1"/>
  <c r="D362" i="1"/>
  <c r="F362" i="1"/>
  <c r="G362" i="1"/>
  <c r="H362" i="1"/>
  <c r="I362" i="1"/>
  <c r="J362" i="1"/>
  <c r="K362" i="1"/>
  <c r="C363" i="1"/>
  <c r="D363" i="1"/>
  <c r="F363" i="1"/>
  <c r="G363" i="1"/>
  <c r="H363" i="1"/>
  <c r="I363" i="1"/>
  <c r="J363" i="1"/>
  <c r="K363" i="1"/>
  <c r="C364" i="1"/>
  <c r="D364" i="1"/>
  <c r="F364" i="1"/>
  <c r="G364" i="1"/>
  <c r="H364" i="1"/>
  <c r="I364" i="1"/>
  <c r="J364" i="1"/>
  <c r="K364" i="1"/>
  <c r="C365" i="1"/>
  <c r="D365" i="1"/>
  <c r="F365" i="1"/>
  <c r="G365" i="1"/>
  <c r="H365" i="1"/>
  <c r="I365" i="1"/>
  <c r="J365" i="1"/>
  <c r="K365" i="1"/>
  <c r="C366" i="1"/>
  <c r="D366" i="1"/>
  <c r="F366" i="1"/>
  <c r="G366" i="1"/>
  <c r="H366" i="1"/>
  <c r="I366" i="1"/>
  <c r="J366" i="1"/>
  <c r="K366" i="1"/>
  <c r="C367" i="1"/>
  <c r="D367" i="1"/>
  <c r="F367" i="1"/>
  <c r="G367" i="1"/>
  <c r="H367" i="1"/>
  <c r="I367" i="1"/>
  <c r="J367" i="1"/>
  <c r="K367" i="1"/>
  <c r="C368" i="1"/>
  <c r="D368" i="1"/>
  <c r="F368" i="1"/>
  <c r="G368" i="1"/>
  <c r="H368" i="1"/>
  <c r="I368" i="1"/>
  <c r="J368" i="1"/>
  <c r="K368" i="1"/>
  <c r="C369" i="1"/>
  <c r="D369" i="1"/>
  <c r="F369" i="1"/>
  <c r="G369" i="1"/>
  <c r="H369" i="1"/>
  <c r="I369" i="1"/>
  <c r="J369" i="1"/>
  <c r="K369" i="1"/>
  <c r="C370" i="1"/>
  <c r="D370" i="1"/>
  <c r="F370" i="1"/>
  <c r="G370" i="1"/>
  <c r="H370" i="1"/>
  <c r="I370" i="1"/>
  <c r="J370" i="1"/>
  <c r="K370" i="1"/>
  <c r="C371" i="1"/>
  <c r="D371" i="1"/>
  <c r="F371" i="1"/>
  <c r="G371" i="1"/>
  <c r="H371" i="1"/>
  <c r="I371" i="1"/>
  <c r="J371" i="1"/>
  <c r="K371" i="1"/>
  <c r="C372" i="1"/>
  <c r="D372" i="1"/>
  <c r="F372" i="1"/>
  <c r="G372" i="1"/>
  <c r="H372" i="1"/>
  <c r="I372" i="1"/>
  <c r="J372" i="1"/>
  <c r="K372" i="1"/>
  <c r="C373" i="1"/>
  <c r="D373" i="1"/>
  <c r="F373" i="1"/>
  <c r="G373" i="1"/>
  <c r="H373" i="1"/>
  <c r="I373" i="1"/>
  <c r="J373" i="1"/>
  <c r="K373" i="1"/>
  <c r="C374" i="1"/>
  <c r="D374" i="1"/>
  <c r="F374" i="1"/>
  <c r="G374" i="1"/>
  <c r="H374" i="1"/>
  <c r="I374" i="1"/>
  <c r="J374" i="1"/>
  <c r="K374" i="1"/>
  <c r="C375" i="1"/>
  <c r="D375" i="1"/>
  <c r="F375" i="1"/>
  <c r="G375" i="1"/>
  <c r="H375" i="1"/>
  <c r="I375" i="1"/>
  <c r="J375" i="1"/>
  <c r="K375" i="1"/>
  <c r="C376" i="1"/>
  <c r="D376" i="1"/>
  <c r="F376" i="1"/>
  <c r="G376" i="1"/>
  <c r="H376" i="1"/>
  <c r="I376" i="1"/>
  <c r="J376" i="1"/>
  <c r="K376" i="1"/>
  <c r="C377" i="1"/>
  <c r="D377" i="1"/>
  <c r="F377" i="1"/>
  <c r="G377" i="1"/>
  <c r="H377" i="1"/>
  <c r="I377" i="1"/>
  <c r="J377" i="1"/>
  <c r="K377" i="1"/>
  <c r="C378" i="1"/>
  <c r="D378" i="1"/>
  <c r="F378" i="1"/>
  <c r="G378" i="1"/>
  <c r="H378" i="1"/>
  <c r="I378" i="1"/>
  <c r="J378" i="1"/>
  <c r="K378" i="1"/>
  <c r="C379" i="1"/>
  <c r="D379" i="1"/>
  <c r="F379" i="1"/>
  <c r="G379" i="1"/>
  <c r="H379" i="1"/>
  <c r="I379" i="1"/>
  <c r="J379" i="1"/>
  <c r="K379" i="1"/>
  <c r="C380" i="1"/>
  <c r="D380" i="1"/>
  <c r="F380" i="1"/>
  <c r="G380" i="1"/>
  <c r="H380" i="1"/>
  <c r="I380" i="1"/>
  <c r="J380" i="1"/>
  <c r="K380" i="1"/>
  <c r="C381" i="1"/>
  <c r="D381" i="1"/>
  <c r="F381" i="1"/>
  <c r="G381" i="1"/>
  <c r="H381" i="1"/>
  <c r="I381" i="1"/>
  <c r="J381" i="1"/>
  <c r="K381" i="1"/>
  <c r="C382" i="1"/>
  <c r="D382" i="1"/>
  <c r="F382" i="1"/>
  <c r="G382" i="1"/>
  <c r="H382" i="1"/>
  <c r="I382" i="1"/>
  <c r="J382" i="1"/>
  <c r="K382" i="1"/>
  <c r="C383" i="1"/>
  <c r="D383" i="1"/>
  <c r="F383" i="1"/>
  <c r="G383" i="1"/>
  <c r="H383" i="1"/>
  <c r="I383" i="1"/>
  <c r="J383" i="1"/>
  <c r="K383" i="1"/>
  <c r="C384" i="1"/>
  <c r="D384" i="1"/>
  <c r="F384" i="1"/>
  <c r="G384" i="1"/>
  <c r="H384" i="1"/>
  <c r="I384" i="1"/>
  <c r="J384" i="1"/>
  <c r="K384" i="1"/>
  <c r="C385" i="1"/>
  <c r="D385" i="1"/>
  <c r="F385" i="1"/>
  <c r="G385" i="1"/>
  <c r="H385" i="1"/>
  <c r="I385" i="1"/>
  <c r="J385" i="1"/>
  <c r="K385" i="1"/>
  <c r="C386" i="1"/>
  <c r="D386" i="1"/>
  <c r="F386" i="1"/>
  <c r="G386" i="1"/>
  <c r="H386" i="1"/>
  <c r="I386" i="1"/>
  <c r="J386" i="1"/>
  <c r="K386" i="1"/>
  <c r="C387" i="1"/>
  <c r="D387" i="1"/>
  <c r="F387" i="1"/>
  <c r="G387" i="1"/>
  <c r="H387" i="1"/>
  <c r="I387" i="1"/>
  <c r="J387" i="1"/>
  <c r="K387" i="1"/>
  <c r="C388" i="1"/>
  <c r="D388" i="1"/>
  <c r="F388" i="1"/>
  <c r="G388" i="1"/>
  <c r="H388" i="1"/>
  <c r="I388" i="1"/>
  <c r="J388" i="1"/>
  <c r="K388" i="1"/>
  <c r="C389" i="1"/>
  <c r="D389" i="1"/>
  <c r="F389" i="1"/>
  <c r="G389" i="1"/>
  <c r="H389" i="1"/>
  <c r="I389" i="1"/>
  <c r="J389" i="1"/>
  <c r="K389" i="1"/>
  <c r="C390" i="1"/>
  <c r="D390" i="1"/>
  <c r="F390" i="1"/>
  <c r="G390" i="1"/>
  <c r="H390" i="1"/>
  <c r="I390" i="1"/>
  <c r="J390" i="1"/>
  <c r="K390" i="1"/>
  <c r="C391" i="1"/>
  <c r="D391" i="1"/>
  <c r="F391" i="1"/>
  <c r="G391" i="1"/>
  <c r="H391" i="1"/>
  <c r="I391" i="1"/>
  <c r="J391" i="1"/>
  <c r="K391" i="1"/>
  <c r="C392" i="1"/>
  <c r="D392" i="1"/>
  <c r="F392" i="1"/>
  <c r="G392" i="1"/>
  <c r="H392" i="1"/>
  <c r="I392" i="1"/>
  <c r="J392" i="1"/>
  <c r="K392" i="1"/>
  <c r="C393" i="1"/>
  <c r="D393" i="1"/>
  <c r="F393" i="1"/>
  <c r="G393" i="1"/>
  <c r="H393" i="1"/>
  <c r="I393" i="1"/>
  <c r="J393" i="1"/>
  <c r="K393" i="1"/>
  <c r="C394" i="1"/>
  <c r="D394" i="1"/>
  <c r="F394" i="1"/>
  <c r="G394" i="1"/>
  <c r="H394" i="1"/>
  <c r="I394" i="1"/>
  <c r="J394" i="1"/>
  <c r="K394" i="1"/>
  <c r="C395" i="1"/>
  <c r="D395" i="1"/>
  <c r="F395" i="1"/>
  <c r="G395" i="1"/>
  <c r="H395" i="1"/>
  <c r="I395" i="1"/>
  <c r="J395" i="1"/>
  <c r="K395" i="1"/>
  <c r="C396" i="1"/>
  <c r="D396" i="1"/>
  <c r="F396" i="1"/>
  <c r="G396" i="1"/>
  <c r="H396" i="1"/>
  <c r="I396" i="1"/>
  <c r="J396" i="1"/>
  <c r="K396" i="1"/>
  <c r="C397" i="1"/>
  <c r="D397" i="1"/>
  <c r="F397" i="1"/>
  <c r="G397" i="1"/>
  <c r="H397" i="1"/>
  <c r="I397" i="1"/>
  <c r="J397" i="1"/>
  <c r="K397" i="1"/>
  <c r="C398" i="1"/>
  <c r="D398" i="1"/>
  <c r="F398" i="1"/>
  <c r="G398" i="1"/>
  <c r="H398" i="1"/>
  <c r="I398" i="1"/>
  <c r="J398" i="1"/>
  <c r="K398" i="1"/>
  <c r="C399" i="1"/>
  <c r="D399" i="1"/>
  <c r="F399" i="1"/>
  <c r="G399" i="1"/>
  <c r="H399" i="1"/>
  <c r="I399" i="1"/>
  <c r="J399" i="1"/>
  <c r="K399" i="1"/>
  <c r="C400" i="1"/>
  <c r="D400" i="1"/>
  <c r="F400" i="1"/>
  <c r="G400" i="1"/>
  <c r="H400" i="1"/>
  <c r="I400" i="1"/>
  <c r="J400" i="1"/>
  <c r="K400" i="1"/>
  <c r="C401" i="1"/>
  <c r="D401" i="1"/>
  <c r="F401" i="1"/>
  <c r="G401" i="1"/>
  <c r="H401" i="1"/>
  <c r="I401" i="1"/>
  <c r="J401" i="1"/>
  <c r="K401" i="1"/>
  <c r="C402" i="1"/>
  <c r="D402" i="1"/>
  <c r="F402" i="1"/>
  <c r="G402" i="1"/>
  <c r="H402" i="1"/>
  <c r="I402" i="1"/>
  <c r="J402" i="1"/>
  <c r="K402" i="1"/>
  <c r="C403" i="1"/>
  <c r="D403" i="1"/>
  <c r="F403" i="1"/>
  <c r="G403" i="1"/>
  <c r="H403" i="1"/>
  <c r="I403" i="1"/>
  <c r="J403" i="1"/>
  <c r="K403" i="1"/>
  <c r="C404" i="1"/>
  <c r="D404" i="1"/>
  <c r="F404" i="1"/>
  <c r="G404" i="1"/>
  <c r="H404" i="1"/>
  <c r="I404" i="1"/>
  <c r="J404" i="1"/>
  <c r="K404" i="1"/>
  <c r="C405" i="1"/>
  <c r="D405" i="1"/>
  <c r="F405" i="1"/>
  <c r="G405" i="1"/>
  <c r="H405" i="1"/>
  <c r="I405" i="1"/>
  <c r="J405" i="1"/>
  <c r="K405" i="1"/>
  <c r="C406" i="1"/>
  <c r="D406" i="1"/>
  <c r="F406" i="1"/>
  <c r="G406" i="1"/>
  <c r="H406" i="1"/>
  <c r="I406" i="1"/>
  <c r="J406" i="1"/>
  <c r="K406" i="1"/>
  <c r="C407" i="1"/>
  <c r="D407" i="1"/>
  <c r="F407" i="1"/>
  <c r="G407" i="1"/>
  <c r="H407" i="1"/>
  <c r="I407" i="1"/>
  <c r="J407" i="1"/>
  <c r="K407" i="1"/>
  <c r="C408" i="1"/>
  <c r="D408" i="1"/>
  <c r="F408" i="1"/>
  <c r="G408" i="1"/>
  <c r="H408" i="1"/>
  <c r="I408" i="1"/>
  <c r="J408" i="1"/>
  <c r="K408" i="1"/>
  <c r="C409" i="1"/>
  <c r="D409" i="1"/>
  <c r="F409" i="1"/>
  <c r="G409" i="1"/>
  <c r="H409" i="1"/>
  <c r="I409" i="1"/>
  <c r="J409" i="1"/>
  <c r="K409" i="1"/>
  <c r="C410" i="1"/>
  <c r="D410" i="1"/>
  <c r="F410" i="1"/>
  <c r="G410" i="1"/>
  <c r="H410" i="1"/>
  <c r="I410" i="1"/>
  <c r="J410" i="1"/>
  <c r="K410" i="1"/>
  <c r="C411" i="1"/>
  <c r="D411" i="1"/>
  <c r="F411" i="1"/>
  <c r="G411" i="1"/>
  <c r="H411" i="1"/>
  <c r="I411" i="1"/>
  <c r="J411" i="1"/>
  <c r="K411" i="1"/>
  <c r="C412" i="1"/>
  <c r="D412" i="1"/>
  <c r="F412" i="1"/>
  <c r="G412" i="1"/>
  <c r="H412" i="1"/>
  <c r="I412" i="1"/>
  <c r="J412" i="1"/>
  <c r="K412" i="1"/>
  <c r="C413" i="1"/>
  <c r="D413" i="1"/>
  <c r="F413" i="1"/>
  <c r="G413" i="1"/>
  <c r="H413" i="1"/>
  <c r="I413" i="1"/>
  <c r="J413" i="1"/>
  <c r="K413" i="1"/>
  <c r="C414" i="1"/>
  <c r="D414" i="1"/>
  <c r="F414" i="1"/>
  <c r="G414" i="1"/>
  <c r="H414" i="1"/>
  <c r="I414" i="1"/>
  <c r="J414" i="1"/>
  <c r="K414" i="1"/>
  <c r="C415" i="1"/>
  <c r="D415" i="1"/>
  <c r="F415" i="1"/>
  <c r="G415" i="1"/>
  <c r="H415" i="1"/>
  <c r="I415" i="1"/>
  <c r="J415" i="1"/>
  <c r="K415" i="1"/>
  <c r="C416" i="1"/>
  <c r="D416" i="1"/>
  <c r="F416" i="1"/>
  <c r="G416" i="1"/>
  <c r="H416" i="1"/>
  <c r="I416" i="1"/>
  <c r="J416" i="1"/>
  <c r="K416" i="1"/>
  <c r="C417" i="1"/>
  <c r="D417" i="1"/>
  <c r="F417" i="1"/>
  <c r="G417" i="1"/>
  <c r="H417" i="1"/>
  <c r="I417" i="1"/>
  <c r="J417" i="1"/>
  <c r="K417" i="1"/>
  <c r="C418" i="1"/>
  <c r="D418" i="1"/>
  <c r="F418" i="1"/>
  <c r="G418" i="1"/>
  <c r="H418" i="1"/>
  <c r="I418" i="1"/>
  <c r="J418" i="1"/>
  <c r="K418" i="1"/>
  <c r="C419" i="1"/>
  <c r="D419" i="1"/>
  <c r="F419" i="1"/>
  <c r="G419" i="1"/>
  <c r="H419" i="1"/>
  <c r="I419" i="1"/>
  <c r="J419" i="1"/>
  <c r="K419" i="1"/>
  <c r="C420" i="1"/>
  <c r="D420" i="1"/>
  <c r="F420" i="1"/>
  <c r="G420" i="1"/>
  <c r="H420" i="1"/>
  <c r="I420" i="1"/>
  <c r="J420" i="1"/>
  <c r="K420" i="1"/>
  <c r="C421" i="1"/>
  <c r="D421" i="1"/>
  <c r="F421" i="1"/>
  <c r="G421" i="1"/>
  <c r="H421" i="1"/>
  <c r="I421" i="1"/>
  <c r="J421" i="1"/>
  <c r="K421" i="1"/>
  <c r="C422" i="1"/>
  <c r="D422" i="1"/>
  <c r="F422" i="1"/>
  <c r="G422" i="1"/>
  <c r="H422" i="1"/>
  <c r="I422" i="1"/>
  <c r="J422" i="1"/>
  <c r="K422" i="1"/>
  <c r="C423" i="1"/>
  <c r="D423" i="1"/>
  <c r="F423" i="1"/>
  <c r="G423" i="1"/>
  <c r="H423" i="1"/>
  <c r="I423" i="1"/>
  <c r="J423" i="1"/>
  <c r="K423" i="1"/>
  <c r="C424" i="1"/>
  <c r="D424" i="1"/>
  <c r="F424" i="1"/>
  <c r="G424" i="1"/>
  <c r="H424" i="1"/>
  <c r="I424" i="1"/>
  <c r="J424" i="1"/>
  <c r="K424" i="1"/>
  <c r="C425" i="1"/>
  <c r="D425" i="1"/>
  <c r="F425" i="1"/>
  <c r="G425" i="1"/>
  <c r="H425" i="1"/>
  <c r="I425" i="1"/>
  <c r="J425" i="1"/>
  <c r="K425" i="1"/>
  <c r="C426" i="1"/>
  <c r="D426" i="1"/>
  <c r="F426" i="1"/>
  <c r="G426" i="1"/>
  <c r="H426" i="1"/>
  <c r="I426" i="1"/>
  <c r="J426" i="1"/>
  <c r="K426" i="1"/>
  <c r="C427" i="1"/>
  <c r="D427" i="1"/>
  <c r="F427" i="1"/>
  <c r="G427" i="1"/>
  <c r="H427" i="1"/>
  <c r="I427" i="1"/>
  <c r="J427" i="1"/>
  <c r="K427" i="1"/>
  <c r="C428" i="1"/>
  <c r="D428" i="1"/>
  <c r="F428" i="1"/>
  <c r="G428" i="1"/>
  <c r="H428" i="1"/>
  <c r="I428" i="1"/>
  <c r="J428" i="1"/>
  <c r="K428" i="1"/>
  <c r="C429" i="1"/>
  <c r="D429" i="1"/>
  <c r="F429" i="1"/>
  <c r="G429" i="1"/>
  <c r="H429" i="1"/>
  <c r="I429" i="1"/>
  <c r="J429" i="1"/>
  <c r="K429" i="1"/>
  <c r="C430" i="1"/>
  <c r="D430" i="1"/>
  <c r="F430" i="1"/>
  <c r="G430" i="1"/>
  <c r="H430" i="1"/>
  <c r="I430" i="1"/>
  <c r="J430" i="1"/>
  <c r="K430" i="1"/>
  <c r="C431" i="1"/>
  <c r="D431" i="1"/>
  <c r="F431" i="1"/>
  <c r="G431" i="1"/>
  <c r="H431" i="1"/>
  <c r="I431" i="1"/>
  <c r="J431" i="1"/>
  <c r="K431" i="1"/>
  <c r="C432" i="1"/>
  <c r="D432" i="1"/>
  <c r="F432" i="1"/>
  <c r="G432" i="1"/>
  <c r="H432" i="1"/>
  <c r="I432" i="1"/>
  <c r="J432" i="1"/>
  <c r="K432" i="1"/>
  <c r="C433" i="1"/>
  <c r="D433" i="1"/>
  <c r="F433" i="1"/>
  <c r="G433" i="1"/>
  <c r="H433" i="1"/>
  <c r="I433" i="1"/>
  <c r="J433" i="1"/>
  <c r="K433" i="1"/>
  <c r="C434" i="1"/>
  <c r="D434" i="1"/>
  <c r="F434" i="1"/>
  <c r="G434" i="1"/>
  <c r="H434" i="1"/>
  <c r="I434" i="1"/>
  <c r="J434" i="1"/>
  <c r="K434" i="1"/>
  <c r="C435" i="1"/>
  <c r="D435" i="1"/>
  <c r="F435" i="1"/>
  <c r="G435" i="1"/>
  <c r="H435" i="1"/>
  <c r="I435" i="1"/>
  <c r="J435" i="1"/>
  <c r="K435" i="1"/>
  <c r="C436" i="1"/>
  <c r="D436" i="1"/>
  <c r="F436" i="1"/>
  <c r="G436" i="1"/>
  <c r="H436" i="1"/>
  <c r="I436" i="1"/>
  <c r="J436" i="1"/>
  <c r="K436" i="1"/>
  <c r="C437" i="1"/>
  <c r="D437" i="1"/>
  <c r="F437" i="1"/>
  <c r="G437" i="1"/>
  <c r="H437" i="1"/>
  <c r="I437" i="1"/>
  <c r="J437" i="1"/>
  <c r="K437" i="1"/>
  <c r="C438" i="1"/>
  <c r="D438" i="1"/>
  <c r="F438" i="1"/>
  <c r="G438" i="1"/>
  <c r="H438" i="1"/>
  <c r="I438" i="1"/>
  <c r="J438" i="1"/>
  <c r="K438" i="1"/>
  <c r="C439" i="1"/>
  <c r="D439" i="1"/>
  <c r="F439" i="1"/>
  <c r="G439" i="1"/>
  <c r="H439" i="1"/>
  <c r="I439" i="1"/>
  <c r="J439" i="1"/>
  <c r="K439" i="1"/>
  <c r="C440" i="1"/>
  <c r="D440" i="1"/>
  <c r="F440" i="1"/>
  <c r="G440" i="1"/>
  <c r="H440" i="1"/>
  <c r="I440" i="1"/>
  <c r="J440" i="1"/>
  <c r="K440" i="1"/>
  <c r="C441" i="1"/>
  <c r="D441" i="1"/>
  <c r="F441" i="1"/>
  <c r="G441" i="1"/>
  <c r="H441" i="1"/>
  <c r="I441" i="1"/>
  <c r="J441" i="1"/>
  <c r="K441" i="1"/>
  <c r="C442" i="1"/>
  <c r="D442" i="1"/>
  <c r="F442" i="1"/>
  <c r="G442" i="1"/>
  <c r="H442" i="1"/>
  <c r="I442" i="1"/>
  <c r="J442" i="1"/>
  <c r="K442" i="1"/>
  <c r="C443" i="1"/>
  <c r="D443" i="1"/>
  <c r="F443" i="1"/>
  <c r="G443" i="1"/>
  <c r="H443" i="1"/>
  <c r="I443" i="1"/>
  <c r="J443" i="1"/>
  <c r="K443" i="1"/>
  <c r="C444" i="1"/>
  <c r="D444" i="1"/>
  <c r="F444" i="1"/>
  <c r="G444" i="1"/>
  <c r="H444" i="1"/>
  <c r="I444" i="1"/>
  <c r="J444" i="1"/>
  <c r="K444" i="1"/>
  <c r="C445" i="1"/>
  <c r="D445" i="1"/>
  <c r="F445" i="1"/>
  <c r="G445" i="1"/>
  <c r="H445" i="1"/>
  <c r="I445" i="1"/>
  <c r="J445" i="1"/>
  <c r="K445" i="1"/>
  <c r="C446" i="1"/>
  <c r="D446" i="1"/>
  <c r="F446" i="1"/>
  <c r="G446" i="1"/>
  <c r="H446" i="1"/>
  <c r="I446" i="1"/>
  <c r="J446" i="1"/>
  <c r="K446" i="1"/>
  <c r="C447" i="1"/>
  <c r="D447" i="1"/>
  <c r="F447" i="1"/>
  <c r="G447" i="1"/>
  <c r="H447" i="1"/>
  <c r="I447" i="1"/>
  <c r="J447" i="1"/>
  <c r="K447" i="1"/>
  <c r="C448" i="1"/>
  <c r="D448" i="1"/>
  <c r="F448" i="1"/>
  <c r="G448" i="1"/>
  <c r="H448" i="1"/>
  <c r="I448" i="1"/>
  <c r="J448" i="1"/>
  <c r="K448" i="1"/>
  <c r="C449" i="1"/>
  <c r="D449" i="1"/>
  <c r="F449" i="1"/>
  <c r="G449" i="1"/>
  <c r="H449" i="1"/>
  <c r="I449" i="1"/>
  <c r="J449" i="1"/>
  <c r="K449" i="1"/>
  <c r="C450" i="1"/>
  <c r="D450" i="1"/>
  <c r="F450" i="1"/>
  <c r="G450" i="1"/>
  <c r="H450" i="1"/>
  <c r="I450" i="1"/>
  <c r="J450" i="1"/>
  <c r="K450" i="1"/>
  <c r="C451" i="1"/>
  <c r="D451" i="1"/>
  <c r="F451" i="1"/>
  <c r="G451" i="1"/>
  <c r="H451" i="1"/>
  <c r="I451" i="1"/>
  <c r="J451" i="1"/>
  <c r="K451" i="1"/>
  <c r="C452" i="1"/>
  <c r="D452" i="1"/>
  <c r="F452" i="1"/>
  <c r="G452" i="1"/>
  <c r="H452" i="1"/>
  <c r="I452" i="1"/>
  <c r="J452" i="1"/>
  <c r="K452" i="1"/>
  <c r="C453" i="1"/>
  <c r="D453" i="1"/>
  <c r="F453" i="1"/>
  <c r="G453" i="1"/>
  <c r="H453" i="1"/>
  <c r="I453" i="1"/>
  <c r="J453" i="1"/>
  <c r="K453" i="1"/>
  <c r="C454" i="1"/>
  <c r="D454" i="1"/>
  <c r="F454" i="1"/>
  <c r="G454" i="1"/>
  <c r="H454" i="1"/>
  <c r="I454" i="1"/>
  <c r="J454" i="1"/>
  <c r="K454" i="1"/>
  <c r="C455" i="1"/>
  <c r="D455" i="1"/>
  <c r="F455" i="1"/>
  <c r="G455" i="1"/>
  <c r="H455" i="1"/>
  <c r="I455" i="1"/>
  <c r="J455" i="1"/>
  <c r="K455" i="1"/>
  <c r="C456" i="1"/>
  <c r="D456" i="1"/>
  <c r="F456" i="1"/>
  <c r="G456" i="1"/>
  <c r="H456" i="1"/>
  <c r="I456" i="1"/>
  <c r="J456" i="1"/>
  <c r="K456" i="1"/>
  <c r="C457" i="1"/>
  <c r="D457" i="1"/>
  <c r="F457" i="1"/>
  <c r="G457" i="1"/>
  <c r="H457" i="1"/>
  <c r="I457" i="1"/>
  <c r="J457" i="1"/>
  <c r="K457" i="1"/>
  <c r="C458" i="1"/>
  <c r="D458" i="1"/>
  <c r="F458" i="1"/>
  <c r="G458" i="1"/>
  <c r="H458" i="1"/>
  <c r="I458" i="1"/>
  <c r="J458" i="1"/>
  <c r="K458" i="1"/>
  <c r="C459" i="1"/>
  <c r="D459" i="1"/>
  <c r="F459" i="1"/>
  <c r="G459" i="1"/>
  <c r="H459" i="1"/>
  <c r="I459" i="1"/>
  <c r="J459" i="1"/>
  <c r="K459" i="1"/>
  <c r="C460" i="1"/>
  <c r="D460" i="1"/>
  <c r="F460" i="1"/>
  <c r="G460" i="1"/>
  <c r="H460" i="1"/>
  <c r="I460" i="1"/>
  <c r="J460" i="1"/>
  <c r="K460" i="1"/>
  <c r="C461" i="1"/>
  <c r="D461" i="1"/>
  <c r="F461" i="1"/>
  <c r="G461" i="1"/>
  <c r="H461" i="1"/>
  <c r="I461" i="1"/>
  <c r="J461" i="1"/>
  <c r="K461" i="1"/>
  <c r="C462" i="1"/>
  <c r="D462" i="1"/>
  <c r="F462" i="1"/>
  <c r="G462" i="1"/>
  <c r="H462" i="1"/>
  <c r="I462" i="1"/>
  <c r="J462" i="1"/>
  <c r="K462" i="1"/>
  <c r="C463" i="1"/>
  <c r="D463" i="1"/>
  <c r="F463" i="1"/>
  <c r="G463" i="1"/>
  <c r="H463" i="1"/>
  <c r="I463" i="1"/>
  <c r="J463" i="1"/>
  <c r="K463" i="1"/>
  <c r="C464" i="1"/>
  <c r="D464" i="1"/>
  <c r="F464" i="1"/>
  <c r="G464" i="1"/>
  <c r="H464" i="1"/>
  <c r="I464" i="1"/>
  <c r="J464" i="1"/>
  <c r="K464" i="1"/>
  <c r="C465" i="1"/>
  <c r="D465" i="1"/>
  <c r="F465" i="1"/>
  <c r="G465" i="1"/>
  <c r="H465" i="1"/>
  <c r="I465" i="1"/>
  <c r="J465" i="1"/>
  <c r="K465" i="1"/>
  <c r="C466" i="1"/>
  <c r="D466" i="1"/>
  <c r="F466" i="1"/>
  <c r="G466" i="1"/>
  <c r="H466" i="1"/>
  <c r="I466" i="1"/>
  <c r="J466" i="1"/>
  <c r="K466" i="1"/>
  <c r="C467" i="1"/>
  <c r="D467" i="1"/>
  <c r="F467" i="1"/>
  <c r="G467" i="1"/>
  <c r="H467" i="1"/>
  <c r="I467" i="1"/>
  <c r="J467" i="1"/>
  <c r="K467" i="1"/>
  <c r="C468" i="1"/>
  <c r="D468" i="1"/>
  <c r="F468" i="1"/>
  <c r="G468" i="1"/>
  <c r="H468" i="1"/>
  <c r="I468" i="1"/>
  <c r="J468" i="1"/>
  <c r="K468" i="1"/>
  <c r="C469" i="1"/>
  <c r="D469" i="1"/>
  <c r="F469" i="1"/>
  <c r="G469" i="1"/>
  <c r="H469" i="1"/>
  <c r="I469" i="1"/>
  <c r="J469" i="1"/>
  <c r="K469" i="1"/>
  <c r="C470" i="1"/>
  <c r="D470" i="1"/>
  <c r="F470" i="1"/>
  <c r="G470" i="1"/>
  <c r="H470" i="1"/>
  <c r="I470" i="1"/>
  <c r="J470" i="1"/>
  <c r="K470" i="1"/>
  <c r="C471" i="1"/>
  <c r="D471" i="1"/>
  <c r="F471" i="1"/>
  <c r="G471" i="1"/>
  <c r="H471" i="1"/>
  <c r="I471" i="1"/>
  <c r="J471" i="1"/>
  <c r="K471" i="1"/>
  <c r="C472" i="1"/>
  <c r="D472" i="1"/>
  <c r="F472" i="1"/>
  <c r="G472" i="1"/>
  <c r="H472" i="1"/>
  <c r="I472" i="1"/>
  <c r="J472" i="1"/>
  <c r="K472" i="1"/>
  <c r="C473" i="1"/>
  <c r="D473" i="1"/>
  <c r="F473" i="1"/>
  <c r="G473" i="1"/>
  <c r="H473" i="1"/>
  <c r="I473" i="1"/>
  <c r="J473" i="1"/>
  <c r="K473" i="1"/>
  <c r="C474" i="1"/>
  <c r="D474" i="1"/>
  <c r="F474" i="1"/>
  <c r="G474" i="1"/>
  <c r="H474" i="1"/>
  <c r="I474" i="1"/>
  <c r="J474" i="1"/>
  <c r="K474" i="1"/>
  <c r="C475" i="1"/>
  <c r="D475" i="1"/>
  <c r="F475" i="1"/>
  <c r="G475" i="1"/>
  <c r="H475" i="1"/>
  <c r="I475" i="1"/>
  <c r="J475" i="1"/>
  <c r="K475" i="1"/>
  <c r="C476" i="1"/>
  <c r="D476" i="1"/>
  <c r="F476" i="1"/>
  <c r="G476" i="1"/>
  <c r="H476" i="1"/>
  <c r="I476" i="1"/>
  <c r="J476" i="1"/>
  <c r="K476" i="1"/>
  <c r="C477" i="1"/>
  <c r="D477" i="1"/>
  <c r="F477" i="1"/>
  <c r="G477" i="1"/>
  <c r="H477" i="1"/>
  <c r="I477" i="1"/>
  <c r="J477" i="1"/>
  <c r="K477" i="1"/>
  <c r="C478" i="1"/>
  <c r="D478" i="1"/>
  <c r="F478" i="1"/>
  <c r="G478" i="1"/>
  <c r="H478" i="1"/>
  <c r="I478" i="1"/>
  <c r="J478" i="1"/>
  <c r="K478" i="1"/>
  <c r="C479" i="1"/>
  <c r="D479" i="1"/>
  <c r="F479" i="1"/>
  <c r="G479" i="1"/>
  <c r="H479" i="1"/>
  <c r="I479" i="1"/>
  <c r="J479" i="1"/>
  <c r="K479" i="1"/>
  <c r="C480" i="1"/>
  <c r="D480" i="1"/>
  <c r="F480" i="1"/>
  <c r="G480" i="1"/>
  <c r="H480" i="1"/>
  <c r="I480" i="1"/>
  <c r="J480" i="1"/>
  <c r="K480" i="1"/>
  <c r="C481" i="1"/>
  <c r="D481" i="1"/>
  <c r="F481" i="1"/>
  <c r="G481" i="1"/>
  <c r="H481" i="1"/>
  <c r="I481" i="1"/>
  <c r="J481" i="1"/>
  <c r="K481" i="1"/>
  <c r="C482" i="1"/>
  <c r="D482" i="1"/>
  <c r="F482" i="1"/>
  <c r="G482" i="1"/>
  <c r="H482" i="1"/>
  <c r="I482" i="1"/>
  <c r="J482" i="1"/>
  <c r="K482" i="1"/>
  <c r="C483" i="1"/>
  <c r="D483" i="1"/>
  <c r="F483" i="1"/>
  <c r="G483" i="1"/>
  <c r="H483" i="1"/>
  <c r="I483" i="1"/>
  <c r="J483" i="1"/>
  <c r="K483" i="1"/>
  <c r="C484" i="1"/>
  <c r="D484" i="1"/>
  <c r="F484" i="1"/>
  <c r="G484" i="1"/>
  <c r="H484" i="1"/>
  <c r="I484" i="1"/>
  <c r="J484" i="1"/>
  <c r="K484" i="1"/>
  <c r="C485" i="1"/>
  <c r="D485" i="1"/>
  <c r="F485" i="1"/>
  <c r="G485" i="1"/>
  <c r="H485" i="1"/>
  <c r="I485" i="1"/>
  <c r="J485" i="1"/>
  <c r="K485" i="1"/>
  <c r="C486" i="1"/>
  <c r="D486" i="1"/>
  <c r="F486" i="1"/>
  <c r="G486" i="1"/>
  <c r="H486" i="1"/>
  <c r="I486" i="1"/>
  <c r="J486" i="1"/>
  <c r="K486" i="1"/>
  <c r="C487" i="1"/>
  <c r="D487" i="1"/>
  <c r="F487" i="1"/>
  <c r="G487" i="1"/>
  <c r="H487" i="1"/>
  <c r="I487" i="1"/>
  <c r="J487" i="1"/>
  <c r="K487" i="1"/>
  <c r="C488" i="1"/>
  <c r="D488" i="1"/>
  <c r="F488" i="1"/>
  <c r="G488" i="1"/>
  <c r="H488" i="1"/>
  <c r="I488" i="1"/>
  <c r="J488" i="1"/>
  <c r="K488" i="1"/>
  <c r="C489" i="1"/>
  <c r="D489" i="1"/>
  <c r="F489" i="1"/>
  <c r="G489" i="1"/>
  <c r="H489" i="1"/>
  <c r="I489" i="1"/>
  <c r="J489" i="1"/>
  <c r="K489" i="1"/>
  <c r="C490" i="1"/>
  <c r="D490" i="1"/>
  <c r="F490" i="1"/>
  <c r="G490" i="1"/>
  <c r="H490" i="1"/>
  <c r="I490" i="1"/>
  <c r="J490" i="1"/>
  <c r="K490" i="1"/>
  <c r="C491" i="1"/>
  <c r="D491" i="1"/>
  <c r="F491" i="1"/>
  <c r="G491" i="1"/>
  <c r="H491" i="1"/>
  <c r="I491" i="1"/>
  <c r="J491" i="1"/>
  <c r="K491" i="1"/>
  <c r="C492" i="1"/>
  <c r="D492" i="1"/>
  <c r="F492" i="1"/>
  <c r="G492" i="1"/>
  <c r="H492" i="1"/>
  <c r="I492" i="1"/>
  <c r="J492" i="1"/>
  <c r="K492" i="1"/>
  <c r="C493" i="1"/>
  <c r="D493" i="1"/>
  <c r="F493" i="1"/>
  <c r="G493" i="1"/>
  <c r="H493" i="1"/>
  <c r="I493" i="1"/>
  <c r="J493" i="1"/>
  <c r="K493" i="1"/>
  <c r="C494" i="1"/>
  <c r="D494" i="1"/>
  <c r="F494" i="1"/>
  <c r="G494" i="1"/>
  <c r="H494" i="1"/>
  <c r="I494" i="1"/>
  <c r="J494" i="1"/>
  <c r="K494" i="1"/>
  <c r="C495" i="1"/>
  <c r="D495" i="1"/>
  <c r="F495" i="1"/>
  <c r="G495" i="1"/>
  <c r="H495" i="1"/>
  <c r="I495" i="1"/>
  <c r="J495" i="1"/>
  <c r="K495" i="1"/>
  <c r="C496" i="1"/>
  <c r="D496" i="1"/>
  <c r="F496" i="1"/>
  <c r="G496" i="1"/>
  <c r="H496" i="1"/>
  <c r="I496" i="1"/>
  <c r="J496" i="1"/>
  <c r="K496" i="1"/>
  <c r="C497" i="1"/>
  <c r="D497" i="1"/>
  <c r="F497" i="1"/>
  <c r="G497" i="1"/>
  <c r="H497" i="1"/>
  <c r="I497" i="1"/>
  <c r="J497" i="1"/>
  <c r="K497" i="1"/>
  <c r="C498" i="1"/>
  <c r="D498" i="1"/>
  <c r="F498" i="1"/>
  <c r="G498" i="1"/>
  <c r="H498" i="1"/>
  <c r="I498" i="1"/>
  <c r="J498" i="1"/>
  <c r="K498" i="1"/>
  <c r="C499" i="1"/>
  <c r="D499" i="1"/>
  <c r="F499" i="1"/>
  <c r="G499" i="1"/>
  <c r="H499" i="1"/>
  <c r="I499" i="1"/>
  <c r="J499" i="1"/>
  <c r="K499" i="1"/>
  <c r="C500" i="1"/>
  <c r="D500" i="1"/>
  <c r="F500" i="1"/>
  <c r="G500" i="1"/>
  <c r="H500" i="1"/>
  <c r="I500" i="1"/>
  <c r="J500" i="1"/>
  <c r="K500" i="1"/>
  <c r="C501" i="1"/>
  <c r="D501" i="1"/>
  <c r="F501" i="1"/>
  <c r="G501" i="1"/>
  <c r="H501" i="1"/>
  <c r="I501" i="1"/>
  <c r="J501" i="1"/>
  <c r="K501" i="1"/>
  <c r="C502" i="1"/>
  <c r="D502" i="1"/>
  <c r="F502" i="1"/>
  <c r="G502" i="1"/>
  <c r="H502" i="1"/>
  <c r="I502" i="1"/>
  <c r="J502" i="1"/>
  <c r="K502" i="1"/>
  <c r="C503" i="1"/>
  <c r="D503" i="1"/>
  <c r="F503" i="1"/>
  <c r="G503" i="1"/>
  <c r="H503" i="1"/>
  <c r="I503" i="1"/>
  <c r="J503" i="1"/>
  <c r="K503" i="1"/>
  <c r="C504" i="1"/>
  <c r="D504" i="1"/>
  <c r="F504" i="1"/>
  <c r="G504" i="1"/>
  <c r="H504" i="1"/>
  <c r="I504" i="1"/>
  <c r="J504" i="1"/>
  <c r="K504" i="1"/>
  <c r="C505" i="1"/>
  <c r="D505" i="1"/>
  <c r="F505" i="1"/>
  <c r="G505" i="1"/>
  <c r="H505" i="1"/>
  <c r="I505" i="1"/>
  <c r="J505" i="1"/>
  <c r="K505" i="1"/>
  <c r="C506" i="1"/>
  <c r="D506" i="1"/>
  <c r="F506" i="1"/>
  <c r="G506" i="1"/>
  <c r="H506" i="1"/>
  <c r="I506" i="1"/>
  <c r="J506" i="1"/>
  <c r="K506" i="1"/>
  <c r="C507" i="1"/>
  <c r="D507" i="1"/>
  <c r="F507" i="1"/>
  <c r="G507" i="1"/>
  <c r="H507" i="1"/>
  <c r="I507" i="1"/>
  <c r="J507" i="1"/>
  <c r="K507" i="1"/>
  <c r="C508" i="1"/>
  <c r="D508" i="1"/>
  <c r="F508" i="1"/>
  <c r="G508" i="1"/>
  <c r="H508" i="1"/>
  <c r="I508" i="1"/>
  <c r="J508" i="1"/>
  <c r="K508" i="1"/>
  <c r="C509" i="1"/>
  <c r="D509" i="1"/>
  <c r="F509" i="1"/>
  <c r="G509" i="1"/>
  <c r="H509" i="1"/>
  <c r="I509" i="1"/>
  <c r="J509" i="1"/>
  <c r="K509" i="1"/>
  <c r="C510" i="1"/>
  <c r="D510" i="1"/>
  <c r="F510" i="1"/>
  <c r="G510" i="1"/>
  <c r="H510" i="1"/>
  <c r="I510" i="1"/>
  <c r="J510" i="1"/>
  <c r="K510" i="1"/>
  <c r="C511" i="1"/>
  <c r="D511" i="1"/>
  <c r="F511" i="1"/>
  <c r="G511" i="1"/>
  <c r="H511" i="1"/>
  <c r="I511" i="1"/>
  <c r="J511" i="1"/>
  <c r="K511" i="1"/>
  <c r="C512" i="1"/>
  <c r="D512" i="1"/>
  <c r="F512" i="1"/>
  <c r="G512" i="1"/>
  <c r="H512" i="1"/>
  <c r="I512" i="1"/>
  <c r="J512" i="1"/>
  <c r="K512" i="1"/>
  <c r="C513" i="1"/>
  <c r="D513" i="1"/>
  <c r="F513" i="1"/>
  <c r="G513" i="1"/>
  <c r="H513" i="1"/>
  <c r="I513" i="1"/>
  <c r="J513" i="1"/>
  <c r="K513" i="1"/>
  <c r="C514" i="1"/>
  <c r="D514" i="1"/>
  <c r="F514" i="1"/>
  <c r="G514" i="1"/>
  <c r="H514" i="1"/>
  <c r="I514" i="1"/>
  <c r="J514" i="1"/>
  <c r="K514" i="1"/>
  <c r="C515" i="1"/>
  <c r="D515" i="1"/>
  <c r="F515" i="1"/>
  <c r="G515" i="1"/>
  <c r="H515" i="1"/>
  <c r="I515" i="1"/>
  <c r="J515" i="1"/>
  <c r="K515" i="1"/>
  <c r="C516" i="1"/>
  <c r="D516" i="1"/>
  <c r="F516" i="1"/>
  <c r="G516" i="1"/>
  <c r="H516" i="1"/>
  <c r="I516" i="1"/>
  <c r="J516" i="1"/>
  <c r="K516" i="1"/>
  <c r="C517" i="1"/>
  <c r="D517" i="1"/>
  <c r="F517" i="1"/>
  <c r="G517" i="1"/>
  <c r="H517" i="1"/>
  <c r="I517" i="1"/>
  <c r="J517" i="1"/>
  <c r="K517" i="1"/>
  <c r="C518" i="1"/>
  <c r="D518" i="1"/>
  <c r="F518" i="1"/>
  <c r="G518" i="1"/>
  <c r="H518" i="1"/>
  <c r="I518" i="1"/>
  <c r="J518" i="1"/>
  <c r="K518" i="1"/>
  <c r="C519" i="1"/>
  <c r="D519" i="1"/>
  <c r="F519" i="1"/>
  <c r="G519" i="1"/>
  <c r="H519" i="1"/>
  <c r="I519" i="1"/>
  <c r="J519" i="1"/>
  <c r="K519" i="1"/>
  <c r="C520" i="1"/>
  <c r="D520" i="1"/>
  <c r="F520" i="1"/>
  <c r="G520" i="1"/>
  <c r="H520" i="1"/>
  <c r="I520" i="1"/>
  <c r="J520" i="1"/>
  <c r="K520" i="1"/>
  <c r="C521" i="1"/>
  <c r="D521" i="1"/>
  <c r="F521" i="1"/>
  <c r="G521" i="1"/>
  <c r="H521" i="1"/>
  <c r="I521" i="1"/>
  <c r="J521" i="1"/>
  <c r="K521" i="1"/>
  <c r="C522" i="1"/>
  <c r="D522" i="1"/>
  <c r="F522" i="1"/>
  <c r="G522" i="1"/>
  <c r="H522" i="1"/>
  <c r="I522" i="1"/>
  <c r="J522" i="1"/>
  <c r="K522" i="1"/>
  <c r="C523" i="1"/>
  <c r="D523" i="1"/>
  <c r="F523" i="1"/>
  <c r="G523" i="1"/>
  <c r="H523" i="1"/>
  <c r="I523" i="1"/>
  <c r="J523" i="1"/>
  <c r="K523" i="1"/>
  <c r="C524" i="1"/>
  <c r="D524" i="1"/>
  <c r="F524" i="1"/>
  <c r="G524" i="1"/>
  <c r="H524" i="1"/>
  <c r="I524" i="1"/>
  <c r="J524" i="1"/>
  <c r="K524" i="1"/>
  <c r="C525" i="1"/>
  <c r="D525" i="1"/>
  <c r="F525" i="1"/>
  <c r="G525" i="1"/>
  <c r="H525" i="1"/>
  <c r="I525" i="1"/>
  <c r="J525" i="1"/>
  <c r="K525" i="1"/>
  <c r="C526" i="1"/>
  <c r="D526" i="1"/>
  <c r="F526" i="1"/>
  <c r="G526" i="1"/>
  <c r="H526" i="1"/>
  <c r="I526" i="1"/>
  <c r="J526" i="1"/>
  <c r="K526" i="1"/>
  <c r="C527" i="1"/>
  <c r="D527" i="1"/>
  <c r="F527" i="1"/>
  <c r="G527" i="1"/>
  <c r="H527" i="1"/>
  <c r="I527" i="1"/>
  <c r="J527" i="1"/>
  <c r="K527" i="1"/>
  <c r="C528" i="1"/>
  <c r="D528" i="1"/>
  <c r="F528" i="1"/>
  <c r="G528" i="1"/>
  <c r="H528" i="1"/>
  <c r="I528" i="1"/>
  <c r="J528" i="1"/>
  <c r="K528" i="1"/>
  <c r="C529" i="1"/>
  <c r="D529" i="1"/>
  <c r="F529" i="1"/>
  <c r="G529" i="1"/>
  <c r="H529" i="1"/>
  <c r="I529" i="1"/>
  <c r="J529" i="1"/>
  <c r="K529" i="1"/>
  <c r="C530" i="1"/>
  <c r="D530" i="1"/>
  <c r="F530" i="1"/>
  <c r="G530" i="1"/>
  <c r="H530" i="1"/>
  <c r="I530" i="1"/>
  <c r="J530" i="1"/>
  <c r="K530" i="1"/>
  <c r="C531" i="1"/>
  <c r="D531" i="1"/>
  <c r="F531" i="1"/>
  <c r="G531" i="1"/>
  <c r="H531" i="1"/>
  <c r="I531" i="1"/>
  <c r="J531" i="1"/>
  <c r="K531" i="1"/>
  <c r="C532" i="1"/>
  <c r="D532" i="1"/>
  <c r="F532" i="1"/>
  <c r="G532" i="1"/>
  <c r="H532" i="1"/>
  <c r="I532" i="1"/>
  <c r="J532" i="1"/>
  <c r="K532" i="1"/>
  <c r="C533" i="1"/>
  <c r="D533" i="1"/>
  <c r="F533" i="1"/>
  <c r="G533" i="1"/>
  <c r="H533" i="1"/>
  <c r="I533" i="1"/>
  <c r="J533" i="1"/>
  <c r="K533" i="1"/>
  <c r="C534" i="1"/>
  <c r="D534" i="1"/>
  <c r="F534" i="1"/>
  <c r="G534" i="1"/>
  <c r="H534" i="1"/>
  <c r="I534" i="1"/>
  <c r="J534" i="1"/>
  <c r="K534" i="1"/>
  <c r="C535" i="1"/>
  <c r="D535" i="1"/>
  <c r="F535" i="1"/>
  <c r="G535" i="1"/>
  <c r="H535" i="1"/>
  <c r="I535" i="1"/>
  <c r="J535" i="1"/>
  <c r="K535" i="1"/>
  <c r="C536" i="1"/>
  <c r="D536" i="1"/>
  <c r="F536" i="1"/>
  <c r="G536" i="1"/>
  <c r="H536" i="1"/>
  <c r="I536" i="1"/>
  <c r="J536" i="1"/>
  <c r="K536" i="1"/>
  <c r="C537" i="1"/>
  <c r="D537" i="1"/>
  <c r="F537" i="1"/>
  <c r="G537" i="1"/>
  <c r="H537" i="1"/>
  <c r="I537" i="1"/>
  <c r="J537" i="1"/>
  <c r="K537" i="1"/>
  <c r="C538" i="1"/>
  <c r="D538" i="1"/>
  <c r="F538" i="1"/>
  <c r="G538" i="1"/>
  <c r="H538" i="1"/>
  <c r="I538" i="1"/>
  <c r="J538" i="1"/>
  <c r="K538" i="1"/>
  <c r="C539" i="1"/>
  <c r="D539" i="1"/>
  <c r="F539" i="1"/>
  <c r="G539" i="1"/>
  <c r="H539" i="1"/>
  <c r="I539" i="1"/>
  <c r="J539" i="1"/>
  <c r="K539" i="1"/>
  <c r="C540" i="1"/>
  <c r="D540" i="1"/>
  <c r="F540" i="1"/>
  <c r="G540" i="1"/>
  <c r="H540" i="1"/>
  <c r="I540" i="1"/>
  <c r="J540" i="1"/>
  <c r="K540" i="1"/>
  <c r="C541" i="1"/>
  <c r="D541" i="1"/>
  <c r="F541" i="1"/>
  <c r="G541" i="1"/>
  <c r="H541" i="1"/>
  <c r="I541" i="1"/>
  <c r="J541" i="1"/>
  <c r="K541" i="1"/>
  <c r="C542" i="1"/>
  <c r="D542" i="1"/>
  <c r="F542" i="1"/>
  <c r="G542" i="1"/>
  <c r="H542" i="1"/>
  <c r="I542" i="1"/>
  <c r="J542" i="1"/>
  <c r="K542" i="1"/>
  <c r="C543" i="1"/>
  <c r="D543" i="1"/>
  <c r="F543" i="1"/>
  <c r="G543" i="1"/>
  <c r="H543" i="1"/>
  <c r="I543" i="1"/>
  <c r="J543" i="1"/>
  <c r="K543" i="1"/>
  <c r="C544" i="1"/>
  <c r="D544" i="1"/>
  <c r="F544" i="1"/>
  <c r="G544" i="1"/>
  <c r="H544" i="1"/>
  <c r="I544" i="1"/>
  <c r="J544" i="1"/>
  <c r="K544" i="1"/>
  <c r="C545" i="1"/>
  <c r="D545" i="1"/>
  <c r="F545" i="1"/>
  <c r="G545" i="1"/>
  <c r="H545" i="1"/>
  <c r="I545" i="1"/>
  <c r="J545" i="1"/>
  <c r="K545" i="1"/>
  <c r="C546" i="1"/>
  <c r="D546" i="1"/>
  <c r="F546" i="1"/>
  <c r="G546" i="1"/>
  <c r="H546" i="1"/>
  <c r="I546" i="1"/>
  <c r="J546" i="1"/>
  <c r="K546" i="1"/>
  <c r="C547" i="1"/>
  <c r="D547" i="1"/>
  <c r="F547" i="1"/>
  <c r="G547" i="1"/>
  <c r="H547" i="1"/>
  <c r="I547" i="1"/>
  <c r="J547" i="1"/>
  <c r="K547" i="1"/>
  <c r="C548" i="1"/>
  <c r="D548" i="1"/>
  <c r="F548" i="1"/>
  <c r="G548" i="1"/>
  <c r="H548" i="1"/>
  <c r="I548" i="1"/>
  <c r="J548" i="1"/>
  <c r="K548" i="1"/>
  <c r="C549" i="1"/>
  <c r="D549" i="1"/>
  <c r="F549" i="1"/>
  <c r="G549" i="1"/>
  <c r="H549" i="1"/>
  <c r="I549" i="1"/>
  <c r="J549" i="1"/>
  <c r="K549" i="1"/>
  <c r="C550" i="1"/>
  <c r="D550" i="1"/>
  <c r="F550" i="1"/>
  <c r="G550" i="1"/>
  <c r="H550" i="1"/>
  <c r="I550" i="1"/>
  <c r="J550" i="1"/>
  <c r="K550" i="1"/>
  <c r="C551" i="1"/>
  <c r="D551" i="1"/>
  <c r="F551" i="1"/>
  <c r="G551" i="1"/>
  <c r="H551" i="1"/>
  <c r="I551" i="1"/>
  <c r="J551" i="1"/>
  <c r="K551" i="1"/>
  <c r="C552" i="1"/>
  <c r="D552" i="1"/>
  <c r="F552" i="1"/>
  <c r="G552" i="1"/>
  <c r="H552" i="1"/>
  <c r="I552" i="1"/>
  <c r="J552" i="1"/>
  <c r="K552" i="1"/>
  <c r="C553" i="1"/>
  <c r="D553" i="1"/>
  <c r="F553" i="1"/>
  <c r="G553" i="1"/>
  <c r="H553" i="1"/>
  <c r="I553" i="1"/>
  <c r="J553" i="1"/>
  <c r="K553" i="1"/>
  <c r="C554" i="1"/>
  <c r="D554" i="1"/>
  <c r="F554" i="1"/>
  <c r="G554" i="1"/>
  <c r="H554" i="1"/>
  <c r="I554" i="1"/>
  <c r="J554" i="1"/>
  <c r="K554" i="1"/>
  <c r="C555" i="1"/>
  <c r="D555" i="1"/>
  <c r="F555" i="1"/>
  <c r="G555" i="1"/>
  <c r="H555" i="1"/>
  <c r="I555" i="1"/>
  <c r="J555" i="1"/>
  <c r="K555" i="1"/>
  <c r="C556" i="1"/>
  <c r="D556" i="1"/>
  <c r="F556" i="1"/>
  <c r="G556" i="1"/>
  <c r="H556" i="1"/>
  <c r="I556" i="1"/>
  <c r="J556" i="1"/>
  <c r="K556" i="1"/>
  <c r="C557" i="1"/>
  <c r="D557" i="1"/>
  <c r="F557" i="1"/>
  <c r="G557" i="1"/>
  <c r="H557" i="1"/>
  <c r="I557" i="1"/>
  <c r="J557" i="1"/>
  <c r="K557" i="1"/>
  <c r="C558" i="1"/>
  <c r="D558" i="1"/>
  <c r="F558" i="1"/>
  <c r="G558" i="1"/>
  <c r="H558" i="1"/>
  <c r="I558" i="1"/>
  <c r="J558" i="1"/>
  <c r="K558" i="1"/>
  <c r="C559" i="1"/>
  <c r="D559" i="1"/>
  <c r="F559" i="1"/>
  <c r="G559" i="1"/>
  <c r="H559" i="1"/>
  <c r="I559" i="1"/>
  <c r="J559" i="1"/>
  <c r="K559" i="1"/>
  <c r="C560" i="1"/>
  <c r="D560" i="1"/>
  <c r="F560" i="1"/>
  <c r="G560" i="1"/>
  <c r="H560" i="1"/>
  <c r="I560" i="1"/>
  <c r="J560" i="1"/>
  <c r="K560" i="1"/>
  <c r="C561" i="1"/>
  <c r="D561" i="1"/>
  <c r="F561" i="1"/>
  <c r="G561" i="1"/>
  <c r="H561" i="1"/>
  <c r="I561" i="1"/>
  <c r="J561" i="1"/>
  <c r="K561" i="1"/>
  <c r="C562" i="1"/>
  <c r="D562" i="1"/>
  <c r="F562" i="1"/>
  <c r="G562" i="1"/>
  <c r="H562" i="1"/>
  <c r="I562" i="1"/>
  <c r="J562" i="1"/>
  <c r="K562" i="1"/>
  <c r="C563" i="1"/>
  <c r="D563" i="1"/>
  <c r="F563" i="1"/>
  <c r="G563" i="1"/>
  <c r="H563" i="1"/>
  <c r="I563" i="1"/>
  <c r="J563" i="1"/>
  <c r="K563" i="1"/>
  <c r="C564" i="1"/>
  <c r="D564" i="1"/>
  <c r="F564" i="1"/>
  <c r="G564" i="1"/>
  <c r="H564" i="1"/>
  <c r="I564" i="1"/>
  <c r="J564" i="1"/>
  <c r="K564" i="1"/>
  <c r="C565" i="1"/>
  <c r="D565" i="1"/>
  <c r="F565" i="1"/>
  <c r="G565" i="1"/>
  <c r="H565" i="1"/>
  <c r="I565" i="1"/>
  <c r="J565" i="1"/>
  <c r="K565" i="1"/>
  <c r="C566" i="1"/>
  <c r="D566" i="1"/>
  <c r="F566" i="1"/>
  <c r="G566" i="1"/>
  <c r="H566" i="1"/>
  <c r="I566" i="1"/>
  <c r="J566" i="1"/>
  <c r="K566" i="1"/>
  <c r="C567" i="1"/>
  <c r="D567" i="1"/>
  <c r="F567" i="1"/>
  <c r="G567" i="1"/>
  <c r="H567" i="1"/>
  <c r="I567" i="1"/>
  <c r="J567" i="1"/>
  <c r="K567" i="1"/>
  <c r="C568" i="1"/>
  <c r="D568" i="1"/>
  <c r="F568" i="1"/>
  <c r="G568" i="1"/>
  <c r="H568" i="1"/>
  <c r="I568" i="1"/>
  <c r="J568" i="1"/>
  <c r="K568" i="1"/>
  <c r="C569" i="1"/>
  <c r="D569" i="1"/>
  <c r="F569" i="1"/>
  <c r="G569" i="1"/>
  <c r="H569" i="1"/>
  <c r="I569" i="1"/>
  <c r="J569" i="1"/>
  <c r="K569" i="1"/>
  <c r="C570" i="1"/>
  <c r="D570" i="1"/>
  <c r="F570" i="1"/>
  <c r="G570" i="1"/>
  <c r="H570" i="1"/>
  <c r="I570" i="1"/>
  <c r="J570" i="1"/>
  <c r="K570" i="1"/>
  <c r="C571" i="1"/>
  <c r="D571" i="1"/>
  <c r="F571" i="1"/>
  <c r="G571" i="1"/>
  <c r="H571" i="1"/>
  <c r="I571" i="1"/>
  <c r="J571" i="1"/>
  <c r="K571" i="1"/>
  <c r="C572" i="1"/>
  <c r="D572" i="1"/>
  <c r="F572" i="1"/>
  <c r="G572" i="1"/>
  <c r="H572" i="1"/>
  <c r="I572" i="1"/>
  <c r="J572" i="1"/>
  <c r="K572" i="1"/>
  <c r="C573" i="1"/>
  <c r="D573" i="1"/>
  <c r="F573" i="1"/>
  <c r="G573" i="1"/>
  <c r="H573" i="1"/>
  <c r="I573" i="1"/>
  <c r="J573" i="1"/>
  <c r="K573" i="1"/>
  <c r="C574" i="1"/>
  <c r="D574" i="1"/>
  <c r="F574" i="1"/>
  <c r="G574" i="1"/>
  <c r="H574" i="1"/>
  <c r="I574" i="1"/>
  <c r="J574" i="1"/>
  <c r="K574" i="1"/>
  <c r="C575" i="1"/>
  <c r="D575" i="1"/>
  <c r="F575" i="1"/>
  <c r="G575" i="1"/>
  <c r="H575" i="1"/>
  <c r="I575" i="1"/>
  <c r="J575" i="1"/>
  <c r="K575" i="1"/>
  <c r="C576" i="1"/>
  <c r="D576" i="1"/>
  <c r="F576" i="1"/>
  <c r="G576" i="1"/>
  <c r="H576" i="1"/>
  <c r="I576" i="1"/>
  <c r="J576" i="1"/>
  <c r="K576" i="1"/>
  <c r="C577" i="1"/>
  <c r="D577" i="1"/>
  <c r="F577" i="1"/>
  <c r="G577" i="1"/>
  <c r="H577" i="1"/>
  <c r="I577" i="1"/>
  <c r="J577" i="1"/>
  <c r="K577" i="1"/>
  <c r="C578" i="1"/>
  <c r="D578" i="1"/>
  <c r="F578" i="1"/>
  <c r="G578" i="1"/>
  <c r="H578" i="1"/>
  <c r="I578" i="1"/>
  <c r="J578" i="1"/>
  <c r="K578" i="1"/>
  <c r="C579" i="1"/>
  <c r="D579" i="1"/>
  <c r="F579" i="1"/>
  <c r="G579" i="1"/>
  <c r="H579" i="1"/>
  <c r="I579" i="1"/>
  <c r="J579" i="1"/>
  <c r="K579" i="1"/>
  <c r="C580" i="1"/>
  <c r="D580" i="1"/>
  <c r="F580" i="1"/>
  <c r="G580" i="1"/>
  <c r="H580" i="1"/>
  <c r="I580" i="1"/>
  <c r="J580" i="1"/>
  <c r="K580" i="1"/>
  <c r="C581" i="1"/>
  <c r="D581" i="1"/>
  <c r="F581" i="1"/>
  <c r="G581" i="1"/>
  <c r="H581" i="1"/>
  <c r="I581" i="1"/>
  <c r="J581" i="1"/>
  <c r="K581" i="1"/>
  <c r="C582" i="1"/>
  <c r="D582" i="1"/>
  <c r="F582" i="1"/>
  <c r="G582" i="1"/>
  <c r="H582" i="1"/>
  <c r="I582" i="1"/>
  <c r="J582" i="1"/>
  <c r="K582" i="1"/>
  <c r="C583" i="1"/>
  <c r="D583" i="1"/>
  <c r="F583" i="1"/>
  <c r="G583" i="1"/>
  <c r="H583" i="1"/>
  <c r="I583" i="1"/>
  <c r="J583" i="1"/>
  <c r="K583" i="1"/>
  <c r="C584" i="1"/>
  <c r="D584" i="1"/>
  <c r="F584" i="1"/>
  <c r="G584" i="1"/>
  <c r="H584" i="1"/>
  <c r="I584" i="1"/>
  <c r="J584" i="1"/>
  <c r="K584" i="1"/>
  <c r="C585" i="1"/>
  <c r="D585" i="1"/>
  <c r="F585" i="1"/>
  <c r="G585" i="1"/>
  <c r="H585" i="1"/>
  <c r="I585" i="1"/>
  <c r="J585" i="1"/>
  <c r="K585" i="1"/>
  <c r="C586" i="1"/>
  <c r="D586" i="1"/>
  <c r="F586" i="1"/>
  <c r="G586" i="1"/>
  <c r="H586" i="1"/>
  <c r="I586" i="1"/>
  <c r="J586" i="1"/>
  <c r="K586" i="1"/>
  <c r="C587" i="1"/>
  <c r="D587" i="1"/>
  <c r="F587" i="1"/>
  <c r="G587" i="1"/>
  <c r="H587" i="1"/>
  <c r="I587" i="1"/>
  <c r="J587" i="1"/>
  <c r="K587" i="1"/>
  <c r="C588" i="1"/>
  <c r="D588" i="1"/>
  <c r="F588" i="1"/>
  <c r="G588" i="1"/>
  <c r="H588" i="1"/>
  <c r="I588" i="1"/>
  <c r="J588" i="1"/>
  <c r="K588" i="1"/>
  <c r="C589" i="1"/>
  <c r="D589" i="1"/>
  <c r="F589" i="1"/>
  <c r="G589" i="1"/>
  <c r="H589" i="1"/>
  <c r="I589" i="1"/>
  <c r="J589" i="1"/>
  <c r="K589" i="1"/>
  <c r="C590" i="1"/>
  <c r="D590" i="1"/>
  <c r="F590" i="1"/>
  <c r="G590" i="1"/>
  <c r="H590" i="1"/>
  <c r="I590" i="1"/>
  <c r="J590" i="1"/>
  <c r="K590" i="1"/>
  <c r="C591" i="1"/>
  <c r="D591" i="1"/>
  <c r="F591" i="1"/>
  <c r="G591" i="1"/>
  <c r="H591" i="1"/>
  <c r="I591" i="1"/>
  <c r="J591" i="1"/>
  <c r="K591" i="1"/>
  <c r="C592" i="1"/>
  <c r="D592" i="1"/>
  <c r="F592" i="1"/>
  <c r="G592" i="1"/>
  <c r="H592" i="1"/>
  <c r="I592" i="1"/>
  <c r="J592" i="1"/>
  <c r="K592" i="1"/>
  <c r="C593" i="1"/>
  <c r="D593" i="1"/>
  <c r="F593" i="1"/>
  <c r="G593" i="1"/>
  <c r="H593" i="1"/>
  <c r="I593" i="1"/>
  <c r="J593" i="1"/>
  <c r="K593" i="1"/>
  <c r="C594" i="1"/>
  <c r="D594" i="1"/>
  <c r="F594" i="1"/>
  <c r="G594" i="1"/>
  <c r="H594" i="1"/>
  <c r="I594" i="1"/>
  <c r="J594" i="1"/>
  <c r="K594" i="1"/>
  <c r="C595" i="1"/>
  <c r="D595" i="1"/>
  <c r="F595" i="1"/>
  <c r="G595" i="1"/>
  <c r="H595" i="1"/>
  <c r="I595" i="1"/>
  <c r="J595" i="1"/>
  <c r="K595" i="1"/>
  <c r="C596" i="1"/>
  <c r="D596" i="1"/>
  <c r="F596" i="1"/>
  <c r="G596" i="1"/>
  <c r="H596" i="1"/>
  <c r="I596" i="1"/>
  <c r="J596" i="1"/>
  <c r="K596" i="1"/>
  <c r="C597" i="1"/>
  <c r="D597" i="1"/>
  <c r="F597" i="1"/>
  <c r="G597" i="1"/>
  <c r="H597" i="1"/>
  <c r="I597" i="1"/>
  <c r="J597" i="1"/>
  <c r="K597" i="1"/>
  <c r="C598" i="1"/>
  <c r="D598" i="1"/>
  <c r="F598" i="1"/>
  <c r="G598" i="1"/>
  <c r="H598" i="1"/>
  <c r="I598" i="1"/>
  <c r="J598" i="1"/>
  <c r="K598" i="1"/>
  <c r="C599" i="1"/>
  <c r="D599" i="1"/>
  <c r="F599" i="1"/>
  <c r="G599" i="1"/>
  <c r="H599" i="1"/>
  <c r="I599" i="1"/>
  <c r="J599" i="1"/>
  <c r="K599" i="1"/>
  <c r="C600" i="1"/>
  <c r="D600" i="1"/>
  <c r="F600" i="1"/>
  <c r="G600" i="1"/>
  <c r="H600" i="1"/>
  <c r="I600" i="1"/>
  <c r="J600" i="1"/>
  <c r="K600" i="1"/>
  <c r="C601" i="1"/>
  <c r="D601" i="1"/>
  <c r="F601" i="1"/>
  <c r="G601" i="1"/>
  <c r="H601" i="1"/>
  <c r="I601" i="1"/>
  <c r="J601" i="1"/>
  <c r="K601" i="1"/>
  <c r="C602" i="1"/>
  <c r="D602" i="1"/>
  <c r="F602" i="1"/>
  <c r="G602" i="1"/>
  <c r="H602" i="1"/>
  <c r="I602" i="1"/>
  <c r="J602" i="1"/>
  <c r="K602" i="1"/>
  <c r="C603" i="1"/>
  <c r="D603" i="1"/>
  <c r="F603" i="1"/>
  <c r="G603" i="1"/>
  <c r="H603" i="1"/>
  <c r="I603" i="1"/>
  <c r="J603" i="1"/>
  <c r="K603" i="1"/>
  <c r="C604" i="1"/>
  <c r="D604" i="1"/>
  <c r="F604" i="1"/>
  <c r="G604" i="1"/>
  <c r="H604" i="1"/>
  <c r="I604" i="1"/>
  <c r="J604" i="1"/>
  <c r="K604" i="1"/>
  <c r="C605" i="1"/>
  <c r="D605" i="1"/>
  <c r="F605" i="1"/>
  <c r="G605" i="1"/>
  <c r="H605" i="1"/>
  <c r="I605" i="1"/>
  <c r="J605" i="1"/>
  <c r="K605" i="1"/>
  <c r="C606" i="1"/>
  <c r="D606" i="1"/>
  <c r="F606" i="1"/>
  <c r="G606" i="1"/>
  <c r="H606" i="1"/>
  <c r="I606" i="1"/>
  <c r="J606" i="1"/>
  <c r="K606" i="1"/>
  <c r="C607" i="1"/>
  <c r="D607" i="1"/>
  <c r="F607" i="1"/>
  <c r="G607" i="1"/>
  <c r="H607" i="1"/>
  <c r="I607" i="1"/>
  <c r="J607" i="1"/>
  <c r="K607" i="1"/>
  <c r="C608" i="1"/>
  <c r="D608" i="1"/>
  <c r="F608" i="1"/>
  <c r="G608" i="1"/>
  <c r="H608" i="1"/>
  <c r="I608" i="1"/>
  <c r="J608" i="1"/>
  <c r="K608" i="1"/>
  <c r="C609" i="1"/>
  <c r="D609" i="1"/>
  <c r="F609" i="1"/>
  <c r="G609" i="1"/>
  <c r="H609" i="1"/>
  <c r="I609" i="1"/>
  <c r="J609" i="1"/>
  <c r="K609" i="1"/>
  <c r="C610" i="1"/>
  <c r="D610" i="1"/>
  <c r="F610" i="1"/>
  <c r="G610" i="1"/>
  <c r="H610" i="1"/>
  <c r="I610" i="1"/>
  <c r="J610" i="1"/>
  <c r="K610" i="1"/>
  <c r="C611" i="1"/>
  <c r="D611" i="1"/>
  <c r="F611" i="1"/>
  <c r="G611" i="1"/>
  <c r="H611" i="1"/>
  <c r="I611" i="1"/>
  <c r="J611" i="1"/>
  <c r="K611" i="1"/>
  <c r="C612" i="1"/>
  <c r="D612" i="1"/>
  <c r="F612" i="1"/>
  <c r="G612" i="1"/>
  <c r="H612" i="1"/>
  <c r="I612" i="1"/>
  <c r="J612" i="1"/>
  <c r="K612" i="1"/>
  <c r="C613" i="1"/>
  <c r="D613" i="1"/>
  <c r="F613" i="1"/>
  <c r="G613" i="1"/>
  <c r="H613" i="1"/>
  <c r="I613" i="1"/>
  <c r="J613" i="1"/>
  <c r="K613" i="1"/>
  <c r="C614" i="1"/>
  <c r="D614" i="1"/>
  <c r="F614" i="1"/>
  <c r="G614" i="1"/>
  <c r="H614" i="1"/>
  <c r="I614" i="1"/>
  <c r="J614" i="1"/>
  <c r="K614" i="1"/>
  <c r="C615" i="1"/>
  <c r="D615" i="1"/>
  <c r="F615" i="1"/>
  <c r="G615" i="1"/>
  <c r="H615" i="1"/>
  <c r="I615" i="1"/>
  <c r="J615" i="1"/>
  <c r="K615" i="1"/>
  <c r="C616" i="1"/>
  <c r="D616" i="1"/>
  <c r="F616" i="1"/>
  <c r="G616" i="1"/>
  <c r="H616" i="1"/>
  <c r="I616" i="1"/>
  <c r="J616" i="1"/>
  <c r="K616" i="1"/>
  <c r="C617" i="1"/>
  <c r="D617" i="1"/>
  <c r="F617" i="1"/>
  <c r="G617" i="1"/>
  <c r="H617" i="1"/>
  <c r="I617" i="1"/>
  <c r="J617" i="1"/>
  <c r="K617" i="1"/>
  <c r="C618" i="1"/>
  <c r="D618" i="1"/>
  <c r="F618" i="1"/>
  <c r="G618" i="1"/>
  <c r="H618" i="1"/>
  <c r="I618" i="1"/>
  <c r="J618" i="1"/>
  <c r="K618" i="1"/>
  <c r="C619" i="1"/>
  <c r="D619" i="1"/>
  <c r="F619" i="1"/>
  <c r="G619" i="1"/>
  <c r="H619" i="1"/>
  <c r="I619" i="1"/>
  <c r="J619" i="1"/>
  <c r="K619" i="1"/>
  <c r="C620" i="1"/>
  <c r="D620" i="1"/>
  <c r="F620" i="1"/>
  <c r="G620" i="1"/>
  <c r="H620" i="1"/>
  <c r="I620" i="1"/>
  <c r="J620" i="1"/>
  <c r="K620" i="1"/>
  <c r="C621" i="1"/>
  <c r="D621" i="1"/>
  <c r="F621" i="1"/>
  <c r="G621" i="1"/>
  <c r="H621" i="1"/>
  <c r="I621" i="1"/>
  <c r="J621" i="1"/>
  <c r="K621" i="1"/>
  <c r="C622" i="1"/>
  <c r="D622" i="1"/>
  <c r="F622" i="1"/>
  <c r="G622" i="1"/>
  <c r="H622" i="1"/>
  <c r="I622" i="1"/>
  <c r="J622" i="1"/>
  <c r="K622" i="1"/>
  <c r="C623" i="1"/>
  <c r="D623" i="1"/>
  <c r="F623" i="1"/>
  <c r="G623" i="1"/>
  <c r="H623" i="1"/>
  <c r="I623" i="1"/>
  <c r="J623" i="1"/>
  <c r="K623" i="1"/>
  <c r="C624" i="1"/>
  <c r="D624" i="1"/>
  <c r="F624" i="1"/>
  <c r="G624" i="1"/>
  <c r="H624" i="1"/>
  <c r="I624" i="1"/>
  <c r="J624" i="1"/>
  <c r="K624" i="1"/>
  <c r="C625" i="1"/>
  <c r="D625" i="1"/>
  <c r="F625" i="1"/>
  <c r="G625" i="1"/>
  <c r="H625" i="1"/>
  <c r="I625" i="1"/>
  <c r="J625" i="1"/>
  <c r="K625" i="1"/>
  <c r="C626" i="1"/>
  <c r="D626" i="1"/>
  <c r="F626" i="1"/>
  <c r="G626" i="1"/>
  <c r="H626" i="1"/>
  <c r="I626" i="1"/>
  <c r="J626" i="1"/>
  <c r="K626" i="1"/>
  <c r="C627" i="1"/>
  <c r="D627" i="1"/>
  <c r="F627" i="1"/>
  <c r="G627" i="1"/>
  <c r="H627" i="1"/>
  <c r="I627" i="1"/>
  <c r="J627" i="1"/>
  <c r="K627" i="1"/>
  <c r="C628" i="1"/>
  <c r="D628" i="1"/>
  <c r="F628" i="1"/>
  <c r="G628" i="1"/>
  <c r="H628" i="1"/>
  <c r="I628" i="1"/>
  <c r="J628" i="1"/>
  <c r="K628" i="1"/>
  <c r="C629" i="1"/>
  <c r="D629" i="1"/>
  <c r="F629" i="1"/>
  <c r="G629" i="1"/>
  <c r="H629" i="1"/>
  <c r="I629" i="1"/>
  <c r="J629" i="1"/>
  <c r="K629" i="1"/>
  <c r="C630" i="1"/>
  <c r="D630" i="1"/>
  <c r="F630" i="1"/>
  <c r="G630" i="1"/>
  <c r="H630" i="1"/>
  <c r="I630" i="1"/>
  <c r="J630" i="1"/>
  <c r="K630" i="1"/>
  <c r="C631" i="1"/>
  <c r="D631" i="1"/>
  <c r="F631" i="1"/>
  <c r="G631" i="1"/>
  <c r="H631" i="1"/>
  <c r="I631" i="1"/>
  <c r="J631" i="1"/>
  <c r="K631" i="1"/>
  <c r="C632" i="1"/>
  <c r="D632" i="1"/>
  <c r="F632" i="1"/>
  <c r="G632" i="1"/>
  <c r="H632" i="1"/>
  <c r="I632" i="1"/>
  <c r="J632" i="1"/>
  <c r="K632" i="1"/>
  <c r="C633" i="1"/>
  <c r="D633" i="1"/>
  <c r="F633" i="1"/>
  <c r="G633" i="1"/>
  <c r="H633" i="1"/>
  <c r="I633" i="1"/>
  <c r="J633" i="1"/>
  <c r="K633" i="1"/>
  <c r="C634" i="1"/>
  <c r="D634" i="1"/>
  <c r="F634" i="1"/>
  <c r="G634" i="1"/>
  <c r="H634" i="1"/>
  <c r="I634" i="1"/>
  <c r="J634" i="1"/>
  <c r="K634" i="1"/>
  <c r="C635" i="1"/>
  <c r="D635" i="1"/>
  <c r="F635" i="1"/>
  <c r="G635" i="1"/>
  <c r="H635" i="1"/>
  <c r="I635" i="1"/>
  <c r="J635" i="1"/>
  <c r="K635" i="1"/>
  <c r="C636" i="1"/>
  <c r="D636" i="1"/>
  <c r="F636" i="1"/>
  <c r="G636" i="1"/>
  <c r="H636" i="1"/>
  <c r="I636" i="1"/>
  <c r="J636" i="1"/>
  <c r="K636" i="1"/>
  <c r="C637" i="1"/>
  <c r="D637" i="1"/>
  <c r="F637" i="1"/>
  <c r="G637" i="1"/>
  <c r="H637" i="1"/>
  <c r="I637" i="1"/>
  <c r="J637" i="1"/>
  <c r="K637" i="1"/>
  <c r="C638" i="1"/>
  <c r="D638" i="1"/>
  <c r="F638" i="1"/>
  <c r="G638" i="1"/>
  <c r="H638" i="1"/>
  <c r="I638" i="1"/>
  <c r="J638" i="1"/>
  <c r="K638" i="1"/>
  <c r="C639" i="1"/>
  <c r="D639" i="1"/>
  <c r="F639" i="1"/>
  <c r="G639" i="1"/>
  <c r="H639" i="1"/>
  <c r="I639" i="1"/>
  <c r="J639" i="1"/>
  <c r="K639" i="1"/>
  <c r="C640" i="1"/>
  <c r="D640" i="1"/>
  <c r="F640" i="1"/>
  <c r="G640" i="1"/>
  <c r="H640" i="1"/>
  <c r="I640" i="1"/>
  <c r="J640" i="1"/>
  <c r="K640" i="1"/>
  <c r="C641" i="1"/>
  <c r="D641" i="1"/>
  <c r="F641" i="1"/>
  <c r="G641" i="1"/>
  <c r="H641" i="1"/>
  <c r="I641" i="1"/>
  <c r="J641" i="1"/>
  <c r="K641" i="1"/>
  <c r="C642" i="1"/>
  <c r="D642" i="1"/>
  <c r="F642" i="1"/>
  <c r="G642" i="1"/>
  <c r="H642" i="1"/>
  <c r="I642" i="1"/>
  <c r="J642" i="1"/>
  <c r="K642" i="1"/>
  <c r="C643" i="1"/>
  <c r="D643" i="1"/>
  <c r="F643" i="1"/>
  <c r="G643" i="1"/>
  <c r="H643" i="1"/>
  <c r="I643" i="1"/>
  <c r="J643" i="1"/>
  <c r="K643" i="1"/>
  <c r="C644" i="1"/>
  <c r="D644" i="1"/>
  <c r="F644" i="1"/>
  <c r="G644" i="1"/>
  <c r="H644" i="1"/>
  <c r="I644" i="1"/>
  <c r="J644" i="1"/>
  <c r="K644" i="1"/>
  <c r="C645" i="1"/>
  <c r="D645" i="1"/>
  <c r="F645" i="1"/>
  <c r="G645" i="1"/>
  <c r="H645" i="1"/>
  <c r="I645" i="1"/>
  <c r="J645" i="1"/>
  <c r="K645" i="1"/>
  <c r="C646" i="1"/>
  <c r="D646" i="1"/>
  <c r="F646" i="1"/>
  <c r="G646" i="1"/>
  <c r="H646" i="1"/>
  <c r="I646" i="1"/>
  <c r="J646" i="1"/>
  <c r="K646" i="1"/>
  <c r="C647" i="1"/>
  <c r="D647" i="1"/>
  <c r="F647" i="1"/>
  <c r="G647" i="1"/>
  <c r="H647" i="1"/>
  <c r="I647" i="1"/>
  <c r="J647" i="1"/>
  <c r="K647" i="1"/>
  <c r="C648" i="1"/>
  <c r="D648" i="1"/>
  <c r="F648" i="1"/>
  <c r="G648" i="1"/>
  <c r="H648" i="1"/>
  <c r="I648" i="1"/>
  <c r="J648" i="1"/>
  <c r="K648" i="1"/>
  <c r="C649" i="1"/>
  <c r="D649" i="1"/>
  <c r="F649" i="1"/>
  <c r="G649" i="1"/>
  <c r="H649" i="1"/>
  <c r="I649" i="1"/>
  <c r="J649" i="1"/>
  <c r="K649" i="1"/>
  <c r="C650" i="1"/>
  <c r="D650" i="1"/>
  <c r="F650" i="1"/>
  <c r="G650" i="1"/>
  <c r="H650" i="1"/>
  <c r="I650" i="1"/>
  <c r="J650" i="1"/>
  <c r="K650" i="1"/>
  <c r="C651" i="1"/>
  <c r="D651" i="1"/>
  <c r="F651" i="1"/>
  <c r="G651" i="1"/>
  <c r="H651" i="1"/>
  <c r="I651" i="1"/>
  <c r="J651" i="1"/>
  <c r="K651" i="1"/>
  <c r="C652" i="1"/>
  <c r="D652" i="1"/>
  <c r="F652" i="1"/>
  <c r="G652" i="1"/>
  <c r="H652" i="1"/>
  <c r="I652" i="1"/>
  <c r="J652" i="1"/>
  <c r="K652" i="1"/>
  <c r="C653" i="1"/>
  <c r="D653" i="1"/>
  <c r="F653" i="1"/>
  <c r="G653" i="1"/>
  <c r="H653" i="1"/>
  <c r="I653" i="1"/>
  <c r="J653" i="1"/>
  <c r="K653" i="1"/>
  <c r="C654" i="1"/>
  <c r="D654" i="1"/>
  <c r="F654" i="1"/>
  <c r="G654" i="1"/>
  <c r="H654" i="1"/>
  <c r="I654" i="1"/>
  <c r="J654" i="1"/>
  <c r="K654" i="1"/>
  <c r="C655" i="1"/>
  <c r="D655" i="1"/>
  <c r="F655" i="1"/>
  <c r="G655" i="1"/>
  <c r="H655" i="1"/>
  <c r="I655" i="1"/>
  <c r="J655" i="1"/>
  <c r="K655" i="1"/>
  <c r="C656" i="1"/>
  <c r="D656" i="1"/>
  <c r="F656" i="1"/>
  <c r="G656" i="1"/>
  <c r="H656" i="1"/>
  <c r="I656" i="1"/>
  <c r="J656" i="1"/>
  <c r="K656" i="1"/>
  <c r="C657" i="1"/>
  <c r="D657" i="1"/>
  <c r="F657" i="1"/>
  <c r="G657" i="1"/>
  <c r="H657" i="1"/>
  <c r="I657" i="1"/>
  <c r="J657" i="1"/>
  <c r="K657" i="1"/>
  <c r="C658" i="1"/>
  <c r="D658" i="1"/>
  <c r="F658" i="1"/>
  <c r="G658" i="1"/>
  <c r="H658" i="1"/>
  <c r="I658" i="1"/>
  <c r="J658" i="1"/>
  <c r="K658" i="1"/>
  <c r="C659" i="1"/>
  <c r="D659" i="1"/>
  <c r="F659" i="1"/>
  <c r="G659" i="1"/>
  <c r="H659" i="1"/>
  <c r="I659" i="1"/>
  <c r="J659" i="1"/>
  <c r="K659" i="1"/>
  <c r="C660" i="1"/>
  <c r="D660" i="1"/>
  <c r="F660" i="1"/>
  <c r="G660" i="1"/>
  <c r="H660" i="1"/>
  <c r="I660" i="1"/>
  <c r="J660" i="1"/>
  <c r="K660" i="1"/>
  <c r="C661" i="1"/>
  <c r="D661" i="1"/>
  <c r="F661" i="1"/>
  <c r="G661" i="1"/>
  <c r="H661" i="1"/>
  <c r="I661" i="1"/>
  <c r="J661" i="1"/>
  <c r="K661" i="1"/>
  <c r="C662" i="1"/>
  <c r="D662" i="1"/>
  <c r="F662" i="1"/>
  <c r="G662" i="1"/>
  <c r="H662" i="1"/>
  <c r="I662" i="1"/>
  <c r="J662" i="1"/>
  <c r="K662" i="1"/>
  <c r="C663" i="1"/>
  <c r="D663" i="1"/>
  <c r="F663" i="1"/>
  <c r="G663" i="1"/>
  <c r="H663" i="1"/>
  <c r="I663" i="1"/>
  <c r="J663" i="1"/>
  <c r="K663" i="1"/>
  <c r="C664" i="1"/>
  <c r="D664" i="1"/>
  <c r="F664" i="1"/>
  <c r="G664" i="1"/>
  <c r="H664" i="1"/>
  <c r="I664" i="1"/>
  <c r="J664" i="1"/>
  <c r="K664" i="1"/>
  <c r="C665" i="1"/>
  <c r="D665" i="1"/>
  <c r="F665" i="1"/>
  <c r="G665" i="1"/>
  <c r="H665" i="1"/>
  <c r="I665" i="1"/>
  <c r="J665" i="1"/>
  <c r="K665" i="1"/>
  <c r="C666" i="1"/>
  <c r="D666" i="1"/>
  <c r="F666" i="1"/>
  <c r="G666" i="1"/>
  <c r="H666" i="1"/>
  <c r="I666" i="1"/>
  <c r="J666" i="1"/>
  <c r="K666" i="1"/>
  <c r="C667" i="1"/>
  <c r="D667" i="1"/>
  <c r="F667" i="1"/>
  <c r="G667" i="1"/>
  <c r="H667" i="1"/>
  <c r="I667" i="1"/>
  <c r="J667" i="1"/>
  <c r="K667" i="1"/>
  <c r="C668" i="1"/>
  <c r="D668" i="1"/>
  <c r="F668" i="1"/>
  <c r="G668" i="1"/>
  <c r="H668" i="1"/>
  <c r="I668" i="1"/>
  <c r="J668" i="1"/>
  <c r="K668" i="1"/>
  <c r="C669" i="1"/>
  <c r="D669" i="1"/>
  <c r="F669" i="1"/>
  <c r="G669" i="1"/>
  <c r="H669" i="1"/>
  <c r="I669" i="1"/>
  <c r="J669" i="1"/>
  <c r="K669" i="1"/>
  <c r="C670" i="1"/>
  <c r="D670" i="1"/>
  <c r="F670" i="1"/>
  <c r="G670" i="1"/>
  <c r="H670" i="1"/>
  <c r="I670" i="1"/>
  <c r="J670" i="1"/>
  <c r="K670" i="1"/>
  <c r="C671" i="1"/>
  <c r="D671" i="1"/>
  <c r="F671" i="1"/>
  <c r="G671" i="1"/>
  <c r="H671" i="1"/>
  <c r="I671" i="1"/>
  <c r="J671" i="1"/>
  <c r="K671" i="1"/>
  <c r="C672" i="1"/>
  <c r="D672" i="1"/>
  <c r="F672" i="1"/>
  <c r="G672" i="1"/>
  <c r="H672" i="1"/>
  <c r="I672" i="1"/>
  <c r="J672" i="1"/>
  <c r="K672" i="1"/>
  <c r="C673" i="1"/>
  <c r="D673" i="1"/>
  <c r="F673" i="1"/>
  <c r="G673" i="1"/>
  <c r="H673" i="1"/>
  <c r="I673" i="1"/>
  <c r="J673" i="1"/>
  <c r="K673" i="1"/>
  <c r="C674" i="1"/>
  <c r="D674" i="1"/>
  <c r="F674" i="1"/>
  <c r="G674" i="1"/>
  <c r="H674" i="1"/>
  <c r="I674" i="1"/>
  <c r="J674" i="1"/>
  <c r="K674" i="1"/>
  <c r="C675" i="1"/>
  <c r="D675" i="1"/>
  <c r="F675" i="1"/>
  <c r="G675" i="1"/>
  <c r="H675" i="1"/>
  <c r="I675" i="1"/>
  <c r="J675" i="1"/>
  <c r="K675" i="1"/>
  <c r="C676" i="1"/>
  <c r="D676" i="1"/>
  <c r="F676" i="1"/>
  <c r="G676" i="1"/>
  <c r="H676" i="1"/>
  <c r="I676" i="1"/>
  <c r="J676" i="1"/>
  <c r="K676" i="1"/>
  <c r="C677" i="1"/>
  <c r="D677" i="1"/>
  <c r="F677" i="1"/>
  <c r="G677" i="1"/>
  <c r="H677" i="1"/>
  <c r="I677" i="1"/>
  <c r="J677" i="1"/>
  <c r="K677" i="1"/>
  <c r="C678" i="1"/>
  <c r="D678" i="1"/>
  <c r="F678" i="1"/>
  <c r="G678" i="1"/>
  <c r="H678" i="1"/>
  <c r="I678" i="1"/>
  <c r="J678" i="1"/>
  <c r="K678" i="1"/>
  <c r="C679" i="1"/>
  <c r="D679" i="1"/>
  <c r="F679" i="1"/>
  <c r="G679" i="1"/>
  <c r="H679" i="1"/>
  <c r="I679" i="1"/>
  <c r="J679" i="1"/>
  <c r="K679" i="1"/>
  <c r="C680" i="1"/>
  <c r="D680" i="1"/>
  <c r="F680" i="1"/>
  <c r="G680" i="1"/>
  <c r="H680" i="1"/>
  <c r="I680" i="1"/>
  <c r="J680" i="1"/>
  <c r="K680" i="1"/>
  <c r="C681" i="1"/>
  <c r="D681" i="1"/>
  <c r="F681" i="1"/>
  <c r="G681" i="1"/>
  <c r="H681" i="1"/>
  <c r="I681" i="1"/>
  <c r="J681" i="1"/>
  <c r="K681" i="1"/>
  <c r="C682" i="1"/>
  <c r="D682" i="1"/>
  <c r="F682" i="1"/>
  <c r="G682" i="1"/>
  <c r="H682" i="1"/>
  <c r="I682" i="1"/>
  <c r="J682" i="1"/>
  <c r="K682" i="1"/>
  <c r="C683" i="1"/>
  <c r="D683" i="1"/>
  <c r="F683" i="1"/>
  <c r="G683" i="1"/>
  <c r="H683" i="1"/>
  <c r="I683" i="1"/>
  <c r="J683" i="1"/>
  <c r="K683" i="1"/>
  <c r="C684" i="1"/>
  <c r="D684" i="1"/>
  <c r="F684" i="1"/>
  <c r="G684" i="1"/>
  <c r="H684" i="1"/>
  <c r="I684" i="1"/>
  <c r="J684" i="1"/>
  <c r="K684" i="1"/>
  <c r="C685" i="1"/>
  <c r="D685" i="1"/>
  <c r="F685" i="1"/>
  <c r="G685" i="1"/>
  <c r="H685" i="1"/>
  <c r="I685" i="1"/>
  <c r="J685" i="1"/>
  <c r="K685" i="1"/>
  <c r="C686" i="1"/>
  <c r="D686" i="1"/>
  <c r="F686" i="1"/>
  <c r="G686" i="1"/>
  <c r="H686" i="1"/>
  <c r="I686" i="1"/>
  <c r="J686" i="1"/>
  <c r="K686" i="1"/>
  <c r="C687" i="1"/>
  <c r="D687" i="1"/>
  <c r="F687" i="1"/>
  <c r="G687" i="1"/>
  <c r="H687" i="1"/>
  <c r="I687" i="1"/>
  <c r="J687" i="1"/>
  <c r="K687" i="1"/>
  <c r="C688" i="1"/>
  <c r="D688" i="1"/>
  <c r="F688" i="1"/>
  <c r="G688" i="1"/>
  <c r="H688" i="1"/>
  <c r="I688" i="1"/>
  <c r="J688" i="1"/>
  <c r="K688" i="1"/>
  <c r="C689" i="1"/>
  <c r="D689" i="1"/>
  <c r="F689" i="1"/>
  <c r="G689" i="1"/>
  <c r="H689" i="1"/>
  <c r="I689" i="1"/>
  <c r="J689" i="1"/>
  <c r="K689" i="1"/>
  <c r="C690" i="1"/>
  <c r="D690" i="1"/>
  <c r="F690" i="1"/>
  <c r="G690" i="1"/>
  <c r="H690" i="1"/>
  <c r="I690" i="1"/>
  <c r="J690" i="1"/>
  <c r="K690" i="1"/>
  <c r="C691" i="1"/>
  <c r="D691" i="1"/>
  <c r="F691" i="1"/>
  <c r="G691" i="1"/>
  <c r="H691" i="1"/>
  <c r="I691" i="1"/>
  <c r="J691" i="1"/>
  <c r="K691" i="1"/>
  <c r="C692" i="1"/>
  <c r="D692" i="1"/>
  <c r="F692" i="1"/>
  <c r="G692" i="1"/>
  <c r="H692" i="1"/>
  <c r="I692" i="1"/>
  <c r="J692" i="1"/>
  <c r="K692" i="1"/>
  <c r="C693" i="1"/>
  <c r="D693" i="1"/>
  <c r="F693" i="1"/>
  <c r="G693" i="1"/>
  <c r="H693" i="1"/>
  <c r="I693" i="1"/>
  <c r="J693" i="1"/>
  <c r="K693" i="1"/>
  <c r="C694" i="1"/>
  <c r="D694" i="1"/>
  <c r="F694" i="1"/>
  <c r="G694" i="1"/>
  <c r="H694" i="1"/>
  <c r="I694" i="1"/>
  <c r="J694" i="1"/>
  <c r="K694" i="1"/>
  <c r="C695" i="1"/>
  <c r="D695" i="1"/>
  <c r="F695" i="1"/>
  <c r="G695" i="1"/>
  <c r="H695" i="1"/>
  <c r="I695" i="1"/>
  <c r="J695" i="1"/>
  <c r="K695" i="1"/>
  <c r="C696" i="1"/>
  <c r="D696" i="1"/>
  <c r="F696" i="1"/>
  <c r="G696" i="1"/>
  <c r="H696" i="1"/>
  <c r="I696" i="1"/>
  <c r="J696" i="1"/>
  <c r="K696" i="1"/>
  <c r="C697" i="1"/>
  <c r="D697" i="1"/>
  <c r="F697" i="1"/>
  <c r="G697" i="1"/>
  <c r="H697" i="1"/>
  <c r="I697" i="1"/>
  <c r="J697" i="1"/>
  <c r="K697" i="1"/>
  <c r="C698" i="1"/>
  <c r="D698" i="1"/>
  <c r="F698" i="1"/>
  <c r="G698" i="1"/>
  <c r="H698" i="1"/>
  <c r="I698" i="1"/>
  <c r="J698" i="1"/>
  <c r="K698" i="1"/>
  <c r="C699" i="1"/>
  <c r="D699" i="1"/>
  <c r="F699" i="1"/>
  <c r="G699" i="1"/>
  <c r="H699" i="1"/>
  <c r="I699" i="1"/>
  <c r="J699" i="1"/>
  <c r="K699" i="1"/>
  <c r="C700" i="1"/>
  <c r="D700" i="1"/>
  <c r="F700" i="1"/>
  <c r="G700" i="1"/>
  <c r="H700" i="1"/>
  <c r="I700" i="1"/>
  <c r="J700" i="1"/>
  <c r="K700" i="1"/>
  <c r="C701" i="1"/>
  <c r="D701" i="1"/>
  <c r="F701" i="1"/>
  <c r="G701" i="1"/>
  <c r="H701" i="1"/>
  <c r="I701" i="1"/>
  <c r="J701" i="1"/>
  <c r="K701" i="1"/>
  <c r="C702" i="1"/>
  <c r="D702" i="1"/>
  <c r="F702" i="1"/>
  <c r="G702" i="1"/>
  <c r="H702" i="1"/>
  <c r="I702" i="1"/>
  <c r="J702" i="1"/>
  <c r="K702" i="1"/>
  <c r="C703" i="1"/>
  <c r="D703" i="1"/>
  <c r="F703" i="1"/>
  <c r="G703" i="1"/>
  <c r="H703" i="1"/>
  <c r="I703" i="1"/>
  <c r="J703" i="1"/>
  <c r="K703" i="1"/>
  <c r="C704" i="1"/>
  <c r="D704" i="1"/>
  <c r="F704" i="1"/>
  <c r="G704" i="1"/>
  <c r="H704" i="1"/>
  <c r="I704" i="1"/>
  <c r="J704" i="1"/>
  <c r="K704" i="1"/>
  <c r="C705" i="1"/>
  <c r="D705" i="1"/>
  <c r="F705" i="1"/>
  <c r="G705" i="1"/>
  <c r="H705" i="1"/>
  <c r="I705" i="1"/>
  <c r="J705" i="1"/>
  <c r="K705" i="1"/>
  <c r="C706" i="1"/>
  <c r="D706" i="1"/>
  <c r="F706" i="1"/>
  <c r="G706" i="1"/>
  <c r="H706" i="1"/>
  <c r="I706" i="1"/>
  <c r="J706" i="1"/>
  <c r="K706" i="1"/>
  <c r="C707" i="1"/>
  <c r="D707" i="1"/>
  <c r="F707" i="1"/>
  <c r="G707" i="1"/>
  <c r="H707" i="1"/>
  <c r="I707" i="1"/>
  <c r="J707" i="1"/>
  <c r="K707" i="1"/>
  <c r="C708" i="1"/>
  <c r="D708" i="1"/>
  <c r="F708" i="1"/>
  <c r="G708" i="1"/>
  <c r="H708" i="1"/>
  <c r="I708" i="1"/>
  <c r="J708" i="1"/>
  <c r="K708" i="1"/>
  <c r="C709" i="1"/>
  <c r="D709" i="1"/>
  <c r="F709" i="1"/>
  <c r="G709" i="1"/>
  <c r="H709" i="1"/>
  <c r="I709" i="1"/>
  <c r="J709" i="1"/>
  <c r="K709" i="1"/>
  <c r="C710" i="1"/>
  <c r="D710" i="1"/>
  <c r="F710" i="1"/>
  <c r="G710" i="1"/>
  <c r="H710" i="1"/>
  <c r="I710" i="1"/>
  <c r="J710" i="1"/>
  <c r="K710" i="1"/>
  <c r="C711" i="1"/>
  <c r="D711" i="1"/>
  <c r="F711" i="1"/>
  <c r="G711" i="1"/>
  <c r="H711" i="1"/>
  <c r="I711" i="1"/>
  <c r="J711" i="1"/>
  <c r="K711" i="1"/>
  <c r="C712" i="1"/>
  <c r="D712" i="1"/>
  <c r="F712" i="1"/>
  <c r="G712" i="1"/>
  <c r="H712" i="1"/>
  <c r="I712" i="1"/>
  <c r="J712" i="1"/>
  <c r="K712" i="1"/>
  <c r="C713" i="1"/>
  <c r="D713" i="1"/>
  <c r="F713" i="1"/>
  <c r="G713" i="1"/>
  <c r="H713" i="1"/>
  <c r="I713" i="1"/>
  <c r="J713" i="1"/>
  <c r="K713" i="1"/>
  <c r="C714" i="1"/>
  <c r="D714" i="1"/>
  <c r="F714" i="1"/>
  <c r="G714" i="1"/>
  <c r="H714" i="1"/>
  <c r="I714" i="1"/>
  <c r="J714" i="1"/>
  <c r="K714" i="1"/>
  <c r="C715" i="1"/>
  <c r="D715" i="1"/>
  <c r="F715" i="1"/>
  <c r="G715" i="1"/>
  <c r="H715" i="1"/>
  <c r="I715" i="1"/>
  <c r="J715" i="1"/>
  <c r="K715" i="1"/>
  <c r="C716" i="1"/>
  <c r="D716" i="1"/>
  <c r="F716" i="1"/>
  <c r="G716" i="1"/>
  <c r="H716" i="1"/>
  <c r="I716" i="1"/>
  <c r="J716" i="1"/>
  <c r="K716" i="1"/>
  <c r="C717" i="1"/>
  <c r="D717" i="1"/>
  <c r="F717" i="1"/>
  <c r="G717" i="1"/>
  <c r="H717" i="1"/>
  <c r="I717" i="1"/>
  <c r="J717" i="1"/>
  <c r="K717" i="1"/>
  <c r="C718" i="1"/>
  <c r="D718" i="1"/>
  <c r="F718" i="1"/>
  <c r="G718" i="1"/>
  <c r="H718" i="1"/>
  <c r="I718" i="1"/>
  <c r="J718" i="1"/>
  <c r="K718" i="1"/>
  <c r="C719" i="1"/>
  <c r="D719" i="1"/>
  <c r="F719" i="1"/>
  <c r="G719" i="1"/>
  <c r="H719" i="1"/>
  <c r="I719" i="1"/>
  <c r="J719" i="1"/>
  <c r="K719" i="1"/>
  <c r="C720" i="1"/>
  <c r="D720" i="1"/>
  <c r="F720" i="1"/>
  <c r="G720" i="1"/>
  <c r="H720" i="1"/>
  <c r="I720" i="1"/>
  <c r="J720" i="1"/>
  <c r="K720" i="1"/>
  <c r="C721" i="1"/>
  <c r="D721" i="1"/>
  <c r="F721" i="1"/>
  <c r="G721" i="1"/>
  <c r="H721" i="1"/>
  <c r="I721" i="1"/>
  <c r="J721" i="1"/>
  <c r="K721" i="1"/>
  <c r="C722" i="1"/>
  <c r="D722" i="1"/>
  <c r="F722" i="1"/>
  <c r="G722" i="1"/>
  <c r="H722" i="1"/>
  <c r="I722" i="1"/>
  <c r="J722" i="1"/>
  <c r="K722" i="1"/>
  <c r="C723" i="1"/>
  <c r="D723" i="1"/>
  <c r="F723" i="1"/>
  <c r="G723" i="1"/>
  <c r="H723" i="1"/>
  <c r="I723" i="1"/>
  <c r="J723" i="1"/>
  <c r="K723" i="1"/>
  <c r="C724" i="1"/>
  <c r="D724" i="1"/>
  <c r="F724" i="1"/>
  <c r="G724" i="1"/>
  <c r="H724" i="1"/>
  <c r="I724" i="1"/>
  <c r="J724" i="1"/>
  <c r="K724" i="1"/>
  <c r="C725" i="1"/>
  <c r="D725" i="1"/>
  <c r="F725" i="1"/>
  <c r="G725" i="1"/>
  <c r="H725" i="1"/>
  <c r="I725" i="1"/>
  <c r="J725" i="1"/>
  <c r="K725" i="1"/>
  <c r="C726" i="1"/>
  <c r="D726" i="1"/>
  <c r="F726" i="1"/>
  <c r="G726" i="1"/>
  <c r="H726" i="1"/>
  <c r="I726" i="1"/>
  <c r="J726" i="1"/>
  <c r="K726" i="1"/>
  <c r="C727" i="1"/>
  <c r="D727" i="1"/>
  <c r="F727" i="1"/>
  <c r="G727" i="1"/>
  <c r="H727" i="1"/>
  <c r="I727" i="1"/>
  <c r="J727" i="1"/>
  <c r="K727" i="1"/>
  <c r="C728" i="1"/>
  <c r="D728" i="1"/>
  <c r="F728" i="1"/>
  <c r="G728" i="1"/>
  <c r="H728" i="1"/>
  <c r="I728" i="1"/>
  <c r="J728" i="1"/>
  <c r="K728" i="1"/>
  <c r="C729" i="1"/>
  <c r="D729" i="1"/>
  <c r="F729" i="1"/>
  <c r="G729" i="1"/>
  <c r="H729" i="1"/>
  <c r="I729" i="1"/>
  <c r="J729" i="1"/>
  <c r="K729" i="1"/>
  <c r="C730" i="1"/>
  <c r="D730" i="1"/>
  <c r="F730" i="1"/>
  <c r="G730" i="1"/>
  <c r="H730" i="1"/>
  <c r="I730" i="1"/>
  <c r="J730" i="1"/>
  <c r="K730" i="1"/>
  <c r="C731" i="1"/>
  <c r="D731" i="1"/>
  <c r="F731" i="1"/>
  <c r="G731" i="1"/>
  <c r="H731" i="1"/>
  <c r="I731" i="1"/>
  <c r="J731" i="1"/>
  <c r="K731" i="1"/>
  <c r="C732" i="1"/>
  <c r="D732" i="1"/>
  <c r="F732" i="1"/>
  <c r="G732" i="1"/>
  <c r="H732" i="1"/>
  <c r="I732" i="1"/>
  <c r="J732" i="1"/>
  <c r="K732" i="1"/>
  <c r="C733" i="1"/>
  <c r="D733" i="1"/>
  <c r="F733" i="1"/>
  <c r="G733" i="1"/>
  <c r="H733" i="1"/>
  <c r="I733" i="1"/>
  <c r="J733" i="1"/>
  <c r="K733" i="1"/>
  <c r="C734" i="1"/>
  <c r="D734" i="1"/>
  <c r="F734" i="1"/>
  <c r="G734" i="1"/>
  <c r="H734" i="1"/>
  <c r="I734" i="1"/>
  <c r="J734" i="1"/>
  <c r="K734" i="1"/>
  <c r="C735" i="1"/>
  <c r="D735" i="1"/>
  <c r="F735" i="1"/>
  <c r="G735" i="1"/>
  <c r="H735" i="1"/>
  <c r="I735" i="1"/>
  <c r="J735" i="1"/>
  <c r="K735" i="1"/>
  <c r="C736" i="1"/>
  <c r="D736" i="1"/>
  <c r="F736" i="1"/>
  <c r="G736" i="1"/>
  <c r="H736" i="1"/>
  <c r="I736" i="1"/>
  <c r="J736" i="1"/>
  <c r="K736" i="1"/>
  <c r="C737" i="1"/>
  <c r="D737" i="1"/>
  <c r="F737" i="1"/>
  <c r="G737" i="1"/>
  <c r="H737" i="1"/>
  <c r="I737" i="1"/>
  <c r="J737" i="1"/>
  <c r="K737" i="1"/>
  <c r="C738" i="1"/>
  <c r="D738" i="1"/>
  <c r="F738" i="1"/>
  <c r="G738" i="1"/>
  <c r="H738" i="1"/>
  <c r="I738" i="1"/>
  <c r="J738" i="1"/>
  <c r="K738" i="1"/>
  <c r="C739" i="1"/>
  <c r="D739" i="1"/>
  <c r="F739" i="1"/>
  <c r="G739" i="1"/>
  <c r="H739" i="1"/>
  <c r="I739" i="1"/>
  <c r="J739" i="1"/>
  <c r="K739" i="1"/>
  <c r="C740" i="1"/>
  <c r="D740" i="1"/>
  <c r="F740" i="1"/>
  <c r="G740" i="1"/>
  <c r="H740" i="1"/>
  <c r="I740" i="1"/>
  <c r="J740" i="1"/>
  <c r="K740" i="1"/>
  <c r="C741" i="1"/>
  <c r="D741" i="1"/>
  <c r="F741" i="1"/>
  <c r="G741" i="1"/>
  <c r="H741" i="1"/>
  <c r="I741" i="1"/>
  <c r="J741" i="1"/>
  <c r="K741" i="1"/>
  <c r="C742" i="1"/>
  <c r="D742" i="1"/>
  <c r="F742" i="1"/>
  <c r="G742" i="1"/>
  <c r="H742" i="1"/>
  <c r="I742" i="1"/>
  <c r="J742" i="1"/>
  <c r="K742" i="1"/>
  <c r="C743" i="1"/>
  <c r="D743" i="1"/>
  <c r="F743" i="1"/>
  <c r="G743" i="1"/>
  <c r="H743" i="1"/>
  <c r="I743" i="1"/>
  <c r="J743" i="1"/>
  <c r="K743" i="1"/>
  <c r="C744" i="1"/>
  <c r="D744" i="1"/>
  <c r="F744" i="1"/>
  <c r="G744" i="1"/>
  <c r="H744" i="1"/>
  <c r="I744" i="1"/>
  <c r="J744" i="1"/>
  <c r="K744" i="1"/>
  <c r="C745" i="1"/>
  <c r="D745" i="1"/>
  <c r="F745" i="1"/>
  <c r="G745" i="1"/>
  <c r="H745" i="1"/>
  <c r="I745" i="1"/>
  <c r="J745" i="1"/>
  <c r="K745" i="1"/>
  <c r="C746" i="1"/>
  <c r="D746" i="1"/>
  <c r="F746" i="1"/>
  <c r="G746" i="1"/>
  <c r="H746" i="1"/>
  <c r="I746" i="1"/>
  <c r="J746" i="1"/>
  <c r="K746" i="1"/>
  <c r="C747" i="1"/>
  <c r="D747" i="1"/>
  <c r="F747" i="1"/>
  <c r="G747" i="1"/>
  <c r="H747" i="1"/>
  <c r="I747" i="1"/>
  <c r="J747" i="1"/>
  <c r="K747" i="1"/>
  <c r="C748" i="1"/>
  <c r="D748" i="1"/>
  <c r="F748" i="1"/>
  <c r="G748" i="1"/>
  <c r="H748" i="1"/>
  <c r="I748" i="1"/>
  <c r="J748" i="1"/>
  <c r="K748" i="1"/>
  <c r="C749" i="1"/>
  <c r="D749" i="1"/>
  <c r="F749" i="1"/>
  <c r="G749" i="1"/>
  <c r="H749" i="1"/>
  <c r="I749" i="1"/>
  <c r="J749" i="1"/>
  <c r="K749" i="1"/>
  <c r="C750" i="1"/>
  <c r="D750" i="1"/>
  <c r="F750" i="1"/>
  <c r="G750" i="1"/>
  <c r="H750" i="1"/>
  <c r="I750" i="1"/>
  <c r="J750" i="1"/>
  <c r="K750" i="1"/>
  <c r="C751" i="1"/>
  <c r="D751" i="1"/>
  <c r="F751" i="1"/>
  <c r="G751" i="1"/>
  <c r="H751" i="1"/>
  <c r="I751" i="1"/>
  <c r="J751" i="1"/>
  <c r="K751" i="1"/>
  <c r="C752" i="1"/>
  <c r="D752" i="1"/>
  <c r="F752" i="1"/>
  <c r="G752" i="1"/>
  <c r="H752" i="1"/>
  <c r="I752" i="1"/>
  <c r="J752" i="1"/>
  <c r="K752" i="1"/>
  <c r="C753" i="1"/>
  <c r="D753" i="1"/>
  <c r="F753" i="1"/>
  <c r="G753" i="1"/>
  <c r="H753" i="1"/>
  <c r="I753" i="1"/>
  <c r="J753" i="1"/>
  <c r="K753" i="1"/>
  <c r="C754" i="1"/>
  <c r="D754" i="1"/>
  <c r="F754" i="1"/>
  <c r="G754" i="1"/>
  <c r="H754" i="1"/>
  <c r="I754" i="1"/>
  <c r="J754" i="1"/>
  <c r="K754" i="1"/>
  <c r="C755" i="1"/>
  <c r="D755" i="1"/>
  <c r="F755" i="1"/>
  <c r="G755" i="1"/>
  <c r="H755" i="1"/>
  <c r="I755" i="1"/>
  <c r="J755" i="1"/>
  <c r="K755" i="1"/>
  <c r="C756" i="1"/>
  <c r="D756" i="1"/>
  <c r="F756" i="1"/>
  <c r="G756" i="1"/>
  <c r="H756" i="1"/>
  <c r="I756" i="1"/>
  <c r="J756" i="1"/>
  <c r="K756" i="1"/>
  <c r="C757" i="1"/>
  <c r="D757" i="1"/>
  <c r="F757" i="1"/>
  <c r="G757" i="1"/>
  <c r="H757" i="1"/>
  <c r="I757" i="1"/>
  <c r="J757" i="1"/>
  <c r="K757" i="1"/>
  <c r="C758" i="1"/>
  <c r="D758" i="1"/>
  <c r="F758" i="1"/>
  <c r="G758" i="1"/>
  <c r="H758" i="1"/>
  <c r="I758" i="1"/>
  <c r="J758" i="1"/>
  <c r="K758" i="1"/>
  <c r="C759" i="1"/>
  <c r="D759" i="1"/>
  <c r="F759" i="1"/>
  <c r="G759" i="1"/>
  <c r="H759" i="1"/>
  <c r="I759" i="1"/>
  <c r="J759" i="1"/>
  <c r="K759" i="1"/>
  <c r="C760" i="1"/>
  <c r="D760" i="1"/>
  <c r="F760" i="1"/>
  <c r="G760" i="1"/>
  <c r="H760" i="1"/>
  <c r="I760" i="1"/>
  <c r="J760" i="1"/>
  <c r="K760" i="1"/>
  <c r="C761" i="1"/>
  <c r="D761" i="1"/>
  <c r="F761" i="1"/>
  <c r="G761" i="1"/>
  <c r="H761" i="1"/>
  <c r="I761" i="1"/>
  <c r="J761" i="1"/>
  <c r="K761" i="1"/>
  <c r="C762" i="1"/>
  <c r="D762" i="1"/>
  <c r="F762" i="1"/>
  <c r="G762" i="1"/>
  <c r="H762" i="1"/>
  <c r="I762" i="1"/>
  <c r="J762" i="1"/>
  <c r="K762" i="1"/>
  <c r="C763" i="1"/>
  <c r="D763" i="1"/>
  <c r="F763" i="1"/>
  <c r="G763" i="1"/>
  <c r="H763" i="1"/>
  <c r="I763" i="1"/>
  <c r="J763" i="1"/>
  <c r="K763" i="1"/>
  <c r="C764" i="1"/>
  <c r="D764" i="1"/>
  <c r="F764" i="1"/>
  <c r="G764" i="1"/>
  <c r="H764" i="1"/>
  <c r="I764" i="1"/>
  <c r="J764" i="1"/>
  <c r="K764" i="1"/>
  <c r="C765" i="1"/>
  <c r="D765" i="1"/>
  <c r="F765" i="1"/>
  <c r="G765" i="1"/>
  <c r="H765" i="1"/>
  <c r="I765" i="1"/>
  <c r="J765" i="1"/>
  <c r="K765" i="1"/>
  <c r="C766" i="1"/>
  <c r="D766" i="1"/>
  <c r="F766" i="1"/>
  <c r="G766" i="1"/>
  <c r="H766" i="1"/>
  <c r="I766" i="1"/>
  <c r="J766" i="1"/>
  <c r="K766" i="1"/>
  <c r="C767" i="1"/>
  <c r="D767" i="1"/>
  <c r="F767" i="1"/>
  <c r="G767" i="1"/>
  <c r="H767" i="1"/>
  <c r="I767" i="1"/>
  <c r="J767" i="1"/>
  <c r="K767" i="1"/>
  <c r="C768" i="1"/>
  <c r="D768" i="1"/>
  <c r="F768" i="1"/>
  <c r="G768" i="1"/>
  <c r="H768" i="1"/>
  <c r="I768" i="1"/>
  <c r="J768" i="1"/>
  <c r="K768" i="1"/>
  <c r="C769" i="1"/>
  <c r="D769" i="1"/>
  <c r="F769" i="1"/>
  <c r="G769" i="1"/>
  <c r="H769" i="1"/>
  <c r="I769" i="1"/>
  <c r="J769" i="1"/>
  <c r="K769" i="1"/>
  <c r="C770" i="1"/>
  <c r="D770" i="1"/>
  <c r="F770" i="1"/>
  <c r="G770" i="1"/>
  <c r="H770" i="1"/>
  <c r="I770" i="1"/>
  <c r="J770" i="1"/>
  <c r="K770" i="1"/>
  <c r="C771" i="1"/>
  <c r="D771" i="1"/>
  <c r="F771" i="1"/>
  <c r="G771" i="1"/>
  <c r="H771" i="1"/>
  <c r="I771" i="1"/>
  <c r="J771" i="1"/>
  <c r="K771" i="1"/>
  <c r="C772" i="1"/>
  <c r="D772" i="1"/>
  <c r="F772" i="1"/>
  <c r="G772" i="1"/>
  <c r="H772" i="1"/>
  <c r="I772" i="1"/>
  <c r="J772" i="1"/>
  <c r="K772" i="1"/>
  <c r="C773" i="1"/>
  <c r="D773" i="1"/>
  <c r="F773" i="1"/>
  <c r="G773" i="1"/>
  <c r="H773" i="1"/>
  <c r="I773" i="1"/>
  <c r="J773" i="1"/>
  <c r="K773" i="1"/>
  <c r="C774" i="1"/>
  <c r="D774" i="1"/>
  <c r="F774" i="1"/>
  <c r="G774" i="1"/>
  <c r="H774" i="1"/>
  <c r="I774" i="1"/>
  <c r="J774" i="1"/>
  <c r="K774" i="1"/>
  <c r="C775" i="1"/>
  <c r="D775" i="1"/>
  <c r="F775" i="1"/>
  <c r="G775" i="1"/>
  <c r="H775" i="1"/>
  <c r="I775" i="1"/>
  <c r="J775" i="1"/>
  <c r="K775" i="1"/>
  <c r="C776" i="1"/>
  <c r="D776" i="1"/>
  <c r="F776" i="1"/>
  <c r="G776" i="1"/>
  <c r="H776" i="1"/>
  <c r="I776" i="1"/>
  <c r="J776" i="1"/>
  <c r="K776" i="1"/>
  <c r="C777" i="1"/>
  <c r="D777" i="1"/>
  <c r="F777" i="1"/>
  <c r="G777" i="1"/>
  <c r="H777" i="1"/>
  <c r="I777" i="1"/>
  <c r="J777" i="1"/>
  <c r="K777" i="1"/>
  <c r="C778" i="1"/>
  <c r="D778" i="1"/>
  <c r="F778" i="1"/>
  <c r="G778" i="1"/>
  <c r="H778" i="1"/>
  <c r="I778" i="1"/>
  <c r="J778" i="1"/>
  <c r="K778" i="1"/>
  <c r="C779" i="1"/>
  <c r="D779" i="1"/>
  <c r="F779" i="1"/>
  <c r="G779" i="1"/>
  <c r="H779" i="1"/>
  <c r="I779" i="1"/>
  <c r="J779" i="1"/>
  <c r="K779" i="1"/>
  <c r="C780" i="1"/>
  <c r="D780" i="1"/>
  <c r="F780" i="1"/>
  <c r="G780" i="1"/>
  <c r="H780" i="1"/>
  <c r="I780" i="1"/>
  <c r="J780" i="1"/>
  <c r="K780" i="1"/>
  <c r="C781" i="1"/>
  <c r="D781" i="1"/>
  <c r="F781" i="1"/>
  <c r="G781" i="1"/>
  <c r="H781" i="1"/>
  <c r="I781" i="1"/>
  <c r="J781" i="1"/>
  <c r="K781" i="1"/>
  <c r="C782" i="1"/>
  <c r="D782" i="1"/>
  <c r="F782" i="1"/>
  <c r="G782" i="1"/>
  <c r="H782" i="1"/>
  <c r="I782" i="1"/>
  <c r="J782" i="1"/>
  <c r="K782" i="1"/>
  <c r="C783" i="1"/>
  <c r="D783" i="1"/>
  <c r="F783" i="1"/>
  <c r="G783" i="1"/>
  <c r="H783" i="1"/>
  <c r="I783" i="1"/>
  <c r="J783" i="1"/>
  <c r="K783" i="1"/>
  <c r="C784" i="1"/>
  <c r="D784" i="1"/>
  <c r="F784" i="1"/>
  <c r="G784" i="1"/>
  <c r="H784" i="1"/>
  <c r="I784" i="1"/>
  <c r="J784" i="1"/>
  <c r="K784" i="1"/>
  <c r="C785" i="1"/>
  <c r="D785" i="1"/>
  <c r="F785" i="1"/>
  <c r="G785" i="1"/>
  <c r="H785" i="1"/>
  <c r="I785" i="1"/>
  <c r="J785" i="1"/>
  <c r="K785" i="1"/>
  <c r="C786" i="1"/>
  <c r="D786" i="1"/>
  <c r="F786" i="1"/>
  <c r="G786" i="1"/>
  <c r="H786" i="1"/>
  <c r="I786" i="1"/>
  <c r="J786" i="1"/>
  <c r="K786" i="1"/>
  <c r="C787" i="1"/>
  <c r="D787" i="1"/>
  <c r="F787" i="1"/>
  <c r="G787" i="1"/>
  <c r="H787" i="1"/>
  <c r="I787" i="1"/>
  <c r="J787" i="1"/>
  <c r="K787" i="1"/>
  <c r="C788" i="1"/>
  <c r="D788" i="1"/>
  <c r="F788" i="1"/>
  <c r="G788" i="1"/>
  <c r="H788" i="1"/>
  <c r="I788" i="1"/>
  <c r="J788" i="1"/>
  <c r="K788" i="1"/>
  <c r="C789" i="1"/>
  <c r="D789" i="1"/>
  <c r="F789" i="1"/>
  <c r="G789" i="1"/>
  <c r="H789" i="1"/>
  <c r="I789" i="1"/>
  <c r="J789" i="1"/>
  <c r="K789" i="1"/>
  <c r="C790" i="1"/>
  <c r="D790" i="1"/>
  <c r="F790" i="1"/>
  <c r="G790" i="1"/>
  <c r="H790" i="1"/>
  <c r="I790" i="1"/>
  <c r="J790" i="1"/>
  <c r="K790" i="1"/>
  <c r="C791" i="1"/>
  <c r="D791" i="1"/>
  <c r="F791" i="1"/>
  <c r="G791" i="1"/>
  <c r="H791" i="1"/>
  <c r="I791" i="1"/>
  <c r="J791" i="1"/>
  <c r="K791" i="1"/>
  <c r="C792" i="1"/>
  <c r="D792" i="1"/>
  <c r="F792" i="1"/>
  <c r="G792" i="1"/>
  <c r="H792" i="1"/>
  <c r="I792" i="1"/>
  <c r="J792" i="1"/>
  <c r="K792" i="1"/>
  <c r="C793" i="1"/>
  <c r="D793" i="1"/>
  <c r="F793" i="1"/>
  <c r="G793" i="1"/>
  <c r="H793" i="1"/>
  <c r="I793" i="1"/>
  <c r="J793" i="1"/>
  <c r="K793" i="1"/>
  <c r="C794" i="1"/>
  <c r="D794" i="1"/>
  <c r="F794" i="1"/>
  <c r="G794" i="1"/>
  <c r="H794" i="1"/>
  <c r="I794" i="1"/>
  <c r="J794" i="1"/>
  <c r="K794" i="1"/>
  <c r="C795" i="1"/>
  <c r="D795" i="1"/>
  <c r="F795" i="1"/>
  <c r="G795" i="1"/>
  <c r="H795" i="1"/>
  <c r="I795" i="1"/>
  <c r="J795" i="1"/>
  <c r="K795" i="1"/>
  <c r="C796" i="1"/>
  <c r="D796" i="1"/>
  <c r="F796" i="1"/>
  <c r="G796" i="1"/>
  <c r="H796" i="1"/>
  <c r="I796" i="1"/>
  <c r="J796" i="1"/>
  <c r="K796" i="1"/>
  <c r="C797" i="1"/>
  <c r="D797" i="1"/>
  <c r="F797" i="1"/>
  <c r="G797" i="1"/>
  <c r="H797" i="1"/>
  <c r="I797" i="1"/>
  <c r="J797" i="1"/>
  <c r="K797" i="1"/>
  <c r="C798" i="1"/>
  <c r="D798" i="1"/>
  <c r="F798" i="1"/>
  <c r="G798" i="1"/>
  <c r="H798" i="1"/>
  <c r="I798" i="1"/>
  <c r="J798" i="1"/>
  <c r="K798" i="1"/>
  <c r="C799" i="1"/>
  <c r="D799" i="1"/>
  <c r="F799" i="1"/>
  <c r="G799" i="1"/>
  <c r="H799" i="1"/>
  <c r="I799" i="1"/>
  <c r="J799" i="1"/>
  <c r="K799" i="1"/>
  <c r="C800" i="1"/>
  <c r="D800" i="1"/>
  <c r="F800" i="1"/>
  <c r="G800" i="1"/>
  <c r="H800" i="1"/>
  <c r="I800" i="1"/>
  <c r="J800" i="1"/>
  <c r="K800" i="1"/>
  <c r="C801" i="1"/>
  <c r="D801" i="1"/>
  <c r="F801" i="1"/>
  <c r="G801" i="1"/>
  <c r="H801" i="1"/>
  <c r="I801" i="1"/>
  <c r="J801" i="1"/>
  <c r="K801" i="1"/>
  <c r="C802" i="1"/>
  <c r="D802" i="1"/>
  <c r="F802" i="1"/>
  <c r="G802" i="1"/>
  <c r="H802" i="1"/>
  <c r="I802" i="1"/>
  <c r="J802" i="1"/>
  <c r="K802" i="1"/>
  <c r="C803" i="1"/>
  <c r="D803" i="1"/>
  <c r="F803" i="1"/>
  <c r="G803" i="1"/>
  <c r="H803" i="1"/>
  <c r="I803" i="1"/>
  <c r="J803" i="1"/>
  <c r="K803" i="1"/>
  <c r="C804" i="1"/>
  <c r="D804" i="1"/>
  <c r="F804" i="1"/>
  <c r="G804" i="1"/>
  <c r="H804" i="1"/>
  <c r="I804" i="1"/>
  <c r="J804" i="1"/>
  <c r="K804" i="1"/>
  <c r="C805" i="1"/>
  <c r="D805" i="1"/>
  <c r="F805" i="1"/>
  <c r="G805" i="1"/>
  <c r="H805" i="1"/>
  <c r="I805" i="1"/>
  <c r="J805" i="1"/>
  <c r="K805" i="1"/>
  <c r="C806" i="1"/>
  <c r="D806" i="1"/>
  <c r="F806" i="1"/>
  <c r="G806" i="1"/>
  <c r="H806" i="1"/>
  <c r="I806" i="1"/>
  <c r="J806" i="1"/>
  <c r="K806" i="1"/>
  <c r="C807" i="1"/>
  <c r="D807" i="1"/>
  <c r="F807" i="1"/>
  <c r="G807" i="1"/>
  <c r="H807" i="1"/>
  <c r="I807" i="1"/>
  <c r="J807" i="1"/>
  <c r="K807" i="1"/>
  <c r="C808" i="1"/>
  <c r="D808" i="1"/>
  <c r="F808" i="1"/>
  <c r="G808" i="1"/>
  <c r="H808" i="1"/>
  <c r="I808" i="1"/>
  <c r="J808" i="1"/>
  <c r="K808" i="1"/>
  <c r="C809" i="1"/>
  <c r="D809" i="1"/>
  <c r="F809" i="1"/>
  <c r="G809" i="1"/>
  <c r="H809" i="1"/>
  <c r="I809" i="1"/>
  <c r="J809" i="1"/>
  <c r="K809" i="1"/>
  <c r="C810" i="1"/>
  <c r="D810" i="1"/>
  <c r="F810" i="1"/>
  <c r="G810" i="1"/>
  <c r="H810" i="1"/>
  <c r="I810" i="1"/>
  <c r="J810" i="1"/>
  <c r="K810" i="1"/>
  <c r="C811" i="1"/>
  <c r="D811" i="1"/>
  <c r="F811" i="1"/>
  <c r="G811" i="1"/>
  <c r="H811" i="1"/>
  <c r="I811" i="1"/>
  <c r="J811" i="1"/>
  <c r="K811" i="1"/>
  <c r="C812" i="1"/>
  <c r="D812" i="1"/>
  <c r="F812" i="1"/>
  <c r="G812" i="1"/>
  <c r="H812" i="1"/>
  <c r="I812" i="1"/>
  <c r="J812" i="1"/>
  <c r="K812" i="1"/>
  <c r="C813" i="1"/>
  <c r="D813" i="1"/>
  <c r="F813" i="1"/>
  <c r="G813" i="1"/>
  <c r="H813" i="1"/>
  <c r="I813" i="1"/>
  <c r="J813" i="1"/>
  <c r="K813" i="1"/>
  <c r="C814" i="1"/>
  <c r="D814" i="1"/>
  <c r="F814" i="1"/>
  <c r="G814" i="1"/>
  <c r="H814" i="1"/>
  <c r="I814" i="1"/>
  <c r="J814" i="1"/>
  <c r="K814" i="1"/>
  <c r="C815" i="1"/>
  <c r="D815" i="1"/>
  <c r="F815" i="1"/>
  <c r="G815" i="1"/>
  <c r="H815" i="1"/>
  <c r="I815" i="1"/>
  <c r="J815" i="1"/>
  <c r="K815" i="1"/>
  <c r="C816" i="1"/>
  <c r="D816" i="1"/>
  <c r="F816" i="1"/>
  <c r="G816" i="1"/>
  <c r="H816" i="1"/>
  <c r="I816" i="1"/>
  <c r="J816" i="1"/>
  <c r="K816" i="1"/>
  <c r="C817" i="1"/>
  <c r="D817" i="1"/>
  <c r="F817" i="1"/>
  <c r="G817" i="1"/>
  <c r="H817" i="1"/>
  <c r="I817" i="1"/>
  <c r="J817" i="1"/>
  <c r="K817" i="1"/>
  <c r="C818" i="1"/>
  <c r="D818" i="1"/>
  <c r="F818" i="1"/>
  <c r="G818" i="1"/>
  <c r="H818" i="1"/>
  <c r="I818" i="1"/>
  <c r="J818" i="1"/>
  <c r="K818" i="1"/>
  <c r="C819" i="1"/>
  <c r="D819" i="1"/>
  <c r="F819" i="1"/>
  <c r="G819" i="1"/>
  <c r="H819" i="1"/>
  <c r="I819" i="1"/>
  <c r="J819" i="1"/>
  <c r="K819" i="1"/>
  <c r="C820" i="1"/>
  <c r="D820" i="1"/>
  <c r="F820" i="1"/>
  <c r="G820" i="1"/>
  <c r="H820" i="1"/>
  <c r="I820" i="1"/>
  <c r="J820" i="1"/>
  <c r="K820" i="1"/>
  <c r="C821" i="1"/>
  <c r="D821" i="1"/>
  <c r="F821" i="1"/>
  <c r="G821" i="1"/>
  <c r="H821" i="1"/>
  <c r="I821" i="1"/>
  <c r="J821" i="1"/>
  <c r="K821" i="1"/>
  <c r="C822" i="1"/>
  <c r="D822" i="1"/>
  <c r="F822" i="1"/>
  <c r="G822" i="1"/>
  <c r="H822" i="1"/>
  <c r="I822" i="1"/>
  <c r="J822" i="1"/>
  <c r="K822" i="1"/>
  <c r="C823" i="1"/>
  <c r="D823" i="1"/>
  <c r="F823" i="1"/>
  <c r="G823" i="1"/>
  <c r="H823" i="1"/>
  <c r="I823" i="1"/>
  <c r="J823" i="1"/>
  <c r="K823" i="1"/>
  <c r="C824" i="1"/>
  <c r="D824" i="1"/>
  <c r="F824" i="1"/>
  <c r="G824" i="1"/>
  <c r="H824" i="1"/>
  <c r="I824" i="1"/>
  <c r="J824" i="1"/>
  <c r="K824" i="1"/>
  <c r="C825" i="1"/>
  <c r="D825" i="1"/>
  <c r="F825" i="1"/>
  <c r="G825" i="1"/>
  <c r="H825" i="1"/>
  <c r="I825" i="1"/>
  <c r="J825" i="1"/>
  <c r="K825" i="1"/>
  <c r="C826" i="1"/>
  <c r="D826" i="1"/>
  <c r="F826" i="1"/>
  <c r="G826" i="1"/>
  <c r="H826" i="1"/>
  <c r="I826" i="1"/>
  <c r="J826" i="1"/>
  <c r="K826" i="1"/>
  <c r="C827" i="1"/>
  <c r="D827" i="1"/>
  <c r="F827" i="1"/>
  <c r="G827" i="1"/>
  <c r="H827" i="1"/>
  <c r="I827" i="1"/>
  <c r="J827" i="1"/>
  <c r="K827" i="1"/>
  <c r="C828" i="1"/>
  <c r="D828" i="1"/>
  <c r="F828" i="1"/>
  <c r="G828" i="1"/>
  <c r="H828" i="1"/>
  <c r="I828" i="1"/>
  <c r="J828" i="1"/>
  <c r="K828" i="1"/>
  <c r="C829" i="1"/>
  <c r="D829" i="1"/>
  <c r="F829" i="1"/>
  <c r="G829" i="1"/>
  <c r="H829" i="1"/>
  <c r="I829" i="1"/>
  <c r="J829" i="1"/>
  <c r="K829" i="1"/>
  <c r="C830" i="1"/>
  <c r="D830" i="1"/>
  <c r="F830" i="1"/>
  <c r="G830" i="1"/>
  <c r="H830" i="1"/>
  <c r="I830" i="1"/>
  <c r="J830" i="1"/>
  <c r="K830" i="1"/>
  <c r="C831" i="1"/>
  <c r="D831" i="1"/>
  <c r="F831" i="1"/>
  <c r="G831" i="1"/>
  <c r="H831" i="1"/>
  <c r="I831" i="1"/>
  <c r="J831" i="1"/>
  <c r="K831" i="1"/>
  <c r="C832" i="1"/>
  <c r="D832" i="1"/>
  <c r="F832" i="1"/>
  <c r="G832" i="1"/>
  <c r="H832" i="1"/>
  <c r="I832" i="1"/>
  <c r="J832" i="1"/>
  <c r="K832" i="1"/>
  <c r="C833" i="1"/>
  <c r="D833" i="1"/>
  <c r="F833" i="1"/>
  <c r="G833" i="1"/>
  <c r="H833" i="1"/>
  <c r="I833" i="1"/>
  <c r="J833" i="1"/>
  <c r="K833" i="1"/>
  <c r="C834" i="1"/>
  <c r="D834" i="1"/>
  <c r="F834" i="1"/>
  <c r="G834" i="1"/>
  <c r="H834" i="1"/>
  <c r="I834" i="1"/>
  <c r="J834" i="1"/>
  <c r="K834" i="1"/>
  <c r="C835" i="1"/>
  <c r="D835" i="1"/>
  <c r="F835" i="1"/>
  <c r="G835" i="1"/>
  <c r="H835" i="1"/>
  <c r="I835" i="1"/>
  <c r="J835" i="1"/>
  <c r="K835" i="1"/>
  <c r="C836" i="1"/>
  <c r="D836" i="1"/>
  <c r="F836" i="1"/>
  <c r="G836" i="1"/>
  <c r="H836" i="1"/>
  <c r="I836" i="1"/>
  <c r="J836" i="1"/>
  <c r="K836" i="1"/>
  <c r="C837" i="1"/>
  <c r="D837" i="1"/>
  <c r="F837" i="1"/>
  <c r="G837" i="1"/>
  <c r="H837" i="1"/>
  <c r="I837" i="1"/>
  <c r="J837" i="1"/>
  <c r="K837" i="1"/>
  <c r="C838" i="1"/>
  <c r="D838" i="1"/>
  <c r="F838" i="1"/>
  <c r="G838" i="1"/>
  <c r="H838" i="1"/>
  <c r="I838" i="1"/>
  <c r="J838" i="1"/>
  <c r="K838" i="1"/>
  <c r="C839" i="1"/>
  <c r="D839" i="1"/>
  <c r="F839" i="1"/>
  <c r="G839" i="1"/>
  <c r="H839" i="1"/>
  <c r="I839" i="1"/>
  <c r="J839" i="1"/>
  <c r="K839" i="1"/>
  <c r="C840" i="1"/>
  <c r="D840" i="1"/>
  <c r="F840" i="1"/>
  <c r="G840" i="1"/>
  <c r="H840" i="1"/>
  <c r="I840" i="1"/>
  <c r="J840" i="1"/>
  <c r="K840" i="1"/>
  <c r="C841" i="1"/>
  <c r="D841" i="1"/>
  <c r="F841" i="1"/>
  <c r="G841" i="1"/>
  <c r="H841" i="1"/>
  <c r="I841" i="1"/>
  <c r="J841" i="1"/>
  <c r="K841" i="1"/>
  <c r="C842" i="1"/>
  <c r="D842" i="1"/>
  <c r="F842" i="1"/>
  <c r="G842" i="1"/>
  <c r="H842" i="1"/>
  <c r="I842" i="1"/>
  <c r="J842" i="1"/>
  <c r="K842" i="1"/>
  <c r="C843" i="1"/>
  <c r="D843" i="1"/>
  <c r="F843" i="1"/>
  <c r="G843" i="1"/>
  <c r="H843" i="1"/>
  <c r="I843" i="1"/>
  <c r="J843" i="1"/>
  <c r="K843" i="1"/>
  <c r="C844" i="1"/>
  <c r="D844" i="1"/>
  <c r="F844" i="1"/>
  <c r="G844" i="1"/>
  <c r="H844" i="1"/>
  <c r="I844" i="1"/>
  <c r="J844" i="1"/>
  <c r="K844" i="1"/>
  <c r="C845" i="1"/>
  <c r="D845" i="1"/>
  <c r="F845" i="1"/>
  <c r="G845" i="1"/>
  <c r="H845" i="1"/>
  <c r="I845" i="1"/>
  <c r="J845" i="1"/>
  <c r="K845" i="1"/>
  <c r="C846" i="1"/>
  <c r="D846" i="1"/>
  <c r="F846" i="1"/>
  <c r="G846" i="1"/>
  <c r="H846" i="1"/>
  <c r="I846" i="1"/>
  <c r="J846" i="1"/>
  <c r="K846" i="1"/>
  <c r="C847" i="1"/>
  <c r="D847" i="1"/>
  <c r="F847" i="1"/>
  <c r="G847" i="1"/>
  <c r="H847" i="1"/>
  <c r="I847" i="1"/>
  <c r="J847" i="1"/>
  <c r="K847" i="1"/>
  <c r="C848" i="1"/>
  <c r="D848" i="1"/>
  <c r="F848" i="1"/>
  <c r="G848" i="1"/>
  <c r="H848" i="1"/>
  <c r="I848" i="1"/>
  <c r="J848" i="1"/>
  <c r="K848" i="1"/>
  <c r="C849" i="1"/>
  <c r="D849" i="1"/>
  <c r="F849" i="1"/>
  <c r="G849" i="1"/>
  <c r="H849" i="1"/>
  <c r="I849" i="1"/>
  <c r="J849" i="1"/>
  <c r="K849" i="1"/>
  <c r="C850" i="1"/>
  <c r="D850" i="1"/>
  <c r="F850" i="1"/>
  <c r="G850" i="1"/>
  <c r="H850" i="1"/>
  <c r="I850" i="1"/>
  <c r="J850" i="1"/>
  <c r="K850" i="1"/>
  <c r="C851" i="1"/>
  <c r="D851" i="1"/>
  <c r="F851" i="1"/>
  <c r="G851" i="1"/>
  <c r="H851" i="1"/>
  <c r="I851" i="1"/>
  <c r="J851" i="1"/>
  <c r="K851" i="1"/>
  <c r="C852" i="1"/>
  <c r="D852" i="1"/>
  <c r="F852" i="1"/>
  <c r="G852" i="1"/>
  <c r="H852" i="1"/>
  <c r="I852" i="1"/>
  <c r="J852" i="1"/>
  <c r="K852" i="1"/>
  <c r="C853" i="1"/>
  <c r="D853" i="1"/>
  <c r="F853" i="1"/>
  <c r="G853" i="1"/>
  <c r="H853" i="1"/>
  <c r="I853" i="1"/>
  <c r="J853" i="1"/>
  <c r="K853" i="1"/>
  <c r="C854" i="1"/>
  <c r="D854" i="1"/>
  <c r="F854" i="1"/>
  <c r="G854" i="1"/>
  <c r="H854" i="1"/>
  <c r="I854" i="1"/>
  <c r="J854" i="1"/>
  <c r="K854" i="1"/>
  <c r="C855" i="1"/>
  <c r="D855" i="1"/>
  <c r="F855" i="1"/>
  <c r="G855" i="1"/>
  <c r="H855" i="1"/>
  <c r="I855" i="1"/>
  <c r="J855" i="1"/>
  <c r="K855" i="1"/>
  <c r="C856" i="1"/>
  <c r="D856" i="1"/>
  <c r="F856" i="1"/>
  <c r="G856" i="1"/>
  <c r="H856" i="1"/>
  <c r="I856" i="1"/>
  <c r="J856" i="1"/>
  <c r="K856" i="1"/>
  <c r="C857" i="1"/>
  <c r="D857" i="1"/>
  <c r="F857" i="1"/>
  <c r="G857" i="1"/>
  <c r="H857" i="1"/>
  <c r="I857" i="1"/>
  <c r="J857" i="1"/>
  <c r="K857" i="1"/>
  <c r="C858" i="1"/>
  <c r="D858" i="1"/>
  <c r="F858" i="1"/>
  <c r="G858" i="1"/>
  <c r="H858" i="1"/>
  <c r="I858" i="1"/>
  <c r="J858" i="1"/>
  <c r="K858" i="1"/>
  <c r="C859" i="1"/>
  <c r="D859" i="1"/>
  <c r="F859" i="1"/>
  <c r="G859" i="1"/>
  <c r="H859" i="1"/>
  <c r="I859" i="1"/>
  <c r="J859" i="1"/>
  <c r="K859" i="1"/>
  <c r="C860" i="1"/>
  <c r="D860" i="1"/>
  <c r="F860" i="1"/>
  <c r="G860" i="1"/>
  <c r="H860" i="1"/>
  <c r="I860" i="1"/>
  <c r="J860" i="1"/>
  <c r="K860" i="1"/>
  <c r="C861" i="1"/>
  <c r="D861" i="1"/>
  <c r="F861" i="1"/>
  <c r="G861" i="1"/>
  <c r="H861" i="1"/>
  <c r="I861" i="1"/>
  <c r="J861" i="1"/>
  <c r="K861" i="1"/>
  <c r="C862" i="1"/>
  <c r="D862" i="1"/>
  <c r="F862" i="1"/>
  <c r="G862" i="1"/>
  <c r="H862" i="1"/>
  <c r="I862" i="1"/>
  <c r="J862" i="1"/>
  <c r="K862" i="1"/>
  <c r="C863" i="1"/>
  <c r="D863" i="1"/>
  <c r="F863" i="1"/>
  <c r="G863" i="1"/>
  <c r="H863" i="1"/>
  <c r="I863" i="1"/>
  <c r="J863" i="1"/>
  <c r="K863" i="1"/>
  <c r="C864" i="1"/>
  <c r="D864" i="1"/>
  <c r="F864" i="1"/>
  <c r="G864" i="1"/>
  <c r="H864" i="1"/>
  <c r="I864" i="1"/>
  <c r="J864" i="1"/>
  <c r="K864" i="1"/>
  <c r="C865" i="1"/>
  <c r="D865" i="1"/>
  <c r="F865" i="1"/>
  <c r="G865" i="1"/>
  <c r="H865" i="1"/>
  <c r="I865" i="1"/>
  <c r="J865" i="1"/>
  <c r="K865" i="1"/>
  <c r="C866" i="1"/>
  <c r="D866" i="1"/>
  <c r="F866" i="1"/>
  <c r="G866" i="1"/>
  <c r="H866" i="1"/>
  <c r="I866" i="1"/>
  <c r="J866" i="1"/>
  <c r="K866" i="1"/>
  <c r="C867" i="1"/>
  <c r="D867" i="1"/>
  <c r="F867" i="1"/>
  <c r="G867" i="1"/>
  <c r="H867" i="1"/>
  <c r="I867" i="1"/>
  <c r="J867" i="1"/>
  <c r="K867" i="1"/>
  <c r="C868" i="1"/>
  <c r="D868" i="1"/>
  <c r="F868" i="1"/>
  <c r="G868" i="1"/>
  <c r="H868" i="1"/>
  <c r="I868" i="1"/>
  <c r="J868" i="1"/>
  <c r="K868" i="1"/>
  <c r="C869" i="1"/>
  <c r="D869" i="1"/>
  <c r="F869" i="1"/>
  <c r="G869" i="1"/>
  <c r="H869" i="1"/>
  <c r="I869" i="1"/>
  <c r="J869" i="1"/>
  <c r="K869" i="1"/>
  <c r="C870" i="1"/>
  <c r="D870" i="1"/>
  <c r="F870" i="1"/>
  <c r="G870" i="1"/>
  <c r="H870" i="1"/>
  <c r="I870" i="1"/>
  <c r="J870" i="1"/>
  <c r="K870" i="1"/>
  <c r="C871" i="1"/>
  <c r="D871" i="1"/>
  <c r="F871" i="1"/>
  <c r="G871" i="1"/>
  <c r="H871" i="1"/>
  <c r="I871" i="1"/>
  <c r="J871" i="1"/>
  <c r="K871" i="1"/>
  <c r="C872" i="1"/>
  <c r="D872" i="1"/>
  <c r="F872" i="1"/>
  <c r="G872" i="1"/>
  <c r="H872" i="1"/>
  <c r="I872" i="1"/>
  <c r="J872" i="1"/>
  <c r="K872" i="1"/>
  <c r="C873" i="1"/>
  <c r="D873" i="1"/>
  <c r="F873" i="1"/>
  <c r="G873" i="1"/>
  <c r="H873" i="1"/>
  <c r="I873" i="1"/>
  <c r="J873" i="1"/>
  <c r="K873" i="1"/>
  <c r="C874" i="1"/>
  <c r="D874" i="1"/>
  <c r="F874" i="1"/>
  <c r="G874" i="1"/>
  <c r="H874" i="1"/>
  <c r="I874" i="1"/>
  <c r="J874" i="1"/>
  <c r="K874" i="1"/>
  <c r="C875" i="1"/>
  <c r="D875" i="1"/>
  <c r="F875" i="1"/>
  <c r="G875" i="1"/>
  <c r="H875" i="1"/>
  <c r="I875" i="1"/>
  <c r="J875" i="1"/>
  <c r="K875" i="1"/>
  <c r="C876" i="1"/>
  <c r="D876" i="1"/>
  <c r="F876" i="1"/>
  <c r="G876" i="1"/>
  <c r="H876" i="1"/>
  <c r="I876" i="1"/>
  <c r="J876" i="1"/>
  <c r="K876" i="1"/>
  <c r="C877" i="1"/>
  <c r="D877" i="1"/>
  <c r="F877" i="1"/>
  <c r="G877" i="1"/>
  <c r="H877" i="1"/>
  <c r="I877" i="1"/>
  <c r="J877" i="1"/>
  <c r="K877" i="1"/>
  <c r="C878" i="1"/>
  <c r="D878" i="1"/>
  <c r="F878" i="1"/>
  <c r="G878" i="1"/>
  <c r="H878" i="1"/>
  <c r="I878" i="1"/>
  <c r="J878" i="1"/>
  <c r="K878" i="1"/>
  <c r="C879" i="1"/>
  <c r="D879" i="1"/>
  <c r="F879" i="1"/>
  <c r="G879" i="1"/>
  <c r="H879" i="1"/>
  <c r="I879" i="1"/>
  <c r="J879" i="1"/>
  <c r="K879" i="1"/>
  <c r="C880" i="1"/>
  <c r="D880" i="1"/>
  <c r="F880" i="1"/>
  <c r="G880" i="1"/>
  <c r="H880" i="1"/>
  <c r="I880" i="1"/>
  <c r="J880" i="1"/>
  <c r="K880" i="1"/>
  <c r="C881" i="1"/>
  <c r="D881" i="1"/>
  <c r="F881" i="1"/>
  <c r="G881" i="1"/>
  <c r="H881" i="1"/>
  <c r="I881" i="1"/>
  <c r="J881" i="1"/>
  <c r="K881" i="1"/>
  <c r="C882" i="1"/>
  <c r="D882" i="1"/>
  <c r="F882" i="1"/>
  <c r="G882" i="1"/>
  <c r="H882" i="1"/>
  <c r="I882" i="1"/>
  <c r="J882" i="1"/>
  <c r="K882" i="1"/>
  <c r="C883" i="1"/>
  <c r="D883" i="1"/>
  <c r="F883" i="1"/>
  <c r="G883" i="1"/>
  <c r="H883" i="1"/>
  <c r="I883" i="1"/>
  <c r="J883" i="1"/>
  <c r="K883" i="1"/>
  <c r="C884" i="1"/>
  <c r="D884" i="1"/>
  <c r="F884" i="1"/>
  <c r="G884" i="1"/>
  <c r="H884" i="1"/>
  <c r="I884" i="1"/>
  <c r="J884" i="1"/>
  <c r="K884" i="1"/>
  <c r="C885" i="1"/>
  <c r="D885" i="1"/>
  <c r="F885" i="1"/>
  <c r="G885" i="1"/>
  <c r="H885" i="1"/>
  <c r="I885" i="1"/>
  <c r="J885" i="1"/>
  <c r="K885" i="1"/>
  <c r="C886" i="1"/>
  <c r="D886" i="1"/>
  <c r="F886" i="1"/>
  <c r="G886" i="1"/>
  <c r="H886" i="1"/>
  <c r="I886" i="1"/>
  <c r="J886" i="1"/>
  <c r="K886" i="1"/>
  <c r="C887" i="1"/>
  <c r="D887" i="1"/>
  <c r="F887" i="1"/>
  <c r="G887" i="1"/>
  <c r="H887" i="1"/>
  <c r="I887" i="1"/>
  <c r="J887" i="1"/>
  <c r="K887" i="1"/>
  <c r="C888" i="1"/>
  <c r="D888" i="1"/>
  <c r="F888" i="1"/>
  <c r="G888" i="1"/>
  <c r="H888" i="1"/>
  <c r="I888" i="1"/>
  <c r="J888" i="1"/>
  <c r="K888" i="1"/>
  <c r="C889" i="1"/>
  <c r="D889" i="1"/>
  <c r="F889" i="1"/>
  <c r="G889" i="1"/>
  <c r="H889" i="1"/>
  <c r="I889" i="1"/>
  <c r="J889" i="1"/>
  <c r="K889" i="1"/>
  <c r="C890" i="1"/>
  <c r="D890" i="1"/>
  <c r="F890" i="1"/>
  <c r="G890" i="1"/>
  <c r="H890" i="1"/>
  <c r="I890" i="1"/>
  <c r="J890" i="1"/>
  <c r="K890" i="1"/>
  <c r="C891" i="1"/>
  <c r="D891" i="1"/>
  <c r="F891" i="1"/>
  <c r="G891" i="1"/>
  <c r="H891" i="1"/>
  <c r="I891" i="1"/>
  <c r="J891" i="1"/>
  <c r="K891" i="1"/>
  <c r="C892" i="1"/>
  <c r="D892" i="1"/>
  <c r="F892" i="1"/>
  <c r="G892" i="1"/>
  <c r="H892" i="1"/>
  <c r="I892" i="1"/>
  <c r="J892" i="1"/>
  <c r="K892" i="1"/>
  <c r="C893" i="1"/>
  <c r="D893" i="1"/>
  <c r="F893" i="1"/>
  <c r="G893" i="1"/>
  <c r="H893" i="1"/>
  <c r="I893" i="1"/>
  <c r="J893" i="1"/>
  <c r="K893" i="1"/>
  <c r="C894" i="1"/>
  <c r="D894" i="1"/>
  <c r="F894" i="1"/>
  <c r="G894" i="1"/>
  <c r="H894" i="1"/>
  <c r="I894" i="1"/>
  <c r="J894" i="1"/>
  <c r="K894" i="1"/>
  <c r="C895" i="1"/>
  <c r="D895" i="1"/>
  <c r="F895" i="1"/>
  <c r="G895" i="1"/>
  <c r="H895" i="1"/>
  <c r="I895" i="1"/>
  <c r="J895" i="1"/>
  <c r="K895" i="1"/>
  <c r="C896" i="1"/>
  <c r="D896" i="1"/>
  <c r="F896" i="1"/>
  <c r="G896" i="1"/>
  <c r="H896" i="1"/>
  <c r="I896" i="1"/>
  <c r="J896" i="1"/>
  <c r="K896" i="1"/>
  <c r="C897" i="1"/>
  <c r="D897" i="1"/>
  <c r="F897" i="1"/>
  <c r="G897" i="1"/>
  <c r="H897" i="1"/>
  <c r="I897" i="1"/>
  <c r="J897" i="1"/>
  <c r="K897" i="1"/>
  <c r="C898" i="1"/>
  <c r="D898" i="1"/>
  <c r="F898" i="1"/>
  <c r="G898" i="1"/>
  <c r="H898" i="1"/>
  <c r="I898" i="1"/>
  <c r="J898" i="1"/>
  <c r="K898" i="1"/>
  <c r="C899" i="1"/>
  <c r="D899" i="1"/>
  <c r="F899" i="1"/>
  <c r="G899" i="1"/>
  <c r="H899" i="1"/>
  <c r="I899" i="1"/>
  <c r="J899" i="1"/>
  <c r="K899" i="1"/>
  <c r="C900" i="1"/>
  <c r="D900" i="1"/>
  <c r="F900" i="1"/>
  <c r="G900" i="1"/>
  <c r="H900" i="1"/>
  <c r="I900" i="1"/>
  <c r="J900" i="1"/>
  <c r="K900" i="1"/>
  <c r="C901" i="1"/>
  <c r="D901" i="1"/>
  <c r="F901" i="1"/>
  <c r="G901" i="1"/>
  <c r="H901" i="1"/>
  <c r="I901" i="1"/>
  <c r="J901" i="1"/>
  <c r="K901" i="1"/>
  <c r="C902" i="1"/>
  <c r="D902" i="1"/>
  <c r="F902" i="1"/>
  <c r="G902" i="1"/>
  <c r="H902" i="1"/>
  <c r="I902" i="1"/>
  <c r="J902" i="1"/>
  <c r="K902" i="1"/>
  <c r="C903" i="1"/>
  <c r="D903" i="1"/>
  <c r="F903" i="1"/>
  <c r="G903" i="1"/>
  <c r="H903" i="1"/>
  <c r="I903" i="1"/>
  <c r="J903" i="1"/>
  <c r="K903" i="1"/>
  <c r="C904" i="1"/>
  <c r="D904" i="1"/>
  <c r="F904" i="1"/>
  <c r="G904" i="1"/>
  <c r="H904" i="1"/>
  <c r="I904" i="1"/>
  <c r="J904" i="1"/>
  <c r="K904" i="1"/>
  <c r="C905" i="1"/>
  <c r="D905" i="1"/>
  <c r="F905" i="1"/>
  <c r="G905" i="1"/>
  <c r="H905" i="1"/>
  <c r="I905" i="1"/>
  <c r="J905" i="1"/>
  <c r="K905" i="1"/>
  <c r="C906" i="1"/>
  <c r="D906" i="1"/>
  <c r="F906" i="1"/>
  <c r="G906" i="1"/>
  <c r="H906" i="1"/>
  <c r="I906" i="1"/>
  <c r="J906" i="1"/>
  <c r="K906" i="1"/>
  <c r="C907" i="1"/>
  <c r="D907" i="1"/>
  <c r="F907" i="1"/>
  <c r="G907" i="1"/>
  <c r="H907" i="1"/>
  <c r="I907" i="1"/>
  <c r="J907" i="1"/>
  <c r="K907" i="1"/>
  <c r="C908" i="1"/>
  <c r="D908" i="1"/>
  <c r="F908" i="1"/>
  <c r="G908" i="1"/>
  <c r="H908" i="1"/>
  <c r="I908" i="1"/>
  <c r="J908" i="1"/>
  <c r="K908" i="1"/>
  <c r="C909" i="1"/>
  <c r="D909" i="1"/>
  <c r="F909" i="1"/>
  <c r="G909" i="1"/>
  <c r="H909" i="1"/>
  <c r="I909" i="1"/>
  <c r="J909" i="1"/>
  <c r="K909" i="1"/>
  <c r="C910" i="1"/>
  <c r="D910" i="1"/>
  <c r="F910" i="1"/>
  <c r="G910" i="1"/>
  <c r="H910" i="1"/>
  <c r="I910" i="1"/>
  <c r="J910" i="1"/>
  <c r="K910" i="1"/>
  <c r="C911" i="1"/>
  <c r="D911" i="1"/>
  <c r="F911" i="1"/>
  <c r="G911" i="1"/>
  <c r="H911" i="1"/>
  <c r="I911" i="1"/>
  <c r="J911" i="1"/>
  <c r="K911" i="1"/>
  <c r="C912" i="1"/>
  <c r="D912" i="1"/>
  <c r="F912" i="1"/>
  <c r="G912" i="1"/>
  <c r="H912" i="1"/>
  <c r="I912" i="1"/>
  <c r="J912" i="1"/>
  <c r="K912" i="1"/>
  <c r="C913" i="1"/>
  <c r="D913" i="1"/>
  <c r="F913" i="1"/>
  <c r="G913" i="1"/>
  <c r="H913" i="1"/>
  <c r="I913" i="1"/>
  <c r="J913" i="1"/>
  <c r="K913" i="1"/>
  <c r="C914" i="1"/>
  <c r="D914" i="1"/>
  <c r="F914" i="1"/>
  <c r="G914" i="1"/>
  <c r="H914" i="1"/>
  <c r="I914" i="1"/>
  <c r="J914" i="1"/>
  <c r="K914" i="1"/>
  <c r="C915" i="1"/>
  <c r="D915" i="1"/>
  <c r="F915" i="1"/>
  <c r="G915" i="1"/>
  <c r="H915" i="1"/>
  <c r="I915" i="1"/>
  <c r="J915" i="1"/>
  <c r="K915" i="1"/>
  <c r="C916" i="1"/>
  <c r="D916" i="1"/>
  <c r="F916" i="1"/>
  <c r="G916" i="1"/>
  <c r="H916" i="1"/>
  <c r="I916" i="1"/>
  <c r="J916" i="1"/>
  <c r="K916" i="1"/>
  <c r="C917" i="1"/>
  <c r="D917" i="1"/>
  <c r="F917" i="1"/>
  <c r="G917" i="1"/>
  <c r="H917" i="1"/>
  <c r="I917" i="1"/>
  <c r="J917" i="1"/>
  <c r="K917" i="1"/>
  <c r="C918" i="1"/>
  <c r="D918" i="1"/>
  <c r="F918" i="1"/>
  <c r="G918" i="1"/>
  <c r="H918" i="1"/>
  <c r="I918" i="1"/>
  <c r="J918" i="1"/>
  <c r="K918" i="1"/>
  <c r="C919" i="1"/>
  <c r="D919" i="1"/>
  <c r="F919" i="1"/>
  <c r="G919" i="1"/>
  <c r="H919" i="1"/>
  <c r="I919" i="1"/>
  <c r="J919" i="1"/>
  <c r="K919" i="1"/>
  <c r="C920" i="1"/>
  <c r="D920" i="1"/>
  <c r="F920" i="1"/>
  <c r="G920" i="1"/>
  <c r="H920" i="1"/>
  <c r="I920" i="1"/>
  <c r="J920" i="1"/>
  <c r="K920" i="1"/>
  <c r="C921" i="1"/>
  <c r="D921" i="1"/>
  <c r="F921" i="1"/>
  <c r="G921" i="1"/>
  <c r="H921" i="1"/>
  <c r="I921" i="1"/>
  <c r="J921" i="1"/>
  <c r="K921" i="1"/>
  <c r="C922" i="1"/>
  <c r="D922" i="1"/>
  <c r="F922" i="1"/>
  <c r="G922" i="1"/>
  <c r="H922" i="1"/>
  <c r="I922" i="1"/>
  <c r="J922" i="1"/>
  <c r="K922" i="1"/>
  <c r="C923" i="1"/>
  <c r="D923" i="1"/>
  <c r="F923" i="1"/>
  <c r="G923" i="1"/>
  <c r="H923" i="1"/>
  <c r="I923" i="1"/>
  <c r="J923" i="1"/>
  <c r="K923" i="1"/>
  <c r="C924" i="1"/>
  <c r="D924" i="1"/>
  <c r="F924" i="1"/>
  <c r="G924" i="1"/>
  <c r="H924" i="1"/>
  <c r="I924" i="1"/>
  <c r="J924" i="1"/>
  <c r="K924" i="1"/>
  <c r="C925" i="1"/>
  <c r="D925" i="1"/>
  <c r="F925" i="1"/>
  <c r="G925" i="1"/>
  <c r="H925" i="1"/>
  <c r="I925" i="1"/>
  <c r="J925" i="1"/>
  <c r="K925" i="1"/>
  <c r="C926" i="1"/>
  <c r="D926" i="1"/>
  <c r="F926" i="1"/>
  <c r="G926" i="1"/>
  <c r="H926" i="1"/>
  <c r="I926" i="1"/>
  <c r="J926" i="1"/>
  <c r="K926" i="1"/>
  <c r="C927" i="1"/>
  <c r="D927" i="1"/>
  <c r="F927" i="1"/>
  <c r="G927" i="1"/>
  <c r="H927" i="1"/>
  <c r="I927" i="1"/>
  <c r="J927" i="1"/>
  <c r="K927" i="1"/>
  <c r="C928" i="1"/>
  <c r="D928" i="1"/>
  <c r="F928" i="1"/>
  <c r="G928" i="1"/>
  <c r="H928" i="1"/>
  <c r="I928" i="1"/>
  <c r="J928" i="1"/>
  <c r="K928" i="1"/>
  <c r="C929" i="1"/>
  <c r="D929" i="1"/>
  <c r="F929" i="1"/>
  <c r="G929" i="1"/>
  <c r="H929" i="1"/>
  <c r="I929" i="1"/>
  <c r="J929" i="1"/>
  <c r="K929" i="1"/>
  <c r="C930" i="1"/>
  <c r="D930" i="1"/>
  <c r="F930" i="1"/>
  <c r="G930" i="1"/>
  <c r="H930" i="1"/>
  <c r="I930" i="1"/>
  <c r="J930" i="1"/>
  <c r="K930" i="1"/>
  <c r="C931" i="1"/>
  <c r="D931" i="1"/>
  <c r="F931" i="1"/>
  <c r="G931" i="1"/>
  <c r="H931" i="1"/>
  <c r="I931" i="1"/>
  <c r="J931" i="1"/>
  <c r="K931" i="1"/>
  <c r="C932" i="1"/>
  <c r="D932" i="1"/>
  <c r="F932" i="1"/>
  <c r="G932" i="1"/>
  <c r="H932" i="1"/>
  <c r="I932" i="1"/>
  <c r="J932" i="1"/>
  <c r="K932" i="1"/>
  <c r="C933" i="1"/>
  <c r="D933" i="1"/>
  <c r="F933" i="1"/>
  <c r="G933" i="1"/>
  <c r="H933" i="1"/>
  <c r="I933" i="1"/>
  <c r="J933" i="1"/>
  <c r="K933" i="1"/>
  <c r="C934" i="1"/>
  <c r="D934" i="1"/>
  <c r="F934" i="1"/>
  <c r="G934" i="1"/>
  <c r="H934" i="1"/>
  <c r="I934" i="1"/>
  <c r="J934" i="1"/>
  <c r="K934" i="1"/>
  <c r="C935" i="1"/>
  <c r="D935" i="1"/>
  <c r="F935" i="1"/>
  <c r="G935" i="1"/>
  <c r="H935" i="1"/>
  <c r="I935" i="1"/>
  <c r="J935" i="1"/>
  <c r="K935" i="1"/>
  <c r="C936" i="1"/>
  <c r="D936" i="1"/>
  <c r="F936" i="1"/>
  <c r="G936" i="1"/>
  <c r="H936" i="1"/>
  <c r="I936" i="1"/>
  <c r="J936" i="1"/>
  <c r="K936" i="1"/>
  <c r="C937" i="1"/>
  <c r="D937" i="1"/>
  <c r="F937" i="1"/>
  <c r="G937" i="1"/>
  <c r="H937" i="1"/>
  <c r="I937" i="1"/>
  <c r="J937" i="1"/>
  <c r="K937" i="1"/>
  <c r="C938" i="1"/>
  <c r="D938" i="1"/>
  <c r="F938" i="1"/>
  <c r="G938" i="1"/>
  <c r="H938" i="1"/>
  <c r="I938" i="1"/>
  <c r="J938" i="1"/>
  <c r="K938" i="1"/>
  <c r="C939" i="1"/>
  <c r="D939" i="1"/>
  <c r="F939" i="1"/>
  <c r="G939" i="1"/>
  <c r="H939" i="1"/>
  <c r="I939" i="1"/>
  <c r="J939" i="1"/>
  <c r="K939" i="1"/>
  <c r="C940" i="1"/>
  <c r="D940" i="1"/>
  <c r="F940" i="1"/>
  <c r="G940" i="1"/>
  <c r="H940" i="1"/>
  <c r="I940" i="1"/>
  <c r="J940" i="1"/>
  <c r="K940" i="1"/>
  <c r="C941" i="1"/>
  <c r="D941" i="1"/>
  <c r="F941" i="1"/>
  <c r="G941" i="1"/>
  <c r="H941" i="1"/>
  <c r="I941" i="1"/>
  <c r="J941" i="1"/>
  <c r="K941" i="1"/>
  <c r="C942" i="1"/>
  <c r="D942" i="1"/>
  <c r="F942" i="1"/>
  <c r="G942" i="1"/>
  <c r="H942" i="1"/>
  <c r="I942" i="1"/>
  <c r="J942" i="1"/>
  <c r="K942" i="1"/>
  <c r="C943" i="1"/>
  <c r="D943" i="1"/>
  <c r="F943" i="1"/>
  <c r="G943" i="1"/>
  <c r="H943" i="1"/>
  <c r="I943" i="1"/>
  <c r="J943" i="1"/>
  <c r="K943" i="1"/>
  <c r="C944" i="1"/>
  <c r="D944" i="1"/>
  <c r="F944" i="1"/>
  <c r="G944" i="1"/>
  <c r="H944" i="1"/>
  <c r="I944" i="1"/>
  <c r="J944" i="1"/>
  <c r="K944" i="1"/>
  <c r="C945" i="1"/>
  <c r="D945" i="1"/>
  <c r="F945" i="1"/>
  <c r="G945" i="1"/>
  <c r="H945" i="1"/>
  <c r="I945" i="1"/>
  <c r="J945" i="1"/>
  <c r="K945" i="1"/>
  <c r="C946" i="1"/>
  <c r="D946" i="1"/>
  <c r="F946" i="1"/>
  <c r="G946" i="1"/>
  <c r="H946" i="1"/>
  <c r="I946" i="1"/>
  <c r="J946" i="1"/>
  <c r="K946" i="1"/>
  <c r="C947" i="1"/>
  <c r="D947" i="1"/>
  <c r="F947" i="1"/>
  <c r="G947" i="1"/>
  <c r="H947" i="1"/>
  <c r="I947" i="1"/>
  <c r="J947" i="1"/>
  <c r="K947" i="1"/>
  <c r="C948" i="1"/>
  <c r="D948" i="1"/>
  <c r="F948" i="1"/>
  <c r="G948" i="1"/>
  <c r="H948" i="1"/>
  <c r="I948" i="1"/>
  <c r="J948" i="1"/>
  <c r="K948" i="1"/>
  <c r="C949" i="1"/>
  <c r="D949" i="1"/>
  <c r="F949" i="1"/>
  <c r="G949" i="1"/>
  <c r="H949" i="1"/>
  <c r="I949" i="1"/>
  <c r="J949" i="1"/>
  <c r="K949" i="1"/>
  <c r="C950" i="1"/>
  <c r="D950" i="1"/>
  <c r="F950" i="1"/>
  <c r="G950" i="1"/>
  <c r="H950" i="1"/>
  <c r="I950" i="1"/>
  <c r="J950" i="1"/>
  <c r="K950" i="1"/>
  <c r="C951" i="1"/>
  <c r="D951" i="1"/>
  <c r="F951" i="1"/>
  <c r="G951" i="1"/>
  <c r="H951" i="1"/>
  <c r="I951" i="1"/>
  <c r="J951" i="1"/>
  <c r="K951" i="1"/>
  <c r="C952" i="1"/>
  <c r="D952" i="1"/>
  <c r="F952" i="1"/>
  <c r="G952" i="1"/>
  <c r="H952" i="1"/>
  <c r="I952" i="1"/>
  <c r="J952" i="1"/>
  <c r="K952" i="1"/>
  <c r="C953" i="1"/>
  <c r="D953" i="1"/>
  <c r="F953" i="1"/>
  <c r="G953" i="1"/>
  <c r="H953" i="1"/>
  <c r="I953" i="1"/>
  <c r="J953" i="1"/>
  <c r="K953" i="1"/>
  <c r="C954" i="1"/>
  <c r="D954" i="1"/>
  <c r="F954" i="1"/>
  <c r="G954" i="1"/>
  <c r="H954" i="1"/>
  <c r="I954" i="1"/>
  <c r="J954" i="1"/>
  <c r="K954" i="1"/>
  <c r="C955" i="1"/>
  <c r="D955" i="1"/>
  <c r="F955" i="1"/>
  <c r="G955" i="1"/>
  <c r="H955" i="1"/>
  <c r="I955" i="1"/>
  <c r="J955" i="1"/>
  <c r="K955" i="1"/>
  <c r="C956" i="1"/>
  <c r="D956" i="1"/>
  <c r="F956" i="1"/>
  <c r="G956" i="1"/>
  <c r="H956" i="1"/>
  <c r="I956" i="1"/>
  <c r="J956" i="1"/>
  <c r="K956" i="1"/>
  <c r="C957" i="1"/>
  <c r="D957" i="1"/>
  <c r="F957" i="1"/>
  <c r="G957" i="1"/>
  <c r="H957" i="1"/>
  <c r="I957" i="1"/>
  <c r="J957" i="1"/>
  <c r="K957" i="1"/>
  <c r="C958" i="1"/>
  <c r="D958" i="1"/>
  <c r="F958" i="1"/>
  <c r="G958" i="1"/>
  <c r="H958" i="1"/>
  <c r="I958" i="1"/>
  <c r="J958" i="1"/>
  <c r="K958" i="1"/>
  <c r="C959" i="1"/>
  <c r="D959" i="1"/>
  <c r="F959" i="1"/>
  <c r="G959" i="1"/>
  <c r="H959" i="1"/>
  <c r="I959" i="1"/>
  <c r="J959" i="1"/>
  <c r="K959" i="1"/>
  <c r="C960" i="1"/>
  <c r="D960" i="1"/>
  <c r="F960" i="1"/>
  <c r="G960" i="1"/>
  <c r="H960" i="1"/>
  <c r="I960" i="1"/>
  <c r="J960" i="1"/>
  <c r="K960" i="1"/>
  <c r="C961" i="1"/>
  <c r="D961" i="1"/>
  <c r="F961" i="1"/>
  <c r="G961" i="1"/>
  <c r="H961" i="1"/>
  <c r="I961" i="1"/>
  <c r="J961" i="1"/>
  <c r="K961" i="1"/>
  <c r="C962" i="1"/>
  <c r="D962" i="1"/>
  <c r="F962" i="1"/>
  <c r="G962" i="1"/>
  <c r="H962" i="1"/>
  <c r="I962" i="1"/>
  <c r="J962" i="1"/>
  <c r="K962" i="1"/>
  <c r="C963" i="1"/>
  <c r="D963" i="1"/>
  <c r="F963" i="1"/>
  <c r="G963" i="1"/>
  <c r="H963" i="1"/>
  <c r="I963" i="1"/>
  <c r="J963" i="1"/>
  <c r="K963" i="1"/>
  <c r="C964" i="1"/>
  <c r="D964" i="1"/>
  <c r="F964" i="1"/>
  <c r="G964" i="1"/>
  <c r="H964" i="1"/>
  <c r="I964" i="1"/>
  <c r="J964" i="1"/>
  <c r="K964" i="1"/>
  <c r="C965" i="1"/>
  <c r="D965" i="1"/>
  <c r="F965" i="1"/>
  <c r="G965" i="1"/>
  <c r="H965" i="1"/>
  <c r="I965" i="1"/>
  <c r="J965" i="1"/>
  <c r="K965" i="1"/>
  <c r="C966" i="1"/>
  <c r="D966" i="1"/>
  <c r="F966" i="1"/>
  <c r="G966" i="1"/>
  <c r="H966" i="1"/>
  <c r="I966" i="1"/>
  <c r="J966" i="1"/>
  <c r="K966" i="1"/>
  <c r="C967" i="1"/>
  <c r="D967" i="1"/>
  <c r="F967" i="1"/>
  <c r="G967" i="1"/>
  <c r="H967" i="1"/>
  <c r="I967" i="1"/>
  <c r="J967" i="1"/>
  <c r="K967" i="1"/>
  <c r="C968" i="1"/>
  <c r="D968" i="1"/>
  <c r="F968" i="1"/>
  <c r="G968" i="1"/>
  <c r="H968" i="1"/>
  <c r="I968" i="1"/>
  <c r="J968" i="1"/>
  <c r="K968" i="1"/>
  <c r="C969" i="1"/>
  <c r="D969" i="1"/>
  <c r="F969" i="1"/>
  <c r="G969" i="1"/>
  <c r="H969" i="1"/>
  <c r="I969" i="1"/>
  <c r="J969" i="1"/>
  <c r="K969" i="1"/>
  <c r="C970" i="1"/>
  <c r="D970" i="1"/>
  <c r="F970" i="1"/>
  <c r="G970" i="1"/>
  <c r="H970" i="1"/>
  <c r="I970" i="1"/>
  <c r="J970" i="1"/>
  <c r="K970" i="1"/>
  <c r="C971" i="1"/>
  <c r="D971" i="1"/>
  <c r="F971" i="1"/>
  <c r="G971" i="1"/>
  <c r="H971" i="1"/>
  <c r="I971" i="1"/>
  <c r="J971" i="1"/>
  <c r="K971" i="1"/>
  <c r="C972" i="1"/>
  <c r="D972" i="1"/>
  <c r="F972" i="1"/>
  <c r="G972" i="1"/>
  <c r="H972" i="1"/>
  <c r="I972" i="1"/>
  <c r="J972" i="1"/>
  <c r="K972" i="1"/>
  <c r="C973" i="1"/>
  <c r="D973" i="1"/>
  <c r="F973" i="1"/>
  <c r="G973" i="1"/>
  <c r="H973" i="1"/>
  <c r="I973" i="1"/>
  <c r="J973" i="1"/>
  <c r="K973" i="1"/>
  <c r="C974" i="1"/>
  <c r="D974" i="1"/>
  <c r="F974" i="1"/>
  <c r="G974" i="1"/>
  <c r="H974" i="1"/>
  <c r="I974" i="1"/>
  <c r="J974" i="1"/>
  <c r="K974" i="1"/>
  <c r="C975" i="1"/>
  <c r="D975" i="1"/>
  <c r="F975" i="1"/>
  <c r="G975" i="1"/>
  <c r="H975" i="1"/>
  <c r="I975" i="1"/>
  <c r="J975" i="1"/>
  <c r="K975" i="1"/>
  <c r="C976" i="1"/>
  <c r="D976" i="1"/>
  <c r="F976" i="1"/>
  <c r="G976" i="1"/>
  <c r="H976" i="1"/>
  <c r="I976" i="1"/>
  <c r="J976" i="1"/>
  <c r="K976" i="1"/>
  <c r="C977" i="1"/>
  <c r="D977" i="1"/>
  <c r="F977" i="1"/>
  <c r="G977" i="1"/>
  <c r="H977" i="1"/>
  <c r="I977" i="1"/>
  <c r="J977" i="1"/>
  <c r="K977" i="1"/>
  <c r="C978" i="1"/>
  <c r="D978" i="1"/>
  <c r="F978" i="1"/>
  <c r="G978" i="1"/>
  <c r="H978" i="1"/>
  <c r="I978" i="1"/>
  <c r="J978" i="1"/>
  <c r="K978" i="1"/>
  <c r="C979" i="1"/>
  <c r="D979" i="1"/>
  <c r="F979" i="1"/>
  <c r="G979" i="1"/>
  <c r="H979" i="1"/>
  <c r="I979" i="1"/>
  <c r="J979" i="1"/>
  <c r="K979" i="1"/>
  <c r="C980" i="1"/>
  <c r="D980" i="1"/>
  <c r="F980" i="1"/>
  <c r="G980" i="1"/>
  <c r="H980" i="1"/>
  <c r="I980" i="1"/>
  <c r="J980" i="1"/>
  <c r="K980" i="1"/>
  <c r="C981" i="1"/>
  <c r="D981" i="1"/>
  <c r="F981" i="1"/>
  <c r="G981" i="1"/>
  <c r="H981" i="1"/>
  <c r="I981" i="1"/>
  <c r="J981" i="1"/>
  <c r="K981" i="1"/>
  <c r="C982" i="1"/>
  <c r="D982" i="1"/>
  <c r="F982" i="1"/>
  <c r="G982" i="1"/>
  <c r="H982" i="1"/>
  <c r="I982" i="1"/>
  <c r="J982" i="1"/>
  <c r="K982" i="1"/>
  <c r="C983" i="1"/>
  <c r="D983" i="1"/>
  <c r="F983" i="1"/>
  <c r="G983" i="1"/>
  <c r="H983" i="1"/>
  <c r="I983" i="1"/>
  <c r="J983" i="1"/>
  <c r="K983" i="1"/>
  <c r="C984" i="1"/>
  <c r="D984" i="1"/>
  <c r="F984" i="1"/>
  <c r="G984" i="1"/>
  <c r="H984" i="1"/>
  <c r="I984" i="1"/>
  <c r="J984" i="1"/>
  <c r="K984" i="1"/>
  <c r="C985" i="1"/>
  <c r="D985" i="1"/>
  <c r="F985" i="1"/>
  <c r="G985" i="1"/>
  <c r="H985" i="1"/>
  <c r="I985" i="1"/>
  <c r="J985" i="1"/>
  <c r="K985" i="1"/>
  <c r="C986" i="1"/>
  <c r="D986" i="1"/>
  <c r="F986" i="1"/>
  <c r="G986" i="1"/>
  <c r="H986" i="1"/>
  <c r="I986" i="1"/>
  <c r="J986" i="1"/>
  <c r="K986" i="1"/>
  <c r="C987" i="1"/>
  <c r="D987" i="1"/>
  <c r="F987" i="1"/>
  <c r="G987" i="1"/>
  <c r="H987" i="1"/>
  <c r="I987" i="1"/>
  <c r="J987" i="1"/>
  <c r="K987" i="1"/>
  <c r="C988" i="1"/>
  <c r="D988" i="1"/>
  <c r="F988" i="1"/>
  <c r="G988" i="1"/>
  <c r="H988" i="1"/>
  <c r="I988" i="1"/>
  <c r="J988" i="1"/>
  <c r="K988" i="1"/>
  <c r="C989" i="1"/>
  <c r="D989" i="1"/>
  <c r="F989" i="1"/>
  <c r="G989" i="1"/>
  <c r="H989" i="1"/>
  <c r="I989" i="1"/>
  <c r="J989" i="1"/>
  <c r="K989" i="1"/>
  <c r="C990" i="1"/>
  <c r="D990" i="1"/>
  <c r="F990" i="1"/>
  <c r="G990" i="1"/>
  <c r="H990" i="1"/>
  <c r="I990" i="1"/>
  <c r="J990" i="1"/>
  <c r="K990" i="1"/>
  <c r="C991" i="1"/>
  <c r="D991" i="1"/>
  <c r="F991" i="1"/>
  <c r="G991" i="1"/>
  <c r="H991" i="1"/>
  <c r="I991" i="1"/>
  <c r="J991" i="1"/>
  <c r="K991" i="1"/>
  <c r="C992" i="1"/>
  <c r="D992" i="1"/>
  <c r="F992" i="1"/>
  <c r="G992" i="1"/>
  <c r="H992" i="1"/>
  <c r="I992" i="1"/>
  <c r="J992" i="1"/>
  <c r="K992" i="1"/>
  <c r="C993" i="1"/>
  <c r="D993" i="1"/>
  <c r="F993" i="1"/>
  <c r="G993" i="1"/>
  <c r="H993" i="1"/>
  <c r="I993" i="1"/>
  <c r="J993" i="1"/>
  <c r="K993" i="1"/>
  <c r="C994" i="1"/>
  <c r="D994" i="1"/>
  <c r="F994" i="1"/>
  <c r="G994" i="1"/>
  <c r="H994" i="1"/>
  <c r="I994" i="1"/>
  <c r="J994" i="1"/>
  <c r="K994" i="1"/>
  <c r="C995" i="1"/>
  <c r="D995" i="1"/>
  <c r="F995" i="1"/>
  <c r="G995" i="1"/>
  <c r="H995" i="1"/>
  <c r="I995" i="1"/>
  <c r="J995" i="1"/>
  <c r="K995" i="1"/>
  <c r="C996" i="1"/>
  <c r="D996" i="1"/>
  <c r="F996" i="1"/>
  <c r="G996" i="1"/>
  <c r="H996" i="1"/>
  <c r="I996" i="1"/>
  <c r="J996" i="1"/>
  <c r="K996" i="1"/>
  <c r="C997" i="1"/>
  <c r="D997" i="1"/>
  <c r="F997" i="1"/>
  <c r="G997" i="1"/>
  <c r="H997" i="1"/>
  <c r="I997" i="1"/>
  <c r="J997" i="1"/>
  <c r="K997" i="1"/>
  <c r="C998" i="1"/>
  <c r="D998" i="1"/>
  <c r="F998" i="1"/>
  <c r="G998" i="1"/>
  <c r="H998" i="1"/>
  <c r="I998" i="1"/>
  <c r="J998" i="1"/>
  <c r="K998" i="1"/>
  <c r="C999" i="1"/>
  <c r="D999" i="1"/>
  <c r="F999" i="1"/>
  <c r="G999" i="1"/>
  <c r="H999" i="1"/>
  <c r="I999" i="1"/>
  <c r="J999" i="1"/>
  <c r="K999" i="1"/>
  <c r="C1000" i="1"/>
  <c r="D1000" i="1"/>
  <c r="F1000" i="1"/>
  <c r="G1000" i="1"/>
  <c r="H1000" i="1"/>
  <c r="I1000" i="1"/>
  <c r="J1000" i="1"/>
  <c r="K1000" i="1"/>
  <c r="C1001" i="1"/>
  <c r="D1001" i="1"/>
  <c r="F1001" i="1"/>
  <c r="G1001" i="1"/>
  <c r="H1001" i="1"/>
  <c r="I1001" i="1"/>
  <c r="J1001" i="1"/>
  <c r="K1001" i="1"/>
  <c r="C1002" i="1"/>
  <c r="D1002" i="1"/>
  <c r="F1002" i="1"/>
  <c r="G1002" i="1"/>
  <c r="H1002" i="1"/>
  <c r="I1002" i="1"/>
  <c r="J1002" i="1"/>
  <c r="K1002" i="1"/>
  <c r="C1003" i="1"/>
  <c r="D1003" i="1"/>
  <c r="F1003" i="1"/>
  <c r="G1003" i="1"/>
  <c r="H1003" i="1"/>
  <c r="I1003" i="1"/>
  <c r="J1003" i="1"/>
  <c r="K1003" i="1"/>
  <c r="C1004" i="1"/>
  <c r="D1004" i="1"/>
  <c r="F1004" i="1"/>
  <c r="G1004" i="1"/>
  <c r="H1004" i="1"/>
  <c r="I1004" i="1"/>
  <c r="J1004" i="1"/>
  <c r="K1004" i="1"/>
  <c r="C1005" i="1"/>
  <c r="D1005" i="1"/>
  <c r="F1005" i="1"/>
  <c r="G1005" i="1"/>
  <c r="H1005" i="1"/>
  <c r="I1005" i="1"/>
  <c r="J1005" i="1"/>
  <c r="K1005" i="1"/>
  <c r="C1006" i="1"/>
  <c r="D1006" i="1"/>
  <c r="F1006" i="1"/>
  <c r="G1006" i="1"/>
  <c r="H1006" i="1"/>
  <c r="I1006" i="1"/>
  <c r="J1006" i="1"/>
  <c r="K1006" i="1"/>
  <c r="C1007" i="1"/>
  <c r="D1007" i="1"/>
  <c r="F1007" i="1"/>
  <c r="G1007" i="1"/>
  <c r="H1007" i="1"/>
  <c r="I1007" i="1"/>
  <c r="J1007" i="1"/>
  <c r="K1007" i="1"/>
  <c r="C1008" i="1"/>
  <c r="D1008" i="1"/>
  <c r="F1008" i="1"/>
  <c r="G1008" i="1"/>
  <c r="H1008" i="1"/>
  <c r="I1008" i="1"/>
  <c r="J1008" i="1"/>
  <c r="K1008" i="1"/>
  <c r="C1009" i="1"/>
  <c r="D1009" i="1"/>
  <c r="F1009" i="1"/>
  <c r="G1009" i="1"/>
  <c r="H1009" i="1"/>
  <c r="I1009" i="1"/>
  <c r="J1009" i="1"/>
  <c r="K1009" i="1"/>
  <c r="B55" i="2" l="1"/>
  <c r="B73" i="15"/>
  <c r="C4" i="1" l="1"/>
  <c r="D9" i="19"/>
  <c r="H15" i="18"/>
  <c r="I15"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H137" i="18"/>
  <c r="I137" i="18"/>
  <c r="H138" i="18"/>
  <c r="I138" i="18"/>
  <c r="H139" i="18"/>
  <c r="I139" i="18"/>
  <c r="H140" i="18"/>
  <c r="I140" i="18"/>
  <c r="H141" i="18"/>
  <c r="I141" i="18"/>
  <c r="H142" i="18"/>
  <c r="I142" i="18"/>
  <c r="H143" i="18"/>
  <c r="I143" i="18"/>
  <c r="H144" i="18"/>
  <c r="I144" i="18"/>
  <c r="H145" i="18"/>
  <c r="I145" i="18"/>
  <c r="H146" i="18"/>
  <c r="I146" i="18"/>
  <c r="H147" i="18"/>
  <c r="I147" i="18"/>
  <c r="H148" i="18"/>
  <c r="I148" i="18"/>
  <c r="H149" i="18"/>
  <c r="I149" i="18"/>
  <c r="H150" i="18"/>
  <c r="I150" i="18"/>
  <c r="H151" i="18"/>
  <c r="I151" i="18"/>
  <c r="H152" i="18"/>
  <c r="I152" i="18"/>
  <c r="H153" i="18"/>
  <c r="I153" i="18"/>
  <c r="H154" i="18"/>
  <c r="I154" i="18"/>
  <c r="H155" i="18"/>
  <c r="I155" i="18"/>
  <c r="H156" i="18"/>
  <c r="I156" i="18"/>
  <c r="H157" i="18"/>
  <c r="I157" i="18"/>
  <c r="H158" i="18"/>
  <c r="I158" i="18"/>
  <c r="H159" i="18"/>
  <c r="I159" i="18"/>
  <c r="H160" i="18"/>
  <c r="I160" i="18"/>
  <c r="H161" i="18"/>
  <c r="I161" i="18"/>
  <c r="H162" i="18"/>
  <c r="I162" i="18"/>
  <c r="H163" i="18"/>
  <c r="I163" i="18"/>
  <c r="H164" i="18"/>
  <c r="I164" i="18"/>
  <c r="H165" i="18"/>
  <c r="I165" i="18"/>
  <c r="H166" i="18"/>
  <c r="I166" i="18"/>
  <c r="H167" i="18"/>
  <c r="I167" i="18"/>
  <c r="H168" i="18"/>
  <c r="I168" i="18"/>
  <c r="H169" i="18"/>
  <c r="I169" i="18"/>
  <c r="H170" i="18"/>
  <c r="I170" i="18"/>
  <c r="H171" i="18"/>
  <c r="I171" i="18"/>
  <c r="H172" i="18"/>
  <c r="I172" i="18"/>
  <c r="H173" i="18"/>
  <c r="I173" i="18"/>
  <c r="H174" i="18"/>
  <c r="I174" i="18"/>
  <c r="H175" i="18"/>
  <c r="I175" i="18"/>
  <c r="H176" i="18"/>
  <c r="I176" i="18"/>
  <c r="H177" i="18"/>
  <c r="I177" i="18"/>
  <c r="H178" i="18"/>
  <c r="I178" i="18"/>
  <c r="H179" i="18"/>
  <c r="I179" i="18"/>
  <c r="H180" i="18"/>
  <c r="I180" i="18"/>
  <c r="H181" i="18"/>
  <c r="I181" i="18"/>
  <c r="H182" i="18"/>
  <c r="I182" i="18"/>
  <c r="H183" i="18"/>
  <c r="I183" i="18"/>
  <c r="H184" i="18"/>
  <c r="I184" i="18"/>
  <c r="H185" i="18"/>
  <c r="I185" i="18"/>
  <c r="H186" i="18"/>
  <c r="I186" i="18"/>
  <c r="H187" i="18"/>
  <c r="I187" i="18"/>
  <c r="H188" i="18"/>
  <c r="I188" i="18"/>
  <c r="H189" i="18"/>
  <c r="I189" i="18"/>
  <c r="H190" i="18"/>
  <c r="I190" i="18"/>
  <c r="H191" i="18"/>
  <c r="I191" i="18"/>
  <c r="H192" i="18"/>
  <c r="I192" i="18"/>
  <c r="H193" i="18"/>
  <c r="I193" i="18"/>
  <c r="H194" i="18"/>
  <c r="I194" i="18"/>
  <c r="H195" i="18"/>
  <c r="I195" i="18"/>
  <c r="H196" i="18"/>
  <c r="I196" i="18"/>
  <c r="H197" i="18"/>
  <c r="I197" i="18"/>
  <c r="H198" i="18"/>
  <c r="I198" i="18"/>
  <c r="H199" i="18"/>
  <c r="I199" i="18"/>
  <c r="D13" i="18"/>
  <c r="E13" i="18"/>
  <c r="G13" i="18"/>
  <c r="D15" i="18"/>
  <c r="G15" i="18"/>
  <c r="D16" i="18"/>
  <c r="E16" i="18"/>
  <c r="D32" i="18"/>
  <c r="E32" i="18"/>
  <c r="G32" i="18"/>
  <c r="D33" i="18"/>
  <c r="E33" i="18"/>
  <c r="G33" i="18"/>
  <c r="D34" i="18"/>
  <c r="E34" i="18"/>
  <c r="G34" i="18"/>
  <c r="D35" i="18"/>
  <c r="E35" i="18"/>
  <c r="G35" i="18"/>
  <c r="D36" i="18"/>
  <c r="E36" i="18"/>
  <c r="G36" i="18"/>
  <c r="D37" i="18"/>
  <c r="E37" i="18"/>
  <c r="G37" i="18"/>
  <c r="D38" i="18"/>
  <c r="E38" i="18"/>
  <c r="G38" i="18"/>
  <c r="D39" i="18"/>
  <c r="E39" i="18"/>
  <c r="G39" i="18"/>
  <c r="D40" i="18"/>
  <c r="E40" i="18"/>
  <c r="G40" i="18"/>
  <c r="D41" i="18"/>
  <c r="E41" i="18"/>
  <c r="G41" i="18"/>
  <c r="D42" i="18"/>
  <c r="E42" i="18"/>
  <c r="G42" i="18"/>
  <c r="D43" i="18"/>
  <c r="E43" i="18"/>
  <c r="G43" i="18"/>
  <c r="D44" i="18"/>
  <c r="E44" i="18"/>
  <c r="G44" i="18"/>
  <c r="D45" i="18"/>
  <c r="E45" i="18"/>
  <c r="G45" i="18"/>
  <c r="D46" i="18"/>
  <c r="E46" i="18"/>
  <c r="G46" i="18"/>
  <c r="D47" i="18"/>
  <c r="E47" i="18"/>
  <c r="G47" i="18"/>
  <c r="D48" i="18"/>
  <c r="E48" i="18"/>
  <c r="G48" i="18"/>
  <c r="D49" i="18"/>
  <c r="E49" i="18"/>
  <c r="G49" i="18"/>
  <c r="D50" i="18"/>
  <c r="E50" i="18"/>
  <c r="G50" i="18"/>
  <c r="D51" i="18"/>
  <c r="E51" i="18"/>
  <c r="G51" i="18"/>
  <c r="D52" i="18"/>
  <c r="E52" i="18"/>
  <c r="G52" i="18"/>
  <c r="D53" i="18"/>
  <c r="E53" i="18"/>
  <c r="G53" i="18"/>
  <c r="D54" i="18"/>
  <c r="E54" i="18"/>
  <c r="G54" i="18"/>
  <c r="D55" i="18"/>
  <c r="E55" i="18"/>
  <c r="G55" i="18"/>
  <c r="D56" i="18"/>
  <c r="E56" i="18"/>
  <c r="G56" i="18"/>
  <c r="D57" i="18"/>
  <c r="E57" i="18"/>
  <c r="G57" i="18"/>
  <c r="D58" i="18"/>
  <c r="E58" i="18"/>
  <c r="G58" i="18"/>
  <c r="D59" i="18"/>
  <c r="E59" i="18"/>
  <c r="G59" i="18"/>
  <c r="D60" i="18"/>
  <c r="E60" i="18"/>
  <c r="G60" i="18"/>
  <c r="D61" i="18"/>
  <c r="E61" i="18"/>
  <c r="G61" i="18"/>
  <c r="D62" i="18"/>
  <c r="E62" i="18"/>
  <c r="G62" i="18"/>
  <c r="D63" i="18"/>
  <c r="E63" i="18"/>
  <c r="G63" i="18"/>
  <c r="D64" i="18"/>
  <c r="E64" i="18"/>
  <c r="G64" i="18"/>
  <c r="D65" i="18"/>
  <c r="E65" i="18"/>
  <c r="G65" i="18"/>
  <c r="D66" i="18"/>
  <c r="E66" i="18"/>
  <c r="G66" i="18"/>
  <c r="D67" i="18"/>
  <c r="E67" i="18"/>
  <c r="G67" i="18"/>
  <c r="D68" i="18"/>
  <c r="E68" i="18"/>
  <c r="G68" i="18"/>
  <c r="D69" i="18"/>
  <c r="E69" i="18"/>
  <c r="G69" i="18"/>
  <c r="D70" i="18"/>
  <c r="E70" i="18"/>
  <c r="G70" i="18"/>
  <c r="D71" i="18"/>
  <c r="E71" i="18"/>
  <c r="G71" i="18"/>
  <c r="D72" i="18"/>
  <c r="E72" i="18"/>
  <c r="G72" i="18"/>
  <c r="D73" i="18"/>
  <c r="E73" i="18"/>
  <c r="G73" i="18"/>
  <c r="D74" i="18"/>
  <c r="E74" i="18"/>
  <c r="G74" i="18"/>
  <c r="D75" i="18"/>
  <c r="E75" i="18"/>
  <c r="G75" i="18"/>
  <c r="D76" i="18"/>
  <c r="E76" i="18"/>
  <c r="G76" i="18"/>
  <c r="D77" i="18"/>
  <c r="E77" i="18"/>
  <c r="G77" i="18"/>
  <c r="D78" i="18"/>
  <c r="E78" i="18"/>
  <c r="G78" i="18"/>
  <c r="D79" i="18"/>
  <c r="E79" i="18"/>
  <c r="G79" i="18"/>
  <c r="D80" i="18"/>
  <c r="E80" i="18"/>
  <c r="G80" i="18"/>
  <c r="D81" i="18"/>
  <c r="E81" i="18"/>
  <c r="G81" i="18"/>
  <c r="D82" i="18"/>
  <c r="E82" i="18"/>
  <c r="G82" i="18"/>
  <c r="D83" i="18"/>
  <c r="E83" i="18"/>
  <c r="G83" i="18"/>
  <c r="D84" i="18"/>
  <c r="E84" i="18"/>
  <c r="G84" i="18"/>
  <c r="D85" i="18"/>
  <c r="E85" i="18"/>
  <c r="G85" i="18"/>
  <c r="D86" i="18"/>
  <c r="E86" i="18"/>
  <c r="G86" i="18"/>
  <c r="D87" i="18"/>
  <c r="E87" i="18"/>
  <c r="G87" i="18"/>
  <c r="D88" i="18"/>
  <c r="E88" i="18"/>
  <c r="G88" i="18"/>
  <c r="D89" i="18"/>
  <c r="E89" i="18"/>
  <c r="G89" i="18"/>
  <c r="D90" i="18"/>
  <c r="E90" i="18"/>
  <c r="G90" i="18"/>
  <c r="D91" i="18"/>
  <c r="E91" i="18"/>
  <c r="G91" i="18"/>
  <c r="D92" i="18"/>
  <c r="E92" i="18"/>
  <c r="G92" i="18"/>
  <c r="D93" i="18"/>
  <c r="E93" i="18"/>
  <c r="G93" i="18"/>
  <c r="D94" i="18"/>
  <c r="E94" i="18"/>
  <c r="G94" i="18"/>
  <c r="D95" i="18"/>
  <c r="E95" i="18"/>
  <c r="G95" i="18"/>
  <c r="D96" i="18"/>
  <c r="E96" i="18"/>
  <c r="G96" i="18"/>
  <c r="D97" i="18"/>
  <c r="E97" i="18"/>
  <c r="G97" i="18"/>
  <c r="D98" i="18"/>
  <c r="E98" i="18"/>
  <c r="G98" i="18"/>
  <c r="D99" i="18"/>
  <c r="E99" i="18"/>
  <c r="G99" i="18"/>
  <c r="D100" i="18"/>
  <c r="E100" i="18"/>
  <c r="G100" i="18"/>
  <c r="D101" i="18"/>
  <c r="E101" i="18"/>
  <c r="G101" i="18"/>
  <c r="D102" i="18"/>
  <c r="E102" i="18"/>
  <c r="G102" i="18"/>
  <c r="D103" i="18"/>
  <c r="E103" i="18"/>
  <c r="G103" i="18"/>
  <c r="D104" i="18"/>
  <c r="E104" i="18"/>
  <c r="G104" i="18"/>
  <c r="D105" i="18"/>
  <c r="E105" i="18"/>
  <c r="G105" i="18"/>
  <c r="D106" i="18"/>
  <c r="E106" i="18"/>
  <c r="G106" i="18"/>
  <c r="D107" i="18"/>
  <c r="E107" i="18"/>
  <c r="G107" i="18"/>
  <c r="D108" i="18"/>
  <c r="E108" i="18"/>
  <c r="G108" i="18"/>
  <c r="D109" i="18"/>
  <c r="E109" i="18"/>
  <c r="G109" i="18"/>
  <c r="D110" i="18"/>
  <c r="E110" i="18"/>
  <c r="G110" i="18"/>
  <c r="D111" i="18"/>
  <c r="E111" i="18"/>
  <c r="G111" i="18"/>
  <c r="D112" i="18"/>
  <c r="E112" i="18"/>
  <c r="G112" i="18"/>
  <c r="D113" i="18"/>
  <c r="E113" i="18"/>
  <c r="G113" i="18"/>
  <c r="D114" i="18"/>
  <c r="E114" i="18"/>
  <c r="G114" i="18"/>
  <c r="D115" i="18"/>
  <c r="E115" i="18"/>
  <c r="G115" i="18"/>
  <c r="D116" i="18"/>
  <c r="E116" i="18"/>
  <c r="G116" i="18"/>
  <c r="D117" i="18"/>
  <c r="E117" i="18"/>
  <c r="G117" i="18"/>
  <c r="D118" i="18"/>
  <c r="E118" i="18"/>
  <c r="G118" i="18"/>
  <c r="D119" i="18"/>
  <c r="E119" i="18"/>
  <c r="G119" i="18"/>
  <c r="D120" i="18"/>
  <c r="E120" i="18"/>
  <c r="G120" i="18"/>
  <c r="D121" i="18"/>
  <c r="E121" i="18"/>
  <c r="G121" i="18"/>
  <c r="D122" i="18"/>
  <c r="E122" i="18"/>
  <c r="G122" i="18"/>
  <c r="D123" i="18"/>
  <c r="E123" i="18"/>
  <c r="G123" i="18"/>
  <c r="D124" i="18"/>
  <c r="E124" i="18"/>
  <c r="G124" i="18"/>
  <c r="D125" i="18"/>
  <c r="E125" i="18"/>
  <c r="G125" i="18"/>
  <c r="D126" i="18"/>
  <c r="E126" i="18"/>
  <c r="G126" i="18"/>
  <c r="D127" i="18"/>
  <c r="E127" i="18"/>
  <c r="G127" i="18"/>
  <c r="D128" i="18"/>
  <c r="E128" i="18"/>
  <c r="G128" i="18"/>
  <c r="D129" i="18"/>
  <c r="E129" i="18"/>
  <c r="G129" i="18"/>
  <c r="D130" i="18"/>
  <c r="E130" i="18"/>
  <c r="G130" i="18"/>
  <c r="D131" i="18"/>
  <c r="E131" i="18"/>
  <c r="G131" i="18"/>
  <c r="D132" i="18"/>
  <c r="E132" i="18"/>
  <c r="G132" i="18"/>
  <c r="D133" i="18"/>
  <c r="E133" i="18"/>
  <c r="G133" i="18"/>
  <c r="D134" i="18"/>
  <c r="E134" i="18"/>
  <c r="G134" i="18"/>
  <c r="D135" i="18"/>
  <c r="E135" i="18"/>
  <c r="G135" i="18"/>
  <c r="D136" i="18"/>
  <c r="E136" i="18"/>
  <c r="G136" i="18"/>
  <c r="D137" i="18"/>
  <c r="E137" i="18"/>
  <c r="G137" i="18"/>
  <c r="D138" i="18"/>
  <c r="E138" i="18"/>
  <c r="G138" i="18"/>
  <c r="D139" i="18"/>
  <c r="E139" i="18"/>
  <c r="G139" i="18"/>
  <c r="D140" i="18"/>
  <c r="E140" i="18"/>
  <c r="G140" i="18"/>
  <c r="D141" i="18"/>
  <c r="E141" i="18"/>
  <c r="G141" i="18"/>
  <c r="D142" i="18"/>
  <c r="E142" i="18"/>
  <c r="G142" i="18"/>
  <c r="D143" i="18"/>
  <c r="E143" i="18"/>
  <c r="G143" i="18"/>
  <c r="D144" i="18"/>
  <c r="E144" i="18"/>
  <c r="G144" i="18"/>
  <c r="D145" i="18"/>
  <c r="E145" i="18"/>
  <c r="G145" i="18"/>
  <c r="D146" i="18"/>
  <c r="E146" i="18"/>
  <c r="G146" i="18"/>
  <c r="D147" i="18"/>
  <c r="E147" i="18"/>
  <c r="G147" i="18"/>
  <c r="D148" i="18"/>
  <c r="E148" i="18"/>
  <c r="G148" i="18"/>
  <c r="D149" i="18"/>
  <c r="E149" i="18"/>
  <c r="G149" i="18"/>
  <c r="D150" i="18"/>
  <c r="E150" i="18"/>
  <c r="G150" i="18"/>
  <c r="D151" i="18"/>
  <c r="E151" i="18"/>
  <c r="G151" i="18"/>
  <c r="D152" i="18"/>
  <c r="E152" i="18"/>
  <c r="G152" i="18"/>
  <c r="D153" i="18"/>
  <c r="E153" i="18"/>
  <c r="G153" i="18"/>
  <c r="D154" i="18"/>
  <c r="E154" i="18"/>
  <c r="G154" i="18"/>
  <c r="D155" i="18"/>
  <c r="E155" i="18"/>
  <c r="G155" i="18"/>
  <c r="D156" i="18"/>
  <c r="E156" i="18"/>
  <c r="G156" i="18"/>
  <c r="D157" i="18"/>
  <c r="E157" i="18"/>
  <c r="G157" i="18"/>
  <c r="D158" i="18"/>
  <c r="E158" i="18"/>
  <c r="G158" i="18"/>
  <c r="D159" i="18"/>
  <c r="E159" i="18"/>
  <c r="G159" i="18"/>
  <c r="D160" i="18"/>
  <c r="E160" i="18"/>
  <c r="G160" i="18"/>
  <c r="D161" i="18"/>
  <c r="E161" i="18"/>
  <c r="G161" i="18"/>
  <c r="D162" i="18"/>
  <c r="E162" i="18"/>
  <c r="G162" i="18"/>
  <c r="D163" i="18"/>
  <c r="E163" i="18"/>
  <c r="G163" i="18"/>
  <c r="D164" i="18"/>
  <c r="E164" i="18"/>
  <c r="G164" i="18"/>
  <c r="D165" i="18"/>
  <c r="E165" i="18"/>
  <c r="G165" i="18"/>
  <c r="D166" i="18"/>
  <c r="E166" i="18"/>
  <c r="G166" i="18"/>
  <c r="D167" i="18"/>
  <c r="E167" i="18"/>
  <c r="G167" i="18"/>
  <c r="D168" i="18"/>
  <c r="E168" i="18"/>
  <c r="G168" i="18"/>
  <c r="D169" i="18"/>
  <c r="E169" i="18"/>
  <c r="G169" i="18"/>
  <c r="D170" i="18"/>
  <c r="E170" i="18"/>
  <c r="G170" i="18"/>
  <c r="D171" i="18"/>
  <c r="E171" i="18"/>
  <c r="G171" i="18"/>
  <c r="D172" i="18"/>
  <c r="E172" i="18"/>
  <c r="G172" i="18"/>
  <c r="D173" i="18"/>
  <c r="E173" i="18"/>
  <c r="G173" i="18"/>
  <c r="D174" i="18"/>
  <c r="E174" i="18"/>
  <c r="G174" i="18"/>
  <c r="D175" i="18"/>
  <c r="E175" i="18"/>
  <c r="G175" i="18"/>
  <c r="D176" i="18"/>
  <c r="E176" i="18"/>
  <c r="G176" i="18"/>
  <c r="D177" i="18"/>
  <c r="E177" i="18"/>
  <c r="G177" i="18"/>
  <c r="D178" i="18"/>
  <c r="E178" i="18"/>
  <c r="G178" i="18"/>
  <c r="D179" i="18"/>
  <c r="E179" i="18"/>
  <c r="G179" i="18"/>
  <c r="D180" i="18"/>
  <c r="E180" i="18"/>
  <c r="G180" i="18"/>
  <c r="D181" i="18"/>
  <c r="E181" i="18"/>
  <c r="G181" i="18"/>
  <c r="D182" i="18"/>
  <c r="E182" i="18"/>
  <c r="G182" i="18"/>
  <c r="D183" i="18"/>
  <c r="E183" i="18"/>
  <c r="G183" i="18"/>
  <c r="D184" i="18"/>
  <c r="E184" i="18"/>
  <c r="G184" i="18"/>
  <c r="D185" i="18"/>
  <c r="E185" i="18"/>
  <c r="G185" i="18"/>
  <c r="D186" i="18"/>
  <c r="E186" i="18"/>
  <c r="G186" i="18"/>
  <c r="D187" i="18"/>
  <c r="E187" i="18"/>
  <c r="G187" i="18"/>
  <c r="D188" i="18"/>
  <c r="E188" i="18"/>
  <c r="G188" i="18"/>
  <c r="D189" i="18"/>
  <c r="E189" i="18"/>
  <c r="G189" i="18"/>
  <c r="D190" i="18"/>
  <c r="E190" i="18"/>
  <c r="G190" i="18"/>
  <c r="D191" i="18"/>
  <c r="E191" i="18"/>
  <c r="G191" i="18"/>
  <c r="D192" i="18"/>
  <c r="E192" i="18"/>
  <c r="G192" i="18"/>
  <c r="D193" i="18"/>
  <c r="E193" i="18"/>
  <c r="G193" i="18"/>
  <c r="D194" i="18"/>
  <c r="E194" i="18"/>
  <c r="G194" i="18"/>
  <c r="D195" i="18"/>
  <c r="E195" i="18"/>
  <c r="G195" i="18"/>
  <c r="D196" i="18"/>
  <c r="E196" i="18"/>
  <c r="G196" i="18"/>
  <c r="D197" i="18"/>
  <c r="E197" i="18"/>
  <c r="G197" i="18"/>
  <c r="D198" i="18"/>
  <c r="E198" i="18"/>
  <c r="G198" i="18"/>
  <c r="D199" i="18"/>
  <c r="E199" i="18"/>
  <c r="G199" i="18"/>
  <c r="J3" i="18"/>
  <c r="I14" i="18" l="1"/>
  <c r="I9" i="18"/>
  <c r="G10" i="1" s="1"/>
  <c r="J10" i="1" s="1"/>
  <c r="H9" i="18"/>
  <c r="F10" i="1" s="1"/>
  <c r="J72" i="18"/>
  <c r="J197" i="18"/>
  <c r="J141" i="18"/>
  <c r="J133" i="18"/>
  <c r="J176" i="18"/>
  <c r="J174" i="18"/>
  <c r="J168" i="18"/>
  <c r="J166" i="18"/>
  <c r="J164" i="18"/>
  <c r="J160" i="18"/>
  <c r="J158" i="18"/>
  <c r="J152" i="18"/>
  <c r="J150" i="18"/>
  <c r="J148" i="18"/>
  <c r="J144" i="18"/>
  <c r="J128" i="18"/>
  <c r="J15" i="18"/>
  <c r="J107" i="18"/>
  <c r="J99" i="18"/>
  <c r="J70" i="18"/>
  <c r="J68" i="18"/>
  <c r="J64" i="18"/>
  <c r="J62" i="18"/>
  <c r="J56" i="18"/>
  <c r="J54" i="18"/>
  <c r="J52" i="18"/>
  <c r="J48" i="18"/>
  <c r="J46" i="18"/>
  <c r="J40" i="18"/>
  <c r="J38" i="18"/>
  <c r="J36" i="18"/>
  <c r="J192" i="18"/>
  <c r="J188" i="18"/>
  <c r="J124" i="18"/>
  <c r="J88" i="18"/>
  <c r="J76" i="18"/>
  <c r="J69" i="18"/>
  <c r="J61" i="18"/>
  <c r="J45" i="18"/>
  <c r="J37" i="18"/>
  <c r="J189" i="18"/>
  <c r="J181" i="18"/>
  <c r="J171" i="18"/>
  <c r="J163" i="18"/>
  <c r="J155" i="18"/>
  <c r="J147" i="18"/>
  <c r="J112" i="18"/>
  <c r="J110" i="18"/>
  <c r="J104" i="18"/>
  <c r="J102" i="18"/>
  <c r="J100" i="18"/>
  <c r="J96" i="18"/>
  <c r="J94" i="18"/>
  <c r="J140" i="18"/>
  <c r="J125" i="18"/>
  <c r="J117" i="18"/>
  <c r="J93" i="18"/>
  <c r="J85" i="18"/>
  <c r="J77" i="18"/>
  <c r="J51" i="18"/>
  <c r="J198" i="18"/>
  <c r="J196" i="18"/>
  <c r="J173" i="18"/>
  <c r="J165" i="18"/>
  <c r="J142" i="18"/>
  <c r="J136" i="18"/>
  <c r="J134" i="18"/>
  <c r="J132" i="18"/>
  <c r="J109" i="18"/>
  <c r="J101" i="18"/>
  <c r="J91" i="18"/>
  <c r="J86" i="18"/>
  <c r="J84" i="18"/>
  <c r="J80" i="18"/>
  <c r="J78" i="18"/>
  <c r="J60" i="18"/>
  <c r="J53" i="18"/>
  <c r="J43" i="18"/>
  <c r="J35" i="18"/>
  <c r="J195" i="18"/>
  <c r="J190" i="18"/>
  <c r="J184" i="18"/>
  <c r="J182" i="18"/>
  <c r="J180" i="18"/>
  <c r="J172" i="18"/>
  <c r="J157" i="18"/>
  <c r="J149" i="18"/>
  <c r="J139" i="18"/>
  <c r="J131" i="18"/>
  <c r="J126" i="18"/>
  <c r="J120" i="18"/>
  <c r="J118" i="18"/>
  <c r="J116" i="18"/>
  <c r="J108" i="18"/>
  <c r="J83" i="18"/>
  <c r="J75" i="18"/>
  <c r="J187" i="18"/>
  <c r="J179" i="18"/>
  <c r="J156" i="18"/>
  <c r="J123" i="18"/>
  <c r="J115" i="18"/>
  <c r="J92" i="18"/>
  <c r="J67" i="18"/>
  <c r="J59" i="18"/>
  <c r="J44" i="18"/>
  <c r="J199" i="18"/>
  <c r="J194" i="18"/>
  <c r="J185" i="18"/>
  <c r="J183" i="18"/>
  <c r="J178" i="18"/>
  <c r="J169" i="18"/>
  <c r="J167" i="18"/>
  <c r="J162" i="18"/>
  <c r="J153" i="18"/>
  <c r="J151" i="18"/>
  <c r="J146" i="18"/>
  <c r="J137" i="18"/>
  <c r="J135" i="18"/>
  <c r="J130" i="18"/>
  <c r="J121" i="18"/>
  <c r="J119" i="18"/>
  <c r="J114" i="18"/>
  <c r="J105" i="18"/>
  <c r="J103" i="18"/>
  <c r="J98" i="18"/>
  <c r="J89" i="18"/>
  <c r="J87" i="18"/>
  <c r="J82" i="18"/>
  <c r="J73" i="18"/>
  <c r="J71" i="18"/>
  <c r="J66" i="18"/>
  <c r="J57" i="18"/>
  <c r="J55" i="18"/>
  <c r="J50" i="18"/>
  <c r="J41" i="18"/>
  <c r="J39" i="18"/>
  <c r="J34" i="18"/>
  <c r="J193" i="18"/>
  <c r="J191" i="18"/>
  <c r="J186" i="18"/>
  <c r="J177" i="18"/>
  <c r="J175" i="18"/>
  <c r="J170" i="18"/>
  <c r="J161" i="18"/>
  <c r="J159" i="18"/>
  <c r="J154" i="18"/>
  <c r="J145" i="18"/>
  <c r="J143" i="18"/>
  <c r="J138" i="18"/>
  <c r="J129" i="18"/>
  <c r="J127" i="18"/>
  <c r="J122" i="18"/>
  <c r="J113" i="18"/>
  <c r="J111" i="18"/>
  <c r="J106" i="18"/>
  <c r="J97" i="18"/>
  <c r="J95" i="18"/>
  <c r="J90" i="18"/>
  <c r="J81" i="18"/>
  <c r="J79" i="18"/>
  <c r="J74" i="18"/>
  <c r="J65" i="18"/>
  <c r="J63" i="18"/>
  <c r="J58" i="18"/>
  <c r="J49" i="18"/>
  <c r="J47" i="18"/>
  <c r="J42" i="18"/>
  <c r="J33" i="18"/>
  <c r="G11" i="1" l="1"/>
  <c r="J11" i="1" s="1"/>
  <c r="J9" i="1" s="1"/>
  <c r="H10" i="1"/>
  <c r="K10" i="1" s="1"/>
  <c r="I10" i="1"/>
  <c r="J9" i="18"/>
  <c r="F41" i="21"/>
  <c r="D45" i="19"/>
  <c r="C35" i="19" l="1"/>
  <c r="E21" i="23"/>
  <c r="H14" i="18" l="1"/>
  <c r="F12" i="1" s="1"/>
  <c r="K12" i="1" l="1"/>
  <c r="F11" i="1"/>
  <c r="H11" i="1" s="1"/>
  <c r="K11" i="1" s="1"/>
  <c r="J14" i="18"/>
  <c r="L9" i="1" l="1"/>
  <c r="L18" i="1" s="1"/>
  <c r="I11" i="1"/>
  <c r="I9" i="1" s="1"/>
  <c r="D8" i="21"/>
  <c r="F15" i="21"/>
  <c r="F16" i="21"/>
  <c r="F17" i="21"/>
  <c r="F18" i="21"/>
  <c r="F19" i="21"/>
  <c r="D20" i="21"/>
  <c r="D27" i="21" s="1"/>
  <c r="G27" i="21"/>
  <c r="H27" i="21"/>
  <c r="I27" i="21"/>
  <c r="D9" i="21"/>
  <c r="F4" i="18"/>
  <c r="J4" i="18"/>
  <c r="Q4" i="9"/>
  <c r="N5" i="9"/>
  <c r="Q5" i="9"/>
  <c r="Q6" i="9"/>
  <c r="T11" i="9"/>
  <c r="T12" i="9"/>
  <c r="T13" i="9"/>
  <c r="T14" i="9"/>
  <c r="T15" i="9"/>
  <c r="T16" i="9"/>
  <c r="T17" i="9"/>
  <c r="T18" i="9"/>
  <c r="T19" i="9"/>
  <c r="T20" i="9"/>
  <c r="T21" i="9"/>
  <c r="T22" i="9"/>
  <c r="T23" i="9"/>
  <c r="T24" i="9"/>
  <c r="T25" i="9"/>
  <c r="T26" i="9"/>
  <c r="T27" i="9"/>
  <c r="T28" i="9"/>
  <c r="T29" i="9"/>
  <c r="T30" i="9"/>
  <c r="J4" i="25"/>
  <c r="E5" i="25"/>
  <c r="J5" i="25"/>
  <c r="J6" i="25"/>
  <c r="F7" i="25"/>
  <c r="J7" i="25"/>
  <c r="C8" i="25"/>
  <c r="F8" i="25"/>
  <c r="J8" i="25"/>
  <c r="C3" i="23"/>
  <c r="C5" i="23"/>
  <c r="E14" i="23"/>
  <c r="E15" i="23"/>
  <c r="E30" i="23"/>
  <c r="E31" i="23"/>
  <c r="E37" i="23"/>
  <c r="L9" i="2"/>
  <c r="C11" i="2"/>
  <c r="C12" i="2"/>
  <c r="G16" i="2"/>
  <c r="L17" i="2"/>
  <c r="J2" i="1"/>
  <c r="E3" i="1"/>
  <c r="J3" i="1"/>
  <c r="J4" i="1"/>
  <c r="F5" i="1"/>
  <c r="J5" i="1"/>
  <c r="C6" i="1"/>
  <c r="F6" i="1"/>
  <c r="J6" i="1"/>
  <c r="AK11" i="1"/>
  <c r="AK12" i="1"/>
  <c r="AK17" i="1"/>
  <c r="AK18" i="1"/>
  <c r="AK20" i="1"/>
  <c r="AK22" i="1"/>
  <c r="AK23" i="1"/>
  <c r="AK24" i="1"/>
  <c r="AK25" i="1"/>
  <c r="AK26" i="1"/>
  <c r="AK27" i="1"/>
  <c r="AK32" i="1"/>
  <c r="AK33" i="1"/>
  <c r="AK34" i="1"/>
  <c r="AK35" i="1"/>
  <c r="AK37" i="1"/>
  <c r="AK38" i="1"/>
  <c r="AK39" i="1"/>
  <c r="AK40" i="1"/>
  <c r="AK42" i="1"/>
  <c r="AK43" i="1"/>
  <c r="AK44" i="1"/>
  <c r="AK46" i="1"/>
  <c r="AK47" i="1"/>
  <c r="AK48" i="1"/>
  <c r="AK49" i="1"/>
  <c r="AK52" i="1"/>
  <c r="AK54" i="1"/>
  <c r="AK55" i="1"/>
  <c r="AK56" i="1"/>
  <c r="AK57" i="1"/>
  <c r="AK58" i="1"/>
  <c r="AK59" i="1"/>
  <c r="AK60" i="1"/>
  <c r="AK61" i="1"/>
  <c r="AK62" i="1"/>
  <c r="AK63" i="1"/>
  <c r="AK64" i="1"/>
  <c r="AK66" i="1"/>
  <c r="AK67" i="1"/>
  <c r="AK68" i="1"/>
  <c r="AK69"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0" i="1"/>
  <c r="AK271" i="1"/>
  <c r="AK272" i="1"/>
  <c r="AK273" i="1"/>
  <c r="AK274" i="1"/>
  <c r="AK275"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K306" i="1"/>
  <c r="AK307" i="1"/>
  <c r="AK308" i="1"/>
  <c r="AK309" i="1"/>
  <c r="AK310" i="1"/>
  <c r="AK311" i="1"/>
  <c r="AK312" i="1"/>
  <c r="AK313" i="1"/>
  <c r="AK314" i="1"/>
  <c r="AK315" i="1"/>
  <c r="AK316" i="1"/>
  <c r="AK317" i="1"/>
  <c r="AK318" i="1"/>
  <c r="AK319" i="1"/>
  <c r="AK320" i="1"/>
  <c r="AK321" i="1"/>
  <c r="AK322" i="1"/>
  <c r="AK323" i="1"/>
  <c r="AK324" i="1"/>
  <c r="AK325" i="1"/>
  <c r="AK326" i="1"/>
  <c r="AK327" i="1"/>
  <c r="AK328" i="1"/>
  <c r="AK329" i="1"/>
  <c r="AK330" i="1"/>
  <c r="AK331" i="1"/>
  <c r="AK332" i="1"/>
  <c r="AK333" i="1"/>
  <c r="AK334" i="1"/>
  <c r="AK335" i="1"/>
  <c r="AK336" i="1"/>
  <c r="AK337" i="1"/>
  <c r="AK338" i="1"/>
  <c r="AK339" i="1"/>
  <c r="AK340" i="1"/>
  <c r="AK341" i="1"/>
  <c r="AK342" i="1"/>
  <c r="AK343" i="1"/>
  <c r="AK344" i="1"/>
  <c r="AK345" i="1"/>
  <c r="AK346" i="1"/>
  <c r="AK347" i="1"/>
  <c r="AK348" i="1"/>
  <c r="AK349" i="1"/>
  <c r="AK350" i="1"/>
  <c r="AK351" i="1"/>
  <c r="AK352" i="1"/>
  <c r="AK353" i="1"/>
  <c r="AK354" i="1"/>
  <c r="AK355" i="1"/>
  <c r="AK356" i="1"/>
  <c r="AK357" i="1"/>
  <c r="AK358" i="1"/>
  <c r="AK359" i="1"/>
  <c r="AK360" i="1"/>
  <c r="AK361" i="1"/>
  <c r="AK362" i="1"/>
  <c r="AK363" i="1"/>
  <c r="AK364" i="1"/>
  <c r="AK365" i="1"/>
  <c r="AK366" i="1"/>
  <c r="AK367" i="1"/>
  <c r="AK368" i="1"/>
  <c r="AK369" i="1"/>
  <c r="AK370" i="1"/>
  <c r="AK371" i="1"/>
  <c r="AK372" i="1"/>
  <c r="AK373" i="1"/>
  <c r="AK374" i="1"/>
  <c r="AK375" i="1"/>
  <c r="AK376" i="1"/>
  <c r="AK377" i="1"/>
  <c r="AK378" i="1"/>
  <c r="AK379" i="1"/>
  <c r="AK380" i="1"/>
  <c r="AK381" i="1"/>
  <c r="AK382" i="1"/>
  <c r="AK383" i="1"/>
  <c r="AK384" i="1"/>
  <c r="AK385" i="1"/>
  <c r="AK386" i="1"/>
  <c r="AK387" i="1"/>
  <c r="AK388" i="1"/>
  <c r="AK389" i="1"/>
  <c r="AK390" i="1"/>
  <c r="AK391" i="1"/>
  <c r="AK392" i="1"/>
  <c r="AK393" i="1"/>
  <c r="AK394" i="1"/>
  <c r="AK395" i="1"/>
  <c r="AK396" i="1"/>
  <c r="AK397" i="1"/>
  <c r="AK398" i="1"/>
  <c r="AK399" i="1"/>
  <c r="AK400" i="1"/>
  <c r="AK401" i="1"/>
  <c r="AK402" i="1"/>
  <c r="AK403" i="1"/>
  <c r="AK404" i="1"/>
  <c r="AK405" i="1"/>
  <c r="AK406" i="1"/>
  <c r="AK407" i="1"/>
  <c r="AK408" i="1"/>
  <c r="AK409" i="1"/>
  <c r="AK410" i="1"/>
  <c r="AK411" i="1"/>
  <c r="AK412" i="1"/>
  <c r="AK413" i="1"/>
  <c r="AK414" i="1"/>
  <c r="AK415" i="1"/>
  <c r="AK416" i="1"/>
  <c r="AK417" i="1"/>
  <c r="AK418" i="1"/>
  <c r="AK419" i="1"/>
  <c r="AK420" i="1"/>
  <c r="AK421" i="1"/>
  <c r="AK422" i="1"/>
  <c r="AK423" i="1"/>
  <c r="AK424" i="1"/>
  <c r="AK425" i="1"/>
  <c r="AK426" i="1"/>
  <c r="AK427" i="1"/>
  <c r="AK428" i="1"/>
  <c r="AK429" i="1"/>
  <c r="AK430" i="1"/>
  <c r="AK431" i="1"/>
  <c r="AK432" i="1"/>
  <c r="AK433" i="1"/>
  <c r="AK434" i="1"/>
  <c r="AK435" i="1"/>
  <c r="AK436" i="1"/>
  <c r="AK437" i="1"/>
  <c r="AK438" i="1"/>
  <c r="AK439" i="1"/>
  <c r="AK440" i="1"/>
  <c r="AK441" i="1"/>
  <c r="AK442" i="1"/>
  <c r="AK443" i="1"/>
  <c r="AK444" i="1"/>
  <c r="AK445" i="1"/>
  <c r="AK446" i="1"/>
  <c r="AK447" i="1"/>
  <c r="AK448" i="1"/>
  <c r="AK449" i="1"/>
  <c r="AK450" i="1"/>
  <c r="AK451" i="1"/>
  <c r="AK452" i="1"/>
  <c r="AK453" i="1"/>
  <c r="AK454" i="1"/>
  <c r="AK455" i="1"/>
  <c r="AK456" i="1"/>
  <c r="AK457" i="1"/>
  <c r="AK458" i="1"/>
  <c r="AK459" i="1"/>
  <c r="AK460" i="1"/>
  <c r="AK461" i="1"/>
  <c r="AK462" i="1"/>
  <c r="AK463" i="1"/>
  <c r="AK464" i="1"/>
  <c r="AK465" i="1"/>
  <c r="AK466" i="1"/>
  <c r="AK467" i="1"/>
  <c r="AK468" i="1"/>
  <c r="AK469" i="1"/>
  <c r="AK470" i="1"/>
  <c r="AK471" i="1"/>
  <c r="AK472" i="1"/>
  <c r="AK473" i="1"/>
  <c r="AK474" i="1"/>
  <c r="AK475" i="1"/>
  <c r="D4" i="20"/>
  <c r="F4" i="20"/>
  <c r="F5" i="20"/>
  <c r="D6" i="20"/>
  <c r="F6" i="20"/>
  <c r="D7" i="20"/>
  <c r="D7" i="19"/>
  <c r="H7" i="19"/>
  <c r="H9" i="19"/>
  <c r="D10" i="19"/>
  <c r="C14" i="19"/>
  <c r="B11" i="9" s="1"/>
  <c r="C15" i="19"/>
  <c r="B12" i="9" s="1"/>
  <c r="F15" i="19"/>
  <c r="G15" i="19"/>
  <c r="H15" i="19"/>
  <c r="Q12" i="9" s="1"/>
  <c r="C16" i="19"/>
  <c r="B13" i="9" s="1"/>
  <c r="F16" i="19"/>
  <c r="G16" i="19"/>
  <c r="H16" i="19"/>
  <c r="Q13" i="9" s="1"/>
  <c r="C17" i="19"/>
  <c r="B14" i="9" s="1"/>
  <c r="G17" i="19"/>
  <c r="C18" i="19"/>
  <c r="B15" i="9" s="1"/>
  <c r="F18" i="19"/>
  <c r="G18" i="19"/>
  <c r="H18" i="19"/>
  <c r="Q15" i="9" s="1"/>
  <c r="C19" i="19"/>
  <c r="B16" i="9" s="1"/>
  <c r="F19" i="19"/>
  <c r="G19" i="19"/>
  <c r="H19" i="19"/>
  <c r="Q16" i="9" s="1"/>
  <c r="C20" i="19"/>
  <c r="B17" i="9" s="1"/>
  <c r="F20" i="19"/>
  <c r="G20" i="19"/>
  <c r="H20" i="19"/>
  <c r="Q17" i="9" s="1"/>
  <c r="C21" i="19"/>
  <c r="B18" i="9" s="1"/>
  <c r="F21" i="19"/>
  <c r="G21" i="19"/>
  <c r="H21" i="19"/>
  <c r="Q18" i="9" s="1"/>
  <c r="C22" i="19"/>
  <c r="B19" i="9" s="1"/>
  <c r="F22" i="19"/>
  <c r="G22" i="19"/>
  <c r="H22" i="19"/>
  <c r="Q19" i="9" s="1"/>
  <c r="C23" i="19"/>
  <c r="B20" i="9" s="1"/>
  <c r="F23" i="19"/>
  <c r="G23" i="19"/>
  <c r="H23" i="19"/>
  <c r="Q20" i="9" s="1"/>
  <c r="C24" i="19"/>
  <c r="B21" i="9" s="1"/>
  <c r="F24" i="19"/>
  <c r="G24" i="19"/>
  <c r="H24" i="19"/>
  <c r="Q21" i="9" s="1"/>
  <c r="C25" i="19"/>
  <c r="B22" i="9" s="1"/>
  <c r="F25" i="19"/>
  <c r="G25" i="19"/>
  <c r="H25" i="19"/>
  <c r="Q22" i="9" s="1"/>
  <c r="I25" i="19"/>
  <c r="J25" i="19"/>
  <c r="C26" i="19"/>
  <c r="B23" i="9" s="1"/>
  <c r="F26" i="19"/>
  <c r="G26" i="19"/>
  <c r="H26" i="19"/>
  <c r="Q23" i="9" s="1"/>
  <c r="I26" i="19"/>
  <c r="J26" i="19"/>
  <c r="C27" i="19"/>
  <c r="B24" i="9" s="1"/>
  <c r="F27" i="19"/>
  <c r="G27" i="19"/>
  <c r="H27" i="19"/>
  <c r="Q24" i="9" s="1"/>
  <c r="I27" i="19"/>
  <c r="J27" i="19"/>
  <c r="C28" i="19"/>
  <c r="B25" i="9" s="1"/>
  <c r="F28" i="19"/>
  <c r="G28" i="19"/>
  <c r="H28" i="19"/>
  <c r="Q25" i="9" s="1"/>
  <c r="I28" i="19"/>
  <c r="J28" i="19"/>
  <c r="C29" i="19"/>
  <c r="B26" i="9" s="1"/>
  <c r="F29" i="19"/>
  <c r="G29" i="19"/>
  <c r="H29" i="19"/>
  <c r="Q26" i="9" s="1"/>
  <c r="I29" i="19"/>
  <c r="J29" i="19"/>
  <c r="C30" i="19"/>
  <c r="B27" i="9" s="1"/>
  <c r="F30" i="19"/>
  <c r="G30" i="19"/>
  <c r="H30" i="19"/>
  <c r="Q27" i="9" s="1"/>
  <c r="I30" i="19"/>
  <c r="J30" i="19"/>
  <c r="C31" i="19"/>
  <c r="B28" i="9" s="1"/>
  <c r="F31" i="19"/>
  <c r="G31" i="19"/>
  <c r="H31" i="19"/>
  <c r="Q28" i="9" s="1"/>
  <c r="I31" i="19"/>
  <c r="J31" i="19"/>
  <c r="C32" i="19"/>
  <c r="B29" i="9" s="1"/>
  <c r="F32" i="19"/>
  <c r="G32" i="19"/>
  <c r="H32" i="19"/>
  <c r="Q29" i="9" s="1"/>
  <c r="I32" i="19"/>
  <c r="J32" i="19"/>
  <c r="C33" i="19"/>
  <c r="B30" i="9" s="1"/>
  <c r="F33" i="19"/>
  <c r="G33" i="19"/>
  <c r="H33" i="19"/>
  <c r="Q30" i="9" s="1"/>
  <c r="I33" i="19"/>
  <c r="J33" i="19"/>
  <c r="C34" i="19"/>
  <c r="F34" i="19"/>
  <c r="G34" i="19"/>
  <c r="H34" i="19"/>
  <c r="I34" i="19"/>
  <c r="J34" i="19"/>
  <c r="F35" i="19"/>
  <c r="G35" i="19"/>
  <c r="H35" i="19"/>
  <c r="I35" i="19"/>
  <c r="J35" i="19"/>
  <c r="C36" i="19"/>
  <c r="F36" i="19"/>
  <c r="G36" i="19"/>
  <c r="H36" i="19"/>
  <c r="I36" i="19"/>
  <c r="J36" i="19"/>
  <c r="E40" i="19"/>
  <c r="E27" i="21" l="1"/>
  <c r="D25" i="2"/>
  <c r="I21" i="19"/>
  <c r="I20" i="19"/>
  <c r="I19" i="19"/>
  <c r="I24" i="19"/>
  <c r="I23" i="19"/>
  <c r="I22" i="19"/>
  <c r="I18" i="19"/>
  <c r="Q7" i="9"/>
  <c r="H10" i="19"/>
  <c r="I16" i="19"/>
  <c r="I15" i="19"/>
  <c r="G14" i="19"/>
  <c r="G37" i="19" s="1"/>
  <c r="J29" i="9"/>
  <c r="D29" i="9"/>
  <c r="L29" i="9"/>
  <c r="F29" i="9"/>
  <c r="N29" i="9"/>
  <c r="P29" i="9"/>
  <c r="H29" i="9"/>
  <c r="F27" i="9"/>
  <c r="N27" i="9"/>
  <c r="H27" i="9"/>
  <c r="P27" i="9"/>
  <c r="J27" i="9"/>
  <c r="D27" i="9"/>
  <c r="L27" i="9"/>
  <c r="F23" i="9"/>
  <c r="N23" i="9"/>
  <c r="H23" i="9"/>
  <c r="P23" i="9"/>
  <c r="J23" i="9"/>
  <c r="D23" i="9"/>
  <c r="L23" i="9"/>
  <c r="P21" i="9"/>
  <c r="L21" i="9" s="1"/>
  <c r="P19" i="9"/>
  <c r="D19" i="9" s="1"/>
  <c r="P17" i="9"/>
  <c r="N17" i="9" s="1"/>
  <c r="P15" i="9"/>
  <c r="N15" i="9" s="1"/>
  <c r="P13" i="9"/>
  <c r="D30" i="9"/>
  <c r="L30" i="9"/>
  <c r="F30" i="9"/>
  <c r="N30" i="9"/>
  <c r="H30" i="9"/>
  <c r="P30" i="9"/>
  <c r="J30" i="9"/>
  <c r="J25" i="9"/>
  <c r="D25" i="9"/>
  <c r="L25" i="9"/>
  <c r="F25" i="9"/>
  <c r="N25" i="9"/>
  <c r="P25" i="9"/>
  <c r="H25" i="9"/>
  <c r="H28" i="9"/>
  <c r="P28" i="9"/>
  <c r="J28" i="9"/>
  <c r="D28" i="9"/>
  <c r="L28" i="9"/>
  <c r="N28" i="9"/>
  <c r="F28" i="9"/>
  <c r="D26" i="9"/>
  <c r="L26" i="9"/>
  <c r="F26" i="9"/>
  <c r="N26" i="9"/>
  <c r="H26" i="9"/>
  <c r="P26" i="9"/>
  <c r="J26" i="9"/>
  <c r="H24" i="9"/>
  <c r="P24" i="9"/>
  <c r="J24" i="9"/>
  <c r="D24" i="9"/>
  <c r="L24" i="9"/>
  <c r="N24" i="9"/>
  <c r="F24" i="9"/>
  <c r="D22" i="9"/>
  <c r="L22" i="9"/>
  <c r="F22" i="9"/>
  <c r="N22" i="9"/>
  <c r="H22" i="9"/>
  <c r="P22" i="9"/>
  <c r="J22" i="9"/>
  <c r="P20" i="9"/>
  <c r="H20" i="9" s="1"/>
  <c r="P18" i="9"/>
  <c r="D18" i="9" s="1"/>
  <c r="P16" i="9"/>
  <c r="H16" i="9" s="1"/>
  <c r="P12" i="9"/>
  <c r="N3" i="9"/>
  <c r="F2" i="18"/>
  <c r="Q3" i="9"/>
  <c r="J2" i="18"/>
  <c r="D16" i="9" l="1"/>
  <c r="F16" i="9"/>
  <c r="J21" i="9"/>
  <c r="L16" i="9"/>
  <c r="J19" i="9"/>
  <c r="D21" i="9"/>
  <c r="N18" i="9"/>
  <c r="F17" i="9"/>
  <c r="N16" i="9"/>
  <c r="F18" i="9"/>
  <c r="L17" i="9"/>
  <c r="H18" i="9"/>
  <c r="D17" i="9"/>
  <c r="J16" i="9"/>
  <c r="F20" i="9"/>
  <c r="J17" i="9"/>
  <c r="N20" i="9"/>
  <c r="L20" i="9"/>
  <c r="F15" i="9"/>
  <c r="J18" i="9"/>
  <c r="D20" i="9"/>
  <c r="H17" i="9"/>
  <c r="H21" i="9"/>
  <c r="J20" i="9"/>
  <c r="N21" i="9"/>
  <c r="F21" i="9"/>
  <c r="H19" i="9"/>
  <c r="N19" i="9"/>
  <c r="F19" i="9"/>
  <c r="L19" i="9"/>
  <c r="L18" i="9"/>
  <c r="L15" i="9"/>
  <c r="D15" i="9"/>
  <c r="J15" i="9"/>
  <c r="H15" i="9"/>
  <c r="D12" i="9"/>
  <c r="D13" i="9"/>
  <c r="H13" i="9"/>
  <c r="F13" i="9"/>
  <c r="L13" i="9"/>
  <c r="N13" i="9"/>
  <c r="J13" i="9"/>
  <c r="F12" i="9"/>
  <c r="J12" i="9"/>
  <c r="N12" i="9"/>
  <c r="H12" i="9"/>
  <c r="L12" i="9"/>
  <c r="H14" i="19"/>
  <c r="F14" i="19"/>
  <c r="Q11" i="9" l="1"/>
  <c r="I14" i="19"/>
  <c r="H17" i="19" l="1"/>
  <c r="F17" i="19"/>
  <c r="F37" i="19" s="1"/>
  <c r="P11" i="9"/>
  <c r="Q14" i="9" l="1"/>
  <c r="I17" i="19"/>
  <c r="I37" i="19" s="1"/>
  <c r="L19" i="1" s="1"/>
  <c r="H37" i="19"/>
  <c r="G23" i="2" s="1"/>
  <c r="F11" i="9"/>
  <c r="D11" i="9"/>
  <c r="N11" i="9"/>
  <c r="J11" i="9"/>
  <c r="L11" i="9"/>
  <c r="H11" i="9"/>
  <c r="J24" i="19" l="1"/>
  <c r="J22" i="19"/>
  <c r="J23" i="19"/>
  <c r="J20" i="19"/>
  <c r="J21" i="19"/>
  <c r="J18" i="19"/>
  <c r="J19" i="19"/>
  <c r="J14" i="19"/>
  <c r="J15" i="19"/>
  <c r="J16" i="19"/>
  <c r="F38" i="19"/>
  <c r="G38" i="19"/>
  <c r="P14" i="9"/>
  <c r="Q31" i="9"/>
  <c r="J17" i="19"/>
  <c r="L14" i="9" l="1"/>
  <c r="L31" i="9" s="1"/>
  <c r="J14" i="9"/>
  <c r="J31" i="9" s="1"/>
  <c r="N14" i="9"/>
  <c r="N31" i="9" s="1"/>
  <c r="D14" i="9"/>
  <c r="D31" i="9" s="1"/>
  <c r="H14" i="9"/>
  <c r="H31" i="9" s="1"/>
  <c r="F14" i="9"/>
  <c r="F31" i="9" s="1"/>
  <c r="P31" i="9"/>
  <c r="C14" i="9" s="1"/>
  <c r="H38" i="19"/>
  <c r="H34" i="2"/>
  <c r="H36" i="2" s="1"/>
  <c r="J37" i="19"/>
  <c r="I12" i="21"/>
  <c r="G25" i="2"/>
  <c r="G27" i="2" s="1"/>
  <c r="M16" i="15" s="1"/>
  <c r="M18" i="15" s="1"/>
  <c r="C33" i="9" l="1"/>
  <c r="D32" i="9" s="1"/>
  <c r="C26" i="9"/>
  <c r="C21" i="9"/>
  <c r="C16" i="9"/>
  <c r="C12" i="9"/>
  <c r="C24" i="9"/>
  <c r="C27" i="9"/>
  <c r="C30" i="9"/>
  <c r="C20" i="9"/>
  <c r="C15" i="9"/>
  <c r="C22" i="9"/>
  <c r="C18" i="9"/>
  <c r="C19" i="9"/>
  <c r="C28" i="9"/>
  <c r="C23" i="9"/>
  <c r="C25" i="9"/>
  <c r="C17" i="9"/>
  <c r="C29" i="9"/>
  <c r="C13" i="9"/>
  <c r="C11" i="9"/>
  <c r="C15" i="21"/>
  <c r="C17" i="21"/>
  <c r="C16" i="21"/>
  <c r="C20" i="21"/>
  <c r="E31" i="9"/>
  <c r="E32" i="9" s="1"/>
  <c r="E34" i="9" s="1"/>
  <c r="K31" i="9"/>
  <c r="K32" i="9" s="1"/>
  <c r="M31" i="9"/>
  <c r="M32" i="9" s="1"/>
  <c r="I31" i="9"/>
  <c r="I32" i="9" s="1"/>
  <c r="G31" i="9"/>
  <c r="G32" i="9" s="1"/>
  <c r="O31" i="9"/>
  <c r="O32" i="9" s="1"/>
  <c r="F32" i="9" l="1"/>
  <c r="N32" i="9"/>
  <c r="L32" i="9"/>
  <c r="H32" i="9"/>
  <c r="D34" i="9"/>
  <c r="J32" i="9"/>
  <c r="C31" i="9"/>
  <c r="C18" i="21"/>
  <c r="C19" i="21" s="1"/>
  <c r="C25" i="21" s="1"/>
  <c r="C26" i="21" s="1"/>
  <c r="G34" i="9"/>
  <c r="I34" i="9" s="1"/>
  <c r="K34" i="9" s="1"/>
  <c r="M34" i="9" s="1"/>
  <c r="O34" i="9" s="1"/>
  <c r="F34" i="9" l="1"/>
  <c r="H34" i="9" s="1"/>
  <c r="J34" i="9" s="1"/>
  <c r="L34" i="9" s="1"/>
  <c r="N34" i="9" s="1"/>
  <c r="P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Arcilio Jose Augusto dos Santos Ferreira</author>
    <author>wagnerdeconto</author>
    <author>rubenstrentini</author>
  </authors>
  <commentList>
    <comment ref="G23" authorId="0" shapeId="0" xr:uid="{00000000-0006-0000-0100-000001000000}">
      <text>
        <r>
          <rPr>
            <b/>
            <sz val="9"/>
            <color indexed="81"/>
            <rFont val="Segoe UI"/>
            <family val="2"/>
          </rPr>
          <t>Preenchido a partir da aba Resumo</t>
        </r>
      </text>
    </comment>
    <comment ref="F31" authorId="1" shapeId="0" xr:uid="{00000000-0006-0000-0100-000002000000}">
      <text>
        <r>
          <rPr>
            <b/>
            <sz val="8"/>
            <color indexed="81"/>
            <rFont val="Tahoma"/>
            <family val="2"/>
          </rPr>
          <t>Inserir o Prazo da Obra em dias corridos</t>
        </r>
      </text>
    </comment>
    <comment ref="H34" authorId="2" shapeId="0" xr:uid="{00000000-0006-0000-0100-000003000000}">
      <text>
        <r>
          <rPr>
            <b/>
            <sz val="9"/>
            <color indexed="81"/>
            <rFont val="Tahoma"/>
            <family val="2"/>
          </rPr>
          <t>Preenchido a partir da aba Resumo</t>
        </r>
      </text>
    </comment>
    <comment ref="H36" authorId="2" shapeId="0" xr:uid="{00000000-0006-0000-0100-000004000000}">
      <text>
        <r>
          <rPr>
            <b/>
            <sz val="9"/>
            <color indexed="81"/>
            <rFont val="Tahoma"/>
            <family val="2"/>
          </rPr>
          <t>Preenchido a partir da aba Resumo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wagnerdeconto</author>
  </authors>
  <commentList>
    <comment ref="D24" authorId="0" shapeId="0" xr:uid="{00000000-0006-0000-0200-000001000000}">
      <text>
        <r>
          <rPr>
            <sz val="8"/>
            <color indexed="81"/>
            <rFont val="Tahoma"/>
            <family val="2"/>
          </rPr>
          <t xml:space="preserve">A CPRB DEVE SER RETIRADA DA COMPOSIÇÃO DO BDI QUANDO A MELHOR OPÇÃO FOR A UTILIZAÇÃO DA TABELA DE SERVIÇOS SEM DESONERAÇÃO.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Arcilio Jose Augusto dos Santos Ferreira</author>
  </authors>
  <commentList>
    <comment ref="L8" authorId="0" shapeId="0" xr:uid="{00000000-0006-0000-0400-000001000000}">
      <text>
        <r>
          <rPr>
            <b/>
            <sz val="9"/>
            <color indexed="81"/>
            <rFont val="Segoe UI"/>
            <family val="2"/>
          </rPr>
          <t>Incluir Subtotal em cada Subitem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Wagner Deconto</author>
    <author>Arcilio Jose Augusto dos Santos Ferreira</author>
    <author>PRED</author>
  </authors>
  <commentList>
    <comment ref="C6" authorId="0" shapeId="0" xr:uid="{00000000-0006-0000-0700-000001000000}">
      <text>
        <r>
          <rPr>
            <b/>
            <sz val="9"/>
            <color indexed="81"/>
            <rFont val="Tahoma"/>
            <family val="2"/>
          </rPr>
          <t>INSERIR DATA - CAMPO OBRIGATÓRIO</t>
        </r>
        <r>
          <rPr>
            <sz val="9"/>
            <color indexed="81"/>
            <rFont val="Tahoma"/>
            <family val="2"/>
          </rPr>
          <t xml:space="preserve">
</t>
        </r>
      </text>
    </comment>
    <comment ref="J7" authorId="0" shapeId="0" xr:uid="{00000000-0006-0000-0700-000002000000}">
      <text>
        <r>
          <rPr>
            <b/>
            <sz val="9"/>
            <color indexed="81"/>
            <rFont val="Tahoma"/>
            <family val="2"/>
          </rPr>
          <t>INSERIR NÚMERO DA ART / RRT DO LEVANTAMENTO OU ORÇAMENTO ESTIMATIVO - CAMPO OBRIGATÓRIO</t>
        </r>
        <r>
          <rPr>
            <sz val="9"/>
            <color indexed="81"/>
            <rFont val="Tahoma"/>
            <family val="2"/>
          </rPr>
          <t xml:space="preserve">
OBS: ALTERAR CÉLULA J5 NO CASO DE RRT</t>
        </r>
      </text>
    </comment>
    <comment ref="C8" authorId="0" shapeId="0" xr:uid="{00000000-0006-0000-0700-000003000000}">
      <text>
        <r>
          <rPr>
            <b/>
            <sz val="9"/>
            <color indexed="81"/>
            <rFont val="Tahoma"/>
            <family val="2"/>
          </rPr>
          <t>INSERIR DATA - CAMPO OBRIGATÓRIO</t>
        </r>
        <r>
          <rPr>
            <sz val="9"/>
            <color indexed="81"/>
            <rFont val="Tahoma"/>
            <family val="2"/>
          </rPr>
          <t xml:space="preserve">
</t>
        </r>
      </text>
    </comment>
    <comment ref="J8" authorId="0" shapeId="0" xr:uid="{00000000-0006-0000-0700-000004000000}">
      <text>
        <r>
          <rPr>
            <b/>
            <sz val="9"/>
            <color indexed="81"/>
            <rFont val="Tahoma"/>
            <family val="2"/>
          </rPr>
          <t xml:space="preserve">INSERIR NÚMERO DA IDENTIDADE PROFISSIONAL DO RESPONSÁVEL TÉCNICO - CAMPO OBRIGATÓRIO
</t>
        </r>
        <r>
          <rPr>
            <sz val="9"/>
            <color indexed="81"/>
            <rFont val="Tahoma"/>
            <family val="2"/>
          </rPr>
          <t xml:space="preserve">OBS: EDITAR CÉLULA J7 NO CASO DE ARQUITETO (REG. CAU).
</t>
        </r>
      </text>
    </comment>
    <comment ref="G10" authorId="1" shapeId="0" xr:uid="{00000000-0006-0000-0700-000005000000}">
      <text>
        <r>
          <rPr>
            <b/>
            <sz val="9"/>
            <color indexed="81"/>
            <rFont val="Tahoma"/>
            <family val="2"/>
          </rPr>
          <t xml:space="preserve">PRED:
</t>
        </r>
        <r>
          <rPr>
            <sz val="9"/>
            <color indexed="81"/>
            <rFont val="Tahoma"/>
            <family val="2"/>
          </rPr>
          <t>Organizar o Custo Total de forma decrescente</t>
        </r>
      </text>
    </comment>
    <comment ref="I10" authorId="2" shapeId="0" xr:uid="{00000000-0006-0000-0700-000006000000}">
      <text>
        <r>
          <rPr>
            <b/>
            <sz val="9"/>
            <color indexed="81"/>
            <rFont val="Tahoma"/>
            <family val="2"/>
          </rPr>
          <t>PRED:</t>
        </r>
        <r>
          <rPr>
            <sz val="9"/>
            <color indexed="81"/>
            <rFont val="Tahoma"/>
            <family val="2"/>
          </rPr>
          <t xml:space="preserve">
% do Custo Total do Item pelo Custo Total da obra</t>
        </r>
      </text>
    </comment>
    <comment ref="J10" authorId="2" shapeId="0" xr:uid="{00000000-0006-0000-0700-000007000000}">
      <text>
        <r>
          <rPr>
            <b/>
            <sz val="9"/>
            <color indexed="81"/>
            <rFont val="Tahoma"/>
            <family val="2"/>
          </rPr>
          <t>PRED:</t>
        </r>
        <r>
          <rPr>
            <sz val="9"/>
            <color indexed="81"/>
            <rFont val="Tahoma"/>
            <family val="2"/>
          </rPr>
          <t xml:space="preserve">
% acumulado dos Itens pelo Custo Total da obra</t>
        </r>
      </text>
    </comment>
    <comment ref="K10" authorId="2" shapeId="0" xr:uid="{00000000-0006-0000-0700-000008000000}">
      <text>
        <r>
          <rPr>
            <b/>
            <sz val="9"/>
            <color indexed="81"/>
            <rFont val="Tahoma"/>
            <family val="2"/>
          </rPr>
          <t>PRED:
Faixa A até 50% do % acumulado
Faixa B entre 50% e 80% do % acumulado
Faixa C 80% em diante do % acumulado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wagnerdeconto</author>
    <author>Altair  Freire</author>
  </authors>
  <commentList>
    <comment ref="E11" authorId="0" shapeId="0" xr:uid="{00000000-0006-0000-0800-000001000000}">
      <text>
        <r>
          <rPr>
            <b/>
            <sz val="8"/>
            <color indexed="81"/>
            <rFont val="Tahoma"/>
            <family val="2"/>
          </rPr>
          <t>INSERIR NESTA COLUNA SOMENTE OS PERCENTUAIS A SEREM EXECUTADOS EM CADA MÊS. OS VALORES SERÃO PREENCHIDOS AUTOMATICAMENTE NA COLUNA AO LADO.</t>
        </r>
      </text>
    </comment>
    <comment ref="Q11" authorId="0" shapeId="0" xr:uid="{00000000-0006-0000-0800-000002000000}">
      <text>
        <r>
          <rPr>
            <sz val="8"/>
            <color indexed="81"/>
            <rFont val="Tahoma"/>
            <family val="2"/>
          </rPr>
          <t xml:space="preserve">INSERIR NESTA COLUNA VALORES REFERENTES À SOMATÓRIA DOS CUSTOS DOS SUB-ITENS
</t>
        </r>
      </text>
    </comment>
    <comment ref="C32" authorId="1" shapeId="0" xr:uid="{00000000-0006-0000-0800-000003000000}">
      <text>
        <r>
          <rPr>
            <b/>
            <sz val="9"/>
            <color indexed="81"/>
            <rFont val="Tahoma"/>
            <family val="2"/>
          </rPr>
          <t xml:space="preserve">INSERIR O VALOR CONFORME CARTA PROPOSTA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wagnerdeconto</author>
  </authors>
  <commentList>
    <comment ref="K7" authorId="0" shapeId="0" xr:uid="{00000000-0006-0000-0900-000001000000}">
      <text>
        <r>
          <rPr>
            <b/>
            <sz val="8"/>
            <color indexed="81"/>
            <rFont val="Tahoma"/>
            <family val="2"/>
          </rPr>
          <t>INFORMAR REFERÊNCIA DA COMPOSIÇÃO: TCPO, FDE, ETC...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Arcilio Jose Augusto dos Santos Ferreira</author>
    <author>wagnerdeconto</author>
  </authors>
  <commentList>
    <comment ref="I8" authorId="0" shapeId="0" xr:uid="{00000000-0006-0000-0A00-000001000000}">
      <text>
        <r>
          <rPr>
            <sz val="9"/>
            <color indexed="81"/>
            <rFont val="Segoe UI"/>
            <family val="2"/>
          </rPr>
          <t>EM CASO DE ADITIVO DEVERÁ UTILIZAR A MENOR COTAÇÃO</t>
        </r>
      </text>
    </comment>
    <comment ref="D9" authorId="0" shapeId="0" xr:uid="{00000000-0006-0000-0A00-000002000000}">
      <text>
        <r>
          <rPr>
            <sz val="9"/>
            <color indexed="81"/>
            <rFont val="Segoe UI"/>
            <family val="2"/>
          </rPr>
          <t>INSERIR DATA EM QUE A COTAÇÃO FOI OBTIDA</t>
        </r>
      </text>
    </comment>
    <comment ref="A14" authorId="1" shapeId="0" xr:uid="{00000000-0006-0000-0A00-000003000000}">
      <text>
        <r>
          <rPr>
            <sz val="8"/>
            <color indexed="81"/>
            <rFont val="Tahoma"/>
            <family val="2"/>
          </rPr>
          <t>NESTA CÉLULAR INSERIR CODIFICAÇÃO PERSONALIZADA PARA CADA COTAÇÃO, POR EXEMPLO: COT.001, COT.002, ETC...)</t>
        </r>
      </text>
    </comment>
    <comment ref="B14" authorId="1" shapeId="0" xr:uid="{00000000-0006-0000-0A00-000004000000}">
      <text>
        <r>
          <rPr>
            <sz val="8"/>
            <color indexed="81"/>
            <rFont val="Tahoma"/>
            <family val="2"/>
          </rPr>
          <t>A DESCRIÇÃO DO INSUMO / SERVIÇO DEVERÁ SER A MAIS COMPLETA POSSÍVEL - ESPECIFICAÇÃO COMPLETA.</t>
        </r>
      </text>
    </comment>
    <comment ref="E14" authorId="0" shapeId="0" xr:uid="{00000000-0006-0000-0A00-000005000000}">
      <text>
        <r>
          <rPr>
            <sz val="9"/>
            <color indexed="81"/>
            <rFont val="Segoe UI"/>
            <family val="2"/>
          </rPr>
          <t xml:space="preserve">INSERIR UNIDADE DE MEDIDA UTILIZADA NA COTAÇÃO
</t>
        </r>
      </text>
    </comment>
    <comment ref="I14" authorId="1" shapeId="0" xr:uid="{00000000-0006-0000-0A00-000006000000}">
      <text>
        <r>
          <rPr>
            <sz val="8"/>
            <color indexed="81"/>
            <rFont val="Tahoma"/>
            <family val="2"/>
          </rPr>
          <t>O VALOR DESTA CÉLULA DEVERÁ SER O CUSTO UNITÁRIO DO INSUMO / SERVIÇO.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Wagner Deconto</author>
  </authors>
  <commentList>
    <comment ref="C2" authorId="0" shapeId="0" xr:uid="{00000000-0006-0000-0C00-000001000000}">
      <text>
        <r>
          <rPr>
            <b/>
            <sz val="9"/>
            <color indexed="81"/>
            <rFont val="Tahoma"/>
            <family val="2"/>
          </rPr>
          <t>INSERIR SECRETARIA PROPRIETÁRIA DO PRÓPRIO</t>
        </r>
        <r>
          <rPr>
            <sz val="9"/>
            <color indexed="81"/>
            <rFont val="Tahoma"/>
            <family val="2"/>
          </rPr>
          <t xml:space="preserve">
</t>
        </r>
      </text>
    </comment>
  </commentList>
</comments>
</file>

<file path=xl/sharedStrings.xml><?xml version="1.0" encoding="utf-8"?>
<sst xmlns="http://schemas.openxmlformats.org/spreadsheetml/2006/main" count="38309" uniqueCount="21038">
  <si>
    <t>LIGAÇÃO DE ESGOTO</t>
  </si>
  <si>
    <t>PONTO DE ESGOTO</t>
  </si>
  <si>
    <t>APARELHOS SANITÁRIOS, LOUÇAS, METAIS E OUTROS</t>
  </si>
  <si>
    <t>MANUTENÇÃO / REPAROS - APARELHOS SANITÁRIOS, LOUÇAS, METAIS E OUTROS</t>
  </si>
  <si>
    <t>PORTÕES EM MADEIRA</t>
  </si>
  <si>
    <t>CERCAS / MOURÕES EM CONCRETO</t>
  </si>
  <si>
    <t>CERCAS / MOURÕES EM MADEIRA</t>
  </si>
  <si>
    <t>TUBOS DE AÇO GALVANIZADO</t>
  </si>
  <si>
    <t>CONEXÕES DE AÇO GALVANIZADO</t>
  </si>
  <si>
    <t>INSTALAÇÕES HIDROSSANITÁRIAS</t>
  </si>
  <si>
    <t>MANUTENÇÃO / REPAROS - INSTALAÇÕES HIDROSSANITÁRIAS</t>
  </si>
  <si>
    <t>ASSENTAMENTO DE TUBOS DE CERÂMICA</t>
  </si>
  <si>
    <t>INSTALAÇÃO DE VÁLVULAS OU REGISTROS</t>
  </si>
  <si>
    <t>REDE DE ÁGUA</t>
  </si>
  <si>
    <t>ENTRADA DE ÁGUA</t>
  </si>
  <si>
    <t>POÇOS</t>
  </si>
  <si>
    <t>RESERVATÓRIOS E COMPLEMENTOS</t>
  </si>
  <si>
    <t>ENSAIO EM BASE PARA PAVIMENTAÇÃO</t>
  </si>
  <si>
    <t>ENSAIO EM REVESTIMENTO ASFÁLTICO</t>
  </si>
  <si>
    <t>ENSAIO EM CONCRETO PARA PAVIMENTAÇÃO</t>
  </si>
  <si>
    <t>PROJETOR DE ARGAMASSA/CONCRETO</t>
  </si>
  <si>
    <t>ESMERIL</t>
  </si>
  <si>
    <t>VEÍCULO UTILITÁRIO</t>
  </si>
  <si>
    <t>DISTRIBUIDORES E ESPARGIDOR</t>
  </si>
  <si>
    <t>AQUECEDOR DE FLUIDO</t>
  </si>
  <si>
    <t>LAVA OLHOS</t>
  </si>
  <si>
    <t>DRENAGEM E ÁGUAS PLUVIAIS</t>
  </si>
  <si>
    <t>MANUTENÇÃO / REPAROS - DRENAGEM E ÁGUAS PLUVIAIS</t>
  </si>
  <si>
    <t>REAPROVEITAMENTO DE ÁGUAS PLUVIAIS</t>
  </si>
  <si>
    <t>DRENOS COM MANTA GEOTÊXTIL</t>
  </si>
  <si>
    <t>TUBOS DE CONCRETO</t>
  </si>
  <si>
    <t>MANUTENÇÃO / REPAROS - CAIXAS E COMPLEMENTOS</t>
  </si>
  <si>
    <t>CAIXAS DE INSPEÇÃO/PASSAGEM</t>
  </si>
  <si>
    <t>CAIXAS SECAS</t>
  </si>
  <si>
    <t>PORTA EQUIPAMENTO</t>
  </si>
  <si>
    <t>SISTEMA X</t>
  </si>
  <si>
    <t>DISPOSITIVO DE PROTEÇÃO</t>
  </si>
  <si>
    <t>ILUMINAÇÃO DE EDIFICAÇÕES E EQUIPAMENTOS ELÉTRICOS</t>
  </si>
  <si>
    <t>MANUTENÇÃO / REPAROS - ILUMINAÇÃO DE EDIFICAÇÕES E EQUIPAMENTOS ELÉTRICOS</t>
  </si>
  <si>
    <t>LUMINÁRIAS SOBREPOR</t>
  </si>
  <si>
    <t>GRADIS</t>
  </si>
  <si>
    <t>MUROS EM ALVENARIA</t>
  </si>
  <si>
    <t>CONTENÇÕES</t>
  </si>
  <si>
    <t>GABIÕES</t>
  </si>
  <si>
    <t>MANUTENÇÃO / REPAROS - PAISAGISMO E EQUIPAMENTOS EXTERNOS</t>
  </si>
  <si>
    <t>TERRA</t>
  </si>
  <si>
    <t>EQUIPAMENTOS ESPORTIVOS</t>
  </si>
  <si>
    <t>BANCOS</t>
  </si>
  <si>
    <t>OUTROS EQUIPAMENTOS</t>
  </si>
  <si>
    <t>EQUIPAMENTOS ESCOLARES/MOBILIÁRIOS</t>
  </si>
  <si>
    <t>QUADROS</t>
  </si>
  <si>
    <t>GUICHÊS</t>
  </si>
  <si>
    <t>BEBEDOUROS</t>
  </si>
  <si>
    <t>CAPELA</t>
  </si>
  <si>
    <t>COIFA COZINHA</t>
  </si>
  <si>
    <t>RACK TV</t>
  </si>
  <si>
    <t>MOBILIÁRIO</t>
  </si>
  <si>
    <t>MATERIAIS DIVERSOS</t>
  </si>
  <si>
    <t>CHAPA METÁLICA</t>
  </si>
  <si>
    <t>FITAS</t>
  </si>
  <si>
    <t>ENSAIOS TECNOLÓGICOS</t>
  </si>
  <si>
    <t>INSPEÇÃO VISUAL</t>
  </si>
  <si>
    <t>RELATÓRIO FOTOGRÁFICO</t>
  </si>
  <si>
    <t>ANÁLISE DE INFORMAÇÕES</t>
  </si>
  <si>
    <t>LAUDO TÉCNICO</t>
  </si>
  <si>
    <t>VENTOKIT</t>
  </si>
  <si>
    <t>FECHAMENTO DE TELHAS</t>
  </si>
  <si>
    <t>CAPTAÇÃO DE ÁGUAS PLUVIAIS</t>
  </si>
  <si>
    <t>MANUTENÇÃO / REPAROS - CAPTAÇÃO DE ÁGUAS PLUVIAIS</t>
  </si>
  <si>
    <t>RINCÃO</t>
  </si>
  <si>
    <t>ESQUADRIAS E ACESSÓRIOS</t>
  </si>
  <si>
    <t>MANUTENÇÃO / REPAROS - ESQUADRIAS E ACESSÓRIOS</t>
  </si>
  <si>
    <t>PORTA PARA ARMÁRIO</t>
  </si>
  <si>
    <t>COM TELA</t>
  </si>
  <si>
    <t>TIPO QUADRICULADA</t>
  </si>
  <si>
    <t>JANELAS EM FERRO/AÇO</t>
  </si>
  <si>
    <t>RAMPA METÁLICA</t>
  </si>
  <si>
    <t>GUARDA-CORPO E CORRIMÃO</t>
  </si>
  <si>
    <t>COMPLEMENTOS E OUTROS EM ALUMÍNIO</t>
  </si>
  <si>
    <t>CHUMBAMENTO</t>
  </si>
  <si>
    <t>PLACA DE BORRACHA</t>
  </si>
  <si>
    <t>BARRA DE APOIO</t>
  </si>
  <si>
    <t>MANUTENÇÃO / REPAROS - VIDROS E ESPELHOS</t>
  </si>
  <si>
    <t>ELETRIFICAÇÃO E ILUMINAÇÃO PÚBLICA</t>
  </si>
  <si>
    <t>MANUTENÇÃO / REPAROS</t>
  </si>
  <si>
    <t>CONECTORES/LAÇO DE ROLDANA E ALÇA</t>
  </si>
  <si>
    <t>ARMAÇÃO SECUNDÁRIA</t>
  </si>
  <si>
    <t>TRANSFORMADORES DE DISTRIBUIÇÃO</t>
  </si>
  <si>
    <t>POÇOS DE VISITA</t>
  </si>
  <si>
    <t>IMPERMEABILIZAÇÕES E PROTEÇÕES</t>
  </si>
  <si>
    <t>MANUTENÇÃO / REPAROS - IMPERMEABILIZAÇÕES E PROTEÇÕES</t>
  </si>
  <si>
    <t>IMPERMEABILIZAÇÃO COM ARGAMASSAS</t>
  </si>
  <si>
    <t>IMPERMEABILIZAÇÃO COM LONAS</t>
  </si>
  <si>
    <t>IMPERMEABILIZAÇÃO COM MANTAS</t>
  </si>
  <si>
    <t>IMPERMEABILIZAÇÃO COM CIMENTO CRISTALIZANTE</t>
  </si>
  <si>
    <t>IMPERMEABILIZAÇÃO COM PINTURAS</t>
  </si>
  <si>
    <t>PROTEÇÃO MECÂNICA</t>
  </si>
  <si>
    <t>MANUTENÇÃO / REPAROS - REVESTIMENTOS E ISOLAMENTOS DE PAREDES E TETOS</t>
  </si>
  <si>
    <t>EMBOÇO / MASSA ÚNICA</t>
  </si>
  <si>
    <t>REQUADRO DE VÃOS</t>
  </si>
  <si>
    <t>ARGAMASSA PROJETADA</t>
  </si>
  <si>
    <t>REVESTIMENTO DECORATIVO MONOCAMADA</t>
  </si>
  <si>
    <t>ESTUCAMENTO</t>
  </si>
  <si>
    <t>REVESTIMENTOS EM GESSO</t>
  </si>
  <si>
    <t>ISOLAMENTO TÉRMICO</t>
  </si>
  <si>
    <t>MANUTENÇÃO / REPAROS - REVESTIMENTO DE PISOS</t>
  </si>
  <si>
    <t>CONTRAPISO - ARGAMASSA in loco</t>
  </si>
  <si>
    <t>CONTRAPISO - ARGAMASSA PRONTA</t>
  </si>
  <si>
    <t>CONTRAPISO - AUTONIVELANTE</t>
  </si>
  <si>
    <t>CONTRAPISO - ACÚSTICO</t>
  </si>
  <si>
    <t>PREPARO E REGULARIZAÇÃO DE PISO</t>
  </si>
  <si>
    <t>PISO CERÂMICO</t>
  </si>
  <si>
    <t>PISO VINÍLICO E BORRACHA</t>
  </si>
  <si>
    <t>PISO DE ALTA RESISTÊNCIA</t>
  </si>
  <si>
    <t>SOLEIRAS E RODAPÉS</t>
  </si>
  <si>
    <t>MANUTENÇÃO / REPAROS - PINTURAS</t>
  </si>
  <si>
    <t>PINTURA EM SUPERFÍCIES METÁLICAS</t>
  </si>
  <si>
    <t>PINTURA EM CONCRETO / ALVENARIA / CERÂMICA</t>
  </si>
  <si>
    <t>PAVIMENTAÇÃO E CALÇAMENTO</t>
  </si>
  <si>
    <t>MANUTENÇÃO / REPAROS - PAVIMENTAÇÃO E CALÇAMENTO</t>
  </si>
  <si>
    <t>REGULARIZAÇÃO</t>
  </si>
  <si>
    <t>CONFORMAÇÃO GEOMÉTRICA</t>
  </si>
  <si>
    <t>PAVIMENTAÇÃO COM PEDRAS E BLOCOS</t>
  </si>
  <si>
    <t>PINTURA DE LIGAÇÃO/IMPRIMAÇÃO</t>
  </si>
  <si>
    <t>MANUTENÇÃO / REPAROS - MUROS E FECHOS</t>
  </si>
  <si>
    <t>PORTÕES EM AÇO / FERRO</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</si>
  <si>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</si>
  <si>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</si>
  <si>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</si>
  <si>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</si>
  <si>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</si>
  <si>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</si>
  <si>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</si>
  <si>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TERMO DE LIBERAÇÃO DOS DIREITOS AUTORAIS</t>
  </si>
  <si>
    <t>18,04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</si>
  <si>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</si>
  <si>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</si>
  <si>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</si>
  <si>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</si>
  <si>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</si>
  <si>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</si>
  <si>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</si>
  <si>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</si>
  <si>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</si>
  <si>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</si>
  <si>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</si>
  <si>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</si>
  <si>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</si>
  <si>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</si>
  <si>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</si>
  <si>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</si>
  <si>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</si>
  <si>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</si>
  <si>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</si>
  <si>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</si>
  <si>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</si>
  <si>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</si>
  <si>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</si>
  <si>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</si>
  <si>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</si>
  <si>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</si>
  <si>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</si>
  <si>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</si>
  <si>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</si>
  <si>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</si>
  <si>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</si>
  <si>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</si>
  <si>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</si>
  <si>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</si>
  <si>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</si>
  <si>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</si>
  <si>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</si>
  <si>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</si>
  <si>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</si>
  <si>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ASSENTAMENTO DE PEITORIL COM ARGAMASSA DE CIMENTO COLANTE</t>
  </si>
  <si>
    <t>TABEIRA DE MADEIRA LEI, 1A QUALIDADE, 2,5X30,0CM PARA BEIRAL DE TELHADO</t>
  </si>
  <si>
    <t>REPARO ESTRUTURAL DE ESTRUTURAS DE CONCRETO COM ARGAMASSA POLIMERICA DE ALTO DESEMPENHO, E=2 CM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</si>
  <si>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</si>
  <si>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</si>
  <si>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</si>
  <si>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</si>
  <si>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</si>
  <si>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</si>
  <si>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</si>
  <si>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</si>
  <si>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ADMINISTRAÇÃO E CANTEIRO DE OBRAS</t>
  </si>
  <si>
    <t>ADMINISTRAÇÃO DE OBRA e PROFISSIONAIS</t>
  </si>
  <si>
    <t>LIGAÇÕES PROVISÓRIAS</t>
  </si>
  <si>
    <t>SINALIZAÇÃO</t>
  </si>
  <si>
    <t xml:space="preserve">UN </t>
  </si>
  <si>
    <t>LOCAÇÃO</t>
  </si>
  <si>
    <t>ESCAVAÇÃO MANUAL</t>
  </si>
  <si>
    <t>ESCAVAÇÃO MECÂNICA</t>
  </si>
  <si>
    <t>COMPACTAÇÃO MANUAL</t>
  </si>
  <si>
    <t>COMPACTAÇÃO MECÂNICA</t>
  </si>
  <si>
    <t>TRANSPORTE COM CAMINHÃO</t>
  </si>
  <si>
    <t>CAPACIDADE 18 M3</t>
  </si>
  <si>
    <t>BASCULANTE - CAPACIDADE 14 M3</t>
  </si>
  <si>
    <t>BASCULANTE - CAPACIDADE 10 M3</t>
  </si>
  <si>
    <t>BASCULANTE - CAPACIDADE 6 M3</t>
  </si>
  <si>
    <t>TRANSPORTE HORIZONTAL COM MANIPULADOR TELESCÓPICO</t>
  </si>
  <si>
    <t>TRANSPORTE MANUAL VERTICAL</t>
  </si>
  <si>
    <t>CARGA MANUAL E TRANSPORTE MECÂNICO</t>
  </si>
  <si>
    <t>FUNDAÇÕES</t>
  </si>
  <si>
    <t>ESTACA HÉLICE SEGMENTADA</t>
  </si>
  <si>
    <t>ESTACA PRÉ-MOLDADA</t>
  </si>
  <si>
    <t>ESTACA COM PERFIL DE AÇO</t>
  </si>
  <si>
    <t>ESTACA TIPO TUBULÃO</t>
  </si>
  <si>
    <t>ESTACA TIPO STRAUSS</t>
  </si>
  <si>
    <t>FORMAS PARA FUNDAÇÕES</t>
  </si>
  <si>
    <t>JUNTA DE DILATAÇÃO</t>
  </si>
  <si>
    <t>MANUTENÇÃO / REPAROS - ARMADURAS</t>
  </si>
  <si>
    <t>ARMAÇÃO CA-25</t>
  </si>
  <si>
    <t>ARMAÇÃO CA-50</t>
  </si>
  <si>
    <t>ARMAÇÃO CA-60</t>
  </si>
  <si>
    <t>ARMAÇÃO EM TELAS</t>
  </si>
  <si>
    <t>TAMPOS</t>
  </si>
  <si>
    <t>PRATELEIRAS</t>
  </si>
  <si>
    <t>RODAPIAS</t>
  </si>
  <si>
    <t>APOIOS E MURETAS PARA BANCADAS E TAMPOS</t>
  </si>
  <si>
    <t>LAVÁTORIOS</t>
  </si>
  <si>
    <t>BANCO DE BANHO</t>
  </si>
  <si>
    <t>DUCHAS</t>
  </si>
  <si>
    <t>SIFÕES E VÁLVULAS</t>
  </si>
  <si>
    <t>APARELHOS SANITÁRIOS</t>
  </si>
  <si>
    <t>REGISTROS E VÁLVULAS</t>
  </si>
  <si>
    <t>ACESSÓRIOS PARA HIDRANTES E CAIXAS</t>
  </si>
  <si>
    <t>TELHA METÁLICA</t>
  </si>
  <si>
    <t>TELHA CERÂMICA</t>
  </si>
  <si>
    <t>TELHA FIBRA DE VIDRO/TRANSLÚCIDA</t>
  </si>
  <si>
    <t>MASSA ÚNICA, PARA RECEBIMENTO DE PINTURA, EM ARGAMASSA TRAÇO 1:2:8, PREPARO MANUAL, APLICADA MANUALMENTE EM TETO, ESPESSURA DE 10MM, COM EXECUÇÃO DE TALISCAS. AF_03/2015</t>
  </si>
  <si>
    <t>PASTA DE CIMENTO PORTLAND, ESPESSURA 1MM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</si>
  <si>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</si>
  <si>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</si>
  <si>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</si>
  <si>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</si>
  <si>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</si>
  <si>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</si>
  <si>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</si>
  <si>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</si>
  <si>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</si>
  <si>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</si>
  <si>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</si>
  <si>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</si>
  <si>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</si>
  <si>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</si>
  <si>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</si>
  <si>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</si>
  <si>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</si>
  <si>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</si>
  <si>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</si>
  <si>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</si>
  <si>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</si>
  <si>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</si>
  <si>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</si>
  <si>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</si>
  <si>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</si>
  <si>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</si>
  <si>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</si>
  <si>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</si>
  <si>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</si>
  <si>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</si>
  <si>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</si>
  <si>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</si>
  <si>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</si>
  <si>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</si>
  <si>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</si>
  <si>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</si>
  <si>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</si>
  <si>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</si>
  <si>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</si>
  <si>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</si>
  <si>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</si>
  <si>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</si>
  <si>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</si>
  <si>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</si>
  <si>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</si>
  <si>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</si>
  <si>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</si>
  <si>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</si>
  <si>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</si>
  <si>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</si>
  <si>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</si>
  <si>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</si>
  <si>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</si>
  <si>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</si>
  <si>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</si>
  <si>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</si>
  <si>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</si>
  <si>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</si>
  <si>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</si>
  <si>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</si>
  <si>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</si>
  <si>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</si>
  <si>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</si>
  <si>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</si>
  <si>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</si>
  <si>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</si>
  <si>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</si>
  <si>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</si>
  <si>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</si>
  <si>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</si>
  <si>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</si>
  <si>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</si>
  <si>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</si>
  <si>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</si>
  <si>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</si>
  <si>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</si>
  <si>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</si>
  <si>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</si>
  <si>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</si>
  <si>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</si>
  <si>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</si>
  <si>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</si>
  <si>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</si>
  <si>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</si>
  <si>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</si>
  <si>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</si>
  <si>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DESEMPENADEIRA DENTADA. ARGAMASSA INDUSTRIALIZADA COM PREPARO MANUAL. AF_06/2014</t>
  </si>
  <si>
    <t>CHAPISCO APLICADO NO TETO, COM DESEMPENADEIRA DENTADA. ARGAMASSA INDUSTRIALIZADA COM PREPARO EM MISTURADOR 300 KG. AF_06/2014</t>
  </si>
  <si>
    <t>USINAGEM DE CBUQ COM CAP 50/70, PARA CAPA DE ROLAMENTO</t>
  </si>
  <si>
    <t>USINAGEM DE CBUQ COM CAP 50/70, PARA BINDER</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</si>
  <si>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</si>
  <si>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</si>
  <si>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</si>
  <si>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</si>
  <si>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</si>
  <si>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</si>
  <si>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</si>
  <si>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</si>
  <si>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</si>
  <si>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TUBOS DE PVC - ÁGUA FRIA</t>
  </si>
  <si>
    <t>CONEXÕES DE PVC - ÁGUA FRIA</t>
  </si>
  <si>
    <t>CONEXÕES ÁGUA FRIA - EM RAMAL OU SUB-RAMAL DE ÁGUA</t>
  </si>
  <si>
    <t>CONEXÕES ÁGUA FRIA - EM RAMAL DE DISTRIBUIÇÃO</t>
  </si>
  <si>
    <t>CONEXÕES ÁGUA FRIA - EM PRUMADA DE ÁGUA</t>
  </si>
  <si>
    <t>CONEXÕES DE PVC - ESGOTO</t>
  </si>
  <si>
    <t>CONEXÕES EM RAMAL DE DESCARGA OU RAMAL DE ESGOTO SANITÁRIO</t>
  </si>
  <si>
    <t>CONEXÕES EM RAMAL PRUMADA DE ESGOTO SANITÁRIO OU VENTILAÇÃO</t>
  </si>
  <si>
    <t>CONEXÕES EM SUBCOLETOR AÉREO DE ESGOTO SANITÁRIO</t>
  </si>
  <si>
    <t>CONEXOES DE PVC - ESGOTO E AGUAS PLUVIAIS - SÉRIE R - EM CONDUTORES VERTICAIS DE ÁGUAS PLUVIAIS</t>
  </si>
  <si>
    <t>TUBOS E CONEXÕES CERAMICOS - ESGOTO E AGUAS PLUVIAIS</t>
  </si>
  <si>
    <t xml:space="preserve">Data </t>
  </si>
  <si>
    <t>RES. TÉCNICO:</t>
  </si>
  <si>
    <t>ID</t>
  </si>
  <si>
    <t>DATA DE RECEBIMENTO</t>
  </si>
  <si>
    <t>Nº DAS FOLHAS</t>
  </si>
  <si>
    <t>TÍTULO</t>
  </si>
  <si>
    <t>NOME DO ARQUIVO</t>
  </si>
  <si>
    <t>VERSÃO REVISÃO</t>
  </si>
  <si>
    <t>RECEBIDO ORÇAMENTISTA</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</si>
  <si>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</si>
  <si>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</si>
  <si>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</si>
  <si>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</si>
  <si>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MANUAL, APLICADA MANUALMENTE NAS PAREDES INTERNAS DA SACADA, ESPESSURA DE 35 MM, SEM USO DE TELA METÁLICA DE REFORÇO CONTRA FISSURAÇÃO.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</si>
  <si>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</si>
  <si>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</si>
  <si>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</si>
  <si>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</si>
  <si>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</si>
  <si>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</si>
  <si>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</si>
  <si>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</si>
  <si>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</si>
  <si>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</si>
  <si>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</si>
  <si>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</si>
  <si>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</si>
  <si>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</si>
  <si>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</si>
  <si>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</si>
  <si>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</si>
  <si>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</si>
  <si>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</si>
  <si>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</si>
  <si>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</si>
  <si>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</si>
  <si>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</si>
  <si>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</si>
  <si>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</si>
  <si>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</si>
  <si>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</si>
  <si>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</si>
  <si>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</si>
  <si>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</si>
  <si>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</si>
  <si>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</si>
  <si>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</si>
  <si>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</si>
  <si>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</si>
  <si>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</si>
  <si>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</si>
  <si>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</si>
  <si>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</si>
  <si>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MANUAL DE VALA/CAVA EM LODO, ENTRE 3 E 4,5M DE PROFUNDIDADE</t>
  </si>
  <si>
    <t>PISO EM TACO DE MADEIRA 7X21CM, FIXADO COM COLA BASE DE PVA</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</si>
  <si>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</si>
  <si>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</si>
  <si>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</si>
  <si>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</si>
  <si>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</si>
  <si>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</si>
  <si>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</si>
  <si>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</si>
  <si>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PISO EM PEDRA SÃO TOME ASSENTADO SOBRE ARGAMASSA 1:3 (CIMENTO E AREIA) REJUNTADO COM CIMENTO BRANCO</t>
  </si>
  <si>
    <t>PISO DE BORRACHA PASTILHADO, ESPESSURA 7MM, FIXADO COM COLA</t>
  </si>
  <si>
    <t>PISO DE BORRACHA CANELADA, ESPESSURA 3,5MM, FIXADO COM COLA</t>
  </si>
  <si>
    <t>ASSENTAMENTO DE PISO DE BORRACHA PASTILHADA FIXADO COM COLA</t>
  </si>
  <si>
    <t>LUMINÁRIAS EMBUTIR</t>
  </si>
  <si>
    <t>ILUMINAÇÃO DE EMERGÊNCIA</t>
  </si>
  <si>
    <t>LUMINÁRIA INDUSTRIAL</t>
  </si>
  <si>
    <t>LUMINÁRIA PENDENTE</t>
  </si>
  <si>
    <t>BALIZADORES</t>
  </si>
  <si>
    <t>ARANDELAS</t>
  </si>
  <si>
    <t>LÂMPADAS</t>
  </si>
  <si>
    <t>APARELHOS ELÉTRICOS</t>
  </si>
  <si>
    <t>PLATAFORMAS E ELEVADORES</t>
  </si>
  <si>
    <t>SISTEMA DE PROTEÇÃO CONTRA DESCARGAS ATMOSFÉRICAS - SPDA</t>
  </si>
  <si>
    <t>MANUTENÇÃO / REPAROS - SPDA</t>
  </si>
  <si>
    <t>PARA RAIOS / TERMINAL AÉREO / MASTRO</t>
  </si>
  <si>
    <t>CONECTOR DE MEDIÇÃO</t>
  </si>
  <si>
    <t>CABO DE COBRE NÚ</t>
  </si>
  <si>
    <t>SOLDA EXOTÉRMICA</t>
  </si>
  <si>
    <t>INSTALAÇÕES DE TELEFONIA E LÓGICA</t>
  </si>
  <si>
    <t>MANUTENÇÃO / REPAROS - INSTALAÇÕES DE TELEFONIA E LOGICA</t>
  </si>
  <si>
    <t>CERTIFICAÇÃO DE LÓGICA</t>
  </si>
  <si>
    <t>INSTALAÇÕES TELEFÔNICAS</t>
  </si>
  <si>
    <t>QUADRO DE DISTRIBUIÇÃO PARA TELEFONIA</t>
  </si>
  <si>
    <t>CABO UTP</t>
  </si>
  <si>
    <t>CABO FIBRA ÓPTICA</t>
  </si>
  <si>
    <t>TOMADAS PARA TELEFONE E LÓGICA</t>
  </si>
  <si>
    <t>OBTURADOR COM HASTE</t>
  </si>
  <si>
    <t>RACK</t>
  </si>
  <si>
    <t>ACESSÓRIOS PARA RACK</t>
  </si>
  <si>
    <t>PATCH CORD / PATCH PANEL / SWITCH / VOICE PANEL</t>
  </si>
  <si>
    <t>BLOCO TERMINAL</t>
  </si>
  <si>
    <t>INSTALAÇÕES PARA SISTEMAS DE VENTILAÇÃO</t>
  </si>
  <si>
    <t>MANUTENÇÃO / REPAROS - INSTALAÇÕES PARA SISTEMAS DE VENTILACÃO</t>
  </si>
  <si>
    <t>CONDENSADOR</t>
  </si>
  <si>
    <t>INSTALAÇÕES PARA GÁS - GLP</t>
  </si>
  <si>
    <t>MANUTENÇÃO / REPAROS - GLP</t>
  </si>
  <si>
    <t>INSTALAÇÕES GÁS CENTRAL</t>
  </si>
  <si>
    <t>TUBOS DE AÇO PRETO</t>
  </si>
  <si>
    <t>CONEXÕES DE COBRE</t>
  </si>
  <si>
    <t>FERRO MALEÁVEL</t>
  </si>
  <si>
    <t>ESCADA METÁLICA-INCÊNDIO</t>
  </si>
  <si>
    <t>ALARME</t>
  </si>
  <si>
    <t>HIDRANTE SUBTERRÂNEO</t>
  </si>
  <si>
    <t>CAIXAS DE INCÊNDIO</t>
  </si>
  <si>
    <t>PLANTIO DE GRAMA ESMERALDA EM ROLO</t>
  </si>
  <si>
    <t>RETIRADA DE GRAMA EM PLACAS</t>
  </si>
  <si>
    <t>PODA E LIMPEZA DE ARBUSTO TIPO CERCA VIVA</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</si>
  <si>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</si>
  <si>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</si>
  <si>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</si>
  <si>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</si>
  <si>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</si>
  <si>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</si>
  <si>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</si>
  <si>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</si>
  <si>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</si>
  <si>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</si>
  <si>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</si>
  <si>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</si>
  <si>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</si>
  <si>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</si>
  <si>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</si>
  <si>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</si>
  <si>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</si>
  <si>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</si>
  <si>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</si>
  <si>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</si>
  <si>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</si>
  <si>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</si>
  <si>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</si>
  <si>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</si>
  <si>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</si>
  <si>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</si>
  <si>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</si>
  <si>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</si>
  <si>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</si>
  <si>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</si>
  <si>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</si>
  <si>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</si>
  <si>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</si>
  <si>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</si>
  <si>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</si>
  <si>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</si>
  <si>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</si>
  <si>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</si>
  <si>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</si>
  <si>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</si>
  <si>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</si>
  <si>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</si>
  <si>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</si>
  <si>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</si>
  <si>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</si>
  <si>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</si>
  <si>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</si>
  <si>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</si>
  <si>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</si>
  <si>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</si>
  <si>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</si>
  <si>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</si>
  <si>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</si>
  <si>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</si>
  <si>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</si>
  <si>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</si>
  <si>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</si>
  <si>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</si>
  <si>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</si>
  <si>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</si>
  <si>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</si>
  <si>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</si>
  <si>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</si>
  <si>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</si>
  <si>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</si>
  <si>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</si>
  <si>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UMEDECIMENTO DE MATERIAL PARA FECHAMENTO DE VALAS.</t>
  </si>
  <si>
    <t>TXKM</t>
  </si>
  <si>
    <t>M3XKM</t>
  </si>
  <si>
    <t>TRANSPORTE COMERCIAL DE BRITA</t>
  </si>
  <si>
    <t>ESPALHAMENTO DE MATERIAL DE 1A CATEGORIA COM TRATOR DE ESTEIRA COM 153HP</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</si>
  <si>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</si>
  <si>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</si>
  <si>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</si>
  <si>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</si>
  <si>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</si>
  <si>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</si>
  <si>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</si>
  <si>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</si>
  <si>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</si>
  <si>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1/2" OU 3/4" PARA TANQUE, PADRÃO POPULAR - FORNECIMENTO E INSTALAÇÃO. AF_12/2013</t>
  </si>
  <si>
    <t>TORNEIRA CROMADA 1/2" OU 3/4" PARA TANQUE, PADRÃO MÉDIO - FORNECIMENTO E INSTALAÇÃO. AF_12/2013</t>
  </si>
  <si>
    <t>TORNEIRA PLÁSTICA 3/4" PARA TANQUE - FORNECIMENTO E INSTALAÇÃO. AF_12/2013</t>
  </si>
  <si>
    <t>TANQUE DE LOUÇA BRANCA SUSPENSO, 18L OU EQUIVALENTE, INCLUSO SIFÃO TIPO GARRAFA EM METAL CROMADO, VÁLVULA METÁLICA E TORNEIRA DE METAL CROMADO PADRÃO MÉDIO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</si>
  <si>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</si>
  <si>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</si>
  <si>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</si>
  <si>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</si>
  <si>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</si>
  <si>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</si>
  <si>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</si>
  <si>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</si>
  <si>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</si>
  <si>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</si>
  <si>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</si>
  <si>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</si>
  <si>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</si>
  <si>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</si>
  <si>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</si>
  <si>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DIVERSOS P/ DISTRIBUIÇÃO DE ENERGIA</t>
  </si>
  <si>
    <t>CHAVES EM GERAL, FUSÍVEIS E CONECTORES</t>
  </si>
  <si>
    <t>CRUZETA</t>
  </si>
  <si>
    <t>ILUMINAÇÃO</t>
  </si>
  <si>
    <t>INSTALAÇÕES ELÉTRICAS</t>
  </si>
  <si>
    <t>MANUTENÇÃO / REPAROS - INSTALAÇÕES ELÉTRICAS</t>
  </si>
  <si>
    <t>ELETRODUTOS</t>
  </si>
  <si>
    <t>BUCHA / ARRUELA / PARAFUSO</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</si>
  <si>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</si>
  <si>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</si>
  <si>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</si>
  <si>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</si>
  <si>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</si>
  <si>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</si>
  <si>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</si>
  <si>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</si>
  <si>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</si>
  <si>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</si>
  <si>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</si>
  <si>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</si>
  <si>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</si>
  <si>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</si>
  <si>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</si>
  <si>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</si>
  <si>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</si>
  <si>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</si>
  <si>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</si>
  <si>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</si>
  <si>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</si>
  <si>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</si>
  <si>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</si>
  <si>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</si>
  <si>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</si>
  <si>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</si>
  <si>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</si>
  <si>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</si>
  <si>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</si>
  <si>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</si>
  <si>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</si>
  <si>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</si>
  <si>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</si>
  <si>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</si>
  <si>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</si>
  <si>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</si>
  <si>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</si>
  <si>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</si>
  <si>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</si>
  <si>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</si>
  <si>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</si>
  <si>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</si>
  <si>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</si>
  <si>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</si>
  <si>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</si>
  <si>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</si>
  <si>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</si>
  <si>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</si>
  <si>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</si>
  <si>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</si>
  <si>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</si>
  <si>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</si>
  <si>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</si>
  <si>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</si>
  <si>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</si>
  <si>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</si>
  <si>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</si>
  <si>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</si>
  <si>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</si>
  <si>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</si>
  <si>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</si>
  <si>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</si>
  <si>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</si>
  <si>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</si>
  <si>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</si>
  <si>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</si>
  <si>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</si>
  <si>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</si>
  <si>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</si>
  <si>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</si>
  <si>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</si>
  <si>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</si>
  <si>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</si>
  <si>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</si>
  <si>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</si>
  <si>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</si>
  <si>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</si>
  <si>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</si>
  <si>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</si>
  <si>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</si>
  <si>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KIT DE PORTA DE MADEIRA PARA VERNIZ, SEMI-OCA (LEVE OU MÉDIA), PADRÃO MÉDIO, 80X210CM, ESPESSURA DE 3,5CM, ITENS INCLUSOS: DOBRADIÇAS, MONTAGEM E INSTALAÇÃO DO BATENTE, SEM FECHADURA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</si>
  <si>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</si>
  <si>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</si>
  <si>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</si>
  <si>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</si>
  <si>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</si>
  <si>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</si>
  <si>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</si>
  <si>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</si>
  <si>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AÇOS</t>
  </si>
  <si>
    <t>NÃO ESTRUTURAL PREPARO MECÂNICO</t>
  </si>
  <si>
    <t>ESTRUTURAL PREPARO MECÂNICO</t>
  </si>
  <si>
    <t>CONCRETO PROJETADO</t>
  </si>
  <si>
    <t>PREPARO, LANÇAMENTO E ADENSAMENTO</t>
  </si>
  <si>
    <t>GRAUTE</t>
  </si>
  <si>
    <t>MANUTENÇÃO / REPAROS - LAJES</t>
  </si>
  <si>
    <t>LAJES PRÉ-MOLDADAS</t>
  </si>
  <si>
    <t>ELEMENTOS ESTRUTURAIS DIVERSOS</t>
  </si>
  <si>
    <t>MANUTENÇÃO / REPAROS - ELEMENTOS DIVERSOS</t>
  </si>
  <si>
    <t>ELEMENTOS ESTRUTURAIS DIVERSOS EM AÇO</t>
  </si>
  <si>
    <t>MANUTENÇÃO / REPAROS - ALVENARIA</t>
  </si>
  <si>
    <t>TIJOLOS MACIÇOS</t>
  </si>
  <si>
    <t>APARENTES</t>
  </si>
  <si>
    <t>BLOCO DE CONCRETO VEDAÇÃO</t>
  </si>
  <si>
    <t>ELEMENTO VAZADO CERÂMICO</t>
  </si>
  <si>
    <t>DIVISÓRIAS E PAREDES</t>
  </si>
  <si>
    <t>MANUTENÇÃO / REPAROS - DIVISÓRIAS E PAREDES</t>
  </si>
  <si>
    <t>DIVISÓRIAS</t>
  </si>
  <si>
    <t>PAINEL</t>
  </si>
  <si>
    <t>MANUTENÇÃO / REPAROS - COBERTURA</t>
  </si>
  <si>
    <t>ESTRUTURA PARA COBERTURA EM ALUMÍNIO ANODIZADO</t>
  </si>
  <si>
    <t>ESTRUTURA PARA COBERTURA EM AÇO</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</si>
  <si>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</si>
  <si>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</si>
  <si>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</si>
  <si>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</si>
  <si>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</si>
  <si>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</si>
  <si>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</si>
  <si>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</si>
  <si>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</si>
  <si>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</si>
  <si>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</si>
  <si>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</si>
  <si>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</si>
  <si>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</si>
  <si>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</si>
  <si>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</si>
  <si>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</si>
  <si>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</si>
  <si>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</si>
  <si>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</si>
  <si>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</si>
  <si>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</si>
  <si>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</si>
  <si>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</si>
  <si>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</si>
  <si>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</si>
  <si>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</si>
  <si>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</si>
  <si>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</si>
  <si>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CAMINHÃO BASCULANTE 10 M3, TRUCADO CABINE SIMPLES, PESO BRUTO TOTAL 23.000 KG, CARGA ÚTIL MÁXIMA 15.935 KG, DISTÂNCIA ENTRE EIXOS 4,80 M, POTÊNCIA 230 CV INCLUSIVE CAÇAMBA METÁLICA - CHP DIURNO. AF_06/2014</t>
  </si>
  <si>
    <t>GUINDAUTO HIDRÁULICO, CAPACIDADE MÁXIMA DE CARGA 6500 KG, MOMENTO MÁXIMO DE CARGA 5,8 TM, ALCANCE MÁXIMO HORIZONTAL 7,60 M, INCLUSIVE CAMINHÃO TOCO PBT 9.700 KG, POTÊNCIA DE 160 CV - CHP DIURNO. AF_08/2015</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</si>
  <si>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</si>
  <si>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</si>
  <si>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</si>
  <si>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</si>
  <si>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</si>
  <si>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</si>
  <si>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</si>
  <si>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</si>
  <si>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</si>
  <si>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</si>
  <si>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</si>
  <si>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</si>
  <si>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</si>
  <si>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</si>
  <si>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</si>
  <si>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</si>
  <si>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</si>
  <si>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</si>
  <si>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</si>
  <si>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</si>
  <si>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</si>
  <si>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</si>
  <si>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</si>
  <si>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</si>
  <si>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</si>
  <si>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</si>
  <si>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</si>
  <si>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</si>
  <si>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</si>
  <si>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</si>
  <si>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</si>
  <si>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</si>
  <si>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</si>
  <si>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</si>
  <si>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</si>
  <si>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</si>
  <si>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</si>
  <si>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</si>
  <si>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</si>
  <si>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</si>
  <si>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</si>
  <si>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</si>
  <si>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</si>
  <si>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</si>
  <si>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</si>
  <si>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</si>
  <si>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</si>
  <si>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</si>
  <si>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</si>
  <si>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</si>
  <si>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</si>
  <si>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</si>
  <si>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</si>
  <si>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</si>
  <si>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LEITO FILTRANTE - ASSENTAMENTO DE BLOCOS LEOPOLD</t>
  </si>
  <si>
    <t>LEITO FILTRANTE - FORN.E ENCHIMENTO C/ BRITA NO. 4</t>
  </si>
  <si>
    <t>KIT CAVALETE PVC COM REGISTRO 1/2" - FORNECIMENTO E INSTALAÇÃO</t>
  </si>
  <si>
    <t>RAMAL PREDIAL EM TUBO PEAD 20MM - FORNECIMENTO, INSTALAÇÃO, ESCAVAÇÃO E REATERRO</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</si>
  <si>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</si>
  <si>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</si>
  <si>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</si>
  <si>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</si>
  <si>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</si>
  <si>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</si>
  <si>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</si>
  <si>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</si>
  <si>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</si>
  <si>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</si>
  <si>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</si>
  <si>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</si>
  <si>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</si>
  <si>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</si>
  <si>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</si>
  <si>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</si>
  <si>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</si>
  <si>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</si>
  <si>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</si>
  <si>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</si>
  <si>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</si>
  <si>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</si>
  <si>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</si>
  <si>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</si>
  <si>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</si>
  <si>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</si>
  <si>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</si>
  <si>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</si>
  <si>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</si>
  <si>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</si>
  <si>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</si>
  <si>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</si>
  <si>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</si>
  <si>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</si>
  <si>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</si>
  <si>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</si>
  <si>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MÃO FRANCESA EM BARRA DE FERRO CHATO RETANGULAR 2" X 1/4", REFORÇADA, 40 X 30 CM</t>
  </si>
  <si>
    <t>MÃO FRANCESA EM BARRA DE FERRO CHATO RETANGULAR 2" X 1/4", REFORÇADA, 30 X 25 CM</t>
  </si>
  <si>
    <t>PLACA ESMALTADA PARA IDENTIFICAÇÃO NR DE RUA, DIMENSÕES 45X25CM</t>
  </si>
  <si>
    <t>CAPINA E LIMPEZA MANUAL DE TERRENO</t>
  </si>
  <si>
    <t>CORTE DE CAPOEIRA FINA A FOICE</t>
  </si>
  <si>
    <t>PREPARO MANUAL DE TERRENO S/ RASPAGEM SUPERFICIAL</t>
  </si>
  <si>
    <t>TAPUME DE CHAPA DE MADEIRA COMPENSADA, E= 6MM, COM PINTURA A CAL E REAPROVEITAMENTO DE 2X</t>
  </si>
  <si>
    <t>ENSAIO DE PAVIMENTO DE CONCRETO</t>
  </si>
  <si>
    <t>ENSAIOS DE BASE ESTABILIZADA GRANULOMETRICAMENTE</t>
  </si>
  <si>
    <t>ENSAIO DE GRANULOMETRIA POR PENEIRAMENTO - SOLOS</t>
  </si>
  <si>
    <t>ENSAIO DE LIMITE DE PLASTICIDADE - SOLOS</t>
  </si>
  <si>
    <t>ENSAIO DE PONTO DE FULGOR - MATERIAL BETUMINOSO</t>
  </si>
  <si>
    <t>ENSAIO DE EQUIVALENTE EM AREIA - SOLOS</t>
  </si>
  <si>
    <t>ENSAIO DE ABATIMENTO DO TRONCO DE CONE</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</si>
  <si>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</si>
  <si>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</si>
  <si>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(COMPOSIÇÃO REPRESENTATIVA) DO SERVIÇO DE EMBOÇO/MASSA ÚNICA, TRAÇO 1:2:8, PREPARO MECÂNICO, COM BETONEIRA DE 400L, EM PAREDES DE AMBIENTES INTERNOS, COM EXECUÇÃO DE TALISCAS, PARA EDIFICAÇÃO HABITACIONAL MULTIFAMILIAR (PRÉDIO). AF_11/2014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</si>
  <si>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</si>
  <si>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</si>
  <si>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ABA SERVIÇOS</t>
  </si>
  <si>
    <t>CONSTRUÇÃO</t>
  </si>
  <si>
    <t>BDI:</t>
  </si>
  <si>
    <t>SEM BDI</t>
  </si>
  <si>
    <t>TOTAL COM BDI</t>
  </si>
  <si>
    <t>%</t>
  </si>
  <si>
    <r>
      <t>TOTAL (R$) GERAL DA OBRA</t>
    </r>
    <r>
      <rPr>
        <b/>
        <i/>
        <sz val="12"/>
        <color indexed="8"/>
        <rFont val="Calibri"/>
        <family val="2"/>
      </rPr>
      <t/>
    </r>
  </si>
  <si>
    <t>PERCENTAGEM (%)</t>
  </si>
  <si>
    <t>-</t>
  </si>
  <si>
    <t>Ass. Responsável pelo Orçamento</t>
  </si>
  <si>
    <t>Carimbo</t>
  </si>
  <si>
    <t>AMPLIAÇÃO</t>
  </si>
  <si>
    <t>REPAROS</t>
  </si>
  <si>
    <t>ESCRITÓRIO REGIONAL DE</t>
  </si>
  <si>
    <t xml:space="preserve"> APUCARANA</t>
  </si>
  <si>
    <t xml:space="preserve"> CAMPO MOURÃO</t>
  </si>
  <si>
    <t xml:space="preserve"> CASCAVEL</t>
  </si>
  <si>
    <t xml:space="preserve"> CURITIBA</t>
  </si>
  <si>
    <t xml:space="preserve"> GUARAPUAVA</t>
  </si>
  <si>
    <t xml:space="preserve"> IRATI</t>
  </si>
  <si>
    <t xml:space="preserve"> LONDRINA</t>
  </si>
  <si>
    <t xml:space="preserve"> MARINGÁ</t>
  </si>
  <si>
    <t xml:space="preserve"> PARANAVAÍ </t>
  </si>
  <si>
    <t xml:space="preserve"> PATO BRANCO </t>
  </si>
  <si>
    <t xml:space="preserve"> PONTA GROSSA</t>
  </si>
  <si>
    <t xml:space="preserve"> SANTO ANTÔNIO DA PLATINA</t>
  </si>
  <si>
    <t xml:space="preserve"> TOLEDO</t>
  </si>
  <si>
    <t xml:space="preserve"> UMUARAMA</t>
  </si>
  <si>
    <t>EMBOÇO OU MASSA ÚNICA EM ARGAMASSA TRAÇO 1:2:8, PREPARO MANUAL, APLICADA MANUALMENTE EM SUPERFÍCIES EXTERNAS DA SACADA, ESPESSURA DE 45 MM, SEM USO DE TELA METÁLICA DE REFORÇO CONTRA FISSURAÇÃO. AF_06/2014</t>
  </si>
  <si>
    <t>EMBASAMENTO C/PEDRA ARGAMASSADA UTILIZANDO ARG.CIM/AREIA 1:4</t>
  </si>
  <si>
    <t>ALVENARIA EMBASAMENTO E=20 CM BLOCO CONCRETO</t>
  </si>
  <si>
    <t>CHAPIM DE CONCRETO APARENTE COM ACABAMENTO DESEMPENADO, FORMA DE COMPENSADO PLASTIFICADO (MADEIRIT) DE 14 X 10 CM, FUNDIDO NO LOCAL.</t>
  </si>
  <si>
    <t>FORNECIMENTO DE PERFIL SIMPLES "I" OU "H" 8 A 12" INCLUSIVE PERDAS</t>
  </si>
  <si>
    <t>APARELHO APOIO NEOPRENE FRETADO</t>
  </si>
  <si>
    <t>ESCADA EM CONCRETO ARMADO, FCK = 15 MPA, MOLDADA IN LOCO</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</si>
  <si>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</si>
  <si>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</si>
  <si>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</si>
  <si>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</si>
  <si>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</si>
  <si>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</si>
  <si>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</si>
  <si>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</si>
  <si>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</si>
  <si>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</si>
  <si>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</si>
  <si>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</si>
  <si>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</si>
  <si>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</si>
  <si>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</si>
  <si>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</si>
  <si>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</si>
  <si>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</si>
  <si>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</si>
  <si>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</si>
  <si>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</si>
  <si>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</si>
  <si>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</si>
  <si>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</si>
  <si>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</si>
  <si>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</si>
  <si>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</si>
  <si>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</si>
  <si>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</si>
  <si>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</si>
  <si>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</si>
  <si>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</si>
  <si>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</si>
  <si>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</si>
  <si>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</si>
  <si>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</si>
  <si>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</si>
  <si>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</si>
  <si>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</si>
  <si>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</si>
  <si>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</si>
  <si>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</si>
  <si>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</si>
  <si>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</si>
  <si>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</si>
  <si>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</si>
  <si>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</si>
  <si>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</si>
  <si>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</si>
  <si>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</si>
  <si>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</si>
  <si>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</si>
  <si>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</si>
  <si>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</si>
  <si>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</si>
  <si>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</si>
  <si>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</si>
  <si>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</si>
  <si>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</si>
  <si>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</si>
  <si>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MOTOBOMBA TRASH (PARA ÁGUA SUJA) AUTO ESCORVANTE, MOTOR GASOLINA DE 6,41 HP, DIÂMETROS DE SUCÇÃO X RECALQUE: 3" X 3", HM/Q = 10 MCA / 60 M3/H A 23 MCA / 0 M3/H - CHI DIURNO. AF_10/2014</t>
  </si>
  <si>
    <t>CAMINHÃO BASCULANTE 6 M3 TOCO, PESO BRUTO TOTAL 16.000 KG, CARGA ÚTIL MÁXIMA 11.130 KG, DISTÂNCIA ENTRE EIXOS 5,36 M, POTÊNCIA 185 CV, INCLUSIVE CAÇAMBA METÁLICA - CHI DIURNO. AF_06/2014</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</si>
  <si>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</si>
  <si>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</si>
  <si>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</si>
  <si>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</si>
  <si>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</si>
  <si>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</si>
  <si>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</si>
  <si>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</si>
  <si>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</si>
  <si>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</si>
  <si>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</si>
  <si>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</si>
  <si>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</si>
  <si>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</si>
  <si>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</si>
  <si>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</si>
  <si>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</si>
  <si>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</si>
  <si>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</si>
  <si>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</si>
  <si>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</si>
  <si>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</si>
  <si>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</si>
  <si>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</si>
  <si>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</si>
  <si>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</si>
  <si>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</si>
  <si>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</si>
  <si>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</si>
  <si>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</si>
  <si>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</si>
  <si>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</si>
  <si>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</si>
  <si>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</si>
  <si>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</si>
  <si>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</si>
  <si>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</si>
  <si>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</si>
  <si>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</si>
  <si>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</si>
  <si>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</si>
  <si>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</si>
  <si>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</si>
  <si>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</si>
  <si>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</si>
  <si>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</si>
  <si>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</si>
  <si>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</si>
  <si>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</si>
  <si>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</si>
  <si>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</si>
  <si>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</si>
  <si>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</si>
  <si>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</si>
  <si>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</si>
  <si>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</si>
  <si>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</si>
  <si>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</si>
  <si>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</si>
  <si>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</si>
  <si>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</si>
  <si>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</si>
  <si>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</si>
  <si>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</si>
  <si>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</si>
  <si>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</si>
  <si>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</si>
  <si>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</si>
  <si>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</si>
  <si>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</si>
  <si>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</si>
  <si>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</si>
  <si>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</si>
  <si>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</si>
  <si>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</si>
  <si>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</si>
  <si>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</si>
  <si>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</si>
  <si>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</si>
  <si>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</si>
  <si>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</si>
  <si>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</si>
  <si>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</si>
  <si>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CHUMBAMENTO LINEAR EM CONTRAPISO PARA RAMAIS/DISTRIBUIÇÃO COM DIÂMETROS MAIORES QUE 75 MM.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</si>
  <si>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</si>
  <si>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</si>
  <si>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</si>
  <si>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</si>
  <si>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</si>
  <si>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</si>
  <si>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</si>
  <si>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</si>
  <si>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</si>
  <si>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</si>
  <si>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</si>
  <si>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</si>
  <si>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</si>
  <si>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</si>
  <si>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</si>
  <si>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</si>
  <si>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</si>
  <si>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</si>
  <si>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</si>
  <si>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</si>
  <si>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</si>
  <si>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</si>
  <si>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</si>
  <si>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</si>
  <si>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</si>
  <si>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</si>
  <si>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</si>
  <si>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</si>
  <si>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</si>
  <si>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</si>
  <si>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</si>
  <si>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</si>
  <si>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</si>
  <si>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</si>
  <si>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</si>
  <si>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</si>
  <si>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</si>
  <si>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</si>
  <si>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</si>
  <si>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</si>
  <si>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</si>
  <si>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</si>
  <si>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</si>
  <si>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</si>
  <si>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</si>
  <si>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</si>
  <si>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</si>
  <si>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</si>
  <si>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</si>
  <si>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</si>
  <si>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</si>
  <si>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</si>
  <si>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</si>
  <si>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</si>
  <si>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</si>
  <si>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LIMPEZA AZULEJO</t>
  </si>
  <si>
    <t>LIMPEZA VIDRO COMUM</t>
  </si>
  <si>
    <t>LIMPEZA FORRO</t>
  </si>
  <si>
    <t>LIMPEZA PISO MARMORITE/GRANILITE</t>
  </si>
  <si>
    <t>LIMPEZA MANUAL DO TERRENO (C/ RASPAGEM SUPERFICIAL)</t>
  </si>
  <si>
    <t>LIXAMENTO MAN C/ LIXA CALAFATE DE CONCR APARENTE ANTIGO</t>
  </si>
  <si>
    <t>ALVENARIA DE VEDAÇÃO DE BLOCOS VAZADOS DE CONCRETO DE 14X19X39CM (ESPESSURA 14CM) DE PAREDES COM ÁREA LÍQUIDA MAIOR OU IGUAL A 6M² SEM VÃOS E ARGAMASSA DE ASSENTAMENTO COM PREPARO MANUAL. AF_06/2014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</si>
  <si>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</si>
  <si>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</si>
  <si>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</si>
  <si>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</si>
  <si>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</si>
  <si>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</si>
  <si>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</si>
  <si>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</si>
  <si>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</si>
  <si>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</si>
  <si>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</si>
  <si>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</si>
  <si>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TRANSPORTE COM CAMINHÃO BASCULANTE DE 10 M3, EM VIA URBANA PAVIMENTADA, DMT ATÉ 30 KM (UNIDADE: M3XKM). AF_12/2016</t>
  </si>
  <si>
    <t>TRANSPORTE COM CAMINHÃO BASCULANTE DE 10 M3, EM VIA URBANA EM REVESTIMENTO PRIMÁRIO (UNIDADE: M3XKM). AF_04/2016</t>
  </si>
  <si>
    <t>TRANSPORTE COM CAMINHÃO BASCULANTE DE 10 M3, EM VIA URBANA EM LEITO NATURAL (UNIDADE: M3XKM). AF_04/2016</t>
  </si>
  <si>
    <t>TRANSPORTE COM CAMINHÃO BASCULANTE 10 M3 DE MASSA ASFALTICA PARA PAVIMENTAÇÃO URBANA</t>
  </si>
  <si>
    <t>TRANSPORTE DE ENTULHO COM CAMINHÃO BASCULANTE 6 M3, RODOVIA PAVIMENTADA, DMT ATE 0,5 KM</t>
  </si>
  <si>
    <t>TRANSPORTE DE ENTULHO COM CAMINHAO BASCULANTE 6 M3, RODOVIA PAVIMENTADA, DMT 0,5 A 1,0 KM</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</si>
  <si>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</si>
  <si>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</si>
  <si>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</si>
  <si>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</si>
  <si>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</si>
  <si>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</si>
  <si>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</si>
  <si>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</si>
  <si>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</si>
  <si>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73866/4</t>
  </si>
  <si>
    <t>73866/5</t>
  </si>
  <si>
    <t>73866/6</t>
  </si>
  <si>
    <t>73762/4</t>
  </si>
  <si>
    <t>74066/2</t>
  </si>
  <si>
    <t>74106/1</t>
  </si>
  <si>
    <t>73872/1</t>
  </si>
  <si>
    <t>73872/2</t>
  </si>
  <si>
    <t>73834/1</t>
  </si>
  <si>
    <t>73834/2</t>
  </si>
  <si>
    <t>73834/3</t>
  </si>
  <si>
    <t>REVESTIMENTOS E ISOLAMENTOS DE PAREDES E TETOS</t>
  </si>
  <si>
    <t>CHAPISCO</t>
  </si>
  <si>
    <t>73827/1</t>
  </si>
  <si>
    <t>74218/1</t>
  </si>
  <si>
    <t>BARRA LISA</t>
  </si>
  <si>
    <t>PASTILHAS</t>
  </si>
  <si>
    <t>CERAMICAS</t>
  </si>
  <si>
    <t>REVESTIMENTO COM PEDRA</t>
  </si>
  <si>
    <t>73807/1</t>
  </si>
  <si>
    <t>73798/3</t>
  </si>
  <si>
    <t>ESPALHAMENTO</t>
  </si>
  <si>
    <t>74153/1</t>
  </si>
  <si>
    <t>74034/1</t>
  </si>
  <si>
    <t>TERMINAIS E CONECTORES</t>
  </si>
  <si>
    <t>ESGOTAMENTO</t>
  </si>
  <si>
    <t>73891/1</t>
  </si>
  <si>
    <t>ESCORAMENTO</t>
  </si>
  <si>
    <t>ATERRO MANUAL</t>
  </si>
  <si>
    <t>74005/1</t>
  </si>
  <si>
    <t>74005/2</t>
  </si>
  <si>
    <t>TRANSPORTE DE MATERIAIS</t>
  </si>
  <si>
    <t>CABOS</t>
  </si>
  <si>
    <t>CONDULETES</t>
  </si>
  <si>
    <t>74093/1</t>
  </si>
  <si>
    <t>74130/2</t>
  </si>
  <si>
    <t>74130/3</t>
  </si>
  <si>
    <t>74130/4</t>
  </si>
  <si>
    <t>74130/5</t>
  </si>
  <si>
    <t>74130/6</t>
  </si>
  <si>
    <t>74130/7</t>
  </si>
  <si>
    <t>74130/8</t>
  </si>
  <si>
    <t>74130/9</t>
  </si>
  <si>
    <t>74130/10</t>
  </si>
  <si>
    <t>ELETROCALHAS E CANALETAS EM ALUMÍNIO</t>
  </si>
  <si>
    <t>CAIXAS</t>
  </si>
  <si>
    <t>18L</t>
  </si>
  <si>
    <t>INSTALACAO DE BOMBAS, COMPRESSORES E MISTURADORES</t>
  </si>
  <si>
    <t>ESTACA ESCAVADA MECANICAMENTE</t>
  </si>
  <si>
    <t>MEXICANAS</t>
  </si>
  <si>
    <t>CARGA E TRANSPORTE HORIZONTAL DE TUBOS</t>
  </si>
  <si>
    <t>CARGA E TRANSPORTE  DE MADEIRA</t>
  </si>
  <si>
    <t>CARGA E TRANSPORTE  DE AÇO</t>
  </si>
  <si>
    <t>JUNTA ARGAMASSADA ENTRE TUBO DN 100 MM E O POÇO DE VISITA/ CAIXA DE CONCRETO OU ALVENARIA EM REDES DE ESGOTO. AF_06/2015</t>
  </si>
  <si>
    <t>JUNTAS ARGAMASSADA</t>
  </si>
  <si>
    <t>BATE-ESTACAS</t>
  </si>
  <si>
    <t>FRESADORAS</t>
  </si>
  <si>
    <t>MONOCAMADAS</t>
  </si>
  <si>
    <t>À BASE DE GESSO</t>
  </si>
  <si>
    <t>CONCRETOS E GRAUTES</t>
  </si>
  <si>
    <t>TUBOS DE PVC - ESGOTO E AGUAS PLUVIAIS - SÉRIE R</t>
  </si>
  <si>
    <t>TUBOS E CONEXÕES DE PVC - DRENOS DE AR-CONDICIONADO</t>
  </si>
  <si>
    <t>CONEXOES DE CPVC - AGUA QUENTE</t>
  </si>
  <si>
    <t>CONEXOES DE PVC - ESGOTO E AGUAS PLUVIAIS - SÉRIE R</t>
  </si>
  <si>
    <t>ENCARGOS SOCIAIS SOBRE A MÃO DE OBRA (COM DESONERAÇÃO)</t>
  </si>
  <si>
    <t>GRUPO A</t>
  </si>
  <si>
    <t>GRUPO B</t>
  </si>
  <si>
    <t>GRUPO C</t>
  </si>
  <si>
    <t>ENCARGOS SOCIAIS SOBRE CUSTOS DA MÃO DE OBRA HORISTA E MENSALISTA</t>
  </si>
  <si>
    <t>CÓDIGO</t>
  </si>
  <si>
    <t>HORISTA %</t>
  </si>
  <si>
    <t>MENSALISTA %</t>
  </si>
  <si>
    <t>A1</t>
  </si>
  <si>
    <t>A2</t>
  </si>
  <si>
    <t>A3</t>
  </si>
  <si>
    <t>A4</t>
  </si>
  <si>
    <t>A5</t>
  </si>
  <si>
    <t>A6</t>
  </si>
  <si>
    <t>A7</t>
  </si>
  <si>
    <t>A8</t>
  </si>
  <si>
    <t>A9</t>
  </si>
  <si>
    <t>INSS</t>
  </si>
  <si>
    <t>SESI</t>
  </si>
  <si>
    <t>SENAI</t>
  </si>
  <si>
    <t>INCRA</t>
  </si>
  <si>
    <t>SEBRAE</t>
  </si>
  <si>
    <t>Salário Educação</t>
  </si>
  <si>
    <t>Seguro Contra Acidentes de Trabalho</t>
  </si>
  <si>
    <t>FGTS</t>
  </si>
  <si>
    <t>SECONCI</t>
  </si>
  <si>
    <t>A</t>
  </si>
  <si>
    <t>Total dos Encargos Sociais Básicos</t>
  </si>
  <si>
    <t>B1</t>
  </si>
  <si>
    <t>B2</t>
  </si>
  <si>
    <t>B3</t>
  </si>
  <si>
    <t>B4</t>
  </si>
  <si>
    <t>B5</t>
  </si>
  <si>
    <t>B6</t>
  </si>
  <si>
    <t>B7</t>
  </si>
  <si>
    <t>B8</t>
  </si>
  <si>
    <t>B9</t>
  </si>
  <si>
    <t>B10</t>
  </si>
  <si>
    <t>B</t>
  </si>
  <si>
    <t>Repouso Semanal Remunerado</t>
  </si>
  <si>
    <t>Feriados</t>
  </si>
  <si>
    <t>TOTAL (A+B+C+D)</t>
  </si>
  <si>
    <t>EQUIPAMENTO PARA LAMA ASFALTICA</t>
  </si>
  <si>
    <t>73921/2</t>
  </si>
  <si>
    <t>73876/1</t>
  </si>
  <si>
    <t>PISO EM CONCRETO</t>
  </si>
  <si>
    <t>EXTRUSORA</t>
  </si>
  <si>
    <t>BOMBAS</t>
  </si>
  <si>
    <t>PINTURA EM TELHAS</t>
  </si>
  <si>
    <t>PINTURA EM PISO</t>
  </si>
  <si>
    <t>MANÔMETROS</t>
  </si>
  <si>
    <t>RETIRADA DE ENTULHO</t>
  </si>
  <si>
    <t>PUXADORES</t>
  </si>
  <si>
    <t>74166/2</t>
  </si>
  <si>
    <t>CAIXAS SIFONADAS</t>
  </si>
  <si>
    <t>RALOS</t>
  </si>
  <si>
    <t>73881/1</t>
  </si>
  <si>
    <t>73881/3</t>
  </si>
  <si>
    <t>73831/2</t>
  </si>
  <si>
    <t>73831/3</t>
  </si>
  <si>
    <t>73831/7</t>
  </si>
  <si>
    <t>73831/8</t>
  </si>
  <si>
    <t>73831/9</t>
  </si>
  <si>
    <t>73831/4</t>
  </si>
  <si>
    <t>73831/5</t>
  </si>
  <si>
    <t>73831/6</t>
  </si>
  <si>
    <t>REATORES E OUTROS</t>
  </si>
  <si>
    <t>HASTE DE ATERRAMENTO</t>
  </si>
  <si>
    <t>CORDOALHA</t>
  </si>
  <si>
    <t>ALVENARIA DE EMBASAMENTO</t>
  </si>
  <si>
    <t>74022/3</t>
  </si>
  <si>
    <t>74022/25</t>
  </si>
  <si>
    <t>74022/27</t>
  </si>
  <si>
    <t>MARROAMENTO</t>
  </si>
  <si>
    <t>GRADE ARADORA</t>
  </si>
  <si>
    <t>MOTONIVELADORA</t>
  </si>
  <si>
    <t>CORTE DE JUNTAS</t>
  </si>
  <si>
    <t>PINTURA DE FAIXAS</t>
  </si>
  <si>
    <t>POLIMENTO</t>
  </si>
  <si>
    <t>MARTELETE OU ROMPEDOR</t>
  </si>
  <si>
    <t>ELEVADOR</t>
  </si>
  <si>
    <t>74046/2</t>
  </si>
  <si>
    <t>73736/1</t>
  </si>
  <si>
    <t>74047/2</t>
  </si>
  <si>
    <t>74084/1</t>
  </si>
  <si>
    <t>MADEIRAS E LAMINADOS</t>
  </si>
  <si>
    <t>VIDROS E ESPELHOS</t>
  </si>
  <si>
    <t>VIDROS</t>
  </si>
  <si>
    <t>ESQUADRIAS</t>
  </si>
  <si>
    <t>73838/1</t>
  </si>
  <si>
    <t>ESPELHOS</t>
  </si>
  <si>
    <t>74125/1</t>
  </si>
  <si>
    <t>74125/2</t>
  </si>
  <si>
    <t>73767/1</t>
  </si>
  <si>
    <t>73767/2</t>
  </si>
  <si>
    <t>73767/3</t>
  </si>
  <si>
    <t>73767/4</t>
  </si>
  <si>
    <t>73767/5</t>
  </si>
  <si>
    <t>ARMACAO SECUNDARIA</t>
  </si>
  <si>
    <t>73857/9</t>
  </si>
  <si>
    <t>73857/10</t>
  </si>
  <si>
    <t>73886/1</t>
  </si>
  <si>
    <t>JUNTAS EM PISOS</t>
  </si>
  <si>
    <t>CARPETE</t>
  </si>
  <si>
    <t>PINTURAS</t>
  </si>
  <si>
    <t>79498/1</t>
  </si>
  <si>
    <t>CORTE E DOBRA DE ACO</t>
  </si>
  <si>
    <t>MANUTENCAO / REPAROS - CONCRETOS</t>
  </si>
  <si>
    <t>DESCRICAO DO INSUMO</t>
  </si>
  <si>
    <t>R$/UN</t>
  </si>
  <si>
    <t>SERVIÇO</t>
  </si>
  <si>
    <t>MODELO DE CRONOGRAMA PARA SER UTILIZADO QUANDO SE TRATAR APENAS DE UM TIPO DE OBRA. QUANDO HOUVER REPAROS E MELHORIAS NA MESMA OBRA, ELABORAR CRONOGRAMAS SEPARADOS</t>
  </si>
  <si>
    <t>TIPO OBRA:</t>
  </si>
  <si>
    <t>EMPRESA:</t>
  </si>
  <si>
    <t>BDI</t>
  </si>
  <si>
    <t>SERVIÇOS</t>
  </si>
  <si>
    <t>% NO PERIODO</t>
  </si>
  <si>
    <t>VALOR</t>
  </si>
  <si>
    <t>ÍNDICE</t>
  </si>
  <si>
    <t>PLANILHA</t>
  </si>
  <si>
    <t>C/ BDI</t>
  </si>
  <si>
    <t>S/ BDI</t>
  </si>
  <si>
    <t>VALOR DA PARCELA DETERMINADA COM BASE NO PREÇO MÁXIMO</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</si>
  <si>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</si>
  <si>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</si>
  <si>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</si>
  <si>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</si>
  <si>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</si>
  <si>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</si>
  <si>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</si>
  <si>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</si>
  <si>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</si>
  <si>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</si>
  <si>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</si>
  <si>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</si>
  <si>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</si>
  <si>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</si>
  <si>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</si>
  <si>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</si>
  <si>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</si>
  <si>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</si>
  <si>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</si>
  <si>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</si>
  <si>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</si>
  <si>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</si>
  <si>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</si>
  <si>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</si>
  <si>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PORTAS EM FERRO/ACO</t>
  </si>
  <si>
    <t>73850/1</t>
  </si>
  <si>
    <t>SISTEMAS DE TRATAMENTO DE ESGOTO</t>
  </si>
  <si>
    <t>CAIXAS DE AREIA</t>
  </si>
  <si>
    <t>CAIXAS COLETORAS</t>
  </si>
  <si>
    <t>QUADROS DE ENERGIA</t>
  </si>
  <si>
    <t>74131/1</t>
  </si>
  <si>
    <t>73759/2</t>
  </si>
  <si>
    <t>MEIO-FIO E SARJETA</t>
  </si>
  <si>
    <t>DRENOS COM TUBOS DE PVC</t>
  </si>
  <si>
    <t>73816/1</t>
  </si>
  <si>
    <t>75029/1</t>
  </si>
  <si>
    <t>74017/1</t>
  </si>
  <si>
    <t>74017/2</t>
  </si>
  <si>
    <t>DRENOS COM TUBOS CERÂMICOS</t>
  </si>
  <si>
    <t>DRENOS COM TUBOS DE CONCRETO</t>
  </si>
  <si>
    <t>73969/1</t>
  </si>
  <si>
    <t>VERTEDOR</t>
  </si>
  <si>
    <t>73825/2</t>
  </si>
  <si>
    <t>LEITO FILTRANTE</t>
  </si>
  <si>
    <t>73873/1</t>
  </si>
  <si>
    <t>MANGUEIRAS</t>
  </si>
  <si>
    <t>ABRIGOS PARA HIDRANTES</t>
  </si>
  <si>
    <t>DM3</t>
  </si>
  <si>
    <t>MES</t>
  </si>
  <si>
    <t>73866/7</t>
  </si>
  <si>
    <t>PLACA DE IDENTIFICAÇÃO / LETREIRO</t>
  </si>
  <si>
    <t>74209/1</t>
  </si>
  <si>
    <t>73916/2</t>
  </si>
  <si>
    <t>LIGAÇÃO DOMICILIAR DE ESGOTO DN 100MM, DA CASA ATÉ A CAIXA, COMPOSTO POR 10,0M TUBO DE PVC ESGOTO PREDIAL DN 100MM E CAIXA DE ALVENARIA COM TAMPA DE CONCRETO - FORNECIMENTO E INSTALAÇÃO</t>
  </si>
  <si>
    <t>DRAGAGEM (C/ ESCAVADEIRA DRAG LINE DE ARRASTE 140HP)</t>
  </si>
  <si>
    <t>LIMPEZA SUPERFICIAL DA CAMADA VEGETAL EM JAZIDA</t>
  </si>
  <si>
    <t>CORTE E ATERRO COMPENSADO</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</si>
  <si>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</si>
  <si>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</si>
  <si>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</si>
  <si>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</si>
  <si>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</si>
  <si>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</si>
  <si>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</si>
  <si>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</si>
  <si>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</si>
  <si>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</si>
  <si>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</si>
  <si>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</si>
  <si>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</si>
  <si>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</si>
  <si>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</si>
  <si>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</si>
  <si>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</si>
  <si>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</si>
  <si>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</si>
  <si>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</si>
  <si>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</si>
  <si>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CAIXA DE PASSAGEM 30X30X40 COM TAMPA E DRENO BRITA</t>
  </si>
  <si>
    <t>IGNITOR PARA PARTIDA LÂMPADA VAPOR SÓDIO ALTA PRESSÃO ATÉ 400W</t>
  </si>
  <si>
    <t>SUPORTE PARA TRANSFORMADOR EM POSTE DE CONCRETO CIRCULAR</t>
  </si>
  <si>
    <t>TAMPA DE CONCRETO ARMADO 60X60X5CM PARA CAIXA</t>
  </si>
  <si>
    <t>CAIXA D´ÁGUA EM POLIETILENO, 1000 LITROS, COM ACESSÓRIOS</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</si>
  <si>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</si>
  <si>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</si>
  <si>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</si>
  <si>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</si>
  <si>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</si>
  <si>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</si>
  <si>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</si>
  <si>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</si>
  <si>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</si>
  <si>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</si>
  <si>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</si>
  <si>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</si>
  <si>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</si>
  <si>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</si>
  <si>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</si>
  <si>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</si>
  <si>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</si>
  <si>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ML</t>
  </si>
  <si>
    <t>POLIMENTO E ENCERAMENTO DE PISO EM MADEIRA</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</si>
  <si>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</si>
  <si>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</si>
  <si>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</si>
  <si>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</si>
  <si>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</si>
  <si>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</si>
  <si>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</si>
  <si>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</si>
  <si>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</si>
  <si>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</si>
  <si>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</si>
  <si>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</si>
  <si>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</si>
  <si>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</si>
  <si>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</si>
  <si>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</si>
  <si>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</si>
  <si>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</si>
  <si>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</si>
  <si>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</si>
  <si>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</si>
  <si>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</si>
  <si>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</si>
  <si>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</si>
  <si>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</si>
  <si>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</si>
  <si>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</si>
  <si>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</si>
  <si>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IMUNIZACAO DE MADEIRAMENTO PARA COBERTURA UTILIZANDO CUPINICIDA INCOLOR</t>
  </si>
  <si>
    <t>CUMEEIRA EM PERFIL ONDULADO DE ALUMÍNIO</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</si>
  <si>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</si>
  <si>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</si>
  <si>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</si>
  <si>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GRAUTEAMENTO VERTICAL EM ALVENARIA ESTRUTURAL. AF_01/2015</t>
  </si>
  <si>
    <t>GRAUTEAMENTO DE CINTA INTERMEDIÁRIA OU DE CONTRAVERGA EM ALVENARIA ESTRUTURAL. AF_01/2015</t>
  </si>
  <si>
    <t>GRAUTEAMENTO DE CINTA SUPERIOR OU DE VERGA EM ALVENARIA ESTRUTURAL. AF_01/2015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</si>
  <si>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</si>
  <si>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</si>
  <si>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</si>
  <si>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</si>
  <si>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</si>
  <si>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</si>
  <si>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ENGENHEIRO CIVIL DE OBRA SENIOR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</si>
  <si>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</si>
  <si>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</si>
  <si>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</si>
  <si>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</si>
  <si>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</si>
  <si>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</si>
  <si>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</si>
  <si>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</si>
  <si>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</si>
  <si>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</si>
  <si>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ISOLAMENTO DE OBRA COM TELA PLASTICA COM MALHA DE 5MM</t>
  </si>
  <si>
    <t>ISOLAMENTO DE OBRA COM TELA PLASTICA COM MALHA DE 5MM E ESTRUTURA DE MADEIRA PONTALETEADA</t>
  </si>
  <si>
    <t>FECHAMENTO DE CONSTRUÇÃO TEMPORÁRIA EM CHAPA DE MADEIRA COMPENSADA E=10MM, COM REAPROVEITAMENTO DE 2X.</t>
  </si>
  <si>
    <t>ENTRADA PROVISORIA DE ENERGIA ELETRICA AEREA TRIFASICA 40A EM POSTE MADEIRA</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</si>
  <si>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</si>
  <si>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</si>
  <si>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</si>
  <si>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</si>
  <si>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</si>
  <si>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</si>
  <si>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</si>
  <si>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</si>
  <si>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</si>
  <si>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</si>
  <si>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</si>
  <si>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</si>
  <si>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</si>
  <si>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</si>
  <si>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</si>
  <si>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</si>
  <si>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</si>
  <si>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</si>
  <si>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</si>
  <si>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</si>
  <si>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</si>
  <si>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</si>
  <si>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</si>
  <si>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</si>
  <si>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</si>
  <si>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</si>
  <si>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</si>
  <si>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</si>
  <si>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</si>
  <si>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</si>
  <si>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</si>
  <si>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</si>
  <si>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</si>
  <si>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UMIDIFICAÇÃO DE MATERIAL PARA VALAS COM CAMINHÃO PIPA 10000L. AF_11/2016</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</si>
  <si>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</si>
  <si>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</si>
  <si>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ESCAVACAO E TRANSPORTE DE MATERIAL DE  1A CAT DMT 50M COM TRATOR SOBRE  ESTEIRAS 347 HP COM LAMINA E ESCARIFICADOR</t>
  </si>
  <si>
    <t>ESCAVACAO E TRANSPORTE DE MATERIAL DE  2A CAT DMT 50M COM TRATOR SOBRE  ESTEIRAS 347 HP COM LAMINA E ESCARIFICADOR</t>
  </si>
  <si>
    <t>ESCAVACAO MECANICA DE MATERIAL 1A. CATEGORIA, PROVENIENTE DE CORTE DE SUBLEITO (C/TRATOR ESTEIRAS  160HP)</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</si>
  <si>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</si>
  <si>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</si>
  <si>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</si>
  <si>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ESCAVACAO MECANICA DE VALAS (SOLO COM AGUA), PROFUNDIDADE MAIOR QUE 4,00 M ATE 6,00 M.</t>
  </si>
  <si>
    <t>ESCAVACAO MECANICA PARA ACERTO DE TALUDES, EM MATERIAL DE 1A CATEGORIA, COM ESCAVADEIRA HIDRAULICA</t>
  </si>
  <si>
    <t>ESCAVACAO MECANICA, A CEU ABERTO, EM MATERIAL DE 1A CATEGORIA, COM ESCAVADEIRA HIDRAULICA, CAPACIDADE DE 0,78 M3</t>
  </si>
  <si>
    <t>ESCAVACAO MECANICA CAMPO ABERTO EM SOLO EXCETO ROCHA ATE 2,00M PROFUNDIDADE</t>
  </si>
  <si>
    <t>ESCAVACAO SUBMERSA COM DRAGA DE MANDIBULA</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</si>
  <si>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</si>
  <si>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</si>
  <si>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</si>
  <si>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</si>
  <si>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</si>
  <si>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</si>
  <si>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</si>
  <si>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</si>
  <si>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</si>
  <si>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</si>
  <si>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</si>
  <si>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</si>
  <si>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</si>
  <si>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</si>
  <si>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</si>
  <si>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</si>
  <si>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</si>
  <si>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</si>
  <si>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</si>
  <si>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</si>
  <si>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</si>
  <si>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</si>
  <si>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</si>
  <si>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</si>
  <si>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</si>
  <si>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</si>
  <si>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</si>
  <si>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</si>
  <si>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</si>
  <si>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PORTA DE FERRO TIPO VENEZIANA, DE ABRIR, SEM BANDEIRA SEM FERRAGENS</t>
  </si>
  <si>
    <t>BATENTE FERRO 1X1/8"</t>
  </si>
  <si>
    <t>GRADE DE FERRO EM BARRA CHATA 3/16"</t>
  </si>
  <si>
    <t>PORTA CORTA-FOGO 90X210X4CM - FORNECIMENTO E INSTALAÇÃO. AF_08/2015</t>
  </si>
  <si>
    <t>PORTA EM ALUMÍNIO DE ABRIR TIPO VENEZIANA COM GUARNIÇÃO, FIXAÇÃO COM PARAFUSOS - FORNECIMENTO E INSTALAÇÃO. AF_08/2015</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</si>
  <si>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</si>
  <si>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</si>
  <si>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</si>
  <si>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</si>
  <si>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</si>
  <si>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</si>
  <si>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</si>
  <si>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</si>
  <si>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JUNTA 2,5X2,5CM COM ARGAMASSA 1:1:3 IMPERMEABILIZANTE DE HIDRO-ASFALTO CIMENTO E AREIA PARA PISO EM PLACAS</t>
  </si>
  <si>
    <t>ALVENARIA DE VEDAÇÃO DE BLOCOS CERÂMICOS FURADOS NA VERTICAL DE 9X19X39CM (ESPESSURA 9CM) DE PAREDES COM ÁREA LÍQUIDA MENOR QUE 6M² SEM VÃOS E ARGAMASSA DE ASSENTAMENTO COM PREPARO EM BETONEIRA.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</si>
  <si>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</si>
  <si>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</si>
  <si>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</si>
  <si>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</si>
  <si>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</si>
  <si>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</si>
  <si>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</si>
  <si>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</si>
  <si>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</si>
  <si>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</si>
  <si>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</si>
  <si>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</si>
  <si>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</si>
  <si>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</si>
  <si>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</si>
  <si>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</si>
  <si>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</si>
  <si>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</si>
  <si>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</si>
  <si>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</si>
  <si>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</si>
  <si>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</si>
  <si>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</si>
  <si>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</si>
  <si>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</si>
  <si>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</si>
  <si>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</si>
  <si>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</si>
  <si>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</si>
  <si>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</si>
  <si>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</si>
  <si>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</si>
  <si>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LAVATÓRIO LOUÇA BRANCA COM COLUNA, 45 X 55CM OU EQUIVALENTE, PADRÃO MÉDIO, INCLUSO SIFÃO TIPO GARRAFA, VÁLVULA E ENGATE FLEXÍVEL DE 40CM EM METAL CROMADO, COM APARELHO MISTURADOR PADRÃO MÉDIO - FORNECIMENTO E INSTALAÇÃO. AF_12/2013</t>
  </si>
  <si>
    <t>PONTO DE CONSUMO TERMINAL DE ÁGUA FRIA (SUBRAMAL) COM TUBULAÇÃO DE PVC, DN 25 MM, INSTALADO EM RAMAL DE ÁGUA, INCLUSOS RASGO E CHUMBAMENTO EM ALVENARIA. AF_12/2014</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</si>
  <si>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</si>
  <si>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</si>
  <si>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</si>
  <si>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</si>
  <si>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</si>
  <si>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</si>
  <si>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</si>
  <si>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</si>
  <si>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</si>
  <si>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</si>
  <si>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</si>
  <si>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</si>
  <si>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</si>
  <si>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</si>
  <si>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</si>
  <si>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</si>
  <si>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</si>
  <si>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</si>
  <si>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</si>
  <si>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</si>
  <si>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</si>
  <si>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</si>
  <si>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</si>
  <si>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</si>
  <si>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</si>
  <si>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</si>
  <si>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</si>
  <si>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</si>
  <si>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</si>
  <si>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</si>
  <si>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</si>
  <si>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</si>
  <si>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</si>
  <si>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</si>
  <si>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</si>
  <si>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</si>
  <si>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SERPENTINA, CAPACIDADE 30.000 L - CHP DIURNO. AF_06/2014</t>
  </si>
  <si>
    <t>PROJETOR DE ARGAMASSA, CAPACIDADE DE PROJEÇÃO 2 M3/H, ALCANCE ATÉ 50 M, MOTOR ELÉTRICO POTÊNCIA 7,5 HP - CHP DIURNO. AF_06/2014</t>
  </si>
  <si>
    <t>TRATOR DE ESTEIRAS, POTÊNCIA 125 HP, PESO OPERACIONAL 12,9 T, COM LÂMINA 2,7 M3 - CHP DIURNO. AF_10/2014</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</si>
  <si>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</si>
  <si>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</si>
  <si>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</si>
  <si>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</si>
  <si>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</si>
  <si>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</si>
  <si>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ATERRO MANUAL DE VALAS COM AREIA PARA ATERRO E COMPACTAÇÃO MECANIZADA. AF_05/2016</t>
  </si>
  <si>
    <t>REATERRO MECANIZADO</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</si>
  <si>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</si>
  <si>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</si>
  <si>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</si>
  <si>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ESPALHAMENTO MECANIZADO (COM MOTONIVELADORA 140 HP) MATERIAL 1A. CATEGORIA</t>
  </si>
  <si>
    <t>ESPALHAMENTO DE MATERIAL EM BOTA FORA, COM UTILIZACAO DE TRATOR DE ESTEIRAS DE 165 HP</t>
  </si>
  <si>
    <t>COMPACTACAO MECANICA, SEM CONTROLE DO GC (C/COMPACTADOR PLACA 400 KG)</t>
  </si>
  <si>
    <t>COMPACTACAO MECANICA C/ CONTROLE DO GC&gt;=95% DO PN (AREAS) (C/MONIVELADORA 140 HP E ROLO COMPRESSOR VIBRATORIO 80 HP)</t>
  </si>
  <si>
    <t>COMPACTACAO MECANICA A 95% DO PROCTOR NORMAL - PAVIMENTACAO URBANA</t>
  </si>
  <si>
    <t>COMPACTACAO MECANICA A 100% DO PROCTOR NORMAL - PAVIMENTACAO URBANA</t>
  </si>
  <si>
    <t>TRANSPORTE COM CAMINHÃO BASCULANTE DE 18 M3, EM VIA URBANA PAVIMENTADA, DMT ACIMA DE 30 KM(UNIDADE: M3XKM). AF_09/2016</t>
  </si>
  <si>
    <t>TRANSPORTE COM CAMINHÃO BASCULANTE DE 18 M3, EM VIA URBANA PAVIMENTADA, DMT ATÉ 30 KM (UNIDADE: M3XKM). AF_12/2016</t>
  </si>
  <si>
    <t>TRANSPORTE COM CAMINHÃO BASCULANTE DE 18 M3, EM VIA URBANA EM REVESTIMENTO PRIMÁRIO (UNIDADE: M3XKM). AF_09/2016</t>
  </si>
  <si>
    <t>TRANSPORTE COM CAMINHÃO BASCULANTE DE 18 M3, EM VIA URBANA EM LEITO NATURAL (UNIDADE: M3XKM). AF_09/2016</t>
  </si>
  <si>
    <t>TRANSPORTE COM CAMINHÃO BASCULANTE DE 14 M3, EM VIA URBANA PAVIMENTADA, DMT ACIMA DE 30 KM (UNIDADE: M3XKM). AF_04/2016</t>
  </si>
  <si>
    <t>TRANSPORTE COM CAMINHÃO BASCULANTE DE 14 M3, EM VIA URBANA PAVIMENTADA, DMT ATÉ 30 KM (UNIDADE: M3XKM). AF_12/2016</t>
  </si>
  <si>
    <t>TRANSPORTE COM CAMINHÃO BASCULANTE DE 14 M3, EM VIA URBANA EM REVESTIMENTO PRIMÁRIO (UNIDADE: M3XKM). AF_04/2016</t>
  </si>
  <si>
    <t>TRANSPORTE COM CAMINHÃO BASCULANTE DE 14 M3, EM VIA URBANA EM LEITO NATURAL (UNIDADE: M3XKM). AF_04/2016</t>
  </si>
  <si>
    <t>TRANSPORTE COM CAMINHÃO BASCULANTE DE 10 M3, EM VIA URBANA PAVIMENTADA, DMT ACIMA DE 30KM (UNIDADE: M3XKM). AF_04/2016</t>
  </si>
  <si>
    <t>CORTE E DOBRA DE AÇO CA-60, DIÂMETRO DE 5,0 MM, UTILIZADO EM ESTRIBO CONTÍNUO HELICOIDAL. AF_10/2016</t>
  </si>
  <si>
    <t>CORTE E DOBRA DE AÇO CA-50, DIÂMETRO DE 6,3 MM, UTILIZADO EM ESTRIBO CONTÍNUO HELICOIDAL. AF_10/2016</t>
  </si>
  <si>
    <t>MONTAGEM DE ACO</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</si>
  <si>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</si>
  <si>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</si>
  <si>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</si>
  <si>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</si>
  <si>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</si>
  <si>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</si>
  <si>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</si>
  <si>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</si>
  <si>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</si>
  <si>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</si>
  <si>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</si>
  <si>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</si>
  <si>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CARROCERIA - CAPACIDADE 9 TONELADAS</t>
  </si>
  <si>
    <t>TRANSPORTE COMERCIAL COM CAMINHAO CARROCERIA 9 T, RODOVIA PAVIMENTADA</t>
  </si>
  <si>
    <t>TRANSPORTE COMERCIAL COM CAMINHAO CARROCERIA 9 T, RODOVIA COM REVESTIMENTO PRIMARIO</t>
  </si>
  <si>
    <t>TRANSPORTE COMERCIAL COM CAMINHAO CARROCERIA 9 T, RODOVIA EM LEITO NATURAL</t>
  </si>
  <si>
    <t>TRANSPORTE DE PAVIMENTACAO REMOVIDA (RODOVIAS NAO URBANAS)</t>
  </si>
  <si>
    <t>TRANSPORTE DE MATERIAL ASFALTICO, COM CAMINHÃO COM CAPACIDADE DE 30000 L EM RODOVIA PAVIMENTADA PARA DISTÂNCIAS MÉDIAS DE TRANSPORTE SUPERIORES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</si>
  <si>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</si>
  <si>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</si>
  <si>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20000 L EM RODOVIA NÃO PAVIMENTADA PARA DISTÂNCIAS MÉDIAS DE TRANSPORTE IGUAL OU INFERIOR A 100 KM. AF_02/2016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</si>
  <si>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</si>
  <si>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</si>
  <si>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</si>
  <si>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</si>
  <si>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</si>
  <si>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</si>
  <si>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</si>
  <si>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</si>
  <si>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</si>
  <si>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</si>
  <si>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</si>
  <si>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74221/1</t>
  </si>
  <si>
    <t>TOPOGRAFIA</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</si>
  <si>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</si>
  <si>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</si>
  <si>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</si>
  <si>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</si>
  <si>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</si>
  <si>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</si>
  <si>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</si>
  <si>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</si>
  <si>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</si>
  <si>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</si>
  <si>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</si>
  <si>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</si>
  <si>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</si>
  <si>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</si>
  <si>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</si>
  <si>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</si>
  <si>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</si>
  <si>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</si>
  <si>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</si>
  <si>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</si>
  <si>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</si>
  <si>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</si>
  <si>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</si>
  <si>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</si>
  <si>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</si>
  <si>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</si>
  <si>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</si>
  <si>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</si>
  <si>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</si>
  <si>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</si>
  <si>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</si>
  <si>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</si>
  <si>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</si>
  <si>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</si>
  <si>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</si>
  <si>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</si>
  <si>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</si>
  <si>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</si>
  <si>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</si>
  <si>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</si>
  <si>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</si>
  <si>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</si>
  <si>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</si>
  <si>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</si>
  <si>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ENGATE FLEXÍVEL EM PLÁSTICO BRANCO, 1/2" X 30CM - FORNECIMENTO E INSTALAÇÃO. AF_12/2013</t>
  </si>
  <si>
    <t>ENGATE FLEXÍVEL EM PLÁSTICO BRANCO, 1/2" X 40CM - FORNECIMENTO E INSTALAÇÃO. AF_12/2013</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</si>
  <si>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</si>
  <si>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</si>
  <si>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</si>
  <si>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</si>
  <si>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</si>
  <si>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</si>
  <si>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</si>
  <si>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</si>
  <si>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</si>
  <si>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</si>
  <si>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</si>
  <si>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</si>
  <si>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</si>
  <si>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</si>
  <si>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</si>
  <si>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</si>
  <si>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</si>
  <si>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</si>
  <si>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</si>
  <si>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</si>
  <si>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</si>
  <si>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CURVA 45 GRAUS, PVC, SOLDÁVEL, DN 20MM, INSTALADO EM RAMAL DE DISTRIBUIÇÃO DE ÁGUA - FORNECIMENTO E INSTALAÇÃO. AF_12/2014</t>
  </si>
  <si>
    <t>GRELHA FF 30X90CM, 135KG, P/ CX RALO COM ASSENTAMENTO DE ARGAMASSA CIMENTO/AREIA 1:4 - FORNECIMENTO E INSTALAÇÃO</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</si>
  <si>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</si>
  <si>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</si>
  <si>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</si>
  <si>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</si>
  <si>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</si>
  <si>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HIDRANTE SUBTERRANEO FERRO FUNDIDO C/ CURVA LONGA E CAIXA DN=75MM</t>
  </si>
  <si>
    <t>TARJETA TIPO LIVRE/OCUPADO PARA PORTA DE BANHEIRO</t>
  </si>
  <si>
    <t>VIDRO LISO COMUM TRANSPARENTE, ESPESSURA 3MM</t>
  </si>
  <si>
    <t>VIDRO LISO COMUM TRANSPARENTE, ESPESSURA 4MM</t>
  </si>
  <si>
    <t>VIDRO FANTASIA TIPO CANELADO, ESPESSURA 4MM</t>
  </si>
  <si>
    <t>VIDRO ARAMADO, ESPESSURA 7MM</t>
  </si>
  <si>
    <t>ESPELHO CRISTAL ESPESSURA 4MM, COM MOLDURA DE MADEIRA</t>
  </si>
  <si>
    <t>VIDRO LISO COMUM TRANSPARENTE, ESPESSURA 5MM</t>
  </si>
  <si>
    <t>VIDRO LISO COMUM TRANSPARENTE, ESPESSURA 6MM</t>
  </si>
  <si>
    <t>VIDRO LISO FUME, ESPESSURA 4MM</t>
  </si>
  <si>
    <t>VIDRO LISO FUME, ESPESSURA 6MM</t>
  </si>
  <si>
    <t>VIDRO FANTASIA MARTELADO 4MM</t>
  </si>
  <si>
    <t>CANTONEIRA DE MADEIRA 3,0X3,0X1,0CM</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</si>
  <si>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</si>
  <si>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</si>
  <si>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</si>
  <si>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</si>
  <si>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</si>
  <si>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</si>
  <si>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</si>
  <si>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</si>
  <si>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</si>
  <si>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</si>
  <si>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</si>
  <si>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</si>
  <si>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</si>
  <si>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</si>
  <si>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</si>
  <si>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</si>
  <si>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</si>
  <si>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</si>
  <si>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</si>
  <si>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</si>
  <si>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</si>
  <si>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</si>
  <si>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ARQUITETO DE OBRA JUNIOR COM ENCARGOS COMPLEMENTARES</t>
  </si>
  <si>
    <t>ARQUITETO DE OBRA SENIOR COM ENCARGOS COMPLEMENTARES</t>
  </si>
  <si>
    <t>AUXILIAR DE ESCRITORIO COM ENCARGOS COMPLEMENTARES</t>
  </si>
  <si>
    <t>ENGENHEIRO CIVIL DE OBRA JUNIOR COM ENCARGOS COMPLEMENTARES</t>
  </si>
  <si>
    <t>LAJE PRE-MOLD BETA 12 P/3,5KN/M2 VAO 4,1M INCL VIGOTAS TIJOLOS ARMADU-RA NEGATIVA CAPEAMENTO 3CM CONCRETO 15MPA ESCORAMENTO MATERIAIS E MAO DE OBRA.</t>
  </si>
  <si>
    <t>LAJE PRE-MOLD BETA 16 P/3,5KN/M2 VAO 5,2M INCL VIGOTAS TIJOLOS ARMADU-RA NEGATIVA CAPEAMENTO 3CM CONCRETO 15MPA ESCORAMENTO MATERIAL E MAO  DE OBRA.</t>
  </si>
  <si>
    <t>LAJE PRE-MOLD BETA 20 P/3,5KN/M2 VAO 6,2M INCL VIGOTAS TIJOLOS ARMADU-RA NEGATIVA CAPEAMENTO 3CM CONCRETO 15MPA ESCORAMENTO MATERIAL E MAO  DE OBRA.</t>
  </si>
  <si>
    <t>LAJE PRE-MOLD BETA 11 P/1KN/M2 VAOS 4,40M/INCL VIGOTAS TIJOLOS ARMADURA NEGATIVA CAPEAMENTO 3CM CONCRETO 20MPA ESCORAMENTO MATERIAL E MAO  DE OBRA.</t>
  </si>
  <si>
    <t>LAJE PRE-MOLDADA P/FORRO, SOBRECARGA 100KG/M2, VAOS ATE 3,50M/E=8CM, C/LAJOTAS E CAP.C/CONC FCK=20MPA, 3CM, INTER-EIXO 38CM, C/ESCORAMENTO (REAPR.3X) E FERRAGEM NEGATIVA</t>
  </si>
  <si>
    <t>LAJE PRE-MOLDADA P/PISO, SOBRECARGA 200KG/M2, VAOS ATE 3,50M/E=8CM, C/LAJOTAS E CAP.C/CONC FCK=20MPA, 4CM, INTER-EIXO 38CM, C/ESCORAMENTO (REAPR.3X) E FERRAGEM NEGATIVA</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</si>
  <si>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</si>
  <si>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</si>
  <si>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</si>
  <si>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</si>
  <si>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</si>
  <si>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</si>
  <si>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</si>
  <si>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</si>
  <si>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</si>
  <si>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</si>
  <si>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</si>
  <si>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</si>
  <si>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</si>
  <si>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</si>
  <si>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</si>
  <si>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</si>
  <si>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</si>
  <si>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</si>
  <si>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CINTA DE AMARRAÇÃO DE ALVENARIA MOLDADA IN LOCO EM CONCRETO. AF_03/2016</t>
  </si>
  <si>
    <t>CINTA DE AMARRAÇÃO DE ALVENARIA MOLDADA IN LOCO COM UTILIZAÇÃO DE BLOCOS CANALETA. AF_03/2016</t>
  </si>
  <si>
    <t>SUPORTE APOIO CAIXA D AGUA BARROTES MADEIRA DE 1</t>
  </si>
  <si>
    <t>APARELHO DE APOIO NEOPRENE NAO FRETADO (1,4KG/DM3)</t>
  </si>
  <si>
    <t>ALVENARIA EM TIJOLO CERAMICO MACICO 5X10X20CM 1 VEZ (ESPESSURA 20CM), ASSENTADO COM ARGAMASSA TRACO 1:2:8 (CIMENTO, CAL E AREIA)</t>
  </si>
  <si>
    <t>ALVENARIA EM TIJOLO CERAMICO MACICO 5X10X20CM 1 1/2 VEZ (ESPESSURA 30CM), ASSENTADO COM ARGAMASSA TRACO 1:2:8 (CIMENTO, CAL E AREIA)</t>
  </si>
  <si>
    <t>ALVENARIA EM TIJOLO CERAMICO MACICO 5X10X20CM 1/2 VEZ (ESPESSURA 10CM), ASSENTADO COM ARGAMASSA TRACO 1:2:8 (CIMENTO, CAL E AREIA)</t>
  </si>
  <si>
    <t>(COMPOSIÇÃO REPRESENTATIVA) DO SERVIÇO DE ALVENARIA DE VEDAÇÃO DE BLOCOS VAZADOS DE CERÂMICA DE 14X9X19CM (ESPESSURA 14CM, BLOCO DEITADO), PARA EDIFICAÇÃO HABITACIONAL UNIFAMILIAR (CASA) E EDIFICAÇÃO PÚBLICA PADRÃO. AF_12/2014</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</si>
  <si>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</si>
  <si>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</si>
  <si>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</si>
  <si>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</si>
  <si>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</si>
  <si>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</si>
  <si>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</si>
  <si>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</si>
  <si>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</si>
  <si>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</si>
  <si>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</si>
  <si>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</si>
  <si>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</si>
  <si>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</si>
  <si>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</si>
  <si>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</si>
  <si>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</si>
  <si>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(COMPOSIÇÃO REPRESENTATIVA) DE ALVENARIA DE BLOCOS DE CONCRETO ESTRUTURAL 14X19X39 CM, (ESPESSURA 14 CM), FBK = 4,5 MPA, UTILIZANDO PALHETA, PARA EDIFICAÇÃO HABITACIONAL. AF_10/2015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</si>
  <si>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</si>
  <si>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</si>
  <si>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</si>
  <si>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</si>
  <si>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</si>
  <si>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</si>
  <si>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</si>
  <si>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</si>
  <si>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</si>
  <si>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</si>
  <si>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</si>
  <si>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</si>
  <si>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</si>
  <si>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</si>
  <si>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</si>
  <si>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</si>
  <si>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</si>
  <si>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</si>
  <si>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</si>
  <si>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DIVISORIA EM MARMORITE ESPESSURA 35MM, CHUMBAMENTO NO PISO E PAREDE COM ARGAMASSA DE CIMENTO E AREIA, POLIMENTO MANUAL, EXCLUSIVE FERRAGENS</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</si>
  <si>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</si>
  <si>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</si>
  <si>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DIVISORIA EM MADEIRA COMPENSADA RESINADA ESPESSURA 6MM, ESTRUTURADA EM MADEIRA DE LEI 3"X3"</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</si>
  <si>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</si>
  <si>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</si>
  <si>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</si>
  <si>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ISOLAMENTO TERMOACÚSTICO COM LÃ MINERAL NA SUBCOBERTURA, INCLUSO TRANSPORTE VERTICAL. AF_06/2016</t>
  </si>
  <si>
    <t>SUBCOBERTURA COM MANTA PLÁSTICA REVESTIDA POR PELÍCULA DE ALUMÍNO, INCLUSO TRANSPORTE VERTICAL. AF_06/2016</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</si>
  <si>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</si>
  <si>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</si>
  <si>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</si>
  <si>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</si>
  <si>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</si>
  <si>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</si>
  <si>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</si>
  <si>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</si>
  <si>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</si>
  <si>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</si>
  <si>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</si>
  <si>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</si>
  <si>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</si>
  <si>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</si>
  <si>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CAMINHÃO BASCULANTE 10 M3, TRUCADO CABINE SIMPLES, PESO BRUTO TOTAL 23.000 KG, CARGA ÚTIL MÁXIMA 15.935 KG, DISTÂNCIA ENTRE EIXOS 4,80 M, POTÊNCIA 230 CV INCLUSIVE CAÇAMBA METÁLICA - CHI DIURNO. AF_06/2014</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</si>
  <si>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</si>
  <si>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</si>
  <si>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GRADE DE DISCO CONTROLE REMOTO REBOCÁVEL, COM 24 DISCOS 24 X 6 MM COM PNEUS PARA TRANSPORTE - MANUTENÇÃO.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</si>
  <si>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</si>
  <si>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</si>
  <si>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</si>
  <si>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</si>
  <si>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</si>
  <si>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</si>
  <si>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</si>
  <si>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VIBROACABADORA DE ASFALTO SOBRE ESTEIRAS, LARGURA DE PAVIMENTAÇÃO 1,90 M A 5,30 M, POTÊNCIA 105 HP CAPACIDADE 450 T/H - MANUTENÇÃO. AF_11/2014</t>
  </si>
  <si>
    <t>CONCRETAGENS</t>
  </si>
  <si>
    <t>GRAUTEAMENTOS</t>
  </si>
  <si>
    <t>ARMAÇÃO PARA ALVENARIA ESTRUTURAL</t>
  </si>
  <si>
    <t>ARMAÇÃO PARA PAREDES DE CONCRETO</t>
  </si>
  <si>
    <t>73749/1</t>
  </si>
  <si>
    <t>73749/2</t>
  </si>
  <si>
    <t>73749/3</t>
  </si>
  <si>
    <t>ASSENTAMENTO DE TUBOS DE PVC</t>
  </si>
  <si>
    <t>ASSENTAMENTO DE TUBOS DE PVC CORRUGADOS</t>
  </si>
  <si>
    <t>ASSENTAMENTO DE TUBOS DE FERRO FUNDIDO</t>
  </si>
  <si>
    <t>PONTO DE ÁGUA</t>
  </si>
  <si>
    <t>RECICLADORAS DE ASFALTO</t>
  </si>
  <si>
    <t>PERFURATRIZES</t>
  </si>
  <si>
    <t>PLACAS VIBRATÓRIAS</t>
  </si>
  <si>
    <t>CORTADORAS DE PISO</t>
  </si>
  <si>
    <t>MINICARREGADEIRAS</t>
  </si>
  <si>
    <t>PÁS CARREGADEIRAS</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</si>
  <si>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</si>
  <si>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</si>
  <si>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</si>
  <si>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</si>
  <si>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</si>
  <si>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</si>
  <si>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</si>
  <si>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</si>
  <si>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</si>
  <si>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</si>
  <si>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</si>
  <si>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</si>
  <si>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</si>
  <si>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</si>
  <si>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</si>
  <si>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</si>
  <si>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</si>
  <si>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</si>
  <si>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</si>
  <si>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</si>
  <si>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</si>
  <si>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</si>
  <si>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</si>
  <si>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</si>
  <si>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</si>
  <si>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</si>
  <si>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</si>
  <si>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</si>
  <si>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</si>
  <si>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</si>
  <si>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</si>
  <si>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</si>
  <si>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</si>
  <si>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</si>
  <si>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</si>
  <si>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</si>
  <si>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</si>
  <si>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</si>
  <si>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</si>
  <si>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</si>
  <si>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</si>
  <si>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</si>
  <si>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</si>
  <si>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</si>
  <si>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</si>
  <si>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</si>
  <si>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</si>
  <si>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</si>
  <si>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</si>
  <si>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</si>
  <si>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</si>
  <si>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</si>
  <si>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</si>
  <si>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</si>
  <si>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</si>
  <si>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</si>
  <si>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</si>
  <si>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</si>
  <si>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</si>
  <si>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</si>
  <si>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</si>
  <si>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</si>
  <si>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</si>
  <si>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</si>
  <si>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</si>
  <si>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</si>
  <si>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ESGOTAMENTO COM MOTO-BOMBA AUTOESCOVANTE</t>
  </si>
  <si>
    <t>CAMADA DRENANTE COM BRITA NUM 3</t>
  </si>
  <si>
    <t>CAMADA DRENANTE COM BRITA NUM 2</t>
  </si>
  <si>
    <t>CAMADA VERTICAL DRENANTE C/ PEDRA BRITADA NUMS 1 E 2</t>
  </si>
  <si>
    <t>CAMADA HORIZONTAL DRENANTE C/ PEDRA BRITADA 1 E 2</t>
  </si>
  <si>
    <t>ENROCAMENTO COM PEDRA ARGAMASSADA TRAÇO 1:4 COM PEDRA DE MÃO</t>
  </si>
  <si>
    <t>ENSECADEIRA DE MADEIRA COM PAREDE SIMPLES</t>
  </si>
  <si>
    <t>ENSECADEIRA DE MADEIRA COM PAREDE DUPLA</t>
  </si>
  <si>
    <t>MURO DE ARRIMO DE ALVENARIA DE PEDRA ARGAMASSADA</t>
  </si>
  <si>
    <t>MURO DE ARRIMO DE ALVENARIA DE TIJOLOS</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</si>
  <si>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</si>
  <si>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</si>
  <si>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</si>
  <si>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</si>
  <si>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</si>
  <si>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</si>
  <si>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</si>
  <si>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</si>
  <si>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</si>
  <si>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ASSENTAMENTO DE TUBO DE PEAD CORRUGADO DE DUPLA PAREDE PARA REDE COLETORA DE ESGOTO, DN 600 MM, JUNTA ELÁSTICA INTEGRADA, INSTALADO EM LOCAL COM NÍVEL ALTO DE INTERFERÊNCIAS (NÃO INCLUI FORNECIMENTO). AF_06/2015</t>
  </si>
  <si>
    <t>GRELHA DE FERRO FUNDIDO PARA CANALETA LARG = 30CM, FORNECIMENTO E ASSENTAMENTO</t>
  </si>
  <si>
    <t>GRELHA DE FERRO FUNDIDO PARA CANALETA LARG = 20CM, FORNECIMENTO E ASSENTAMENTO</t>
  </si>
  <si>
    <t>GRELHA DE FERRO FUNDIDO PARA CANALETA LARG = 15CM, FORNECIMENTO E ASSENTAMENTO</t>
  </si>
  <si>
    <t>MOTOBOMBA TRASH (PARA ÁGUA SUJA) AUTO ESCORVANTE, MOTOR GASOLINA DE 6,41 HP, DIÂMETROS DE SUCÇÃO X RECALQUE: 3" X 3", HM/Q = 10 MCA / 60 M3/H A 23 MCA / 0 M3/H - CHP DIURNO. AF_10/2014</t>
  </si>
  <si>
    <t>CAMINHÃO BASCULANTE 6 M3 TOCO, PESO BRUTO TOTAL 16.000 KG, CARGA ÚTIL MÁXIMA 11.130 KG, DISTÂNCIA ENTRE EIXOS 5,36 M, POTÊNCIA 185 CV, INCLUSIVE CAÇAMBA METÁLICA - CHP DIURNO. AF_06/2014</t>
  </si>
  <si>
    <t>CAMINHÃO TOCO, PBT 14.300 KG, CARGA ÚTIL MÁX. 9.710 KG, DIST. ENTRE EIXOS 3,56 M, POTÊNCIA 185 CV, INCLUSIVE CARROCERIA FIXA ABERTA DE MADEIRA P/ TRANSPORTE GERAL DE CARGA SECA, DIMEN. APROX. 2,50 X 6,50 X 0,50 M - CHI DIURNO. AF_06/2014</t>
  </si>
  <si>
    <t>MOTOBOMBA CENTRÍFUGA, MOTOR A GASOLINA, POTÊNCIA 5,42 HP, BOCAIS 1 1/2" X 1", DIÂMETRO ROTOR 143 MM HM/Q = 6 MCA / 16,8 M3/H A 38 MCA / 6,6 M3/H - CHP DIURNO. AF_06/2014</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</si>
  <si>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</si>
  <si>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</si>
  <si>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</si>
  <si>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</si>
  <si>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</si>
  <si>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</si>
  <si>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</si>
  <si>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</si>
  <si>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</si>
  <si>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</si>
  <si>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</si>
  <si>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</si>
  <si>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</si>
  <si>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</si>
  <si>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</si>
  <si>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</si>
  <si>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</si>
  <si>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</si>
  <si>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</si>
  <si>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</si>
  <si>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</si>
  <si>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</si>
  <si>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</si>
  <si>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</si>
  <si>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</si>
  <si>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</si>
  <si>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</si>
  <si>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</si>
  <si>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</si>
  <si>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</si>
  <si>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</si>
  <si>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TELHAMENTO COM TELHA METÁLICA TERMOACÚSTICA E = 30 MM, COM ATÉ 2 ÁGUAS, INCLUSO IÇAMENTO.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</si>
  <si>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</si>
  <si>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</si>
  <si>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</si>
  <si>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</si>
  <si>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</si>
  <si>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</si>
  <si>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</si>
  <si>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</si>
  <si>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</si>
  <si>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</si>
  <si>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</si>
  <si>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</si>
  <si>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AMARRAÇÃO DE TELHAS CERÂMICAS OU DE CONCRETO. AF_06/2016</t>
  </si>
  <si>
    <t>CUMEEIRA E ESPIGÃO PARA TELHA CERÂMICA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</si>
  <si>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</si>
  <si>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TELHA DE CONCRETO</t>
  </si>
  <si>
    <t>TELHAMENTO COM TELHA DE CONCRETO DE ENCAIXE, COM ATÉ 2 ÁGUAS, INCLUSO TRANSPORTE VERTICAL. AF_06/2016</t>
  </si>
  <si>
    <t>TELHAMENTO COM TELHA DE CONCRETO DE ENCAIXE, COM MAIS DE 2 ÁGUAS, INCLUSO TRANSPORTE VERTICAL. AF_06/2016</t>
  </si>
  <si>
    <t>CUMEEIRA E ESPIGÃO PARA TELHA DE CONCRETO EMBOÇADA COM ARGAMASSA TRAÇO 1:2:9 (CIMENTO, CAL E AREIA), PARA TELHADOS COM MAIS DE 2 ÁGUAS, INCLUSO TRANSPORTE VERTICAL. AF_06/2016</t>
  </si>
  <si>
    <t>CUMEEIRA PARA TELHA DE CONCRETO EMBOÇADA COM ARGAMASSA TRAÇO 1:2:9 (CIMENTO, CAL E AREIA) PARA TELHADOS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</si>
  <si>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</si>
  <si>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</si>
  <si>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</si>
  <si>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CUMEEIRA PARA TELHA DE FIBROCIMENTO ONDULADA E = 6 MM, INCLUSO ACESSÓRIOS DE FIXAÇÃO E IÇAMENTO. AF_06/2016</t>
  </si>
  <si>
    <t>CUMEEIRA PARA TELHA DE FIBROCIMENTO ESTRUTURAL E = 6 MM, INCLUSO ACESSÓRIOS DE FIXAÇÃO E IÇAMENTO. AF_06/2016</t>
  </si>
  <si>
    <t>RUFO EM FIBROCIMENTO PARA TELHA ONDULADA E = 6 MM, ABA DE 26 CM, INCLUSO TRANSPORTE VERTICAL. AF_06/2016</t>
  </si>
  <si>
    <t>CUMEEIRA TIPO SHED PARA TELHA DE FIBROCIMENTO ONDULADA, INCLUSO JUNTAS DE VEDACAO E ACESSORIOS DE FIXACAO</t>
  </si>
  <si>
    <t>TELHAMENTO COM TELHA ONDULADA DE FIBRA DE VIDRO E = 0,6 MM, PARA TELHADO COM INCLINAÇÃO MAIOR QUE 10°, COM ATÉ 2 ÁGUAS, INCLUSO IÇAMENTO. AF_06/2016</t>
  </si>
  <si>
    <t>TELHAMENTO COM TELHA DE ENCAIXE, TIPO FRANCESA DE VIDRO, COM ATÉ 2 ÁGUAS, INCLUSO TRANSPORTE VERTICAL. AF_06/2016</t>
  </si>
  <si>
    <t>TRAMA DE AÇO PARA COBERTURAS</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</si>
  <si>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</si>
  <si>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</si>
  <si>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</si>
  <si>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</si>
  <si>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</si>
  <si>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</si>
  <si>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</si>
  <si>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</si>
  <si>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</si>
  <si>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</si>
  <si>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</si>
  <si>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</si>
  <si>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</si>
  <si>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</si>
  <si>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</si>
  <si>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PORTA DE MADEIRA COMPENSADA LISA PARA CERA OU VERNIZ, 120X210X3,5CM, 2 FOLHAS, INCLUSO ADUELA 1A, ALIZAR 1A E DOBRADICAS COM ANEL</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</si>
  <si>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</si>
  <si>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</si>
  <si>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</si>
  <si>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</si>
  <si>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</si>
  <si>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</si>
  <si>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</si>
  <si>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PORTA DE MADEIRA COMPENSADA LISA PARA PINTURA, 120X210X3,5CM, 2 FOLHAS, INCLUSO ADUELA 2A, ALIZAR 2A E DOBRADICAS</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</si>
  <si>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</si>
  <si>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</si>
  <si>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TRANSPORTE HORIZONTAL DE 100 M COM CARRINHO PLATAFORMA COM TELHA DE CONCRETO OU CERÂMICA. AF_07/2016</t>
  </si>
  <si>
    <t>TRANSPORTE HORIZONTAL DE 100 M COM CARRINHO PLATAFORMA COM BARRAMENTO BLINDADO. AF_07/2016</t>
  </si>
  <si>
    <t>TRANSPORTE MANUAL HORIZONTAL</t>
  </si>
  <si>
    <t>TRANSPORTE HORIZONTAL MANUAL, DE 30 M, DE JANELAS. AF_07/2016</t>
  </si>
  <si>
    <t>73866/8</t>
  </si>
  <si>
    <t>73866/9</t>
  </si>
  <si>
    <t>73867/1</t>
  </si>
  <si>
    <t>73867/2</t>
  </si>
  <si>
    <t>73867/3</t>
  </si>
  <si>
    <t>73867/4</t>
  </si>
  <si>
    <t>73970/1</t>
  </si>
  <si>
    <t>73970/2</t>
  </si>
  <si>
    <t>74045/2</t>
  </si>
  <si>
    <t>CALHAS</t>
  </si>
  <si>
    <t>CONDUTORES</t>
  </si>
  <si>
    <t>RUFOS</t>
  </si>
  <si>
    <t>73910/8</t>
  </si>
  <si>
    <t>73910/9</t>
  </si>
  <si>
    <t>JANELAS EM MADEIRA</t>
  </si>
  <si>
    <t>73813/1</t>
  </si>
  <si>
    <t>COMPLEMENTOS E OUTROS EM MADEIRA</t>
  </si>
  <si>
    <t>73933/1</t>
  </si>
  <si>
    <t>73933/3</t>
  </si>
  <si>
    <t>73933/4</t>
  </si>
  <si>
    <t>74136/1</t>
  </si>
  <si>
    <t>74136/2</t>
  </si>
  <si>
    <t>74136/3</t>
  </si>
  <si>
    <t>ELETRODUTOS PVC RIGIDOS</t>
  </si>
  <si>
    <t>ELETRODUTOS PVC FLEXIVEIS</t>
  </si>
  <si>
    <t>ELETRODUTOS ACO GALVANIZADO</t>
  </si>
  <si>
    <t>ISOLAMENTO 450/750V</t>
  </si>
  <si>
    <t>ISOLAMENTO 0,6/1KV</t>
  </si>
  <si>
    <t>LIGA DE ALUMINIO</t>
  </si>
  <si>
    <t>PVC</t>
  </si>
  <si>
    <t>MONOPOLARES</t>
  </si>
  <si>
    <t>BIPOLARES</t>
  </si>
  <si>
    <t>TRIPOLARES</t>
  </si>
  <si>
    <t>SIMPLES</t>
  </si>
  <si>
    <t>PARALELOS</t>
  </si>
  <si>
    <t>CONJUGADOS</t>
  </si>
  <si>
    <t>BIPOLAR</t>
  </si>
  <si>
    <t>INTERMEDIARIO</t>
  </si>
  <si>
    <t>INCANDESCENTES</t>
  </si>
  <si>
    <t>VAPOR METALICO</t>
  </si>
  <si>
    <t>FLUORESCENTES</t>
  </si>
  <si>
    <t>MISTAS</t>
  </si>
  <si>
    <t>Telefone</t>
  </si>
  <si>
    <t>TRANSPORTE DE TUBOS</t>
  </si>
  <si>
    <t>FORMAS PARA SUPERESTRUTURA</t>
  </si>
  <si>
    <t>ESCORAMENTO DE FORMAS</t>
  </si>
  <si>
    <t>ARMADURAS</t>
  </si>
  <si>
    <t>74131/4</t>
  </si>
  <si>
    <t>74131/5</t>
  </si>
  <si>
    <t>74131/6</t>
  </si>
  <si>
    <t>74131/7</t>
  </si>
  <si>
    <t>74131/8</t>
  </si>
  <si>
    <t>CONTATORES</t>
  </si>
  <si>
    <t>DISJUNTORES</t>
  </si>
  <si>
    <t>74130/1</t>
  </si>
  <si>
    <t>ESTRUTURAL USINADO</t>
  </si>
  <si>
    <t>INTERRUPTORES</t>
  </si>
  <si>
    <t>SUPORTE E CHUMBADOR PARA POSTE</t>
  </si>
  <si>
    <t>73855/1</t>
  </si>
  <si>
    <t>73857/1</t>
  </si>
  <si>
    <t>73857/2</t>
  </si>
  <si>
    <t>73857/3</t>
  </si>
  <si>
    <t>73781/1</t>
  </si>
  <si>
    <t>73781/2</t>
  </si>
  <si>
    <t>74154/1</t>
  </si>
  <si>
    <t>74155/1</t>
  </si>
  <si>
    <t>74155/2</t>
  </si>
  <si>
    <t>74205/1</t>
  </si>
  <si>
    <t>73780/4</t>
  </si>
  <si>
    <t>POSTES</t>
  </si>
  <si>
    <t>GERADORES</t>
  </si>
  <si>
    <t>FORRO DE MADEIRA</t>
  </si>
  <si>
    <t>73835/3</t>
  </si>
  <si>
    <t>73836/1</t>
  </si>
  <si>
    <t>73836/2</t>
  </si>
  <si>
    <t>73836/3</t>
  </si>
  <si>
    <t>73836/4</t>
  </si>
  <si>
    <t>73837/1</t>
  </si>
  <si>
    <t>73837/2</t>
  </si>
  <si>
    <t>73837/3</t>
  </si>
  <si>
    <t>73826/1</t>
  </si>
  <si>
    <t>73826/2</t>
  </si>
  <si>
    <t>73824/1</t>
  </si>
  <si>
    <t>74194/1</t>
  </si>
  <si>
    <t>74072/2</t>
  </si>
  <si>
    <t>74072/3</t>
  </si>
  <si>
    <t>PORTAS EM ALUMINIO</t>
  </si>
  <si>
    <t>74163/1</t>
  </si>
  <si>
    <t>74163/2</t>
  </si>
  <si>
    <t>73924/1</t>
  </si>
  <si>
    <t>73924/2</t>
  </si>
  <si>
    <t>73924/3</t>
  </si>
  <si>
    <t>74145/1</t>
  </si>
  <si>
    <t>79499/1</t>
  </si>
  <si>
    <t>79515/1</t>
  </si>
  <si>
    <t>83696/1</t>
  </si>
  <si>
    <t>73978/1</t>
  </si>
  <si>
    <t>74245/1</t>
  </si>
  <si>
    <t>79500/2</t>
  </si>
  <si>
    <t>79514/1</t>
  </si>
  <si>
    <t>EMBASAMENTO COM MATERIAL GRANULAR / AGULHAMENTO</t>
  </si>
  <si>
    <t>73817/1</t>
  </si>
  <si>
    <t>73817/2</t>
  </si>
  <si>
    <t>74078/1</t>
  </si>
  <si>
    <t>PISO CIMENTADO</t>
  </si>
  <si>
    <t>73769/1</t>
  </si>
  <si>
    <t>73769/2</t>
  </si>
  <si>
    <t>73769/3</t>
  </si>
  <si>
    <t>73769/4</t>
  </si>
  <si>
    <t>BRACOS E FIXACÃO</t>
  </si>
  <si>
    <t>74231/1</t>
  </si>
  <si>
    <t>ENTRADA DE ENERGIA</t>
  </si>
  <si>
    <t>SABONETERIAS E PAPELEIRAS</t>
  </si>
  <si>
    <t>TOMADAS</t>
  </si>
  <si>
    <t>74141/4</t>
  </si>
  <si>
    <t>CAIXAS DE GORDURA</t>
  </si>
  <si>
    <t>73873/2</t>
  </si>
  <si>
    <t>73873/3</t>
  </si>
  <si>
    <t>73873/4</t>
  </si>
  <si>
    <t>73873/5</t>
  </si>
  <si>
    <t>CAIXAS E COMPLEMENTOS</t>
  </si>
  <si>
    <t>TAMPAS</t>
  </si>
  <si>
    <t>LIMPEZA DE GALERIAS</t>
  </si>
  <si>
    <t>EQUIPAMENTO DE SOLDA</t>
  </si>
  <si>
    <t>74224/1</t>
  </si>
  <si>
    <t>73968/1</t>
  </si>
  <si>
    <t>74033/1</t>
  </si>
  <si>
    <t>COMPRESSOR</t>
  </si>
  <si>
    <t>CAIXAS PARA TELEFONIA</t>
  </si>
  <si>
    <t>BLOCO DE CONCRETO CELULAR</t>
  </si>
  <si>
    <t>73863/1</t>
  </si>
  <si>
    <t>73799/1</t>
  </si>
  <si>
    <t>DISSIPADOR DE ENERGIA</t>
  </si>
  <si>
    <t>BUEIROS / BOCA DE LOBO</t>
  </si>
  <si>
    <t>73856/1</t>
  </si>
  <si>
    <t>73856/2</t>
  </si>
  <si>
    <t>73856/3</t>
  </si>
  <si>
    <t>73856/4</t>
  </si>
  <si>
    <t>73856/5</t>
  </si>
  <si>
    <t>73856/6</t>
  </si>
  <si>
    <t>73856/7</t>
  </si>
  <si>
    <t>73856/8</t>
  </si>
  <si>
    <t>73856/9</t>
  </si>
  <si>
    <t>73856/10</t>
  </si>
  <si>
    <t>73856/11</t>
  </si>
  <si>
    <t>73856/12</t>
  </si>
  <si>
    <t>73856/13</t>
  </si>
  <si>
    <t>ESTRUTURA PARA COBERTURA EM MADEIRA</t>
  </si>
  <si>
    <t>74100/1</t>
  </si>
  <si>
    <t>74238/2</t>
  </si>
  <si>
    <t>73834/4</t>
  </si>
  <si>
    <t>73835/1</t>
  </si>
  <si>
    <t>73835/2</t>
  </si>
  <si>
    <t>TUBOS DE CPVC - AGUA QUENTE</t>
  </si>
  <si>
    <t>TUBOS DE PVC - ESGOTO E AGUAS PLUVIAIS</t>
  </si>
  <si>
    <t>74151/1</t>
  </si>
  <si>
    <t>73780/2</t>
  </si>
  <si>
    <t>73780/3</t>
  </si>
  <si>
    <t>73857/4</t>
  </si>
  <si>
    <t>73857/5</t>
  </si>
  <si>
    <t>73857/6</t>
  </si>
  <si>
    <t>73857/7</t>
  </si>
  <si>
    <t>73857/8</t>
  </si>
  <si>
    <t>73781/3</t>
  </si>
  <si>
    <t>FIOS E CABOS TELEFÔNICOS</t>
  </si>
  <si>
    <t>73768/1</t>
  </si>
  <si>
    <t>CAIXAS COM GRELHA E GRELHAS</t>
  </si>
  <si>
    <t>ENSECADEIRA</t>
  </si>
  <si>
    <t>73890/1</t>
  </si>
  <si>
    <t>73890/2</t>
  </si>
  <si>
    <t>PAISAGISMO E EQUIPAMENTOS EXTERNOS</t>
  </si>
  <si>
    <t>PLANTAS</t>
  </si>
  <si>
    <t>73788/2</t>
  </si>
  <si>
    <t>POSTE DECORATIVO</t>
  </si>
  <si>
    <t>ESTACA MANGUE</t>
  </si>
  <si>
    <t>LIMPEZAS</t>
  </si>
  <si>
    <t>LIMPEZA GERAL</t>
  </si>
  <si>
    <t>LIMPEZA DE PISOS</t>
  </si>
  <si>
    <t>73948/11</t>
  </si>
  <si>
    <t>73948/15</t>
  </si>
  <si>
    <t>LIMPEZAS DIVERSAS</t>
  </si>
  <si>
    <t>73806/1</t>
  </si>
  <si>
    <t>73948/2</t>
  </si>
  <si>
    <t>73948/3</t>
  </si>
  <si>
    <t>73948/8</t>
  </si>
  <si>
    <t>73948/9</t>
  </si>
  <si>
    <t>74086/1</t>
  </si>
  <si>
    <t>ARGAMASSAS</t>
  </si>
  <si>
    <t>CIMENTO E AGREGADO</t>
  </si>
  <si>
    <t>CAL E AGREGADO</t>
  </si>
  <si>
    <t>CIMENTO, CAL E AGREGADO</t>
  </si>
  <si>
    <t>73856/14</t>
  </si>
  <si>
    <t>73856/15</t>
  </si>
  <si>
    <t>INSTALACOES DE PREVENCAO CONTRA INCENDIOS</t>
  </si>
  <si>
    <t>MANUTENCAO / REPAROS - PCI</t>
  </si>
  <si>
    <t>73863/2</t>
  </si>
  <si>
    <t>BLOCO DE VIDRO</t>
  </si>
  <si>
    <t>AR CONDICIONADO</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</si>
  <si>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</si>
  <si>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</si>
  <si>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</si>
  <si>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</si>
  <si>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</si>
  <si>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ELEMENTO VAZADO CONCRETO</t>
  </si>
  <si>
    <t>73937/1</t>
  </si>
  <si>
    <t>73937/3</t>
  </si>
  <si>
    <t>73937/5</t>
  </si>
  <si>
    <t>ALVENARIA EM PEDRA</t>
  </si>
  <si>
    <t>ENCUNHAMENTO</t>
  </si>
  <si>
    <t>SC25KG</t>
  </si>
  <si>
    <t>PEITORIL</t>
  </si>
  <si>
    <t>TALHA E TROLEY MANUAL</t>
  </si>
  <si>
    <t>GUINDASTES E LANCAS ELEVATORIAS</t>
  </si>
  <si>
    <t>CAMINHOES</t>
  </si>
  <si>
    <t>COMPACTADORES</t>
  </si>
  <si>
    <t>ART / RRT N°:</t>
  </si>
  <si>
    <t>ORGÃO:</t>
  </si>
  <si>
    <t>PARANÁ EDIFICAÇÕES</t>
  </si>
  <si>
    <t>G O V E R N O    D O    E S T A D O    D O    P A R A N Á</t>
  </si>
  <si>
    <t>GERÊNCIA DE CUSTOS E ORÇAMENTOS - GCO</t>
  </si>
  <si>
    <t>CÓDIGOS</t>
  </si>
  <si>
    <t>DESCRIÇÃO</t>
  </si>
  <si>
    <t>UNID.</t>
  </si>
  <si>
    <t>COEF.</t>
  </si>
  <si>
    <t>R$ UNIT.</t>
  </si>
  <si>
    <t>Código e Referência da Composição de Custos</t>
  </si>
  <si>
    <t>CODIGO</t>
  </si>
  <si>
    <t>CUSTOS</t>
  </si>
  <si>
    <t>CREA / CAU:</t>
  </si>
  <si>
    <t>UNID. MEDIDA</t>
  </si>
  <si>
    <t>73798/1</t>
  </si>
  <si>
    <t>FUNDO PREPARADOR</t>
  </si>
  <si>
    <t>73865/1</t>
  </si>
  <si>
    <t>74064/1</t>
  </si>
  <si>
    <t>74064/2</t>
  </si>
  <si>
    <t>PINTURA EM MADEIRA</t>
  </si>
  <si>
    <t>73739/1</t>
  </si>
  <si>
    <t>74065/1</t>
  </si>
  <si>
    <t>74065/2</t>
  </si>
  <si>
    <t>74065/3</t>
  </si>
  <si>
    <t>79497/1</t>
  </si>
  <si>
    <t>79494/1</t>
  </si>
  <si>
    <t>73794/1</t>
  </si>
  <si>
    <t>BANCADAS</t>
  </si>
  <si>
    <t>TANQUES</t>
  </si>
  <si>
    <t>CUBAS E PIAS</t>
  </si>
  <si>
    <t>TORNEIRAS E MISTURADORES</t>
  </si>
  <si>
    <t>74234/1</t>
  </si>
  <si>
    <t>73790/2</t>
  </si>
  <si>
    <t>73790/4</t>
  </si>
  <si>
    <t>83695/1</t>
  </si>
  <si>
    <t>BASE</t>
  </si>
  <si>
    <t>73782/5</t>
  </si>
  <si>
    <t>73782/2</t>
  </si>
  <si>
    <t>73782/3</t>
  </si>
  <si>
    <t>73782/4</t>
  </si>
  <si>
    <t>FORMAS</t>
  </si>
  <si>
    <t>TRATORES</t>
  </si>
  <si>
    <t>CANALETAS/CALHAS EM CONCRETO E ALVENARIA</t>
  </si>
  <si>
    <t>73882/1</t>
  </si>
  <si>
    <t>BARREIRA</t>
  </si>
  <si>
    <t>73770/1</t>
  </si>
  <si>
    <t>73770/2</t>
  </si>
  <si>
    <t>MUROS E FECHOS</t>
  </si>
  <si>
    <t>74038/1</t>
  </si>
  <si>
    <t>74142/1</t>
  </si>
  <si>
    <t>74142/4</t>
  </si>
  <si>
    <t>74143/1</t>
  </si>
  <si>
    <t>74143/2</t>
  </si>
  <si>
    <t>74142/3</t>
  </si>
  <si>
    <t>74039/1</t>
  </si>
  <si>
    <t>74142/2</t>
  </si>
  <si>
    <t>ALAMBRADOS</t>
  </si>
  <si>
    <t>73787/1</t>
  </si>
  <si>
    <t>74244/1</t>
  </si>
  <si>
    <t>MUROS DE ARRIMO</t>
  </si>
  <si>
    <t>73843/1</t>
  </si>
  <si>
    <t>73844/1</t>
  </si>
  <si>
    <t>73844/2</t>
  </si>
  <si>
    <t>73846/1</t>
  </si>
  <si>
    <t>73846/2</t>
  </si>
  <si>
    <t>ENROCAMENTO</t>
  </si>
  <si>
    <t>73953/8</t>
  </si>
  <si>
    <t>73953/9</t>
  </si>
  <si>
    <t>Não incide</t>
  </si>
  <si>
    <t>Fonte: Informação Dias de Chuva - INMET</t>
  </si>
  <si>
    <t>PINTURA EM TETOS</t>
  </si>
  <si>
    <t>74022/6</t>
  </si>
  <si>
    <t>74022/8</t>
  </si>
  <si>
    <t>74022/9</t>
  </si>
  <si>
    <t>74022/10</t>
  </si>
  <si>
    <t>74022/15</t>
  </si>
  <si>
    <t>74022/19</t>
  </si>
  <si>
    <t>74022/23</t>
  </si>
  <si>
    <t>74022/42</t>
  </si>
  <si>
    <t>ENSAIO EM SOLO-CIMENTO</t>
  </si>
  <si>
    <t>74021/3</t>
  </si>
  <si>
    <t>FERRAMENTAS (ENCARGOS COMPLEMENTARES) - HORISTA</t>
  </si>
  <si>
    <t>EPI (ENCARGOS COMPLEMENTARES) - HORISTA</t>
  </si>
  <si>
    <t>NIVELADOR COM ENCARGOS COMPLEMENTARES</t>
  </si>
  <si>
    <t>OPERADOR DE MOTONIVELADORA COM ENCARGOS COMPLEMENTARES</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</si>
  <si>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</si>
  <si>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</si>
  <si>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</si>
  <si>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</si>
  <si>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</si>
  <si>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</si>
  <si>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</si>
  <si>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</si>
  <si>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OPERADOR DE MOTO-ESCREIPER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</si>
  <si>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</si>
  <si>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</si>
  <si>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</si>
  <si>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</si>
  <si>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</si>
  <si>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</si>
  <si>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</si>
  <si>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</si>
  <si>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</si>
  <si>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</si>
  <si>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</si>
  <si>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</si>
  <si>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</si>
  <si>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</si>
  <si>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</si>
  <si>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</si>
  <si>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</si>
  <si>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</si>
  <si>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</si>
  <si>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</si>
  <si>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</si>
  <si>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</si>
  <si>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</si>
  <si>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</si>
  <si>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</si>
  <si>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</si>
  <si>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</si>
  <si>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</si>
  <si>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</si>
  <si>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PLENO COM ENCARGOS COMPLEMENTARES</t>
  </si>
  <si>
    <t>AUXILIAR DE DESENHISTA COM ENCARGOS COMPLEMENTARES</t>
  </si>
  <si>
    <t>DESENHISTA COPISTA COM ENCARGOS COMPLEMENTARES</t>
  </si>
  <si>
    <t>DESENHISTA PROJETISTA COM ENCARGOS COMPLEMENTARES</t>
  </si>
  <si>
    <t>ENCARREGADO GERAL COM ENCARGOS COMPLEMENTARES</t>
  </si>
  <si>
    <t>ENGENHEIRO CIVIL DE OBRA PLENO COM ENCARGOS COMPLEMENTARES</t>
  </si>
  <si>
    <t>MESTRE DE OBRAS COM ENCARGOS COMPLEMENTARES</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</si>
  <si>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</si>
  <si>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</si>
  <si>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</si>
  <si>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</si>
  <si>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</si>
  <si>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</si>
  <si>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</si>
  <si>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</si>
  <si>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EXECUÇÃO DE GUARITA EM CANTEIRO DE OBRA EM CHAPA DE MADEIRA COMPENSADA, NÃO INCLUSO MOBILIÁRIO. AF_04/2016</t>
  </si>
  <si>
    <t>PLACA DE OBRA EM CHAPA DE ACO GALVANIZADO</t>
  </si>
  <si>
    <t>SINALIZACAO DE TRANSITO - NOTURNA</t>
  </si>
  <si>
    <t>SERVICOS TOPOGRAFICOS PARA PAVIMENTACAO, INCLUSIVE NOTA DE SERVICOS, ACOMPANHAMENTO E GREIDE</t>
  </si>
  <si>
    <t>LIMPEZA MECANIZADA DE TERRENO COM REMOCAO DE CAMADA VEGETAL, UTILIZANDO MOTONIVELADORA</t>
  </si>
  <si>
    <t>DESMATAMENTO E LIMPEZA MECANIZADA DE TERRENO COM ARVORES ATE Ø 15CM, UTILIZANDO TRATOR DE ESTEIRAS</t>
  </si>
  <si>
    <t>DESMATAMENTO E LIMPEZA MECANIZADA DE TERRENO COM REMOCAO DE CAMADA VEGETAL, UTILIZANDO TRATOR DE ESTEIRAS</t>
  </si>
  <si>
    <t>PASSADICOS COM TABUAS DE MADEIRA PARA PEDESTRES</t>
  </si>
  <si>
    <t>PASSADICOS COM TABUAS DE MADEIRA PARA VEICULOS</t>
  </si>
  <si>
    <t>CHAPA DE ACO CARBONO 3/8 (COLOC/ USO/ RETIR) P/ PASS VEICULO SOBRE VALA MEDIDA P/ AREA CHAPA EM CADA APLICACAO</t>
  </si>
  <si>
    <t>ESCAVACAO MANUAL DE VALA EM LODO, DE 1,5 ATE 3M, EXCLUINDO ESGOTAMENTO/ESCORAMENTO.</t>
  </si>
  <si>
    <t>PREPARO DE FUNDO DE VALA COM LARGURA MENOR QUE 1,5 M, EM LOCAL COM NÍVEL BAIXO DE INTERFERÊNCIA. AF_06/2016</t>
  </si>
  <si>
    <t>PREPARO DE FUNDO DE VALA  COM LARGURA MENOR QUE 1,5 M, EM LOCAL COM NÍVEL ALTO DE INTERFERÊNCIA. AF_06/2016</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</si>
  <si>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</si>
  <si>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</si>
  <si>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</si>
  <si>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</si>
  <si>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</si>
  <si>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</si>
  <si>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</si>
  <si>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</si>
  <si>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</si>
  <si>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ESTACA HÉLICE CONTÍNUA, DIÂMETRO DE 70 CM, COMPRIMENTO TOTAL ACIMA DE 15 M ATÉ 30 M, PERFURATRIZ COM TORQUE DE 170 KN.M (EXCLUSIVE MOBILIZAÇÃO E DESMOBILIZAÇÃO). AF_02/2015</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</si>
  <si>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</si>
  <si>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</si>
  <si>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CONCRETO MAGRO PARA LASTRO, TRAÇO 1:4,5:4,5 (CIMENTO/ AREIA MÉDIA/ BRITA 1)  - PREPARO MECÂNICO COM BETONEIRA 400 L. AF_07/2016</t>
  </si>
  <si>
    <t>CONCRETO MAGRO PARA LASTRO, TRAÇO 1:4,5:4,5 (CIMENTO/ AREIA MÉDIA/ BRITA 1)  - PREPARO MECÂNICO COM BETONEIRA 600 L. AF_07/2016</t>
  </si>
  <si>
    <t>CONCRETO MAGRO PARA LASTRO, TRAÇO 1:4,5:4,5 (CIMENTO/ AREIA MÉDIA/ BRITA 1)  - PREPARO MANUAL. AF_07/2016</t>
  </si>
  <si>
    <t>LASTRO DE CONCRETO, PREPARO MECÂNICO, INCLUSOS ADITIVO IMPERMEABILIZANTE, LANÇAMENTO E ADENSAMENTO</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</si>
  <si>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</si>
  <si>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</si>
  <si>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</si>
  <si>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</si>
  <si>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</si>
  <si>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</si>
  <si>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</si>
  <si>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CANTONEIRA DE MADEIRA COM LAMINADO MELAMINICO FOSCO 3,0X3,0X1,0CM</t>
  </si>
  <si>
    <t>ALCAPAO EM COMPENSADO DE MADEIRA CEDRO/VIROLA, 60X60X2CM, COM MARCO 7X3CM, ALIZAR DE 2A, DOBRADICAS EM LATAO CROMADO E TARJETA CROMADA</t>
  </si>
  <si>
    <t>CAIXA MADEIRA 57X43CM COM GUARNICAO 13CM P/ FECHAMENTO DE AR CONDICIONAL</t>
  </si>
  <si>
    <t>PORTA DE ALUMÍNIO DE ABRIR PARA VIDRO SEM GUARNIÇÃO, 87X210CM, FIXAÇÃO COM PARAFUSOS, INCLUSIVE VIDROS - FORNECIMENTO E INSTALAÇÃO. AF_08/2015</t>
  </si>
  <si>
    <t>PORTA DE CORRER EM ALUMINIO, COM DUAS FOLHAS PARA VIDRO, INCLUSO VIDRO LISO INCOLOR, FECHADURA E PUXADOR, SEM GUARNICAO/ALIZAR/VISTA</t>
  </si>
  <si>
    <t>PORTA EM AÇO DE ABRIR PARA VIDRO SEM GUARNIÇÃO, 87X210CM, FIXAÇÃO COM PARAFUSOS, EXCLUSIVE VIDROS - FORNECIMENTO E INSTALAÇÃO. AF_08/2015</t>
  </si>
  <si>
    <t>PORTA DE FERRO, DE ABRIR, TIPO GRADE COM CHAPA, 87X210CM, COM GUARNICOES</t>
  </si>
  <si>
    <t>PORTA DE FERRO DE ABRIR TIPO BARRA CHATA, COM REQUADRO E GUARNICAO COMPLETA</t>
  </si>
  <si>
    <t>PORTA EM AÇO DE ABRIR TIPO VENEZIANA SEM GUARNIÇÃO, 87X210CM, FIXAÇÃO COM PARAFUSOS - FORNECIMENTO E INSTALAÇÃO. AF_08/2015</t>
  </si>
  <si>
    <t>PORTA DE ACO DE ENROLAR TIPO GRADE, CHAPA 16</t>
  </si>
  <si>
    <t>PORTA DE ACO CHAPA 24, DE ENROLAR, VAZADA TIJOLINHO OU EQUIVALENTE COM RETANGULO OU CIRCULO, ACABAMENTO GALVANIZADO NATURAL</t>
  </si>
  <si>
    <t>PORTA DE ACO CHAPA 24, DE ENROLAR, RAIADA, LARGA COM ACABAMENTO GALVANIZADO NATURAL</t>
  </si>
  <si>
    <t>PORTAO DE FERRO EM CHAPA GALVANIZADA PLANA 14 GSG</t>
  </si>
  <si>
    <t>PORTAO DE FERRO COM VARA 1/2", COM REQUADRO</t>
  </si>
  <si>
    <t>PORTAO EM TUBO DE ACO GALVANIZADO DIN 2440/NBR 5580, PAINEL UNICO, DIMENSOES 1,0X1,6M, INCLUSIVE CADEADO</t>
  </si>
  <si>
    <t>PORTAO EM TUBO DE ACO GALVANIZADO DIN 2440/NBR 5580, PAINEL UNICO, DIMENSOES 4,0X1,2M, INCLUSIVE CADEADO</t>
  </si>
  <si>
    <t>PORTAO EM TELA ARAME GALVANIZADO N.12 MALHA 2" E MOLDURA EM TUBOS DE ACO COM DUAS FOLHAS DE ABRIR, INCLUSO FERRAGENS</t>
  </si>
  <si>
    <t>JANELA DE AÇO BASCULANTE, FIXAÇÃO COM ARGAMASSA, SEM VIDROS, PADRONIZADA. AF_07/2016</t>
  </si>
  <si>
    <t>JANELA DE AÇO BASCULANTE, FIXAÇÃO COM PARAFUSO SOBRE CONTRAMARCO (EXCLUSIVE CONTRAMARCO),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</si>
  <si>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</si>
  <si>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</si>
  <si>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</si>
  <si>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</si>
  <si>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</si>
  <si>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</si>
  <si>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ALCAPAO EM FERRO 60X60CM, INCLUSO FERRAGENS</t>
  </si>
  <si>
    <t>ALCAPAO EM FERRO 70X70CM, INCLUSO FERRAGENS</t>
  </si>
  <si>
    <t>GUARDA-CORPO EM TUBO DE ACO GALVANIZADO 1 1/2"</t>
  </si>
  <si>
    <t>GUARDA-CORPO  COM CORRIMAO EM FERRO BARRA CHATA 3/16"</t>
  </si>
  <si>
    <t>GUARDA-CORPO COM CORRIMAO EM TUBO DE ACO GALVANIZADO 1 1/2"</t>
  </si>
  <si>
    <t>ESCADA TIPO MARINHEIRO EM ACO CA-50 9,52MM INCLUSO PINTURA COM FUNDO ANTICORROSIVO TIPO ZARCAO</t>
  </si>
  <si>
    <t>ESCADA TIPO MARINHEIRO EM TUBO ACO GALVANIZADO 1 1/2" 5 DEGRAUS</t>
  </si>
  <si>
    <t>CORRIMAO EM TUBO ACO GALVANIZADO 2 1/2" COM BRACADEIRA</t>
  </si>
  <si>
    <t>CORRIMAO EM TUBO ACO GALVANIZADO 1 1/4" COM BRACADEIRA</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</si>
  <si>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</si>
  <si>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</si>
  <si>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</si>
  <si>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</si>
  <si>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</si>
  <si>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LANCAMENTO/APLICACAO MANUAL DE CONCRETO EM FUNDACOES</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</si>
  <si>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</si>
  <si>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</si>
  <si>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</si>
  <si>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</si>
  <si>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</si>
  <si>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</si>
  <si>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</si>
  <si>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</si>
  <si>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</si>
  <si>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</si>
  <si>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</si>
  <si>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</si>
  <si>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</si>
  <si>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</si>
  <si>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</si>
  <si>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</si>
  <si>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</si>
  <si>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</si>
  <si>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</si>
  <si>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</si>
  <si>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</si>
  <si>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</si>
  <si>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GRAMPO PARALELO EM ALUMINIO FUNDIDO OU ESTRUDADO DE 2 PARAFUSOS, PARA CABO DE 6 A 50 MM2, PASTA ANTIOXIDANTE. FORNEC E INSTALAÇÃO.</t>
  </si>
  <si>
    <t>ALCA PRE-FORMADA DISTRIBUIÇÃO EM  ACO RECOBERTO COM ALUMINIO PARA CABO 25MM2, ENCAPADO. FORNECIMENTO E INSTALAÇÃO.</t>
  </si>
  <si>
    <t>LACO DE ROLDANA PRE-FORMADO ACO RECOBERTO DE ALUMINIO PARA CABO DE ALUMINIO NU BITOLA 25MM2 - FORNECIMENTO E COLOCACAO</t>
  </si>
  <si>
    <t>ALCA PRE-FORMADA DISTRIBUICAO EM ACO RECOBERTO COM ALUMINIO NU PARA CABO 25MM2, ENCAPADO. FORNECIMENTO E INSTALACAO.</t>
  </si>
  <si>
    <t>ALCA PRE-FORMADA SERV DE ACO RECOB C/ALUM NU ENCAPADO 25MM2 (BITOLA)  CONF PROJ A4-148-CP RIOLUZ FORNECIMENTO E COLOCACAO</t>
  </si>
  <si>
    <t>CHUMBADOR DE AÇO PARA FIXAÇÃO DE POSTE DE ACO RETO OU CURVO 7 A 9M COM FLANGE - FORNECIMENTO E INSTALACAO</t>
  </si>
  <si>
    <t>TRANSFORMADOR DISTRIBUICAO  75KVA TRIFASICO 60HZ CLASSE 15KV IMERSO EM ÓLEO MINERAL FORNECIMENTO E INSTALACAO</t>
  </si>
  <si>
    <t>TRANSFORMADOR DISTRIBUICAO  112,5KVA TRIFASICO 60HZ CLASSE 15KV IMERSO EM ÓLEO MINERAL FORNECIMENTO E INSTALACAO</t>
  </si>
  <si>
    <t>TRANSFORMADOR DISTRIBUICAO  150KVA TRIFASICO 60HZ CLASSE 15KV IMERSO EM ÓLEO MINERAL FORNECIMENTO E INSTALACAO</t>
  </si>
  <si>
    <t>TRANSFORMADOR DISTRIBUICAO  225KVA TRIFASICO 60HZ CLASSE 15KV IMERSO EM ÓLEO MINERAL FORNECIMENTO E INSTALACAO</t>
  </si>
  <si>
    <t>TRANSFORMADOR DISTRIBUICAO  300KVA TRIFASICO 60HZ CLASSE 15KV IMERSO EM ÓLEO MINERAL FORNECIMENTO E INSTALACAO</t>
  </si>
  <si>
    <t>TRANSFORMADOR DISTRIBUICAO  500KVA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</si>
  <si>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</si>
  <si>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</si>
  <si>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750KVA TRIFASICO 60HZ CLASSE 15KV IMERSO EM ÓLEO MINERAL FORNECIMENTO E INSTALACAO</t>
  </si>
  <si>
    <t>TRANSFORMADOR DISTRIBUICAO  1000KVA TRIFASICO 60HZ CLASSE 15KV IMERSO EM ÓLEO MINERAL FORNECIMENTO E INSTALACAO</t>
  </si>
  <si>
    <t>MUFLA TERMINAL PRIMARIA UNIPOLAR USO INTERNO PARA CABO 35/120MM2, ISOLACAO 15/25KV EM EPR - BORRACHA DE SILICONE. FORNECIMENTO E INSTALACAO.</t>
  </si>
  <si>
    <t>ISOLADOR DE PINO TP HI-POT CILINDRICO CLASSE 15KV. FORNECIMENTO E INSTALACAO.</t>
  </si>
  <si>
    <t>ISOLADOR DE SUSPENSAO (DISCO) TP CAVILHA CLASSE 15KV - 6''. FORNECIMENTO E INSTALACAO.</t>
  </si>
  <si>
    <t>FUSÍVEL TIPO "DIAZED", TIPO RÁPIDO OU RETARDADO - 2/25A - FORNECIMENTO E INSTALACAO</t>
  </si>
  <si>
    <t>FUSÍVEL TIPO "DIAZED", TIPO RÁPIDO OU RETARDADO - 35/63A - FORNECIMENTO E INSTALACAO</t>
  </si>
  <si>
    <t>FUSÍVEL TIPO NH 200A - TAMANHO 01 - FORNECIMENTO E INSTALACAO</t>
  </si>
  <si>
    <t>FUSIVEL TIPO NH 250A - TAMANHO 01 - FORNECIMENTO E INSTALACAO</t>
  </si>
  <si>
    <t>FUSIVEL TIPO NH 250 A, TAMANHO 1 - FORNECIMENTO E INSTALACAO</t>
  </si>
  <si>
    <t>BASE PARA FUSIVEL (PORTA-FUSIVEL) NH 01 250A</t>
  </si>
  <si>
    <t>CHAVE BLINDADA TRIPOLAR 250V, 30A - FORNECIMENTO E INSTALACAO</t>
  </si>
  <si>
    <t>CHAVE BLINDADA TRIPOLAR 250V, 60A - FORNECIMENTO E INSTALACAO</t>
  </si>
  <si>
    <t>CHAVE BLINDADA TRIPOLAR 250V, 100A - FORNECIMENTO E INSTALACAO</t>
  </si>
  <si>
    <t>CHAVE FACA TRIPOLAR BLINDADA 250V/30A - FORNECIMENTO E INSTALACAO</t>
  </si>
  <si>
    <t>CHAVE GUARDA MOTOR TRIFASICO 5CV/220V C/ CHAVE MAGNETICA - FORNECIMENTO E INSTALACAO</t>
  </si>
  <si>
    <t>CHAVE GUARDA MOTOR TRIFISICA 10CV/220V C/ CHAVE MAGNETICA - FORNECIMENTO E INSTALACAO</t>
  </si>
  <si>
    <t>FABRICAÇÃO E INSTALAÇÃO DE TESOURA INTEIRA EM MADEIRA NÃO APARELHADA, VÃO DE 9 M, PARA TELHA CERÂMICA OU DE CONCRETO, INCLUSO IÇAMENTO. AF_12/2015</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</si>
  <si>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</si>
  <si>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</si>
  <si>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</si>
  <si>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R$ UNITÁRIO</t>
  </si>
  <si>
    <t>TELEFONE / E-MAIL / SITE</t>
  </si>
  <si>
    <t>DESCRIÇÃO DO INSUMO / SERVIÇO ESPECIALIZADO</t>
  </si>
  <si>
    <t>M3</t>
  </si>
  <si>
    <t>KG</t>
  </si>
  <si>
    <t>UN</t>
  </si>
  <si>
    <t>T</t>
  </si>
  <si>
    <t>M</t>
  </si>
  <si>
    <t>M2</t>
  </si>
  <si>
    <t>74202/2</t>
  </si>
  <si>
    <t>ACABAMENTO DE LAJE</t>
  </si>
  <si>
    <t>ELEMENTOS ESTRUTURAIS PRÉ-MOLDADOS</t>
  </si>
  <si>
    <t>CINTA, VERGA E CONTRAVERGA</t>
  </si>
  <si>
    <t>ELEMENTOS ESTRUTURAIS DIVERSOS EM MADEIRA</t>
  </si>
  <si>
    <t>74144/2</t>
  </si>
  <si>
    <t>APARELHOS DE APOIO NEOPRENE</t>
  </si>
  <si>
    <t>ALVENARIA</t>
  </si>
  <si>
    <t>74141/3</t>
  </si>
  <si>
    <t>Preço Máximo</t>
  </si>
  <si>
    <t>R$ / m²</t>
  </si>
  <si>
    <t>E-mail</t>
  </si>
  <si>
    <t>74220/1</t>
  </si>
  <si>
    <t/>
  </si>
  <si>
    <t>MIL</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</si>
  <si>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</si>
  <si>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</si>
  <si>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</si>
  <si>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</si>
  <si>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</si>
  <si>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</si>
  <si>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</si>
  <si>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</si>
  <si>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</si>
  <si>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</si>
  <si>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</si>
  <si>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</si>
  <si>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</si>
  <si>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</si>
  <si>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</si>
  <si>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</si>
  <si>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</si>
  <si>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</si>
  <si>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ATERRO MECANIZADO</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</si>
  <si>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</si>
  <si>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</si>
  <si>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</si>
  <si>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</si>
  <si>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</si>
  <si>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</si>
  <si>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</si>
  <si>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</si>
  <si>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</si>
  <si>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</si>
  <si>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</si>
  <si>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</si>
  <si>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</si>
  <si>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</si>
  <si>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</si>
  <si>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</si>
  <si>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</si>
  <si>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</si>
  <si>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</si>
  <si>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</si>
  <si>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</si>
  <si>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</si>
  <si>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</si>
  <si>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</si>
  <si>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</si>
  <si>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</si>
  <si>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</si>
  <si>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</si>
  <si>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</si>
  <si>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</si>
  <si>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</si>
  <si>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OPERADOR DE GUINCHO COM ENCARGOS COMPLEMENTARES</t>
  </si>
  <si>
    <t>OPERADOR DE GUINDASTE COM ENCARGOS COMPLEMENTARES</t>
  </si>
  <si>
    <t>OPERADOR DE MÁQUINAS E EQUIPAMENTOS COM ENCARGOS COMPLEMENTARES</t>
  </si>
  <si>
    <t>OPERADOR DE MARTELETE OU MARTELETEIRO COM ENCARGOS COMPLEMENTARES</t>
  </si>
  <si>
    <t>Auxílio-Enfermidade</t>
  </si>
  <si>
    <t>13° Salário</t>
  </si>
  <si>
    <t>Licença Paternidade</t>
  </si>
  <si>
    <t>Faltas Justificadas</t>
  </si>
  <si>
    <t>Dias de Chuva</t>
  </si>
  <si>
    <t>Auxílio Acidente de Trabalho</t>
  </si>
  <si>
    <t>Férias Gozadas</t>
  </si>
  <si>
    <t>Salário Maternidade</t>
  </si>
  <si>
    <t>C1</t>
  </si>
  <si>
    <t>C2</t>
  </si>
  <si>
    <t>C3</t>
  </si>
  <si>
    <t>C4</t>
  </si>
  <si>
    <t>C5</t>
  </si>
  <si>
    <t>C</t>
  </si>
  <si>
    <t>Aviso Prévio Indenizado</t>
  </si>
  <si>
    <t>Aviso Prévio Trabalhado</t>
  </si>
  <si>
    <t>Férias Indenizadas</t>
  </si>
  <si>
    <t>Depósito Rescisão Sem Justa Causa</t>
  </si>
  <si>
    <t>Indenização Adicional</t>
  </si>
  <si>
    <t>GRUPO D</t>
  </si>
  <si>
    <t>D1</t>
  </si>
  <si>
    <t>D2</t>
  </si>
  <si>
    <t>Reincidência do Grupo A sobre o Grupo B</t>
  </si>
  <si>
    <t>Reincidência do Grupo A sobre Aviso Prévio Trabalhado e</t>
  </si>
  <si>
    <t>Reincidência do FGTS sobre Aviso Prévio Indenizado</t>
  </si>
  <si>
    <t>D</t>
  </si>
  <si>
    <t>Total de Reincidências de um grupo sobre o outro</t>
  </si>
  <si>
    <t>Total dos Encargos Sociais que recebem incidência de A</t>
  </si>
  <si>
    <t>Total dos Encargos Sociais que não recebem incidência de A</t>
  </si>
  <si>
    <t>H</t>
  </si>
  <si>
    <t>73859/2</t>
  </si>
  <si>
    <t>73859/1</t>
  </si>
  <si>
    <t>LIMPEZA DE TERRENO E DESTOCAMENTO</t>
  </si>
  <si>
    <t>73822/2</t>
  </si>
  <si>
    <t>73948/16</t>
  </si>
  <si>
    <t>PORTAS EM MADEIRA</t>
  </si>
  <si>
    <t>MOVIMENTO DE TERRA</t>
  </si>
  <si>
    <t>73965/9</t>
  </si>
  <si>
    <t>COMPLEMENTOS E OUTROS EM FERRO/ACO</t>
  </si>
  <si>
    <t>74073/1</t>
  </si>
  <si>
    <t>74073/2</t>
  </si>
  <si>
    <t>73932/1</t>
  </si>
  <si>
    <t>74195/1</t>
  </si>
  <si>
    <t>79506/2</t>
  </si>
  <si>
    <t>74253/1</t>
  </si>
  <si>
    <t>REBOCO</t>
  </si>
  <si>
    <t xml:space="preserve">BETONEIRAS E MISTURADORES </t>
  </si>
  <si>
    <t>CARGA E TRANSPORTE HORIZONTAL DE BLOCOS</t>
  </si>
  <si>
    <t>CARGA E TRANSPORTE HORIZONTAL DE LATAS</t>
  </si>
  <si>
    <t>CARGA E TRANSPORTE HORIZONTAL DE MASSA/GRANEL</t>
  </si>
  <si>
    <t>CARGA E TRANSPORTE HORIZONTAL DE PLACAS CERAMICAS</t>
  </si>
  <si>
    <t>CARGA E TRANSPORTE HORIZONTAL DE SACOS</t>
  </si>
  <si>
    <t>CARGA E TRANSPORTE VERTICAL DE BLOCOS</t>
  </si>
  <si>
    <t>ESTACA TIPO BROCA</t>
  </si>
  <si>
    <t>ESTACA HÉLICE CONTÍNUA</t>
  </si>
  <si>
    <t>ESTACA RAIZ</t>
  </si>
  <si>
    <t>ESTACA TIPO FRANKI</t>
  </si>
  <si>
    <t>ART N°:</t>
  </si>
  <si>
    <t>TOTAL</t>
  </si>
  <si>
    <t>PROTOCOLO Nº:</t>
  </si>
  <si>
    <t>ENDEREÇO:</t>
  </si>
  <si>
    <t>PRÓPRIO:</t>
  </si>
  <si>
    <t>MUNICIPIO:</t>
  </si>
  <si>
    <t>LEVANTAMENTO Nº:</t>
  </si>
  <si>
    <t>DATA:</t>
  </si>
  <si>
    <t>RESPONSÁVEL TÉCNICO:</t>
  </si>
  <si>
    <t>REG. CREA:</t>
  </si>
  <si>
    <t>ITEM</t>
  </si>
  <si>
    <t>CÓDIGO DO SERVIÇO</t>
  </si>
  <si>
    <t>DESCRIÇÃO DO SERVIÇO</t>
  </si>
  <si>
    <t>UNIDADE DE MEDIDA</t>
  </si>
  <si>
    <t>QUANTI DADE</t>
  </si>
  <si>
    <t>MATERIAL</t>
  </si>
  <si>
    <t>MÃO DE OBRA</t>
  </si>
  <si>
    <t>CUSTO UNITÁRIO</t>
  </si>
  <si>
    <t>CUSTO TOTAL (R$)</t>
  </si>
  <si>
    <t xml:space="preserve"> </t>
  </si>
  <si>
    <t>FOLHA RESUMO  PARA FECHAMENTO DE ORÇAMENTO</t>
  </si>
  <si>
    <t>MUNICÍPIO:</t>
  </si>
  <si>
    <t>PROTOCOLO:</t>
  </si>
  <si>
    <t>Nº LEVANTº:</t>
  </si>
  <si>
    <t>ORGANIZADO POR:</t>
  </si>
  <si>
    <t>OBSERVAÇÃO:</t>
  </si>
  <si>
    <t>Custo total da obra:</t>
  </si>
  <si>
    <t xml:space="preserve">R$ </t>
  </si>
  <si>
    <t xml:space="preserve">BDI (%)= </t>
  </si>
  <si>
    <t>R$</t>
  </si>
  <si>
    <t>Valor total da obra com BDI :</t>
  </si>
  <si>
    <t>Prazo de execução :</t>
  </si>
  <si>
    <t>Relatório MAT+MO :</t>
  </si>
  <si>
    <t xml:space="preserve">MATERIAL = </t>
  </si>
  <si>
    <t xml:space="preserve">MÃO-DE-OBRA = </t>
  </si>
  <si>
    <t>Referencial utilizado:</t>
  </si>
  <si>
    <t>Data-base:</t>
  </si>
  <si>
    <t>DIAS CORRIDOS</t>
  </si>
  <si>
    <t>Carimbo e Assinatura</t>
  </si>
  <si>
    <t>CARGA E TRANSPORTE MECANICO</t>
  </si>
  <si>
    <t>74010/1</t>
  </si>
  <si>
    <t>74202/1</t>
  </si>
  <si>
    <t>PROTENDIDA</t>
  </si>
  <si>
    <t>73771/1</t>
  </si>
  <si>
    <t>ASSENTAMENTO DE TUBO DE PVC PARA REDE COLETORA DE ESGOTO DE PAREDE MACIÇA, DN 350 MM, JUNTA ELÁSTICA, INSTALADO EM LOCAL COM NÍVEL ALTO DE INTERFERÊNCIAS (NÃO INCLUI FORNECIMENTO). AF_06/2015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</si>
  <si>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</si>
  <si>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</si>
  <si>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</si>
  <si>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</si>
  <si>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</si>
  <si>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</si>
  <si>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</si>
  <si>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</si>
  <si>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</si>
  <si>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</si>
  <si>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</si>
  <si>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</si>
  <si>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DUTO ESPIRAL FLEXIVEL SINGELO PEAD D=50MM(2") REVESTIDO COM PVC COM FIO GUIA DE ACO GALVANIZADO, LANCADO DIRETO NO SOLO, INCL CONEXOES</t>
  </si>
  <si>
    <t>DUTO ESPIRAL FLEXIVEL SINGELO PEAD D=75MM(3") REVESTIDO COM PVC COM FIO GUIA DE ACO GALVANIZADO, LANCADO DIRETO NO SOLO, INCL CONEXOES</t>
  </si>
  <si>
    <t>TERMINAL OU CONECTOR DE PRESSAO - PARA CABO 50MM2 - FORNECIMENTO E INSTALACAO</t>
  </si>
  <si>
    <t>TERMINAL METALICO A PRESSAO P/ 1 CABO DE COBRE DE 25 MM2 COM 1 FURO DE FIXAÇÃO - FORNECIMENTO E INSTALACAO</t>
  </si>
  <si>
    <t>TERMINAL METALICO A PRESSAO PARA 1 CABO DE 50 MM2 - FORNECIMENTO E INSTALACAO</t>
  </si>
  <si>
    <t>TERMINAL METALICO A PRESSAO PARA 1 CABO DE 95 MM2 - FORNECIMENTO E INSTALACAO</t>
  </si>
  <si>
    <t>TERMINAL A PRESSAO REFORCADO PARA CONEXAO DE CABO DE COBRE A BARRA, CABO 150 E 185MM2 - FORNECIMENTO E INSTALACAO</t>
  </si>
  <si>
    <t>CONECTOR PARAFUSO FENDIDO SPLIT-BOLT - PARA CABO DE 16MM2 - FORNECIMENTO E INSTALACAO</t>
  </si>
  <si>
    <t>CONECTOR PARAFUSO FENDIDO SPLIT-BOLT - PARA CABO DE 35MM2 - FORNECIMENTO E INSTALACAO</t>
  </si>
  <si>
    <t>CONECTOR DE PARAFUSO FENDIDO EM LIGA DE COBRE COM SEPARADOR DE CABOS PARA CABO 50 MM2 - FORNECIMENTO E INSTALACAO</t>
  </si>
  <si>
    <t>CABO DE COBRE FLEXÍVEL ISOLADO, 1,5 MM², ANTI-CHAMA 450/750 V, PARA CIRCUITOS TERMINAIS - FORNECIMENTO E INSTALAÇÃO. AF_12/2015</t>
  </si>
  <si>
    <t>CABO DE COBRE FLEXÍVEL ISOLADO, 2,5 MM², ANTI-CHAMA 450/750 V, PARA CIRCUITOS TERMINAIS - FORNECIMENTO E INSTALAÇÃO. AF_12/2015</t>
  </si>
  <si>
    <t>CABO DE COBRE FLEXÍVEL ISOLADO, 4 MM², ANTI-CHAMA 450/750 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</si>
  <si>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</si>
  <si>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</si>
  <si>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</si>
  <si>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</si>
  <si>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16 MM², ANTI-CHAMA 450/750 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</si>
  <si>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</si>
  <si>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</si>
  <si>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</si>
  <si>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</si>
  <si>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</si>
  <si>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120 MM², ANTI-CHAMA 450/750 V, PARA DISTRIBUIÇÃO - FORNECIMENTO E INSTALAÇÃO.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</si>
  <si>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</si>
  <si>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</si>
  <si>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</si>
  <si>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</si>
  <si>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</si>
  <si>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</si>
  <si>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</si>
  <si>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</si>
  <si>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</si>
  <si>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</si>
  <si>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</si>
  <si>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</si>
  <si>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</si>
  <si>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</si>
  <si>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</si>
  <si>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</si>
  <si>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</si>
  <si>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</si>
  <si>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</si>
  <si>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</si>
  <si>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</si>
  <si>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</si>
  <si>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</si>
  <si>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ESTRUTURA METALICA EM ACO ESTRUTURAL PERFIL I 12 X 5 1/4</t>
  </si>
  <si>
    <t>ESTRUTURA METALICA EM ACO ESTRUTURAL PERFIL I 6 X 3 3/8</t>
  </si>
  <si>
    <t>TELHAMENTO COM TELHA DE AÇO/ALUMÍNIO E = 0,5 MM, COM ATÉ 2 ÁGUAS, INCLUSO IÇAMENTO. AF_06/2016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</si>
  <si>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</si>
  <si>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</si>
  <si>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HORIZONTAL MANUAL, DE 30 M, DE BANCADA DE MÁRMORE OU GRANITO PARA COZINHA/LAVATÓRIO OU MÁRMORE SINTÉTICO COM CUBA INTEGRADA. AF_07/2016</t>
  </si>
  <si>
    <t>TRANSPORTE HORIZONTAL MANUAL, DE 30 M,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</si>
  <si>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</si>
  <si>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</si>
  <si>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</si>
  <si>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</si>
  <si>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MANUAL, DE 30 M, DE BACIA SANITÁRIA, CAIXA ACOPLADA, TANQUE OU PIA. AF_07/2016</t>
  </si>
  <si>
    <t>TRANSPORTE HORIZONTAL MANUAL, DE 30 M, DE TELHA DE CONCRETO OU CERÂMICA. AF_07/2016</t>
  </si>
  <si>
    <t>TRANSPORTE HORIZONTAL MANUAL, DE 30 M, DE BARRAMENTO BLINDADO. AF_07/2016</t>
  </si>
  <si>
    <t>TRANSPORTE HORIZONTAL MANUAL, DE 30 M, DE CALHA. AF_07/2016</t>
  </si>
  <si>
    <t>TRANSPORTE HORIZONTAL DE 100 M COM MANIPULADOR TELESCÓPICO DE TELHAS TERMOACÚSTICA, FIBROCIMENTO ONDULADA, AÇO ZINCADO, FIBROCIMENTO ESTRUTURAL, CANALETE 90 OU KALHETÃO. AF_07/2016</t>
  </si>
  <si>
    <t>TRANSPORTE HORIZONTAL DE 100 M COM MANIPULADOR TELESCÓPICO DE BACIAS SANITÁRIAS, CAIXA ACOPLADA, TANQUE OU PIA. AF_07/2016</t>
  </si>
  <si>
    <t>TRANSPORTE HORIZONTAL DE 100 M COM MANIPULADOR TELESCÓPICO DE TELHAS DE CONCRETO OU CERÂMICA. AF_07/2016</t>
  </si>
  <si>
    <t>TRANSPORTE VERTICAL MANUAL, DE 1 PAVIMENTO, DE JANELAS.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</si>
  <si>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</si>
  <si>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</si>
  <si>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VERTICAL MANUAL, DE 1 PAVIMENTO, DE BANCADA DE MÁRMORE OU GRANITO PARA COZINHA/LAVATÓRIO OU MÁRMORE SINTÉTICO COM CUBA INTEGRADA. AF_07/2016</t>
  </si>
  <si>
    <t>TRANSPORTE VERTICAL MANUAL, DE 1 PAVIMENTO, DE VIDRO. AF_07/2016</t>
  </si>
  <si>
    <t>TRANSPORTE VERTICAL MANUAL DE 1 PAVIMENTO DE BACIA SANITÁRIA, CAIXA ACOPLADA, TANQUE OU PIA. AF_07/2016</t>
  </si>
  <si>
    <t>TOTAL ACUMULADO COM O DESCONTO PROPOSTO</t>
  </si>
  <si>
    <t>FORNECEDOR 1</t>
  </si>
  <si>
    <t>FORNECEDOR 2</t>
  </si>
  <si>
    <t>FORNECEDOR 3</t>
  </si>
  <si>
    <t>MÉDIA PREÇO R$</t>
  </si>
  <si>
    <t>EMPRESA</t>
  </si>
  <si>
    <t>CONTATO</t>
  </si>
  <si>
    <t>74157/4</t>
  </si>
  <si>
    <t>LASTROS</t>
  </si>
  <si>
    <t>AGREGADO</t>
  </si>
  <si>
    <t>CONCRETO SIMPLES</t>
  </si>
  <si>
    <t>LASTRO COM ADITIVO IMPERMEABILIZANTE</t>
  </si>
  <si>
    <t>LAJES</t>
  </si>
  <si>
    <t>74141/2</t>
  </si>
  <si>
    <t>74141/1</t>
  </si>
  <si>
    <t>74166/1</t>
  </si>
  <si>
    <t>ALMOFADADAS</t>
  </si>
  <si>
    <t xml:space="preserve">VENEZIANAS </t>
  </si>
  <si>
    <t>MACICAS PARA VIDRO</t>
  </si>
  <si>
    <t>VENEZIANAS PARA VIDRO</t>
  </si>
  <si>
    <t>COMPENSADAS PARA PINTURA</t>
  </si>
  <si>
    <t>COMPENSADAS PARA CERA OU VERNIZ</t>
  </si>
  <si>
    <t>PARA BANHEIRO</t>
  </si>
  <si>
    <t>CHAPA DE FIBRA DE EUCALIPTO PARA PINTURA</t>
  </si>
  <si>
    <t>MACICAS REGIONAIS</t>
  </si>
  <si>
    <t>DE ABRIR</t>
  </si>
  <si>
    <t>TIPO GRADE</t>
  </si>
  <si>
    <t>TIPO CHAPA</t>
  </si>
  <si>
    <t>TIPO VENEZIANA</t>
  </si>
  <si>
    <t>DE ENROLAR</t>
  </si>
  <si>
    <t>CORTA-FOGO</t>
  </si>
  <si>
    <t>PANTOGRÁFICA</t>
  </si>
  <si>
    <t>BASCULANTES</t>
  </si>
  <si>
    <t>DE CORRER</t>
  </si>
  <si>
    <t>MAXIM AR</t>
  </si>
  <si>
    <t>73903/1</t>
  </si>
  <si>
    <t>ANDAIMES</t>
  </si>
  <si>
    <t>DIVERSOS</t>
  </si>
  <si>
    <t>74219/1</t>
  </si>
  <si>
    <t>74219/2</t>
  </si>
  <si>
    <t>JANELAS EM ALUMINIO</t>
  </si>
  <si>
    <t>73737/1</t>
  </si>
  <si>
    <t>73737/2</t>
  </si>
  <si>
    <t>73737/3</t>
  </si>
  <si>
    <t>73908/1</t>
  </si>
  <si>
    <t>73908/2</t>
  </si>
  <si>
    <t>FERRAGENS PARA ESQUADRIAS</t>
  </si>
  <si>
    <t>CARGA E TRANSPORTE VERTICAL DE SACOS</t>
  </si>
  <si>
    <t>CARGA E TRANSPORTE VERTICAL DE PLACAS CERAMICAS</t>
  </si>
  <si>
    <t>CARGA E TRANSPORTE VERTICAL DE MASSA/GRANEL</t>
  </si>
  <si>
    <t>CARGA E TRANSPORTE VERTICAL DE LATAS</t>
  </si>
  <si>
    <t>INDUSTRIALIZADAS</t>
  </si>
  <si>
    <t>_________________________</t>
  </si>
  <si>
    <t>_______________________</t>
  </si>
  <si>
    <t>__________________________</t>
  </si>
  <si>
    <t>SERVIÇOS PRELIMINARES</t>
  </si>
  <si>
    <t>TELHA FIBROCIMENTO</t>
  </si>
  <si>
    <t>EXTINTORES</t>
  </si>
  <si>
    <t>73775/1</t>
  </si>
  <si>
    <t>73775/2</t>
  </si>
  <si>
    <t>74021/6</t>
  </si>
  <si>
    <t>PINTURA EM MOLDURAS</t>
  </si>
  <si>
    <t>MAT./EQUIP</t>
  </si>
  <si>
    <t>Órgão</t>
  </si>
  <si>
    <t>PISO EM MADEIRA</t>
  </si>
  <si>
    <t>73734/1</t>
  </si>
  <si>
    <t>PISO DE PEDRA E GRANILITE/MARMORITE</t>
  </si>
  <si>
    <t>73743/1</t>
  </si>
  <si>
    <t>FORRO DE GESSO</t>
  </si>
  <si>
    <t>FORRO DE PVC</t>
  </si>
  <si>
    <t>FORROS ESPECIAIS</t>
  </si>
  <si>
    <t>ISOLAMENTO ACÚSTICO</t>
  </si>
  <si>
    <t>73833/1</t>
  </si>
  <si>
    <t>REVESTIMENTO DE PISOS</t>
  </si>
  <si>
    <t>74111/1</t>
  </si>
  <si>
    <t>BLOCO CERAMICO ESTRUTURAL</t>
  </si>
  <si>
    <t>USINAS</t>
  </si>
  <si>
    <t>CAMPAINHAS E SENSORES</t>
  </si>
  <si>
    <t>VALETAS</t>
  </si>
  <si>
    <t>DRENOS COM AGREGADOS</t>
  </si>
  <si>
    <t>73816/2</t>
  </si>
  <si>
    <t>73882/5</t>
  </si>
  <si>
    <t>VIBROACABADORA</t>
  </si>
  <si>
    <t>AGREGADOS</t>
  </si>
  <si>
    <t>AREIA</t>
  </si>
  <si>
    <t>BRITA</t>
  </si>
  <si>
    <t>ENSAIO EM CONCRETO</t>
  </si>
  <si>
    <t>74022/30</t>
  </si>
  <si>
    <t>74022/32</t>
  </si>
  <si>
    <t>74022/58</t>
  </si>
  <si>
    <t>ENSAIO EM CIMENTO</t>
  </si>
  <si>
    <t>ENSAIO EM AGREGADOS</t>
  </si>
  <si>
    <t>ENSAIO EM SOLO</t>
  </si>
  <si>
    <t>MASTIQUES E SELANTES</t>
  </si>
  <si>
    <t>74025/1</t>
  </si>
  <si>
    <t>74190/1</t>
  </si>
  <si>
    <t>JUNTA DE DILATACÃO</t>
  </si>
  <si>
    <t>73898/1</t>
  </si>
  <si>
    <t>Objeto</t>
  </si>
  <si>
    <t>Área Construída</t>
  </si>
  <si>
    <t>Empresa</t>
  </si>
  <si>
    <t>CREA / CAU N°</t>
  </si>
  <si>
    <t>ART / RRT N°</t>
  </si>
  <si>
    <t>Endereço</t>
  </si>
  <si>
    <t>Município</t>
  </si>
  <si>
    <t>Nome Completo</t>
  </si>
  <si>
    <t>Profissão</t>
  </si>
  <si>
    <t>Identificação da Obra:</t>
  </si>
  <si>
    <t>Identificação do Orçamentista:</t>
  </si>
  <si>
    <t>Documento</t>
  </si>
  <si>
    <t>SIM</t>
  </si>
  <si>
    <t>NÃO</t>
  </si>
  <si>
    <t>NÃO SE APLICA</t>
  </si>
  <si>
    <t>Folha de Fechamento</t>
  </si>
  <si>
    <t>Folha Resumo</t>
  </si>
  <si>
    <t>Cronograma Físico Financeiro</t>
  </si>
  <si>
    <t>Planilha Orçamentária</t>
  </si>
  <si>
    <t>Termo de Responsabilidade:</t>
  </si>
  <si>
    <t>Declaração de Liberação do Direito Autoral:</t>
  </si>
  <si>
    <t>Responsável Técnico</t>
  </si>
  <si>
    <t xml:space="preserve">Cotações de Insumos / Proposta de Serviços Terceirizados </t>
  </si>
  <si>
    <t>ESTACA HÉLICE CONTÍNUA, DIÂMETRO DE 80 CM, COMPRIMENTO TOTAL ATÉ 30 M, PERFURATRIZ COM TORQUE DE 170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</si>
  <si>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</si>
  <si>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</si>
  <si>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</si>
  <si>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</si>
  <si>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</si>
  <si>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</si>
  <si>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</si>
  <si>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</si>
  <si>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</si>
  <si>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</si>
  <si>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</si>
  <si>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</si>
  <si>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</si>
  <si>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</si>
  <si>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</si>
  <si>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</si>
  <si>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</si>
  <si>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</si>
  <si>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</si>
  <si>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</si>
  <si>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</si>
  <si>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</si>
  <si>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</si>
  <si>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</si>
  <si>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</si>
  <si>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</si>
  <si>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</si>
  <si>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FORNECIMENTO DE PERFIL SIMPLES "I" OU "H" ATE 8" INCLUSIVE PERDAS</t>
  </si>
  <si>
    <t>ARRASAMENTO DE ESTACA METÁLICA, PERFIL LAMINADO TIPO I FAMÍLIA 250. AF_11/2016</t>
  </si>
  <si>
    <t>ARRASAMENTO DE ESTACA METÁLICA, PERFIL LAMINADO TIPO H FAMÍLIA 250. AF_11/2016</t>
  </si>
  <si>
    <t>ARRASAMENTO DE ESTACA METÁLICA, PERFIL LAMINADO TIPO H FAMÍLIA 310. AF_11/2016</t>
  </si>
  <si>
    <t>74003/1</t>
  </si>
  <si>
    <t>73774/1</t>
  </si>
  <si>
    <t>74229/1</t>
  </si>
  <si>
    <t>73909/1</t>
  </si>
  <si>
    <t>PAREDE</t>
  </si>
  <si>
    <t>COBERTURA</t>
  </si>
  <si>
    <t>74022/37</t>
  </si>
  <si>
    <t>74020/1</t>
  </si>
  <si>
    <t>EQUIPAMENTOS</t>
  </si>
  <si>
    <t>TEODOLITO E NIVEL</t>
  </si>
  <si>
    <t>VIBRADOR</t>
  </si>
  <si>
    <t>PRAZO EXECUÇÃO</t>
  </si>
  <si>
    <t>EMASSAMENTO</t>
  </si>
  <si>
    <t>74133/1</t>
  </si>
  <si>
    <t>74133/2</t>
  </si>
  <si>
    <t>REVESTIMENTO ASFALTICO</t>
  </si>
  <si>
    <t>73760/1</t>
  </si>
  <si>
    <t>73849/1</t>
  </si>
  <si>
    <t>73849/2</t>
  </si>
  <si>
    <t>RETRO-ESCAVADERIA</t>
  </si>
  <si>
    <t>74169/1</t>
  </si>
  <si>
    <t>ESCAVADEIRA</t>
  </si>
  <si>
    <t>L</t>
  </si>
  <si>
    <t>73953/4</t>
  </si>
  <si>
    <t>73883/1</t>
  </si>
  <si>
    <t>73883/2</t>
  </si>
  <si>
    <t>73883/3</t>
  </si>
  <si>
    <t>73902/1</t>
  </si>
  <si>
    <t>REFLETORES / PROJETORES</t>
  </si>
  <si>
    <t>74246/1</t>
  </si>
  <si>
    <t>TIJOLOS FURADOS</t>
  </si>
  <si>
    <t>BLOCO DE CONCRETO ESTRUTURAL</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</si>
  <si>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</si>
  <si>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</si>
  <si>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</si>
  <si>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</si>
  <si>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</si>
  <si>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</si>
  <si>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</si>
  <si>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</si>
  <si>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</si>
  <si>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</si>
  <si>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</si>
  <si>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</si>
  <si>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</si>
  <si>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</si>
  <si>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</si>
  <si>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</si>
  <si>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</si>
  <si>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ALIZAR / GUARNIÇÃO DE 5X1,5CM PARA PORTA DE 60X210CM FIXADO COM PREGOS, PADRÃO POPULAR - FORNECIMENTO E INSTALAÇÃO. AF_08/2015</t>
  </si>
  <si>
    <t>LUVA DE REDUÇÃO, EM FERRO GALVANIZADO, 3" X 2", CONEXÃO ROSQUEADA, INSTALADO EM PRUMADAS - FORNECIMENTO E INSTALAÇÃO. AF_12/2015</t>
  </si>
  <si>
    <t>LUVA DE REDUÇÃO, EM FERRO GALVANIZADO, 3/4" X 1/2", CONEXÃO ROSQUEADA, INSTALADO EM RAMAIS E SUB-RAMAIS DE GÁS - FORNECIMENTO E INSTALAÇÃO. AF_12/2015</t>
  </si>
  <si>
    <t>SPRINKLER</t>
  </si>
  <si>
    <t>NIPLE, EM FERRO GALVANIZADO, CONEXÃO ROSQUEADA, DN 25 (1"), INSTALADO EM REDE DE ALIMENTAÇÃO PARA SPRINKLER - FORNECIMENTO E INSTALAÇÃO. AF_12/2015</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</si>
  <si>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</si>
  <si>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</si>
  <si>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</si>
  <si>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</si>
  <si>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</si>
  <si>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</si>
  <si>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</si>
  <si>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TETRAPOLAR</t>
  </si>
  <si>
    <t>INTERRUPTOR SIMPLES (1 MÓDULO), 10A/250V, SEM SUPORTE E SEM PLACA - FORNECIMENTO E INSTALAÇÃO. AF_12/2015</t>
  </si>
  <si>
    <t>INTERRUPTOR SIMPLES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</si>
  <si>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</si>
  <si>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</si>
  <si>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</si>
  <si>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</si>
  <si>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</si>
  <si>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</si>
  <si>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</si>
  <si>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</si>
  <si>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</si>
  <si>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</si>
  <si>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</si>
  <si>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</si>
  <si>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</si>
  <si>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</si>
  <si>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</si>
  <si>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</si>
  <si>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</si>
  <si>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</si>
  <si>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</si>
  <si>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</si>
  <si>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</si>
  <si>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</si>
  <si>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</si>
  <si>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</si>
  <si>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</si>
  <si>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</si>
  <si>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</si>
  <si>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</si>
  <si>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</si>
  <si>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</si>
  <si>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</si>
  <si>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</si>
  <si>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</si>
  <si>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</si>
  <si>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</si>
  <si>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</si>
  <si>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</si>
  <si>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</si>
  <si>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</si>
  <si>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</si>
  <si>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</si>
  <si>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</si>
  <si>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</si>
  <si>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</si>
  <si>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</si>
  <si>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</si>
  <si>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</si>
  <si>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</si>
  <si>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</si>
  <si>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</si>
  <si>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</si>
  <si>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</si>
  <si>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</si>
  <si>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</si>
  <si>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</si>
  <si>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</si>
  <si>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PONTO DE TOMADAS</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</si>
  <si>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</si>
  <si>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</si>
  <si>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</si>
  <si>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</si>
  <si>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</si>
  <si>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</si>
  <si>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</si>
  <si>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PONTO DE ILUMINAÇÃO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</si>
  <si>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</si>
  <si>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</si>
  <si>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</si>
  <si>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</si>
  <si>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</si>
  <si>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INTERRUPTOR PULSADOR DE CAMPAINHA OU MINUTERIA 2A/250V C/ CAIXA - FORNECIMENTO E INSTALACAO</t>
  </si>
  <si>
    <t>RELE FOTOELETRICO P/ COMANDO DE ILUMINACAO EXTERNA 220V/1000W - FORNECIMENTO E INSTALACAO</t>
  </si>
  <si>
    <t>LUMINARIA SOBREPOR TP CALHA C/REATOR PART CONVENC LAMP 1X20W E STARTERFIX EM LAJE OU FORRO - FORNECIMENTO E COLOCACAO</t>
  </si>
  <si>
    <t>LUMINARIA ESTANQUE - PROTECAO CONTRA AGUA, POEIRA OU IMPACTOS - TIPO AQUATIC PIAL OU EQUIVALENTE</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</si>
  <si>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</si>
  <si>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</si>
  <si>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</si>
  <si>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</si>
  <si>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</si>
  <si>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</si>
  <si>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</si>
  <si>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</si>
  <si>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</si>
  <si>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</si>
  <si>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</si>
  <si>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</si>
  <si>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</si>
  <si>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</si>
  <si>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</si>
  <si>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</si>
  <si>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</si>
  <si>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</si>
  <si>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</si>
  <si>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</si>
  <si>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</si>
  <si>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</si>
  <si>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</si>
  <si>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</si>
  <si>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</si>
  <si>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</si>
  <si>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</si>
  <si>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</si>
  <si>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</si>
  <si>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</si>
  <si>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</si>
  <si>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</si>
  <si>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</si>
  <si>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</si>
  <si>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</si>
  <si>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</si>
  <si>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</si>
  <si>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</si>
  <si>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</si>
  <si>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</si>
  <si>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</si>
  <si>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</si>
  <si>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</si>
  <si>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</si>
  <si>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</si>
  <si>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</si>
  <si>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ESCORAMENTO CONTINUO DE VALAS, MISTO, COM PERFIL I DE 8"</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</si>
  <si>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</si>
  <si>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</si>
  <si>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</si>
  <si>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</si>
  <si>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</si>
  <si>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</si>
  <si>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</si>
  <si>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</si>
  <si>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</si>
  <si>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</si>
  <si>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</si>
  <si>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</si>
  <si>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</si>
  <si>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</si>
  <si>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</si>
  <si>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</si>
  <si>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</si>
  <si>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</si>
  <si>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</si>
  <si>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</si>
  <si>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</si>
  <si>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</si>
  <si>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</si>
  <si>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</si>
  <si>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</si>
  <si>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</si>
  <si>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</si>
  <si>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</si>
  <si>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</si>
  <si>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</si>
  <si>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</si>
  <si>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</si>
  <si>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</si>
  <si>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</si>
  <si>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</si>
  <si>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</si>
  <si>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FABRICAÇÃO DE ESCORAS DE VIGA DO TIPO GARFO, EM MADEIRA. AF_12/2015</t>
  </si>
  <si>
    <t>FABRICAÇÃO DE ESCORAS DO TIPO PONTALETE, EM MADEIRA. AF_12/2015</t>
  </si>
  <si>
    <t>JUNTA DE DILATACAO COM ISOPOR 10 MM</t>
  </si>
  <si>
    <t>ESTRUTURA TIPO ESPACIAL EM ALUMINIO ANODIZADO, VAO DE 20M</t>
  </si>
  <si>
    <t>ESTRUTURA TIPO ESPACIAL EM ALUMINIO ANODIZADO, VAO DE 30M</t>
  </si>
  <si>
    <t>ESTRUTURA TIPO ESPACIAL EM ALUMINIO ANODIZADO, VAO DE 40M</t>
  </si>
  <si>
    <t>ESTRUTURA TIPO ESPACIAL EM ALUMINIO ANODIZADO, VAO DE 50M</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</si>
  <si>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</si>
  <si>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</si>
  <si>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</si>
  <si>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LIGACAO DA REDE 50MM AO RAMAL PREDIAL 1/2"</t>
  </si>
  <si>
    <t>LIGACAO DA REDE 75MM AO RAMAL PREDIAL 1/2"</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</si>
  <si>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</si>
  <si>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</si>
  <si>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</si>
  <si>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</si>
  <si>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</si>
  <si>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</si>
  <si>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</si>
  <si>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</si>
  <si>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</si>
  <si>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</si>
  <si>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PVC COM REGISTRO 3/4" - FORNECIMENTO E INSTALACAO</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</si>
  <si>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</si>
  <si>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</si>
  <si>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</si>
  <si>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</si>
  <si>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PERFURACAO DE POCO COM PERFURATRIZ PNEUMATICA</t>
  </si>
  <si>
    <t>PERFURACAO DE POCO COM PERFURATRIZ A PERCUSSAO</t>
  </si>
  <si>
    <t>ABRACADEIRA P/POCOS PROFUNDOS</t>
  </si>
  <si>
    <t>REVESTIMENTO DE POCOS C/ TUBOS DE CONCRETO</t>
  </si>
  <si>
    <t>CAIXA D´AGUA EM POLIETILENO, 500 LITROS, COM ACESSÓRIOS</t>
  </si>
  <si>
    <t>CHAVE DE BOIA AUTOMÁTICA</t>
  </si>
  <si>
    <t>CHAVE DE BOIA AUTOMÁTICA SUPERIOR 10A/250V - FORNECIMENTO E INSTALACAO</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</si>
  <si>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</si>
  <si>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</si>
  <si>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</si>
  <si>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</si>
  <si>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CONJUNTO DE MANGUEIRA PARA COMBATE A INCENDIO EM FIBRA DE POLIESTER PURA, COM 1.1/2", REVESTIDA INTERNAMENTE, COM 2 LANCES DE 15M CADA</t>
  </si>
  <si>
    <t>REDE DE ALIMENTAÇÃO PARA HIDRANTES</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</si>
  <si>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</si>
  <si>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</si>
  <si>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</si>
  <si>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</si>
  <si>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</si>
  <si>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</si>
  <si>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</si>
  <si>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</si>
  <si>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</si>
  <si>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</si>
  <si>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</si>
  <si>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</si>
  <si>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ARMACAO EM TELA DE ACO SOLDADA NERVURADA Q-92, ACO CA-60, 4,2MM, MALHA 15X15CM</t>
  </si>
  <si>
    <t>ARMACAO SECUNDARIA OU REX COMPLETA PARA DUAS LINHAS-FORNECIMENTO E INSTALACAO.</t>
  </si>
  <si>
    <t>ARMACAO SECUNDARIA OU REX COMPLETA PARA QUATRO LINHAS-FORNECIMENTO E INSTALACAO.</t>
  </si>
  <si>
    <t>ARMACAO SECUNDARIA OU REX COMPLETA PARA TRESLINHAS-FORNECIMENTO E INSTALACAO.</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</si>
  <si>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</si>
  <si>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</si>
  <si>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</si>
  <si>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PROTENSAO DE TIRANTES DE BARRA DE ACO CA-50 EXCL MATERIAIS</t>
  </si>
  <si>
    <t>EXECUÇÃO DE PROTEÇÃO DA CABEÇA DO TIRANTE COM USO DE FÔRMAS EM CHAPA COMPENSADA PLASTIFICADA DE MADEIRA E CONCRETO FCK =15 MPA. AF_07/2016</t>
  </si>
  <si>
    <t>KIT DE PORTA DE MADEIRA PARA PINTURA, SEMI-OCA (LEVE OU MÉDIA), PADRÃO POPULAR, 90X210CM, ESPESSURA DE 3,5CM, ITENS INCLUSOS: DOBRADIÇAS, MONTAGEM E INSTALAÇÃO DO BATENTE, SEM FECHADURA - FORNECIMENTO E INSTALAÇÃO. AF_08/2015</t>
  </si>
  <si>
    <t>PORTA MADEIRA 1A CORRER P/VIDRO 30MM/ GUARNICAO 15CM/ALIZAR</t>
  </si>
  <si>
    <t>JANELA DE MADEIRA ALMOFADADA 1A, 1,5X1,5M, DE ABRIR, INCLUSO GUARNICOES E DOBRADICAS</t>
  </si>
  <si>
    <t>JANELA DE MADEIRA ALMOFADADA, DE ABRIR, INCLUSAS GUARNICOES SEM FERRAGENS</t>
  </si>
  <si>
    <t>JANELA DE MADEIRA TIPO GUILHOTINA, DE ABRIR , INCLUSAS GUARNICOES SEM FERRAGENS</t>
  </si>
  <si>
    <t>JANELA DE MADEIRA TIPO VENEZIANA. DE ABRIR, INCLUSAS GUARNICOES E FERRAGENS</t>
  </si>
  <si>
    <t>JANELA DE MADEIRA TIPO VENEZIANA/GUILHOTINA, DE ABRIR, INCLUSAS GUARNICOES SEM FERRAGENS</t>
  </si>
  <si>
    <t>JANELA DE MADEIRA TIPO VENEZIANA/VIDRO, DE ABRIR, INCLUSAS GUARNICOES SEM FERRAGENS</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</si>
  <si>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</si>
  <si>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</si>
  <si>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</si>
  <si>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</si>
  <si>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</si>
  <si>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</si>
  <si>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</si>
  <si>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</si>
  <si>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</si>
  <si>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</si>
  <si>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</si>
  <si>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</si>
  <si>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</si>
  <si>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</si>
  <si>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</si>
  <si>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APICOAMENTO MANUAL DE SUPERFICIE DE CONCRETO</t>
  </si>
  <si>
    <t>REPARO/COLAGEM DE ESTRUTURAS DE CONCRETO COM ADESIVO ESTRUTURAL A BASE DE EPOXI, E=2 MM</t>
  </si>
  <si>
    <t>PINTURA ADESIVA P/ CONCRETO, A BASE DE RESINA EPOXI ( SIKADUR 32 )</t>
  </si>
  <si>
    <t>CONCRETO CICLOPICO FCK=10MPA 30% PEDRA DE MAO INCLUSIVE LANCAMENTO</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</si>
  <si>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</si>
  <si>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</si>
  <si>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</si>
  <si>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</si>
  <si>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</si>
  <si>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</si>
  <si>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</si>
  <si>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</si>
  <si>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</si>
  <si>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</si>
  <si>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FCK = 15MPA, TRAÇO 1:3,4:3,5 (CIMENTO/ AREIA MÉDIA/ BRITA 1)  - PREPARO MANUAL. AF_07/2016</t>
  </si>
  <si>
    <t>LANÇAMENTO COM USO DE BALDES, ADENSAMENTO E ACABAMENTO DE CONCRETO EM ESTRUTURAS. AF_12/2015</t>
  </si>
  <si>
    <t>LANÇAMENTO COM USO DE BOMBA, ADENSAMENTO E ACABAMENTO DE CONCRETO EM ESTRUTURAS.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</si>
  <si>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</si>
  <si>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</si>
  <si>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</si>
  <si>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</si>
  <si>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</si>
  <si>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</si>
  <si>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</si>
  <si>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</si>
  <si>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</si>
  <si>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</si>
  <si>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</si>
  <si>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</si>
  <si>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</si>
  <si>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</si>
  <si>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</si>
  <si>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</si>
  <si>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</si>
  <si>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</si>
  <si>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</si>
  <si>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</si>
  <si>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CARGA, MANOBRAS E DESCARGA DE AREIA, BRITA, PEDRA DE MAO E SOLOS COM CAMINHAO BASCULANTE 6 M3 (DESCARGA LIVRE)</t>
  </si>
  <si>
    <t>CARGA, MANOBRAS E DESCARGA DE MISTURAS DE SOLOS E AGREGADOS (BASES ESTABILIZADAS EM USINA) COM CAMINHAO BASCULANTE 6 M3</t>
  </si>
  <si>
    <t>CARGA, MANOBRAS E DESCARGA DE MATERIAIS DIVERSOS, COM CAMINHAO CARROCERIA 9T (CARGA E DESCARGA MANUAIS)</t>
  </si>
  <si>
    <t>CARGA, MANOBRAS E DESCARGA DE MISTURAS DE SOLOS E AGREGADOS, COM CAMINHAO BASCULANTE 6 M3, DESCARGA EM DISTRIBUIDOR</t>
  </si>
  <si>
    <t>CARGA, MANOBRAS E DESCARGA DE MATERIAIS DIVERSOS, COM CAMINHAO BASCULANTE 6M3 (CARGA E DESCARGA MANUAIS)</t>
  </si>
  <si>
    <t>CARGA E DESCARGA MECANIZADAS DE ENTULHO EM CAMINHAO BASCULANTE 6 M3</t>
  </si>
  <si>
    <t>CARGA E DESCARGA MECANICA DE SOLO UTILIZANDO CAMINHAO BASCULANTE 6,0M3/16T E PA CARREGADEIRA SOBRE PNEUS 128 HP, CAPACIDADE DA CAÇAMBA 1,7 A 2,8 M3, PESO OPERACIONAL 11632 KG</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</si>
  <si>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</si>
  <si>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</si>
  <si>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</si>
  <si>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</si>
  <si>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</si>
  <si>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</si>
  <si>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</si>
  <si>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</si>
  <si>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MANUAL DE ENTULHO EM CAMINHAO BASCULANTE 6 M3</t>
  </si>
  <si>
    <t>ESTACA HÉLICE CONTÍNUA, DIÂMETRO DE 30 CM, COMPRIMENTO TOTAL ATÉ 15 M, PERFURATRIZ COM TORQUE DE 170 KN.M (EXCLUSIVE MOBILIZAÇÃO E DESMOBILIZAÇÃO). AF_02/2015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</si>
  <si>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</si>
  <si>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</si>
  <si>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</si>
  <si>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</si>
  <si>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</si>
  <si>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</si>
  <si>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</si>
  <si>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ADUELA / MARCO / BATENTE PARA PORTA DE 70X210CM, FIXAÇÃO COM ARGAMASSA - SOMENTE INSTALAÇÃO. AF_08/2015_P</t>
  </si>
  <si>
    <t>LUVA DE REDUÇÃO, EM FERRO GALVANIZADO, 2" X 1", CONEXÃO ROSQUEADA, INSTALADO EM PRUMADAS - FORNECIMENTO E INSTALAÇÃO. AF_12/2015</t>
  </si>
  <si>
    <t>(COMPOSIÇÃO REPRESENTATIVA) DO SERVIÇO DE INSTALAÇÃO DE TUBOS DE PVC, SOLDÁVEL, ÁGUA FRIA, DN 50 MM (INSTALADO EM PRUMADA), INCLUSIVE CONEXÕES, CORTES E FIXAÇÕES, PARA PRÉDIOS. AF_10/2015</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</si>
  <si>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</si>
  <si>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</si>
  <si>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</si>
  <si>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</si>
  <si>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</si>
  <si>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</si>
  <si>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</si>
  <si>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</si>
  <si>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</si>
  <si>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</si>
  <si>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</si>
  <si>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</si>
  <si>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</si>
  <si>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</si>
  <si>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</si>
  <si>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</si>
  <si>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</si>
  <si>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</si>
  <si>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COM BUCHA DE LATÃO, PVC, SOLDÁVEL, DN 25MM, X 1/2 INSTALADO EM RAMAL OU SUB-RAMAL DE ÁGUA - FORNECIMENTO E INSTALAÇÃO. AF_12/2014</t>
  </si>
  <si>
    <t>CURVA 90 GRAUS, PVC, SOLDÁVEL, DN 20MM, INSTALADO EM RAMAL OU SUB-RAMAL DE ÁGUA - FORNECIMENTO E INSTALAÇÃO. AF_12/2014</t>
  </si>
  <si>
    <t>CURVA 90 GRAUS, PVC, SOLDÁVEL, DN 25MM, INSTALADO EM RAMAL OU SUB-RAMAL DE ÁGUA - FORNECIMENTO E INSTALAÇÃO. AF_12/2014</t>
  </si>
  <si>
    <t>CURVA 90 GRAUS, PVC, SOLDÁVEL, DN 32MM, INSTALADO EM RAMAL OU SUB-RAMAL DE ÁGUA - FORNECIMENTO E INSTALAÇÃO. AF_12/2014</t>
  </si>
  <si>
    <t>CURVA 45 GRAUS, PVC, SOLDÁVEL, DN 20MM, INSTALADO EM RAMAL OU SUB-RAMAL DE ÁGUA - FORNECIMENTO E INSTALAÇÃO. AF_12/2014</t>
  </si>
  <si>
    <t>CURVA 45 GRAUS, PVC, SOLDÁVEL, DN 25MM, INSTALADO EM RAMAL OU SUB-RAMAL DE ÁGUA - FORNECIMENTO E INSTALAÇÃO. AF_12/2014</t>
  </si>
  <si>
    <t>CURVA 45 GRAUS, PVC, SOLDÁVEL, DN 32MM, INSTALADO EM RAMAL OU SUB-RAMAL DE ÁGUA - FORNECIMENTO E INSTALAÇÃO. AF_12/2014</t>
  </si>
  <si>
    <t>CURVA DE TRANSPOSIÇÃO, PVC, SOLDÁVEL, DN 20MM, INSTALADO EM RAMAL OU SUB-RAMAL DE ÁGUA - FORNECIMENTO E INSTALAÇÃO. AF_12/2014</t>
  </si>
  <si>
    <t>CURVA DE TRANSPOSIÇÃO, PVC, SOLDÁVEL, DN 25MM, INSTALADO EM RAMAL OU SUB-RAMAL DE ÁGUA   FORNECIMENTO E INSTALAÇÃO. AF_12/2014</t>
  </si>
  <si>
    <t>CURVA DE TRANSPOSIÇÃO, PVC, SOLDÁVEL, DN 32MM, INSTALADO EM RAMAL OU SUB-RAMAL DE ÁGUA   FORNECIMENTO E INSTALAÇÃO. AF_12/2014</t>
  </si>
  <si>
    <t>LUVA, PVC, SOLDÁVEL, DN 20MM, INSTALADO EM RAMAL OU SUB-RAMAL DE ÁGUA - FORNECIMENTO E INSTALAÇÃO. AF_12/2014</t>
  </si>
  <si>
    <t>LUVA, PVC, SOLDÁVEL, DN 25MM, INSTALADO EM RAMAL OU SUB-RAMAL DE ÁGUA - FORNECIMENTO E INSTALAÇÃO. AF_12/2014</t>
  </si>
  <si>
    <t>LUVA, PVC, SOLDÁVEL, DN 32MM, INSTALADO EM RAMAL OU SUB-RAMAL DE ÁGUA - FORNECIMENTO E INSTALAÇÃO. AF_12/2014</t>
  </si>
  <si>
    <t>LUVA DE CORRER, PVC, SOLDÁVEL, DN 20MM, INSTALADO EM RAMAL OU SUB-RAMAL DE ÁGUA - FORNECIMENTO E INSTALAÇÃO. AF_12/2014</t>
  </si>
  <si>
    <t>LUVA DE CORRER, PVC, SOLDÁVEL, DN 25MM, INSTALADO EM RAMAL OU SUB-RAMAL DE ÁGUA - FORNECIMENTO E INSTALAÇÃO. AF_12/2014</t>
  </si>
  <si>
    <t>LUVA DE CORRER, PVC, SOLDÁVEL, DN 32MM, INSTALADO EM RAMAL OU SUB-RAMAL DE ÁGUA   FORNECIMENTO E INSTALAÇÃO. AF_12/2014</t>
  </si>
  <si>
    <t>LUVA COM BUCHA DE LATÃO, PVC, SOLDÁVEL, DN 32MM X 1 , INSTALADO EM RAMAL OU SUB-RAMAL DE ÁGUA   FORNECIMENTO E INSTALAÇÃO. AF_12/2014</t>
  </si>
  <si>
    <t>LUVA DE REDUÇÃO, PVC, SOLDÁVEL, DN 25MM X 20MM, INSTALADO EM RAMAL OU SUB-RAMAL DE ÁGUA - FORNECIMENTO E INSTALAÇÃO. AF_12/2014</t>
  </si>
  <si>
    <t>LUVA DE REDUÇÃO, PVC, SOLDÁVEL, DN 32MM X 25MM, INSTALADO EM RAMAL OU SUB-RAMAL DE ÁGUA - FORNECIMENTO E INSTALAÇÃO. AF_12/2014</t>
  </si>
  <si>
    <t>LUVA DE REDUÇÃO, PVC, SOLDÁVEL, DN 40MM X 32MM, INSTALADO EM RAMAL OU SUB-RAMAL DE ÁGUA - FORNECIMENTO E INSTALAÇÃO. AF_12/2014</t>
  </si>
  <si>
    <t>LUVA COM BUCHA DE LATÃO, PVC, SOLDÁVEL, DN 20MM X 1/2, INSTALADO EM RAMAL OU SUB-RAMAL DE ÁGUA - FORNECIMENTO E INSTALAÇÃO. AF_12/2014</t>
  </si>
  <si>
    <t>LUVA COM BUCHA DE LATÃO, PVC, SOLDÁVEL, DN 25MM X 3/4, INSTALADO EM RAMAL OU SUB-RAMAL DE ÁGUA - FORNECIMENTO E INSTALAÇÃO. AF_12/2014</t>
  </si>
  <si>
    <t>LUVA SOLDÁVEL E COM ROSCA, PVC, SOLDÁVEL, DN 25MM X 3/4, INSTALADO EM RAMAL OU SUB-RAMAL DE ÁGUA - FORNECIMENTO E INSTALAÇÃO. AF_12/2014</t>
  </si>
  <si>
    <t>LUVA SOLDÁVEL E COM ROSCA, PVC, SOLDÁVEL, DN 32MM X 1, INSTALADO EM RAMAL OU SUB-RAMAL DE ÁGUA - FORNECIMENTO E INSTALAÇÃO. AF_12/2014</t>
  </si>
  <si>
    <t>UNIÃO, PVC, SOLDÁVEL, DN 20MM, INSTALADO EM RAMAL OU SUB-RAMAL DE ÁGUA - FORNECIMENTO E INSTALAÇÃO. AF_12/2014</t>
  </si>
  <si>
    <t>UNIÃO, PVC, SOLDÁVEL, DN 25MM, INSTALADO EM RAMAL OU SUB-RAMAL DE ÁGUA - FORNECIMENTO E INSTALAÇÃO. AF_12/2014</t>
  </si>
  <si>
    <t>UNIÃO, PVC, SOLDÁVEL, DN 32MM, INSTALADO EM RAMAL OU SUB-RAMAL DE ÁGUA - FORNECIMENTO E INSTALAÇÃO. AF_12/2014</t>
  </si>
  <si>
    <t>TÊ DE REDUÇÃO, PVC, SOLDÁVEL, DN 25MM X 20MM, INSTALADO EM RAMAL OU SUB-RAMAL DE ÁGUA - FORNECIMENTO E INSTALAÇÃO. AF_12/2014</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</si>
  <si>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</si>
  <si>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</si>
  <si>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</si>
  <si>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</si>
  <si>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</si>
  <si>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</si>
  <si>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</si>
  <si>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</si>
  <si>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</si>
  <si>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</si>
  <si>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</si>
  <si>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</si>
  <si>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</si>
  <si>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</si>
  <si>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</si>
  <si>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</si>
  <si>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</si>
  <si>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</si>
  <si>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</si>
  <si>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</si>
  <si>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</si>
  <si>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</si>
  <si>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</si>
  <si>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CURVA DE TRANSPOSIÇÃO, PVC, SOLDÁVEL, DN 20MM, INSTALADO EM RAMAL DE DISTRIBUIÇÃO DE ÁGUA   FORNECIMENTO E INSTALAÇÃO. AF_12/2014</t>
  </si>
  <si>
    <t>CURVA DE TRANSPOSIÇÃO, PVC, SOLDÁVEL, DN 25MM, INSTALADO EM RAMAL DE DISTRIBUIÇÃO DE ÁGUA   FORNECIMENTO E INSTALAÇÃO. AF_12/2014</t>
  </si>
  <si>
    <t>LUVA DE CORRER, PVC, SOLDÁVEL, DN 32MM, INSTALADO EM RAMAL DE DISTRIBUIÇÃO DE ÁGUA   FORNECIMENTO E INSTALAÇÃO. AF_12/2014</t>
  </si>
  <si>
    <t>CURVA DE TRANSPOSIÇÃO, PVC, SOLDÁVEL, DN 32MM, INSTALADO EM RAMAL DE DISTRIBUIÇÃO DE ÁGUA   FORNECIMENTO E INSTALAÇÃO. AF_12/2014</t>
  </si>
  <si>
    <t>LUVA COM BUCHA DE LATÃO, PVC, SOLDÁVEL, DN 32MM X 1 , INSTALADO EM RAMAL DE DISTRIBUIÇÃO DE ÁGUA   FORNECIMENTO E INSTALAÇÃO. AF_12/2014</t>
  </si>
  <si>
    <t>ADAPTADOR CURTO COM BOLSA E ROSCA PARA REGISTRO, PVC, SOLDÁVEL, DN 20MM X 1/2, INSTALADO EM RAMAL DE DISTRIBUIÇÃO DE ÁGUA - FORNECIMENTO E INSTALAÇÃO. AF_12/2014</t>
  </si>
  <si>
    <t>ADAPTADOR CURTO COM BOLSA E ROSCA PARA REGISTRO, PVC, SOLDÁVEL, DN 25MM X 3/4, INSTALADO EM RAMAL DE DISTRIBUIÇÃO DE ÁGUA - FORNECIMENTO E INSTALAÇÃO. AF_12/2014</t>
  </si>
  <si>
    <t>ADAPTADOR CURTO COM BOLSA E ROSCA PARA REGISTRO, PVC, SOLDÁVEL, DN 32MM X 1, INSTALADO EM RAMAL DE DISTRIBUIÇÃO DE ÁGUA - FORNECIMENTO E INSTALAÇÃO. AF_12/2014</t>
  </si>
  <si>
    <t>JOELHO 90 GRAUS, PVC, SOLDÁVEL, DN 20MM, INSTALADO EM RAMAL DE DISTRIBUIÇÃO DE ÁGUA - FORNECIMENTO E INSTALAÇÃO. AF_12/2014</t>
  </si>
  <si>
    <t>JOELHO 90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</si>
  <si>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</si>
  <si>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</si>
  <si>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20MM, INSTALADO EM RAMAL DE DISTRIBUIÇÃO DE ÁGUA - FORNECIMENTO E INSTALAÇÃO. AF_12/2014</t>
  </si>
  <si>
    <t>JOELHO 45 GRAUS, PVC, SOLDÁVEL, DN 25MM, INSTALADO EM RAMAL DE DISTRIBUIÇÃO DE ÁGUA - FORNECIMENTO E INSTALAÇÃO. AF_12/2014</t>
  </si>
  <si>
    <t>JOELHO 45 GRAUS, PVC, SOLDÁVEL, DN 32MM, INSTALADO EM RAMAL DE DISTRIBUIÇÃO DE ÁGUA - FORNECIMENTO E INSTALAÇÃO. AF_12/2014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</si>
  <si>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</si>
  <si>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</si>
  <si>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</si>
  <si>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</si>
  <si>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</si>
  <si>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</si>
  <si>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LUMINARIA ABERTA PARA ILUMINACAO PUBLICA, PARA LAMPADA A VAPOR DE MERCURIO ATE 400W E MISTA ATE 500W, COM BRACO EM TUBO DE ACO GALV D=50MM PROJ HOR=2.500MM E PROJ VERT= 2.200MM,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</si>
  <si>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</si>
  <si>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</si>
  <si>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RASGO EM ALVENARIA PARA ELETRODUTOS COM DIAMETROS MENORES OU IGUAIS A 40 MM. AF_05/2015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</si>
  <si>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</si>
  <si>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</si>
  <si>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</si>
  <si>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</si>
  <si>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</si>
  <si>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</si>
  <si>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</si>
  <si>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</si>
  <si>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</si>
  <si>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</si>
  <si>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</si>
  <si>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</si>
  <si>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</si>
  <si>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</si>
  <si>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</si>
  <si>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</si>
  <si>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</si>
  <si>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</si>
  <si>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</si>
  <si>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</si>
  <si>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COMPOSIÇÃO REPRESENTATIVA DE SERVIÇOS DE ALVENARIA DE BLOCOS DE CONCRETO ESTRUTURAL 14X19X29 CM, (ESPESSURA 14 CM), FBK = 4,5 MPA, UTILIZANDO PALHETA, PARA EDIFICAÇÃO HABITACIONAL. AF_10/2015</t>
  </si>
  <si>
    <t>ALVENARIA ESTRUTURAL DE BLOCOS CERÂMICOS 14X19X39, (ESPESSURA DE 14 CM), PARA PAREDES COM ÁREA LÍQUIDA MENOR QUE 6M², COM VÃOS, UTILIZANDO PALHETA E ARGAMASSA DE ASSENTAMENTO COM PREPARO MANUAL. AF_12/2014</t>
  </si>
  <si>
    <t>ALVENARIA COM BLOCOS DE CONCRETO CELULAR 10X30X60CM, ESPESSURA 10CM, ASSENTADOS COM ARGAMASSA TRACO 1:2:9 (CIMENTO, CAL E AREIA) PREPARO MANUAL</t>
  </si>
  <si>
    <t>ALVENARIA COM BLOCOS DE CONCRETO CELULAR 20X30X60CM, ESPESSURA 20CM, ASSENTADOS COM ARGAMASSA TRACO 1:2:9 (CIMENTO, CAL E AREIA) PREPARO MANUAL</t>
  </si>
  <si>
    <t>COBOGO CERAMICO (ELEMENTO VAZADO), 9X20X20CM, ASSENTADO COM ARGAMASSA TRACO 1:4 DE CIMENTO E AREIA</t>
  </si>
  <si>
    <t>COBOGO DE CONCRETO (ELEMENTO VAZADO), 7X50X50CM, ASSENTADO COM ARGAMASSA TRACO 1:4 (CIMENTO E AREIA)</t>
  </si>
  <si>
    <t>COBOGO DE CONCRETO (ELEMENTO VAZADO), 7X50X50CM, ASSENTADO COM ARGAMASSA TRACO 1:3 (CIMENTO E AREIA)</t>
  </si>
  <si>
    <t>COBOGO DE CONCRETO (ELEMENTO VAZADO), 10X29X39CM ABERTURA COM VIDRO, ASSENTADO COM ARGAMASSA TRACO 1:4 (CIMENTO E AREIA MEDIA NAO PENEIRADA)</t>
  </si>
  <si>
    <t>BLOCOS DE VIDRO TIPO CANELADO 19X19X8CM,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</si>
  <si>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</si>
  <si>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</si>
  <si>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</si>
  <si>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</si>
  <si>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</si>
  <si>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ALVENARIA DE EMBASAMENTO EM TIJOLOS CERAMICOS MACICOS 5X10X20CM, ASSENTADO  COM ARGAMASSA TRACO 1:2:8 (CIMENTO, CAL E AREIA)</t>
  </si>
  <si>
    <t>RETIRADA DE DIVISORIAS EM CHAPAS DE MADEIRA, COM MONTANTES METALICOS</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</si>
  <si>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</si>
  <si>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</si>
  <si>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</si>
  <si>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</si>
  <si>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</si>
  <si>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</si>
  <si>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</si>
  <si>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</si>
  <si>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</si>
  <si>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</si>
  <si>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</si>
  <si>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</si>
  <si>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</si>
  <si>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</si>
  <si>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</si>
  <si>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</si>
  <si>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</si>
  <si>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</si>
  <si>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</si>
  <si>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</si>
  <si>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</si>
  <si>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</si>
  <si>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</si>
  <si>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</si>
  <si>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</si>
  <si>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</si>
  <si>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</si>
  <si>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</si>
  <si>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</si>
  <si>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</si>
  <si>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</si>
  <si>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</si>
  <si>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</si>
  <si>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</si>
  <si>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</si>
  <si>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</si>
  <si>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</si>
  <si>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</si>
  <si>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</si>
  <si>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</si>
  <si>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</si>
  <si>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</si>
  <si>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</si>
  <si>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</si>
  <si>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ESTRUTURA PARA COBERTURA EM ARCO, EM ALUMINIO ANODIZADO, VAO DE 20M, ESPACAMENTO DE 5M ATE 6,5M</t>
  </si>
  <si>
    <t>ESTRUTURA PARA COBERTURA EM ARCO, EM ALUMINIO ANODIZADO, VAO DE 30M, ESPACAMENTO DE 5M ATE 6,5M</t>
  </si>
  <si>
    <t>ESTRUTURA PARA COBERTURA EM ARCO, EM ALUMINIO ANODIZADO, VAO DE 40M, ESPACAMENTO DE 5M ATE 6,5M</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</si>
  <si>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</si>
  <si>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</si>
  <si>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</si>
  <si>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</si>
  <si>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</si>
  <si>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UNIÃO, PVC, SOLDÁVEL, DN 50MM, INSTALADO EM PRUMADA DE ÁGUA - FORNECIMENTO E INSTALAÇÃO. AF_12/2014</t>
  </si>
  <si>
    <t>UNIÃO, PVC, SOLDÁVEL, DN 60MM, INSTALADO EM PRUMADA DE ÁGUA - FORNECIMENTO E INSTALAÇÃO. AF_12/2014</t>
  </si>
  <si>
    <t>UNIÃO, PVC, SOLDÁVEL, DN 75MM, INSTALADO EM PRUMADA DE ÁGUA - FORNECIMENTO E INSTALAÇÃO. AF_12/2014</t>
  </si>
  <si>
    <t>UNIÃO, PVC, SOLDÁVEL, DN 85MM, INSTALADO EM PRUMADA DE ÁGUA - FORNECIMENTO E INSTALAÇÃO. AF_12/2014</t>
  </si>
  <si>
    <t>TE, PVC, SOLDÁVEL, DN 25MM, INSTALADO EM PRUMADA DE ÁGUA - FORNECIMENTO E INSTALAÇÃO. AF_12/2014</t>
  </si>
  <si>
    <t>TE, PVC, SOLDÁVEL, DN 32MM,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</si>
  <si>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</si>
  <si>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</si>
  <si>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</si>
  <si>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</si>
  <si>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</si>
  <si>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</si>
  <si>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</si>
  <si>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</si>
  <si>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</si>
  <si>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</si>
  <si>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</si>
  <si>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</si>
  <si>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TÊ COM BUCHA DE LATÃO NA BOLSA CENTRAL, PVC, SOLDÁVEL, DN 25MM X 1/2, INSTALADO EM PRUMADA DE ÁGUA - FORNECIMENTO E INSTALAÇÃO. AF_12/2014</t>
  </si>
  <si>
    <t>TÊ COM BUCHA DE LATÃO NA BOLSA CENTRAL, PVC, SOLDÁVEL, DN 32MM X 3/4,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</si>
  <si>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</si>
  <si>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</si>
  <si>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</si>
  <si>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</si>
  <si>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</si>
  <si>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OU SUB-RAMAL DE ÁGUA  FORNECIMENTO E INSTALAÇÃO. AF_12/2014</t>
  </si>
  <si>
    <t>TUBO, CPVC, SOLDÁVEL, DN 35MM, INSTALADO EM RAMAL DE DISTRIBUIÇÃO DE ÁGUA   FORNECIMENTO E INSTALAÇÃO. AF_12/2014</t>
  </si>
  <si>
    <t>TUBO, CPVC, SOLDÁVEL, DN 54MM, INSTALADO EM PRUMADA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</si>
  <si>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</si>
  <si>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</si>
  <si>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</si>
  <si>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</si>
  <si>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</si>
  <si>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</si>
  <si>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</si>
  <si>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</si>
  <si>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</si>
  <si>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</si>
  <si>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</si>
  <si>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ADAPTADOR, CPVC, SOLDÁVEL, DN15MM, INSTALADO EM RAMAL OU SUB-RAMAL DE ÁGUA  FORNECIMENTO E INSTALAÇÃO. AF_12/2014</t>
  </si>
  <si>
    <t>ADAPTADOR, CPVC, SOLDÁVEL, DN22MM, INSTALADO EM RAMAL OU SUB-RAMAL DE ÁGUA  FORNECIMENTO E INSTALAÇÃO. AF_12/2014</t>
  </si>
  <si>
    <t>ADAPTADOR, CPVC, SOLDÁVEL, DN 22MM, INSTALADO EM RAMAL DE DISTRIBUIÇÃO DE ÁGUA   FORNECIMENTO E INSTALAÇÃO. AF_12/2014</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</si>
  <si>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</si>
  <si>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</si>
  <si>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</si>
  <si>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</si>
  <si>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</si>
  <si>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</si>
  <si>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</si>
  <si>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</si>
  <si>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</si>
  <si>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</si>
  <si>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</si>
  <si>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</si>
  <si>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</si>
  <si>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</si>
  <si>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INSTALACAO DE COMPRESSOR DE AR, POTENCIA &lt;= 5 CV</t>
  </si>
  <si>
    <t>INSTALACAO DE COMPRESSOR DE AR, POTENCIA &gt; 5 E &lt;= 10 CV</t>
  </si>
  <si>
    <t>INSTALACAO DE CLORADOR</t>
  </si>
  <si>
    <t>INSTALACAO DE BOMBA DOSADORA</t>
  </si>
  <si>
    <t>INSTALACAO DE AGITADOR</t>
  </si>
  <si>
    <t>INSTALACAO DE MISTURADOR VERTICAL</t>
  </si>
  <si>
    <t>JOELHO 90 GRAUS, CPVC, SOLDÁVEL, DN 35MM, INSTALADO EM RAMAL DE DISTRIBUIÇÃO DE ÁGUA   FORNECIMENTO E INSTALAÇÃO. AF_12/2014</t>
  </si>
  <si>
    <t>JOELHO 90 GRAUS, CPVC, SOLDÁVEL, DN 35MM, INSTALADO EM PRUMADA DE ÁGUA  FORNECIMENTO E INSTALAÇÃO. AF_12/2014</t>
  </si>
  <si>
    <t>JOELHO 90 GRAUS, CPVC, SOLDÁVEL, DN 42MM, INSTALADO EM PRUMADA DE ÁGUA  FORNECIMENTO E INSTALAÇÃO. AF_12/2014</t>
  </si>
  <si>
    <t>JOELHO 90 GRAUS, CPVC, SOLDÁVEL, DN 54MM, INSTALADO EM PRUMADA DE ÁGUA  FORNECIMENTO E INSTALAÇÃO. AF_12/2014</t>
  </si>
  <si>
    <t>JOELHO 90 GRAUS, CPVC, SOLDÁVEL, DN 73MM, INSTALADO EM PRUMADA DE ÁGUA  FORNECIMENTO E INSTALAÇÃO. AF_12/2014</t>
  </si>
  <si>
    <t>JOELHO 90 GRAUS, CPVC, SOLDÁVEL, DN 89MM, INSTALADO EM PRUMADA DE ÁGUA  FORNECIMENTO E INSTALAÇÃO. AF_12/2014</t>
  </si>
  <si>
    <t>JOELHO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</si>
  <si>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</si>
  <si>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</si>
  <si>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</si>
  <si>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</si>
  <si>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</si>
  <si>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</si>
  <si>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JOELHO 45 GRAUS, CPVC, SOLDÁVEL, DN 15MM, INSTALADO EM RAMAL OU SUB-RAMAL DE ÁGUA - FORNECIMENTO E INSTALAÇÃO. AF_12/2014</t>
  </si>
  <si>
    <t>JOELHO 45 GRAUS, CPVC, SOLDÁVEL, DN 22MM, INSTALADO EM RAMAL OU SUB-RAMAL DE ÁGUA - FORNECIMENTO E INSTALAÇÃO. AF_12/2014</t>
  </si>
  <si>
    <t>JOELHO 45 GRAUS, CPVC, SOLDÁVEL, DN 28MM, INSTALADO EM RAMAL OU SUB-RAMAL DE ÁGUA  FORNECIMENTO E INSTALAÇÃO. AF_12/2014</t>
  </si>
  <si>
    <t>JOELHO 45 GRAUS, CPVC, SOLDÁVEL, DN 35MM, INSTALADO EM RAMAL OU SUB-RAMAL DE ÁGUA  FORNECIMENTO E INSTALAÇÃO. AF_12/2014</t>
  </si>
  <si>
    <t>JOELHO 45 GRAUS, CPVC, SOLDÁVEL, DN 22MM, INSTALADO EM RAMAL DE DISTRIBUIÇÃO DE ÁGUA   FORNECIMENTO E INSTALAÇÃO. AF_12/2014</t>
  </si>
  <si>
    <t>JOELHO 45 GRAUS, CPVC, SOLDÁVEL, DN 28MM, INSTALADO EM RAMAL DE DISTRIBUIÇÃO DE ÁGUA   FORNECIMENTO E INSTALAÇÃO. AF_12/2014</t>
  </si>
  <si>
    <t>JOELHO 45 GRAUS, CPVC, SOLDÁVEL, DN 35MM, INSTALADO EM RAMAL DE DISTRIBUIÇÃO DE ÁGUA   FORNECIMENTO E INSTALAÇÃO. AF_12/2014</t>
  </si>
  <si>
    <t>JOELHO 45 GRAUS, CPVC, SOLDÁVEL, DN 35MM, INSTALADO EM PRUMADA DE ÁGUA - FORNECIMENTO E INSTALAÇÃO. AF_12/2014</t>
  </si>
  <si>
    <t>JOELHO 45 GRAUS, CPVC, SOLDÁVEL, DN 42MM, INSTALADO EM PRUMADA DE ÁGUA  FORNECIMENTO E INSTALAÇÃO. AF_12/2014</t>
  </si>
  <si>
    <t>JOELHO 45 GRAUS, CPVC, SOLDÁVEL, DN 54MM, INSTALADO EM PRUMADA DE ÁGUA  FORNECIMENTO E INSTALAÇÃO. AF_12/2014</t>
  </si>
  <si>
    <t>JOELHO 45 GRAUS, CPVC, SOLDÁVEL, DN 73MM, INSTALADO EM PRUMADA DE ÁGUA  FORNECIMENTO E INSTALAÇÃO. AF_12/2014</t>
  </si>
  <si>
    <t>JOELHO 45 GRAUS, CPVC, SOLDÁVEL, DN 89MM, INSTALADO EM PRUMADA DE ÁGUA  FORNECIMENTO E INSTALAÇÃO. AF_12/2014</t>
  </si>
  <si>
    <t>JOELHO DE TRANSIÇÃO, 90 GRAUS, CPVC, SOLDÁVEL, DN 22MM X 3/4", INSTALADO EM RAMAL OU SUB-RAMAL DE ÁGUA - FORNECIMENTO E INSTALAÇÃO. AF_12/2014</t>
  </si>
  <si>
    <t>TUBOS E CONEXÕES PARA RESERVATÓRIOS</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</si>
  <si>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</si>
  <si>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</si>
  <si>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</si>
  <si>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</si>
  <si>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</si>
  <si>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</si>
  <si>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</si>
  <si>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</si>
  <si>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</si>
  <si>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</si>
  <si>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</si>
  <si>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</si>
  <si>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</si>
  <si>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</si>
  <si>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</si>
  <si>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</si>
  <si>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</si>
  <si>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LUVA, CPVC, SOLDÁVEL, DN 73 MM, INSTALADO EM RESERVAÇÃO DE ÁGUA DE EDIFICAÇÃO QUE POSSUA RESERVATÓRIO DE FIBRA/FIBROCIMENTO  FORNECIMENTO E INSTALAÇÃO. AF_06/2016</t>
  </si>
  <si>
    <t>LUVA DE CORRER, CPVC, SOLDÁVEL, DN 15MM, INSTALADO EM RAMAL OU SUB-RAMAL DE ÁGUA  FORNECIMENTO E INSTALAÇÃO. AF_12/2014</t>
  </si>
  <si>
    <t>LUVA DE CORRER, CPVC, SOLDÁVEL, DN 22MM, INSTALADO EM RAMAL OU SUB-RAMAL DE ÁGUA  FORNECIMENTO E INSTALAÇÃO. AF_12/2014</t>
  </si>
  <si>
    <t>LUVA DE CORRER, CPVC, SOLDÁVEL, DN 28MM, INSTALADO EM RAMAL OU SUB-RAMAL DE ÁGUA  FORNECIMENTO E INSTALAÇÃO. AF_12/2014</t>
  </si>
  <si>
    <t>LUVA DE CORRER, CPVC, SOLDÁVEL, DN 35MM, INSTALADO EM RAMAL OU SUB-RAMAL DE ÁGUA  FORNECIMENTO E INSTALAÇÃO. AF_12/2014</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</si>
  <si>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</si>
  <si>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</si>
  <si>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</si>
  <si>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</si>
  <si>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</si>
  <si>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</si>
  <si>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</si>
  <si>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</si>
  <si>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</si>
  <si>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</si>
  <si>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</si>
  <si>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</si>
  <si>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</si>
  <si>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</si>
  <si>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</si>
  <si>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DE PROTECAO PARA MEDIDOR MONOFASICO, FORNECIMENTO E INSTALACAO</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</si>
  <si>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</si>
  <si>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</si>
  <si>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</si>
  <si>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</si>
  <si>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</si>
  <si>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</si>
  <si>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</si>
  <si>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</si>
  <si>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</si>
  <si>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</si>
  <si>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</si>
  <si>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</si>
  <si>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</si>
  <si>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</si>
  <si>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</si>
  <si>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</si>
  <si>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</si>
  <si>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</si>
  <si>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</si>
  <si>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</si>
  <si>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</si>
  <si>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</si>
  <si>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</si>
  <si>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</si>
  <si>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</si>
  <si>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RECOLOCACAO DE FOLHAS DE PORTA DE PASSAGEM OU JANELA, CONSIDERANDO REAPROVEITAMENTO DO MATERIAL</t>
  </si>
  <si>
    <t>PUXADOR CENTRAL PARA ESQUADRIA DE ALUMINIO</t>
  </si>
  <si>
    <t>CREMONA EM LATAO CROMADO OU POLIDO, COMPLETA, COM VARA H=1,50M</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</si>
  <si>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</si>
  <si>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</si>
  <si>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</si>
  <si>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</si>
  <si>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</si>
  <si>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</si>
  <si>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</si>
  <si>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DISJUNTOR TERMOMAGNETICO MONOPOLAR PADRAO NEMA (AMERICANO) 10 A 30A 240V, FORNECIMENTO E INSTALACAO</t>
  </si>
  <si>
    <t>DISJUNTOR TERMOMAGNETICO MONOPOLAR PADRAO NEMA (AMERICANO) 35 A 50A 240V,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</si>
  <si>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</si>
  <si>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</si>
  <si>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</si>
  <si>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</si>
  <si>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</si>
  <si>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</si>
  <si>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</si>
  <si>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TERMOMAGNETICO BIPOLAR PADRAO NEMA (AMERICANO) 10 A 50A 240V, FORNECIMENTO E INSTALACAO</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</si>
  <si>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</si>
  <si>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</si>
  <si>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</si>
  <si>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</si>
  <si>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</si>
  <si>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</si>
  <si>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</si>
  <si>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</si>
  <si>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</si>
  <si>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</si>
  <si>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DISJUNTOR TERMOMAGNETICO TRIPOLAR EM CAIXA MOLDADA 250A 600V, FORNECIMENTO E INSTALACAO</t>
  </si>
  <si>
    <t>DISJUNTOR TERMOMAGNETICO TRIPOLAR EM CAIXA MOLDADA 300 A 400A 600V, FORNECIMENTO E INSTALACAO</t>
  </si>
  <si>
    <t>DISJUNTOR TERMOMAGNETICO TRIPOLAR EM CAIXA MOLDADA 500 A 600A 600V, FORNECIMENTO E INSTALACAO</t>
  </si>
  <si>
    <t>DISJUNTOR TERMOMAGNETICO TRIPOLAR EM CAIXA MOLDADA 175 A 225A 240V, FORNECIMENTO E INSTALACAO</t>
  </si>
  <si>
    <t>DISJUNTOR BAIXA TENSAO TRIPOLAR A SECO  800A/600V, INCLUSIVE ELETROTÉCNICO</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</si>
  <si>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</si>
  <si>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</si>
  <si>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</si>
  <si>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</si>
  <si>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</si>
  <si>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</si>
  <si>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</si>
  <si>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</si>
  <si>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</si>
  <si>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</si>
  <si>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</si>
  <si>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</si>
  <si>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</si>
  <si>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</si>
  <si>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</si>
  <si>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</si>
  <si>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</si>
  <si>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</si>
  <si>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</si>
  <si>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</si>
  <si>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</si>
  <si>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</si>
  <si>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</si>
  <si>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</si>
  <si>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</si>
  <si>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</si>
  <si>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</si>
  <si>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</si>
  <si>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</si>
  <si>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</si>
  <si>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</si>
  <si>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</si>
  <si>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</si>
  <si>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INTERMEDIARIO (FOUR-WAY) - FORNECIMENTO E INSTALACAO</t>
  </si>
  <si>
    <t>TOMADA 3P+T 30A/440V SEM PLACA - FORNECIMENTO E INSTALACAO</t>
  </si>
  <si>
    <t>TOMADA ALTA DE EMBUTIR (1 MÓDULO), 2P+T 10 A, SEM SUPORTE E SEM PLACA - FORNECIMENTO E INSTALAÇÃO. AF_12/2015</t>
  </si>
  <si>
    <t>TOMADA ALTA DE EMBUTIR (1 MÓDULO), 2P+T 20 A, SEM SUPORTE E SEM PLACA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</si>
  <si>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</si>
  <si>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</si>
  <si>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(COMPOSIÇÃO REPRESENTATIVA) DO SERVIÇO DE INSTALAÇÃO TUBOS DE PVC, SOLDÁVEL, ÁGUA FRIA, DN 32 MM (INSTALADO EM RAMAL, SUB-RAMAL, RAMAL DE DISTRIBUIÇÃO OU PRUMADA), INCLUSIVE CONEXÕES, CORTES E FIXAÇÕES, PARA PRÉDIOS. AF_10/2015</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</si>
  <si>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</si>
  <si>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</si>
  <si>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</si>
  <si>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</si>
  <si>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</si>
  <si>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</si>
  <si>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</si>
  <si>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</si>
  <si>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(COMPOSIÇÃO REPRESENTATIVA) DO SERVIÇO DE INSTALAÇÃO DE TUBOS DE PVC, SOLDÁVEL, ÁGUA FRIA, DN 40 MM (INSTALADO EM PRUMADA), INCLUSIVE CONEXÕES, CORTES E FIXAÇÕES, PARA PRÉDIOS. AF_10/2015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</si>
  <si>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</si>
  <si>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</si>
  <si>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</si>
  <si>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</si>
  <si>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</si>
  <si>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</si>
  <si>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</si>
  <si>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</si>
  <si>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</si>
  <si>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</si>
  <si>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</si>
  <si>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</si>
  <si>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</si>
  <si>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</si>
  <si>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</si>
  <si>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</si>
  <si>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</si>
  <si>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</si>
  <si>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</si>
  <si>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</si>
  <si>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CURVA PARA REDE COLETOR ESGOTO, EB 644, 90GR, DN=200MM, COM JUNTA ELASTICA</t>
  </si>
  <si>
    <t>CURVA PVC PARA REDE COLETOR ESGOTO, EB-644, 45 GR, 200 MM, COM JUNTA ELASTICA.</t>
  </si>
  <si>
    <t>TE PVC PARA COLETOR ESGOTO, EB644, D=100MM, COM JUNTA ELASTICA.</t>
  </si>
  <si>
    <t>LUVA SIMPLES, PVC, SÉRIE NORMAL, ESGOTO PREDIAL, DN 150 MM, JUNTA ELÁSTICA, FORNECIDO E INSTALADO EM SUBCOLETOR AÉREO DE ESGOTO SANITÁRIO. AF_12/2014</t>
  </si>
  <si>
    <t>JOELHO 45 GRAUS, PVC, SERIE NORMAL, ESGOTO PREDIAL, DN 40 MM, JUNTA SOLDÁVEL, FORNECIDO E INSTALADO EM RAMAL DE DESCARGA OU RAMAL DE ESGOTO SANITÁRIO. AF_12/2014</t>
  </si>
  <si>
    <t>JOELHO 45 GRAUS, PVC, SERIE NORMAL, ESGOTO PREDIAL, DN 50 MM, JUNTA ELÁSTICA, FORNECIDO E INSTALADO EM RAMAL DE DESCARGA OU RAMAL DE ESGOTO SANITÁRIO. AF_12/2014</t>
  </si>
  <si>
    <t>JOELHO 45 GRAUS, PVC, SERIE NORMAL, ESGOTO PREDIAL, DN 75 MM, JUNTA ELÁSTICA, FORNECIDO E INSTALADO EM RAMAL DE DESCARGA OU RAMAL DE ESGOTO SANITÁRIO. AF_12/2014</t>
  </si>
  <si>
    <t>JOELHO 45 GRAUS, PVC, SERIE NORMAL, ESGOTO PREDIAL, DN 100 MM, JUNTA ELÁSTICA, FORNECIDO E INSTALADO EM RAMAL DE DESCARGA OU RAMAL DE ESGOTO SANITÁRIO. AF_12/2014</t>
  </si>
  <si>
    <t>JOELHO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</si>
  <si>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</si>
  <si>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</si>
  <si>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</si>
  <si>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CURVA CURTA 90 GRAUS, PVC, SERIE NORMAL, ESGOTO PREDIAL, DN 40 MM, JUNTA SOLDÁVEL, FORNECIDO E INSTALADO EM RAMAL DE DESCARGA OU RAMAL DE ESGOTO SANITÁRIO. AF_12/2014</t>
  </si>
  <si>
    <t>CURVA CURTA 90 GRAUS, PVC, SERIE NORMAL, ESGOTO PREDIAL, DN 50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</si>
  <si>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</si>
  <si>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</si>
  <si>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40 MM, JUNTA SOLDÁVEL, FORNECIDO E INSTALADO EM RAMAL DE DESCARGA OU RAMAL DE ESGOTO SANITÁRIO. AF_12/2014</t>
  </si>
  <si>
    <t>CURVA LONGA 90 GRAUS, PVC, SERIE NORMAL, ESGOTO PREDIAL, DN 50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</si>
  <si>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</si>
  <si>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</si>
  <si>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</si>
  <si>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</si>
  <si>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SIMPLES, PVC, SERIE NORMAL, ESGOTO PREDIAL, DN 75 MM, JUNTA ELÁSTICA, FORNECIDO E INSTALADO EM RAMAL DE DESCARGA OU RAMAL DE ESGOTO SANITÁRIO. AF_12/2014</t>
  </si>
  <si>
    <t>LUVA SIMPLES, PVC, SERIE NORMAL, ESGOTO PREDIAL, DN 100 MM, JUNTA ELÁSTICA, FORNECIDO E INSTALADO EM RAMAL DE DESCARGA OU RAMAL DE ESGOTO SANITÁRIO. AF_12/2014</t>
  </si>
  <si>
    <t>LUVA DE CORRER, PVC, SERIE NORMAL, ESGOTO PREDIAL, DN 50 MM, JUNTA ELÁSTICA, FORNECIDO E INSTALADO EM RAMAL DE DESCARGA OU RAMAL DE ESGOTO SANITÁRIO. AF_12/2014</t>
  </si>
  <si>
    <t>ADAPTADOR CURTO COM BOLSA E ROSCA PARA REGISTRO, PVC, SOLDÁVEL, DN 20MM X 1/2, INSTALADO EM RAMAL OU SUB-RAMAL DE ÁGUA - FORNECIMENTO E INSTALAÇÃO. AF_12/2014</t>
  </si>
  <si>
    <t>ADAPTADOR CURTO COM BOLSA E ROSCA PARA REGISTRO, PVC, SOLDÁVEL, DN 25MM X 3/4, INSTALADO EM RAMAL OU SUB-RAMAL DE ÁGUA - FORNECIMENTO E INSTALAÇÃO. AF_12/2014</t>
  </si>
  <si>
    <t>ADAPTADOR CURTO COM BOLSA E ROSCA PARA REGISTRO, PVC, SOLDÁVEL, DN 32MM X 1, INSTALADO EM RAMAL OU SUB-RAMAL DE ÁGUA - FORNECIMENTO E INSTALAÇÃO. AF_12/2014</t>
  </si>
  <si>
    <t>JOELHO 45 GRAUS, PVC, SOLDÁVEL, DN 20MM, INSTALADO EM RAMAL OU SUB-RAMAL DE ÁGUA - FORNECIMENTO E INSTALAÇÃO. AF_12/2014</t>
  </si>
  <si>
    <t>JOELHO 45 GRAUS, PVC, SOLDÁVEL, DN 25MM, INSTALADO EM RAMAL OU SUB-RAMAL DE ÁGUA - FORNECIMENTO E INSTALAÇÃO. AF_12/2014</t>
  </si>
  <si>
    <t>JOELHO 45 GRAUS, PVC, SOLDÁVEL, DN 32MM, INSTALADO EM RAMAL OU SUB-RAMAL DE ÁGUA - FORNECIMENTO E INSTALAÇÃO. AF_12/2014</t>
  </si>
  <si>
    <t>JOELHO 90 GRAUS, PVC, SOLDÁVEL, DN 20MM, INSTALADO EM RAMAL OU SUB-RAMAL DE ÁGUA - FORNECIMENTO E INSTALAÇÃO. AF_12/2014</t>
  </si>
  <si>
    <t>JOELHO 90 GRAUS, PVC, SOLDÁVEL, DN 25MM, INSTALADO EM RAMAL OU SUB-RAMAL DE ÁGUA - FORNECIMENTO E INSTALAÇÃO. AF_12/2014</t>
  </si>
  <si>
    <t>JOELHO 90 GRAUS, PVC, SOLDÁVEL, DN 32MM, INSTALADO EM RAMAL OU SUB-RAMAL DE ÁGUA - FORNECIMENTO E INSTALAÇÃO. AF_12/2014</t>
  </si>
  <si>
    <t>JOELHO 90 GRAUS COM BUCHA DE LATÃO, PVC, SOLDÁVEL, DN 25MM, X 3/4 INSTALADO EM RAMAL OU SUB-RAMAL DE ÁGUA - FORNECIMENTO E INSTALAÇÃO. AF_12/2014</t>
  </si>
  <si>
    <t>JOELHO 45 GRAUS, PVC, SERIE NORMAL, ESGOTO PREDIAL, DN 75 MM, JUNTA ELÁSTICA, FORNECIDO E INSTALADO EM PRUMADA DE ESGOTO SANITÁRIO OU VENTILAÇÃO. AF_12/2014</t>
  </si>
  <si>
    <t>JOELHO 45 GRAUS, PVC, SERIE NORMAL, ESGOTO PREDIAL, DN 100 MM, JUNTA ELÁSTICA, FORNECIDO E INSTALADO EM PRUMADA DE ESGOTO SANITÁRIO OU VENTILAÇÃO. AF_12/2014</t>
  </si>
  <si>
    <t>JOELHO 90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</si>
  <si>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</si>
  <si>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</si>
  <si>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</si>
  <si>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</si>
  <si>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</si>
  <si>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50 MM, JUNTA ELÁSTICA, FORNECIDO E INSTALADO EM PRUMADA DE ESGOTO SANITÁRIO OU VENTILAÇÃO. AF_12/2014</t>
  </si>
  <si>
    <t>CURVA LONGA 90 GRAUS, PVC, SERIE NORMAL, ESGOTO PREDIAL, DN 75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</si>
  <si>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</si>
  <si>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</si>
  <si>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SIMPLES, PVC, SERIE NORMAL, ESGOTO PREDIAL, DN 75 MM, JUNTA ELÁSTICA, FORNECIDO E INSTALADO EM PRUMADA DE ESGOTO SANITÁRIO OU VENTILAÇÃO. AF_12/2014</t>
  </si>
  <si>
    <t>LUVA SIMPLES, PVC, SERIE NORMAL, ESGOTO PREDIAL, DN 100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</si>
  <si>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</si>
  <si>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PVC, SERIE NORMAL, ESGOTO PREDIAL, DN 75 MM, JUNTA ELÁSTICA, FORNECIDO E INSTALADO EM PRUMADA DE ESGOTO SANITÁRIO OU VENTILAÇÃO. AF_12/2014</t>
  </si>
  <si>
    <t>LUVA DE CORRER, PVC, SERIE NORMAL, ESGOTO PREDIAL, DN 100 MM, JUNTA ELÁSTICA, FORNECIDO E INSTALADO EM PRUMADA DE ESGOTO SANITÁRIO OU VENTILAÇÃO. AF_12/2014</t>
  </si>
  <si>
    <t>TE, PVC, SERIE NORMAL, ESGOTO PREDIAL, DN 50 X 50 MM, JUNTA ELÁSTICA, FORNECIDO E INSTALADO EM PRUMADA DE ESGOTO SANITÁRIO OU VENTILAÇÃO. AF_12/2014</t>
  </si>
  <si>
    <t>TE, PVC, SERIE NORMAL, ESGOTO PREDIAL, DN 75 X 75 MM, JUNTA ELÁSTICA, FORNECIDO E INSTALADO EM PRUMADA DE ESGOTO SANITÁRIO OU VENTILAÇÃO. AF_12/2014</t>
  </si>
  <si>
    <t>TE, PVC, SERIE NORMAL, ESGOTO PREDIAL, DN 100 X 100 MM, JUNTA ELÁSTICA, FORNECIDO E INSTALADO EM PRUMADA DE ESGOTO SANITÁRIO OU VENTILAÇÃO. AF_12/2014</t>
  </si>
  <si>
    <t>JUNÇÃO SIMPLES, PVC, SERIE NORMAL, ESGOTO PREDIAL, DN 50 X 50 MM, JUNTA ELÁSTICA, FORNECIDO E INSTALADO EM PRUMADA DE ESGOTO SANITÁRIO OU VENTILAÇÃO. AF_12/2014</t>
  </si>
  <si>
    <t>JUNÇÃO SIMPLES, PVC, SERIE NORMAL, ESGOTO PREDIAL, DN 75 X 75 MM, JUNTA ELÁSTICA, FORNECIDO E INSTALADO EM PRUMADA DE ESGOTO SANITÁRIO OU VENTILAÇÃO. AF_12/2014</t>
  </si>
  <si>
    <t>TÊ DE REDUÇÃO, PVC, SOLDÁVEL, DN 32MM X 25MM,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</si>
  <si>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</si>
  <si>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</si>
  <si>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</si>
  <si>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</si>
  <si>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</si>
  <si>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COM BUCHA DE LATÃO NA BOLSA CENTRAL, PVC, SOLDÁVEL, DN 25MM X 3/4, INSTALADO EM RAMAL OU SUB-RAMAL DE ÁGUA - FORNECIMENTO E INSTALAÇÃO. AF_03/2015</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</si>
  <si>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</si>
  <si>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</si>
  <si>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</si>
  <si>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</si>
  <si>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</si>
  <si>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</si>
  <si>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</si>
  <si>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</si>
  <si>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</si>
  <si>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</si>
  <si>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</si>
  <si>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</si>
  <si>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</si>
  <si>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GRADIL DE ALUMINIO ANODIZADO TIPO BARRA CHATA PARA VARANDAS, ALTURA 0,4M</t>
  </si>
  <si>
    <t>GRADIL DE ALUMINIO ANODIZADO TIPO BARRA CHATA PARA VARANDAS, ALTURA 1,0M</t>
  </si>
  <si>
    <t>GRADIL DE ALUMINIO ANODIZADO TIPO BARRA CHATA PARA VARANDAS, ALTURA 1,2M</t>
  </si>
  <si>
    <t>GRADIL DE ALUMINIO ANODIZADO TIPO BARRA CHATA</t>
  </si>
  <si>
    <t>CANTONEIRA DE ALUMINIO 2"X2", PARA PROTECAO DE QUINA DE PAREDE</t>
  </si>
  <si>
    <t>CANTONEIRA DE ALUMINIO 1"X1, PARA PROTECAO DE QUINA DE PAREDE</t>
  </si>
  <si>
    <t>CAIXILHO FIXO, DE ALUMINIO, COM TELA DE METAL FIO 12 MALHA 3X3CM</t>
  </si>
  <si>
    <t>CAIXILHO FIXO, DE ALUMINIO, PARA VIDRO</t>
  </si>
  <si>
    <t>PORTA CADEADO ZINCADO OXIDADO PRETO COM CADEADO DE ACO INOX, LARGURA DE *50* MM</t>
  </si>
  <si>
    <t>JOGO DE FERRAGENS CROMADAS PARA PORTA DE VIDRO TEMPERADO, UMA FOLHA COMPOSTO DE DOBRADICAS SUPERIOR E INFERIOR, TRINCO, FECHADURA, CONTRA FECHADURA COM CAPUCHINHO SEM MOLA E PUXADOR</t>
  </si>
  <si>
    <t>FECHO EMBUTIR TIPO UNHA 22CM C/COLOCACAO</t>
  </si>
  <si>
    <t>FECHO EMBUTIR TIPO UNHA 40CM C/COLOCACAO</t>
  </si>
  <si>
    <t>DOBRADICA TIPO VAI E VEM EM LATAO POLIDO 3"</t>
  </si>
  <si>
    <t>MOLA HIDRAULICA DE PISO PARA PORTA DE VIDRO TEMPERADO</t>
  </si>
  <si>
    <t>REMOCAO DE VIDRO COMUM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</si>
  <si>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</si>
  <si>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</si>
  <si>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</si>
  <si>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PORTA DE VIDRO TEMPERADO, 0,9X2,10M, ESPESSURA 10MM, INCLUSIVE ACESSORIOS</t>
  </si>
  <si>
    <t>ESPELHO CRISTAL ESPESSURA 4MM, COM MOLDURA EM ALUMINIO E COMPENSADO 6MM PLASTIFICADO COLADO</t>
  </si>
  <si>
    <t>ESPELHO CRISTAL, ESPESSURA 4MM, COM PARAFUSOS DE FIXACAO, SEM MOLDURA</t>
  </si>
  <si>
    <t>QUADRO DE DISTRIBUICAO PARA TELEFONE N.2, 20X20X12CM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</si>
  <si>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</si>
  <si>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N.4, 60X60X12CM EM CHAPA METALICA, DE EMBUTIR, SEM ACESSORIOS, PADRAO TELEBRAS, FORNECIMENTO E INSTALACAO</t>
  </si>
  <si>
    <t>QUADRO DE DISTRIBUICAO PARA TELEFONE N.5, 80X80X12CM EM CHAPA METALICA, SEM ACESSORIOS, PADRAO TELEBRAS, FORNECIMENTO E INSTALACAO</t>
  </si>
  <si>
    <t>CAIXA DE PASSAGEM PARA TELEFONE 80X80X15CM (SOBREPOR) FORNECIMENTO E INSTALACAO</t>
  </si>
  <si>
    <t>CAIXA DE PASSAGEM PARA TELEFONE 150X150X15CM (SOBREPOR) FORNECIMENTO E INSTALACAO</t>
  </si>
  <si>
    <t>CAIXA ENTERRADA PARA INSTALACOES TELEFONICAS TIPO R1 0,60X0,35X0,50M EM BLOCOS DE CONCRETO ESTRUTURAL</t>
  </si>
  <si>
    <t>CAIXA ENTERRADA PARA INSTALACOES TELEFONICAS TIPO R2 1,07X0,52X0,50M EM BLOCOS DE CONCRETO ESTRUTURAL</t>
  </si>
  <si>
    <t>CAIXA ENTERRADA PARA INSTALACOES TELEFONICAS TIPO R3 1,30X1,20X1,20M EM BLOCOS DE CONCRETO ESTRUTURAL</t>
  </si>
  <si>
    <t>FIO TELEFONICO FI 0,6MM, 2 CONDUTORES (USO INTERNO)-  FORNECIMENTO E INSTALACAO</t>
  </si>
  <si>
    <t>CABO TELEFONICO CT-APL-50, 100 PARES (USO EXTERNO) - FORNECIMENTO E INSTALACAO</t>
  </si>
  <si>
    <t>TOMADA PARA TELEFONE DE 4 POLOS PADRAO TELEBRAS - FORNECIMENTO E INSTALACAO</t>
  </si>
  <si>
    <t>INSTALACOES GAS CENTRAL P/ EDIFICIO RESIDENCIAL C/ 4 PAVTOS 16 UNID.  UMA CENTRAL POR BLOCO COM 16 PONTOS</t>
  </si>
  <si>
    <t>TUBO DE AÇO PRETO SEM COSTURA, CONEXÃO SOLDADA, DN 50 (2"), INSTALADO EM PRUMADAS - FORNECIMENTO E INSTALAÇÃO. AF_12/2015</t>
  </si>
  <si>
    <t>TUBO DE AÇO PRETO SEM COSTURA, CONEXÃO SOLDADA, DN 65 (2 1/2"),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</si>
  <si>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</si>
  <si>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</si>
  <si>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</si>
  <si>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</si>
  <si>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</si>
  <si>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</si>
  <si>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</si>
  <si>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POSTE DE CONCRETO DUPLO T H=9M CARGA NOMINAL 500KG INCLUSIVE ESCAVACAO, EXCLUSIVE TRANSPORTE - FORNECIMENTO E INSTALACAO</t>
  </si>
  <si>
    <t>POSTE ACO CONICO CONTINUO CURVO SIMPLES SEM BASE C/JANELA 9M (INSPECAO) - FORNECIMENTO E INSTALACAO</t>
  </si>
  <si>
    <t>POSTE DE AÇO CONICO CONTÍNUO CURVO SIMPLES, FLANGEADO, COM JANELA DE INSPEÇÃO H=9M - FORNECIMENTO E INSTALACAO</t>
  </si>
  <si>
    <t>POSTE DE ACO CONICO CONTINUO CURVO DUPLO, FLANGEADO, COM JANELA DE INSPECAO H=9M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</si>
  <si>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</si>
  <si>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</si>
  <si>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</si>
  <si>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</si>
  <si>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</si>
  <si>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</si>
  <si>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</si>
  <si>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</si>
  <si>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</si>
  <si>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</si>
  <si>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</si>
  <si>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</si>
  <si>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</si>
  <si>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</si>
  <si>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</si>
  <si>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</si>
  <si>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</si>
  <si>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</si>
  <si>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</si>
  <si>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</si>
  <si>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</si>
  <si>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ASSENTAMENTO DE TUBO DE CONCRETO PARA REDES COLETORAS DE ÁGUAS PLUVIAIS, DIÂMETRO DE 1200 MM, JUNTA RÍGIDA, INSTALADO EM LOCAL COM BAIXO NÍVEL DE INTERFERÊNCIAS (NÃO INCLUI FORNECIMENTO).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</si>
  <si>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</si>
  <si>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</si>
  <si>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UNIÃO, PVC, SOLDÁVEL, DN 32MM, INSTALADO EM PRUMADA DE ÁGUA - FORNECIMENTO E INSTALAÇÃO. AF_12/2014</t>
  </si>
  <si>
    <t>UNIÃO, PVC, SOLDÁVEL, DN 40MM, INSTALADO EM PRUMADA DE ÁGUA - FORNECIMENTO E INSTALAÇÃO. AF_12/2014</t>
  </si>
  <si>
    <t>TÊ, PVC, SERIE R, ÁGUA PLUVIAL, DN 150 X 150 MM, JUNTA ELÁSTICA, FORNECIDO E INSTALADO EM CONDUTORES VERTICAIS DE ÁGUAS PLUVIAIS. AF_12/2014</t>
  </si>
  <si>
    <t>TÊ, PVC, SERIE R, ÁGUA PLUVIAL, DN 150 X 100 MM, JUNTA ELÁSTICA, FORNECIDO E INSTALADO EM CONDUTORES VERTICAIS DE ÁGUAS PLUVIAIS. AF_12/2014</t>
  </si>
  <si>
    <t>REDUÇÃO EXCÊNTRICA, PVC, SERIE R, ÁGUA PLUVIAL, DN 75 X 50 MM, JUNTA ELÁSTICA, FORNECIDO E INSTALADO EM CONDUTORES VERTICAIS DE ÁGUAS PLUVIAIS. AF_12/2014</t>
  </si>
  <si>
    <t>TÊ DE INSPEÇÃO, PVC, SERIE R, ÁGUA PLUVIAL, DN 75 MM, JUNTA ELÁSTICA, FORNECIDO E INSTALADO EM CONDUTORES VERTICAIS DE ÁGUAS PLUVIAIS. AF_12/2014</t>
  </si>
  <si>
    <t>REDUÇÃO EXCÊNTRICA, PVC, SERIE R, ÁGUA PLUVIAL, DN 100 X 75 MM, JUNTA ELÁSTICA, FORNECIDO E INSTALADO EM CONDUTORES VERTICAIS DE ÁGUAS PLUVIAIS. AF_12/2014</t>
  </si>
  <si>
    <t>TÊ DE INSPEÇÃO, PVC, SERIE R, ÁGUA PLUVIAL, DN 100 MM, JUNTA ELÁSTICA, FORNECIDO E INSTALADO EM CONDUTORES VERTICAIS DE ÁGUAS PLUVIAIS. AF_12/2014</t>
  </si>
  <si>
    <t>REDUÇÃO EXCÊNTRICA, PVC, SERIE R, ÁGUA PLUVIAL, DN 150 X 100 MM, JUNTA ELÁSTICA, FORNECIDO E INSTALADO EM CONDUTORES VERTICAIS DE ÁGUAS PLUVIAIS. AF_12/2014</t>
  </si>
  <si>
    <t>TUBO, PVC, SOLDÁVEL, DN 25MM, INSTALADO EM DRENO DE AR-CONDICIONADO - FORNECIMENTO E INSTALAÇÃO.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</si>
  <si>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</si>
  <si>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</si>
  <si>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</si>
  <si>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</si>
  <si>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TUBOS DE PEAD - ESGOTO</t>
  </si>
  <si>
    <t>CURVA 90 GRAUS, PVC, SOLDÁVEL, DN 25MM, INSTALADO EM PRUMADA DE ÁGUA - FORNECIMENTO E INSTALAÇÃO. AF_12/2014</t>
  </si>
  <si>
    <t>CURVA 90 GRAUS, PVC, SOLDÁVEL, DN 32MM, INSTALADO EM PRUMADA DE ÁGUA - FORNECIMENTO E INSTALAÇÃO. AF_12/2014</t>
  </si>
  <si>
    <t>CURVA 90 GRAUS, PVC, SOLDÁVEL, DN 40MM, INSTALADO EM PRUMADA DE ÁGUA - FORNECIMENTO E INSTALAÇÃO. AF_12/2014</t>
  </si>
  <si>
    <t>CURVA 90 GRAUS, PVC, SOLDÁVEL, DN 50MM, INSTALADO EM PRUMADA DE ÁGUA - FORNECIMENTO E INSTALAÇÃO. AF_12/2014</t>
  </si>
  <si>
    <t>CURVA 90 GRAUS, PVC, SOLDÁVEL, DN 60MM, INSTALADO EM PRUMADA DE ÁGUA - FORNECIMENTO E INSTALAÇÃO. AF_12/2014</t>
  </si>
  <si>
    <t>CURVA 90 GRAUS, PVC, SOLDÁVEL, DN 75MM, INSTALADO EM PRUMADA DE ÁGUA - FORNECIMENTO E INSTALAÇÃO. AF_12/2014</t>
  </si>
  <si>
    <t>CURVA 90 GRAUS, PVC, SOLDÁVEL, DN 85MM, INSTALADO EM PRUMADA DE ÁGUA - FORNECIMENTO E INSTALAÇÃO. AF_12/2014</t>
  </si>
  <si>
    <t>CURVA 45 GRAUS, PVC, SOLDÁVEL, DN 25MM, INSTALADO EM PRUMADA DE ÁGUA - FORNECIMENTO E INSTALAÇÃO. AF_12/2014</t>
  </si>
  <si>
    <t>CURVA 45 GRAUS, PVC, SOLDÁVEL, DN 32MM, INSTALADO EM PRUMADA DE ÁGUA - FORNECIMENTO E INSTALAÇÃO. AF_12/2014</t>
  </si>
  <si>
    <t>CURVA 45 GRAUS, PVC, SOLDÁVEL, DN 40MM, INSTALADO EM PRUMADA DE ÁGUA - FORNECIMENTO E INSTALAÇÃO. AF_12/2014</t>
  </si>
  <si>
    <t>CURVA 45 GRAUS, PVC, SOLDÁVEL, DN 50MM, INSTALADO EM PRUMADA DE ÁGUA - FORNECIMENTO E INSTALAÇÃO. AF_12/2014</t>
  </si>
  <si>
    <t>CURVA 45 GRAUS, PVC, SOLDÁVEL, DN 60MM, INSTALADO EM PRUMADA DE ÁGUA - FORNECIMENTO E INSTALAÇÃO. AF_12/2014</t>
  </si>
  <si>
    <t>CURVA 45 GRAUS, PVC, SOLDÁVEL, DN 75MM, INSTALADO EM PRUMADA DE ÁGUA - FORNECIMENTO E INSTALAÇÃO. AF_12/2014</t>
  </si>
  <si>
    <t>CURVA 45 GRAUS, PVC, SOLDÁVEL, DN 85MM, INSTALADO EM PRUMADA DE ÁGUA - FORNECIMENTO E INSTALAÇÃO. AF_12/2014</t>
  </si>
  <si>
    <t>LUVA, PVC, SOLDÁVEL, DN 25MM, INSTALADO EM PRUMADA DE ÁGUA - FORNECIMENTO E INSTALAÇÃO. AF_12/2014</t>
  </si>
  <si>
    <t>LUVA, PVC, SOLDÁVEL, DN 32MM, INSTALADO EM PRUMADA DE ÁGUA - FORNECIMENTO E INSTALAÇÃO. AF_12/2014</t>
  </si>
  <si>
    <t>LUVA, PVC, SOLDÁVEL, DN 40MM, INSTALADO EM PRUMADA DE ÁGUA - FORNECIMENTO E INSTALAÇÃO. AF_12/2014</t>
  </si>
  <si>
    <t>LUVA, PVC, SOLDÁVEL, DN 50MM, INSTALADO EM PRUMADA DE ÁGUA - FORNECIMENTO E INSTALAÇÃO. AF_12/2014</t>
  </si>
  <si>
    <t>LUVA, PVC, SOLDÁVEL, DN 60MM, INSTALADO EM PRUMADA DE ÁGUA - FORNECIMENTO E INSTALAÇÃO. AF_12/2014</t>
  </si>
  <si>
    <t>LUVA, PVC, SOLDÁVEL, DN 75MM, INSTALADO EM PRUMADA DE ÁGUA - FORNECIMENTO E INSTALAÇÃO. AF_12/2014</t>
  </si>
  <si>
    <t>LUVA, PVC, SOLDÁVEL, DN 85MM, INSTALADO EM PRUMADA DE ÁGUA - FORNECIMENTO E INSTALAÇÃO. AF_12/2014</t>
  </si>
  <si>
    <t>LUVA DE CORRER, PVC, SOLDÁVEL, DN 25MM, INSTALADO EM PRUMADA DE ÁGUA - FORNECIMENTO E INSTALAÇÃO. AF_12/2014</t>
  </si>
  <si>
    <t>LUVA DE CORRER, PVC, SOLDÁVEL, DN 50MM, INSTALADO EM PRUMADA DE ÁGUA - FORNECIMENTO E INSTALAÇÃO. AF_12/2014</t>
  </si>
  <si>
    <t>LUVA DE REDUÇÃO, PVC, SOLDÁVEL, DN 32MM X 25MM, INSTALADO EM PRUMADA DE ÁGUA - FORNECIMENTO E INSTALAÇÃO. AF_12/2014</t>
  </si>
  <si>
    <t>LUVA DE REDUÇÃO, PVC, SOLDÁVEL, DN 40MM X 32MM, INSTALADO EM PRUMADA DE ÁGUA - FORNECIMENTO E INSTALAÇÃO. AF_12/2014</t>
  </si>
  <si>
    <t>LUVA DE REDUÇÃO, PVC, SOLDÁVEL, DN 60MM X 50MM, INSTALADO EM PRUMADA DE ÁGUA - FORNECIMENTO E INSTALAÇÃO. AF_12/2014</t>
  </si>
  <si>
    <t>LUVA COM BUCHA DE LATÃO, PVC, SOLDÁVEL, DN 25MM X 3/4, INSTALADO EM PRUMADA DE ÁGUA - FORNECIMENTO E INSTALAÇÃO. AF_12/2014</t>
  </si>
  <si>
    <t>LUVA SOLDÁVEL E COM ROSCA, PVC, SOLDÁVEL, DN 25MM X 3/4, INSTALADO EM PRUMADA DE ÁGUA - FORNECIMENTO E INSTALAÇÃO. AF_12/2014</t>
  </si>
  <si>
    <t>LUVA SOLDÁVEL E COM ROSCA, PVC, SOLDÁVEL, DN 32MM X 1, INSTALADO EM PRUMADA DE ÁGUA - FORNECIMENTO E INSTALAÇÃO. AF_12/2014</t>
  </si>
  <si>
    <t>LUVA COM ROSCA, PVC, SOLDÁVEL, DN 40MM X 1.1/4, INSTALADO EM PRUMADA DE ÁGUA - FORNECIMENTO E INSTALAÇÃO. AF_12/2014</t>
  </si>
  <si>
    <t>LUVA COM ROSCA, PVC, SOLDÁVEL, DN 50MM X 1.1/2, INSTALADO EM PRUMADA DE ÁGUA - FORNECIMENTO E INSTALAÇÃO. AF_12/2014</t>
  </si>
  <si>
    <t>UNIÃO, PVC, SOLDÁVEL, DN 25MM, INSTALADO EM PRUMADA DE ÁGUA - FORNECIMENTO E INSTALAÇÃO. AF_12/2014</t>
  </si>
  <si>
    <t>BANCADA DE MÁRMORE BRANCO POLIDO PARA PIA DE COZINHA 1,50 X 0,60 M - FORNECIMENTO E INSTALAÇÃO. AF_12/2013</t>
  </si>
  <si>
    <t>BANCADA DE MÁRMORE SINTÉTICO 120 X 60CM, COM CUBA INTEGRADA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</si>
  <si>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</si>
  <si>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</si>
  <si>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GRANITO CINZA POLIDO 0,50 X 0,60M, INCL. CUBA DE EMBUTIR OVAL LOUÇA BRANCA 35 X 50CM, VÁLVULA METAL CROMADO, SIFÃO FLEXÍVEL PVC, ENGATE 30CM FLEXÍVEL PLÁSTICO E TORNEIRA CROMADA DE MESA, PADRÃO POPULAR - FORNEC. E INSTALAÇÃO.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</si>
  <si>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</si>
  <si>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TANQUE DE LOUÇA BRANCA COM COLUNA, 30L OU EQUIVALENTE - FORNECIMENTO E INSTALAÇÃO. AF_12/2013</t>
  </si>
  <si>
    <t>TANQUE DE LOUÇA BRANCA COM COLUNA, 30L OU EQUIVALENTE, INCLUSO SIFÃO FLEXÍVEL EM PVC, VÁLVULA PLÁSTICA E TORNEIRA DE PLÁSTICO - FORNECIMENTO E INSTALAÇÃO. AF_12/2013</t>
  </si>
  <si>
    <t>TANQUE DE LOUÇA BRANCA SUSPENSO, 18L OU EQUIVALENTE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</si>
  <si>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</si>
  <si>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</si>
  <si>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SUSPENSO, 22L OU EQUIVALENTE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</si>
  <si>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</si>
  <si>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</si>
  <si>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TANQUE DE LOUÇA BRANCA COM COLUNA, 30L OU EQUIVALENTE, INCLUSO SIFÃO FLEXÍVEL EM PVC, VÁLVULA METÁLICA E TORNEIRA DE METAL CROMADO PADRÃO MÉDIO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</si>
  <si>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</si>
  <si>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</si>
  <si>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</si>
  <si>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</si>
  <si>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COM COLUNA, 22L OU EQUIVALENTE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</si>
  <si>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</si>
  <si>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</si>
  <si>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</si>
  <si>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</si>
  <si>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BUCHA DE REDUÇÃO, CPVC, SOLDÁVEL, DN22MM X 15MM, INSTALADO EM RAMAL OU SUB-RAMAL DE ÁGUA  FORNECIMENTO E INSTALAÇÃO. AF_12/2014</t>
  </si>
  <si>
    <t>BUCHA DE REDUÇÃO, CPVC, SOLDÁVEL, DN28MM X 22MM, INSTALADO EM RAMAL OU SUB-RAMAL DE ÁGUA  FORNECIMENTO E INSTALAÇÃO. AF_12/2014</t>
  </si>
  <si>
    <t>BUCHA DE REDUÇÃO, CPVC, SOLDÁVEL, DN35MM X 28MM, INSTALADO EM RAMAL OU SUB-RAMAL DE ÁGUA  FORNECIMENTO E INSTALAÇÃO. AF_12/2014</t>
  </si>
  <si>
    <t>BUCHA DE REDUÇÃO, CPVC, SOLDÁVEL, DN 22MM X 15MM, INSTALADO EM RAMAL DE DISTRIBUIÇÃO DE ÁGUA   FORNECIMENTO E INSTALAÇÃO. AF_12/2014</t>
  </si>
  <si>
    <t>BUCHA DE REDUÇÃO, CPVC, SOLDÁVEL, DN 28MM X 22MM, INSTALADO EM RAMAL DE DISTRIBUIÇÃO DE ÁGUA - FORNECIMENTO E INSTALAÇÃO. AF_12/2014</t>
  </si>
  <si>
    <t>BUCHA DE REDUÇÃO, CPVC, SOLDÁVEL, DN35MM X 28MM, INSTALADO EM RAMAL DE DISTRIBUIÇÃO DE ÁGUA - FORNECIMENTO E INSTALAÇÃO. AF_12/2014</t>
  </si>
  <si>
    <t>BUCHA DE REDUÇÃO, CPVC, SOLDÁVEL, DN35MM X 28MM, INSTALADO EM PRUMADA DE ÁGUA  FORNECIMENTO E INSTALAÇÃO. AF_12/2014</t>
  </si>
  <si>
    <t>BUCHA DE REDUÇÃO, CPVC, SOLDÁVEL, DN 42MM X 22MM, INSTALADO EM RAMAL DE DISTRIBUIÇÃO DE ÁGUA - FORNECIMENTO E INSTALAÇÃO. AF_12/2014</t>
  </si>
  <si>
    <t>JOELHO 90 GRAUS, CPVC, SOLDÁVEL, DN 15MM, INSTALADO EM RAMAL OU SUB-RAMAL DE ÁGUA - FORNECIMENTO E INSTALAÇÃO. AF_12/2014</t>
  </si>
  <si>
    <t>JOELHO 90 GRAUS, CPVC, SOLDÁVEL, DN 22MM, INSTALADO EM RAMAL OU SUB-RAMAL DE ÁGUA - FORNECIMENTO E INSTALAÇÃO. AF_12/2014</t>
  </si>
  <si>
    <t>JOELHO 90 GRAUS, CPVC, SOLDÁVEL, DN 28MM, INSTALADO EM RAMAL OU SUB-RAMAL DE ÁGUA - FORNECIMENTO E INSTALAÇÃO. AF_12/2014</t>
  </si>
  <si>
    <t>JOELHO 90 GRAUS, CPVC, SOLDÁVEL, DN 35MM, INSTALADO EM RAMAL OU SUB-RAMAL DE ÁGUA  FORNECIMENTO E INSTALAÇÃO. AF_12/2014</t>
  </si>
  <si>
    <t>JOELHO 90 GRAUS, CPVC, SOLDÁVEL, DN 22MM, INSTALADO EM RAMAL DE DISTRIBUIÇÃO DE ÁGUA   FORNECIMENTO E INSTALAÇÃO. AF_12/2014</t>
  </si>
  <si>
    <t>JOELHO 90 GRAUS, CPVC, SOLDÁVEL, DN 28MM, INSTALADO EM RAMAL DE DISTRIBUIÇÃO DE ÁGUA   FORNECIMENTO E INSTALAÇÃO. AF_12/2014</t>
  </si>
  <si>
    <t>VASO SANITÁRIO SIFONADO COM CAIXA ACOPLADA LOUÇA BRANCA - PADRÃO MÉDIO, INCLUSO ENGATE FLEXÍVEL EM METAL CROMADO, 1/2 X 40CM - FORNECIMENTO E INSTALAÇÃO. AF_12/2013</t>
  </si>
  <si>
    <t>VASO SANITÁRIO SIFONADO COM CAIXA ACOPLADA LOUÇA BRANCA, INCLUSO ENGATE FLEXÍVEL EM PLÁSTICO BRANCO, 1/2  X 40CM - FORNECIMENTO E INSTALAÇÃO. AF_12/2013</t>
  </si>
  <si>
    <t>MICTORIO SIFONADO DE LOUCA BRANCA COM PERTENCES, COM REGISTRO DE PRESSAO 1/2" COM CANOPLA CROMADA ACABAMENTO SIMPLES E CONJUNTO PARA FIXACAO  - FORNECIMENTO E INSTALACAO</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</si>
  <si>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</si>
  <si>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</si>
  <si>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</si>
  <si>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</si>
  <si>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SABONETEIRA DE SOBREPOR (FIXADA NA PAREDE), TIPO CONCHA, EM ACO INOXIDAVEL - FORNECIMENTO E INSTALACAO</t>
  </si>
  <si>
    <t>PORTA TOALHA ROSTO EM METAL CROMADO, TIPO ARGOLA, INCLUSO FIXAÇÃO. AF_10/2016</t>
  </si>
  <si>
    <t>PORTA TOALHA BANHO EM METAL CROMADO, TIPO BARRA, INCLUSO FIXAÇÃO. AF_10/2016</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</si>
  <si>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</si>
  <si>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</si>
  <si>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</si>
  <si>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</si>
  <si>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</si>
  <si>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</si>
  <si>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</si>
  <si>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</si>
  <si>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</si>
  <si>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</si>
  <si>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</si>
  <si>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</si>
  <si>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</si>
  <si>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</si>
  <si>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</si>
  <si>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</si>
  <si>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</si>
  <si>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</si>
  <si>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</si>
  <si>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</si>
  <si>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CABO DE COBRE FLEXÍVEL ISOLADO, 150 MM², ANTI-CHAMA 450/750 V, PARA DISTRIBUIÇÃO - FORNECIMENTO E INSTALAÇÃO. AF_12/2015</t>
  </si>
  <si>
    <t>CABO DE COBRE FLEXÍVEL ISOLADO, 185 MM², ANTI-CHAMA 450/750 V, PARA DISTRIBUIÇÃO - FORNECIMENTO E INSTALAÇÃO. AF_12/2015</t>
  </si>
  <si>
    <t>CABO DE COBRE FLEXÍVEL ISOLADO, 240 MM², ANTI-CHAMA 450/750 V, PARA DISTRIBUIÇÃO - FORNECIMENTO E INSTALAÇÃO. AF_12/2015</t>
  </si>
  <si>
    <t>CABO DE COBRE FLEXÍVEL ISOLADO, 1,5 MM², ANTI-CHAMA 0,6/1,0 KV, PARA CIRCUITOS TERMINAIS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</si>
  <si>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</si>
  <si>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</si>
  <si>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CABO DE COBRE FLEXÍVEL ISOLADO, 6 MM², ANTI-CHAMA 0,6/1,0 KV, PARA CIRCUITOS TERMINAIS - FORNECIMENTO E INSTALAÇÃO. AF_12/2015</t>
  </si>
  <si>
    <t>CABO DE COBRE FLEXÍVEL ISOLADO, 10 MM², ANTI-CHAMA 0,6/1,0 KV, PARA CIRCUITOS TERMINAIS - FORNECIMENTO E INSTALAÇÃO. AF_12/2015</t>
  </si>
  <si>
    <t>CABO DE COBRE FLEXÍVEL ISOLADO, 16 MM², ANTI-CHAMA 0,6/1,0 KV, PARA CIRCUITOS TERMINAIS - FORNECIMENTO E INSTALAÇÃO. AF_12/2015</t>
  </si>
  <si>
    <t>CABO DE COBRE FLEXÍVEL ISOLADO, 10 MM², ANTI-CHAMA 0,6/1,0 KV, PARA DISTRIBUIÇÃO - FORNECIMENTO E INSTALAÇÃO. AF_12/2015</t>
  </si>
  <si>
    <t>CABO DE COBRE FLEXÍVEL ISOLADO, 16 MM², ANTI-CHAMA 0,6/1,0 KV, PARA DISTRIBUIÇÃO - FORNECIMENTO E INSTALAÇÃO. AF_12/2015</t>
  </si>
  <si>
    <t>CABO DE COBRE FLEXÍVEL ISOLADO, 25 MM², ANTI-CHAMA 0,6/1,0 KV, PARA DISTRIBUIÇÃO - FORNECIMENTO E INSTALAÇÃO. AF_12/2015</t>
  </si>
  <si>
    <t>CABO DE COBRE FLEXÍVEL ISOLADO, 35 MM², ANTI-CHAMA 0,6/1,0 KV, PARA DISTRIBUIÇÃO - FORNECIMENTO E INSTALAÇÃO. AF_12/2015</t>
  </si>
  <si>
    <t>CABO DE COBRE FLEXÍVEL ISOLADO, 50 MM², ANTI-CHAMA 0,6/1,0 KV, PARA DISTRIBUIÇÃO - FORNECIMENTO E INSTALAÇÃO. AF_12/2015</t>
  </si>
  <si>
    <t>CABO DE COBRE FLEXÍVEL ISOLADO, 70 MM², ANTI-CHAMA 0,6/1,0 KV, PARA DISTRIBUIÇÃO - FORNECIMENTO E INSTALAÇÃO. AF_12/2015</t>
  </si>
  <si>
    <t>CABO DE COBRE FLEXÍVEL ISOLADO, 95 MM², ANTI-CHAMA 0,6/1,0 KV, PARA DISTRIBUIÇÃO - FORNECIMENTO E INSTALAÇÃO. AF_12/2015</t>
  </si>
  <si>
    <t>CABO DE COBRE FLEXÍVEL ISOLADO, 120 MM², ANTI-CHAMA 0,6/1,0 KV, PARA DISTRIBUIÇÃO - FORNECIMENTO E INSTALAÇÃO. AF_12/2015</t>
  </si>
  <si>
    <t>CABO DE COBRE FLEXÍVEL ISOLADO, 150 MM², ANTI-CHAMA 0,6/1,0 KV, PARA DISTRIBUIÇÃO - FORNECIMENTO E INSTALAÇÃO. AF_12/2015</t>
  </si>
  <si>
    <t>CABO DE COBRE FLEXÍVEL ISOLADO, 185 MM², ANTI-CHAMA 0,6/1,0 KV, PARA DISTRIBUIÇÃO - FORNECIMENTO E INSTALAÇÃO. AF_12/2015</t>
  </si>
  <si>
    <t>CABO DE COBRE FLEXÍVEL ISOLADO, 240 MM², ANTI-CHAMA 0,6/1,0 KV, PARA DISTRIBUIÇÃO - FORNECIMENTO E INSTALAÇÃO. AF_12/2015</t>
  </si>
  <si>
    <t>CABO DE COBRE FLEXÍVEL ISOLADO, 300 MM², ANTI-CHAMA 0,6/1,0 KV, PARA DISTRIBUIÇÃO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</si>
  <si>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</si>
  <si>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</si>
  <si>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</si>
  <si>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</si>
  <si>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</si>
  <si>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</si>
  <si>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</si>
  <si>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</si>
  <si>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</si>
  <si>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</si>
  <si>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</si>
  <si>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</si>
  <si>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</si>
  <si>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</si>
  <si>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</si>
  <si>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</si>
  <si>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</si>
  <si>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</si>
  <si>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DE ACO GALVANIZADO 4" - FORNECIMENTO E INSTALACAO</t>
  </si>
  <si>
    <t>LUVA DE ACO GALVANIZADO 5" - FORNECIMENTO E INSTALACAO</t>
  </si>
  <si>
    <t>LUVA DE ACO GALVANIZADO 6" - FORNECIMENTO E INSTALACAO</t>
  </si>
  <si>
    <t>LUVA REDUCAO ACO GALVANIZADO 4X2" - FORNECIMENTO E INSTALACAO</t>
  </si>
  <si>
    <t>LUVA REDUCAO ACO GALVANIZADO 4X2.1/2"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</si>
  <si>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</si>
  <si>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</si>
  <si>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</si>
  <si>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</si>
  <si>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</si>
  <si>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</si>
  <si>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</si>
  <si>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UNIAO DE ACO GALVANIZADO 4" - FORNECIMENTO E INSTALACAO</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</si>
  <si>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</si>
  <si>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</si>
  <si>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</si>
  <si>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</si>
  <si>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</si>
  <si>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</si>
  <si>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</si>
  <si>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</si>
  <si>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</si>
  <si>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CAIXA RETANGULAR 4" X 4" BAIXA (0,30 M DO PISO), METÁLICA,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</si>
  <si>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</si>
  <si>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</si>
  <si>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</si>
  <si>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</si>
  <si>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</si>
  <si>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</si>
  <si>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QUADRO DE DISTRIBUICAO DE ENERGIA DE EMBUTIR, EM CHAPA METALICA, PARA 3 DISJUNTORES TERMOMAGNETICOS MONOPOLARES SEM BARRAMENTO FORNECIMENTO E INSTALACAO</t>
  </si>
  <si>
    <t>QUADRO DE DISTRIBUICAO DE ENERGIA P/ 6 DISJUNTORES TERMOMAGNETICOS MONOPOLARES SEM BARRAMENTO, DE EMBUTIR, EM CHAPA METALICA - FORNECIMENTO E INSTALACAO</t>
  </si>
  <si>
    <t>QUADRO DE DISTRIBUICAO DE ENERGIA EM CHAPA DE ACO GALVANIZADO, PARA 12 DISJUNTORES TERMOMAGNETICOS MONOPOLARES, COM BARRAMENTO TRIFASICO E NEUTRO - FORNECIMENTO E INSTALACAO</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</si>
  <si>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</si>
  <si>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</si>
  <si>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</si>
  <si>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</si>
  <si>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</si>
  <si>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</si>
  <si>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</si>
  <si>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</si>
  <si>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</si>
  <si>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</si>
  <si>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</si>
  <si>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</si>
  <si>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</si>
  <si>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CONEXÃO ROSQUEADA, DN 15 (1/2"), INSTALADO EM RAMAIS E SUB-RAMAIS DE GÁS - FORNECIMENTO E INSTALAÇÃO. AF_12/2015</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</si>
  <si>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</si>
  <si>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</si>
  <si>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(COMPOSIÇÃO REPRESENTATIVA) DO SERVIÇO DE INSTALAÇÃO DE TUBO DE PVC, SÉRIE NORMAL, ESGOTO PREDIAL, DN 40 MM (INSTALADO EM RAMAL DE DESCARGA OU RAMAL DE ESGOTO SANITÁRIO), INCLUSIVE CONEXÕES, CORTES E FIXAÇÕES, PARA PRÉDIOS. AF_10/2015</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</si>
  <si>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</si>
  <si>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</si>
  <si>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</si>
  <si>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</si>
  <si>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</si>
  <si>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</si>
  <si>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</si>
  <si>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</si>
  <si>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</si>
  <si>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</si>
  <si>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TUBO DE CONCRETO PARA REDES COLETORAS DE ESGOTO SANITÁRIO, DIÂMETRO DE 300 MM, JUNTA ELÁSTICA, INSTALADO EM LOCAL COM BAIXO NÍVEL DE INTERFERÊNCIAS - FORNECIMENTO E ASSENTAMENTO. AF_12/2015</t>
  </si>
  <si>
    <t>TUBO DE CONCRETO PARA REDES COLETORAS DE ESGOTO SANITÁRIO, DIÂMETRO DE 400 MM, JUNTA ELÁSTICA, INSTALADO EM LOCAL COM BAIXO NÍVEL DE INTERFERÊNCIAS - FORNECIMENTO E ASSENTAMENTO. AF_12/2015</t>
  </si>
  <si>
    <t>TUBO DE CONCRETO PARA REDES COLETORAS DE ESGOTO SANITÁRIO, DIÂMETRO DE 500 MM, JUNTA ELÁSTICA, INSTALADO EM LOCAL COM BAIXO NÍVEL DE INTERFERÊNCIAS - FORNECIMENTO E ASSENTAMENTO. AF_12/2015</t>
  </si>
  <si>
    <t>TUBO DE CONCRETO PARA REDES COLETORAS DE ESGOTO SANITÁRIO, DIÂMETRO DE 600 MM, JUNTA ELÁSTICA, INSTALADO EM LOCAL COM BAIXO NÍVEL DE INTERFERÊNCIAS - FORNECIMENTO E ASSENTAMENTO. AF_12/2015</t>
  </si>
  <si>
    <t>TUBO DE CONCRETO PARA REDES COLETORAS DE ESGOTO SANITÁRIO, DIÂMETRO DE 700 MM, JUNTA ELÁSTICA, INSTALADO EM LOCAL COM BAIXO NÍVEL DE INTERFERÊNCIAS - FORNECIMENTO E ASSENTAMENTO. AF_12/2015</t>
  </si>
  <si>
    <t>TUBO DE CONCRETO PARA REDES COLETORAS DE ESGOTO SANITÁRIO, DIÂMETRO DE 1000 MM, JUNTA ELÁSTICA, INSTALADO EM LOCAL COM BAIXO NÍVEL DE INTERFERÊNCIAS - FORNECIMENTO E ASSENTAMENTO. AF_12/2015</t>
  </si>
  <si>
    <t>TUBO DE CONCRETO PARA REDES COLETORAS DE ESGOTO SANITÁRIO, DIÂMETRO DE 300 MM, JUNTA ELÁSTICA, INSTALADO EM LOCAL COM ALTO NÍVEL DE INTERFERÊNCIAS - FORNECIMENTO E ASSENTAMENTO. AF_12/2015</t>
  </si>
  <si>
    <t>TUBO DE CONCRETO PARA REDES COLETORAS DE ESGOTO SANITÁRIO, DIÂMETRO DE 400 MM, JUNTA ELÁSTICA, INSTALADO EM LOCAL COM ALTO NÍVEL DE INTERFERÊNCIAS - FORNECIMENTO E ASSENTAMENTO. AF_12/2015</t>
  </si>
  <si>
    <t>TUBO DE CONCRETO PARA REDES COLETORAS DE ESGOTO SANITÁRIO, DIÂMETRO DE 500 MM, JUNTA ELÁSTICA, INSTALADO EM LOCAL COM ALTO NÍVEL DE INTERFERÊNCIAS - FORNECIMENTO E ASSENTAMENTO. AF_12/2015</t>
  </si>
  <si>
    <t>TUBO DE CONCRETO PARA REDES COLETORAS DE ESGOTO SANITÁRIO, DIÂMETRO DE 600 MM, JUNTA ELÁSTICA, INSTALADO EM LOCAL COM ALTO NÍVEL DE INTERFERÊNCIAS - FORNECIMENTO E ASSENTAMENTO. AF_12/2015</t>
  </si>
  <si>
    <t>TUBO DE CONCRETO PARA REDES COLETORAS DE ESGOTO SANITÁRIO, DIÂMETRO DE 700 MM, JUNTA ELÁSTICA, INSTALADO EM LOCAL COM ALTO NÍVEL DE INTERFERÊNCIAS - FORNECIMENTO E ASSENTAMENTO. AF_12/2015</t>
  </si>
  <si>
    <t>TUBO DE CONCRETO PARA REDES COLETORAS DE ESGOTO SANITÁRIO, DIÂMETRO DE 1000 MM, JUNTA ELÁSTICA, INSTALADO EM LOCAL COM ALTO NÍVEL DE INTERFERÊNCIAS - FORNECIMENTO E ASSENTAMENTO.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</si>
  <si>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</si>
  <si>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</si>
  <si>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</si>
  <si>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</si>
  <si>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</si>
  <si>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</si>
  <si>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</si>
  <si>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</si>
  <si>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</si>
  <si>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</si>
  <si>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</si>
  <si>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</si>
  <si>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</si>
  <si>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</si>
  <si>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</si>
  <si>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</si>
  <si>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</si>
  <si>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</si>
  <si>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</si>
  <si>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</si>
  <si>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</si>
  <si>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</si>
  <si>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</si>
  <si>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</si>
  <si>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</si>
  <si>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</si>
  <si>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</si>
  <si>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</si>
  <si>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</si>
  <si>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</si>
  <si>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</si>
  <si>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</si>
  <si>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RALO SECO, PVC, DN 100 X 40 MM, JUNTA SOLDÁVEL, FORNECIDO E INSTALADO EM RAMAL DE DESCARGA OU EM RAMAL DE ESGOTO SANITÁRIO. AF_12/2014</t>
  </si>
  <si>
    <t>CAIXA PARA RALO C OM GRELHA FOFO 135 KG DE ALV TIJOLO MACICO (7X10X20) PAREDES DE UMA VEZ (0.20 M) DE 0.90X1.20X1.50 M (EXTERNA) COM ARGAMASSA 1:4 CIMENTO:AREIA, BASE CONC FCK=10 MPA, EXCLUSIVE ESCAVACAO E REATERRO.</t>
  </si>
  <si>
    <t>GRELHA EM FERRO FUNDIDO SIMPLES COM REQUADRO, CARGA MÁXIMA 12,5 T,  300 X 1000 MM, E = 15 MM, FORNECIDA E ASSENTADA COM ARGAMASSA 1:4 CIMENTO:AREIA.</t>
  </si>
  <si>
    <t>DISSIPADOR DE ENERGIA EM PEDRA ARGAMASSADA ESPESSURA 6CM INCL MATERIAIS E COLOCACAO MEDIDO P/ VOLUME DE PEDRA ARGAMASSADA</t>
  </si>
  <si>
    <t>BOCA P/BUEIRO SIMPLES TUBULAR D=0,40M EM CONCRETO CICLOPICO, INCLINDO FORMAS, ESCAVACAO, REATERRO E MATERIAIS, EXCLUINDO MATERIAL REATERRO JAZIDA E TRANSPORTE</t>
  </si>
  <si>
    <t>BOCA PARA BUEIRO SIMPLES TUBULAR, DIAMETRO =0,60M, EM CONCRETO CICLOPICO, INCLUINDO FORMAS, ESCAVACAO, REATERRO E MATERIAIS, EXCLUINDO MATERIAL REATERRO JAZIDA E TRANSPORTE.</t>
  </si>
  <si>
    <t>BOCA PARA BUEIRO SIMPLES TUBULAR, DIAMETRO =0,80M, EM CONCRETO CICLOPICO, INCLUINDO FORMAS, ESCAVACAO, REATERRO E MATERIAIS, EXCLUINDO MATERIAL REATERRO JAZIDA E TRANSPORTE.</t>
  </si>
  <si>
    <t>BOCA PARA BUEIRO SIMPLES TUBULAR, DIAMETRO =1,00M, EM CONCRETO CICLOPICO, INCLUINDO FORMAS, ESCAVACAO, REATERRO E MATERIAIS, EXCLUINDO MATERIAL REATERRO JAZIDA E TRANSPORTE.</t>
  </si>
  <si>
    <t>BOCA PARA BUEIRO SIMPLES TUBULAR, DIAMETRO =1,20M, EM CONCRETO CICLOPICO, INCLUINDO FORMAS, ESCAVACAO, REATERRO E MATERIAIS, EXCLUINDO MATERIAL REATERRO JAZIDA E TRANSPORTE.</t>
  </si>
  <si>
    <t>BOCA PARA BUEIRO DUPLO TUBULAR, DIAMETRO =0,40M, EM CONCRETO CICLOPICO, INCLUINDO FORMAS, ESCAVACAO, REATERRO E MATERIAIS, EXCLUINDO MATERIAL REATERRO JAZIDA E TRANSPORTE.</t>
  </si>
  <si>
    <t>BOCA PARA BUEIRO DUPLO TUBULAR, DIAMETRO =0,60M, EM CONCRETO CICLOPICO, INCLUINDO FORMAS, ESCAVACAO, REATERRO E MATERIAIS, EXCLUINDO MATERIAL REATERRO JAZIDA E TRANSPORTE.</t>
  </si>
  <si>
    <t>BOCA PARA BUEIRO DUPLO TUBULAR, DIAMETRO =0,80M, EM CONCRETO CICLOPICO, INCLUINDO FORMAS, ESCAVACAO, REATERRO E MATERIAIS, EXCLUINDO MATERIAL REATERRO JAZIDA E TRANSPORTE.</t>
  </si>
  <si>
    <t>BOCA PARA BUEIRO DUPLO TUBULAR, DIAMETRO =1,00M, EM CONCRETO CICLOPICO, INCLUINDO FORMAS, ESCAVACAO, REATERRO E MATERIAIS, EXCLUINDO MATERIAL REATERRO JAZIDA E TRANSPORTE.</t>
  </si>
  <si>
    <t>BOCA PARA BUEIRO DUPLOTUBULAR, DIAMETRO =1,20M, EM CONCRETO CICLOPICO, INCLUINDO FORMAS, ESCAVACAO, REATERRO E MATERIAIS, EXCLUINDO MATERIAL REATERRO JAZIDA E TRANSPORTE.</t>
  </si>
  <si>
    <t>LUVA DE CORRER, PVC, SERIE NORMAL, ESGOTO PREDIAL, DN 75 MM, JUNTA ELÁSTICA, FORNECIDO E INSTALADO EM RAMAL DE DESCARGA OU RAMAL DE ESGOTO SANITÁRIO. AF_12/2014</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</si>
  <si>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</si>
  <si>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</si>
  <si>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EXTINTOR INCENDIO TP GAS CARBONICO 4KG COMPLETO - FORNECIMENTO E INSTALACAO</t>
  </si>
  <si>
    <t>EXTINTOR DE PQS 4KG - FORNECIMENTO E INSTALACAO</t>
  </si>
  <si>
    <t>EXTINTOR DE CO2 6KG - FORNECIMENTO E INSTALACAO</t>
  </si>
  <si>
    <t>EXTINTOR INCENDIO TP PO QUIMICO 4KG FORNECIMENTO E COLOCACAO</t>
  </si>
  <si>
    <t>EXTINTOR INCENDIO TP PO QUIMICO 6KG - FORNECIMENTO E INSTALACAO</t>
  </si>
  <si>
    <t>EXTINTOR INCENDIO AGUA-PRESSURIZADA 10L INCL SUPORTE PAREDE CARGA     COMPLETA FORNECIMENTO E COLOCACAO</t>
  </si>
  <si>
    <t>RASGO EM ALVENARIA PARA RAMAIS/ DISTRIBUIÇÃO COM DIAMETROS MENORES OU IGUAIS A 40 MM. AF_05/2015</t>
  </si>
  <si>
    <t>RASGO EM ALVENARIA PARA RAMAIS/ DISTRIBUIÇÃO COM DIÂMETROS MAIORES QUE 40 MM E MENORES OU IGUAIS A 75 MM. AF_05/2015</t>
  </si>
  <si>
    <t>PASSANTE TIPO PEÇA EM POLIESTIRENO PARA ABERTURA PARA PASSAGEM DE 1 TUBO, FIXADO EM LAJE. AF_05/2015</t>
  </si>
  <si>
    <t>PASSANTE TIPO PEÇA EM POLIESTIRENO PARA ABERTURA PARA PASSAGEM DE MAIS DE 1 TUBO, FIXADO EM LAJE. AF_05/2015</t>
  </si>
  <si>
    <t>CHUMBAMENTO PONTUAL DE ABERTURA EM LAJE COM PASSAGEM DE 1 TUBO DE DIAMETRO EQUIVALENTE IGUAL À  50 MM. AF_05/2015</t>
  </si>
  <si>
    <t>CHUMBAMENTO PONTUAL DE ABERTURA EM LAJE COM PASSAGEM DE MAIS DE 1 TUBO DE  DIAMETRO EQUIVALENTE IGUAL À  50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</si>
  <si>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</si>
  <si>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</si>
  <si>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</si>
  <si>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</si>
  <si>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</si>
  <si>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</si>
  <si>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</si>
  <si>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</si>
  <si>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</si>
  <si>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</si>
  <si>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ASSENTAMENTO DE TUBOS DE CONCRETO</t>
  </si>
  <si>
    <t>ASSENTAMENTO DE TUBO DE CONCRETO PARA REDES COLETORAS DE ESGOTO SANITÁRIO, DIÂMETRO DE 300 MM, JUNTA ELÁSTICA, INSTALADO EM LOCAL COM BAIXO NÍVEL DE INTERFERÊNCIAS (NÃO INCLUI FORNECIMENTO). AF_12/2015</t>
  </si>
  <si>
    <t>ASSENTAMENTO DE TUBO DE CONCRETO PARA REDES COLETORAS DE ESGOTO SANITÁRIO, DIÂMETRO DE 400 MM, JUNTA ELÁSTICA, INSTALADO EM LOCAL COM BAIXO NÍVEL DE INTERFERÊNCIAS (NÃO INCLUI FORNECIMENTO). AF_12/2015</t>
  </si>
  <si>
    <t>ASSENTAMENTO DE TUBO DE CONCRETO PARA REDES COLETORAS DE ESGOTO SANITÁRIO, DIÂMETRO DE 500 MM, JUNTA ELÁSTICA, INSTALADO EM LOCAL COM BAIXO NÍVEL DE INTERFERÊNCIAS (NÃO INCLUI FORNECIMENTO). AF_12/2015</t>
  </si>
  <si>
    <t>ASSENTAMENTO DE TUBO DE CONCRETO PARA REDES COLETORAS DE ESGOTO SANITÁRIO, DIÂMETRO DE 600 MM, JUNTA ELÁSTICA, INSTALADO EM LOCAL COM BAIXO NÍVEL DE INTERFERÊNCIAS (NÃO INCLUI FORNECIMENTO).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</si>
  <si>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</si>
  <si>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</si>
  <si>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</si>
  <si>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ASSENTAMENTO DE TUBO DE CONCRETO PARA REDES COLETORAS DE ESGOTO SANITÁRIO, DIÂMETRO DE 1000 MM, JUNTA ELÁSTICA, INSTALADO EM LOCAL COM BAIXO NÍVEL DE INTERFERÊNCIAS (NÃO INCLUI FORNECIMENTO). AF_12/2015</t>
  </si>
  <si>
    <t>ASSENTAMENTO DE TUBO DE CONCRETO PARA REDES COLETORAS DE ESGOTO SANITÁRIO, DIÂMETRO DE 300 MM, JUNTA ELÁSTICA, INSTALADO EM LOCAL COM ALTO NÍVEL DE INTERFERÊNCIAS (NÃO INCLUI FORNECIMENTO). AF_12/2015</t>
  </si>
  <si>
    <t>REFLETOR RETANGULAR FECHADO COM LAMPADA VAPOR METALICO 400 W</t>
  </si>
  <si>
    <t>LAMPADA FLUORESCENTE TP HO 85W - FORNECIMENTO E INSTALACAO</t>
  </si>
  <si>
    <t>LÂMPADA FLUORESCENTE COMPACTA 15 W 2U, BASE E27 - FORNECIMENTO E INSTALAÇÃO</t>
  </si>
  <si>
    <t>LÂMPADA FLUORESCENTE ESPIRAL BRANCA 65 W, BASE E27 - FORNECIMENTO E INSTALAÇÃO</t>
  </si>
  <si>
    <t>LÂMPADA FLUORESCENTE COMPACTA 3U BRANCA 20 W, BASE E27 - FORNECIMENTO E INSTALAÇÃO</t>
  </si>
  <si>
    <t>LÂMPADA FLUORESCENTE ESPIRAL BRANCA 45 W, BASE E27 - FORNECIMENTO E INSTALAÇÃO</t>
  </si>
  <si>
    <t>LAMPADA VAPOR METALICO 400W - FORNECIMENTO E INSTALACAO</t>
  </si>
  <si>
    <t>LAMPADA DE VAPOR DE MERCURIO DE 250W - FORNECIMENTO E INSTALACAO</t>
  </si>
  <si>
    <t>LAMPADA DE VAPOR DE MERCURIO DE 400W/250V - FORNECIMENTO E INSTALACAO</t>
  </si>
  <si>
    <t>LAMPADA DE VAPOR DE SODIO DE 150WX220V - FORNECIMENTO E INSTALACAO</t>
  </si>
  <si>
    <t>LAMPADA DE VAPOR DE SODIO DE 250WX220V - FORNECIMENTO E INSTALACAO</t>
  </si>
  <si>
    <t>LAMPADA DE VAPOR DE SODIO DE 400WX220V - FORNECIMENTO E INSTALACAO</t>
  </si>
  <si>
    <t>LAMPADA MISTA DE 160W - FORNECIMENTO E INSTALACAO</t>
  </si>
  <si>
    <t>LAMPADA MISTA DE 250W - FORNECIMENTO E INSTALACAO</t>
  </si>
  <si>
    <t>LAMPADA MISTA DE 500W - FORNECIMENTO E INSTALACAO</t>
  </si>
  <si>
    <t>LAMPADAS DE LED</t>
  </si>
  <si>
    <t>LÂMPADA LED 6 W BIVOLT BRANCA, FORMATO TRADICIONAL (BASE E27) - FORNECIMENTO E INSTALAÇÃO</t>
  </si>
  <si>
    <t>LÂMPADA LED 10 W BIVOLT BRANCA, FORMATO TRADICIONAL (BASE E27) - FORNECIMENTO E INSTALAÇÃO</t>
  </si>
  <si>
    <t>REATOR PARA LAMPADA VAPOR DE MERCURIO 125W  USO EXTERNO</t>
  </si>
  <si>
    <t>REATOR PARA LAMPADA VAPOR DE MERCURIO 250W USO EXTERNO</t>
  </si>
  <si>
    <t>REATOR PARA LAMPADA VAPOR DE MERCURIO USO EXTERNO 220V/400W</t>
  </si>
  <si>
    <t>REATOR PARA LAMPADA VAPOR DE SODIO ALTA PRESSAO - 220V/250W - USO EXTERNO</t>
  </si>
  <si>
    <t>REATOR PARA LAMPADA FLUORESCENTE 2X40W PARTIDA RAPIDA FORNECIMENTO E INSTALACAO</t>
  </si>
  <si>
    <t>REATOR PARA LAMPADA FLUORESCENTE 1X20W PARTIDA RAPIDA FORNECIMENTO E INSTALACAO</t>
  </si>
  <si>
    <t>REATOR PARA LAMPADA FLUORESCENTE 1X40W PARTIDA RAPIDA FORNECIMENTO E INSTALACAO</t>
  </si>
  <si>
    <t>CHUVEIRO ELETRICO COMUM CORPO PLASTICO TIPO DUCHA, FORNECIMENTO E INSTALACAO</t>
  </si>
  <si>
    <t>APARELHO SINALIZADOR DE SAIDA DE GARAGEM, COM CELULA FOTOELETRICA - FORNECIMENTO E INSTALACAO</t>
  </si>
  <si>
    <t>INSTALACAO PARA-RAIOS P/RESERVATORIO</t>
  </si>
  <si>
    <t>TERMINAL AEREO EM ACO GALVANIZADO COM BASE DE FIXACAO H = 30CM</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</si>
  <si>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</si>
  <si>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</si>
  <si>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</si>
  <si>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</si>
  <si>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</si>
  <si>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</si>
  <si>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</si>
  <si>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ASSENTAMENTO DE TUBO DE CONCRETO PARA REDES COLETORAS DE ÁGUAS PLUVIAIS, DIÂMETRO DE 1200 MM, JUNTA RÍGIDA, INSTALADO EM LOCAL COM ALTO NÍVEL DE INTERFERÊNCIAS (NÃO INCLUI FORNECIMENTO). AF_12/2015</t>
  </si>
  <si>
    <t>ASSENTAMENTO DE TUBO DE CONCRETO PARA REDES COLETORAS DE ÁGUAS PLUVIAIS, DIÂMETRO DE 1500 MM, JUNTA RÍGIDA, INSTALADO EM LOCAL COM ALTO NÍVEL DE INTERFERÊNCIAS (NÃO INCLUI FORNECIMENTO). AF_12/2015</t>
  </si>
  <si>
    <t>ASSENTAMENTO DE TUBOS DE PEAD</t>
  </si>
  <si>
    <t>ASSENTAMENTO DE TUBO DE PEAD CORRUGADO DE DUPLA PAREDE PARA REDE COLETORA DE ESGOTO, DN 250 MM, JUNTA ELÁSTICA INTEGRADA, INSTALADO EM LOCAL COM NÍVEL BAIXO DE INTERFERÊNCIAS (NÃO INCLUI FORNECIMENTO). AF_06/2016</t>
  </si>
  <si>
    <t>ASSENTAMENTO DE TUBO DE PEAD CORRUGADO DE DUPLA PAREDE PARA REDE COLETORA DE ESGOTO, DN 300 MM, JUNTA ELÁSTICA INTEGRADA, INSTALADO EM LOCAL COM NÍVEL BAIXO DE INTERFERÊNCIAS (NÃO INCLUI FORNECIMENTO).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</si>
  <si>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</si>
  <si>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</si>
  <si>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ASSENTAMENTO DE TUBO DE PEAD CORRUGADO DE DUPLA PAREDE PARA REDE COLETORA DE ESGOTO, DN 1000 MM, JUNTA ELÁSTICA INTEGRADA, INSTALADO EM LOCAL COM NÍVEL BAIXO DE INTERFERÊNCIAS (NÃO INCLUI FORNECIMENTO).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</si>
  <si>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</si>
  <si>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</si>
  <si>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ASSENTAMENTO DE TUBO DE PEAD CORRUGADO DE DUPLA PAREDE PARA REDE COLETORA DE ESGOTO, DN 250 MM, JUNTA ELÁSTICA INTEGRADA, INSTALADO EM LOCAL COM NÍVEL ALTO DE INTERFERÊNCIAS (NÃO INCLUI FORNECIMENTO). AF_06/2016</t>
  </si>
  <si>
    <t>ASSENTAMENTO DE TUBO DE PEAD CORRUGADO DE DUPLA PAREDE PARA REDE COLETORA DE ESGOTO, DN 300 MM, JUNTA ELÁSTICA INTEGRADA, INSTALADO EM LOCAL COM NÍVEL ALTO DE INTERFERÊNCIAS (NÃO INCLUI FORNECIMENTO).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</si>
  <si>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</si>
  <si>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</si>
  <si>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ASSENTAMENTO DE TUBO DE PEAD CORRUGADO DE DUPLA PAREDE PARA REDE COLETORA DE ESGOTO, DN 1000 MM, JUNTA ELÁSTICA INTEGRADA, INSTALADO EM LOCAL COM NÍVEL ALTO DE INTERFERÊNCIAS (NÃO INCLUI FORNECIMENTO).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</si>
  <si>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</si>
  <si>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</si>
  <si>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</si>
  <si>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</si>
  <si>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</si>
  <si>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JUNÇÃO SIMPLES, PVC, SERIE R, ÁGUA PLUVIAL, DN 75 X 75 MM, JUNTA ELÁSTICA, FORNECIDO E INSTALADO EM CONDUTORES VERTICAIS DE ÁGUAS PLUVIAIS.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</si>
  <si>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</si>
  <si>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</si>
  <si>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</si>
  <si>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</si>
  <si>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TÊ, PVC, SERIE R, ÁGUA PLUVIAL, DN 75 X 75 MM, JUNTA ELÁSTICA, FORNECIDO E INSTALADO EM CONDUTORES VERTICAIS DE ÁGUAS PLUVIAIS. AF_12/2014</t>
  </si>
  <si>
    <t>TÊ, PVC, SERIE R, ÁGUA PLUVIAL, DN 100 X 100 MM, JUNTA ELÁSTICA, FORNECIDO E INSTALADO EM CONDUTORES VERTICAIS DE ÁGUAS PLUVIAIS. AF_12/2014</t>
  </si>
  <si>
    <t>TÊ, PVC, SERIE R, ÁGUA PLUVIAL, DN 100 X 75 MM, JUNTA ELÁSTICA, FORNECIDO E INSTALADO EM CONDUTORES VERTICAIS DE ÁGUAS PLUVIAIS. AF_12/2014</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</si>
  <si>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</si>
  <si>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</si>
  <si>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</si>
  <si>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EMBASAMENTO DE MATERIAL GRANULAR - PO DE PEDRA</t>
  </si>
  <si>
    <t>EMBASAMENTO DE MATERIAL GRANULAR - RACHAO</t>
  </si>
  <si>
    <t>AGULHAMENTO FUNDO DE VALAS C/MACO 30KG PEDRA-DE-MAO H=10CM</t>
  </si>
  <si>
    <t>PAVIMENTO EM PARALELEPIPEDO SOBRE COLCHAO DE AREIA REJUNTADO COM ARGAMASSA DE CIMENTO E AREIA NO TRAÇO 1:3 (PEDRAS PEQUENAS 30 A 35 PECAS POR M2)</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</si>
  <si>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</si>
  <si>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</si>
  <si>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</si>
  <si>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</si>
  <si>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</si>
  <si>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</si>
  <si>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PINTURA DE LIGACAO COM EMULSAO RR-1C</t>
  </si>
  <si>
    <t>PINTURA DE LIGACAO COM EMULSAO RR-2C</t>
  </si>
  <si>
    <t>CAPA SELANTE COMPREENDENDO APLICAÇÃO DE ASFALTO NA PROPORÇÃO DE 0,7 A 1,5L / M2, DISTRIBUIÇÃO DE AGREGADOS DE 5 A 15KG/M2 E COMPACTAÇÃO COM ROLO - COM USO DA EMULSAO RR-2C, INCLUSO APLICACAO E COMPACTACAO</t>
  </si>
  <si>
    <t>AREIA ASFALTO A QUENTE (AAUQ) COM CAP 50/70, INCLUSO USINAGEM E APLICACAO, EXCLUSIVE TRANSPORTE</t>
  </si>
  <si>
    <t>AREIA ASFALTO A FRIO (AAUF), COM EMULSAO RR-2C INCLUSO USINAGEM E APLICACAO, EXCLUSIVE TRANSPORTE</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</si>
  <si>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</si>
  <si>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</si>
  <si>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</si>
  <si>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FORNECIMENTO/INSTALACAO LONA PLASTICA PRETA, PARA IMPERMEABILIZACAO, ESPESSURA 150 MICRAS.</t>
  </si>
  <si>
    <t>MANTA IMPERMEABILIZANTE A BASE DE ASFALTO - FORNECIMENTO E INSTALACAO</t>
  </si>
  <si>
    <t>IMPERMEABILIZACAO DE SUPERFICIE COM GEOMEMBRANA (MANTA TERMOPLASTICA LISA) TIPO PEAD, E=2MM.</t>
  </si>
  <si>
    <t>IMPERMEABILIZACAO DE SUPERFICIE COM CIMENTO IMPERMEABILIZANTE DE PEGA ULTRA RAPIDA, TRACO 1:1, E=0,5 CM</t>
  </si>
  <si>
    <t>IMPERMEABILIZACAO DE SUPERFICIE COM ASFALTO ELASTOMERICO, INCLUSOS PRIMER E VEU DE FIBRA DE VIDRO.</t>
  </si>
  <si>
    <t>IMPERMEABILIZACAO DE SUPERFICIE, COM IMPERMEABILIZANTE FLEXIVEL A BASE ACRILICA.</t>
  </si>
  <si>
    <t>IMPERMEABILIZACAO DE ESTRUTURAS ENTERRADAS, COM TINTA ASFALTICA, DUAS DEMAOS.</t>
  </si>
  <si>
    <t>IMPERMEABILIZACAO COM PINTURA A BASE DE RESINA EPOXI ALCATRAO, UMA DEMAO.</t>
  </si>
  <si>
    <t>IMPERMEABILIZACAO COM PINTURA A BASE DE RESINA EPOXI ALCATRAO, DUAS DEMAOS.</t>
  </si>
  <si>
    <t>IMPERMEABILIZACAO DE SUPERFICIE COM MASTIQUE BETUMINOSO A FRIO, POR METRO.</t>
  </si>
  <si>
    <t>IMPERMEABILIZACAO DE SUPERFICIE COM MASTIQUE BETUMINOSO A FRIO, POR AREA.</t>
  </si>
  <si>
    <t>IMPERMEABILIZACAO DE SUPERFICIE COM MASTIQUE ELASTICO A BASE DE SILICONE, POR VOLUME.</t>
  </si>
  <si>
    <t>JUNTA DE DILATACAO ELASTICA (PVC) O-220/6 PRESSAO ATE 30 MCA</t>
  </si>
  <si>
    <t>PEITORIL EM MARMORE BRANCO, LARGURA DE 15CM, ASSENTADO COM ARGAMASSA TRACO 1:4 (CIMENTO E AREIA MEDIA), PREPARO MANUAL DA ARGAMASSA</t>
  </si>
  <si>
    <t>PEITORIL EM MARMORE BRANCO, LARGURA DE 25CM, ASSENTADO COM ARGAMASSA TRACO 1:3 (CIMENTO E AREIA MEDIA), PREPARO MANUAL DA ARGAMASSA</t>
  </si>
  <si>
    <t>RECOLOCACO DE FORROS EM REGUA DE PVC E PERFIS, CONSIDERANDO REAPROVEITAMENTO DO MATERIAL</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</si>
  <si>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</si>
  <si>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</si>
  <si>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</si>
  <si>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</si>
  <si>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</si>
  <si>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</si>
  <si>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</si>
  <si>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</si>
  <si>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</si>
  <si>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</si>
  <si>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</si>
  <si>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</si>
  <si>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</si>
  <si>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</si>
  <si>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</si>
  <si>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</si>
  <si>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</si>
  <si>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</si>
  <si>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</si>
  <si>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TUBO DE PEAD CORRUGADO DE DUPLA PAREDE PARA REDE COLETORA DE ESGOTO, DN 250 MM, JUNTA ELÁSTICA INTEGRADA, INSTALADO EM LOCAL COM NÍVEL BAIXO DE INTERFERÊNCIAS - FORNECIMENTO E ASSENTAMENTO. AF_06/2016</t>
  </si>
  <si>
    <t>TUBO DE PEAD CORRUGADO DE DUPLA PAREDE PARA REDE COLETORA DE ESGOTO, DN 300 MM, JUNTA ELÁSTICA INTEGRADA, INSTALADO EM LOCAL COM NÍVEL BAIXO DE INTERFERÊNCIAS - FORNECIMENTO E ASSENTAMENTO. AF_06/2016</t>
  </si>
  <si>
    <t>TUBO DE PEAD CORRUGADO DE DUPLA PAREDE PARA REDE COLETORA DE ESGOTO, DN 750 MM, JUNTA ELÁSTICA INTEGRADA, INSTALADO EM LOCAL COM NÍVEL BAIXO DE INTERFERÊNCIAS - FORNECIMENTO E ASSENTAMENTO. AF_06/2016</t>
  </si>
  <si>
    <t>TUBO DE PEAD CORRUGADO DE DUPLA PAREDE PARA REDE COLETORA DE ESGOTO, DN 1000 MM, JUNTA ELÁSTICA INTEGRADA, INSTALADO EM LOCAL COM NÍVEL BAIXO DE INTERFERÊNCIAS - FORNECIMENTO E ASSENTAMENTO. AF_06/2016</t>
  </si>
  <si>
    <t>TUBO DE PEAD CORRUGADO DE DUPLA PAREDE PARA REDE COLETORA DE ESGOTO, DN 1200 MM, JUNTA ELÁSTICA INTEGRADA, INSTALADO EM LOCAL COM NÍVEL BAIXO DE INTERFERÊNCIAS - FORNECIMENTO E ASSENTAMENTO. AF_06/2016</t>
  </si>
  <si>
    <t>TUBO DE PEAD CORRUGADO DE DUPLA PAREDE PARA REDE COLETORA DE ESGOTO, DN 250 MM, JUNTA ELÁSTICA INTEGRADA, INSTALADO EM LOCAL COM NÍVEL ALTO DE INTERFERÊNCIAS - FORNECIMENTO E ASSENTAMENTO. AF_06/2016</t>
  </si>
  <si>
    <t>TUBO DE PEAD CORRUGADO DE DUPLA PAREDE PARA REDE COLETORA DE ESGOTO, DN 300 MM, JUNTA ELÁSTICA INTEGRADA, INSTALADO EM LOCAL COM NÍVEL ALTO DE INTERFERÊNCIAS - FORNECIMENTO E ASSENTAMENTO. AF_06/2016</t>
  </si>
  <si>
    <t>TUBO DE PEAD CORRUGADO DE DUPLA PAREDE PARA REDE COLETORA DE ESGOTO, DN 750 MM, JUNTA ELÁSTICA INTEGRADA, INSTALADO EM LOCAL COM NÍVEL ALTO DE INTERFERÊNCIAS - FORNECIMENTO E ASSENTAMENTO. AF_06/2016</t>
  </si>
  <si>
    <t>TUBO DE PEAD CORRUGADO DE DUPLA PAREDE PARA REDE COLETORA DE ESGOTO, DN 1000 MM, JUNTA ELÁSTICA INTEGRADA, INSTALADO EM LOCAL COM NÍVEL ALTO DE INTERFERÊNCIAS - FORNECIMENTO E ASSENTAMENTO. AF_06/2016</t>
  </si>
  <si>
    <t>TUBO DE PEAD CORRUGADO DE DUPLA PAREDE PARA REDE COLETORA DE ESGOTO, DN 1200 MM, JUNTA ELÁSTICA INTEGRADA, INSTALADO EM LOCAL COM NÍVEL ALTO DE INTERFERÊNCIAS - FORNECIMENTO E ASSENTAMENTO. AF_06/2016</t>
  </si>
  <si>
    <t>ENGATE FLEXÍVEL EM INOX, 1/2 X 30CM - FORNECIMENTO E INSTALAÇÃO. AF_12/2013</t>
  </si>
  <si>
    <t>ENGATE FLEXÍVEL EM INOX, 1/2 X 40CM - FORNECIMENTO E INSTALAÇÃO. AF_12/2013</t>
  </si>
  <si>
    <t>BANCADA DE GRANITO CINZA POLIDO PARA LAVATÓRIO 0,50 X 0,60 M - FORNECIMENTO E INSTALAÇÃO. AF_12/2013</t>
  </si>
  <si>
    <t>BANCADA DE GRANITO CINZA POLIDO PARA PIA DE COZINHA 1,50 X 0,60 M - FORNECIMENTO E INSTALAÇÃO. AF_12/2013</t>
  </si>
  <si>
    <t>BANCADA DE MÁRMORE BRANCO POLIDO PARA LAVATÓRIO 0,50 X 0,60 M - FORNECIMENTO E INSTALAÇÃO. AF_12/2013</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</si>
  <si>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</si>
  <si>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</si>
  <si>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</si>
  <si>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LUVA DE CORRER, CPVC, SOLDÁVEL, DN 22MM, INSTALADO EM RAMAL DE DISTRIBUIÇÃO DE ÁGUA   FORNECIMENTO E INSTALAÇÃO. AF_12/2014</t>
  </si>
  <si>
    <t>LUVA DE CORRER, CPVC, SOLDÁVEL, DN 28MM, INSTALADO EM RAMAL DE DISTRIBUIÇÃO DE ÁGUA   FORNECIMENTO E INSTALAÇÃO. AF_12/2014</t>
  </si>
  <si>
    <t>LUVA DE CORRER, CPVC, SOLDÁVEL, DN 35MM, INSTALADO EM RAMAL DE DISTRIBUIÇÃO DE ÁGUA - FORNECIMENTO E INSTALAÇÃO. AF_12/2014</t>
  </si>
  <si>
    <t>LUVA DE CORRER, CPVC, SOLDÁVEL, DN 35MM, INSTALADO EM PRUMADA DE ÁGUA  FORNECIMENTO E INSTALAÇÃO. AF_12/2014</t>
  </si>
  <si>
    <t>LUVA DE CORRER, CPVC, SOLDÁVEL, DN 42MM, INSTALADO EM PRUMADA DE ÁGUA  FORNECIMENTO E INSTALAÇÃO. AF_12/2014</t>
  </si>
  <si>
    <t>CONECTOR, CPVC, SOLDÁVEL, DN22MM X 3/4", INSTALADO EM RAMAL OU SUB-RAMAL DE ÁGUA - FORNECIMENTO E INSTALAÇÃO. AF_12/2014</t>
  </si>
  <si>
    <t>CONECTOR, CPVC, SOLDÁVEL, DN 15MM X 1/2, INSTALADO EM RAMAL OU SUB-RAMAL DE ÁGUA  FORNECIMENTO E INSTALAÇÃO. AF_12/2014</t>
  </si>
  <si>
    <t>CONECTOR, CPVC, SOLDÁVEL, DN 22MM X 1/2, INSTALADO EM RAMAL OU SUB-RAMAL DE ÁGUA  FORNECIMENTO E INSTALAÇÃO. AF_12/2014</t>
  </si>
  <si>
    <t>CONECTOR, CPVC, SOLDÁVEL, DN 28MM X 1, INSTALADO EM RAMAL OU SUB-RAMAL DE ÁGUA  FORNECIMENTO E INSTALAÇÃO. AF_12/2014</t>
  </si>
  <si>
    <t>CONECTOR, CPVC, SOLDÁVEL, DN 35MM X 1 1/4, INSTALADO EM RAMAL OU SUB-RAMAL DE ÁGUA  FORNECIMENTO E INSTALAÇÃO. AF_12/2014</t>
  </si>
  <si>
    <t>CONECTOR, CPVC, SOLDÁVEL, DN 22MM X 1/2 , INSTALADO EM RAMAL DE DISTRIBUIÇÃO DE ÁGUA   FORNECIMENTO E INSTALAÇÃO. AF_12/2014</t>
  </si>
  <si>
    <t>CONECTOR, CPVC, SOLDÁVEL, DN 28MM X 1 , INSTALADO EM RAMAL DE DISTRIBUIÇÃO DE ÁGUA   FORNECIMENTO E INSTALAÇÃO. AF_12/2014</t>
  </si>
  <si>
    <t>CONECTOR, CPVC, SOLDÁVEL, DN 35MM X 1 1/4 , INSTALADO EM RAMAL DE DISTRIBUIÇÃO DE ÁGUA - FORNECIMENTO E INSTALAÇÃO. AF_12/2014</t>
  </si>
  <si>
    <t>CONECTOR, CPVC, SOLDÁVEL, DN 35MM X 1 1/4, INSTALADO EM PRUMADA DE ÁGUA  FORNECIMENTO E INSTALAÇÃO. AF_12/2014</t>
  </si>
  <si>
    <t>CONECTOR, CPVC, SOLDÁVEL, DN 42MM X 1.1/2, INSTALADO EM PRUMADA DE ÁGUA  FORNECIMENTO E INSTALAÇÃO. AF_12/2014</t>
  </si>
  <si>
    <t>CONECTOR, CPVC, SOLDÁVEL, DN 22 MM X 3/4,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</si>
  <si>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</si>
  <si>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</si>
  <si>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</si>
  <si>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</si>
  <si>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</si>
  <si>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</si>
  <si>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</si>
  <si>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</si>
  <si>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</si>
  <si>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</si>
  <si>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</si>
  <si>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</si>
  <si>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</si>
  <si>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</si>
  <si>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</si>
  <si>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</si>
  <si>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</si>
  <si>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</si>
  <si>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</si>
  <si>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</si>
  <si>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</si>
  <si>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</si>
  <si>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</si>
  <si>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</si>
  <si>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</si>
  <si>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</si>
  <si>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</si>
  <si>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</si>
  <si>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</si>
  <si>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</si>
  <si>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</si>
  <si>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</si>
  <si>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</si>
  <si>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</si>
  <si>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</si>
  <si>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</si>
  <si>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</si>
  <si>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</si>
  <si>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</si>
  <si>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</si>
  <si>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</si>
  <si>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</si>
  <si>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</si>
  <si>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</si>
  <si>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</si>
  <si>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</si>
  <si>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</si>
  <si>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</si>
  <si>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</si>
  <si>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</si>
  <si>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</si>
  <si>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</si>
  <si>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</si>
  <si>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</si>
  <si>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</si>
  <si>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</si>
  <si>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</si>
  <si>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</si>
  <si>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</si>
  <si>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</si>
  <si>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</si>
  <si>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</si>
  <si>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ADAPTADOR COM FLANGES LIVRES, PVC, SOLDÁVEL LONGO, DN  25 MM X 3/4 , INSTALADO EM RESERVAÇÃO DE ÁGUA DE EDIFICAÇÃO QUE POSSUA RESERVATÓRIO DE FIBRA/FIBROCIMENTO    FORNECIMENTO E INSTALAÇÃO. AF_06/2016</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</si>
  <si>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</si>
  <si>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</si>
  <si>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TUBO CONCRETO SIMPLES DN 400 MM PARA DRENAGEM - FORNECIMENTO E INSTALACAO INCLUSIVE ESCAVACAO MANUAL 1,5M3/M</t>
  </si>
  <si>
    <t>TUBO CONCRETO SIMPLES DN 500 MM PARA DRENAGEM - FORNECIMENTO E INSTALACAO INCLUSIVE ESCAVACAO MANUAL 2M3/M</t>
  </si>
  <si>
    <t>TUBO DE CONCRETO (SIMPLES) PARA REDES COLETORAS DE ÁGUAS PLUVIAIS, DIÂMETRO DE 300 MM, JUNTA RÍGIDA, INSTALADO EM LOCAL COM BAIXO NÍVEL DE INTERFERÊNCIAS - FORNECIMENTO E ASSENTAMENTO.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</si>
  <si>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</si>
  <si>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</si>
  <si>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400 MM, JUNTA RÍGIDA, INSTALADO EM LOCAL COM BAIXO NÍVEL DE INTERFERÊNCIAS - FORNECIMENTO E ASSENTAMENTO. AF_12/2015</t>
  </si>
  <si>
    <t>ENSAIO DE ADESIVIDADE A LIGANTE BETUMINOSO - AGREGADO GRAUDO</t>
  </si>
  <si>
    <t>CONTRAPISO EM ARGAMASSA TRAÇO 1:4 (CIMENTO E AREIA),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</si>
  <si>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</si>
  <si>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</si>
  <si>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</si>
  <si>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</si>
  <si>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</si>
  <si>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</si>
  <si>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</si>
  <si>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</si>
  <si>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</si>
  <si>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</si>
  <si>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</si>
  <si>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</si>
  <si>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</si>
  <si>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</si>
  <si>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</si>
  <si>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</si>
  <si>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</si>
  <si>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</si>
  <si>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</si>
  <si>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</si>
  <si>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</si>
  <si>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</si>
  <si>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SERRA CIRCULAR</t>
  </si>
  <si>
    <t>SERRA CIRCULAR DE BANCADA COM MOTOR ELÉTRICO POTÊNCIA DE 5HP, COM COIFA PARA DISCO 10" - CHP DIURNO. AF_08/2015</t>
  </si>
  <si>
    <t>SERRA CIRCULAR DE BANCADA COM MOTOR ELÉTRICO POTÊNCIA DE 5HP, COM COIFA PARA DISCO 10"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</si>
  <si>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</si>
  <si>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</si>
  <si>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</si>
  <si>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</si>
  <si>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MÁQUINA DEMARCADORA DE FAIXA DE TRÁFEGO À FRIO, AUTOPROPELIDA, POTÊNCIA 38 HP - CHP DIURNO. AF_07/2016</t>
  </si>
  <si>
    <t>MÁQUINA DEMARCADORA DE FAIXA DE TRÁFEGO À FRIO, AUTOPROPELIDA, POTÊNCIA 38 HP - CHI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</si>
  <si>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</si>
  <si>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</si>
  <si>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</si>
  <si>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</si>
  <si>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</si>
  <si>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</si>
  <si>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</si>
  <si>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</si>
  <si>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</si>
  <si>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</si>
  <si>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</si>
  <si>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</si>
  <si>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</si>
  <si>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</si>
  <si>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</si>
  <si>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</si>
  <si>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</si>
  <si>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</si>
  <si>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</si>
  <si>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</si>
  <si>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PISO EM TABUA CORRIDA DE MADEIRA ESPESSURA 2,5CM FIXADO EM PECAS DE MADEIRA E ASSENTADO EM ARGAMASSA TRACO 1:4 (CIMENTO/AREIA)</t>
  </si>
  <si>
    <t>PISO EM TACO DE MADEIRA 7X21CM, ASSENTADO COM ARGAMASSA TRACO 1:4 (CIMENTO E AREIA MEDIA)</t>
  </si>
  <si>
    <t>PISO EM GRANILITE, MARMORITE OU GRANITINA ESPESSURA 8 MM, INCLUSO JUNTAS DE DILATACAO PLASTICAS</t>
  </si>
  <si>
    <t>PISO EM PEDRA ARDOSIA ASSENTADO SOBRE ARGAMASSA COLANTE REJUNTADO COM CIMENTO COMUM</t>
  </si>
  <si>
    <t>REVESTIMENTO EM LAMINADO MELAMINICO TEXTURIZADO, ESPESSURA 0,8 MM, FIXADO COM COLA</t>
  </si>
  <si>
    <t>PISO DE BORRACHA FRISADO, ESPESSURA 7MM, ASSENTADO COM ARGAMASSA TRACO 1:3 (CIMENTO E AREIA)</t>
  </si>
  <si>
    <t>PISO DE BORRACHA PASTILHADO, ESPESSURA 7MM, ASSENTADO COM ARGAMASSA TRACO 1:3 (CIMENTO E AREIA)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</si>
  <si>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</si>
  <si>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</si>
  <si>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</si>
  <si>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BLOCO DE CONCRETO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</si>
  <si>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</si>
  <si>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</si>
  <si>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</si>
  <si>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</si>
  <si>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</si>
  <si>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</si>
  <si>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</si>
  <si>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</si>
  <si>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</si>
  <si>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</si>
  <si>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TUBO DE CONCRETO PARA REDES COLETORAS DE ÁGUAS PLUVIAIS, DIÂMETRO DE 1200 MM, JUNTA RÍGIDA, INSTALADO EM LOCAL COM BAIXO NÍVEL DE INTERFERÊNCIAS - FORNECIMENTO E ASSENTAMENTO. AF_12/2015</t>
  </si>
  <si>
    <t>TUBO DE CONCRETO PARA REDES COLETORAS DE ÁGUAS PLUVIAIS, DIÂMETRO DE 1500 MM, JUNTA RÍGIDA, INSTALADO EM LOCAL COM BAIXO NÍVEL DE INTERFERÊNCIAS - FORNECIMENTO E ASSENTAMENTO. AF_12/2015</t>
  </si>
  <si>
    <t>TÊ COM BUCHA DE LATÃO NA BOLSA CENTRAL, PVC, SOLDÁVEL, DN 32MM X 3/4, INSTALADO EM RAMAL OU SUB-RAMAL DE ÁGUA - FORNECIMENTO E INSTALAÇÃO. AF_12/2014</t>
  </si>
  <si>
    <t>BUCHA DE REDUÇÃO, PVC, SOLDÁVEL, DN 40MM X 32MM, INSTALADO EM RAMAL OU SUB-RAMAL DE ÁGUA - FORNECIMENTO E INSTALAÇÃO. AF_03/2015</t>
  </si>
  <si>
    <t>(COMPOSIÇÃO REPRESENTATIVA) DO SERVIÇO DE INSTALAÇÃO DE TUBOS DE PVC, SÉRIE R, ÁGUA PLUVIAL, DN 150 MM (INSTALADO EM CONDUTORES VERTICAIS), INCLUSIVE CONEXÕES, CORTES E FIXAÇÕES, PARA PRÉDIOS. AF_10/2015</t>
  </si>
  <si>
    <t>CURVA 87 GRAUS E 30 MINUTOS, PVC, SERIE R, ÁGUA PLUVIAL, DN 75 MM, JUNTA ELÁSTICA, FORNECIDO E INSTALADO EM RAMAL DE ENCAMINHAMENTO. AF_12/2014</t>
  </si>
  <si>
    <t>JOELHO 45 GRAUS PARA PÉ DE COLUNA, PVC, SERIE R, ÁGUA PLUVIAL, DN 100 MM, JUNTA ELÁSTICA, FORNECIDO E INSTALADO EM RAMAL DE ENCAMINHAMENTO. AF_12/2014</t>
  </si>
  <si>
    <t>CURVA 87 GRAUS E 30 MINUTOS, PVC, SERIE R, ÁGUA PLUVIAL, DN 100 MM, JUNTA ELÁSTICA, FORNECIDO E INSTALADO EM RAMAL DE ENCAMINHAMENTO. AF_12/2014</t>
  </si>
  <si>
    <t>BUCHA DE REDUÇÃO LONGA, PVC, SERIE R, ÁGUA PLUVIAL, DN 50 X 40 MM, JUNTA ELÁSTICA, FORNECIDO E INSTALADO EM RAMAL DE ENCAMINHAMENTO. AF_12/2014</t>
  </si>
  <si>
    <t>CURVA 90 GRAUS, PVC, SERIE R, ÁGUA PLUVIAL, DN 100 MM, JUNTA ELÁSTICA, FORNECIDO E INSTALADO EM RAMAL DE ENCAMINHAMENTO. AF_12/2014</t>
  </si>
  <si>
    <t>JOELHO 45 GRAUS, PVC, SERIE R, ÁGUA PLUVIAL, DN 40 MM, JUNTA SOLDÁVEL, FORNECIDO E INSTALADO EM RAMAL DE ENCAMINHAMENTO. AF_12/2014</t>
  </si>
  <si>
    <t>JOELHO 45 GRAUS, PVC, SERIE R, ÁGUA PLUVIAL, DN 50 MM, JUNTA ELÁSTICA, FORNECIDO E INSTALADO EM RAMAL DE ENCAMINHAMENTO. AF_12/2014</t>
  </si>
  <si>
    <t>JOELHO 45 GRAUS, PVC, SERIE R, ÁGUA PLUVIAL, DN 75 MM, JUNTA ELÁSTICA, FORNECIDO E INSTALADO EM RAMAL DE ENCAMINHAMENTO. AF_12/2014</t>
  </si>
  <si>
    <t>JOELHO 45 GRAUS, PVC, SERIE R, ÁGUA PLUVIAL, DN 100 MM, JUNTA ELÁSTICA, FORNECIDO E INSTALADO EM RAMAL DE ENCAMINHAMENTO. AF_12/2014</t>
  </si>
  <si>
    <t>JOELHO 90 GRAUS, PVC, SERIE R, ÁGUA PLUVIAL, DN 40 MM, JUNTA SOLDÁVEL, FORNECIDO E INSTALADO EM RAMAL DE ENCAMINHAMENTO. AF_12/2014</t>
  </si>
  <si>
    <t>JOELHO 90 GRAUS, PVC, SERIE R, ÁGUA PLUVIAL, DN 50 MM, JUNTA ELÁSTICA, FORNECIDO E INSTALADO EM RAMAL DE ENCAMINHAMENTO. AF_12/2014</t>
  </si>
  <si>
    <t>JOELHO 90 GRAUS, PVC, SERIE R, ÁGUA PLUVIAL, DN 75 MM, JUNTA ELÁSTICA, FORNECIDO E INSTALADO EM RAMAL DE ENCAMINHAMENTO. AF_12/2014</t>
  </si>
  <si>
    <t>JOELHO 90 GRAUS, PVC, SERIE R, ÁGUA PLUVIAL, DN 100 MM, JUNTA ELÁSTICA, FORNECIDO E INSTALADO EM RAMAL DE ENCAMINHAMENTO.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</si>
  <si>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</si>
  <si>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</si>
  <si>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</si>
  <si>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</si>
  <si>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LUVA SIMPLES, PVC, SERIE R, ÁGUA PLUVIAL, DN 100 MM, JUNTA ELÁSTICA, FORNECIDO E INSTALADO EM RAMAL DE ENCAMINHAMENTO. AF_12/2014</t>
  </si>
  <si>
    <t>LUVA DE CORRER, PVC, SERIE R, ÁGUA PLUVIAL, DN 100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</si>
  <si>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</si>
  <si>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</si>
  <si>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TÊ DE INSPEÇÃO, PVC, SERIE R, ÁGUA PLUVIAL, DN 100 MM, JUNTA ELÁSTICA, FORNECIDO E INSTALADO EM RAMAL DE ENCAMINHAMENTO. AF_12/2014</t>
  </si>
  <si>
    <t>TÊ, PVC, SERIE R, ÁGUA PLUVIAL, DN 100 X 100 MM, JUNTA ELÁSTICA, FORNECIDO E INSTALADO EM RAMAL DE ENCAMINHAMENTO. AF_12/2014</t>
  </si>
  <si>
    <t>TÊ, PVC, SERIE R, ÁGUA PLUVIAL, DN 100 X 75 MM, JUNTA ELÁSTICA, FORNECIDO E INSTALADO EM RAMAL DE ENCAMINHAMENTO. AF_12/2014</t>
  </si>
  <si>
    <t>CURVA 90 GRAUS, PVC, SOLDÁVEL, DN 20MM, INSTALADO EM RAMAL DE DISTRIBUIÇÃO DE ÁGUA - FORNECIMENTO E INSTALAÇÃO. AF_12/2014</t>
  </si>
  <si>
    <t>CURVA 90 GRAUS, PVC, SOLDÁVEL, DN 25MM, INSTALADO EM RAMAL DE DISTRIBUIÇÃO DE ÁGUA - FORNECIMENTO E INSTALAÇÃO. AF_12/2014</t>
  </si>
  <si>
    <t>CURVA 90 GRAUS, PVC, SOLDÁVEL, DN 32MM, INSTALADO EM RAMAL DE DISTRIBUIÇÃO DE ÁGUA - FORNECIMENTO E INSTALAÇÃO. AF_12/2014</t>
  </si>
  <si>
    <t>CURVA 45 GRAUS, PVC, SOLDÁVEL, DN 25MM,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</si>
  <si>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</si>
  <si>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</si>
  <si>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PVC, SOLDÁVEL, DN 25MM, INSTALADO EM RAMAL DE DISTRIBUIÇÃO DE ÁGUA - FORNECIMENTO E INSTALAÇÃO. AF_12/2014</t>
  </si>
  <si>
    <t>LUVA, PVC, SOLDÁVEL, DN 32MM, INSTALADO EM RAMAL DE DISTRIBUIÇÃO DE ÁGUA - FORNECIMENTO E INSTALAÇÃO. AF_12/2014</t>
  </si>
  <si>
    <t>LUVA DE CORRER, PVC, SOLDÁVEL, DN 20MM, INSTALADO EM RAMAL DE DISTRIBUIÇÃO DE ÁGUA - FORNECIMENTO E INSTALAÇÃO. AF_12/2014</t>
  </si>
  <si>
    <t>LUVA DE CORRER, PVC, SOLDÁVEL, DN 25MM, INSTALADO EM RAMAL DE DISTRIBUIÇÃO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</si>
  <si>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</si>
  <si>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</si>
  <si>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</si>
  <si>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LUVA COM BUCHA DE LATÃO, PVC, SOLDÁVEL, DN 20MM X 1/2, INSTALADO EM RAMAL DE DISTRIBUIÇÃO DE ÁGUA - FORNECIMENTO E INSTALAÇÃO. AF_12/2014</t>
  </si>
  <si>
    <t>LUVA COM BUCHA DE LATÃO, PVC, SOLDÁVEL, DN 25MM X 3/4, INSTALADO EM RAMAL DE DISTRIBUIÇÃO DE ÁGUA - FORNECIMENTO E INSTALAÇÃO. AF_12/2014</t>
  </si>
  <si>
    <t>LUVA SOLDÁVEL E COM ROSCA, PVC, SOLDÁVEL, DN 32MM X 1, INSTALADO EM RAMAL DE DISTRIBUIÇÃO DE ÁGUA - FORNECIMENTO E INSTALAÇÃO. AF_12/2014</t>
  </si>
  <si>
    <t>UNIÃO, PVC, SOLDÁVEL, DN 20MM, INSTALADO EM RAMAL DE DISTRIBUIÇÃO DE ÁGUA - FORNECIMENTO E INSTALAÇÃO. AF_12/2014</t>
  </si>
  <si>
    <t>UNIÃO, PVC, SOLDÁVEL, DN 25MM, INSTALADO EM RAMAL DE DISTRIBUIÇÃO DE ÁGUA - FORNECIMENTO E INSTALAÇÃO. AF_12/2014</t>
  </si>
  <si>
    <t>UNIÃO, PVC, SOLDÁVEL, DN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</si>
  <si>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</si>
  <si>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</si>
  <si>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</si>
  <si>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TÊ DE REDUÇÃO, PVC, SOLDÁVEL, DN 25MM X 20MM, INSTALADO EM RAMAL DE DISTRIBUIÇÃO DE ÁGUA - FORNECIMENTO E INSTALAÇÃO. AF_12/2014</t>
  </si>
  <si>
    <t>TÊ DE REDUÇÃO, PVC, SOLDÁVEL, DN 32MM X 25MM, INSTALADO EM RAMAL DE DISTRIBUIÇÃO DE ÁGUA -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</si>
  <si>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</si>
  <si>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</si>
  <si>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COM BUCHA DE LATÃO NA BOLSA CENTRAL, PVC, SOLDÁVEL, DN 32MM X 3/4, INSTALADO EM RAMAL DE DISTRIBUIÇÃO DE ÁGUA - FORNECIMENTO E INSTALAÇÃO. AF_12/2014</t>
  </si>
  <si>
    <t>CURVA DE TRANSPOSIÇÃO, PVC, SOLDÁVEL, DN 25MM, INSTALADO EM PRUMADA DE ÁGUA  - FORNECIMENTO E INSTALAÇÃO. AF_12/2014</t>
  </si>
  <si>
    <t>LUVA DE CORRER, PVC, SOLDÁVEL, DN 32MM, INSTALADO EM PRUMADA DE ÁGUA - FORNECIMENTO E INSTALAÇÃO. AF_12/2014</t>
  </si>
  <si>
    <t>CURVA DE TRANSPOSIÇÃO, PVC, SOLDÁVEL, DN 32MM, INSTALADO EM PRUMADA DE ÁGUA   FORNECIMENTO E INSTALAÇÃO. AF_12/2014</t>
  </si>
  <si>
    <t>LUVA DE REDUÇÃO, PVC, SOLDÁVEL, DN 50MM X 25MM, INSTALADO EM PRUMADA DE ÁGUA   FORNECIMENTO E INSTALAÇÃO. AF_12/2014</t>
  </si>
  <si>
    <t>LUVA DE CORRER, PVC, SOLDÁVEL, DN 60MM, INSTALADO EM PRUMADA DE ÁGUA   FORNECIMENTO E INSTALAÇÃO. AF_12/2014</t>
  </si>
  <si>
    <t>LUVA SOLDÁVEL E COM BUCHA DE LATÃO, PVC, SOLDÁVEL, DN 32MM X 1 , INSTALADO EM PRUMADA DE ÁGUA   FORNECIMENTO E INSTALAÇÃO. AF_12/2014</t>
  </si>
  <si>
    <t>ADAPTADOR CURTO COM BOLSA E ROSCA PARA REGISTRO, PVC, SOLDÁVEL, DN 25MM X 3/4, INSTALADO EM PRUMADA DE ÁGUA - FORNECIMENTO E INSTALAÇÃO. AF_12/2014</t>
  </si>
  <si>
    <t>ADAPTADOR CURTO COM BOLSA E ROSCA PARA REGISTRO, PVC, SOLDÁVEL, DN 32MM X 1, INSTALADO EM PRUMADA DE ÁGUA - FORNECIMENTO E INSTALAÇÃO. AF_12/2014</t>
  </si>
  <si>
    <t>ADAPTADOR CURTO COM BOLSA E ROSCA PARA REGISTRO, PVC, SOLDÁVEL, DN 40MM X 1.1/2, INSTALADO EM PRUMADA DE ÁGUA - FORNECIMENTO E INSTALAÇÃO. AF_12/2014</t>
  </si>
  <si>
    <t>ADAPTADOR CURTO COM BOLSA E ROSCA PARA REGISTRO, PVC, SOLDÁVEL, DN 40MM X 1.1/4,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</si>
  <si>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</si>
  <si>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</si>
  <si>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ADAPTADOR CURTO COM BOLSA E ROSCA PARA REGISTRO, PVC, SOLDÁVEL, DN 60MM X 2, INSTALADO EM PRUMADA DE ÁGUA - FORNECIMENTO E INSTALAÇÃO. AF_12/2014</t>
  </si>
  <si>
    <t>ADAPTADOR CURTO COM BOLSA E ROSCA PARA REGISTRO, PVC, SOLDÁVEL, DN 75MM X 2.1/2, INSTALADO EM PRUMADA DE ÁGUA - FORNECIMENTO E INSTALAÇÃO. AF_12/2014</t>
  </si>
  <si>
    <t>ADAPTADOR CURTO COM BOLSA E ROSCA PARA REGISTRO, PVC, SOLDÁVEL, DN 85MM X 3, INSTALADO EM PRUMADA DE ÁGUA - FORNECIMENTO E INSTALAÇÃO. AF_12/2014</t>
  </si>
  <si>
    <t>JOELHO 45 GRAUS, PVC, SOLDÁVEL, DN 25MM, INSTALADO EM PRUMADA DE ÁGUA - FORNECIMENTO E INSTALAÇÃO. AF_12/2014</t>
  </si>
  <si>
    <t>JOELHO 45 GRAUS, PVC, SOLDÁVEL, DN 32MM, INSTALADO EM PRUMADA DE ÁGUA - FORNECIMENTO E INSTALAÇÃO. AF_12/2014</t>
  </si>
  <si>
    <t>JOELHO 45 GRAUS, PVC, SOLDÁVEL, DN 40MM, INSTALADO EM PRUMADA DE ÁGUA - FORNECIMENTO E INSTALAÇÃO. AF_12/2014</t>
  </si>
  <si>
    <t>JOELHO 45 GRAUS, PVC, SOLDÁVEL, DN 50MM, INSTALADO EM PRUMADA DE ÁGUA - FORNECIMENTO E INSTALAÇÃO. AF_12/2014</t>
  </si>
  <si>
    <t>JOELHO 45 GRAUS, PVC, SOLDÁVEL, DN 60MM, INSTALADO EM PRUMADA DE ÁGUA - FORNECIMENTO E INSTALAÇÃO. AF_12/2014</t>
  </si>
  <si>
    <t>JOELHO 45 GRAUS, PVC, SOLDÁVEL, DN 75MM, INSTALADO EM PRUMADA DE ÁGUA - FORNECIMENTO E INSTALAÇÃO. AF_12/2014</t>
  </si>
  <si>
    <t>JOELHO 45 GRAUS, PVC, SOLDÁVEL, DN 85MM, INSTALADO EM PRUMADA DE ÁGUA - FORNECIMENTO E INSTALAÇÃO. AF_12/2014</t>
  </si>
  <si>
    <t>JOELHO 90 GRAUS, PVC, SOLDÁVEL, DN 25MM, INSTALADO EM PRUMADA DE ÁGUA - FORNECIMENTO E INSTALAÇÃO. AF_12/2014</t>
  </si>
  <si>
    <t>JOELHO 90 GRAUS, PVC, SOLDÁVEL, DN 32MM, INSTALADO EM PRUMADA DE ÁGUA - FORNECIMENTO E INSTALAÇÃO. AF_12/2014</t>
  </si>
  <si>
    <t>JOELHO 90 GRAUS, PVC, SOLDÁVEL, DN 40MM, INSTALADO EM PRUMADA DE ÁGUA - FORNECIMENTO E INSTALAÇÃO. AF_12/2014</t>
  </si>
  <si>
    <t>JOELHO 90 GRAUS, PVC, SOLDÁVEL, DN 50MM, INSTALADO EM PRUMADA DE ÁGUA - FORNECIMENTO E INSTALAÇÃO. AF_12/2014</t>
  </si>
  <si>
    <t>JOELHO 90 GRAUS, PVC, SOLDÁVEL, DN 60MM, INSTALADO EM PRUMADA DE ÁGUA - FORNECIMENTO E INSTALAÇÃO. AF_12/2014</t>
  </si>
  <si>
    <t>JOELHO 90 GRAUS, PVC, SOLDÁVEL, DN 75MM, INSTALADO EM PRUMADA DE ÁGUA - FORNECIMENTO E INSTALAÇÃO. AF_12/2014</t>
  </si>
  <si>
    <t>JOELHO 90 GRAUS, PVC, SOLDÁVEL, DN 85MM, INSTALADO EM PRUMADA DE ÁGUA - FORNECIMENTO E INSTALAÇÃO. AF_12/2014</t>
  </si>
  <si>
    <t>ASSENTAMENTO DE TUBO DE CONCRETO PARA REDES COLETORAS DE ESGOTO SANITÁRIO, DIÂMETRO DE 400 MM, JUNTA ELÁSTICA, INSTALADO EM LOCAL COM ALTO NÍVEL DE INTERFERÊNCIAS (NÃO INCLUI FORNECIMENTO). AF_12/2015</t>
  </si>
  <si>
    <t>ASSENTAMENTO DE TUBO DE CONCRETO PARA REDES COLETORAS DE ESGOTO SANITÁRIO, DIÂMETRO DE 500 MM, JUNTA ELÁSTICA, INSTALADO EM LOCAL COM ALTO NÍVEL DE INTERFERÊNCIAS (NÃO INCLUI FORNECIMENTO). AF_12/2015</t>
  </si>
  <si>
    <t>ASSENTAMENTO DE TUBO DE CONCRETO PARA REDES COLETORAS DE ESGOTO SANITÁRIO, DIÂMETRO DE 600 MM, JUNTA ELÁSTICA, INSTALADO EM LOCAL COM ALTO NÍVEL DE INTERFERÊNCIAS (NÃO INCLUI FORNECIMENTO).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</si>
  <si>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</si>
  <si>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</si>
  <si>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</si>
  <si>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ASSENTAMENTO DE TUBO DE CONCRETO PARA REDES COLETORAS DE ESGOTO SANITÁRIO, DIÂMETRO DE 1000 MM, JUNTA ELÁSTICA, INSTALADO EM LOCAL COM ALTO NÍVEL DE INTERFERÊNCIAS (NÃO INCLUI FORNECIMENTO).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</si>
  <si>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</si>
  <si>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</si>
  <si>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</si>
  <si>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LUVA DE CORRER, PVC, SERIE R, ÁGUA PLUVIAL, DN 150 MM, JUNTA ELÁSTICA, FORNECIDO E INSTALADO EM CONDUTORES VERTICAIS DE ÁGUAS PLUVIAIS. AF_12/2014</t>
  </si>
  <si>
    <t>BASE DE SOLO CIMENTO 2% MISTURA EM USINA, COMPACTACAO 100% PROCTOR INTERMEDIARIO, EXCLUSIVE ESCAVACAO, CARGA E TRANSPORTE DO SOLO</t>
  </si>
  <si>
    <t>BASE DE SOLO CIMENTO 4% MISTURA EM USINA, COMPACTACAO 100% PROCTOR NORMAL, EXCLUSIVE ESCAVACAO, CARGA E TRANSPORTE DO SOLO</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</si>
  <si>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</si>
  <si>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</si>
  <si>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</si>
  <si>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</si>
  <si>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</si>
  <si>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</si>
  <si>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</si>
  <si>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</si>
  <si>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</si>
  <si>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</si>
  <si>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</si>
  <si>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TEXTURA ACRÍLICA, APLICAÇÃO MANUAL EM PAREDE, UMA DEMÃO. AF_09/2016</t>
  </si>
  <si>
    <t>TEXTURA ACRÍLICA, APLICAÇÃO MANUAL EM TETO, UMA DEMÃO. AF_09/2016</t>
  </si>
  <si>
    <t>GUINDAUTO HIDRÁULICO, CAPACIDADE MÁXIMA DE CARGA 6200 KG, MOMENTO MÁXIMO DE CARGA 11,7 TM, ALCANCE MÁXIMO HORIZONTAL 9,70 M, INCLUSIVE CAMINHÃO TOCO PBT 16.000 KG, POTÊNCIA DE 189 CV - CHI DIURNO. AF_06/2014</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</si>
  <si>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</si>
  <si>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</si>
  <si>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</si>
  <si>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</si>
  <si>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</si>
  <si>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</si>
  <si>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</si>
  <si>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</si>
  <si>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</si>
  <si>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</si>
  <si>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</si>
  <si>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</si>
  <si>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</si>
  <si>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</si>
  <si>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</si>
  <si>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</si>
  <si>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</si>
  <si>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</si>
  <si>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</si>
  <si>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</si>
  <si>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CAMINHONETES</t>
  </si>
  <si>
    <t>CAMINHONETE COM MOTOR A DIESEL, POTÊNCIA 180 CV, CABINE DUPLA, 4X4 - CHI DIURNO. AF_11/2015</t>
  </si>
  <si>
    <t>APLICAÇÃO MANUAL DE TINTA LÁTEX ACRÍLICA EM PANOS SEM PRESENÇA DE VÃOS DE EDIFÍCIOS DE MÚLTIPLOS PAVIMENTOS, DUAS DEMÃOS. AF_11/2016</t>
  </si>
  <si>
    <t>APLICAÇÃO MANUAL DE TINTA LÁTEX ACRÍLICA EM SUPERFÍCIES INTERNAS DE SACADA DE EDIFÍCIOS DE MÚLTIPLOS PAVIMENTOS, DUAS DEMÃOS. AF_11/2016</t>
  </si>
  <si>
    <t>CAIACAO INT OU EXT SOBRE REVESTIMENTO LISO C/ADOCAO DE FIXADOR COM    COM DUAS DEMAOS</t>
  </si>
  <si>
    <t>PINTURA COM TINTA IMPERMEAVEL MINERAL EM PO, DUAS DEMAOS</t>
  </si>
  <si>
    <t>APLICAÇÃO MANUAL DE TINTA LÁTEX ACRÍLICA EM PAREDE EXTERNAS DE CASAS, DUAS DEMÃOS. AF_11/2016</t>
  </si>
  <si>
    <t>APLICAÇÃO MANUAL DE TINTA LÁTEX ACRÍLICA EM SUPERFÍCIES EXTERNAS DE SACADA DE EDIFÍCIOS DE MÚLTIPLOS PAVIMENTOS, DUAS DEMÃOS. AF_11/2016</t>
  </si>
  <si>
    <t>APLICAÇÃO MECÂNICA DE PINTURA COM TINTA LÁTEX PVA EM TETO, DUAS DEMÃOS. AF_06/2014</t>
  </si>
  <si>
    <t>APLICAÇÃO MECÂNICA DE PINTURA COM TINTA LÁTEX ACRÍLICA EM TETO, DUAS DEMÃOS. AF_06/2014</t>
  </si>
  <si>
    <t>PINTURA PARA TELHAS DE ALUMINIO COM TINTA ESMALTE AUTOMOTIVA</t>
  </si>
  <si>
    <t>PINTURA COM TINTA A BASE DE BORRACHA CLORADA , DE FAIXAS DE DEMARCACAO, EM QUADRA POLIESPORTIVA, 5 CM DE LARGURA.</t>
  </si>
  <si>
    <t>PINTURA ACRILICA DE FAIXAS DE DEMARCACAO EM QUADRA POLIESPORTIVA, 5 CM DE LARGURA</t>
  </si>
  <si>
    <t>PINTURA ACRILICA EM PISO CIMENTADO DUAS DEMAOS</t>
  </si>
  <si>
    <t>PINTURA ACRILICA EM PISO CIMENTADO, TRES DEMAOS</t>
  </si>
  <si>
    <t>PINTURA HIDROFUGANTE COM SILICONE SOBRE PISO CIMENTADO, UMA DEMAO</t>
  </si>
  <si>
    <t>PINTURA COM TINTA A BASE DE BORRACHA CLORADA, 2 DEMAOS</t>
  </si>
  <si>
    <t>PINTURA ACRILICA PARA SINALIZAÇÃO HORIZONTAL EM PISO CIMENTADO</t>
  </si>
  <si>
    <t>DEMOLIÇÃO DE PAVIMENTAÇÃO ASFÁLTICA COM UTILIZAÇÃO DE MARTELO PERFURADOR, ESPESSURA ATÉ 15 CM, EXCLUSIVE CARGA E TRANSPORTE</t>
  </si>
  <si>
    <t>REASSENTAMENTO DE PARALELEPIPEDO SOBRE COLCHAO DE PO DE PEDRA ESPESSURA 10CM, REJUNTADO COM BETUME E PEDRISCO, CONSIDERANDO APROVEITAMENTO DO PARALELEPIPEDO</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</si>
  <si>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</si>
  <si>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</si>
  <si>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REJUNTAMENTO PAVIMENTACAO PARALELEPIPEDO BETUME CASCALH INCL MATERIAIS</t>
  </si>
  <si>
    <t>RECOMPOSICAO DE REVESTIMENTO PRIMARIO MEDIDO P/ VOLUME COMPACTADO</t>
  </si>
  <si>
    <t>REGULARIZACAO E COMPACTACAO DE SUBLEITO ATE 20 CM DE ESPESSURA</t>
  </si>
  <si>
    <t>REGULARIZACAO DE SUPERFICIES EM TERRA COM MOTONIVELADORA</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</si>
  <si>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</si>
  <si>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</si>
  <si>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</si>
  <si>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</si>
  <si>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</si>
  <si>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</si>
  <si>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</si>
  <si>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CAMINHÃO PARA EQUIPAMENTO DE LIMPEZA A SUCÇÃO, COM CAMINHÃO TRUCADO DE PESO BRUTO TOTAL 23000 KG, CARGA ÚTIL MÁXIMA 15935 KG, DISTÂNCIA ENTRE EIXOS 4,80 M, POTÊNCIA 230 CV, INCLUSIVE LIMPADORA A SUCÇÃO, TANQUE 12000 L - CHP DIURNO. AF_11/2015</t>
  </si>
  <si>
    <t>CAMINHÃO DE TRANSPORTE DE MATERIAL ASFÁLTICO 20.000 L, COM CAVALO MECÂNICO DE CAPACIDADE MÁXIMA DE TRAÇÃO COMBINADO DE 45.000 KG, POTÊNCIA 330 CV, INCLUSIVE TANQUE DE ASFALTO COM MAÇARICO - CHP DIURNO. AF_12/2015</t>
  </si>
  <si>
    <t>GUINDAUTO HIDRÁULICO, CAPACIDADE MÁXIMA DE CARGA 3300 KG, MOMENTO MÁXIMO DE CARGA 5,8 TM, ALCANCE MÁXIMO HORIZONTAL 7,60 M, INCLUSIVE CAMINHÃO TOCO PBT 16.000 KG, POTÊNCIA DE 189 CV - CHP DIURNO. AF_03/2016</t>
  </si>
  <si>
    <t>CAMINHÃO PARA EQUIPAMENTO DE LIMPEZA A SUCÇÃO COM CAMINHÃO TRUCADO DE PESO BRUTO TOTAL 23000 KG, CARGA ÚTIL MÁXIMA 15935 KG, DISTÂNCIA ENTRE EIXOS 4,80 M, POTÊNCIA 230 CV, INCLUSIVE LIMPADORA A SUCÇÃO, TANQUE 12000 L - CHI DIURNO. AF_11/2015</t>
  </si>
  <si>
    <t>CAMINHÃO DE TRANSPORTE DE MATERIAL ASFÁLTICO 20.000 L, COM CAVALO MECÂNICO DE CAPACIDADE MÁXIMA DE TRAÇÃO COMBINADO DE 45.000 KG, POTÊNCIA 330 CV, INCLUSIVE TANQUE DE ASFALTO COM MAÇARICO - CHI DIURNO. AF_12/2015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</si>
  <si>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</si>
  <si>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</si>
  <si>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</si>
  <si>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</si>
  <si>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DE TRANSPORTE DE MATERIAL ASFÁLTICO 20.000 L, COM CAVALO MECÂNICO DE CAPACIDADE MÁXIMA DE TRAÇÃO COMBINADO DE 45.000 KG, POTÊNCIA 330 CV, INCLUSIVE TANQUE DE ASFALTO COM MAÇARICO - DEPRECIAÇÃO. AF_12/2015</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</si>
  <si>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</si>
  <si>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</si>
  <si>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</si>
  <si>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</si>
  <si>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</si>
  <si>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</si>
  <si>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</si>
  <si>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</si>
  <si>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</si>
  <si>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</si>
  <si>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</si>
  <si>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</si>
  <si>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</si>
  <si>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</si>
  <si>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</si>
  <si>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</si>
  <si>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</si>
  <si>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</si>
  <si>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</si>
  <si>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</si>
  <si>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</si>
  <si>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</si>
  <si>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</si>
  <si>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</si>
  <si>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</si>
  <si>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</si>
  <si>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CURVA 90 GRAUS, CPVC, SOLDÁVEL, DN 15MM, INSTALADO EM RAMAL OU SUB-RAMAL DE ÁGUA - FORNECIMENTO E INSTALAÇÃO. AF_12/2014</t>
  </si>
  <si>
    <t>CURVA 90 GRAUS, CPVC, SOLDÁVEL, DN 22MM, INSTALADO EM RAMAL OU SUB-RAMAL DE ÁGUA - FORNECIMENTO E INSTALAÇÃO. AF_12/2014</t>
  </si>
  <si>
    <t>CURVA 90 GRAUS, CPVC, SOLDÁVEL, DN 28MM, INSTALADO EM RAMAL OU SUB-RAMAL DE ÁGUA  FORNECIMENTO E INSTALAÇÃO. AF_12/2014</t>
  </si>
  <si>
    <t>CURVA 90 GRAUS, CPVC, SOLDÁVEL, DN 22MM, INSTALADO EM RAMAL DE DISTRIBUIÇÃO DE ÁGUA - FORNECIMENTO E INSTALAÇÃO. AF_12/2014</t>
  </si>
  <si>
    <t>CURVA 90 GRAUS, CPVC, SOLDÁVEL, DN 28MM, INSTALADO EM RAMAL DE DISTRIBUIÇÃO DE ÁGUA   FORNECIMENTO E INSTALAÇÃO. AF_12/2014</t>
  </si>
  <si>
    <t>CURVA 90 GRAUS, CPVC, SOLDÁVEL, DN 22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</si>
  <si>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</si>
  <si>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CURVA DE TRANSPOSIÇÃO, CPVC, SOLDÁVEL, DN15MM, INSTALADO EM RAMAL OU SUB-RAMAL DE ÁGUA  FORNECIMENTO E INSTALAÇÃO. AF_12/2014</t>
  </si>
  <si>
    <t>CURVA DE TRANSPOSIÇÃO, CPVC, SOLDÁVEL, DN22MM, INSTALADO EM RAMAL OU SUB-RAMAL DE ÁGUA  FORNECIMENTO E INSTALAÇÃO. AF_12/2014</t>
  </si>
  <si>
    <t>CURVA DE TRANSPOSIÇÃO, CPVC, SOLDÁVEL, DN 22MM, INSTALADO EM RAMAL DE DISTRIBUIÇÃO DE ÁGUA   FORNECIMENTO E INSTALAÇÃO. AF_12/2014</t>
  </si>
  <si>
    <t>LUVA DE TRANSIÇÃO, CPVC, SOLDÁVEL, DN15MM X 1/2", INSTALADO EM RAMAL OU SUB-RAMAL DE ÁGUA - FORNECIMENTO E INSTALAÇÃO. AF_12/2014</t>
  </si>
  <si>
    <t>LUVA DE TRANSIÇÃO, CPVC, SOLDÁVEL, DN22MM X 25MM, INSTALADO EM RAMAL OU SUB-RAMAL DE ÁGUA - FORNECIMENTO E INSTALAÇÃO. AF_12/2014</t>
  </si>
  <si>
    <t>LUVA, CPVC, SOLDÁVEL, DN 15MM, INSTALADO EM RAMAL OU SUB-RAMAL DE ÁGUA - FORNECIMENTO E INSTALAÇÃO. AF_12/2014</t>
  </si>
  <si>
    <t>LUVA, CPVC, SOLDÁVEL, DN 22MM, INSTALADO EM RAMAL OU SUB-RAMAL DE ÁGUA  FORNECIMENTO E INSTALAÇÃO. AF_12/2014</t>
  </si>
  <si>
    <t>LUVA DE TRANSIÇÃO, CPVC, SOLDÁVEL, DN 22MM X 25MM, INSTALADO EM RAMAL DE DISTRIBUIÇÃO DE ÁGUA   FORNECIMENTO E INSTALAÇÃO. AF_12/2014</t>
  </si>
  <si>
    <t>LUVA DE TRANSIÇÃO, CPVC, SOLDÁVEL, DN42MM X 1.1/2, INSTALADO EM PRUMADA DE ÁGUA  FORNECIMENTO E INSTALAÇÃO. AF_12/2014</t>
  </si>
  <si>
    <t>LUVA DE TRANSIÇÃO, CPVC, SOLDÁVEL, DN 54MM X 2, INSTALADO EM PRUMADA DE ÁGUA  FORNECIMENTO E INSTALAÇÃO. AF_12/2014</t>
  </si>
  <si>
    <t>LUVA, CPVC, SOLDÁVEL, DN 28MM, INSTALADO EM RAMAL OU SUB-RAMAL DE ÁGUA  FORNECIMENTO E INSTALAÇÃO. AF_12/2014</t>
  </si>
  <si>
    <t>LUVA, CPVC, SOLDÁVEL, DN 35MM, INSTALADO EM RAMAL OU SUB-RAMAL DE ÁGUA  FORNECIMENTO E INSTALAÇÃO. AF_12/2014</t>
  </si>
  <si>
    <t>LUVA, CPVC, SOLDÁVEL, DN 22MM, INSTALADO EM RAMAL DE DISTRIBUIÇÃO DE ÁGUA   FORNECIMENTO E INSTALAÇÃO. AF_12/2014</t>
  </si>
  <si>
    <t>LUVA, CPVC, SOLDÁVEL, DN 28MM, INSTALADO EM RAMAL DE DISTRIBUIÇÃO DE ÁGUA   FORNECIMENTO E INSTALAÇÃO. AF_12/2014</t>
  </si>
  <si>
    <t>LUVA, CPVC, SOLDÁVEL, DN 35MM, INSTALADO EM RAMAL DE DISTRIBUIÇÃO DE ÁGUA - FORNECIMENTO E INSTALAÇÃO. AF_12/2014</t>
  </si>
  <si>
    <t>LUVA, CPVC, SOLDÁVEL, DN 35MM, INSTALADO EM PRUMADA DE ÁGUA  FORNECIMENTO E INSTALAÇÃO. AF_12/2014</t>
  </si>
  <si>
    <t>LUVA, CPVC, SOLDÁVEL, DN 42MM, INSTALADO EM PRUMADA DE ÁGUA  FORNECIMENTO E INSTALAÇÃO. AF_12/2014</t>
  </si>
  <si>
    <t>LUVA, CPVC, SOLDÁVEL, DN 54MM, INSTALADO EM PRUMADA DE ÁGUA  FORNECIMENTO E INSTALAÇÃO. AF_12/2014</t>
  </si>
  <si>
    <t>LUVA, CPVC, SOLDÁVEL, DN 73MM, INSTALADO EM PRUMADA DE ÁGUA  FORNECIMENTO E INSTALAÇÃO. AF_12/2014</t>
  </si>
  <si>
    <t>LUVA, CPVC, SOLDÁVEL, DN 89MM, INSTALADO EM PRUMADA DE ÁGUA  FORNECIMENTO E INSTALAÇÃO. AF_12/2014</t>
  </si>
  <si>
    <t>LUVA, CPVC, SOLDÁVEL, DN 22 MM,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</si>
  <si>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</si>
  <si>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VALVULA PE COM CRIVO BRONZE 1.1/4" - FORNECIMENTO E INSTALACAO</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</si>
  <si>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</si>
  <si>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</si>
  <si>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</si>
  <si>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</si>
  <si>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</si>
  <si>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</si>
  <si>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CALHA EM CONCRETO SIMPLES, EM MEIA CANA, DIAMETRO 200 MM</t>
  </si>
  <si>
    <t>CALHA EM CONCRETO SIMPLES, EM MEIA CANA DE CONCRETO, DIAMETRO 600 MM</t>
  </si>
  <si>
    <t>EXECUCAO DRENO PROFUNDO, COM CORTE TRAPEZOIDAL EM SOLO, DE 70X80X150CM EXCL TUBO INCL MATERIAL EXECUCAO, COM SELO ENCHIMENTO MATERIAL DRENANTE E ESCAVACAO</t>
  </si>
  <si>
    <t>EXECUCAO DE DRENO VERTICAL COM PEDRISCO, DIAMETRO 200MM</t>
  </si>
  <si>
    <t>EXECUCAO DE DRENO FRANCES COM AREIA MEDIA</t>
  </si>
  <si>
    <t>EXECUCAO DE DRENO FRANCES COM BRITA NUM 2</t>
  </si>
  <si>
    <t>EXECUCAO DE DRENO FRANCES COM CASCALHO</t>
  </si>
  <si>
    <t>CAMADA DRENANTE COM AREIA MEDIA</t>
  </si>
  <si>
    <t>EXECUCAO DE DRENO CEGO</t>
  </si>
  <si>
    <t>EXECUCAO DE DRENO COM MANTA GEOTEXTIL 200 G/M2</t>
  </si>
  <si>
    <t>EXECUCAO DE DRENO COM MANTA GEOTEXTIL 400 G/M2</t>
  </si>
  <si>
    <t>FORNECIMENTO/INSTALACAO DE MANTA BIDIM RT-10</t>
  </si>
  <si>
    <t>FORNECIMENTO E INSTALACAO DE MANTA BIDIM RT - 14</t>
  </si>
  <si>
    <t>FORNECIMENTO/INSTALACAO MANTA BIDIM RT-16</t>
  </si>
  <si>
    <t>FORNECIMENTO/INSTALACAO DE MANTA BIDIM RT-31</t>
  </si>
  <si>
    <t>COLCHAO DRENANTE C/ 30CM PEDRA BRITADA N.3/FILTRO TRANSICAO MANTA GEOTEXTIL 100% POLIPROPILENO OU POLIESTER INCL FORNEC/COLOCMAT</t>
  </si>
  <si>
    <t>ENSACAMENTO DE AREIA. AF_11/2015</t>
  </si>
  <si>
    <t>EXECUCAO DE DRENO COM TUBOS DE PVC CORRUGADO FLEXIVEL PERFURADO - DN 100</t>
  </si>
  <si>
    <t>TUBO PVC CORRUGADO RIGIDO PERFURADO DN 150 PARA DRENAGEM - FORNECIMENTO E INSTALACAO</t>
  </si>
  <si>
    <t>EXECUCAO DE DRENOS DE CHORUME EM TUBOS DRENANTES, PVC, DIAM=100 MM, ENVOLTOS EM BRITA E GEOTEXTIL</t>
  </si>
  <si>
    <t>EXECUCAO DE DRENOS DE CHORUME EM TUBOS DRENANTES, PVC, DIAM=150 MM, ENVOLTOS EM BRITA E GEOTEXTIL</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</si>
  <si>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</si>
  <si>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</si>
  <si>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</si>
  <si>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</si>
  <si>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</si>
  <si>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TUBO PVC CORRUGADO PERFURADO 100 MM C/ JUNTA ELASTICA PARA DRENAGEM.</t>
  </si>
  <si>
    <t>CONECTOR, CPVC, SOLDÁVEL, DN 35 MM X 1 1/4,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</si>
  <si>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</si>
  <si>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TE, CPVC, SOLDÁVEL, DN 15MM, INSTALADO EM RAMAL OU SUB-RAMAL DE ÁGUA - FORNECIMENTO E INSTALAÇÃO. AF_12/2014</t>
  </si>
  <si>
    <t>TE, CPVC, SOLDÁVEL, DN 22MM, INSTALADO EM RAMAL OU SUB-RAMAL DE ÁGUA - FORNECIMENTO E INSTALAÇÃO. AF_12/2014</t>
  </si>
  <si>
    <t>TÊ, CPVC, SOLDÁVEL, DN28MM, INSTALADO EM RAMAL OU SUB-RAMAL DE ÁGUA   FORNECIMENTO E INSTALAÇÃO. AF_12/2014</t>
  </si>
  <si>
    <t>TÊ, CPVC, SOLDÁVEL, DN35MM, INSTALADO EM RAMAL OU SUB-RAMAL DE ÁGUA  FORNECIMENTO E INSTALAÇÃO. AF_12/2014</t>
  </si>
  <si>
    <t>TE MISTURADOR DE TRANSIÇÃO, CPVC, SOLDÁVEL, DN 22MM X 3/4", INSTALADO EM RAMAL OU SUB-RAMAL DE ÁGUA - FORNECIMENTO E INSTALAÇÃO. AF_12/2014</t>
  </si>
  <si>
    <t>TE DE TRANSIÇÃO, CPVC, SOLDÁVEL, DN 15MM X 1/2, INSTALADO EM RAMAL OU SUB-RAMAL DE ÁGUA  FORNECIMENTO E INSTALAÇÃO. AF_12/2014</t>
  </si>
  <si>
    <t>TE DE TRANSIÇÃO, CPVC, SOLDÁVEL, DN 22MM X 1/2, INSTALADO EM RAMAL OU SUB-RAMAL DE ÁGUA  FORNECIMENTO E INSTALAÇÃO. AF_12/2014</t>
  </si>
  <si>
    <t>PONTO DE CONSUMO TERMINAL DE ÁGUA QUENTE (SUBRAMAL) COM TUBULAÇÃO DE CPVC, DN 22 MM, INSTALADO EM RAMAL DE ÁGUA, INCLUSOS RASGO E CHUMBAMENTO EM ALVENARIA.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</si>
  <si>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</si>
  <si>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</si>
  <si>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</si>
  <si>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</si>
  <si>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</si>
  <si>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</si>
  <si>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</si>
  <si>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</si>
  <si>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</si>
  <si>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</si>
  <si>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</si>
  <si>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</si>
  <si>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</si>
  <si>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</si>
  <si>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</si>
  <si>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</si>
  <si>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KIT DE TÊ MISTURADOR EM CPVC ¾" COM DUPLO COMANDO PARA CHUVEIRO, INCLUSIVE CONEXÕES, INSTALADO EM RAMAL DE ÁGUA - FORNECIMENTO E INSTALAÇÃO. AF_12/2014</t>
  </si>
  <si>
    <t>TÊ MISTURADOR, CPVC, SOLDÁVEL, DN15MM, INSTALADO EM RAMAL OU SUB-RAMAL DE ÁGUA  FORNECIMENTO E INSTALAÇÃO. AF_12/2014</t>
  </si>
  <si>
    <t>TÊ MISTURADOR, CPVC, SOLDÁVEL, DN22MM, INSTALADO EM RAMAL OU SUB-RAMAL DE ÁGUA  FORNECIMENTO E INSTALAÇÃO. AF_12/2014</t>
  </si>
  <si>
    <t>TÊ MISTURADOR, CPVC, SOLDÁVEL, DN 22MM, INSTALADO EM RAMAL DE DISTRIBUIÇÃO DE ÁGUA - FORNECIMENTO E INSTALAÇÃO. AF_12/2014</t>
  </si>
  <si>
    <t>UNIÃO, CPVC, SOLDÁVEL, DN15MM, INSTALADO EM RAMAL OU SUB-RAMAL DE ÁGUA  FORNECIMENTO E INSTALAÇÃO. AF_12/2014</t>
  </si>
  <si>
    <t>UNIÃO, CPVC, SOLDÁVEL, DN22MM, INSTALADO EM RAMAL OU SUB-RAMAL DE ÁGUA  FORNECIMENTO E INSTALAÇÃO. AF_12/2014</t>
  </si>
  <si>
    <t>UNIÃO, CPVC, SOLDÁVEL, DN28MM, INSTALADO EM RAMAL OU SUB-RAMAL DE ÁGUA  FORNECIMENTO E INSTALAÇÃO. AF_12/2014</t>
  </si>
  <si>
    <t>UNIÃO, CPVC, SOLDÁVEL, DN35MM, INSTALADO EM RAMAL OU SUB-RAMAL DE ÁGUA  FORNECIMENTO E INSTALAÇÃO. AF_12/2014</t>
  </si>
  <si>
    <t>UNIÃO, CPVC, SOLDÁVEL, DN 22MM, INSTALADO EM RAMAL DE DISTRIBUIÇÃO DE ÁGUA   FORNECIMENTO E INSTALAÇÃO. AF_12/2014</t>
  </si>
  <si>
    <t>UNIÃO, CPVC, SOLDÁVEL, DN 28MM, INSTALADO EM RAMAL DE DISTRIBUIÇÃO DE ÁGUA   FORNECIMENTO E INSTALAÇÃO. AF_12/2014</t>
  </si>
  <si>
    <t>UNIÃO, CPVC, SOLDÁVEL, DN35MM, INSTALADO EM RAMAL DE DISTRIBUIÇÃO DE ÁGUA - FORNECIMENTO E INSTALAÇÃO. AF_12/2014</t>
  </si>
  <si>
    <t>UNIÃO, CPVC, SOLDÁVEL, DN35MM, INSTALADO EM PRUMADA DE ÁGUA  FORNECIMENTO E INSTALAÇÃO. AF_12/2014</t>
  </si>
  <si>
    <t>UNIÃO, CPVC, SOLDÁVEL, DN42MM, INSTALADO EM PRUMADA DE ÁGUA  FORNECIMENTO E INSTALAÇÃO. AF_12/2014</t>
  </si>
  <si>
    <t>UNIÃO, CPVC, SOLDÁVEL, DN 54MM, INSTALADO EM PRUMADA DE ÁGUA  FORNECIMENTO E INSTALAÇÃO. AF_12/2014</t>
  </si>
  <si>
    <t>UNIÃO, CPVC, SOLDÁVEL, DN 73MM, INSTALADO EM PRUMADA DE ÁGUA  FORNECIMENTO E INSTALAÇÃO. AF_12/2014</t>
  </si>
  <si>
    <t>UNIÃO, CPVC, SOLDÁVEL, DN 89MM, INSTALADO EM PRUMADA DE ÁGUA  FORNECIMENTO E INSTALAÇÃO. AF_12/2014</t>
  </si>
  <si>
    <t>TUBOS DE PVC - EM RESERVATÓRIOS DE ÁGUA</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</si>
  <si>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</si>
  <si>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</si>
  <si>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</si>
  <si>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</si>
  <si>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</si>
  <si>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</si>
  <si>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ENSAIO DE DETERMINACAO DA PENEIRACAO - EMULSAO ASFALTICA</t>
  </si>
  <si>
    <t>ENSAIO DE CONTROLE DE TAXA DE APLICACAO DE LIGANTE BETUMINOSO</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</si>
  <si>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</si>
  <si>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</si>
  <si>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SOLO GRAMPEADO</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</si>
  <si>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</si>
  <si>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</si>
  <si>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</si>
  <si>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</si>
  <si>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</si>
  <si>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</si>
  <si>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</si>
  <si>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</si>
  <si>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</si>
  <si>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</si>
  <si>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</si>
  <si>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</si>
  <si>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</si>
  <si>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</si>
  <si>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ROLO COMPACTADOR VIBRATÓRIO REBOCÁVEL, CILINDRO DE AÇO LISO, POTÊNCIA DE TRAÇÃO DE 65 CV, PESO 4,7 T, IMPACTO DINÂMICO 18,3 T, LARGURA DE TRABALHO 1,67 M - DEPRECIAÇÃO. AF_02/2016</t>
  </si>
  <si>
    <t>ROLO COMPACTADOR VIBRATÓRIO PÉ DE CARNEIRO PARA SOLOS, POTÊNCIA 80 HP, PESO OPERACIONAL SEM/COM LASTRO 7,4 / 8,8 T, LARGURA DE TRABALHO 1,68 M - DEPRECIAÇÃO. AF_02/2016</t>
  </si>
  <si>
    <t>ROLO COMPACTADOR VIBRATÓRIO PÉ DE CARNEIRO PARA SOLOS, POTÊNCIA 80 HP, PESO OPERACIONAL SEM/COM LASTRO 7,4 / 8,8 T, LARGURA DE TRABALHO 1,68 M - JUROS. AF_02/2016</t>
  </si>
  <si>
    <t>DESEMPENADEIRA DE CONCRETO, PESO DE 75KG, 4 PÁS, MOTOR A GASOLINA, POTÊNCIA 5,5 HP - CHP DIURNO. AF_09/2016</t>
  </si>
  <si>
    <t>DESEMPENADEIRA DE CONCRETO, PESO DE 75KG, 4 PÁS, MOTOR A GASOLINA, POTÊNCIA 5,5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</si>
  <si>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</si>
  <si>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</si>
  <si>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</si>
  <si>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</si>
  <si>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</si>
  <si>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</si>
  <si>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</si>
  <si>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</si>
  <si>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</si>
  <si>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</si>
  <si>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ROLO COMPACTADOR VIBRATORIO TANDEM, ACO LISO, POTENCIA 125 HP, PESO SEM/COM LASTRO 10,20/11,65 T, LARGURA DE TRABALHO 1,73 M - CHP DIURNO. AF_11/2016</t>
  </si>
  <si>
    <t>FORNECIMENTO E LANCAMENTO DE BRITA N. 4</t>
  </si>
  <si>
    <t>FORNECIMENTO E ASSENTAMENTO DE BRITA 2-DRENOS E FILTROS   MM</t>
  </si>
  <si>
    <t>ENSAIO DE RESISTENCIA A COMPRESSAO SIMPLES - CONCRETO</t>
  </si>
  <si>
    <t>ENSAIO DE RESISTENCIA A TRACAO NA FLEXAO DE CONCRETO</t>
  </si>
  <si>
    <t>ENSAIO DE RECEBIMENTO E ACEITACAO DE CIMENTO PORTLAND</t>
  </si>
  <si>
    <t>ENSAIO DE RECEBIMENTO E ACEITACAO DE AGREGADO GRAUDO</t>
  </si>
  <si>
    <t>MOTONIVELADORA POTÊNCIA BÁSICA LÍQUIDA (PRIMEIRA MARCHA) 125 HP, PESO BRUTO 13032 KG, LARGURA DA LÂMINA DE 3,7 M - MATERIAIS NA OPERAÇÃO.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</si>
  <si>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</si>
  <si>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</si>
  <si>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DOSADORES</t>
  </si>
  <si>
    <t>DOSADOR DE AREIA, CAPACIDADE DE 26 LITROS - CHP DIURNO. AF_11/2015</t>
  </si>
  <si>
    <t>DOSADOR DE AREIA, CAPACIDADE DE 26 LITROS - CHI DIURNO. AF_11/2015</t>
  </si>
  <si>
    <t>DOSADOR DE AREIA, CAPACIDADE DE 26 LITROS - DEPRECIAÇÃO. AF_11/2015</t>
  </si>
  <si>
    <t>DOSADOR DE AREIA, CAPACIDADE DE 26 LITROS - JUROS. AF_11/2015</t>
  </si>
  <si>
    <t>DOSADOR DE AREIA, CAPACIDADE DE 26 LITROS - MANUTENÇÃO. AF_11/2015</t>
  </si>
  <si>
    <t>USINA DE MISTURA ASFÁLTICA À QUENTE, TIPO CONTRA FLUXO, PROD 40 A 80 TON/HORA - CHP DIURNO. AF_03/2016</t>
  </si>
  <si>
    <t>USINA DE MISTURA ASFÁLTICA À QUENTE, TIPO CONTRA FLUXO, PROD 40 A 80 TON/HORA -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</si>
  <si>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</si>
  <si>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</si>
  <si>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</si>
  <si>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</si>
  <si>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CHP DIURNO. AF_03/2016</t>
  </si>
  <si>
    <t>USINA DE ASFALTO À FRIO, CAPACIDADE DE 40 A 60 TON/HORA, ELÉTRICA POTÊNCIA 30 CV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</si>
  <si>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</si>
  <si>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</si>
  <si>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</si>
  <si>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</si>
  <si>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CURSO DE CAPACITAÇÃO PARA OPERADOR DE USINA DE ASFALTO, DE SOLOS OU DE CONCRETO (ENCARGOS COMPLEMENTARES) - HORISTA</t>
  </si>
  <si>
    <t>USINA DE CONCRETO FIXA, CAPACIDADE NOMINAL DE 90 A 120 M3/H, SEM SILO - MATERIAIS NA OPERAÇÃO.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</si>
  <si>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</si>
  <si>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</si>
  <si>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MANUTENÇÃO. AF_07/2016</t>
  </si>
  <si>
    <t>USINA DE CONCRETO FIXA, CAPACIDADE NOMINAL DE 90 A 120 M3/H, SEM SILO - CHP DIURNO. AF_07/2016</t>
  </si>
  <si>
    <t>USINA DE CONCRETO FIXA, CAPACIDADE NOMINAL DE 90 A 120 M3/H, SEM SILO - CHI DIURNO. AF_07/2016</t>
  </si>
  <si>
    <t>USINA DE CONCRETO FIXA, CAPACIDADE NOMINAL DE 90 A 120 M3/H, SEM SILO - MANUTENÇÃO. AF_07/2016</t>
  </si>
  <si>
    <t>USINA MISTURADORA DE SOLOS, CAPACIDADE DE 200 A 500 TON/H, POTENCIA 75KW - CHP DIURNO. AF_07/2016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</si>
  <si>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</si>
  <si>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</si>
  <si>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</si>
  <si>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</si>
  <si>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</si>
  <si>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</si>
  <si>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GUINCHOS E GRUAS</t>
  </si>
  <si>
    <t>GUINCHO ELÉTRICO DE COLUNA, CAPACIDADE 400 KG, COM MOTO FREIO, MOTOR TRIFÁSICO DE 1,25 CV - CHP DIURNO. AF_03/2016</t>
  </si>
  <si>
    <t>GUINCHO ELÉTRICO DE COLUNA, CAPACIDADE 400 KG, COM MOTO FREIO, MOTOR TRIFÁSICO DE 1,25 CV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</si>
  <si>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</si>
  <si>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</si>
  <si>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</si>
  <si>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</si>
  <si>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GRUA ASCENSIONAL, LANCA DE 30 M, CAPACIDADE DE 1,0 T A 30 M, ALTURA ATE 39 M - CHP DIURNO. AF_03/2016</t>
  </si>
  <si>
    <t>GRUA ASCENCIONAL, LANCA DE 42 M, CAPACIDADE DE 1,5 T A 30 M, ALTURA ATE 39 M - CHP DIURNO. AF_08/2016</t>
  </si>
  <si>
    <t>GRUA ASCENSIONAL, LANÇA DE 30 M, CAPACIDADE DE 1,0 T A 30 M, ALTURA ATÉ 39 M - CHI DIURNO. AF_03/2016</t>
  </si>
  <si>
    <t>GRUA ASCENCIONAL, LANÇA DE 42 M, CAPACIDADE DE 1,5 T A 30 M, ALTURA ATÉ 39 M - CHI DIURNO. AF_08/2016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</si>
  <si>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</si>
  <si>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</si>
  <si>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</si>
  <si>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</si>
  <si>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</si>
  <si>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</si>
  <si>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</si>
  <si>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</si>
  <si>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PERFURATRIZ COM TORRE METÁLICA PARA EXECUÇÃO DE ESTACA HÉLICE CONTÍNUA, PROFUNDIDADE MÁXIMA DE 32 M, DIÂMETRO MÁXIMO DE 1000 MM, POTÊNCIA INSTALADA DE 350 HP, MESA ROTATIVA COM TORQUE MÁXIMO DE 263 KNM  MATERIAIS NA OPERAÇÃO. AF_01/2016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</si>
  <si>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</si>
  <si>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</si>
  <si>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</si>
  <si>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</si>
  <si>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</si>
  <si>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</si>
  <si>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</si>
  <si>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</si>
  <si>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</si>
  <si>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</si>
  <si>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</si>
  <si>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ESTACA HÉLICE CONTÍNUA, DIÂMETRO DE 90 CM, COMPRIMENTO TOTAL ATÉ 30 M, PERFURATRIZ COM TORQUE DE 263 KN.M (EXCLUSIVE MOBILIZAÇÃO E DESMOBILIZAÇÃO). AF_02/2015</t>
  </si>
  <si>
    <t>ESPARGIDOR DE ASFALTO PRESSURIZADO, TANQUE 6 M3 COM ISOLAÇÃO TÉRMICA, AQUECIDO COM 2 MAÇARICOS, COM BARRA ESPARGIDORA 3,60 M, MONTADO SOBRE CAMINHÃO  TOCO, PBT 14.300 KG, POTÊNCIA 185 CV - MANUTENÇÃO. AF_08/2015</t>
  </si>
  <si>
    <t>DISTRIBUIDOR DE AGREGADOS REBOCAVEL, CAPACIDADE 1,9 M³, LARGURA DE TRABALHO 3,66 M - CHP DIURNO. AF_11/2015</t>
  </si>
  <si>
    <t>DISTRIBUIDOR DE AGREGADOS AUTOPROPELIDO, CAP 3 M3, A DIESEL, POTÊNCIA 176CV - CHP DIURNO. AF_07/2016</t>
  </si>
  <si>
    <t>DISTRIBUIDOR DE AGREGADOS REBOCAVEL, CAPACIDADE 1,9 M³, LARGURA DE TRABALHO 3,66 M - CHI DIURNO. AF_11/2015</t>
  </si>
  <si>
    <t>DISTRIBUIDOR DE AGREGADOS AUTOPROPELIDO, CAP 3 M3, A DIESEL, POTÊNCIA 176CV - CHI DIURNO. AF_07/2016</t>
  </si>
  <si>
    <t>DISTRIBUIDOR DE AGREGADOS REBOCAVEL, CAPACIDADE 1,9 M³, LARGURA DE TRABALHO 3,66 M - DEPRECIAÇÃO. AF_11/2015</t>
  </si>
  <si>
    <t>DISTRIBUIDOR DE AGREGADOS REBOCAVEL, CAPACIDADE 1,9 M³, LARGURA DE TRABALHO 3,66 M - JUROS. AF_11/2015</t>
  </si>
  <si>
    <t>LUVA DE CORRER, PVC, SERIE NORMAL, ESGOTO PREDIAL, DN 100 MM, JUNTA ELÁSTICA, FORNECIDO E INSTALADO EM RAMAL DE DESCARGA OU RAMAL DE ESGOTO SANITÁRIO. AF_12/2014</t>
  </si>
  <si>
    <t>TE, PVC, SERIE NORMAL, ESGOTO PREDIAL, DN 40 X 40 MM, JUNTA SOLDÁVEL, FORNECIDO E INSTALADO EM RAMAL DE DESCARGA OU RAMAL DE ESGOTO SANITÁRIO.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</si>
  <si>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</si>
  <si>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</si>
  <si>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</si>
  <si>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40 MM, JUNTA SOLDÁVEL, FORNECIDO E INSTALADO EM RAMAL DE DESCARGA OU RAMAL DE ESGOTO SANITÁRIO. AF_12/2014</t>
  </si>
  <si>
    <t>JUNÇÃO SIMPLES, PVC, SERIE NORMAL, ESGOTO PREDIAL, DN 50 X 50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</si>
  <si>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</si>
  <si>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</si>
  <si>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</si>
  <si>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JUNÇÃO SIMPLES, PVC, SERIE NORMAL, ESGOTO PREDIAL, DN 100 X 100 MM, JUNTA ELÁSTICA, FORNECIDO E INSTALADO EM PRUMADA DE ESGOTO SANITÁRIO OU VENTILAÇÃO. AF_12/2014</t>
  </si>
  <si>
    <t>JOELHO 45 GRAUS, PVC, SERIE NORMAL, ESGOTO PREDIAL, DN 100 MM, JUNTA ELÁSTICA, FORNECIDO E INSTALADO EM SUBCOLETOR AÉREO DE ESGOTO SANITÁRIO. AF_12/2014</t>
  </si>
  <si>
    <t>JOELHO 45 GRAUS, PVC, SERIE NORMAL, ESGOTO PREDIAL, DN 150 MM, JUNTA ELÁSTICA, FORNECIDO E INSTALADO EM SUBCOLETOR AÉREO DE ESGOTO SANITÁRIO. AF_12/2014</t>
  </si>
  <si>
    <t>JOELHO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</si>
  <si>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</si>
  <si>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</si>
  <si>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</si>
  <si>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</si>
  <si>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</si>
  <si>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</si>
  <si>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</si>
  <si>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</si>
  <si>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100 X 100 MM, JUNTA ELÁSTICA, FORNECIDO E INSTALADO EM SUBCOLETOR AÉREO DE ESGOTO SANITÁRIO. AF_12/2014</t>
  </si>
  <si>
    <t>JUNÇÃO SIMPLES, PVC, SERIE NORMAL, ESGOTO PREDIAL, DN 150 X 150 MM, JUNTA ELÁSTICA, FORNECIDO E INSTALADO EM SUBCOLETOR AÉREO DE ESGOTO SANITÁRIO.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</si>
  <si>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</si>
  <si>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</si>
  <si>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</si>
  <si>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</si>
  <si>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</si>
  <si>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</si>
  <si>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</si>
  <si>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</si>
  <si>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</si>
  <si>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POCO DE VISITA PARA DRENAGEM PLUVIAL, EM CONCRETO ESTRUTURAL, DIMENSOES INTERNAS DE 90X150X80CM (LARGXCOMPXALT), PARA REDE DE 600 MM, EXCLUSOS TAMPAO E CHAMINE.</t>
  </si>
  <si>
    <t>REDUÇÃO EXCÊNTRICA, PVC, SERIE R, ÁGUA PLUVIAL, DN 100 X 75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</si>
  <si>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</si>
  <si>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</si>
  <si>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</si>
  <si>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</si>
  <si>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</si>
  <si>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JUNÇÃO SIMPLES, PVC, SERIE R, ÁGUA PLUVIAL, DN 100 X 75 MM, JUNTA ELÁSTICA, FORNECIDO E INSTALADO EM RAMAL DE ENCAMINHAMENTO. AF_12/2014</t>
  </si>
  <si>
    <t>JUNÇÃO DUPLA, PVC, SERIE R, ÁGUA PLUVIAL, DN 100 X 100 X 100 MM, JUNTA ELÁSTICA, FORNECIDO E INSTALADO EM RAMAL DE ENCAMINHAMENTO. AF_12/2014</t>
  </si>
  <si>
    <t>CURVA 87 GRAUS E 30 MINUTOS, PVC, SERIE R, ÁGUA PLUVIAL, DN 75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</si>
  <si>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</si>
  <si>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</si>
  <si>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CURVA 87 GRAUS E 30 MINUTOS, PVC, SERIE R, ÁGUA PLUVIAL, DN 150 MM, JUNTA ELÁSTICA, FORNECIDO E INSTALADO EM CONDUTORES VERTICAIS DE ÁGUAS PLUVIAIS. AF_12/2014</t>
  </si>
  <si>
    <t>CURVA 90 GRAUS, PVC, SERIE R, ÁGUA PLUVIAL, DN 100 MM, JUNTA ELÁSTICA, FORNECIDO E INSTALADO EM CONDUTORES VERTICAIS DE ÁGUAS PLUVIAIS. AF_12/2014</t>
  </si>
  <si>
    <t>JOELHO 45 GRAUS, PVC, SERIE R, ÁGUA PLUVIAL, DN 75 MM, JUNTA ELÁSTICA, FORNECIDO E INSTALADO EM CONDUTORES VERTICAIS DE ÁGUAS PLUVIAIS. AF_12/2014</t>
  </si>
  <si>
    <t>JOELHO 45 GRAUS, PVC, SERIE R, ÁGUA PLUVIAL, DN 100 MM, JUNTA ELÁSTICA, FORNECIDO E INSTALADO EM CONDUTORES VERTICAIS DE ÁGUAS PLUVIAIS. AF_12/2014</t>
  </si>
  <si>
    <t>JOELHO 45 GRAUS, PVC, SERIE R, ÁGUA PLUVIAL, DN 150 MM, JUNTA ELÁSTICA, FORNECIDO E INSTALADO EM CONDUTORES VERTICAIS DE ÁGUAS PLUVIAIS. AF_12/2014</t>
  </si>
  <si>
    <t>JOELHO 90 GRAUS,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</si>
  <si>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</si>
  <si>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</si>
  <si>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</si>
  <si>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</si>
  <si>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SIMPLES, PVC, SERIE R, ÁGUA PLUVIAL, DN 100 MM, JUNTA ELÁSTICA, FORNECIDO E INSTALADO EM CONDUTORES VERTICAIS DE ÁGUAS PLUVIAIS. AF_12/2014</t>
  </si>
  <si>
    <t>LUVA DE CORRER, PVC, SERIE R, ÁGUA PLUVIAL, DN 100 MM, JUNTA ELÁSTICA, FORNECIDO E INSTALADO EM CONDUTORES VERTICAIS DE ÁGUAS PLUVIAIS. AF_12/2014</t>
  </si>
  <si>
    <t>LUVA SIMPLES, PVC, SERIE R, ÁGUA PLUVIAL, DN 150 MM, JUNTA ELÁSTICA, FORNECIDO E INSTALADO EM CONDUTORES VERTICAIS DE ÁGUAS PLUVIAIS. AF_12/2014</t>
  </si>
  <si>
    <t>GRUPO GERADOR ESTACIONÁRIO, MOTOR DIESEL POTÊNCIA 170 KVA - CHP DIURNO. AF_02/2016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</si>
  <si>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</si>
  <si>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</si>
  <si>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</si>
  <si>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REVESTIMENTO DECORATIVO MONOCAMADA APLICADO COM EQUIPAMENTO DE PROJEÇÃO EM PANOS CEGOS DA FACHADA DE UM EDIFÍCIO DE ESTRUTURA CONVENCIONAL, COM ACABAMENTO TRAVERTINO. AF_06/2014</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</si>
  <si>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</si>
  <si>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</si>
  <si>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</si>
  <si>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</si>
  <si>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</si>
  <si>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</si>
  <si>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</si>
  <si>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</si>
  <si>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</si>
  <si>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</si>
  <si>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</si>
  <si>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</si>
  <si>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</si>
  <si>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JATO DE AREIA OU JATISTA (ENCARGOS COMPLEMENTARES) - HORISTA</t>
  </si>
  <si>
    <t>CURSO DE CAPACITAÇÃO PARA OPERADOR PARA BATE ESTACAS (ENCARGOS COMPLEMENTARES) - HORISTA</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</si>
  <si>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</si>
  <si>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</si>
  <si>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</si>
  <si>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</si>
  <si>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</si>
  <si>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</si>
  <si>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APARELHO PARA CORTE E SOLDA OXI-ACETILENO SOBRE RODAS, INCLUSIVE CILINDROS E MAÇARICOS - CHP DIURNO. AF_12/2015</t>
  </si>
  <si>
    <t>APARELHO PARA CORTE E SOLDA OXI-ACETILENO SOBRE RODAS, INCLUSIVE CILINDROS E MAÇARICOS - CHI DIURNO.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</si>
  <si>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</si>
  <si>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</si>
  <si>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</si>
  <si>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</si>
  <si>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MANOMETRO 0 A 200 PSI (0 A 14 KGF/CM2), D = 50MM - FORNECIMENTO E COLOCACAO</t>
  </si>
  <si>
    <t>JATEAMENTO</t>
  </si>
  <si>
    <t>BOMBA CENTRIFUGA C/ MOTOR ELETRICO TRIFASICO 1CV</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</si>
  <si>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</si>
  <si>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</si>
  <si>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</si>
  <si>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</si>
  <si>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</si>
  <si>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</si>
  <si>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</si>
  <si>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</si>
  <si>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</si>
  <si>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</si>
  <si>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</si>
  <si>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</si>
  <si>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</si>
  <si>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Composição do BDI</t>
  </si>
  <si>
    <t>Relatório Fotográfico</t>
  </si>
  <si>
    <t>Memória de Cálculo</t>
  </si>
  <si>
    <t>Composições Complementares (Analítica)</t>
  </si>
  <si>
    <t>Curva ABC de Serviços</t>
  </si>
  <si>
    <t>ART ou RRT Quitada</t>
  </si>
  <si>
    <t xml:space="preserve">Projetos / Croquis </t>
  </si>
  <si>
    <t>Correto uso dos modelos e da tabela SEIL/PRED</t>
  </si>
  <si>
    <t xml:space="preserve">Gerente </t>
  </si>
  <si>
    <t>COMPOSIÇÃO DE BDI PARA EDIFICAÇÕES</t>
  </si>
  <si>
    <t>Vigência: 01/12/2015</t>
  </si>
  <si>
    <t>CUSTO TOTAL DO SERVIÇO (R$):</t>
  </si>
  <si>
    <t>DISCRIMINAÇÃO</t>
  </si>
  <si>
    <t>VALOR (R$)</t>
  </si>
  <si>
    <t>TAXA (%)</t>
  </si>
  <si>
    <t>OBSERVAÇÃO</t>
  </si>
  <si>
    <t>SITUAÇÃO DO INTERVALO ADMISSIVEL</t>
  </si>
  <si>
    <t>PARCELAS DO BDI (%)</t>
  </si>
  <si>
    <t>1 Quartil</t>
  </si>
  <si>
    <t xml:space="preserve">Médio </t>
  </si>
  <si>
    <t>3 Quartil</t>
  </si>
  <si>
    <t>AC - ADMINISTRAÇÃO CENTRAL</t>
  </si>
  <si>
    <t>AC</t>
  </si>
  <si>
    <t>ADMINISTRAÇÃO CENTRAL</t>
  </si>
  <si>
    <t>SG - SEGUROS + GARANTIA</t>
  </si>
  <si>
    <t>SG</t>
  </si>
  <si>
    <t>SEGUROS + GARANTIA</t>
  </si>
  <si>
    <t>R - RISCOS</t>
  </si>
  <si>
    <t>R</t>
  </si>
  <si>
    <t>RISCOS</t>
  </si>
  <si>
    <t>DF - DESPESAS FINANCEIRAS</t>
  </si>
  <si>
    <t>DF</t>
  </si>
  <si>
    <t>DESPESAS FINANCEIRAS</t>
  </si>
  <si>
    <t>L - LUCRO BRUTO</t>
  </si>
  <si>
    <t>LUCRO BRUTO</t>
  </si>
  <si>
    <t>I - IMPOSTOS</t>
  </si>
  <si>
    <t>I</t>
  </si>
  <si>
    <t>IMPOSTOS</t>
  </si>
  <si>
    <t>6.1</t>
  </si>
  <si>
    <t>PIS</t>
  </si>
  <si>
    <t>6.2</t>
  </si>
  <si>
    <t>COFINS</t>
  </si>
  <si>
    <t>6.3</t>
  </si>
  <si>
    <t>ISS (CONFORME LEGISLAÇÃO MUNICIPAL)</t>
  </si>
  <si>
    <t>6.4</t>
  </si>
  <si>
    <t>CONTRIB.PREV. SOBRE REC. BRUTA - CPRB</t>
  </si>
  <si>
    <t>TOTAL DO BDI (R$)</t>
  </si>
  <si>
    <t>Parâmetros do Acórdão 2.622/2013 - Plenário</t>
  </si>
  <si>
    <t>PREÇO DE VENDA (R$)</t>
  </si>
  <si>
    <t>Sem CPRB</t>
  </si>
  <si>
    <t>BDI (%)</t>
  </si>
  <si>
    <t>Com CPRB</t>
  </si>
  <si>
    <t>Equação Acordão TCU 2.622/2013 - Plenário</t>
  </si>
  <si>
    <t>Onde:</t>
  </si>
  <si>
    <t>AC: taxa de administração central;</t>
  </si>
  <si>
    <t>S: taxa de seguros;</t>
  </si>
  <si>
    <t>G: taxa de garantias;</t>
  </si>
  <si>
    <t>R: taxa de riscos;</t>
  </si>
  <si>
    <t>DF: taxa de despesas financeiras;</t>
  </si>
  <si>
    <t>L: taxa de lucro/remuneração;</t>
  </si>
  <si>
    <t>I: taxa de incidência de impostos (PIS, COFINS, ISS, CPRB).</t>
  </si>
  <si>
    <t>PRAZO DE OBRA:</t>
  </si>
  <si>
    <t>GRUPO GERADOR REBOCÁVEL, POTÊNCIA 66 KVA, MOTOR A DIESEL - CHI DIURNO. AF_03/2016</t>
  </si>
  <si>
    <t>GRUPO GERADOR ESTACIONÁRIO, POTÊNCIA 150 KVA, MOTOR A DIESEL- CHI DIURNO. AF_03/2016</t>
  </si>
  <si>
    <t>GRUPO GERADOR ESTACIONÁRIO, MOTOR DIESEL POTÊNCIA 170 KVA - JUROS. AF_02/2016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</si>
  <si>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</si>
  <si>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</si>
  <si>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</si>
  <si>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</si>
  <si>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</si>
  <si>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</si>
  <si>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</si>
  <si>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</si>
  <si>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</si>
  <si>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</si>
  <si>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</si>
  <si>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</si>
  <si>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</si>
  <si>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</si>
  <si>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TALHA MANUAL DE CORRENTE, CAPACIDADE DE 2 TON. COM ELEVAÇÃO DE 3 M - CHP DIURNO. AF_07/2016</t>
  </si>
  <si>
    <t>TALHA MANUAL DE CORRENTE, CAPACIDADE DE 2 TON. COM ELEVAÇÃO DE 3 M - CHI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</si>
  <si>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</si>
  <si>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</si>
  <si>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</si>
  <si>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GUINDAUTO HIDRÁULICO, CAPACIDADE MÁXIMA DE CARGA 6500 KG, MOMENTO MÁXIMO DE CARGA 5,8 TM, ALCANCE MÁXIMO HORIZONTAL 7,60 M, INCLUSIVE CAMINHÃO TOCO PBT 9.700 KG, POTÊNCIA DE 160 CV - IMPOSTOS E SEGUROS. AF_08/2015</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</si>
  <si>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</si>
  <si>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</si>
  <si>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</si>
  <si>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</si>
  <si>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</si>
  <si>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</si>
  <si>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BARRA LISA TRACO 1:3 (CIMENTO E AREIA MEDIA), ESPESSURA 0,5CM, PREPARO MANUAL DA ARGAMASSA</t>
  </si>
  <si>
    <t>BARRA LISA TRACO 1:3 (CIMENTO E AREIA MEDIA NAO PENEIRADA), INCLUSO ADITIVO IMPERMEABILIZANTE, ESPESSURA 0,5CM, PREPARO MANUAL DA ARGAMASSA</t>
  </si>
  <si>
    <t>BARRA LISA TRACO 1:3 (CIMENTO E AREIA MEDIA), ESPESSURA 1,0CM, PREPARO MANUAL DA ARGAMASSA</t>
  </si>
  <si>
    <t>BARRA LISA TRACO 1:3 (CIMENTO E AREIA MEDIA), ESPESSURA 1,5CM, PREPARO MANUAL DA ARGAMASSA</t>
  </si>
  <si>
    <t>BARRA LISA TRACO 1:4 (CIMENTO E AREIA MEDIA), ESPESSURA 2,0CM, PREPARO MANUAL DA ARGAMASSA</t>
  </si>
  <si>
    <t>BARRA LISA TRACO 1:4 (CIMENTO E AREIA MEDIA), COM CORANTE AMARELO, ESPESSURA 2,0CM, PREPARO MANUAL DA ARGAMASSA</t>
  </si>
  <si>
    <t>BARRA LISA COM ARGAMASSA TRACO 1:4 (CIMENTO E AREIA GROSSA), ESPESSURA 2,0CM, INCLUSO ADITIVO IMPERMEABILIZANTE, PREPARO MECANICO DA ARGAMASSA</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</si>
  <si>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</si>
  <si>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COM COLUNA, *44 X 35,5* CM, PADRÃO POPULAR, INCLUSO SIFÃO FLEXÍVEL EM PVC, VÁLVULA E ENGATE FLEXÍVEL 30CM EM PLÁSTICO E COM TORNEIRA CROMADA PADRÃO POPULAR - FORNECIMENTO E INSTALAÇÃO. AF_12/2013</t>
  </si>
  <si>
    <t>KIT DE MISTURADOR BASE BRUTA DE LATÃO ¾" MONOCOMANDO PARA CHUVEIRO, INCLUSIVE CONEXÕES, INSTALADO EM RAMAL DE ÁGUA - FORNECIMENTO E INSTALAÇÃO. AF_12/2014</t>
  </si>
  <si>
    <t>TORNEIRA CROMADA LONGA, DE PAREDE, 1/2" OU 3/4", PARA PIA DE COZINHA, PADRÃO MÉDIO - FORNECIMENTO E INSTALAÇÃO. AF_12/2013</t>
  </si>
  <si>
    <t>TORNEIRA CROMADA DE MESA, 1/2" OU 3/4", PARA LAVATÓRIO, PADRÃO MÉDIO - FORNECIMENTO E INSTALAÇÃO. AF_12/2013</t>
  </si>
  <si>
    <t>MISTURADOR MONOCOMANDO PARA CHUVEIRO, BASE BRUTA E ACABAMENTO CROMADO, FORNECIDO E INSTALADO EM RAMAL DE ÁGUA. AF_12/2014</t>
  </si>
  <si>
    <t>SIFÃO DO TIPO FLEXÍVEL EM PVC 1 X 1.1/2 - FORNECIMENTO E INSTALAÇÃO. AF_12/2013</t>
  </si>
  <si>
    <t>SIFÃO DO TIPO GARRAFA/COPO EM PVC 1.1/4 X 1.1/2" - FORNECIMENTO E INSTALAÇÃO. AF_12/2013</t>
  </si>
  <si>
    <t>VASO SANITARIO INFANTIL SIFONADO, PARA VALVULA DE DESCARGA, EM LOUCA BRANCA, COM ACESSORIOS, INCLUSIVE ASSENTO PLASTICO, BOLSA DE BORRACHA PARA LIGACAO, TUBO PVC LIGACAO - FORNECIMENTO E INSTALACAO</t>
  </si>
  <si>
    <t>VASO SANITÁRIO SIFONADO COM CAIXA ACOPLADA LOUÇA BRANCA - FORNECIMENTO E INSTALAÇÃO. AF_12/2013</t>
  </si>
  <si>
    <t>RECOLOCACAO DE PISO DE TABUAS DE MADEIRA, CONSIDERANDO REAPROVEITAMENTO DO MATERIAL, INCLUSIVE VIGAMENTO</t>
  </si>
  <si>
    <t>RASPAGEM / CALAFETACAO TACOS MADEIRA 1 DEMAO CERA</t>
  </si>
  <si>
    <t>ENCERAMENTO MANUAL EM MADEIRA - 3 DEMAOS</t>
  </si>
  <si>
    <t>APLICACAO DE VERNIZ POLIURETANO FOSCO SOBRE PISO DE PEDRAS DECORATIVAS, 3 DEMAOS</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</si>
  <si>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</si>
  <si>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</si>
  <si>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(COMPOSIÇÃO REPRESENTATIVA) DO SERVIÇO DE CONTRAPISO EM ARGAMASSA TRAÇO 1:4 (CIM E AREIA), EM BETONEIRA 400 L, ESPESSURA 3 CM ÁREAS SECAS E 3 CM ÁREAS MOLHADAS, PARA EDIFICAÇÃO HABITACIONAL MULTIFAMILIAR (PRÉDIO). AF_11/2014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</si>
  <si>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</si>
  <si>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</si>
  <si>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</si>
  <si>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</si>
  <si>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</si>
  <si>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</si>
  <si>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</si>
  <si>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</si>
  <si>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</si>
  <si>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</si>
  <si>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</si>
  <si>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</si>
  <si>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</si>
  <si>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</si>
  <si>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TRAÇO 1:4 (CIMENTO E AREIA), PREPARO MECÂNICO COM BETONEIRA 400 L, APLICADO EM ÁREAS MOLHADAS SOBRE LAJE, ADERIDO, ESPESSURA 3CM. AF_06/2014</t>
  </si>
  <si>
    <t>REGISTRO DE GAVETA BRUTO, LATÃO, ROSCÁVEL, 1/2", FORNECIDO E INSTALADO EM RAMAL DE ÁGUA. AF_12/2014</t>
  </si>
  <si>
    <t>REGISTRO DE GAVETA BRUTO, LATÃO, ROSCÁVEL, 3/4", FORNECIDO E INSTALADO EM RAMAL DE ÁGUA. AF_12/2014</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</si>
  <si>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</si>
  <si>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</si>
  <si>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</si>
  <si>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</si>
  <si>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</si>
  <si>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</si>
  <si>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</si>
  <si>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</si>
  <si>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</si>
  <si>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</si>
  <si>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</si>
  <si>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</si>
  <si>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</si>
  <si>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PRESSÃO BRUTO, LATÃO, ROSCÁVEL, 1/2", FORNECIDO E INSTALADO EM RAMAL DE ÁGUA.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</si>
  <si>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</si>
  <si>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</si>
  <si>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VÁLVULA EM METAL CROMADO 1.1/2" X 1.1/2" PARA TANQUE OU LAVATÓRIO, COM OU SEM LADRÃO - FORNECIMENTO E INSTALAÇÃO. AF_12/2013</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</si>
  <si>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</si>
  <si>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</si>
  <si>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</si>
  <si>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</si>
  <si>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</si>
  <si>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</si>
  <si>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</si>
  <si>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</si>
  <si>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</si>
  <si>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</si>
  <si>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</si>
  <si>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</si>
  <si>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</si>
  <si>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</si>
  <si>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</si>
  <si>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</si>
  <si>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</si>
  <si>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</si>
  <si>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</si>
  <si>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</si>
  <si>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</si>
  <si>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</si>
  <si>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</si>
  <si>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</si>
  <si>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</si>
  <si>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EXECUCAO DE DRENOS DE CHORUME EM TUBOS DRENANTES DE CONCRETO, DIAM=200MM, ENVOLTOS EM BRITA E GEOTEXTIL</t>
  </si>
  <si>
    <t>EXECUCAO DE DRENO PROFUNDO, CORTE EM SOLO, COM TUBO POROSO D=0,20M</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</si>
  <si>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</si>
  <si>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</si>
  <si>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</si>
  <si>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</si>
  <si>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</si>
  <si>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COMPACTADOR DE SOLOS DE PERCUSÃO (SOQUETE) COM MOTOR A GASOLINA, POTÊNCIA 3 CV - CHP DIURNO. AF_09/2016</t>
  </si>
  <si>
    <t>COMPACTADOR DE SOLOS DE PERCUSÃO (SOQUETE) COM MOTOR A GASOLINA, POTÊNCIA 3 CV - CHI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</si>
  <si>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</si>
  <si>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</si>
  <si>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</si>
  <si>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</si>
  <si>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PERCUSSÃO (SOQUETE) COM MOTOR A GASOLINA 4 TEMPOS, POTÊNCIA 4 CV - CHP DIURNO. AF_08/2015</t>
  </si>
  <si>
    <t>ROLO COMPACTADOR VIBRATÓRIO PÉ DE CARNEIRO PARA SOLOS, POTÊNCIA 80 HP, PESO OPERACIONAL SEM/COM LASTRO 7,4 / 8,8 T, LARGURA DE TRABALHO 1,68 M - MATERIAIS NA OPERAÇÃO. AF_02/2016</t>
  </si>
  <si>
    <t>ROLO COMPACTADOR VIBRATÓRIO PÉ DE CARNEIRO PARA SOLOS, POTÊNCIA 80 HP, PESO OPERACIONAL SEM/COM LASTRO 7,4 / 8,8 T, LARGURA DE TRABALHO 1,68 M - CHP DIURNO. AF_02/2016</t>
  </si>
  <si>
    <t>ROLO COMPACTADOR VIBRATÓRIO PÉ DE CARNEIRO PARA SOLOS, POTÊNCIA 80 HP, PESO OPERACIONAL SEM/COM LASTRO 7,4 / 8,8 T, LARGURA DE TRABALHO 1,68 M - MANUTENÇÃO. AF_02/2016</t>
  </si>
  <si>
    <t>ROLO COMPACTADOR VIBRATÓRIO REBOCÁVEL, CILINDRO DE AÇO LISO, POTÊNCIA DE TRAÇÃO DE 65 CV, PESO 4,7 T, IMPACTO DINÂMICO 18,3 T, LARGURA DE TRABALHO 1,67 M - MANUTENÇÃO. AF_02/2016</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</si>
  <si>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</si>
  <si>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</si>
  <si>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PÉ DE CARNEIRO PARA SOLOS, POTÊNCIA 80 HP, PESO OPERACIONAL SEM/COM LASTRO 7,4 / 8,8 T, LARGURA DE TRABALHO 1,68 M - CHI DIURNO. AF_02/2016</t>
  </si>
  <si>
    <t>ROLO COMPACTADOR VIBRATORIO TANDEM, ACO LISO, POTENCIA 125 HP, PESO SEM/COM LASTRO 10,20/11,65 T, LARGURA DE TRABALHO 1,73 M - CHI DIURNO. AF_11/2016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</si>
  <si>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</si>
  <si>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</si>
  <si>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</si>
  <si>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</si>
  <si>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</si>
  <si>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</si>
  <si>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</si>
  <si>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MOTONIVELADORA POTÊNCIA BÁSICA LÍQUIDA (PRIMEIRA MARCHA) 125 HP, PESO BRUTO 13032 KG, LARGURA DA LÂMINA DE 3,7 M - MANUTENÇÃO.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</si>
  <si>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</si>
  <si>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</si>
  <si>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TUBO DE CONCRETO PARA REDES COLETORAS DE ÁGUAS PLUVIAIS, DIÂMETRO DE 1200 MM, JUNTA RÍGIDA, INSTALADO EM LOCAL COM ALTO NÍVEL DE INTERFERÊNCIAS - FORNECIMENTO E ASSENTAMENTO. AF_12/2015</t>
  </si>
  <si>
    <t>TUBO DE CONCRETO PARA REDES COLETORAS DE ÁGUAS PLUVIAIS, DIÂMETRO DE 1500 MM, JUNTA RÍGIDA, INSTALADO EM LOCAL COM ALTO NÍVEL DE INTERFERÊNCIAS - FORNECIMENTO E ASSENTAMENTO. AF_12/2015</t>
  </si>
  <si>
    <t>VERTEDOR TRIANGULAR DE ALUMINIO</t>
  </si>
  <si>
    <t>LEITO FILTRANTE - COLOCACAO DE LONA PLASTICA</t>
  </si>
  <si>
    <t>LEITO FILTRANTE - COLOCACAO E APILOAMENTO DE TERRA NO FILTRO</t>
  </si>
  <si>
    <t>LEITO FILTRANTE - COLOCACAO DE AREIA NOS FILTROS</t>
  </si>
  <si>
    <t>LEITO FILTRANTE - COLOCACAO DE PEDREGULHOS NOS FILTROS</t>
  </si>
  <si>
    <t>LEITO FILTRANTE - COLOCACAO DE ANTRACITO NOS FILTROS</t>
  </si>
  <si>
    <t>ASSENTAMENTO DE TAMPAO DE FERRO FUNDIDO 900 MM</t>
  </si>
  <si>
    <t>ASSENTAMENTO DE TAMPAO DE FERRO FUNDIDO 600 MM</t>
  </si>
  <si>
    <t>TAMPAO FOFO P/ CAIXA R1 PADRAO TELEBRAS COMPLETO - FORNECIMENTO E INSTALACAO</t>
  </si>
  <si>
    <t>TAMPAO FOFO P/ CAIXA R2 PADRAO TELEBRAS COMPLETO - FORNECIMENTO E INSTALACAO</t>
  </si>
  <si>
    <t>TAMPA EM CONCRETO ARMADO 60X60X5CM P/CX INSPECAO/FOSSA SEPTICA</t>
  </si>
  <si>
    <t>TAMPAO FOFO ARTICULADO, CLASSE B125 CARGA MAX 12,5 T, REDONDO TAMPA 600 MM, REDE PLUVIAL/ESGOTO, P = CHAMINE CX AREIA / POCO VISITA ASSENTADO COM ARG CIM/AREIA 1:4, FORNECIMENTO E ASSENTAMENTO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</si>
  <si>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</si>
  <si>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</si>
  <si>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CAIXA SIFONADA, PVC, DN 100 X 100 X 50 MM, FORNECIDA E INSTALADA EM RAMAIS DE ENCAMINHAMENTO DE ÁGUA PLUVIAL. AF_12/2014</t>
  </si>
  <si>
    <t>CAIXA SIFONADA, PVC, DN 150 X 185 X 75 MM, FORNECIDA E INSTALADA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</si>
  <si>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</si>
  <si>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</si>
  <si>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RAMAIS DE ENCAMINHAMENTO DE ÁGUA PLUVIAL. AF_12/2014</t>
  </si>
  <si>
    <t>RALO SIFONADO, PVC, DN 100 X 40 MM, JUNTA SOLDÁVEL, FORNECIDO E INSTALADO EM RAMAL DE DESCARGA OU EM RAMAL DE ESGOTO SANITÁRIO. AF_12/2014</t>
  </si>
  <si>
    <t>SOLEIRA / TABEIRA EM MARMORE BRANCO COMUM, POLIDO, LARGURA 5 CM, ESPESSURA 2 CM, ASSENTADA COM ARGAMASSA COLANTE</t>
  </si>
  <si>
    <t>RODAPE EM MADEIRA, ALTURA 7CM, FIXADO COM COLA</t>
  </si>
  <si>
    <t>RODAPE EM MADEIRA, ALTURA 7CM, FIXADO EM PECAS DE MADEIRA</t>
  </si>
  <si>
    <t>RODAPE EM MARMORITE, ALTURA 10CM</t>
  </si>
  <si>
    <t>RODAPE EM ARDOSIA ASSENTADO COM ARGAMASSA TRACO 1:4 (CIMENTO E AREIA) ALTURA 10CM</t>
  </si>
  <si>
    <t>RODAPE BORRACHA LISO, ALTURA = 7CM, ESPESSURA = 2 MM, PARA ARGAMASSA</t>
  </si>
  <si>
    <t>JUNTA 5X5CM COM ARGAMASSA TRACO 1:3 (CIMENTO E AREIA) PARA PISO EM PLACAS</t>
  </si>
  <si>
    <t>JATEAMENTO COM AREIA EM ESTRUTURA METALICA</t>
  </si>
  <si>
    <t>EMASSAMENTO COM MASSA A OLEO, UMA DEMAO</t>
  </si>
  <si>
    <t>EMASSAMENTO COM MASSA A OLEO, DUAS DEMAOS</t>
  </si>
  <si>
    <t>EMASSAMENTO COM MASSA EPOXI, 2 DEMAOS</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</si>
  <si>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</si>
  <si>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</si>
  <si>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</si>
  <si>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</si>
  <si>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</si>
  <si>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</si>
  <si>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</si>
  <si>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</si>
  <si>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</si>
  <si>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</si>
  <si>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</si>
  <si>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</si>
  <si>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</si>
  <si>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</si>
  <si>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</si>
  <si>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</si>
  <si>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</si>
  <si>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</si>
  <si>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</si>
  <si>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</si>
  <si>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BOCA PARA BUEIRO TRIPLO TUBULAR, DIAMETRO =0,40M, EM CONCRETO CICLOPICO, INCLUINDO FORMAS, ESCAVACAO, REATERRO E MATERIAIS, EXCLUINDO MATERIAL REATERRO JAZIDA E TRANSPORTE.</t>
  </si>
  <si>
    <t>BOCA PARA BUEIRO TRIPLO TUBULAR, DIAMETRO =0,60M, EM CONCRETO CICLOPICO, INCLUINDO FORMAS, ESCAVACAO, REATERRO E MATERIAIS, EXCLUINDO MATERIAL REATERRO JAZIDA E TRANSPORTE.</t>
  </si>
  <si>
    <t>BOCA PARA BUEIRO TRIPLO TUBULAR, DIAMETRO =0,80M, EM CONCRETO CICLOPICO, INCLUINDO FORMAS, ESCAVACAO, REATERRO E MATERIAIS, EXCLUINDO MATERIAL REATERRO JAZIDA E TRANSPORTE.</t>
  </si>
  <si>
    <t>BOCA PARA BUEIRO TRIPLO TUBULAR, DIAMETRO =1,00M, EM CONCRETO CICLOPICO, INCLUINDO FORMAS, ESCAVACAO, REATERRO E MATERIAIS, EXCLUINDO MATERIAL REATERRO JAZIDA E TRANSPORTE.</t>
  </si>
  <si>
    <t>BOCA PARA BUEIRO TRIPLO TUBULAR, DIAMETRO =1,20M, EM CONCRETO CICLOPICO, INCLUINDO FORMAS, ESCAVACAO, REATERRO E MATERIAIS, EXCLUINDO MATERIAL REATERRO JAZIDA E TRANSPORTE.</t>
  </si>
  <si>
    <t>BOCA DE LOBO EM ALVENARIA TIJOLO MACICO, REVESTIDA C/ ARGAMASSA DE CIMENTO E AREIA 1:3, SOBRE LASTRO DE CONCRETO 10CM E TAMPA DE CONCRETO ARMADO</t>
  </si>
  <si>
    <t>FUNDO PREPARADOR PRIMER A BASE DE EPOXI, PARA ESTRUTURA METALICA, UMA DEMAO, ESPESSURA DE 25 MICRA.</t>
  </si>
  <si>
    <t>FUNDO ANTICORROSIVO A BASE DE OXIDO DE FERRO (ZARCAO), DUAS DEMAOS</t>
  </si>
  <si>
    <t>FUNDO ANTICORROSIVO A BASE DE OXIDO DE FERRO (ZARCAO), UMA DEMAO</t>
  </si>
  <si>
    <t>FUNDO PREPARADOR PRIMER SINTETICO, PARA ESTRUTURA METALICA, UMA DEMÃO, ESPESSURA DE 25 MICRA</t>
  </si>
  <si>
    <t>FUNDO SINTETICO NIVELADOR BRANCO</t>
  </si>
  <si>
    <t>PINTURA VERNIZ POLIURETANO BRILHANTE EM MADEIRA, TRES DEMAOS</t>
  </si>
  <si>
    <t>PINTURA EM VERNIZ SINTETICO BRILHANTE EM MADEIRA, TRES DEMAOS</t>
  </si>
  <si>
    <t>VERNIZ SINTETICO BRILHANTE, 2 DEMAOS</t>
  </si>
  <si>
    <t>VERNIZ SINTETICO EM MADEIRA, DUAS DEMAOS</t>
  </si>
  <si>
    <t>PINTURA COM VERNIZ POLIURETANO, 2 DEMAOS</t>
  </si>
  <si>
    <t>PINTURA ESMALTE ACETINADO EM MADEIRA, DUAS DEMAOS</t>
  </si>
  <si>
    <t>PINTURA ESMALTE ACETINADO PARA MADEIRA, DUAS DEMAOS, SOBRE FUNDO NIVELADOR BRANCO</t>
  </si>
  <si>
    <t>PINTURA ESMALTE FOSCO EM MADEIRA, DUAS DEMAOS</t>
  </si>
  <si>
    <t>PINTURA ESMALTE FOSCO PARA MADEIRA, DUAS DEMAOS, SOBRE FUNDO NIVELADOR BRANCO</t>
  </si>
  <si>
    <t>PINTURA ESMALTE BRILHANTE PARA MADEIRA, DUAS DEMAOS, SOBRE FUNDO NIVELADOR BRANCO</t>
  </si>
  <si>
    <t>PINTURA A OLEO, 1 DEMAO</t>
  </si>
  <si>
    <t>PINTURA A OLEO, 2 DEMAOS</t>
  </si>
  <si>
    <t>PINTURA A OLEO, 3 DEMAOS</t>
  </si>
  <si>
    <t>PINTURA IMUNIZANTE PARA MADEIRA, DUAS DEMAOS</t>
  </si>
  <si>
    <t>PINTURA DE QUADRO ESCOLAR COM TINTA ESMALTE ACABAMENTO FOSCO, DUAS DEMAOS SOBRE MASSA ACRILICA</t>
  </si>
  <si>
    <t>PINTURA COM TINTA PROTETORA ACABAMENTO GRAFITE ESMALTE SOBRE SUPERFICIE METALICA, 2 DEMAOS</t>
  </si>
  <si>
    <t>PINTURA DE SUPERFICIE C/TINTA GRAFITE</t>
  </si>
  <si>
    <t>PINTURA ESMALTE ALTO BRILHO, DUAS DEMAOS, SOBRE SUPERFICIE METALICA</t>
  </si>
  <si>
    <t>PINTURA ESMALTE ACETINADO, DUAS DEMAOS, SOBRE SUPERFICIE METALICA</t>
  </si>
  <si>
    <t>PINTURA ESMALTE FOSCO, DUAS DEMAOS, SOBRE SUPERFICIE METALICA</t>
  </si>
  <si>
    <t>PINTURA ESMALTE BRILHANTE (2 DEMAOS) SOBRE SUPERFICIE METALICA, INCLUSIVE PROTECAO COM ZARCAO (1 DEMAO)</t>
  </si>
  <si>
    <t>PINTURA ESMALTE FOSCO, DUAS DEMAOS, SOBRE SUPERFICIE METALICA, INCLUSO UMA DEMAO DE FUNDO ANTICORROSIVO. UTILIZACAO DE REVOLVER ( AR-COMPRIMIDO).</t>
  </si>
  <si>
    <t>PINTURA A OLEO BRILHANTE SOBRE SUPERFICIE METALICA, UMA DEMAO INCLUSO UMA DEMAO DE FUNDO ANTICORROSIVO</t>
  </si>
  <si>
    <t>PINTURA POSTE RETO DE ACO 3,5 A 6M C/1 DEMAO D/TINTA GRAFITE C/PROPRIEDADES DE PRIMER E ACABAMENTO - OBS: C/ALTO TEOR DE ZARCAO</t>
  </si>
  <si>
    <t>PINTURA COM TINTA PROTETORA ACABAMENTO ALUMINIO, UMA DEMAO SOBRE SUPERFCIE METALICA</t>
  </si>
  <si>
    <t>PINTURA COM TINTA PROTETORA ACABAMENTO ALUMINIO, DUAS DEMAOS SOBRE SUPERFICIE METALICA</t>
  </si>
  <si>
    <t>PINTURA COM TINTA PROTETORA ACABAMENTO ALUMINIO, TRES DEMAOS</t>
  </si>
  <si>
    <t>PINTURA EPOXI, DUAS DEMAOS</t>
  </si>
  <si>
    <t>PINTURA EPOXI, TRES DEMAOS</t>
  </si>
  <si>
    <t>PINTURA EPOXI INCLUSO EMASSAMENTO E FUNDO PREPARADOR</t>
  </si>
  <si>
    <t>CAIACAO EM MEIO FIO</t>
  </si>
  <si>
    <t>TRATAMENTO EM  CONCRETO COM ESTUQUE E LIXAMENTO</t>
  </si>
  <si>
    <t>PINTURA GUARDA-CORPO GUARDA-RODA E MURETA PROTECAO COM CAL EM PONTES EVIADUTOS MEDIDA PELO DOBRO DA AREA TOTAL (LARGURAXALTURA).</t>
  </si>
  <si>
    <t>APLICAÇÃO MECÂNICA DE PINTURA COM TINTA LÁTEX PVA EM PAREDES, DUAS DEMÃOS. AF_06/2014</t>
  </si>
  <si>
    <t>APLICAÇÃO MECÂNICA DE PINTURA COM TINTA LÁTEX ACRÍLICA EM PAREDES, DUAS DEMÃOS. AF_06/2014</t>
  </si>
  <si>
    <t>APLICAÇÃO MANUAL DE TINTA LÁTEX ACRÍLICA EM PANOS COM PRESENÇA DE VÃOS DE EDIFÍCIOS DE MÚLTIPLOS PAVIMENTOS, DUAS DEMÃOS. AF_11/2016</t>
  </si>
  <si>
    <t>GERADOR PORTÁTIL MONOFÁSICO, POTÊNCIA 5500 VA, MOTOR A GASOLINA, POTÊNCIA DO MOTOR 13 CV - MATERIAIS NA OPERAÇÃO. AF_03/2016</t>
  </si>
  <si>
    <t>GRUPO GERADOR ESTACIONÁRIO, MOTOR DIESEL POTÊNCIA 170 KVA - CHI DIURNO. AF_02/2016</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</si>
  <si>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</si>
  <si>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</si>
  <si>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</si>
  <si>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</si>
  <si>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</si>
  <si>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</si>
  <si>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</si>
  <si>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</si>
  <si>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</si>
  <si>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</si>
  <si>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</si>
  <si>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</si>
  <si>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</si>
  <si>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</si>
  <si>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</si>
  <si>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</si>
  <si>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</si>
  <si>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</si>
  <si>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</si>
  <si>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</si>
  <si>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</si>
  <si>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</si>
  <si>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</si>
  <si>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</si>
  <si>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</si>
  <si>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</si>
  <si>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</si>
  <si>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</si>
  <si>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</si>
  <si>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</si>
  <si>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</si>
  <si>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</si>
  <si>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</si>
  <si>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</si>
  <si>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</si>
  <si>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</si>
  <si>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</si>
  <si>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</si>
  <si>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</si>
  <si>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</si>
  <si>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</si>
  <si>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</si>
  <si>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</si>
  <si>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</si>
  <si>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</si>
  <si>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EXECUÇÃO DE SARJETA DE CONCRETO USINADO, MOLDADA  IN LOCO  EM TRECHO CURVO, 60 CM BASE X 10 CM ALTURA. AF_06/2016</t>
  </si>
  <si>
    <t>EXECUÇÃO DE SARJETÃO DE CONCRETO USINADO, MOLDADA  IN LOCO  EM TRECHO RETO, 100 CM BASE X 20 CM ALTURA. AF_06/2016</t>
  </si>
  <si>
    <t>MÁQUINA EXTRUSORA DE CONCRETO PARA GUIAS E SARJETAS, MOTOR A DIESEL, POTÊNCIA 14 CV - CHP DIURNO. AF_12/2015</t>
  </si>
  <si>
    <t>MÁQUINA EXTRUSORA DE CONCRETO PARA GUIAS E SARJETAS, MOTOR A DIESEL, POTÊNCIA 14 CV - CHI DIURNO.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</si>
  <si>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</si>
  <si>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</si>
  <si>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</si>
  <si>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</si>
  <si>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SINALIZACAO HORIZONTAL COM TINTA RETRORREFLETIVA A BASE DE RESINA ACRILICA COM MICROESFERAS DE VIDRO</t>
  </si>
  <si>
    <t>BARREIRA PRE-MOLDADA EXTERNA CONCRETO ARMADO 0,25X0,40X1,14M FCK=25MPA ACO CA-50 INCL VIGOTA HORIZONTAL MONTANTE A CADA 1,00M  FERROS DE LIGACAO E MATERIAIS.</t>
  </si>
  <si>
    <t>BARREIRA DUPLA PRE-MOL INTER CONCRETO ARMADO 0,15X0,65X0,77M FCK=25MPA ACO CA-50 INCL FERROS DE LIGACAO E MATERIAIS.</t>
  </si>
  <si>
    <t>PORTAO COM MOUROES DE MADEIRA ROLICA, DIAMETRO 11CM, COM 5 FIOS DE ARAME FARPADO Nº 14 CLASSE 250, SEM DOBRADICAS</t>
  </si>
  <si>
    <t>CERCA COM MOUROES DE CONCRETO, RETO, ESPACAMENTO DE 3M, CRAVADOS 0,5M, COM 4 FIOS DE ARAME FARPADO Nº 14 CLASSE 250</t>
  </si>
  <si>
    <t>CERCA COM MOUROES DE CONCRETO, SECAO "T" PONTA INCLINADA, 10X10CM, ESPACAMENTO DE 3M, CRAVADOS 0,5M, COM 11 FIOS DE ARAME FARPADO Nº 16</t>
  </si>
  <si>
    <t>CERCA COM MOUROES DE CONCRETO, RETO, 15X15CM, ESPACAMENTO DE 3M, CRAVADOS 0,5M, ESCORAS DE 10X10CM NOS CANTOS, COM 12 FIOS DE ARAME DE ACO OVALADO 15X17</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</si>
  <si>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</si>
  <si>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</si>
  <si>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CERCA COM MOUROES DE MADEIRA, 7,5X7,5CM, ESPACAMENTO DE 2M, ALTURA LIVRE DE 2M, CRAVADOS 0,5M, COM 8 FIOS DE ARAME FARPADO Nº 14 CLASSE 250</t>
  </si>
  <si>
    <t>CERCA COM MOUROES DE MADEIRA ROLICA, DIAMETRO 11CM, ESPACAMENTO DE 2M, ALTURA LIVRE DE 1M, CRAVADOS 0,5M, COM 5 FIOS DE ARAME FARPADO Nº 14 CLASSE 250</t>
  </si>
  <si>
    <t>CERCA COM MOUROES DE MADEIRA, 7,5X7,5CM, ESPACAMENTO DE 2M, ALTURA LIVRE DE 2M, CRAVADOS 0,5M, COM 4 FIOS DE ARAME FARPADO Nº 14 CLASSE 250</t>
  </si>
  <si>
    <t>ALAMBRADO EM TUBOS DE ACO GALVANIZADO, COM COSTURA, DIN 2440, DIAMETRO 2", ALTURA 3M, FIXADOS A CADA 2M EM BLOCOS DE CONCRETO, COM TELA DE ARAME GALVANIZADO REVESTIDO COM PVC, FIO 12 BWG E MALHA 7,5X7,5CM</t>
  </si>
  <si>
    <t>ALAMBRADO PARA QUADRA POLIESPORTIVA, ESTRUTURADO POR TUBOS DE ACO GALVANIZADO, COM COSTURA, DIN 2440, DIAMETRO 2", COM TELA DE ARAME GALVANIZADO, FIO 14 BWG E MALHA QUADRADA 5X5CM</t>
  </si>
  <si>
    <t>MURO DE ARRIMO DE CONCRETO CICLOPICO COM 30% DE PEDRA DE MAO</t>
  </si>
  <si>
    <t>MURO DE ARRIMO CELULAR PECAS PRE-MOLDADAS CONCRETO EXCL FORMAS INCL   CONFECCAO DAS PECAS MONTAGEM E COMPACTACAO DO SOLO DE ENCHIMENTO.</t>
  </si>
  <si>
    <t>MURO DE ARRIMO CELULAR PECAS PRE-MOLDADAS CONCRETO EXCL MATERIAIS E   FORMAS INCL CONFECCAO PECAS MONTAGEM E COMPACTACAO DO SOLO(ENCHIMENTO)</t>
  </si>
  <si>
    <t>FORNECIMENTO E LANCAMENTO DE PEDRA DE MAO</t>
  </si>
  <si>
    <t>ENROCAMENTO MANUAL, SEM ARRUMACAO DO MATERIAL</t>
  </si>
  <si>
    <t>ENROCAMENTO MANUAL, COM ARRUMACAO DO MATERIAL</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</si>
  <si>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</si>
  <si>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</si>
  <si>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</si>
  <si>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</si>
  <si>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</si>
  <si>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</si>
  <si>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EMBOÇAMENTO COM ARGAMASSA TRAÇO 1:2:9 (CIMENTO, CAL E AREIA). AF_06/2016</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</si>
  <si>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</si>
  <si>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</si>
  <si>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</si>
  <si>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</si>
  <si>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</si>
  <si>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</si>
  <si>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</si>
  <si>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</si>
  <si>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</si>
  <si>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</si>
  <si>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</si>
  <si>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</si>
  <si>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</si>
  <si>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</si>
  <si>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</si>
  <si>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</si>
  <si>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</si>
  <si>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</si>
  <si>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</si>
  <si>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</si>
  <si>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</si>
  <si>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</si>
  <si>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</si>
  <si>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</si>
  <si>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</si>
  <si>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GRADE EM MADEIRA PARA PROTECAO DE MUDAS DE ARVORES</t>
  </si>
  <si>
    <t>PLANTIO DE GRAMA SAO CARLOS EM LEIVAS</t>
  </si>
  <si>
    <t>LIMPEZA PISO CERAMICO</t>
  </si>
  <si>
    <t>LIMPEZA DE REVESTIMENTO EM PAREDE C/ SOLUCAO DE ACIDO MURIATICO/AMONIA</t>
  </si>
  <si>
    <t>LIMPEZA DE SUPERFICIES COM JATO DE ALTA PRESSAO DE AR E AGUA</t>
  </si>
  <si>
    <t>LIMPEZA/PREPARO SUPERFICIE CONCRETO P/PINTURA</t>
  </si>
  <si>
    <t>LIMPEZA LOUCAS E METAIS</t>
  </si>
  <si>
    <t>ARGAMASSA TRAÇO 1:1,65 (CIMENTO E AREIA MÉDIA), FCK 20 MPA, PREPARO MECÂNICO COM MISTURADOR DUPLO HORIZONTAL DE ALTA TURBULÊNCIA. AF_11/2016</t>
  </si>
  <si>
    <t>ARGAMASSA TRACO 1:3 (CIMENTO E AREIA), PREPARO MANUAL, INCLUSO ADITIVO IMPERMEABILIZANTE</t>
  </si>
  <si>
    <t>ARGAMASSA TRACO 1:4 (CIMENTO E AREIA), PREPARO MANUAL, INCLUSO ADITIVO IMPERMEABILIZANTE</t>
  </si>
  <si>
    <t>CORRIMAO EM MARMORITE, LARGURA 15CM</t>
  </si>
  <si>
    <t>REGULARIZAÇÃO DE SUPERFICIE DE CONCRETO APARENTE</t>
  </si>
  <si>
    <t>ISOLAMENTO TERMICO COM ARGAMASSA TRACO 1:3 (CIMENTO E AREIA GROSSA NAO PENEIRADA), COM ADICAO DE PEROLAS DE ISOPOR, ESPESSURA 6CM, PREPARO MANUAL DA ARGAMASSA</t>
  </si>
  <si>
    <t>ISOLAMENTO TERMICO COM MANTA DE LA DE VIDRO, ESPESSURA 2,5CM</t>
  </si>
  <si>
    <t>RECOLOCACAO DE TACOS DE MADEIRA COM REAPROVEITAMENTO DE MATERIAL E ASSENTAMENTO COM ARGAMASSA 1:4 (CIMENTO E AREIA)</t>
  </si>
  <si>
    <t>RECOLOCACAO DE PISO DE TABUAS DE MADEIRA, CONSIDERANDO REAPROVEITAMENTO DO MATERIAL, EXCLUSIVE VIGAMENTO</t>
  </si>
  <si>
    <t>ENSAIO DE LIMITE DE LIQUIDEZ - SOLOS</t>
  </si>
  <si>
    <t>ENSAIO DE COMPACTACAO - AMOSTRAS NAO TRABALHADAS - ENERGIA NORMAL - SOLOS</t>
  </si>
  <si>
    <t>ENSAIO DE MASSA ESPECIFICA - IN SITU - METODO BALAO DE BORRACHA - SOLOS</t>
  </si>
  <si>
    <t>ENSAIO DE INDICE DE SUPORTE CALIFORNIA - AMOSTRAS NAO TRABALHADAS - ENERGIA NORMAL - SOLOS</t>
  </si>
  <si>
    <t>ENSAIO DE TEOR DE UMIDADE - PROCESSO SPEEDY - SOLOS E AGREGADOS MIUDOS</t>
  </si>
  <si>
    <t>ENSAIOS DE REGULARIZACAO DO SUBLEITO</t>
  </si>
  <si>
    <t>DISTRIBUIDOR DE AGREGADOS REBOCAVEL, CAPACIDADE 1,9 M³, LARGURA DE TRABALHO 3,66 M - MANUTENÇÃO. AF_11/2015</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</si>
  <si>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</si>
  <si>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</si>
  <si>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</si>
  <si>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</si>
  <si>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</si>
  <si>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CHI DIURNO.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</si>
  <si>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</si>
  <si>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</si>
  <si>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</si>
  <si>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</si>
  <si>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</si>
  <si>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</si>
  <si>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</si>
  <si>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</si>
  <si>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</si>
  <si>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</si>
  <si>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</si>
  <si>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</si>
  <si>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</si>
  <si>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</si>
  <si>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</si>
  <si>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</si>
  <si>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</si>
  <si>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</si>
  <si>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</si>
  <si>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</si>
  <si>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</si>
  <si>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</si>
  <si>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</si>
  <si>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</si>
  <si>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</si>
  <si>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MÁQUINA DE PINTURA</t>
  </si>
  <si>
    <t>PULVERIZADOR DE TINTA ELÉTRICO/MÁQUINA DE PINTURA AIRLESS, VAZÃO 2 L/MIN - CHP DIURNO. AF_08/2016</t>
  </si>
  <si>
    <t>PULVERIZADOR DE TINTA ELÉTRICO/MÁQUINA DE PINTURA AIRLESS, VAZÃO 2 L/MIN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</si>
  <si>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</si>
  <si>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</si>
  <si>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</si>
  <si>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</si>
  <si>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POLIDORA DE PISO (POLITRIZ), PESO DE 100KG, DIÂMETRO 450 MM, MOTOR ELÉTRICO, POTÊNCIA 4 HP - CHP DIURNO. AF_09/2016</t>
  </si>
  <si>
    <t>POLIDORA DE PISO (POLITRIZ), PESO DE 100KG, DIÂMETRO 450 MM, MOTOR ELÉTRICO, POTÊNCIA 4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</si>
  <si>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</si>
  <si>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</si>
  <si>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</si>
  <si>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</si>
  <si>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MARTELETE OU ROMPEDOR PNEUMÁTICO MANUAL, 28 KG, COM SILENCIADOR - DEPRECIAÇÃO. AF_07/2016</t>
  </si>
  <si>
    <t>MARTELETE OU ROMPEDOR PNEUMÁTICO MANUAL, 28 KG, COM SILENCIADOR - JUROS. AF_07/2016</t>
  </si>
  <si>
    <t>MARTELETE OU ROMPEDOR PNEUMÁTICO MANUAL, 28 KG, COM SILENCIADOR - CHI DIURNO. AF_07/2016</t>
  </si>
  <si>
    <t>MARTELETE OU ROMPEDOR PNEUMÁTICO MANUAL, 28 KG, COM SILENCIADOR - CHP DIURNO. AF_07/2016</t>
  </si>
  <si>
    <t>MARTELETE OU ROMPEDOR PNEUMÁTICO MANUAL, 28 KG, COM SILENCIADOR - MANUTENÇÃO. AF_07/2016</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</si>
  <si>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</si>
  <si>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</si>
  <si>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</si>
  <si>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</si>
  <si>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</si>
  <si>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</si>
  <si>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</si>
  <si>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</si>
  <si>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</si>
  <si>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</si>
  <si>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</si>
  <si>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</si>
  <si>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</si>
  <si>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ESCORAS DE CONCRETO PARA CONTENÇÃO DE GUIAS PRÉ-FABRICADAS. AF_06/2016</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</si>
  <si>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</si>
  <si>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</si>
  <si>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</si>
  <si>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</si>
  <si>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</si>
  <si>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</si>
  <si>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</si>
  <si>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</si>
  <si>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</si>
  <si>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</si>
  <si>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</si>
  <si>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</si>
  <si>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</si>
  <si>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</si>
  <si>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</si>
  <si>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</si>
  <si>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</si>
  <si>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</si>
  <si>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</si>
  <si>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</si>
  <si>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</si>
  <si>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</si>
  <si>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</si>
  <si>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</si>
  <si>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</si>
  <si>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</si>
  <si>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</si>
  <si>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</si>
  <si>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</si>
  <si>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</si>
  <si>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</si>
  <si>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</si>
  <si>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</si>
  <si>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</si>
  <si>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</si>
  <si>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COMPRESSOR DE AR REBOCAVEL, VAZÃO 400 PCM, PRESSAO DE TRABALHO 102 PSI, MOTOR A DIESEL POTÊNCIA 110 CV - CHP DIURNO. AF_06/2015</t>
  </si>
  <si>
    <t>COMPRESSOR DE AR REBOCAVEL, VAZÃO 400 PCM, PRESSAO DE TRABALHO 102 PSI, MOTOR A DIESEL POTÊNCIA 110 CV - CHI DIURNO. AF_06/2015</t>
  </si>
  <si>
    <t>GRUPO GERADOR ESTACIONÁRIO, MOTOR DIESEL POTÊNCIA 170 KVA - DEPRECIAÇÃO. AF_02/2016</t>
  </si>
  <si>
    <t>GRUPO GERADOR ESTACIONÁRIO, MOTOR DIESEL POTÊNCIA 170 KVA - MANUTENÇÃO. AF_02/2016</t>
  </si>
  <si>
    <t>GRUPO GERADOR ESTACIONÁRIO, MOTOR DIESEL POTÊNCIA 170 KVA - MATERIAIS NA OPERAÇÃO. AF_02/2016</t>
  </si>
  <si>
    <t>GERADOR PORTÁTIL MONOFÁSICO, POTÊNCIA 5500 VA, MOTOR A GASOLINA, POTÊNCIA DO MOTOR 13 CV -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</si>
  <si>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</si>
  <si>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</si>
  <si>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</si>
  <si>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CAMINHONETE CABINE SIMPLES COM MOTOR 1.6 FLEX, CÂMBIO MANUAL, POTÊNCIA 101/104 CV, 2 PORTAS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</si>
  <si>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</si>
  <si>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</si>
  <si>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</si>
  <si>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</si>
  <si>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</si>
  <si>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</si>
  <si>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</si>
  <si>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</si>
  <si>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</si>
  <si>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</si>
  <si>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TOCO, PBT 14.300 KG, CARGA ÚTIL MÁX. 9.710 KG, DIST. ENTRE EIXOS 3,56 M, POTÊNCIA 185 CV, INCLUSIVE CARROCERIA FIXA ABERTA DE MADEIRA P/ TRANSPORTE GERAL DE CARGA SECA, DIMEN. APROX. 2,50 X 6,50 X 0,50 M - CHP DIURNO.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</si>
  <si>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</si>
  <si>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</si>
  <si>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</si>
  <si>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</si>
  <si>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</si>
  <si>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</si>
  <si>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CAMINHONETE COM MOTOR A DIESEL, POTÊNCIA 180 CV, CABINE DUPLA, 4X4 - CHP DIURNO. AF_11/2015</t>
  </si>
  <si>
    <t>CAMINHONETE CABINE SIMPLES COM MOTOR 1.6 FLEX, CÂMBIO MANUAL, POTÊNCIA 101/104 CV, 2 PORTAS - CHP DIURNO. AF_11/2015</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</si>
  <si>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</si>
  <si>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</si>
  <si>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</si>
  <si>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</si>
  <si>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</si>
  <si>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</si>
  <si>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</si>
  <si>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</si>
  <si>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</si>
  <si>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</si>
  <si>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</si>
  <si>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</si>
  <si>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</si>
  <si>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</si>
  <si>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</si>
  <si>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</si>
  <si>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</si>
  <si>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</si>
  <si>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PENEIRAS</t>
  </si>
  <si>
    <t>PENEIRAMENTO DE AREIA COM PENEIRA ELÉTRICA. AF_11/2015</t>
  </si>
  <si>
    <t>PENEIRAMENTO DE AREIA COM PENEIRA MANUAL. AF_11/2015</t>
  </si>
  <si>
    <t>PENEIRA ROTATIVA COM MOTOR ELÉTRICO TRIFÁSICO DE 2 CV, CILINDRO DE 1 M X 0,60 M, COM FUROS DE 3,17 MM - CHP DIURNO. AF_11/2015</t>
  </si>
  <si>
    <t>PENEIRA ROTATIVA COM MOTOR ELÉTRICO TRIFÁSICO DE 2 CV, CILINDRO DE 1 M X 0,60 M, COM FUROS DE 3,17 MM - CHI DIURNO.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</si>
  <si>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</si>
  <si>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</si>
  <si>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</si>
  <si>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</si>
  <si>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MARTELOS PERFURADORES / DEMOLIDORES</t>
  </si>
  <si>
    <t>MARTELO PERFURADOR PNEUMÁTICO MANUAL, HASTE 25 X 75 MM, 21 KG - CHP DIURNO. AF_12/2015</t>
  </si>
  <si>
    <t>MARTELO PERFURADOR PNEUMÁTICO MANUAL, HASTE 25 X 75 MM, 21 KG - CHI DIURNO.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</si>
  <si>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</si>
  <si>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</si>
  <si>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</si>
  <si>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MARTELO DEMOLIDOR PNEUMÁTICO MANUAL, 32 KG - CHI DIURNO. AF_09/2016</t>
  </si>
  <si>
    <t>MARTELO DEMOLIDOR PNEUMÁTICO MANUAL, 32 KG - CHP DIURNO. AF_09/2016</t>
  </si>
  <si>
    <t>MARTELO DEMOLIDOR PNEUMÁTICO MANUAL, 32 KG - DEPRECIAÇÃO. AF_09/2016</t>
  </si>
  <si>
    <t>MARTELO DEMOLIDOR PNEUMÁTICO MANUAL, 32 KG - JUROS. AF_09/2016</t>
  </si>
  <si>
    <t>MARTELO DEMOLIDOR PNEUMÁTICO MANUAL, 32 KG - MANUTENÇÃO. AF_09/2016</t>
  </si>
  <si>
    <t>USINA MISTURADORA DE SOLOS, CAPACIDADE DE 200 A 500 TON/H, POTENCIA 75KW - CHI DIURNO.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</si>
  <si>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</si>
  <si>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</si>
  <si>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</si>
  <si>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PERFURATRIZ HIDRÁULICA SOBRE CAMINHÃO COM TRADO CURTO ACOPLADO, PROFUNDIDADE MÁXIMA DE 20 M, DIÂMETRO MÁXIMO DE 1500 MM, POTÊNCIA INSTALADA DE 137 HP, MESA ROTATIVA COM TORQUE MÁXIMO DE 30 KNM - IMPOSTOS E SEGUROS. AF_06/2015</t>
  </si>
  <si>
    <t>PERFURATRIZ COM TORRE METÁLICA PARA EXECUÇÃO DE ESTACA HÉLICE CONTÍNUA, PROFUNDIDADE MÁXIMA DE 32 M, DIÂMETRO MÁXIMO DE 1000 MM, POTÊNCIA INSTALADA DE 350 HP, MESA ROTATIVA COM TORQUE MÁXIMO DE 263 KNM - CHP DIURNO. AF_01/2016</t>
  </si>
  <si>
    <t>PERFURATRIZ PNEUMATICA MANUAL DE PESO MEDIO, MARTELETE, 18KG, COMPRIMENTO MÁXIMO DE CURSO DE 6 M, DIAMETRO DO PISTAO DE 5,5 CM - CHP DIURNO. AF_11/2016</t>
  </si>
  <si>
    <t>PERFURATRIZ MANUAL, TORQUE MAXIMO 55 KGF.M, POTENCIA 5 CV, COM DIAMETRO MAXIMO 8 1/2" - CHP DIURNO. AF_11/2016</t>
  </si>
  <si>
    <t>PERFURATRIZ SOBRE ESTEIRA, TORQUE MÁXIMO 600 KGF, POTÊNCIA ENTRE 50 E 60 HP, DIÂMETRO MÁXIMO 10 - CHP DIURNO. AF_11/2016</t>
  </si>
  <si>
    <t>PERFURATRIZ COM TORRE METÁLICA PARA EXECUÇÃO DE ESTACA HÉLICE CONTÍNUA, PROFUNDIDADE MÁXIMA DE 32 M, DIÂMETRO MÁXIMO DE 1000 MM, POTÊNCIA INSTALADA DE 350 HP, MESA ROTATIVA COM TORQUE MÁXIMO DE 263 KNM - CHI DIURNO. AF_01/2016</t>
  </si>
  <si>
    <t>PERFURATRIZ PNEUMATICA MANUAL DE PESO MEDIO, MARTELETE, 18KG, COMPRIMENTO MÁXIMO DE CURSO DE 6 M, DIAMETRO DO PISTAO DE 5,5 CM - CHI DIURNO. AF_11/2016</t>
  </si>
  <si>
    <t>PERFURATRIZ MANUAL, TORQUE MAXIMO 55 KGF.M, POTENCIA 5 CV, COM DIAMETRO MAXIMO 8 1/2" - CHI DIURNO. AF_11/2016</t>
  </si>
  <si>
    <t>PERFURATRIZ SOBRE ESTEIRA, TORQUE MÁXIMO 600 KGF, POTÊNCIA ENTRE 50 E 60 HP, DIÂMETRO MÁXIMO 10 - CHI DIURNO. AF_11/2016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</si>
  <si>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</si>
  <si>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</si>
  <si>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</si>
  <si>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</si>
  <si>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</si>
  <si>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CORTADORA DE PISO COM MOTOR 4 TEMPOS A GASOLINA, POTÊNCIA DE 13 HP, COM DISCO DE CORTE DIAMANTADO SEGMENTADO PARA CONCRETO, DIÂMETRO DE 350 MM, FURO DE 1" (14 X 1")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</si>
  <si>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</si>
  <si>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</si>
  <si>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</si>
  <si>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</si>
  <si>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</si>
  <si>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CURSOS DE CAPACITAÇÃO</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</si>
  <si>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</si>
  <si>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</si>
  <si>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</si>
  <si>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</si>
  <si>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</si>
  <si>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</si>
  <si>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</si>
  <si>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</si>
  <si>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</si>
  <si>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</si>
  <si>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</si>
  <si>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</si>
  <si>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</si>
  <si>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</si>
  <si>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</si>
  <si>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</si>
  <si>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</si>
  <si>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</si>
  <si>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</si>
  <si>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</si>
  <si>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</si>
  <si>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</si>
  <si>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</si>
  <si>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</si>
  <si>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</si>
  <si>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</si>
  <si>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</si>
  <si>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</si>
  <si>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</si>
  <si>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</si>
  <si>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</si>
  <si>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</si>
  <si>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</si>
  <si>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</si>
  <si>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</si>
  <si>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</si>
  <si>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</si>
  <si>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</si>
  <si>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</si>
  <si>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</si>
  <si>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</si>
  <si>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PRAZO DE EXECUÇÃO (DIAS CORRIDOS):</t>
  </si>
  <si>
    <t>TERMO DE RESPONSABILIDADE</t>
  </si>
  <si>
    <t>O profissional signatário deste, abaixo identificado, se responsabiliza pelo atendimento integral do contido nas Resoluções Conjuntas SEIL/PRED, que determinam os procedimentos para elaboração e apresentação de orçamentos/projetos, bem como pelo correto uso dos modelos e tabelas SEIL/PRED vigentes. O objeto deste Termo refere-se à correspondente ART abaixo</t>
  </si>
  <si>
    <t>______________________________</t>
  </si>
  <si>
    <t>RESP. TÉCNICO</t>
  </si>
  <si>
    <t>ART/RRT nº :</t>
  </si>
  <si>
    <t>CREA:</t>
  </si>
  <si>
    <t>O profissional signatário deste, abaixo identificado, concede à SEIL/PRED a liberação dos direitos autorais relativos às composições de serviços por ele elaboradas correspondente a ART/RRT abaixo</t>
  </si>
  <si>
    <t>CURVA ABC DE SERVIÇOS</t>
  </si>
  <si>
    <t>% ACUMULADO</t>
  </si>
  <si>
    <t>QUANTIDADE TOTAL</t>
  </si>
  <si>
    <t>% DO ITEM</t>
  </si>
  <si>
    <t>FAIXA</t>
  </si>
  <si>
    <t>ESTA ABA DA PLANILHA NÃO É AUTOMATIZADA COM AS DEMAIS. DEVERÁ SER ELABORADO MANUALMENTE A SELEÇÃO DOS ITENS AGRUPADOS PARA MONTAGEM DA CURVA</t>
  </si>
  <si>
    <t xml:space="preserve">CUSTO TOTAL </t>
  </si>
  <si>
    <t xml:space="preserve">CUSTO TOTAL ACUMULADO </t>
  </si>
  <si>
    <t>CUSTO TOTAL</t>
  </si>
  <si>
    <t>VALOR PROPOSTO</t>
  </si>
  <si>
    <t xml:space="preserve"> DESCONTO PROPOSTO  /  VALOR DAS PARCELAS</t>
  </si>
  <si>
    <t>1.1</t>
  </si>
  <si>
    <t xml:space="preserve">Check-list da Documentação </t>
  </si>
  <si>
    <t>OBS: CASO O PRAZO ESTABELECIDO PELO EDITAL PARA A EXECUÇÃO DA OBRA SEJA DIFERENTE DE 180 DIAS (MODELO ACIMA) FAVOR MODIFICAR A QUANTIDADE DAS COLUNAS MENSAIS CONFORME PRAZO ESTABELECIDO EM EDITAL E AJUSTAR FÓRMULAS</t>
  </si>
  <si>
    <t>PROJETOS ARQUITETÔNICOS</t>
  </si>
  <si>
    <t>RECEBIDO 
FISCALIZAÇÃO</t>
  </si>
  <si>
    <t>SUBTOTAL</t>
  </si>
  <si>
    <t>ABA INSUMOS / COTAÇÃO</t>
  </si>
  <si>
    <t>CÓDIGO
COMPOSIÇÃO</t>
  </si>
  <si>
    <t>TABELA ANALÍTICA DE COMPOSIÇÃO DE SERVIÇOS COMPLEMENTARES</t>
  </si>
  <si>
    <t>PROJETOS ESTRUTURAIS</t>
  </si>
  <si>
    <t>COMP 001</t>
  </si>
  <si>
    <t>ABATIÁ</t>
  </si>
  <si>
    <t>ADRIANÓPOLIS</t>
  </si>
  <si>
    <t>AGUDOS DO SUL</t>
  </si>
  <si>
    <t>ALMIRANTE TAMANDARÉ</t>
  </si>
  <si>
    <t>ALTAMIRA DO PARANÁ</t>
  </si>
  <si>
    <t>ALTO PARAÍSO</t>
  </si>
  <si>
    <t>ALTO PARANÁ</t>
  </si>
  <si>
    <t>ALTO PIQUIRI</t>
  </si>
  <si>
    <t>ALTÔNIA</t>
  </si>
  <si>
    <t>ALVORADA DO SUL</t>
  </si>
  <si>
    <t>AMAPORÃ</t>
  </si>
  <si>
    <t>AMPÉRE</t>
  </si>
  <si>
    <t>ANAHY</t>
  </si>
  <si>
    <t>ANDIRÁ</t>
  </si>
  <si>
    <t>ÂNGULO</t>
  </si>
  <si>
    <t>ANTONINA</t>
  </si>
  <si>
    <t>ANTÔNIO OLINTO</t>
  </si>
  <si>
    <t>APUCARANA</t>
  </si>
  <si>
    <t>ARAPONGAS</t>
  </si>
  <si>
    <t>ARAPOTI</t>
  </si>
  <si>
    <t>ARAPUÃ</t>
  </si>
  <si>
    <t>ARARUNA</t>
  </si>
  <si>
    <t>ARAUCÁRIA</t>
  </si>
  <si>
    <t>ARIRANHA DO IVAÍ</t>
  </si>
  <si>
    <t>ASSAÍ</t>
  </si>
  <si>
    <t>ASSIS CHATEAUBRIAND</t>
  </si>
  <si>
    <t>ASTORGA</t>
  </si>
  <si>
    <t>ATALAIA</t>
  </si>
  <si>
    <t>BALSA NOVA</t>
  </si>
  <si>
    <t>BANDEIRANTES</t>
  </si>
  <si>
    <t>BARBOSA FERRAZ</t>
  </si>
  <si>
    <t>BARRACÃO</t>
  </si>
  <si>
    <t>BELA VISTA DA CAROBA</t>
  </si>
  <si>
    <t>BITURUNA</t>
  </si>
  <si>
    <t>BOA ESPERANÇA</t>
  </si>
  <si>
    <t>BOA ESPERANÇA DO IGUAÇU</t>
  </si>
  <si>
    <t>BOA VENTURA DE SÃO ROQUE</t>
  </si>
  <si>
    <t>BOA VISTA DA APARECIDA</t>
  </si>
  <si>
    <t>BOCAIÚVA DO SUL</t>
  </si>
  <si>
    <t>BOM JESUS DO SUL</t>
  </si>
  <si>
    <t>BOM SUCESSO</t>
  </si>
  <si>
    <t>BOM SUCESSO DO SUL</t>
  </si>
  <si>
    <t>BORRAZÓPOLIS</t>
  </si>
  <si>
    <t>BRAGANEY</t>
  </si>
  <si>
    <t>BRASILÂNDIA DO SUL</t>
  </si>
  <si>
    <t>CAFEARA</t>
  </si>
  <si>
    <t>CAFELÂNDIA</t>
  </si>
  <si>
    <t>CAFEZAL DO SUL</t>
  </si>
  <si>
    <t>CALIFÓRNIA</t>
  </si>
  <si>
    <t>CAMBARÁ</t>
  </si>
  <si>
    <t>CAMBÉ</t>
  </si>
  <si>
    <t>CAMBIRA</t>
  </si>
  <si>
    <t>CAMPINA DA LAGOA</t>
  </si>
  <si>
    <t>CAMPINA DO SIMÃO</t>
  </si>
  <si>
    <t>CAMPINA GRANDE DO SUL</t>
  </si>
  <si>
    <t>CAMPO BONITO</t>
  </si>
  <si>
    <t>CAMPO DO TENENTE</t>
  </si>
  <si>
    <t>CAMPO LARGO</t>
  </si>
  <si>
    <t>CAMPO MAGRO</t>
  </si>
  <si>
    <t>CAMPO MOURÃO</t>
  </si>
  <si>
    <t>CÂNDIDO DE ABREU</t>
  </si>
  <si>
    <t>CANDÓI</t>
  </si>
  <si>
    <t>CANTAGALO</t>
  </si>
  <si>
    <t>CAPANEMA</t>
  </si>
  <si>
    <t>CAPITÃO LEÔNIDAS MARQUES</t>
  </si>
  <si>
    <t>CARAMBEÍ</t>
  </si>
  <si>
    <t>CARLÓPOLIS</t>
  </si>
  <si>
    <t>CASCAVEL</t>
  </si>
  <si>
    <t>CASTRO</t>
  </si>
  <si>
    <t>CATANDUVAS</t>
  </si>
  <si>
    <t>CENTENÁRIO DO SUL</t>
  </si>
  <si>
    <t>CERRO AZUL</t>
  </si>
  <si>
    <t>CÉU AZUL</t>
  </si>
  <si>
    <t>CHOPINZINHO</t>
  </si>
  <si>
    <t>CIANORTE</t>
  </si>
  <si>
    <t>CIDADE GAÚCHA</t>
  </si>
  <si>
    <t>CLEVELÂNDIA</t>
  </si>
  <si>
    <t>COLOMBO</t>
  </si>
  <si>
    <t>COLORADO</t>
  </si>
  <si>
    <t>CONGONHINHAS</t>
  </si>
  <si>
    <t>CONSELHEIRO MAIRINCK</t>
  </si>
  <si>
    <t>CONTENDA</t>
  </si>
  <si>
    <t>CORBÉLIA</t>
  </si>
  <si>
    <t>CORNÉLIO PROCÓPIO</t>
  </si>
  <si>
    <t>CORONEL DOMINGOS SOARES</t>
  </si>
  <si>
    <t>CORONEL VIVIDA</t>
  </si>
  <si>
    <t>CORUMBATAÍ DO SUL</t>
  </si>
  <si>
    <t>CRUZ MACHADO</t>
  </si>
  <si>
    <t>CRUZEIRO DO IGUAÇU</t>
  </si>
  <si>
    <t>CRUZEIRO DO OESTE</t>
  </si>
  <si>
    <t>CRUZEIRO DO SUL</t>
  </si>
  <si>
    <t>CRUZMALTINA</t>
  </si>
  <si>
    <t>CURITIBA</t>
  </si>
  <si>
    <t>CURIÚVA</t>
  </si>
  <si>
    <t>DIAMANTE DO NORTE</t>
  </si>
  <si>
    <t>DIAMANTE DO SUL</t>
  </si>
  <si>
    <t>DIAMANTE D'OESTE</t>
  </si>
  <si>
    <t>DOIS VIZINHOS</t>
  </si>
  <si>
    <t>DOURADINA</t>
  </si>
  <si>
    <t>DOUTOR CAMARGO</t>
  </si>
  <si>
    <t>DOUTOR ULYSSES</t>
  </si>
  <si>
    <t>ENÉAS MARQUES</t>
  </si>
  <si>
    <t>ENGENHEIRO BELTRÃO</t>
  </si>
  <si>
    <t>ENTRE RIOS DO OESTE</t>
  </si>
  <si>
    <t>ESPERANÇA NOVA</t>
  </si>
  <si>
    <t>ESPIGÃO ALTO DO IGUAÇU</t>
  </si>
  <si>
    <t>FAROL</t>
  </si>
  <si>
    <t>FAXINAL</t>
  </si>
  <si>
    <t>FAZENDA RIO GRANDE</t>
  </si>
  <si>
    <t>FÊNIX</t>
  </si>
  <si>
    <t>FERNANDES PINHEIRO</t>
  </si>
  <si>
    <t>FIGUEIRA</t>
  </si>
  <si>
    <t>FLOR DA SERRA DO SUL</t>
  </si>
  <si>
    <t>FLORAÍ</t>
  </si>
  <si>
    <t>FLORESTA</t>
  </si>
  <si>
    <t>FLORESTÓPOLIS</t>
  </si>
  <si>
    <t>FLÓRIDA</t>
  </si>
  <si>
    <t>FORMOSA DO OESTE</t>
  </si>
  <si>
    <t>FOZ DO IGUAÇU</t>
  </si>
  <si>
    <t>FOZ DO JORDÃO</t>
  </si>
  <si>
    <t>FRANCISCO ALVES</t>
  </si>
  <si>
    <t>FRANCISCO BELTRÃO</t>
  </si>
  <si>
    <t>GENERAL CARNEIRO</t>
  </si>
  <si>
    <t>GODOY MOREIRA</t>
  </si>
  <si>
    <t>GOIOERÊ</t>
  </si>
  <si>
    <t>GOIOXIM</t>
  </si>
  <si>
    <t>GRANDES RIOS</t>
  </si>
  <si>
    <t>GUAÍRA</t>
  </si>
  <si>
    <t>GUAIRAÇÁ</t>
  </si>
  <si>
    <t>GUAMIRANGA</t>
  </si>
  <si>
    <t>GUAPIRAMA</t>
  </si>
  <si>
    <t>GUAPOREMA</t>
  </si>
  <si>
    <t>GUARACI</t>
  </si>
  <si>
    <t>GUARANIAÇU</t>
  </si>
  <si>
    <t>GUARAPUAVA</t>
  </si>
  <si>
    <t>GUARAQUEÇABA</t>
  </si>
  <si>
    <t>GUARATUBA</t>
  </si>
  <si>
    <t>HONÓRIO SERPA</t>
  </si>
  <si>
    <t>IBAITI</t>
  </si>
  <si>
    <t>IBEMA</t>
  </si>
  <si>
    <t>IBIPORÃ</t>
  </si>
  <si>
    <t>ICARAÍMA</t>
  </si>
  <si>
    <t>IGUARAÇU</t>
  </si>
  <si>
    <t>IGUATU</t>
  </si>
  <si>
    <t>IMBAÚ</t>
  </si>
  <si>
    <t>IMBITUVA</t>
  </si>
  <si>
    <t>INÁCIO MARTINS</t>
  </si>
  <si>
    <t>INAJÁ</t>
  </si>
  <si>
    <t>INDIANÓPOLIS</t>
  </si>
  <si>
    <t>IPIRANGA</t>
  </si>
  <si>
    <t>IPORÃ</t>
  </si>
  <si>
    <t>IRACEMA DO OESTE</t>
  </si>
  <si>
    <t>IRATI</t>
  </si>
  <si>
    <t>IRETAMA</t>
  </si>
  <si>
    <t>ITAGUAJÉ</t>
  </si>
  <si>
    <t>ITAIPULÂNDIA</t>
  </si>
  <si>
    <t>ITAMBARACÁ</t>
  </si>
  <si>
    <t>ITAMBÉ</t>
  </si>
  <si>
    <t>ITAPEJARA D'OESTE</t>
  </si>
  <si>
    <t>ITAPERUÇU</t>
  </si>
  <si>
    <t>ITAÚNA DO SUL</t>
  </si>
  <si>
    <t>IVAÍ</t>
  </si>
  <si>
    <t>IVAIPORÃ</t>
  </si>
  <si>
    <t>IVATÉ</t>
  </si>
  <si>
    <t>IVATUBA</t>
  </si>
  <si>
    <t>JABOTI</t>
  </si>
  <si>
    <t>JACAREZINHO</t>
  </si>
  <si>
    <t>JAGUAPITÃ</t>
  </si>
  <si>
    <t>JAGUARIAÍVA</t>
  </si>
  <si>
    <t>JANDAIA DO SUL</t>
  </si>
  <si>
    <t>JANIÓPOLIS</t>
  </si>
  <si>
    <t>JAPIRA</t>
  </si>
  <si>
    <t>JAPURÁ</t>
  </si>
  <si>
    <t>JARDIM ALEGRE</t>
  </si>
  <si>
    <t>JARDIM OLINDA</t>
  </si>
  <si>
    <t>JATAIZINHO</t>
  </si>
  <si>
    <t>JESUÍTAS</t>
  </si>
  <si>
    <t>JOAQUIM TÁVORA</t>
  </si>
  <si>
    <t>JUNDIAÍ DO SUL</t>
  </si>
  <si>
    <t>JURANDA</t>
  </si>
  <si>
    <t>JUSSARA</t>
  </si>
  <si>
    <t>KALORÉ</t>
  </si>
  <si>
    <t>LAPA</t>
  </si>
  <si>
    <t>LARANJAL</t>
  </si>
  <si>
    <t>LARANJEIRAS DO SUL</t>
  </si>
  <si>
    <t>LEÓPOLIS</t>
  </si>
  <si>
    <t>LIDIANÓPOLIS</t>
  </si>
  <si>
    <t>LINDOESTE</t>
  </si>
  <si>
    <t>LOANDA</t>
  </si>
  <si>
    <t>LOBATO</t>
  </si>
  <si>
    <t>LONDRINA</t>
  </si>
  <si>
    <t>LUIZIANA</t>
  </si>
  <si>
    <t>LUNARDELLI</t>
  </si>
  <si>
    <t>LUPIONÓPOLIS</t>
  </si>
  <si>
    <t>MALLET</t>
  </si>
  <si>
    <t>MAMBORÊ</t>
  </si>
  <si>
    <t>MANDAGUAÇU</t>
  </si>
  <si>
    <t>MANDAGUARI</t>
  </si>
  <si>
    <t>MANDIRITUBA</t>
  </si>
  <si>
    <t>MANFRINÓPOLIS</t>
  </si>
  <si>
    <t>MANGUEIRINHA</t>
  </si>
  <si>
    <t>MANOEL RIBAS</t>
  </si>
  <si>
    <t>MARECHAL CÂNDIDO RONDON</t>
  </si>
  <si>
    <t>MARIA HELENA</t>
  </si>
  <si>
    <t>MARIALVA</t>
  </si>
  <si>
    <t>MARILÂNDIA DO SUL</t>
  </si>
  <si>
    <t>MARILENA</t>
  </si>
  <si>
    <t>MARILUZ</t>
  </si>
  <si>
    <t>MARINGÁ</t>
  </si>
  <si>
    <t>MARIÓPOLIS</t>
  </si>
  <si>
    <t>MARIPÁ</t>
  </si>
  <si>
    <t>MARMELEIRO</t>
  </si>
  <si>
    <t>MARQUINHO</t>
  </si>
  <si>
    <t>MARUMBI</t>
  </si>
  <si>
    <t>MATELÂNDIA</t>
  </si>
  <si>
    <t>MATINHOS</t>
  </si>
  <si>
    <t>MATO RICO</t>
  </si>
  <si>
    <t>MAUÁ DA SERRA</t>
  </si>
  <si>
    <t>MEDIANEIRA</t>
  </si>
  <si>
    <t>MERCEDES</t>
  </si>
  <si>
    <t>MIRADOR</t>
  </si>
  <si>
    <t>MIRASELVA</t>
  </si>
  <si>
    <t>MISSAL</t>
  </si>
  <si>
    <t>MOREIRA SALES</t>
  </si>
  <si>
    <t>MORRETES</t>
  </si>
  <si>
    <t>MUNHOZ DE MELO</t>
  </si>
  <si>
    <t>NOSSA SENHORA DAS GRAÇAS</t>
  </si>
  <si>
    <t>NOVA ALIANÇA DO IVAÍ</t>
  </si>
  <si>
    <t>NOVA AMÉRICA DA COLINA</t>
  </si>
  <si>
    <t>NOVA AURORA</t>
  </si>
  <si>
    <t>NOVA CANTU</t>
  </si>
  <si>
    <t>NOVA ESPERANÇA</t>
  </si>
  <si>
    <t>NOVA ESPERANÇA DO SUDOESTE</t>
  </si>
  <si>
    <t>NOVA FÁTIMA</t>
  </si>
  <si>
    <t>NOVA LARANJEIRAS</t>
  </si>
  <si>
    <t>NOVA LONDRINA</t>
  </si>
  <si>
    <t>NOVA OLÍMPIA</t>
  </si>
  <si>
    <t>NOVA PRATA DO IGUAÇU</t>
  </si>
  <si>
    <t>NOVA SANTA BÁRBARA</t>
  </si>
  <si>
    <t>NOVA SANTA ROSA</t>
  </si>
  <si>
    <t>NOVA TEBAS</t>
  </si>
  <si>
    <t>NOVO ITACOLOMI</t>
  </si>
  <si>
    <t>ORTIGUEIRA</t>
  </si>
  <si>
    <t>OURIZONA</t>
  </si>
  <si>
    <t>OURO VERDE DO OESTE</t>
  </si>
  <si>
    <t>PAIÇANDU</t>
  </si>
  <si>
    <t>PALMAS</t>
  </si>
  <si>
    <t>PALMEIRA</t>
  </si>
  <si>
    <t>PALMITAL</t>
  </si>
  <si>
    <t>PALOTINA</t>
  </si>
  <si>
    <t>PARAÍSO DO NORTE</t>
  </si>
  <si>
    <t>PARANACITY</t>
  </si>
  <si>
    <t>PARANAGUÁ</t>
  </si>
  <si>
    <t>PARANAPOEMA</t>
  </si>
  <si>
    <t>PARANAVAÍ</t>
  </si>
  <si>
    <t>PATO BRAGADO</t>
  </si>
  <si>
    <t>PATO BRANCO</t>
  </si>
  <si>
    <t>PAULA FREITAS</t>
  </si>
  <si>
    <t>PAULO FRONTIN</t>
  </si>
  <si>
    <t>PEABIRU</t>
  </si>
  <si>
    <t>PEROBAL</t>
  </si>
  <si>
    <t>PÉROLA</t>
  </si>
  <si>
    <t>PÉROLA D'OESTE</t>
  </si>
  <si>
    <t>PIÊN</t>
  </si>
  <si>
    <t>PINHAIS</t>
  </si>
  <si>
    <t>PINHAL DE SÃO BENTO</t>
  </si>
  <si>
    <t>PINHALÃO</t>
  </si>
  <si>
    <t>PINHÃO</t>
  </si>
  <si>
    <t>PIRAÍ DO SUL</t>
  </si>
  <si>
    <t>PIRAQUARA</t>
  </si>
  <si>
    <t>PITANGA</t>
  </si>
  <si>
    <t>PITANGUEIRAS</t>
  </si>
  <si>
    <t>PLANALTINA DO PARANÁ</t>
  </si>
  <si>
    <t>PLANALTO</t>
  </si>
  <si>
    <t>PONTA GROSSA</t>
  </si>
  <si>
    <t>PONTAL DO PARANÁ</t>
  </si>
  <si>
    <t>PORECATU</t>
  </si>
  <si>
    <t>PORTO AMAZONAS</t>
  </si>
  <si>
    <t>PORTO BARREIRO</t>
  </si>
  <si>
    <t>PORTO RICO</t>
  </si>
  <si>
    <t>PORTO VITÓRIA</t>
  </si>
  <si>
    <t>PRADO FERREIRA</t>
  </si>
  <si>
    <t>PRANCHITA</t>
  </si>
  <si>
    <t>PRESIDENTE CASTELO BRANCO</t>
  </si>
  <si>
    <t>PRIMEIRO DE MAIO</t>
  </si>
  <si>
    <t>PRUDENTÓPOLIS</t>
  </si>
  <si>
    <t>QUARTO CENTENÁRIO</t>
  </si>
  <si>
    <t>QUATIGUÁ</t>
  </si>
  <si>
    <t>QUATRO BARRAS</t>
  </si>
  <si>
    <t>QUATRO PONTES</t>
  </si>
  <si>
    <t>QUEDAS DO IGUAÇU</t>
  </si>
  <si>
    <t>QUERÊNCIA DO NORTE</t>
  </si>
  <si>
    <t>QUINTA DO SOL</t>
  </si>
  <si>
    <t>QUITANDINHA</t>
  </si>
  <si>
    <t>RAMILÂNDIA</t>
  </si>
  <si>
    <t>RANCHO ALEGRE</t>
  </si>
  <si>
    <t>RANCHO ALEGRE D'OESTE</t>
  </si>
  <si>
    <t>REALEZA</t>
  </si>
  <si>
    <t>REBOUÇAS</t>
  </si>
  <si>
    <t>RENASCENÇA</t>
  </si>
  <si>
    <t>RESERVA</t>
  </si>
  <si>
    <t>RESERVA DO IGUAÇU</t>
  </si>
  <si>
    <t>RIBEIRÃO CLARO</t>
  </si>
  <si>
    <t>RIBEIRÃO DO PINHAL</t>
  </si>
  <si>
    <t>RIO AZUL</t>
  </si>
  <si>
    <t>RIO BOM</t>
  </si>
  <si>
    <t>RIO BONITO DO IGUAÇU</t>
  </si>
  <si>
    <t>RIO BRANCO DO IVAÍ</t>
  </si>
  <si>
    <t>RIO BRANCO DO SUL</t>
  </si>
  <si>
    <t>RIO NEGRO</t>
  </si>
  <si>
    <t>ROLÂNDIA</t>
  </si>
  <si>
    <t>RONCADOR</t>
  </si>
  <si>
    <t>RONDON</t>
  </si>
  <si>
    <t>ROSÁRIO DO IVAÍ</t>
  </si>
  <si>
    <t>SABÁUDIA</t>
  </si>
  <si>
    <t>SALGADO FILHO</t>
  </si>
  <si>
    <t>SALTO DO ITARARÉ</t>
  </si>
  <si>
    <t>SALTO DO LONTRA</t>
  </si>
  <si>
    <t>SANTA AMÉLIA</t>
  </si>
  <si>
    <t>SANTA CECÍLIA DO PAVÃO</t>
  </si>
  <si>
    <t>SANTA CRUZ DE MONTE CASTELO</t>
  </si>
  <si>
    <t>SANTA FÉ</t>
  </si>
  <si>
    <t>SANTA HELENA</t>
  </si>
  <si>
    <t>SANTA INÊS</t>
  </si>
  <si>
    <t>SANTA ISABEL DO IVAÍ</t>
  </si>
  <si>
    <t>SANTA IZABEL DO OESTE</t>
  </si>
  <si>
    <t>SANTA LÚCIA</t>
  </si>
  <si>
    <t>SANTA MARIA DO OESTE</t>
  </si>
  <si>
    <t>SANTA MARIANA</t>
  </si>
  <si>
    <t>SANTA MÔNICA</t>
  </si>
  <si>
    <t>SANTA TEREZA DO OESTE</t>
  </si>
  <si>
    <t>SANTA TEREZINHA DE ITAIPU</t>
  </si>
  <si>
    <t>SANTANA DO ITARARÉ</t>
  </si>
  <si>
    <t>SANTO ANTÔNIO DA PLATINA</t>
  </si>
  <si>
    <t>SANTO ANTÔNIO DO CAIUÁ</t>
  </si>
  <si>
    <t>SANTO ANTÔNIO DO PARAÍSO</t>
  </si>
  <si>
    <t>SANTO ANTÔNIO DO SUDOESTE</t>
  </si>
  <si>
    <t>SANTO INÁCIO</t>
  </si>
  <si>
    <t>SÃO CARLOS DO IVAÍ</t>
  </si>
  <si>
    <t>SÃO JERÔNIMO DA SERRA</t>
  </si>
  <si>
    <t>SÃO JOÃO</t>
  </si>
  <si>
    <t>SÃO JOÃO DO CAIUÁ</t>
  </si>
  <si>
    <t>SÃO JOÃO DO IVAÍ</t>
  </si>
  <si>
    <t>SÃO JOÃO DO TRIUNFO</t>
  </si>
  <si>
    <t>SÃO JORGE DO IVAÍ</t>
  </si>
  <si>
    <t>SÃO JORGE DO PATROCÍNIO</t>
  </si>
  <si>
    <t>SÃO JORGE D'OESTE</t>
  </si>
  <si>
    <t>SÃO JOSÉ DA BOA VISTA</t>
  </si>
  <si>
    <t>SÃO JOSÉ DAS PALMEIRAS</t>
  </si>
  <si>
    <t>SÃO JOSÉ DOS PINHAIS</t>
  </si>
  <si>
    <t>SÃO MANOEL DO PARANÁ</t>
  </si>
  <si>
    <t>SÃO MATEUS DO SUL</t>
  </si>
  <si>
    <t>SÃO MIGUEL DO IGUAÇU</t>
  </si>
  <si>
    <t>SÃO PEDRO DO IGUAÇU</t>
  </si>
  <si>
    <t>SÃO PEDRO DO IVAÍ</t>
  </si>
  <si>
    <t>SÃO PEDRO DO PARANÁ</t>
  </si>
  <si>
    <t>SÃO SEBASTIÃO DA AMOREIRA</t>
  </si>
  <si>
    <t>SÃO TOMÉ</t>
  </si>
  <si>
    <t>SAPOPEMA</t>
  </si>
  <si>
    <t>SARANDI</t>
  </si>
  <si>
    <t>SAUDADE DO IGUAÇU</t>
  </si>
  <si>
    <t>SENGÉS</t>
  </si>
  <si>
    <t>SERRANÓPOLIS DO IGUAÇU</t>
  </si>
  <si>
    <t>SERTANEJA</t>
  </si>
  <si>
    <t>SERTANÓPOLIS</t>
  </si>
  <si>
    <t>SIQUEIRA CAMPOS</t>
  </si>
  <si>
    <t>SULINA</t>
  </si>
  <si>
    <t>TAMARANA</t>
  </si>
  <si>
    <t>TAMBOARA</t>
  </si>
  <si>
    <t>TAPEJARA</t>
  </si>
  <si>
    <t>TAPIRA</t>
  </si>
  <si>
    <t>TEIXEIRA SOARES</t>
  </si>
  <si>
    <t>TELÊMACO BORBA</t>
  </si>
  <si>
    <t>TERRA BOA</t>
  </si>
  <si>
    <t>TERRA RICA</t>
  </si>
  <si>
    <t>TERRA ROXA</t>
  </si>
  <si>
    <t>TIBAGI</t>
  </si>
  <si>
    <t>TIJUCAS DO SUL</t>
  </si>
  <si>
    <t>TOLEDO</t>
  </si>
  <si>
    <t>TOMAZINA</t>
  </si>
  <si>
    <t>TRÊS BARRAS DO PARANÁ</t>
  </si>
  <si>
    <t>TUNAS DO PARANÁ</t>
  </si>
  <si>
    <t>TUNEIRAS DO OESTE</t>
  </si>
  <si>
    <t>TUPÃSSI</t>
  </si>
  <si>
    <t>TURVO</t>
  </si>
  <si>
    <t>UBIRATÃ</t>
  </si>
  <si>
    <t>UMUARAMA</t>
  </si>
  <si>
    <t>UNIÃO DA VITÓRIA</t>
  </si>
  <si>
    <t>UNIFLOR</t>
  </si>
  <si>
    <t>URAÍ</t>
  </si>
  <si>
    <t>VENTANIA</t>
  </si>
  <si>
    <t>VERA CRUZ DO OESTE</t>
  </si>
  <si>
    <t>VERÊ</t>
  </si>
  <si>
    <t>VIRMOND</t>
  </si>
  <si>
    <t>VITORINO</t>
  </si>
  <si>
    <t>WENCESLAU BRAZ</t>
  </si>
  <si>
    <t>XAMBRÊ</t>
  </si>
  <si>
    <t>FABRICAÇÃO</t>
  </si>
  <si>
    <t>RECUPERAÇÃO</t>
  </si>
  <si>
    <t>REFORMA</t>
  </si>
  <si>
    <t>CONSERTO</t>
  </si>
  <si>
    <t>CONSERVAÇÃO</t>
  </si>
  <si>
    <t>DEMOLIÇÃO</t>
  </si>
  <si>
    <t>INSTALAÇÃO</t>
  </si>
  <si>
    <t>MANUTENÇÃO</t>
  </si>
  <si>
    <t>MONTAGEM</t>
  </si>
  <si>
    <t>OPERAÇÃO</t>
  </si>
  <si>
    <t>TRANSPORTE</t>
  </si>
  <si>
    <t>TIPO DE OBRA/SERVIÇO:</t>
  </si>
  <si>
    <t>SINAPI MARÇO DE 2019 COM DESONERAÇÃO</t>
  </si>
  <si>
    <t>TABELAS DE REFERÊNCIA:  SINAPI/PR (MARÇO/2019) E PRED (MAIO/2019) VERSÃO 1.0</t>
  </si>
  <si>
    <t>Resp. Aprovação</t>
  </si>
  <si>
    <t xml:space="preserve">M2    </t>
  </si>
  <si>
    <t xml:space="preserve">H     </t>
  </si>
  <si>
    <t xml:space="preserve">UN    </t>
  </si>
  <si>
    <t xml:space="preserve">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</si>
  <si>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</si>
  <si>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</si>
  <si>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</si>
  <si>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</si>
  <si>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</si>
  <si>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</si>
  <si>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</si>
  <si>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</si>
  <si>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</si>
  <si>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</si>
  <si>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</si>
  <si>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</si>
  <si>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</si>
  <si>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</si>
  <si>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</si>
  <si>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</si>
  <si>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</si>
  <si>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</si>
  <si>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</si>
  <si>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</si>
  <si>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</si>
  <si>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</si>
  <si>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</si>
  <si>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</si>
  <si>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</si>
  <si>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</si>
  <si>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</si>
  <si>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</si>
  <si>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</si>
  <si>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</si>
  <si>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</si>
  <si>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</si>
  <si>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</si>
  <si>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</si>
  <si>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</si>
  <si>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</si>
  <si>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</si>
  <si>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</si>
  <si>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</si>
  <si>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</si>
  <si>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</si>
  <si>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</si>
  <si>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</si>
  <si>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</si>
  <si>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KG    </t>
  </si>
  <si>
    <t xml:space="preserve">L     </t>
  </si>
  <si>
    <t xml:space="preserve">ACO CA-25, 12,5 MM, VERGALHAO                                                                                                                                                                                                                                                                                                                                                                                                                                                                             </t>
  </si>
  <si>
    <t xml:space="preserve">ACO CA-25, 16,0 MM, VERGALHAO                                                                                                                                                                                                                                                                                                                                                                                                                                                                             </t>
  </si>
  <si>
    <t xml:space="preserve">ACO CA-25, 6,3 MM, VERGALHAO                                                                                                                                                                                                                                                                                                                                                                                                                                                                              </t>
  </si>
  <si>
    <t xml:space="preserve">ACO CA-50, 10,0 MM, DOBRADO E CORTADO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</si>
  <si>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</si>
  <si>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</si>
  <si>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</si>
  <si>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</si>
  <si>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</si>
  <si>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</si>
  <si>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</si>
  <si>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</si>
  <si>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</si>
  <si>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</si>
  <si>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</si>
  <si>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</si>
  <si>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</si>
  <si>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</si>
  <si>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</si>
  <si>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</si>
  <si>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</si>
  <si>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</si>
  <si>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</si>
  <si>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</si>
  <si>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</si>
  <si>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</si>
  <si>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</si>
  <si>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</si>
  <si>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</si>
  <si>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</si>
  <si>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</si>
  <si>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</si>
  <si>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</si>
  <si>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</si>
  <si>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</si>
  <si>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</si>
  <si>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</si>
  <si>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</si>
  <si>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</si>
  <si>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</si>
  <si>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</si>
  <si>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</si>
  <si>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</si>
  <si>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</si>
  <si>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</si>
  <si>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</si>
  <si>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</si>
  <si>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</si>
  <si>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</si>
  <si>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</si>
  <si>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</si>
  <si>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</si>
  <si>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</si>
  <si>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</si>
  <si>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</si>
  <si>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</si>
  <si>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</si>
  <si>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</si>
  <si>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</si>
  <si>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</si>
  <si>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</si>
  <si>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</si>
  <si>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</si>
  <si>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</si>
  <si>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</si>
  <si>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</si>
  <si>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</si>
  <si>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</si>
  <si>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</si>
  <si>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</si>
  <si>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</si>
  <si>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</si>
  <si>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</si>
  <si>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</si>
  <si>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</si>
  <si>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</si>
  <si>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</si>
  <si>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</si>
  <si>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</si>
  <si>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</si>
  <si>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</si>
  <si>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</si>
  <si>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</si>
  <si>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</si>
  <si>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</si>
  <si>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</si>
  <si>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</si>
  <si>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</si>
  <si>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</si>
  <si>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</si>
  <si>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</si>
  <si>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</si>
  <si>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</si>
  <si>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</si>
  <si>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</si>
  <si>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</si>
  <si>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</si>
  <si>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</si>
  <si>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</si>
  <si>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</si>
  <si>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</si>
  <si>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</si>
  <si>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</si>
  <si>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</si>
  <si>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</si>
  <si>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18L   </t>
  </si>
  <si>
    <t xml:space="preserve">ADITIVO PLASTIFICANTE RETARDADOR DE PEGA E REDUTOR DE AGUA PARA CONCRETO                                                                                                                                                                                                                                                                                                                                                                                                                                  </t>
  </si>
  <si>
    <t xml:space="preserve">ADITIVO SUPERPLASTIFICANTE DE PEGA NORMAL PARA CONCRETO (TAMBOR 200 KG)                                                                                                                                                                                                                                                                                                                                                                                                                                   </t>
  </si>
  <si>
    <t xml:space="preserve">200KG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</si>
  <si>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</si>
  <si>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</si>
  <si>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</si>
  <si>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</si>
  <si>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</si>
  <si>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</si>
  <si>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</si>
  <si>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M3    </t>
  </si>
  <si>
    <t xml:space="preserve">AGUA SANITARIA                                                                                                                                                                                                                                                                                                                                                                                                                                                                                            </t>
  </si>
  <si>
    <t xml:space="preserve">AJUDANTE DE ARMADOR                                                                                                                                                                                                                                                                                                                                                                                                                                                                                       </t>
  </si>
  <si>
    <t xml:space="preserve">AJUDANTE DE ARMADOR (MENSALISTA)                                                                                                                                                                                                                                                                                                                                                                                                                                                                          </t>
  </si>
  <si>
    <t xml:space="preserve">MES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</si>
  <si>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</si>
  <si>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</si>
  <si>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</si>
  <si>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</si>
  <si>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</si>
  <si>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</si>
  <si>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</si>
  <si>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</si>
  <si>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</si>
  <si>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</si>
  <si>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</si>
  <si>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</si>
  <si>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</si>
  <si>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</si>
  <si>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</si>
  <si>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</si>
  <si>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</si>
  <si>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</si>
  <si>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</si>
  <si>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</si>
  <si>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</si>
  <si>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</si>
  <si>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</si>
  <si>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</si>
  <si>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</si>
  <si>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</si>
  <si>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</si>
  <si>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</si>
  <si>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</si>
  <si>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</si>
  <si>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</si>
  <si>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</si>
  <si>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</si>
  <si>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</si>
  <si>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</si>
  <si>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</si>
  <si>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</si>
  <si>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</si>
  <si>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</si>
  <si>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</si>
  <si>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</si>
  <si>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</si>
  <si>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</si>
  <si>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</si>
  <si>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</si>
  <si>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</si>
  <si>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</si>
  <si>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</si>
  <si>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</si>
  <si>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</si>
  <si>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</si>
  <si>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</si>
  <si>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</si>
  <si>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</si>
  <si>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</si>
  <si>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</si>
  <si>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</si>
  <si>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</si>
  <si>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</si>
  <si>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</si>
  <si>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</si>
  <si>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</si>
  <si>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</si>
  <si>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</si>
  <si>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</si>
  <si>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</si>
  <si>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</si>
  <si>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</si>
  <si>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</si>
  <si>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</si>
  <si>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</si>
  <si>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</si>
  <si>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</si>
  <si>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</si>
  <si>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</si>
  <si>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</si>
  <si>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</si>
  <si>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</si>
  <si>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</si>
  <si>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</si>
  <si>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</si>
  <si>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</si>
  <si>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</si>
  <si>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</si>
  <si>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</si>
  <si>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</si>
  <si>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</si>
  <si>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</si>
  <si>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</si>
  <si>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</si>
  <si>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</si>
  <si>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DM3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</si>
  <si>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</si>
  <si>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</si>
  <si>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</si>
  <si>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</si>
  <si>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</si>
  <si>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</si>
  <si>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</si>
  <si>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</si>
  <si>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</si>
  <si>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</si>
  <si>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</si>
  <si>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</si>
  <si>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</si>
  <si>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</si>
  <si>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</si>
  <si>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</si>
  <si>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</si>
  <si>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</si>
  <si>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</si>
  <si>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</si>
  <si>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</si>
  <si>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</si>
  <si>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</si>
  <si>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</si>
  <si>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</si>
  <si>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</si>
  <si>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</si>
  <si>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</si>
  <si>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</si>
  <si>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</si>
  <si>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</si>
  <si>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</si>
  <si>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</si>
  <si>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</si>
  <si>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</si>
  <si>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</si>
  <si>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</si>
  <si>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</si>
  <si>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</si>
  <si>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</si>
  <si>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</si>
  <si>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</si>
  <si>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</si>
  <si>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</si>
  <si>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</si>
  <si>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</si>
  <si>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</si>
  <si>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</si>
  <si>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</si>
  <si>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</si>
  <si>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</si>
  <si>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</si>
  <si>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</si>
  <si>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</si>
  <si>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</si>
  <si>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POLIMERO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</si>
  <si>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</si>
  <si>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</si>
  <si>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</si>
  <si>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</si>
  <si>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</si>
  <si>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</si>
  <si>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</si>
  <si>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</si>
  <si>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</si>
  <si>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</si>
  <si>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</si>
  <si>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</si>
  <si>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</si>
  <si>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</si>
  <si>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</si>
  <si>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</si>
  <si>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</si>
  <si>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</si>
  <si>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</si>
  <si>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</si>
  <si>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</si>
  <si>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</si>
  <si>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</si>
  <si>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</si>
  <si>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</si>
  <si>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</si>
  <si>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</si>
  <si>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</si>
  <si>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</si>
  <si>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</si>
  <si>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</si>
  <si>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</si>
  <si>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</si>
  <si>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</si>
  <si>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</si>
  <si>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</si>
  <si>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</si>
  <si>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</si>
  <si>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</si>
  <si>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</si>
  <si>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</si>
  <si>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</si>
  <si>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</si>
  <si>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</si>
  <si>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</si>
  <si>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</si>
  <si>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</si>
  <si>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</si>
  <si>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</si>
  <si>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</si>
  <si>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</si>
  <si>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</si>
  <si>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</si>
  <si>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</si>
  <si>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</si>
  <si>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</si>
  <si>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</si>
  <si>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</si>
  <si>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</si>
  <si>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</si>
  <si>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</si>
  <si>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</si>
  <si>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</si>
  <si>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</si>
  <si>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</si>
  <si>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</si>
  <si>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</si>
  <si>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</si>
  <si>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</si>
  <si>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</si>
  <si>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</si>
  <si>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</si>
  <si>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</si>
  <si>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</si>
  <si>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</si>
  <si>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</si>
  <si>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</si>
  <si>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</si>
  <si>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</si>
  <si>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</si>
  <si>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</si>
  <si>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</si>
  <si>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</si>
  <si>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</si>
  <si>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</si>
  <si>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</si>
  <si>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</si>
  <si>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</si>
  <si>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</si>
  <si>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</si>
  <si>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</si>
  <si>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</si>
  <si>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</si>
  <si>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</si>
  <si>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</si>
  <si>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</si>
  <si>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</si>
  <si>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</si>
  <si>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</si>
  <si>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</si>
  <si>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</si>
  <si>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</si>
  <si>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</si>
  <si>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</si>
  <si>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</si>
  <si>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</si>
  <si>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</si>
  <si>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</si>
  <si>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</si>
  <si>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</si>
  <si>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</si>
  <si>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</si>
  <si>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</si>
  <si>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</si>
  <si>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</si>
  <si>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PAR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</si>
  <si>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</si>
  <si>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</si>
  <si>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</si>
  <si>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</si>
  <si>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</si>
  <si>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</si>
  <si>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</si>
  <si>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</si>
  <si>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</si>
  <si>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</si>
  <si>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</si>
  <si>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</si>
  <si>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</si>
  <si>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</si>
  <si>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</si>
  <si>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</si>
  <si>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</si>
  <si>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</si>
  <si>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</si>
  <si>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</si>
  <si>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</si>
  <si>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</si>
  <si>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</si>
  <si>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</si>
  <si>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</si>
  <si>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</si>
  <si>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</si>
  <si>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</si>
  <si>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</si>
  <si>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</si>
  <si>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</si>
  <si>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</si>
  <si>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</si>
  <si>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</si>
  <si>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JG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</si>
  <si>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</si>
  <si>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</si>
  <si>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</si>
  <si>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</si>
  <si>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</si>
  <si>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</si>
  <si>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</si>
  <si>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</si>
  <si>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</si>
  <si>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</si>
  <si>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</si>
  <si>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</si>
  <si>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</si>
  <si>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</si>
  <si>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</si>
  <si>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</si>
  <si>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MIL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</si>
  <si>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</si>
  <si>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</si>
  <si>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</si>
  <si>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</si>
  <si>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</si>
  <si>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</si>
  <si>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</si>
  <si>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</si>
  <si>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</si>
  <si>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</si>
  <si>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</si>
  <si>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</si>
  <si>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</si>
  <si>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</si>
  <si>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</si>
  <si>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</si>
  <si>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</si>
  <si>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</si>
  <si>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</si>
  <si>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</si>
  <si>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</si>
  <si>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</si>
  <si>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</si>
  <si>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</si>
  <si>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</si>
  <si>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</si>
  <si>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</si>
  <si>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</si>
  <si>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</si>
  <si>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</si>
  <si>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</si>
  <si>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</si>
  <si>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</si>
  <si>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</si>
  <si>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</si>
  <si>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</si>
  <si>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</si>
  <si>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</si>
  <si>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</si>
  <si>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</si>
  <si>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</si>
  <si>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</si>
  <si>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</si>
  <si>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</si>
  <si>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</si>
  <si>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</si>
  <si>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</si>
  <si>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</si>
  <si>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</si>
  <si>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</si>
  <si>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</si>
  <si>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</si>
  <si>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</si>
  <si>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</si>
  <si>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</si>
  <si>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</si>
  <si>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</si>
  <si>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</si>
  <si>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</si>
  <si>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</si>
  <si>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</si>
  <si>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</si>
  <si>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</si>
  <si>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</si>
  <si>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</si>
  <si>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</si>
  <si>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</si>
  <si>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</si>
  <si>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</si>
  <si>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</si>
  <si>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</si>
  <si>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</si>
  <si>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</si>
  <si>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</si>
  <si>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</si>
  <si>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</si>
  <si>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</si>
  <si>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</si>
  <si>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</si>
  <si>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</si>
  <si>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</si>
  <si>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</si>
  <si>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</si>
  <si>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</si>
  <si>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</si>
  <si>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</si>
  <si>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</si>
  <si>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</si>
  <si>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</si>
  <si>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</si>
  <si>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</si>
  <si>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</si>
  <si>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</si>
  <si>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</si>
  <si>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</si>
  <si>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</si>
  <si>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</si>
  <si>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</si>
  <si>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</si>
  <si>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</si>
  <si>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</si>
  <si>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</si>
  <si>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</si>
  <si>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</si>
  <si>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</si>
  <si>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</si>
  <si>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</si>
  <si>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</si>
  <si>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</si>
  <si>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</si>
  <si>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</si>
  <si>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</si>
  <si>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</si>
  <si>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</si>
  <si>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</si>
  <si>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</si>
  <si>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</si>
  <si>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</si>
  <si>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</si>
  <si>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</si>
  <si>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</si>
  <si>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</si>
  <si>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</si>
  <si>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</si>
  <si>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</si>
  <si>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</si>
  <si>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</si>
  <si>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</si>
  <si>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</si>
  <si>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</si>
  <si>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</si>
  <si>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</si>
  <si>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</si>
  <si>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</si>
  <si>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</si>
  <si>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</si>
  <si>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</si>
  <si>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</si>
  <si>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</si>
  <si>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</si>
  <si>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</si>
  <si>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</si>
  <si>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</si>
  <si>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</si>
  <si>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</si>
  <si>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</si>
  <si>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</si>
  <si>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</si>
  <si>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</si>
  <si>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</si>
  <si>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</si>
  <si>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</si>
  <si>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</si>
  <si>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</si>
  <si>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</si>
  <si>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</si>
  <si>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</si>
  <si>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</si>
  <si>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</si>
  <si>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</si>
  <si>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</si>
  <si>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</si>
  <si>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</si>
  <si>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</si>
  <si>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</si>
  <si>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</si>
  <si>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</si>
  <si>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</si>
  <si>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</si>
  <si>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</si>
  <si>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</si>
  <si>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</si>
  <si>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</si>
  <si>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</si>
  <si>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</si>
  <si>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</si>
  <si>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</si>
  <si>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</si>
  <si>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</si>
  <si>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</si>
  <si>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</si>
  <si>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</si>
  <si>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</si>
  <si>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</si>
  <si>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</si>
  <si>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</si>
  <si>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</si>
  <si>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</si>
  <si>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</si>
  <si>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</si>
  <si>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</si>
  <si>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</si>
  <si>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</si>
  <si>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</si>
  <si>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</si>
  <si>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</si>
  <si>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</si>
  <si>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</si>
  <si>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</si>
  <si>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</si>
  <si>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</si>
  <si>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</si>
  <si>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</si>
  <si>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</si>
  <si>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</si>
  <si>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</si>
  <si>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</si>
  <si>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</si>
  <si>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</si>
  <si>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</si>
  <si>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</si>
  <si>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</si>
  <si>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</si>
  <si>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</si>
  <si>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</si>
  <si>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</si>
  <si>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</si>
  <si>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</si>
  <si>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</si>
  <si>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</si>
  <si>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</si>
  <si>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</si>
  <si>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</si>
  <si>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</si>
  <si>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</si>
  <si>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</si>
  <si>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</si>
  <si>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</si>
  <si>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</si>
  <si>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</si>
  <si>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</si>
  <si>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</si>
  <si>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</si>
  <si>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</si>
  <si>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</si>
  <si>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</si>
  <si>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</si>
  <si>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</si>
  <si>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</si>
  <si>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</si>
  <si>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</si>
  <si>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</si>
  <si>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</si>
  <si>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</si>
  <si>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</si>
  <si>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</si>
  <si>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</si>
  <si>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</si>
  <si>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</si>
  <si>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</si>
  <si>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</si>
  <si>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</si>
  <si>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</si>
  <si>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</si>
  <si>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</si>
  <si>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</si>
  <si>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</si>
  <si>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</si>
  <si>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</si>
  <si>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</si>
  <si>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</si>
  <si>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</si>
  <si>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</si>
  <si>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</si>
  <si>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</si>
  <si>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</si>
  <si>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</si>
  <si>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</si>
  <si>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</si>
  <si>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</si>
  <si>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</si>
  <si>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</si>
  <si>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</si>
  <si>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</si>
  <si>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</si>
  <si>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</si>
  <si>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</si>
  <si>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</si>
  <si>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</si>
  <si>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</si>
  <si>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</si>
  <si>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</si>
  <si>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</si>
  <si>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</si>
  <si>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</si>
  <si>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</si>
  <si>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</si>
  <si>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</si>
  <si>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</si>
  <si>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</si>
  <si>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</si>
  <si>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</si>
  <si>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</si>
  <si>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</si>
  <si>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</si>
  <si>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</si>
  <si>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</si>
  <si>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</si>
  <si>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</si>
  <si>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</si>
  <si>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</si>
  <si>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</si>
  <si>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</si>
  <si>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</si>
  <si>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</si>
  <si>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</si>
  <si>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</si>
  <si>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</si>
  <si>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</si>
  <si>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</si>
  <si>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</si>
  <si>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</si>
  <si>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</si>
  <si>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</si>
  <si>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</si>
  <si>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</si>
  <si>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</si>
  <si>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</si>
  <si>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</si>
  <si>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</si>
  <si>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</si>
  <si>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</si>
  <si>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</si>
  <si>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</si>
  <si>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</si>
  <si>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</si>
  <si>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</si>
  <si>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</si>
  <si>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</si>
  <si>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</si>
  <si>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</si>
  <si>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</si>
  <si>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</si>
  <si>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</si>
  <si>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</si>
  <si>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</si>
  <si>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</si>
  <si>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</si>
  <si>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</si>
  <si>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</si>
  <si>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</si>
  <si>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</si>
  <si>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</si>
  <si>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</si>
  <si>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</si>
  <si>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</si>
  <si>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</si>
  <si>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</si>
  <si>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</si>
  <si>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</si>
  <si>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</si>
  <si>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</si>
  <si>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</si>
  <si>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</si>
  <si>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</si>
  <si>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</si>
  <si>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</si>
  <si>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</si>
  <si>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</si>
  <si>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</si>
  <si>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</si>
  <si>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</si>
  <si>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</si>
  <si>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</si>
  <si>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</si>
  <si>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</si>
  <si>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</si>
  <si>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</si>
  <si>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</si>
  <si>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</si>
  <si>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</si>
  <si>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</si>
  <si>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</si>
  <si>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</si>
  <si>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</si>
  <si>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</si>
  <si>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</si>
  <si>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</si>
  <si>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</si>
  <si>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</si>
  <si>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</si>
  <si>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</si>
  <si>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</si>
  <si>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</si>
  <si>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</si>
  <si>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</si>
  <si>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</si>
  <si>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</si>
  <si>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</si>
  <si>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</si>
  <si>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</si>
  <si>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</si>
  <si>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</si>
  <si>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</si>
  <si>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</si>
  <si>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</si>
  <si>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</si>
  <si>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</si>
  <si>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</si>
  <si>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</si>
  <si>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</si>
  <si>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</si>
  <si>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</si>
  <si>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</si>
  <si>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</si>
  <si>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</si>
  <si>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</si>
  <si>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</si>
  <si>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</si>
  <si>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</si>
  <si>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</si>
  <si>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</si>
  <si>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</si>
  <si>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</si>
  <si>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</si>
  <si>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</si>
  <si>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</si>
  <si>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</si>
  <si>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</si>
  <si>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</si>
  <si>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</si>
  <si>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</si>
  <si>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</si>
  <si>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</si>
  <si>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</si>
  <si>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</si>
  <si>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</si>
  <si>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</si>
  <si>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</si>
  <si>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</si>
  <si>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</si>
  <si>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</si>
  <si>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</si>
  <si>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</si>
  <si>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</si>
  <si>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</si>
  <si>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</si>
  <si>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</si>
  <si>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</si>
  <si>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</si>
  <si>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</si>
  <si>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</si>
  <si>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</si>
  <si>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</si>
  <si>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</si>
  <si>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</si>
  <si>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</si>
  <si>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</si>
  <si>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</si>
  <si>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</si>
  <si>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</si>
  <si>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</si>
  <si>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</si>
  <si>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</si>
  <si>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</si>
  <si>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</si>
  <si>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</si>
  <si>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</si>
  <si>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</si>
  <si>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</si>
  <si>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</si>
  <si>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</si>
  <si>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</si>
  <si>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</si>
  <si>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</si>
  <si>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</si>
  <si>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</si>
  <si>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</si>
  <si>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</si>
  <si>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</si>
  <si>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</si>
  <si>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</si>
  <si>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</si>
  <si>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</si>
  <si>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</si>
  <si>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</si>
  <si>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</si>
  <si>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</si>
  <si>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</si>
  <si>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</si>
  <si>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</si>
  <si>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</si>
  <si>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</si>
  <si>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</si>
  <si>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</si>
  <si>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</si>
  <si>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</si>
  <si>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</si>
  <si>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</si>
  <si>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</si>
  <si>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</si>
  <si>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</si>
  <si>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</si>
  <si>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</si>
  <si>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</si>
  <si>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</si>
  <si>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</si>
  <si>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</si>
  <si>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</si>
  <si>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</si>
  <si>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</si>
  <si>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</si>
  <si>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</si>
  <si>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</si>
  <si>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</si>
  <si>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</si>
  <si>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</si>
  <si>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</si>
  <si>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</si>
  <si>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</si>
  <si>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</si>
  <si>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</si>
  <si>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</si>
  <si>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</si>
  <si>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</si>
  <si>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</si>
  <si>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</si>
  <si>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</si>
  <si>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</si>
  <si>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</si>
  <si>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</si>
  <si>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</si>
  <si>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</si>
  <si>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</si>
  <si>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</si>
  <si>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</si>
  <si>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</si>
  <si>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</si>
  <si>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</si>
  <si>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</si>
  <si>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</si>
  <si>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</si>
  <si>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</si>
  <si>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</si>
  <si>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</si>
  <si>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</si>
  <si>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</si>
  <si>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</si>
  <si>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</si>
  <si>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</si>
  <si>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</si>
  <si>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</si>
  <si>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</si>
  <si>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</si>
  <si>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</si>
  <si>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</si>
  <si>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</si>
  <si>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</si>
  <si>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</si>
  <si>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</si>
  <si>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</si>
  <si>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</si>
  <si>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</si>
  <si>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</si>
  <si>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</si>
  <si>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</si>
  <si>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</si>
  <si>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</si>
  <si>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</si>
  <si>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</si>
  <si>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</si>
  <si>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</si>
  <si>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</si>
  <si>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</si>
  <si>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</si>
  <si>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</si>
  <si>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</si>
  <si>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</si>
  <si>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</si>
  <si>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</si>
  <si>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</si>
  <si>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</si>
  <si>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</si>
  <si>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</si>
  <si>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</si>
  <si>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</si>
  <si>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</si>
  <si>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</si>
  <si>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</si>
  <si>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</si>
  <si>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</si>
  <si>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</si>
  <si>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</si>
  <si>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</si>
  <si>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</si>
  <si>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</si>
  <si>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</si>
  <si>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</si>
  <si>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</si>
  <si>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</si>
  <si>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</si>
  <si>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</si>
  <si>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</si>
  <si>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</si>
  <si>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</si>
  <si>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</si>
  <si>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</si>
  <si>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</si>
  <si>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</si>
  <si>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</si>
  <si>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</si>
  <si>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</si>
  <si>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</si>
  <si>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</si>
  <si>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</si>
  <si>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</si>
  <si>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</si>
  <si>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</si>
  <si>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</si>
  <si>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</si>
  <si>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</si>
  <si>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</si>
  <si>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</si>
  <si>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</si>
  <si>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</si>
  <si>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</si>
  <si>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</si>
  <si>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</si>
  <si>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</si>
  <si>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</si>
  <si>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</si>
  <si>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</si>
  <si>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</si>
  <si>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</si>
  <si>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</si>
  <si>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</si>
  <si>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</si>
  <si>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</si>
  <si>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</si>
  <si>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</si>
  <si>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</si>
  <si>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</si>
  <si>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</si>
  <si>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</si>
  <si>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T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</si>
  <si>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</si>
  <si>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</si>
  <si>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</si>
  <si>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</si>
  <si>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</si>
  <si>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</si>
  <si>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</si>
  <si>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</si>
  <si>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</si>
  <si>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</si>
  <si>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</si>
  <si>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</si>
  <si>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</si>
  <si>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</si>
  <si>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</si>
  <si>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</si>
  <si>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</si>
  <si>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</si>
  <si>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</si>
  <si>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</si>
  <si>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</si>
  <si>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</si>
  <si>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</si>
  <si>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</si>
  <si>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</si>
  <si>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</si>
  <si>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</si>
  <si>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</si>
  <si>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</si>
  <si>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</si>
  <si>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</si>
  <si>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</si>
  <si>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</si>
  <si>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</si>
  <si>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</si>
  <si>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</si>
  <si>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</si>
  <si>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</si>
  <si>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</si>
  <si>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</si>
  <si>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</si>
  <si>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</si>
  <si>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</si>
  <si>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</si>
  <si>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</si>
  <si>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</si>
  <si>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</si>
  <si>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</si>
  <si>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</si>
  <si>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</si>
  <si>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</si>
  <si>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</si>
  <si>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</si>
  <si>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</si>
  <si>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</si>
  <si>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</si>
  <si>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</si>
  <si>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</si>
  <si>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</si>
  <si>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</si>
  <si>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</si>
  <si>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</si>
  <si>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</si>
  <si>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</si>
  <si>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</si>
  <si>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</si>
  <si>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</si>
  <si>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</si>
  <si>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</si>
  <si>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</si>
  <si>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</si>
  <si>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</si>
  <si>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</si>
  <si>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</si>
  <si>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</si>
  <si>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</si>
  <si>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</si>
  <si>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</si>
  <si>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</si>
  <si>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</si>
  <si>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</si>
  <si>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</si>
  <si>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</si>
  <si>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</si>
  <si>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</si>
  <si>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</si>
  <si>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</si>
  <si>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</si>
  <si>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</si>
  <si>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</si>
  <si>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</si>
  <si>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</si>
  <si>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</si>
  <si>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</si>
  <si>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</si>
  <si>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</si>
  <si>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</si>
  <si>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</si>
  <si>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</si>
  <si>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</si>
  <si>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</si>
  <si>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</si>
  <si>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</si>
  <si>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</si>
  <si>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</si>
  <si>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</si>
  <si>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</si>
  <si>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</si>
  <si>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</si>
  <si>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</si>
  <si>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</si>
  <si>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</si>
  <si>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</si>
  <si>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</si>
  <si>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</si>
  <si>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</si>
  <si>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</si>
  <si>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</si>
  <si>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</si>
  <si>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</si>
  <si>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</si>
  <si>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</si>
  <si>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</si>
  <si>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</si>
  <si>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</si>
  <si>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</si>
  <si>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</si>
  <si>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</si>
  <si>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</si>
  <si>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</si>
  <si>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</si>
  <si>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</si>
  <si>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</si>
  <si>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</si>
  <si>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</si>
  <si>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</si>
  <si>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</si>
  <si>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</si>
  <si>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</si>
  <si>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</si>
  <si>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</si>
  <si>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</si>
  <si>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</si>
  <si>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</si>
  <si>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</si>
  <si>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</si>
  <si>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</si>
  <si>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</si>
  <si>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</si>
  <si>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</si>
  <si>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</si>
  <si>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</si>
  <si>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</si>
  <si>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</si>
  <si>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</si>
  <si>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</si>
  <si>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</si>
  <si>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</si>
  <si>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</si>
  <si>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</si>
  <si>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</si>
  <si>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</si>
  <si>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</si>
  <si>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</si>
  <si>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</si>
  <si>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</si>
  <si>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</si>
  <si>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</si>
  <si>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</si>
  <si>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</si>
  <si>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</si>
  <si>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</si>
  <si>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</si>
  <si>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</si>
  <si>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</si>
  <si>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</si>
  <si>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</si>
  <si>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</si>
  <si>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</si>
  <si>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</si>
  <si>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</si>
  <si>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</si>
  <si>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</si>
  <si>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</si>
  <si>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</si>
  <si>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</si>
  <si>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</si>
  <si>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</si>
  <si>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</si>
  <si>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</si>
  <si>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</si>
  <si>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</si>
  <si>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</si>
  <si>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</si>
  <si>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</si>
  <si>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</si>
  <si>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</si>
  <si>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</si>
  <si>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</si>
  <si>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</si>
  <si>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</si>
  <si>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</si>
  <si>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</si>
  <si>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</si>
  <si>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</si>
  <si>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</si>
  <si>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</si>
  <si>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</si>
  <si>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</si>
  <si>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</si>
  <si>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</si>
  <si>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</si>
  <si>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</si>
  <si>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</si>
  <si>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</si>
  <si>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</si>
  <si>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</si>
  <si>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</si>
  <si>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</si>
  <si>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</si>
  <si>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</si>
  <si>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</si>
  <si>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</si>
  <si>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</si>
  <si>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</si>
  <si>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</si>
  <si>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</si>
  <si>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</si>
  <si>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</si>
  <si>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</si>
  <si>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</si>
  <si>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</si>
  <si>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</si>
  <si>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</si>
  <si>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</si>
  <si>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</si>
  <si>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</si>
  <si>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</si>
  <si>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</si>
  <si>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</si>
  <si>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</si>
  <si>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</si>
  <si>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</si>
  <si>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</si>
  <si>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</si>
  <si>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</si>
  <si>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</si>
  <si>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</si>
  <si>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</si>
  <si>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</si>
  <si>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</si>
  <si>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</si>
  <si>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</si>
  <si>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</si>
  <si>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</si>
  <si>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</si>
  <si>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</si>
  <si>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</si>
  <si>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</si>
  <si>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</si>
  <si>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</si>
  <si>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</si>
  <si>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</si>
  <si>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</si>
  <si>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</si>
  <si>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</si>
  <si>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</si>
  <si>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</si>
  <si>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</si>
  <si>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</si>
  <si>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</si>
  <si>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</si>
  <si>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</si>
  <si>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</si>
  <si>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</si>
  <si>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</si>
  <si>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</si>
  <si>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</si>
  <si>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</si>
  <si>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</si>
  <si>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</si>
  <si>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</si>
  <si>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</si>
  <si>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</si>
  <si>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</si>
  <si>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</si>
  <si>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</si>
  <si>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</si>
  <si>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</si>
  <si>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</si>
  <si>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</si>
  <si>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</si>
  <si>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</si>
  <si>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</si>
  <si>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</si>
  <si>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</si>
  <si>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</si>
  <si>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</si>
  <si>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</si>
  <si>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</si>
  <si>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</si>
  <si>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</si>
  <si>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</si>
  <si>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</si>
  <si>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</si>
  <si>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</si>
  <si>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</si>
  <si>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</si>
  <si>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</si>
  <si>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</si>
  <si>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</si>
  <si>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</si>
  <si>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</si>
  <si>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</si>
  <si>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</si>
  <si>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</si>
  <si>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</si>
  <si>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</si>
  <si>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</si>
  <si>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</si>
  <si>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</si>
  <si>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</si>
  <si>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</si>
  <si>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</si>
  <si>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</si>
  <si>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</si>
  <si>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</si>
  <si>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</si>
  <si>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</si>
  <si>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</si>
  <si>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</si>
  <si>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</si>
  <si>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</si>
  <si>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</si>
  <si>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</si>
  <si>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</si>
  <si>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</si>
  <si>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</si>
  <si>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</si>
  <si>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</si>
  <si>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</si>
  <si>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</si>
  <si>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</si>
  <si>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</si>
  <si>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</si>
  <si>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</si>
  <si>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</si>
  <si>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</si>
  <si>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</si>
  <si>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</si>
  <si>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</si>
  <si>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</si>
  <si>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</si>
  <si>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</si>
  <si>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</si>
  <si>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</si>
  <si>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</si>
  <si>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</si>
  <si>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</si>
  <si>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</si>
  <si>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</si>
  <si>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</si>
  <si>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</si>
  <si>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</si>
  <si>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</si>
  <si>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</si>
  <si>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</si>
  <si>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</si>
  <si>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</si>
  <si>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</si>
  <si>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</si>
  <si>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</si>
  <si>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</si>
  <si>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</si>
  <si>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</si>
  <si>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</si>
  <si>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</si>
  <si>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</si>
  <si>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</si>
  <si>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</si>
  <si>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</si>
  <si>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</si>
  <si>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</si>
  <si>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</si>
  <si>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</si>
  <si>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</si>
  <si>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</si>
  <si>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</si>
  <si>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</si>
  <si>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</si>
  <si>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</si>
  <si>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</si>
  <si>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</si>
  <si>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</si>
  <si>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</si>
  <si>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</si>
  <si>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</si>
  <si>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</si>
  <si>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</si>
  <si>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</si>
  <si>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</si>
  <si>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</si>
  <si>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</si>
  <si>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</si>
  <si>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</si>
  <si>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</si>
  <si>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</si>
  <si>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</si>
  <si>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</si>
  <si>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</si>
  <si>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</si>
  <si>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</si>
  <si>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</si>
  <si>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</si>
  <si>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</si>
  <si>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</si>
  <si>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</si>
  <si>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</si>
  <si>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</si>
  <si>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</si>
  <si>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</si>
  <si>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</si>
  <si>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</si>
  <si>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</si>
  <si>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</si>
  <si>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</si>
  <si>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</si>
  <si>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</si>
  <si>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</si>
  <si>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</si>
  <si>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</si>
  <si>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</si>
  <si>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</si>
  <si>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</si>
  <si>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</si>
  <si>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</si>
  <si>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</si>
  <si>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</si>
  <si>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</si>
  <si>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</si>
  <si>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</si>
  <si>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</si>
  <si>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</si>
  <si>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</si>
  <si>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</si>
  <si>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</si>
  <si>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</si>
  <si>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</si>
  <si>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</si>
  <si>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</si>
  <si>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</si>
  <si>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</si>
  <si>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</si>
  <si>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</si>
  <si>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</si>
  <si>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</si>
  <si>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</si>
  <si>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</si>
  <si>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</si>
  <si>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</si>
  <si>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</si>
  <si>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</si>
  <si>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</si>
  <si>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</si>
  <si>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</si>
  <si>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</si>
  <si>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</si>
  <si>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</si>
  <si>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</si>
  <si>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</si>
  <si>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</si>
  <si>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</si>
  <si>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</si>
  <si>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</si>
  <si>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</si>
  <si>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</si>
  <si>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</si>
  <si>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</si>
  <si>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</si>
  <si>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</si>
  <si>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</si>
  <si>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</si>
  <si>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</si>
  <si>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</si>
  <si>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</si>
  <si>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</si>
  <si>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</si>
  <si>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</si>
  <si>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</si>
  <si>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</si>
  <si>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</si>
  <si>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</si>
  <si>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</si>
  <si>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</si>
  <si>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</si>
  <si>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</si>
  <si>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</si>
  <si>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</si>
  <si>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</si>
  <si>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</si>
  <si>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</si>
  <si>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</si>
  <si>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</si>
  <si>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</si>
  <si>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</si>
  <si>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</si>
  <si>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</si>
  <si>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</si>
  <si>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</si>
  <si>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</si>
  <si>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</si>
  <si>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</si>
  <si>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</si>
  <si>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</si>
  <si>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</si>
  <si>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</si>
  <si>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</si>
  <si>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</si>
  <si>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</si>
  <si>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</si>
  <si>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</si>
  <si>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</si>
  <si>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</si>
  <si>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</si>
  <si>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</si>
  <si>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</si>
  <si>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</si>
  <si>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</si>
  <si>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</si>
  <si>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</si>
  <si>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</si>
  <si>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</si>
  <si>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</si>
  <si>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</si>
  <si>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</si>
  <si>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</si>
  <si>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</si>
  <si>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</si>
  <si>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</si>
  <si>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</si>
  <si>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</si>
  <si>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</si>
  <si>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</si>
  <si>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</si>
  <si>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</si>
  <si>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</si>
  <si>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</si>
  <si>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</si>
  <si>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</si>
  <si>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</si>
  <si>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</si>
  <si>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</si>
  <si>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</si>
  <si>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</si>
  <si>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</si>
  <si>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</si>
  <si>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</si>
  <si>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</si>
  <si>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</si>
  <si>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</si>
  <si>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</si>
  <si>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</si>
  <si>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</si>
  <si>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</si>
  <si>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</si>
  <si>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</si>
  <si>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</si>
  <si>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</si>
  <si>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</si>
  <si>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</si>
  <si>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</si>
  <si>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</si>
  <si>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</si>
  <si>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</si>
  <si>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</si>
  <si>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</si>
  <si>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</si>
  <si>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</si>
  <si>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</si>
  <si>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</si>
  <si>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</si>
  <si>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</si>
  <si>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</si>
  <si>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</si>
  <si>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</si>
  <si>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</si>
  <si>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</si>
  <si>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</si>
  <si>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</si>
  <si>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</si>
  <si>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</si>
  <si>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</si>
  <si>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</si>
  <si>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</si>
  <si>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</si>
  <si>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</si>
  <si>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</si>
  <si>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</si>
  <si>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</si>
  <si>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</si>
  <si>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</si>
  <si>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</si>
  <si>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</si>
  <si>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</si>
  <si>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</si>
  <si>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</si>
  <si>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</si>
  <si>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</si>
  <si>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</si>
  <si>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</si>
  <si>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</si>
  <si>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</si>
  <si>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</si>
  <si>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</si>
  <si>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</si>
  <si>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</si>
  <si>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</si>
  <si>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</si>
  <si>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</si>
  <si>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</si>
  <si>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</si>
  <si>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</si>
  <si>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</si>
  <si>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</si>
  <si>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</si>
  <si>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</si>
  <si>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</si>
  <si>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</si>
  <si>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</si>
  <si>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</si>
  <si>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</si>
  <si>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</si>
  <si>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</si>
  <si>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</si>
  <si>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</si>
  <si>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</si>
  <si>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</si>
  <si>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</si>
  <si>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</si>
  <si>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</si>
  <si>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</si>
  <si>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</si>
  <si>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</si>
  <si>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</si>
  <si>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</si>
  <si>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</si>
  <si>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</si>
  <si>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</si>
  <si>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</si>
  <si>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</si>
  <si>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</si>
  <si>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</si>
  <si>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</si>
  <si>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</si>
  <si>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</si>
  <si>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</si>
  <si>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</si>
  <si>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</si>
  <si>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</si>
  <si>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</si>
  <si>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</si>
  <si>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</si>
  <si>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</si>
  <si>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</si>
  <si>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</si>
  <si>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</si>
  <si>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</si>
  <si>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</si>
  <si>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</si>
  <si>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</si>
  <si>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</si>
  <si>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</si>
  <si>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</si>
  <si>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</si>
  <si>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</si>
  <si>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</si>
  <si>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</si>
  <si>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</si>
  <si>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</si>
  <si>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</si>
  <si>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</si>
  <si>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</si>
  <si>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</si>
  <si>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</si>
  <si>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</si>
  <si>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</si>
  <si>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</si>
  <si>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</si>
  <si>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</si>
  <si>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</si>
  <si>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</si>
  <si>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</si>
  <si>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</si>
  <si>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</si>
  <si>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</si>
  <si>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</si>
  <si>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</si>
  <si>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</si>
  <si>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</si>
  <si>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</si>
  <si>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</si>
  <si>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</si>
  <si>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</si>
  <si>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</si>
  <si>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</si>
  <si>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</si>
  <si>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</si>
  <si>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</si>
  <si>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</si>
  <si>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</si>
  <si>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</si>
  <si>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</si>
  <si>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</si>
  <si>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</si>
  <si>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</si>
  <si>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</si>
  <si>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</si>
  <si>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</si>
  <si>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</si>
  <si>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</si>
  <si>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</si>
  <si>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</si>
  <si>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</si>
  <si>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</si>
  <si>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</si>
  <si>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</si>
  <si>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</si>
  <si>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</si>
  <si>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</si>
  <si>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</si>
  <si>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</si>
  <si>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</si>
  <si>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</si>
  <si>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</si>
  <si>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</si>
  <si>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</si>
  <si>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</si>
  <si>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</si>
  <si>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</si>
  <si>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</si>
  <si>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</si>
  <si>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</si>
  <si>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</si>
  <si>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</si>
  <si>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</si>
  <si>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</si>
  <si>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</si>
  <si>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</si>
  <si>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</si>
  <si>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</si>
  <si>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</si>
  <si>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</si>
  <si>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</si>
  <si>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</si>
  <si>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</si>
  <si>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</si>
  <si>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</si>
  <si>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</si>
  <si>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</si>
  <si>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</si>
  <si>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</si>
  <si>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</si>
  <si>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</si>
  <si>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</si>
  <si>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</si>
  <si>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</si>
  <si>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</si>
  <si>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</si>
  <si>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</si>
  <si>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</si>
  <si>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</si>
  <si>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</si>
  <si>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</si>
  <si>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</si>
  <si>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</si>
  <si>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</si>
  <si>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</si>
  <si>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</si>
  <si>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</si>
  <si>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</si>
  <si>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</si>
  <si>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</si>
  <si>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</si>
  <si>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</si>
  <si>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</si>
  <si>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</si>
  <si>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</si>
  <si>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</si>
  <si>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</si>
  <si>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</si>
  <si>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</si>
  <si>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</si>
  <si>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</si>
  <si>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</si>
  <si>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</si>
  <si>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</si>
  <si>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</si>
  <si>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</si>
  <si>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</si>
  <si>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</si>
  <si>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</si>
  <si>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</si>
  <si>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</si>
  <si>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</si>
  <si>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</si>
  <si>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</si>
  <si>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</si>
  <si>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</si>
  <si>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</si>
  <si>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</si>
  <si>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</si>
  <si>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</si>
  <si>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</si>
  <si>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</si>
  <si>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</si>
  <si>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</si>
  <si>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</si>
  <si>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</si>
  <si>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</si>
  <si>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</si>
  <si>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</si>
  <si>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</si>
  <si>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</si>
  <si>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</si>
  <si>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</si>
  <si>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</si>
  <si>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</si>
  <si>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</si>
  <si>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</si>
  <si>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</si>
  <si>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</si>
  <si>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</si>
  <si>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</si>
  <si>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</si>
  <si>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</si>
  <si>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</si>
  <si>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</si>
  <si>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</si>
  <si>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</si>
  <si>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</si>
  <si>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</si>
  <si>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</si>
  <si>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</si>
  <si>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</si>
  <si>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</si>
  <si>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</si>
  <si>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</si>
  <si>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</si>
  <si>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</si>
  <si>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</si>
  <si>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</si>
  <si>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</si>
  <si>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</si>
  <si>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</si>
  <si>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</si>
  <si>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</si>
  <si>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</si>
  <si>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</si>
  <si>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</si>
  <si>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</si>
  <si>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</si>
  <si>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</si>
  <si>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</si>
  <si>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</si>
  <si>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</si>
  <si>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</si>
  <si>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</si>
  <si>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</si>
  <si>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</si>
  <si>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</si>
  <si>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</si>
  <si>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</si>
  <si>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</si>
  <si>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</si>
  <si>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</si>
  <si>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</si>
  <si>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</si>
  <si>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</si>
  <si>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</si>
  <si>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</si>
  <si>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</si>
  <si>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</si>
  <si>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</si>
  <si>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</si>
  <si>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</si>
  <si>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</si>
  <si>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</si>
  <si>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</si>
  <si>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</si>
  <si>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</si>
  <si>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</si>
  <si>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</si>
  <si>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</si>
  <si>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</si>
  <si>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</si>
  <si>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</si>
  <si>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</si>
  <si>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</si>
  <si>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</si>
  <si>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</si>
  <si>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</si>
  <si>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</si>
  <si>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</si>
  <si>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</si>
  <si>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</si>
  <si>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</si>
  <si>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</si>
  <si>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</si>
  <si>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</si>
  <si>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</si>
  <si>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</si>
  <si>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</si>
  <si>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</si>
  <si>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</si>
  <si>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</si>
  <si>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</si>
  <si>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</si>
  <si>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</si>
  <si>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</si>
  <si>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</si>
  <si>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</si>
  <si>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</si>
  <si>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</si>
  <si>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</si>
  <si>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</si>
  <si>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</si>
  <si>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</si>
  <si>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</si>
  <si>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</si>
  <si>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</si>
  <si>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</si>
  <si>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</si>
  <si>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</si>
  <si>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</si>
  <si>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</si>
  <si>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</si>
  <si>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</si>
  <si>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</si>
  <si>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</si>
  <si>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</si>
  <si>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</si>
  <si>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</si>
  <si>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</si>
  <si>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</si>
  <si>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</si>
  <si>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</si>
  <si>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</si>
  <si>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</si>
  <si>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</si>
  <si>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</si>
  <si>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</si>
  <si>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</si>
  <si>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</si>
  <si>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</si>
  <si>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</si>
  <si>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</si>
  <si>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</si>
  <si>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</si>
  <si>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</si>
  <si>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</si>
  <si>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</si>
  <si>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</si>
  <si>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</si>
  <si>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</si>
  <si>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</si>
  <si>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</si>
  <si>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</si>
  <si>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</si>
  <si>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</si>
  <si>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</si>
  <si>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</si>
  <si>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</si>
  <si>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</si>
  <si>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</si>
  <si>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</si>
  <si>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</si>
  <si>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</si>
  <si>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</si>
  <si>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</si>
  <si>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</si>
  <si>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</si>
  <si>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</si>
  <si>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</si>
  <si>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</si>
  <si>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</si>
  <si>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</si>
  <si>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</si>
  <si>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</si>
  <si>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</si>
  <si>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</si>
  <si>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</si>
  <si>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</si>
  <si>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</si>
  <si>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</si>
  <si>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</si>
  <si>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</si>
  <si>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</si>
  <si>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</si>
  <si>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</si>
  <si>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</si>
  <si>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</si>
  <si>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</si>
  <si>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</si>
  <si>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</si>
  <si>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</si>
  <si>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</si>
  <si>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</si>
  <si>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</si>
  <si>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</si>
  <si>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</si>
  <si>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</si>
  <si>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</si>
  <si>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</si>
  <si>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</si>
  <si>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</si>
  <si>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</si>
  <si>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</si>
  <si>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</si>
  <si>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</si>
  <si>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</si>
  <si>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</si>
  <si>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</si>
  <si>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</si>
  <si>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</si>
  <si>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</si>
  <si>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</si>
  <si>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</si>
  <si>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</si>
  <si>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</si>
  <si>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</si>
  <si>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</si>
  <si>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</si>
  <si>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</si>
  <si>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</si>
  <si>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</si>
  <si>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</si>
  <si>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</si>
  <si>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</si>
  <si>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</si>
  <si>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</si>
  <si>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</si>
  <si>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</si>
  <si>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</si>
  <si>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</si>
  <si>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</si>
  <si>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</si>
  <si>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</si>
  <si>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</si>
  <si>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</si>
  <si>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</si>
  <si>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</si>
  <si>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</si>
  <si>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</si>
  <si>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</si>
  <si>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</si>
  <si>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</si>
  <si>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</si>
  <si>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</si>
  <si>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</si>
  <si>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</si>
  <si>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</si>
  <si>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</si>
  <si>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</si>
  <si>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</si>
  <si>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</si>
  <si>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</si>
  <si>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</si>
  <si>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</si>
  <si>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</si>
  <si>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</si>
  <si>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</si>
  <si>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</si>
  <si>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</si>
  <si>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</si>
  <si>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</si>
  <si>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</si>
  <si>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</si>
  <si>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</si>
  <si>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</si>
  <si>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</si>
  <si>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</si>
  <si>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</si>
  <si>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</si>
  <si>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</si>
  <si>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</si>
  <si>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</si>
  <si>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</si>
  <si>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</si>
  <si>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</si>
  <si>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</si>
  <si>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</si>
  <si>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</si>
  <si>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</si>
  <si>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</si>
  <si>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</si>
  <si>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</si>
  <si>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</si>
  <si>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</si>
  <si>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</si>
  <si>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</si>
  <si>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</si>
  <si>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</si>
  <si>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</si>
  <si>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</si>
  <si>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</si>
  <si>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</si>
  <si>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</si>
  <si>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</si>
  <si>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</si>
  <si>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</si>
  <si>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</si>
  <si>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</si>
  <si>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</si>
  <si>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</si>
  <si>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</si>
  <si>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</si>
  <si>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</si>
  <si>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</si>
  <si>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</si>
  <si>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</si>
  <si>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</si>
  <si>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</si>
  <si>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</si>
  <si>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</si>
  <si>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</si>
  <si>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</si>
  <si>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</si>
  <si>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</si>
  <si>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</si>
  <si>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</si>
  <si>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</si>
  <si>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</si>
  <si>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</si>
  <si>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</si>
  <si>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</si>
  <si>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</si>
  <si>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</si>
  <si>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</si>
  <si>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</si>
  <si>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</si>
  <si>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</si>
  <si>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</si>
  <si>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</si>
  <si>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</si>
  <si>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</si>
  <si>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</si>
  <si>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</si>
  <si>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</si>
  <si>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</si>
  <si>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</si>
  <si>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</si>
  <si>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</si>
  <si>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</si>
  <si>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</si>
  <si>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</si>
  <si>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</si>
  <si>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</si>
  <si>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</si>
  <si>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</si>
  <si>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</si>
  <si>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</si>
  <si>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</si>
  <si>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</si>
  <si>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</si>
  <si>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</si>
  <si>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</si>
  <si>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</si>
  <si>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</si>
  <si>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</si>
  <si>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</si>
  <si>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</si>
  <si>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</si>
  <si>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</si>
  <si>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</si>
  <si>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</si>
  <si>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</si>
  <si>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</si>
  <si>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</si>
  <si>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</si>
  <si>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</si>
  <si>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</si>
  <si>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</si>
  <si>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</si>
  <si>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</si>
  <si>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</si>
  <si>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</si>
  <si>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</si>
  <si>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</si>
  <si>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</si>
  <si>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</si>
  <si>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</si>
  <si>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</si>
  <si>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</si>
  <si>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</si>
  <si>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</si>
  <si>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</si>
  <si>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</si>
  <si>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</si>
  <si>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</si>
  <si>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</si>
  <si>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</si>
  <si>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</si>
  <si>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</si>
  <si>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</si>
  <si>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</si>
  <si>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</si>
  <si>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</si>
  <si>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</si>
  <si>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</si>
  <si>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</si>
  <si>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</si>
  <si>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</si>
  <si>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</si>
  <si>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</si>
  <si>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</si>
  <si>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</si>
  <si>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</si>
  <si>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</si>
  <si>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</si>
  <si>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</si>
  <si>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</si>
  <si>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</si>
  <si>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</si>
  <si>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</si>
  <si>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</si>
  <si>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</si>
  <si>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</si>
  <si>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</si>
  <si>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</si>
  <si>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</si>
  <si>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</si>
  <si>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</si>
  <si>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</si>
  <si>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</si>
  <si>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</si>
  <si>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</si>
  <si>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</si>
  <si>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</si>
  <si>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</si>
  <si>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</si>
  <si>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</si>
  <si>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</si>
  <si>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</si>
  <si>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</si>
  <si>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</si>
  <si>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</si>
  <si>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</si>
  <si>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</si>
  <si>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</si>
  <si>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</si>
  <si>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</si>
  <si>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</si>
  <si>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</si>
  <si>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</si>
  <si>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</si>
  <si>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</si>
  <si>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</si>
  <si>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</si>
  <si>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</si>
  <si>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</si>
  <si>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</si>
  <si>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</si>
  <si>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</si>
  <si>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</si>
  <si>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</si>
  <si>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</si>
  <si>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</si>
  <si>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</si>
  <si>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</si>
  <si>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</si>
  <si>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</si>
  <si>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</si>
  <si>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</si>
  <si>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</si>
  <si>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</si>
  <si>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</si>
  <si>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</si>
  <si>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</si>
  <si>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</si>
  <si>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</si>
  <si>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</si>
  <si>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</si>
  <si>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</si>
  <si>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</si>
  <si>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</si>
  <si>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</si>
  <si>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</si>
  <si>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</si>
  <si>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</si>
  <si>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</si>
  <si>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</si>
  <si>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</si>
  <si>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</si>
  <si>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</si>
  <si>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</si>
  <si>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</si>
  <si>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</si>
  <si>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</si>
  <si>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</si>
  <si>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</si>
  <si>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</si>
  <si>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</si>
  <si>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</si>
  <si>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</si>
  <si>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</si>
  <si>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</si>
  <si>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</si>
  <si>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</si>
  <si>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</si>
  <si>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</si>
  <si>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</si>
  <si>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</si>
  <si>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</si>
  <si>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</si>
  <si>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</si>
  <si>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</si>
  <si>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</si>
  <si>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</si>
  <si>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</si>
  <si>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</si>
  <si>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</si>
  <si>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</si>
  <si>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</si>
  <si>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</si>
  <si>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</si>
  <si>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</si>
  <si>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</si>
  <si>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</si>
  <si>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</si>
  <si>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</si>
  <si>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</si>
  <si>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</si>
  <si>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</si>
  <si>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</si>
  <si>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</si>
  <si>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</si>
  <si>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</si>
  <si>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</si>
  <si>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</si>
  <si>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</si>
  <si>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</si>
  <si>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</si>
  <si>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</si>
  <si>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</si>
  <si>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</si>
  <si>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</si>
  <si>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</si>
  <si>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</si>
  <si>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</si>
  <si>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</si>
  <si>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</si>
  <si>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</si>
  <si>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</si>
  <si>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</si>
  <si>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</si>
  <si>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</si>
  <si>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</si>
  <si>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</si>
  <si>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</si>
  <si>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</si>
  <si>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</si>
  <si>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</si>
  <si>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</si>
  <si>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</si>
  <si>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</si>
  <si>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</si>
  <si>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</si>
  <si>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</si>
  <si>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</si>
  <si>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</si>
  <si>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</si>
  <si>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</si>
  <si>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</si>
  <si>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</si>
  <si>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</si>
  <si>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</si>
  <si>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</si>
  <si>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</si>
  <si>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</si>
  <si>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</si>
  <si>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</si>
  <si>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</si>
  <si>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</si>
  <si>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</si>
  <si>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</si>
  <si>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</si>
  <si>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</si>
  <si>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</si>
  <si>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</si>
  <si>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</si>
  <si>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</si>
  <si>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</si>
  <si>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</si>
  <si>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</si>
  <si>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</si>
  <si>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</si>
  <si>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</si>
  <si>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</si>
  <si>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</si>
  <si>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</si>
  <si>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</si>
  <si>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</si>
  <si>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</si>
  <si>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</si>
  <si>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</si>
  <si>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</si>
  <si>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</si>
  <si>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</si>
  <si>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</si>
  <si>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</si>
  <si>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</si>
  <si>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</si>
  <si>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</si>
  <si>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</si>
  <si>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</si>
  <si>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</si>
  <si>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</si>
  <si>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</si>
  <si>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</si>
  <si>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</si>
  <si>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</si>
  <si>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</si>
  <si>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</si>
  <si>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</si>
  <si>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</si>
  <si>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</si>
  <si>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</si>
  <si>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</si>
  <si>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</si>
  <si>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</si>
  <si>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</si>
  <si>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</si>
  <si>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</si>
  <si>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</si>
  <si>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</si>
  <si>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</si>
  <si>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</si>
  <si>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</si>
  <si>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</si>
  <si>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</si>
  <si>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</si>
  <si>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</si>
  <si>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</si>
  <si>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</si>
  <si>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</si>
  <si>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</si>
  <si>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</si>
  <si>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</si>
  <si>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</si>
  <si>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</si>
  <si>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</si>
  <si>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</si>
  <si>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</si>
  <si>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</si>
  <si>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</si>
  <si>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</si>
  <si>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</si>
  <si>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</si>
  <si>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</si>
  <si>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</si>
  <si>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</si>
  <si>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</si>
  <si>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</si>
  <si>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</si>
  <si>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</si>
  <si>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</si>
  <si>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</si>
  <si>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</si>
  <si>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</si>
  <si>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</si>
  <si>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</si>
  <si>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</si>
  <si>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</si>
  <si>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</si>
  <si>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</si>
  <si>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</si>
  <si>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</si>
  <si>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</si>
  <si>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</si>
  <si>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</si>
  <si>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</si>
  <si>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</si>
  <si>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</si>
  <si>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</si>
  <si>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</si>
  <si>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</si>
  <si>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</si>
  <si>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</si>
  <si>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</si>
  <si>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</si>
  <si>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</si>
  <si>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</si>
  <si>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</si>
  <si>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</si>
  <si>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</si>
  <si>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</si>
  <si>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</si>
  <si>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</si>
  <si>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</si>
  <si>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</si>
  <si>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</si>
  <si>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</si>
  <si>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</si>
  <si>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</si>
  <si>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</si>
  <si>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</si>
  <si>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</si>
  <si>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</si>
  <si>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</si>
  <si>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</si>
  <si>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</si>
  <si>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</si>
  <si>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</si>
  <si>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</si>
  <si>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</si>
  <si>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</si>
  <si>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</si>
  <si>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</si>
  <si>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</si>
  <si>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</si>
  <si>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</si>
  <si>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</si>
  <si>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</si>
  <si>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</si>
  <si>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</si>
  <si>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</si>
  <si>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</si>
  <si>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</si>
  <si>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</si>
  <si>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</si>
  <si>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</si>
  <si>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</si>
  <si>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</si>
  <si>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</si>
  <si>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</si>
  <si>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</si>
  <si>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</si>
  <si>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</si>
  <si>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</si>
  <si>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</si>
  <si>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</si>
  <si>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</si>
  <si>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</si>
  <si>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</si>
  <si>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</si>
  <si>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</si>
  <si>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</si>
  <si>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</si>
  <si>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</si>
  <si>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</si>
  <si>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</si>
  <si>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</si>
  <si>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</si>
  <si>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</si>
  <si>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</si>
  <si>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</si>
  <si>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</si>
  <si>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</si>
  <si>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</si>
  <si>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</si>
  <si>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</si>
  <si>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</si>
  <si>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</si>
  <si>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</si>
  <si>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</si>
  <si>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</si>
  <si>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</si>
  <si>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</si>
  <si>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</si>
  <si>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</si>
  <si>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</si>
  <si>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</si>
  <si>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</si>
  <si>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</si>
  <si>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</si>
  <si>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</si>
  <si>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</si>
  <si>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</si>
  <si>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</si>
  <si>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</si>
  <si>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</si>
  <si>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</si>
  <si>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</si>
  <si>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</si>
  <si>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</si>
  <si>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</si>
  <si>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</si>
  <si>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</si>
  <si>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</si>
  <si>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</si>
  <si>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</si>
  <si>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</si>
  <si>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</si>
  <si>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</si>
  <si>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</si>
  <si>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</si>
  <si>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</si>
  <si>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</si>
  <si>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</si>
  <si>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</si>
  <si>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</si>
  <si>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</si>
  <si>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</si>
  <si>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</si>
  <si>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</si>
  <si>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</si>
  <si>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</si>
  <si>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</si>
  <si>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</si>
  <si>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</si>
  <si>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</si>
  <si>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</si>
  <si>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</si>
  <si>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</si>
  <si>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</si>
  <si>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</si>
  <si>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</si>
  <si>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</si>
  <si>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</si>
  <si>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</si>
  <si>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</si>
  <si>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</si>
  <si>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</si>
  <si>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</si>
  <si>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</si>
  <si>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</si>
  <si>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</si>
  <si>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</si>
  <si>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</si>
  <si>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</si>
  <si>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</si>
  <si>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</si>
  <si>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</si>
  <si>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</si>
  <si>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</si>
  <si>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</si>
  <si>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</si>
  <si>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</si>
  <si>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</si>
  <si>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</si>
  <si>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</si>
  <si>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</si>
  <si>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</si>
  <si>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</si>
  <si>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</si>
  <si>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</si>
  <si>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</si>
  <si>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</si>
  <si>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</si>
  <si>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</si>
  <si>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</si>
  <si>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</si>
  <si>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</si>
  <si>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</si>
  <si>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</si>
  <si>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</si>
  <si>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</si>
  <si>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</si>
  <si>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</si>
  <si>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</si>
  <si>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</si>
  <si>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</si>
  <si>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</si>
  <si>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</si>
  <si>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</si>
  <si>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</si>
  <si>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</si>
  <si>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</si>
  <si>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</si>
  <si>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</si>
  <si>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</si>
  <si>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</si>
  <si>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</si>
  <si>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</si>
  <si>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</si>
  <si>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</si>
  <si>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</si>
  <si>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</si>
  <si>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</si>
  <si>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</si>
  <si>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</si>
  <si>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</si>
  <si>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</si>
  <si>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</si>
  <si>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</si>
  <si>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</si>
  <si>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</si>
  <si>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</si>
  <si>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</si>
  <si>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</si>
  <si>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</si>
  <si>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</si>
  <si>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</si>
  <si>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</si>
  <si>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</si>
  <si>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</si>
  <si>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</si>
  <si>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</si>
  <si>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</si>
  <si>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</si>
  <si>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</si>
  <si>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</si>
  <si>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</si>
  <si>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</si>
  <si>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</si>
  <si>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</si>
  <si>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</si>
  <si>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</si>
  <si>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</si>
  <si>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</si>
  <si>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</si>
  <si>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</si>
  <si>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</si>
  <si>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</si>
  <si>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</si>
  <si>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</si>
  <si>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</si>
  <si>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</si>
  <si>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</si>
  <si>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</si>
  <si>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</si>
  <si>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</si>
  <si>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</si>
  <si>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</si>
  <si>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</si>
  <si>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</si>
  <si>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</si>
  <si>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</si>
  <si>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</si>
  <si>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</si>
  <si>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</si>
  <si>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</si>
  <si>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</si>
  <si>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</si>
  <si>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</si>
  <si>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</si>
  <si>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</si>
  <si>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</si>
  <si>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</si>
  <si>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</si>
  <si>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</si>
  <si>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</si>
  <si>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</si>
  <si>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</si>
  <si>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</si>
  <si>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</si>
  <si>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</si>
  <si>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</si>
  <si>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</si>
  <si>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</si>
  <si>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</si>
  <si>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</si>
  <si>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</si>
  <si>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</si>
  <si>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</si>
  <si>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</si>
  <si>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</si>
  <si>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</si>
  <si>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</si>
  <si>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</si>
  <si>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</si>
  <si>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</si>
  <si>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</si>
  <si>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</si>
  <si>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</si>
  <si>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</si>
  <si>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</si>
  <si>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</si>
  <si>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</si>
  <si>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</si>
  <si>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</si>
  <si>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</si>
  <si>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</si>
  <si>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</si>
  <si>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</si>
  <si>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</si>
  <si>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</si>
  <si>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</si>
  <si>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</si>
  <si>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</si>
  <si>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</si>
  <si>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</si>
  <si>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</si>
  <si>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</si>
  <si>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</si>
  <si>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</si>
  <si>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</si>
  <si>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</si>
  <si>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</si>
  <si>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</si>
  <si>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</si>
  <si>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</si>
  <si>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</si>
  <si>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</si>
  <si>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</si>
  <si>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</si>
  <si>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</si>
  <si>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</si>
  <si>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</si>
  <si>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</si>
  <si>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</si>
  <si>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</si>
  <si>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</si>
  <si>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</si>
  <si>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</si>
  <si>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</si>
  <si>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</si>
  <si>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</si>
  <si>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</si>
  <si>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</si>
  <si>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</si>
  <si>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</si>
  <si>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</si>
  <si>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</si>
  <si>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</si>
  <si>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</si>
  <si>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</si>
  <si>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</si>
  <si>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</si>
  <si>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</si>
  <si>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</si>
  <si>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</si>
  <si>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</si>
  <si>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</si>
  <si>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</si>
  <si>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</si>
  <si>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</si>
  <si>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</si>
  <si>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</si>
  <si>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</si>
  <si>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</si>
  <si>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</si>
  <si>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</si>
  <si>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</si>
  <si>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</si>
  <si>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</si>
  <si>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</si>
  <si>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</si>
  <si>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</si>
  <si>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</si>
  <si>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</si>
  <si>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</si>
  <si>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</si>
  <si>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</si>
  <si>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</si>
  <si>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</si>
  <si>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</si>
  <si>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</si>
  <si>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</si>
  <si>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</si>
  <si>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</si>
  <si>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</si>
  <si>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</si>
  <si>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</si>
  <si>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</si>
  <si>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</si>
  <si>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</si>
  <si>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</si>
  <si>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</si>
  <si>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</si>
  <si>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</si>
  <si>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</si>
  <si>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</si>
  <si>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</si>
  <si>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</si>
  <si>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</si>
  <si>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</si>
  <si>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</si>
  <si>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</si>
  <si>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</si>
  <si>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</si>
  <si>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</si>
  <si>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</si>
  <si>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</si>
  <si>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</si>
  <si>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</si>
  <si>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</si>
  <si>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</si>
  <si>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</si>
  <si>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</si>
  <si>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</si>
  <si>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</si>
  <si>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</si>
  <si>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</si>
  <si>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</si>
  <si>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</si>
  <si>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</si>
  <si>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</si>
  <si>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</si>
  <si>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</si>
  <si>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</si>
  <si>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</si>
  <si>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</si>
  <si>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</si>
  <si>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</si>
  <si>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</si>
  <si>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</si>
  <si>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</si>
  <si>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</si>
  <si>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</si>
  <si>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</si>
  <si>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</si>
  <si>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</si>
  <si>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</si>
  <si>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</si>
  <si>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</si>
  <si>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</si>
  <si>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</si>
  <si>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</si>
  <si>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</si>
  <si>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</si>
  <si>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</si>
  <si>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</si>
  <si>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</si>
  <si>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</si>
  <si>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</si>
  <si>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</si>
  <si>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</si>
  <si>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</si>
  <si>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</si>
  <si>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</si>
  <si>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</si>
  <si>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</si>
  <si>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</si>
  <si>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</si>
  <si>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</si>
  <si>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</si>
  <si>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</si>
  <si>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</si>
  <si>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</si>
  <si>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</si>
  <si>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</si>
  <si>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</si>
  <si>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</si>
  <si>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</si>
  <si>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</si>
  <si>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</si>
  <si>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</si>
  <si>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</si>
  <si>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</si>
  <si>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</si>
  <si>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</si>
  <si>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</si>
  <si>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</si>
  <si>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</si>
  <si>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</si>
  <si>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</si>
  <si>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</si>
  <si>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</si>
  <si>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</si>
  <si>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</si>
  <si>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</si>
  <si>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</si>
  <si>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</si>
  <si>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</si>
  <si>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</si>
  <si>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</si>
  <si>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</si>
  <si>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</si>
  <si>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</si>
  <si>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</si>
  <si>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</si>
  <si>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</si>
  <si>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</si>
  <si>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</si>
  <si>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</si>
  <si>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</si>
  <si>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</si>
  <si>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</si>
  <si>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</si>
  <si>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</si>
  <si>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</si>
  <si>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</si>
  <si>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</si>
  <si>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</si>
  <si>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</si>
  <si>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</si>
  <si>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</si>
  <si>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</si>
  <si>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</si>
  <si>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</si>
  <si>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</si>
  <si>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</si>
  <si>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</si>
  <si>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</si>
  <si>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</si>
  <si>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</si>
  <si>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</si>
  <si>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</si>
  <si>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</si>
  <si>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</si>
  <si>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</si>
  <si>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</si>
  <si>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</si>
  <si>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</si>
  <si>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</si>
  <si>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</si>
  <si>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</si>
  <si>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</si>
  <si>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</si>
  <si>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</si>
  <si>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</si>
  <si>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</si>
  <si>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</si>
  <si>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</si>
  <si>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</si>
  <si>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</si>
  <si>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</si>
  <si>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</si>
  <si>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</si>
  <si>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</si>
  <si>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</si>
  <si>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</si>
  <si>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</si>
  <si>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</si>
  <si>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</si>
  <si>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</si>
  <si>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</si>
  <si>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</si>
  <si>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</si>
  <si>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20 M, TECIDO EM FIO DE POLIESTER E TUBO INTERNO EM BORRACHA SINTETICA, COM UNIOES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</si>
  <si>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</si>
  <si>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</si>
  <si>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</si>
  <si>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</si>
  <si>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</si>
  <si>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</si>
  <si>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</si>
  <si>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</si>
  <si>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</si>
  <si>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</si>
  <si>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</si>
  <si>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</si>
  <si>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</si>
  <si>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</si>
  <si>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</si>
  <si>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</si>
  <si>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</si>
  <si>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</si>
  <si>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</si>
  <si>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</si>
  <si>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</si>
  <si>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</si>
  <si>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</si>
  <si>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</si>
  <si>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</si>
  <si>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</si>
  <si>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</si>
  <si>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</si>
  <si>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</si>
  <si>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</si>
  <si>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</si>
  <si>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</si>
  <si>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</si>
  <si>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</si>
  <si>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</si>
  <si>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</si>
  <si>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</si>
  <si>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</si>
  <si>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</si>
  <si>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</si>
  <si>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</si>
  <si>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</si>
  <si>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</si>
  <si>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</si>
  <si>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</si>
  <si>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</si>
  <si>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</si>
  <si>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</si>
  <si>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</si>
  <si>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</si>
  <si>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</si>
  <si>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</si>
  <si>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</si>
  <si>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</si>
  <si>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</si>
  <si>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</si>
  <si>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</si>
  <si>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</si>
  <si>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</si>
  <si>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</si>
  <si>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</si>
  <si>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</si>
  <si>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</si>
  <si>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</si>
  <si>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</si>
  <si>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</si>
  <si>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</si>
  <si>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</si>
  <si>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</si>
  <si>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</si>
  <si>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</si>
  <si>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</si>
  <si>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</si>
  <si>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</si>
  <si>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</si>
  <si>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</si>
  <si>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</si>
  <si>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</si>
  <si>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</si>
  <si>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</si>
  <si>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</si>
  <si>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</si>
  <si>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</si>
  <si>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</si>
  <si>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</si>
  <si>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</si>
  <si>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</si>
  <si>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</si>
  <si>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</si>
  <si>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</si>
  <si>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</si>
  <si>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</si>
  <si>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</si>
  <si>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</si>
  <si>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</si>
  <si>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</si>
  <si>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</si>
  <si>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</si>
  <si>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</si>
  <si>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</si>
  <si>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</si>
  <si>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</si>
  <si>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</si>
  <si>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</si>
  <si>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</si>
  <si>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</si>
  <si>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</si>
  <si>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</si>
  <si>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</si>
  <si>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</si>
  <si>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</si>
  <si>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</si>
  <si>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</si>
  <si>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</si>
  <si>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</si>
  <si>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</si>
  <si>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</si>
  <si>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</si>
  <si>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</si>
  <si>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</si>
  <si>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</si>
  <si>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</si>
  <si>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</si>
  <si>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</si>
  <si>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</si>
  <si>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</si>
  <si>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</si>
  <si>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</si>
  <si>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</si>
  <si>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</si>
  <si>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</si>
  <si>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</si>
  <si>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</si>
  <si>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</si>
  <si>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</si>
  <si>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</si>
  <si>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</si>
  <si>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</si>
  <si>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</si>
  <si>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</si>
  <si>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</si>
  <si>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</si>
  <si>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</si>
  <si>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</si>
  <si>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</si>
  <si>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</si>
  <si>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</si>
  <si>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</si>
  <si>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</si>
  <si>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</si>
  <si>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</si>
  <si>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</si>
  <si>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</si>
  <si>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</si>
  <si>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</si>
  <si>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</si>
  <si>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</si>
  <si>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</si>
  <si>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</si>
  <si>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</si>
  <si>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</si>
  <si>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</si>
  <si>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</si>
  <si>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</si>
  <si>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</si>
  <si>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</si>
  <si>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</si>
  <si>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</si>
  <si>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</si>
  <si>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</si>
  <si>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</si>
  <si>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</si>
  <si>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</si>
  <si>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</si>
  <si>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</si>
  <si>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</si>
  <si>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</si>
  <si>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</si>
  <si>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</si>
  <si>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</si>
  <si>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</si>
  <si>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</si>
  <si>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</si>
  <si>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</si>
  <si>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</si>
  <si>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</si>
  <si>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</si>
  <si>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</si>
  <si>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</si>
  <si>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</si>
  <si>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</si>
  <si>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</si>
  <si>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</si>
  <si>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</si>
  <si>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</si>
  <si>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</si>
  <si>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</si>
  <si>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</si>
  <si>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</si>
  <si>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</si>
  <si>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</si>
  <si>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</si>
  <si>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</si>
  <si>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</si>
  <si>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</si>
  <si>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</si>
  <si>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</si>
  <si>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</si>
  <si>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</si>
  <si>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</si>
  <si>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</si>
  <si>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</si>
  <si>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</si>
  <si>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</si>
  <si>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</si>
  <si>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</si>
  <si>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</si>
  <si>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</si>
  <si>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</si>
  <si>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</si>
  <si>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</si>
  <si>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</si>
  <si>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</si>
  <si>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</si>
  <si>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</si>
  <si>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</si>
  <si>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</si>
  <si>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</si>
  <si>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</si>
  <si>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</si>
  <si>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</si>
  <si>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</si>
  <si>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</si>
  <si>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</si>
  <si>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</si>
  <si>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</si>
  <si>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</si>
  <si>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</si>
  <si>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</si>
  <si>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</si>
  <si>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</si>
  <si>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</si>
  <si>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</si>
  <si>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</si>
  <si>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</si>
  <si>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</si>
  <si>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</si>
  <si>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</si>
  <si>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</si>
  <si>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</si>
  <si>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</si>
  <si>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</si>
  <si>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</si>
  <si>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</si>
  <si>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</si>
  <si>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</si>
  <si>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</si>
  <si>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</si>
  <si>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</si>
  <si>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</si>
  <si>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</si>
  <si>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</si>
  <si>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</si>
  <si>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</si>
  <si>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</si>
  <si>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</si>
  <si>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</si>
  <si>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</si>
  <si>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</si>
  <si>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</si>
  <si>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</si>
  <si>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</si>
  <si>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</si>
  <si>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</si>
  <si>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</si>
  <si>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</si>
  <si>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</si>
  <si>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</si>
  <si>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</si>
  <si>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</si>
  <si>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</si>
  <si>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</si>
  <si>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</si>
  <si>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</si>
  <si>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</si>
  <si>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</si>
  <si>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</si>
  <si>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</si>
  <si>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</si>
  <si>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</si>
  <si>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</si>
  <si>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</si>
  <si>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</si>
  <si>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</si>
  <si>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</si>
  <si>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</si>
  <si>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</si>
  <si>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</si>
  <si>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</si>
  <si>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</si>
  <si>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</si>
  <si>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</si>
  <si>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</si>
  <si>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</si>
  <si>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</si>
  <si>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</si>
  <si>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</si>
  <si>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</si>
  <si>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</si>
  <si>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</si>
  <si>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</si>
  <si>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</si>
  <si>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</si>
  <si>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</si>
  <si>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</si>
  <si>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</si>
  <si>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</si>
  <si>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</si>
  <si>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</si>
  <si>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</si>
  <si>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</si>
  <si>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</si>
  <si>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</si>
  <si>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</si>
  <si>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</si>
  <si>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</si>
  <si>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</si>
  <si>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</si>
  <si>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</si>
  <si>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</si>
  <si>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</si>
  <si>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</si>
  <si>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</si>
  <si>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</si>
  <si>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</si>
  <si>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</si>
  <si>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</si>
  <si>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</si>
  <si>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</si>
  <si>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</si>
  <si>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</si>
  <si>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</si>
  <si>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</si>
  <si>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</si>
  <si>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</si>
  <si>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</si>
  <si>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</si>
  <si>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</si>
  <si>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</si>
  <si>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</si>
  <si>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</si>
  <si>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</si>
  <si>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</si>
  <si>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</si>
  <si>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</si>
  <si>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</si>
  <si>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</si>
  <si>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</si>
  <si>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</si>
  <si>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</si>
  <si>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</si>
  <si>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</si>
  <si>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</si>
  <si>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PASTILHA CERAMICA/PORCELANA, REVEST INT/EXT E  PISCINA, CORES BRANCA OU FRIAS, *2,5 X 2,5*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</si>
  <si>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</si>
  <si>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</si>
  <si>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</si>
  <si>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</si>
  <si>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</si>
  <si>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</si>
  <si>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</si>
  <si>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</si>
  <si>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</si>
  <si>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</si>
  <si>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</si>
  <si>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</si>
  <si>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</si>
  <si>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</si>
  <si>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</si>
  <si>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</si>
  <si>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</si>
  <si>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</si>
  <si>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</si>
  <si>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</si>
  <si>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</si>
  <si>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</si>
  <si>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</si>
  <si>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</si>
  <si>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</si>
  <si>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</si>
  <si>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</si>
  <si>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</si>
  <si>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</si>
  <si>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</si>
  <si>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</si>
  <si>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</si>
  <si>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</si>
  <si>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</si>
  <si>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</si>
  <si>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</si>
  <si>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</si>
  <si>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</si>
  <si>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</si>
  <si>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</si>
  <si>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</si>
  <si>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</si>
  <si>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</si>
  <si>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</si>
  <si>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</si>
  <si>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</si>
  <si>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</si>
  <si>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</si>
  <si>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</si>
  <si>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</si>
  <si>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</si>
  <si>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</si>
  <si>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</si>
  <si>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</si>
  <si>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</si>
  <si>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</si>
  <si>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</si>
  <si>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</si>
  <si>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</si>
  <si>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</si>
  <si>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</si>
  <si>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</si>
  <si>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</si>
  <si>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</si>
  <si>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</si>
  <si>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</si>
  <si>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</si>
  <si>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</si>
  <si>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</si>
  <si>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</si>
  <si>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</si>
  <si>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</si>
  <si>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</si>
  <si>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</si>
  <si>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</si>
  <si>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</si>
  <si>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</si>
  <si>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</si>
  <si>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</si>
  <si>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</si>
  <si>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</si>
  <si>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</si>
  <si>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</si>
  <si>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</si>
  <si>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</si>
  <si>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</si>
  <si>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</si>
  <si>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</si>
  <si>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</si>
  <si>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</si>
  <si>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</si>
  <si>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</si>
  <si>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</si>
  <si>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</si>
  <si>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</si>
  <si>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</si>
  <si>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</si>
  <si>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</si>
  <si>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</si>
  <si>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</si>
  <si>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</si>
  <si>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</si>
  <si>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</si>
  <si>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</si>
  <si>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</si>
  <si>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</si>
  <si>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</si>
  <si>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</si>
  <si>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</si>
  <si>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</si>
  <si>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</si>
  <si>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</si>
  <si>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</si>
  <si>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</si>
  <si>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</si>
  <si>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</si>
  <si>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</si>
  <si>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</si>
  <si>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</si>
  <si>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</si>
  <si>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</si>
  <si>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</si>
  <si>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</si>
  <si>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</si>
  <si>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</si>
  <si>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</si>
  <si>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</si>
  <si>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</si>
  <si>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</si>
  <si>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</si>
  <si>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</si>
  <si>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</si>
  <si>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</si>
  <si>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</si>
  <si>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</si>
  <si>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</si>
  <si>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</si>
  <si>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</si>
  <si>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</si>
  <si>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</si>
  <si>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</si>
  <si>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</si>
  <si>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</si>
  <si>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</si>
  <si>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</si>
  <si>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</si>
  <si>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</si>
  <si>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</si>
  <si>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</si>
  <si>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</si>
  <si>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</si>
  <si>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</si>
  <si>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</si>
  <si>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</si>
  <si>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</si>
  <si>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</si>
  <si>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</si>
  <si>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</si>
  <si>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</si>
  <si>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</si>
  <si>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</si>
  <si>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</si>
  <si>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</si>
  <si>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</si>
  <si>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</si>
  <si>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</si>
  <si>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</si>
  <si>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</si>
  <si>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</si>
  <si>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</si>
  <si>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</si>
  <si>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</si>
  <si>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</si>
  <si>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</si>
  <si>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</si>
  <si>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</si>
  <si>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</si>
  <si>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</si>
  <si>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</si>
  <si>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</si>
  <si>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</si>
  <si>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</si>
  <si>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</si>
  <si>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</si>
  <si>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</si>
  <si>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</si>
  <si>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</si>
  <si>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</si>
  <si>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</si>
  <si>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</si>
  <si>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</si>
  <si>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</si>
  <si>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</si>
  <si>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</si>
  <si>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</si>
  <si>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</si>
  <si>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</si>
  <si>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</si>
  <si>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</si>
  <si>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</si>
  <si>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</si>
  <si>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</si>
  <si>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</si>
  <si>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</si>
  <si>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</si>
  <si>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</si>
  <si>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</si>
  <si>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</si>
  <si>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</si>
  <si>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</si>
  <si>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</si>
  <si>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</si>
  <si>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</si>
  <si>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</si>
  <si>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</si>
  <si>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</si>
  <si>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</si>
  <si>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</si>
  <si>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</si>
  <si>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</si>
  <si>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</si>
  <si>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</si>
  <si>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</si>
  <si>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</si>
  <si>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</si>
  <si>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</si>
  <si>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</si>
  <si>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</si>
  <si>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</si>
  <si>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</si>
  <si>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</si>
  <si>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</si>
  <si>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</si>
  <si>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</si>
  <si>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</si>
  <si>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</si>
  <si>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</si>
  <si>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</si>
  <si>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</si>
  <si>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</si>
  <si>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</si>
  <si>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</si>
  <si>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</si>
  <si>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</si>
  <si>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</si>
  <si>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</si>
  <si>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</si>
  <si>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</si>
  <si>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</si>
  <si>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</si>
  <si>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</si>
  <si>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</si>
  <si>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</si>
  <si>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</si>
  <si>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</si>
  <si>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</si>
  <si>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</si>
  <si>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</si>
  <si>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</si>
  <si>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</si>
  <si>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</si>
  <si>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</si>
  <si>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</si>
  <si>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</si>
  <si>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</si>
  <si>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</si>
  <si>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</si>
  <si>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</si>
  <si>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</si>
  <si>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</si>
  <si>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</si>
  <si>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</si>
  <si>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</si>
  <si>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</si>
  <si>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</si>
  <si>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</si>
  <si>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</si>
  <si>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</si>
  <si>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</si>
  <si>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</si>
  <si>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</si>
  <si>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</si>
  <si>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</si>
  <si>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</si>
  <si>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</si>
  <si>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</si>
  <si>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</si>
  <si>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</si>
  <si>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</si>
  <si>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</si>
  <si>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</si>
  <si>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</si>
  <si>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</si>
  <si>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</si>
  <si>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</si>
  <si>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</si>
  <si>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</si>
  <si>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</si>
  <si>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</si>
  <si>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</si>
  <si>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</si>
  <si>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</si>
  <si>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</si>
  <si>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</si>
  <si>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</si>
  <si>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</si>
  <si>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</si>
  <si>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</si>
  <si>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</si>
  <si>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</si>
  <si>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</si>
  <si>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</si>
  <si>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</si>
  <si>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</si>
  <si>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</si>
  <si>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</si>
  <si>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</si>
  <si>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</si>
  <si>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</si>
  <si>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</si>
  <si>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</si>
  <si>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</si>
  <si>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</si>
  <si>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</si>
  <si>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</si>
  <si>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</si>
  <si>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</si>
  <si>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</si>
  <si>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</si>
  <si>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</si>
  <si>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</si>
  <si>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</si>
  <si>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</si>
  <si>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</si>
  <si>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</si>
  <si>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</si>
  <si>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</si>
  <si>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</si>
  <si>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</si>
  <si>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</si>
  <si>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</si>
  <si>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</si>
  <si>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</si>
  <si>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</si>
  <si>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</si>
  <si>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</si>
  <si>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</si>
  <si>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</si>
  <si>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</si>
  <si>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</si>
  <si>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</si>
  <si>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</si>
  <si>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</si>
  <si>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</si>
  <si>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</si>
  <si>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</si>
  <si>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</si>
  <si>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</si>
  <si>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</si>
  <si>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</si>
  <si>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</si>
  <si>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</si>
  <si>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</si>
  <si>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</si>
  <si>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</si>
  <si>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</si>
  <si>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</si>
  <si>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</si>
  <si>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</si>
  <si>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</si>
  <si>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</si>
  <si>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</si>
  <si>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</si>
  <si>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</si>
  <si>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</si>
  <si>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</si>
  <si>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</si>
  <si>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</si>
  <si>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</si>
  <si>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</si>
  <si>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</si>
  <si>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</si>
  <si>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</si>
  <si>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</si>
  <si>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</si>
  <si>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</si>
  <si>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</si>
  <si>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</si>
  <si>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</si>
  <si>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</si>
  <si>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</si>
  <si>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</si>
  <si>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</si>
  <si>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</si>
  <si>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</si>
  <si>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</si>
  <si>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</si>
  <si>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</si>
  <si>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</si>
  <si>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</si>
  <si>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</si>
  <si>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</si>
  <si>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</si>
  <si>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</si>
  <si>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</si>
  <si>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</si>
  <si>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</si>
  <si>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</si>
  <si>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</si>
  <si>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</si>
  <si>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</si>
  <si>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</si>
  <si>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</si>
  <si>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</si>
  <si>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</si>
  <si>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</si>
  <si>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</si>
  <si>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</si>
  <si>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</si>
  <si>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</si>
  <si>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</si>
  <si>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</si>
  <si>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</si>
  <si>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</si>
  <si>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</si>
  <si>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</si>
  <si>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</si>
  <si>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</si>
  <si>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</si>
  <si>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</si>
  <si>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</si>
  <si>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</si>
  <si>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</si>
  <si>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</si>
  <si>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</si>
  <si>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</si>
  <si>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</si>
  <si>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</si>
  <si>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</si>
  <si>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</si>
  <si>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</si>
  <si>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</si>
  <si>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</si>
  <si>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</si>
  <si>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</si>
  <si>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</si>
  <si>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</si>
  <si>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</si>
  <si>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</si>
  <si>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</si>
  <si>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</si>
  <si>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</si>
  <si>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</si>
  <si>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</si>
  <si>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</si>
  <si>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</si>
  <si>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</si>
  <si>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</si>
  <si>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</si>
  <si>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</si>
  <si>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</si>
  <si>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</si>
  <si>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</si>
  <si>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</si>
  <si>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</si>
  <si>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</si>
  <si>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</si>
  <si>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</si>
  <si>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</si>
  <si>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</si>
  <si>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</si>
  <si>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</si>
  <si>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</si>
  <si>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</si>
  <si>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</si>
  <si>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</si>
  <si>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</si>
  <si>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</si>
  <si>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</si>
  <si>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</si>
  <si>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</si>
  <si>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</si>
  <si>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</si>
  <si>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</si>
  <si>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</si>
  <si>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</si>
  <si>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</si>
  <si>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</si>
  <si>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</si>
  <si>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</si>
  <si>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</si>
  <si>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</si>
  <si>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</si>
  <si>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</si>
  <si>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</si>
  <si>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</si>
  <si>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</si>
  <si>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</si>
  <si>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</si>
  <si>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</si>
  <si>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</si>
  <si>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</si>
  <si>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</si>
  <si>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</si>
  <si>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</si>
  <si>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</si>
  <si>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</si>
  <si>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</si>
  <si>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</si>
  <si>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</si>
  <si>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</si>
  <si>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</si>
  <si>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</si>
  <si>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OU RODABANCADA EM GRANITO, POLIDO, TIPO ANDORINHA/ QUARTZ/ CASTELO/ CORUMBA OU OUTROS EQUIVALENTES DA REGIAO, H= 10 CM, E=  *2,0* CM                                                                                                                                                                                                                                                                                                                                                               </t>
  </si>
  <si>
    <t xml:space="preserve">RODAPE PLANO PARA PISO VINILICO, H = 5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</si>
  <si>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</si>
  <si>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</si>
  <si>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</si>
  <si>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</si>
  <si>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</si>
  <si>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</si>
  <si>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</si>
  <si>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</si>
  <si>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</si>
  <si>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</si>
  <si>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</si>
  <si>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REBOCAVEL, CILINDRO DE ACO LISO, POTENCIA DE TRACAO DE 65 CV, PESO DE 4,7 T, IMPACTO DINAMICO TOTAL DE 18,3 T, LARGURA DO ROLO 1,67 M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</si>
  <si>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</si>
  <si>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</si>
  <si>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</si>
  <si>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</si>
  <si>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</si>
  <si>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</si>
  <si>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</si>
  <si>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</si>
  <si>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</si>
  <si>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</si>
  <si>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</si>
  <si>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SABONETEIRA PLASTICA TIPO DISPENSER PARA SABONETE LIQUIDO COM RESERVATORIO 800 A 1500 ML                                                                                                                                                                                                                                                                                                                                                                                                                  </t>
  </si>
  <si>
    <t xml:space="preserve">SACO DE RAFIA PARA ENTULHO, NOVO, LISO (SEM CLICHE), *60 x 90* CM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</si>
  <si>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</si>
  <si>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</si>
  <si>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</si>
  <si>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</si>
  <si>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</si>
  <si>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</si>
  <si>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</si>
  <si>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</si>
  <si>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</si>
  <si>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</si>
  <si>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SEIXO ROLADO PARA APLICACAO EM CONCRETO (POSTO PEDREIRA/FORNECEDOR, SEM FRETE)                                                                                                                                                                                                                                                                                                                                                                                                                            </t>
  </si>
  <si>
    <t xml:space="preserve">SELADOR ACRILICO PAREDES INTERNAS/EXTERNAS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</si>
  <si>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</si>
  <si>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</si>
  <si>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</si>
  <si>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</si>
  <si>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</si>
  <si>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310ML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</si>
  <si>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</si>
  <si>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</si>
  <si>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</si>
  <si>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</si>
  <si>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</si>
  <si>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</si>
  <si>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</si>
  <si>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</si>
  <si>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</si>
  <si>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</si>
  <si>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</si>
  <si>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</si>
  <si>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</si>
  <si>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</si>
  <si>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</si>
  <si>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</si>
  <si>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</si>
  <si>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</si>
  <si>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</si>
  <si>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</si>
  <si>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</si>
  <si>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</si>
  <si>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</si>
  <si>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</si>
  <si>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</si>
  <si>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</si>
  <si>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</si>
  <si>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</si>
  <si>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</si>
  <si>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</si>
  <si>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</si>
  <si>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</si>
  <si>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</si>
  <si>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</si>
  <si>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</si>
  <si>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SOLDA EM VARETA FOSCOPER, D = *2,5* MM  X COMPRIMENTO 500 MM                                                                                                                                                                                                                                                                                                                                                                                                                                              </t>
  </si>
  <si>
    <t xml:space="preserve">SOLDA ESTANHO/COBRE PARA CONEXOES DE COBRE, FIO 2,5 MM, CARRETEL 500 GR (SEM CHUMBO)                                                                                                                                                                                                                                                                                                                                                                                                                      </t>
  </si>
  <si>
    <t xml:space="preserve">SOLDADOR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</si>
  <si>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</si>
  <si>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</si>
  <si>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</si>
  <si>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</si>
  <si>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</si>
  <si>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</si>
  <si>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</si>
  <si>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</si>
  <si>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</si>
  <si>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</si>
  <si>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</si>
  <si>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</si>
  <si>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</si>
  <si>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</si>
  <si>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</si>
  <si>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</si>
  <si>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</si>
  <si>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</si>
  <si>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</si>
  <si>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</si>
  <si>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</si>
  <si>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</si>
  <si>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</si>
  <si>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</si>
  <si>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</si>
  <si>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</si>
  <si>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</si>
  <si>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</si>
  <si>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</si>
  <si>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</si>
  <si>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</si>
  <si>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</si>
  <si>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</si>
  <si>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</si>
  <si>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</si>
  <si>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</si>
  <si>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</si>
  <si>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</si>
  <si>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</si>
  <si>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</si>
  <si>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</si>
  <si>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</si>
  <si>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</si>
  <si>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</si>
  <si>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</si>
  <si>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</si>
  <si>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</si>
  <si>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</si>
  <si>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</si>
  <si>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</si>
  <si>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</si>
  <si>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</si>
  <si>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</si>
  <si>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</si>
  <si>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</si>
  <si>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</si>
  <si>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</si>
  <si>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</si>
  <si>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</si>
  <si>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</si>
  <si>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</si>
  <si>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</si>
  <si>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</si>
  <si>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</si>
  <si>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</si>
  <si>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</si>
  <si>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</si>
  <si>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</si>
  <si>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</si>
  <si>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</si>
  <si>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</si>
  <si>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</si>
  <si>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</si>
  <si>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</si>
  <si>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</si>
  <si>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</si>
  <si>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</si>
  <si>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</si>
  <si>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</si>
  <si>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</si>
  <si>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</si>
  <si>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</si>
  <si>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</si>
  <si>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</si>
  <si>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</si>
  <si>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</si>
  <si>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</si>
  <si>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</si>
  <si>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</si>
  <si>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</si>
  <si>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</si>
  <si>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</si>
  <si>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</si>
  <si>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</si>
  <si>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</si>
  <si>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</si>
  <si>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</si>
  <si>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</si>
  <si>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</si>
  <si>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</si>
  <si>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</si>
  <si>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</si>
  <si>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</si>
  <si>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</si>
  <si>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</si>
  <si>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</si>
  <si>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</si>
  <si>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</si>
  <si>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</si>
  <si>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</si>
  <si>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</si>
  <si>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</si>
  <si>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</si>
  <si>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</si>
  <si>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</si>
  <si>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</si>
  <si>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</si>
  <si>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</si>
  <si>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</si>
  <si>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</si>
  <si>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</si>
  <si>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</si>
  <si>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</si>
  <si>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</si>
  <si>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</si>
  <si>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</si>
  <si>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</si>
  <si>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</si>
  <si>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</si>
  <si>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</si>
  <si>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</si>
  <si>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</si>
  <si>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</si>
  <si>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</si>
  <si>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</si>
  <si>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</si>
  <si>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</si>
  <si>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</si>
  <si>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</si>
  <si>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</si>
  <si>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</si>
  <si>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</si>
  <si>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</si>
  <si>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</si>
  <si>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</si>
  <si>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</si>
  <si>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</si>
  <si>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</si>
  <si>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</si>
  <si>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</si>
  <si>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</si>
  <si>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</si>
  <si>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</si>
  <si>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</si>
  <si>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</si>
  <si>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</si>
  <si>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</si>
  <si>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</si>
  <si>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</si>
  <si>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</si>
  <si>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</si>
  <si>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</si>
  <si>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</si>
  <si>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</si>
  <si>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</si>
  <si>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</si>
  <si>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</si>
  <si>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</si>
  <si>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</si>
  <si>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</si>
  <si>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</si>
  <si>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</si>
  <si>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</si>
  <si>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</si>
  <si>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</si>
  <si>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</si>
  <si>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</si>
  <si>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</si>
  <si>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</si>
  <si>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</si>
  <si>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</si>
  <si>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</si>
  <si>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</si>
  <si>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</si>
  <si>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</si>
  <si>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</si>
  <si>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</si>
  <si>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</si>
  <si>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</si>
  <si>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</si>
  <si>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</si>
  <si>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</si>
  <si>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</si>
  <si>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</si>
  <si>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</si>
  <si>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</si>
  <si>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</si>
  <si>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</si>
  <si>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</si>
  <si>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</si>
  <si>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</si>
  <si>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</si>
  <si>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</si>
  <si>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</si>
  <si>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</si>
  <si>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</si>
  <si>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</si>
  <si>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</si>
  <si>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</si>
  <si>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</si>
  <si>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</si>
  <si>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</si>
  <si>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</si>
  <si>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</si>
  <si>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</si>
  <si>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</si>
  <si>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</si>
  <si>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</si>
  <si>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</si>
  <si>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</si>
  <si>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</si>
  <si>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</si>
  <si>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</si>
  <si>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</si>
  <si>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</si>
  <si>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</si>
  <si>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</si>
  <si>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</si>
  <si>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</si>
  <si>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</si>
  <si>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</si>
  <si>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</si>
  <si>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</si>
  <si>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</si>
  <si>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</si>
  <si>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</si>
  <si>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</si>
  <si>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</si>
  <si>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</si>
  <si>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</si>
  <si>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</si>
  <si>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</si>
  <si>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</si>
  <si>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</si>
  <si>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</si>
  <si>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</si>
  <si>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</si>
  <si>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</si>
  <si>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</si>
  <si>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</si>
  <si>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</si>
  <si>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</si>
  <si>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</si>
  <si>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</si>
  <si>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</si>
  <si>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</si>
  <si>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</si>
  <si>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</si>
  <si>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</si>
  <si>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</si>
  <si>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</si>
  <si>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</si>
  <si>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</si>
  <si>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</si>
  <si>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</si>
  <si>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</si>
  <si>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</si>
  <si>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</si>
  <si>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</si>
  <si>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150 X 100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</si>
  <si>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</si>
  <si>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</si>
  <si>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</si>
  <si>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</si>
  <si>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</si>
  <si>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</si>
  <si>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</si>
  <si>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</si>
  <si>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</si>
  <si>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</si>
  <si>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</si>
  <si>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</si>
  <si>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</si>
  <si>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</si>
  <si>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</si>
  <si>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</si>
  <si>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</si>
  <si>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</si>
  <si>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</si>
  <si>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</si>
  <si>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</si>
  <si>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</si>
  <si>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</si>
  <si>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</si>
  <si>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</si>
  <si>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</si>
  <si>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</si>
  <si>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</si>
  <si>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</si>
  <si>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</si>
  <si>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</si>
  <si>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</si>
  <si>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</si>
  <si>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</si>
  <si>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</si>
  <si>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</si>
  <si>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</si>
  <si>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</si>
  <si>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</si>
  <si>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</si>
  <si>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</si>
  <si>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</si>
  <si>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</si>
  <si>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</si>
  <si>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</si>
  <si>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</si>
  <si>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</si>
  <si>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</si>
  <si>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</si>
  <si>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</si>
  <si>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</si>
  <si>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</si>
  <si>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</si>
  <si>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</si>
  <si>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</si>
  <si>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</si>
  <si>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</si>
  <si>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</si>
  <si>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</si>
  <si>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</si>
  <si>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</si>
  <si>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</si>
  <si>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</si>
  <si>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</si>
  <si>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</si>
  <si>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</si>
  <si>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</si>
  <si>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</si>
  <si>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</si>
  <si>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</si>
  <si>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</si>
  <si>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</si>
  <si>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</si>
  <si>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</si>
  <si>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</si>
  <si>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</si>
  <si>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</si>
  <si>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</si>
  <si>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</si>
  <si>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</si>
  <si>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</si>
  <si>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</si>
  <si>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</si>
  <si>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</si>
  <si>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</si>
  <si>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</si>
  <si>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</si>
  <si>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</si>
  <si>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</si>
  <si>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</si>
  <si>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</si>
  <si>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</si>
  <si>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</si>
  <si>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</si>
  <si>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</si>
  <si>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</si>
  <si>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</si>
  <si>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</si>
  <si>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</si>
  <si>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</si>
  <si>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</si>
  <si>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</si>
  <si>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</si>
  <si>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</si>
  <si>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</si>
  <si>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</si>
  <si>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</si>
  <si>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</si>
  <si>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</si>
  <si>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</si>
  <si>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</si>
  <si>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</si>
  <si>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</si>
  <si>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</si>
  <si>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</si>
  <si>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</si>
  <si>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</si>
  <si>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</si>
  <si>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</si>
  <si>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</si>
  <si>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</si>
  <si>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</si>
  <si>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</si>
  <si>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</si>
  <si>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</si>
  <si>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</si>
  <si>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</si>
  <si>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</si>
  <si>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</si>
  <si>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</si>
  <si>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</si>
  <si>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</si>
  <si>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</si>
  <si>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</si>
  <si>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</si>
  <si>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</si>
  <si>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</si>
  <si>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</si>
  <si>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</si>
  <si>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</si>
  <si>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</si>
  <si>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</si>
  <si>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</si>
  <si>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</si>
  <si>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</si>
  <si>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</si>
  <si>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</si>
  <si>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</si>
  <si>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</si>
  <si>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</si>
  <si>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</si>
  <si>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</si>
  <si>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</si>
  <si>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</si>
  <si>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</si>
  <si>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</si>
  <si>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</si>
  <si>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</si>
  <si>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</si>
  <si>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</si>
  <si>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</si>
  <si>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</si>
  <si>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</si>
  <si>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</si>
  <si>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</si>
  <si>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</si>
  <si>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TOMADA INDUSTRIAL DE EMBUTIR 3P+T 30 A, 440 V, COM TRAVA, COM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</si>
  <si>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</si>
  <si>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</si>
  <si>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</si>
  <si>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</si>
  <si>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</si>
  <si>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</si>
  <si>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</si>
  <si>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</si>
  <si>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</si>
  <si>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TOMADAS (2 MODULOS) 2P+T 10A, 250V, CONJUNTO MONTADO PARA EMBUTIR 4" X 2" (PLACA + SUPORTE + MODULOS)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</si>
  <si>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</si>
  <si>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</si>
  <si>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</si>
  <si>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DE MESA PARA COZINHA BICA MOVEL COM AREJADOR 1/2 " OU 3/4 " (REF 1167)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</si>
  <si>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</si>
  <si>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</si>
  <si>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</si>
  <si>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</si>
  <si>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</si>
  <si>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</si>
  <si>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</si>
  <si>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</si>
  <si>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</si>
  <si>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</si>
  <si>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</si>
  <si>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</si>
  <si>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</si>
  <si>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</si>
  <si>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</si>
  <si>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</si>
  <si>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</si>
  <si>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</si>
  <si>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</si>
  <si>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</si>
  <si>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</si>
  <si>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</si>
  <si>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</si>
  <si>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</si>
  <si>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</si>
  <si>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</si>
  <si>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</si>
  <si>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</si>
  <si>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</si>
  <si>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</si>
  <si>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</si>
  <si>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</si>
  <si>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</si>
  <si>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</si>
  <si>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</si>
  <si>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</si>
  <si>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</si>
  <si>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</si>
  <si>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</si>
  <si>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</si>
  <si>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</si>
  <si>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</si>
  <si>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</si>
  <si>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</si>
  <si>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</si>
  <si>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</si>
  <si>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50 CV, TRACAO 4 X 2, PESO COM LASTRO DE 2714 KG                                                                                                                                                                                                                                                                                                                                                                                                                           </t>
  </si>
  <si>
    <t xml:space="preserve">TRATOR DE PNEUS COM POTENCIA DE 85 CV, TRACAO 4 X 4, PESO COM LASTRO DE 4675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</si>
  <si>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</si>
  <si>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</si>
  <si>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</si>
  <si>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QUADRADO, EM ALUMINIO (VERGALHAO MACICO), 1/4", (*6 X 6* CM), PARA RODIZIOS                                                                                                                                                                                                                                                                                                                                                                                                                        </t>
  </si>
  <si>
    <t xml:space="preserve">TRINCO / FECHO TIPO AVIAO, EM ZAMAC CROMADO, *60* MM, PARA JANELAS - INCLUI PARAFUSOS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</si>
  <si>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</si>
  <si>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</si>
  <si>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</si>
  <si>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</si>
  <si>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</si>
  <si>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</si>
  <si>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</si>
  <si>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</si>
  <si>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</si>
  <si>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</si>
  <si>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</si>
  <si>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</si>
  <si>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</si>
  <si>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</si>
  <si>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</si>
  <si>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</si>
  <si>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</si>
  <si>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</si>
  <si>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</si>
  <si>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</si>
  <si>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</si>
  <si>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</si>
  <si>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</si>
  <si>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</si>
  <si>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</si>
  <si>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</si>
  <si>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</si>
  <si>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</si>
  <si>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</si>
  <si>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</si>
  <si>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</si>
  <si>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</si>
  <si>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</si>
  <si>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</si>
  <si>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</si>
  <si>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</si>
  <si>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</si>
  <si>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</si>
  <si>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</si>
  <si>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</si>
  <si>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</si>
  <si>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</si>
  <si>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</si>
  <si>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</si>
  <si>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</si>
  <si>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</si>
  <si>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</si>
  <si>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</si>
  <si>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</si>
  <si>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</si>
  <si>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</si>
  <si>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</si>
  <si>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</si>
  <si>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</si>
  <si>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</si>
  <si>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</si>
  <si>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</si>
  <si>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</si>
  <si>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</si>
  <si>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</si>
  <si>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</si>
  <si>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</si>
  <si>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</si>
  <si>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</si>
  <si>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</si>
  <si>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</si>
  <si>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</si>
  <si>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</si>
  <si>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</si>
  <si>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</si>
  <si>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</si>
  <si>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</si>
  <si>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</si>
  <si>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</si>
  <si>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</si>
  <si>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</si>
  <si>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</si>
  <si>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</si>
  <si>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</si>
  <si>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</si>
  <si>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</si>
  <si>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</si>
  <si>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</si>
  <si>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</si>
  <si>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</si>
  <si>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</si>
  <si>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</si>
  <si>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</si>
  <si>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</si>
  <si>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</si>
  <si>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</si>
  <si>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</si>
  <si>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</si>
  <si>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</si>
  <si>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</si>
  <si>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</si>
  <si>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</si>
  <si>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</si>
  <si>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</si>
  <si>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</si>
  <si>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</si>
  <si>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</si>
  <si>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</si>
  <si>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</si>
  <si>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</si>
  <si>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</si>
  <si>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</si>
  <si>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</si>
  <si>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</si>
  <si>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</si>
  <si>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</si>
  <si>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</si>
  <si>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</si>
  <si>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</si>
  <si>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</si>
  <si>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</si>
  <si>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</si>
  <si>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</si>
  <si>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</si>
  <si>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</si>
  <si>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</si>
  <si>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</si>
  <si>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</si>
  <si>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</si>
  <si>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</si>
  <si>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</si>
  <si>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</si>
  <si>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</si>
  <si>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</si>
  <si>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</si>
  <si>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</si>
  <si>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</si>
  <si>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</si>
  <si>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</si>
  <si>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</si>
  <si>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</si>
  <si>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</si>
  <si>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</si>
  <si>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</si>
  <si>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</si>
  <si>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</si>
  <si>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</si>
  <si>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</si>
  <si>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</si>
  <si>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</si>
  <si>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</si>
  <si>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</si>
  <si>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</si>
  <si>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</si>
  <si>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</si>
  <si>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</si>
  <si>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</si>
  <si>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</si>
  <si>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</si>
  <si>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</si>
  <si>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</si>
  <si>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</si>
  <si>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</si>
  <si>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</si>
  <si>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</si>
  <si>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</si>
  <si>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</si>
  <si>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</si>
  <si>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</si>
  <si>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</si>
  <si>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</si>
  <si>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</si>
  <si>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</si>
  <si>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</si>
  <si>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</si>
  <si>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</si>
  <si>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</si>
  <si>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</si>
  <si>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</si>
  <si>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</si>
  <si>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</si>
  <si>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</si>
  <si>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</si>
  <si>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</si>
  <si>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</si>
  <si>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</si>
  <si>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</si>
  <si>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</si>
  <si>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</si>
  <si>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</si>
  <si>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</si>
  <si>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</si>
  <si>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</si>
  <si>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</si>
  <si>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</si>
  <si>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</si>
  <si>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</si>
  <si>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</si>
  <si>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</si>
  <si>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</si>
  <si>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</si>
  <si>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</si>
  <si>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</si>
  <si>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</si>
  <si>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</si>
  <si>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</si>
  <si>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</si>
  <si>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</si>
  <si>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</si>
  <si>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</si>
  <si>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</si>
  <si>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</si>
  <si>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</si>
  <si>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</si>
  <si>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</si>
  <si>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</si>
  <si>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</si>
  <si>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</si>
  <si>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</si>
  <si>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</si>
  <si>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</si>
  <si>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</si>
  <si>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</si>
  <si>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</si>
  <si>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</si>
  <si>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</si>
  <si>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</si>
  <si>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</si>
  <si>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</si>
  <si>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</si>
  <si>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</si>
  <si>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</si>
  <si>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</si>
  <si>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</si>
  <si>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</si>
  <si>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</si>
  <si>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</si>
  <si>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</si>
  <si>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</si>
  <si>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</si>
  <si>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</si>
  <si>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</si>
  <si>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</si>
  <si>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</si>
  <si>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</si>
  <si>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</si>
  <si>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</si>
  <si>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</si>
  <si>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</si>
  <si>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</si>
  <si>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</si>
  <si>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</si>
  <si>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</si>
  <si>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</si>
  <si>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</si>
  <si>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</si>
  <si>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</si>
  <si>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</si>
  <si>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</si>
  <si>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</si>
  <si>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</si>
  <si>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</si>
  <si>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</si>
  <si>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</si>
  <si>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</si>
  <si>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</si>
  <si>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</si>
  <si>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</si>
  <si>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</si>
  <si>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</si>
  <si>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</si>
  <si>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</si>
  <si>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</si>
  <si>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</si>
  <si>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</si>
  <si>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</si>
  <si>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</si>
  <si>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</si>
  <si>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</si>
  <si>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</si>
  <si>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</si>
  <si>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</si>
  <si>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</si>
  <si>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</si>
  <si>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SERIE R, DN 100 MM, PARA ESGOTO OU AGUAS PLUVIAIS PREDIAL (NBR 5688)                                                                                                                                                                                                                                                                                                                                                                                                                            </t>
  </si>
  <si>
    <t xml:space="preserve">TUBO PVC, SERIE R, DN 150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</si>
  <si>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</si>
  <si>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</si>
  <si>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</si>
  <si>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</si>
  <si>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</si>
  <si>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</si>
  <si>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</si>
  <si>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</si>
  <si>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</si>
  <si>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</si>
  <si>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</si>
  <si>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</si>
  <si>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</si>
  <si>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</si>
  <si>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</si>
  <si>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</si>
  <si>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</si>
  <si>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</si>
  <si>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</si>
  <si>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</si>
  <si>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</si>
  <si>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</si>
  <si>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</si>
  <si>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</si>
  <si>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</si>
  <si>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</si>
  <si>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</si>
  <si>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</si>
  <si>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</si>
  <si>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</si>
  <si>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</si>
  <si>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</si>
  <si>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</si>
  <si>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</si>
  <si>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</si>
  <si>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</si>
  <si>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</si>
  <si>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</si>
  <si>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</si>
  <si>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</si>
  <si>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</si>
  <si>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</si>
  <si>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</si>
  <si>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</si>
  <si>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</si>
  <si>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</si>
  <si>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</si>
  <si>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</si>
  <si>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</si>
  <si>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</si>
  <si>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</si>
  <si>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</si>
  <si>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</si>
  <si>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</si>
  <si>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</si>
  <si>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</si>
  <si>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</si>
  <si>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</si>
  <si>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</si>
  <si>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</si>
  <si>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</si>
  <si>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</si>
  <si>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</si>
  <si>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</si>
  <si>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</si>
  <si>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</si>
  <si>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</si>
  <si>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</si>
  <si>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</si>
  <si>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</si>
  <si>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</si>
  <si>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</si>
  <si>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</si>
  <si>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</si>
  <si>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</si>
  <si>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</si>
  <si>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</si>
  <si>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</si>
  <si>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</si>
  <si>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</si>
  <si>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</si>
  <si>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</si>
  <si>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</si>
  <si>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</si>
  <si>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</si>
  <si>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</si>
  <si>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</si>
  <si>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</si>
  <si>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</si>
  <si>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</si>
  <si>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</si>
  <si>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</si>
  <si>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</si>
  <si>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</si>
  <si>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</si>
  <si>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</si>
  <si>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</si>
  <si>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</si>
  <si>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</si>
  <si>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</si>
  <si>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</si>
  <si>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</si>
  <si>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</si>
  <si>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</si>
  <si>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</si>
  <si>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</si>
  <si>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</si>
  <si>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</si>
  <si>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</si>
  <si>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</si>
  <si>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</si>
  <si>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</si>
  <si>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</si>
  <si>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</si>
  <si>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</si>
  <si>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</si>
  <si>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</si>
  <si>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</si>
  <si>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</si>
  <si>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</si>
  <si>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</si>
  <si>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</si>
  <si>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</si>
  <si>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TIPO AMERICANA PARA PIA DE COZINHA 3.1/2 " X 1.1/2 ", SEM ADAPTADOR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</si>
  <si>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</si>
  <si>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</si>
  <si>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</si>
  <si>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</si>
  <si>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220V, 600W, CONJUNTO MONTADO PARA EMBUTIR 4" X 2" (PLACA + SUPORTE + MODULO)                                                                                                                                                                                                                                                                                                                                                                                   </t>
  </si>
  <si>
    <t xml:space="preserve">VARIADOR DE VELOCIDADE PARA VENTILADOR 127V, 150W + 2 INTERRUPTORES PARALELOS, PARA REVERSAO E LAMPADA, CONJUNTO MONTADO PARA EMBUTIR 4" X 2" (PLACA + SUPORTE + MODULOS)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</si>
  <si>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</si>
  <si>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</si>
  <si>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</si>
  <si>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</si>
  <si>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</si>
  <si>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</si>
  <si>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</si>
  <si>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</si>
  <si>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</si>
  <si>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</si>
  <si>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</si>
  <si>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</si>
  <si>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</si>
  <si>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</si>
  <si>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</si>
  <si>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</si>
  <si>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</si>
  <si>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</si>
  <si>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</si>
  <si>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</si>
  <si>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</si>
  <si>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</si>
  <si>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</si>
  <si>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</si>
  <si>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</si>
  <si>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</si>
  <si>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</si>
  <si>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</si>
  <si>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</si>
  <si>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</si>
  <si>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</si>
  <si>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</si>
  <si>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</si>
  <si>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</si>
  <si>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</si>
  <si>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</si>
  <si>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</si>
  <si>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</si>
  <si>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</si>
  <si>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</si>
  <si>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</si>
  <si>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</si>
  <si>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</si>
  <si>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</si>
  <si>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</si>
  <si>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</si>
  <si>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</si>
  <si>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</si>
  <si>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</si>
  <si>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</si>
  <si>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</si>
  <si>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</si>
  <si>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</si>
  <si>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</si>
  <si>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</si>
  <si>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</si>
  <si>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</si>
  <si>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</si>
  <si>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</si>
  <si>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</si>
  <si>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</si>
  <si>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</si>
  <si>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</si>
  <si>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</si>
  <si>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81,70</t>
  </si>
  <si>
    <t>167,30</t>
  </si>
  <si>
    <t>141,75</t>
  </si>
  <si>
    <t>44,94</t>
  </si>
  <si>
    <t>31,46</t>
  </si>
  <si>
    <t>30,37</t>
  </si>
  <si>
    <t>177,71</t>
  </si>
  <si>
    <t>197,79</t>
  </si>
  <si>
    <t>44.000,00</t>
  </si>
  <si>
    <t>10,92</t>
  </si>
  <si>
    <t>8,45</t>
  </si>
  <si>
    <t>21,34</t>
  </si>
  <si>
    <t>21,01</t>
  </si>
  <si>
    <t>63,97</t>
  </si>
  <si>
    <t>1,78</t>
  </si>
  <si>
    <t>0,82</t>
  </si>
  <si>
    <t>0,05</t>
  </si>
  <si>
    <t>0,12</t>
  </si>
  <si>
    <t>0,16</t>
  </si>
  <si>
    <t>0,79</t>
  </si>
  <si>
    <t>1,58</t>
  </si>
  <si>
    <t>1,60</t>
  </si>
  <si>
    <t>1,44</t>
  </si>
  <si>
    <t>1,54</t>
  </si>
  <si>
    <t>0,76</t>
  </si>
  <si>
    <t>0,78</t>
  </si>
  <si>
    <t>0,89</t>
  </si>
  <si>
    <t>0,93</t>
  </si>
  <si>
    <t>2,07</t>
  </si>
  <si>
    <t>2,29</t>
  </si>
  <si>
    <t>1,66</t>
  </si>
  <si>
    <t>3,32</t>
  </si>
  <si>
    <t>0,83</t>
  </si>
  <si>
    <t>0,81</t>
  </si>
  <si>
    <t>2,77</t>
  </si>
  <si>
    <t>2,55</t>
  </si>
  <si>
    <t>3,73</t>
  </si>
  <si>
    <t>3,29</t>
  </si>
  <si>
    <t>8,84</t>
  </si>
  <si>
    <t>0,64</t>
  </si>
  <si>
    <t>0,58</t>
  </si>
  <si>
    <t>0,33</t>
  </si>
  <si>
    <t>0,48</t>
  </si>
  <si>
    <t>1,32</t>
  </si>
  <si>
    <t>0,94</t>
  </si>
  <si>
    <t>0,35</t>
  </si>
  <si>
    <t>0,23</t>
  </si>
  <si>
    <t>2,54</t>
  </si>
  <si>
    <t>3,96</t>
  </si>
  <si>
    <t>5,33</t>
  </si>
  <si>
    <t>6,11</t>
  </si>
  <si>
    <t>9,45</t>
  </si>
  <si>
    <t>16,48</t>
  </si>
  <si>
    <t>2,00</t>
  </si>
  <si>
    <t>49,83</t>
  </si>
  <si>
    <t>46,38</t>
  </si>
  <si>
    <t>45,81</t>
  </si>
  <si>
    <t>4,39</t>
  </si>
  <si>
    <t>4,38</t>
  </si>
  <si>
    <t>4,41</t>
  </si>
  <si>
    <t>6,82</t>
  </si>
  <si>
    <t>4,15</t>
  </si>
  <si>
    <t>4,72</t>
  </si>
  <si>
    <t>4,68</t>
  </si>
  <si>
    <t>5,28</t>
  </si>
  <si>
    <t>4,70</t>
  </si>
  <si>
    <t>5,01</t>
  </si>
  <si>
    <t>4,47</t>
  </si>
  <si>
    <t>4,18</t>
  </si>
  <si>
    <t>4,83</t>
  </si>
  <si>
    <t>5,52</t>
  </si>
  <si>
    <t>4,92</t>
  </si>
  <si>
    <t>5,31</t>
  </si>
  <si>
    <t>4,88</t>
  </si>
  <si>
    <t>4,66</t>
  </si>
  <si>
    <t>5,24</t>
  </si>
  <si>
    <t>4,76</t>
  </si>
  <si>
    <t>5,35</t>
  </si>
  <si>
    <t>4,84</t>
  </si>
  <si>
    <t>5,39</t>
  </si>
  <si>
    <t>7,31</t>
  </si>
  <si>
    <t>3,93</t>
  </si>
  <si>
    <t>13,79</t>
  </si>
  <si>
    <t>14,96</t>
  </si>
  <si>
    <t>16,79</t>
  </si>
  <si>
    <t>8,75</t>
  </si>
  <si>
    <t>10,31</t>
  </si>
  <si>
    <t>3,80</t>
  </si>
  <si>
    <t>3,59</t>
  </si>
  <si>
    <t>7,45</t>
  </si>
  <si>
    <t>0,77</t>
  </si>
  <si>
    <t>7,46</t>
  </si>
  <si>
    <t>13,71</t>
  </si>
  <si>
    <t>10,24</t>
  </si>
  <si>
    <t>30,45</t>
  </si>
  <si>
    <t>0,47</t>
  </si>
  <si>
    <t>1,21</t>
  </si>
  <si>
    <t>2,31</t>
  </si>
  <si>
    <t>5,42</t>
  </si>
  <si>
    <t>2,95</t>
  </si>
  <si>
    <t>8,01</t>
  </si>
  <si>
    <t>11,65</t>
  </si>
  <si>
    <t>19,12</t>
  </si>
  <si>
    <t>6,47</t>
  </si>
  <si>
    <t>7,44</t>
  </si>
  <si>
    <t>9,66</t>
  </si>
  <si>
    <t>13,03</t>
  </si>
  <si>
    <t>15,80</t>
  </si>
  <si>
    <t>22,04</t>
  </si>
  <si>
    <t>229,76</t>
  </si>
  <si>
    <t>8,37</t>
  </si>
  <si>
    <t>12,80</t>
  </si>
  <si>
    <t>23,80</t>
  </si>
  <si>
    <t>23,88</t>
  </si>
  <si>
    <t>36,51</t>
  </si>
  <si>
    <t>116,60</t>
  </si>
  <si>
    <t>162,79</t>
  </si>
  <si>
    <t>247,30</t>
  </si>
  <si>
    <t>11,75</t>
  </si>
  <si>
    <t>13,12</t>
  </si>
  <si>
    <t>19,40</t>
  </si>
  <si>
    <t>22,22</t>
  </si>
  <si>
    <t>38,01</t>
  </si>
  <si>
    <t>147,56</t>
  </si>
  <si>
    <t>172,75</t>
  </si>
  <si>
    <t>4,93</t>
  </si>
  <si>
    <t>23,23</t>
  </si>
  <si>
    <t>19,43</t>
  </si>
  <si>
    <t>28,20</t>
  </si>
  <si>
    <t>0,32</t>
  </si>
  <si>
    <t>3,83</t>
  </si>
  <si>
    <t>3,97</t>
  </si>
  <si>
    <t>90,70</t>
  </si>
  <si>
    <t>70,98</t>
  </si>
  <si>
    <t>20,92</t>
  </si>
  <si>
    <t>57,73</t>
  </si>
  <si>
    <t>13,29</t>
  </si>
  <si>
    <t>30,14</t>
  </si>
  <si>
    <t>35,78</t>
  </si>
  <si>
    <t>9,33</t>
  </si>
  <si>
    <t>7,09</t>
  </si>
  <si>
    <t>23,93</t>
  </si>
  <si>
    <t>20,57</t>
  </si>
  <si>
    <t>87,73</t>
  </si>
  <si>
    <t>39,16</t>
  </si>
  <si>
    <t>37,59</t>
  </si>
  <si>
    <t>15,20</t>
  </si>
  <si>
    <t>6,00</t>
  </si>
  <si>
    <t>17,20</t>
  </si>
  <si>
    <t>54,20</t>
  </si>
  <si>
    <t>20,98</t>
  </si>
  <si>
    <t>9,77</t>
  </si>
  <si>
    <t>7,08</t>
  </si>
  <si>
    <t>4,52</t>
  </si>
  <si>
    <t>4,34</t>
  </si>
  <si>
    <t>10,19</t>
  </si>
  <si>
    <t>4,37</t>
  </si>
  <si>
    <t>108,66</t>
  </si>
  <si>
    <t>4,81</t>
  </si>
  <si>
    <t>1.711,77</t>
  </si>
  <si>
    <t>1.358,75</t>
  </si>
  <si>
    <t>1.922,27</t>
  </si>
  <si>
    <t>2.352,18</t>
  </si>
  <si>
    <t>2.941,13</t>
  </si>
  <si>
    <t>6,24</t>
  </si>
  <si>
    <t>25,00</t>
  </si>
  <si>
    <t>2,16</t>
  </si>
  <si>
    <t>11,10</t>
  </si>
  <si>
    <t>1.954,60</t>
  </si>
  <si>
    <t>11,19</t>
  </si>
  <si>
    <t>1.971,05</t>
  </si>
  <si>
    <t>10,67</t>
  </si>
  <si>
    <t>1.877,13</t>
  </si>
  <si>
    <t>11,49</t>
  </si>
  <si>
    <t>2.022,55</t>
  </si>
  <si>
    <t>11,91</t>
  </si>
  <si>
    <t>2.096,50</t>
  </si>
  <si>
    <t>14,59</t>
  </si>
  <si>
    <t>2.567,04</t>
  </si>
  <si>
    <t>4,25</t>
  </si>
  <si>
    <t>6,22</t>
  </si>
  <si>
    <t>3,75</t>
  </si>
  <si>
    <t>1,50</t>
  </si>
  <si>
    <t>1,15</t>
  </si>
  <si>
    <t>29,97</t>
  </si>
  <si>
    <t>81,78</t>
  </si>
  <si>
    <t>87,94</t>
  </si>
  <si>
    <t>49,48</t>
  </si>
  <si>
    <t>54,45</t>
  </si>
  <si>
    <t>70,71</t>
  </si>
  <si>
    <t>2,80</t>
  </si>
  <si>
    <t>527,77</t>
  </si>
  <si>
    <t>7.045,00</t>
  </si>
  <si>
    <t>15,94</t>
  </si>
  <si>
    <t>2.802,00</t>
  </si>
  <si>
    <t>1.800,00</t>
  </si>
  <si>
    <t>28,64</t>
  </si>
  <si>
    <t>1,81</t>
  </si>
  <si>
    <t>1,82</t>
  </si>
  <si>
    <t>1,09</t>
  </si>
  <si>
    <t>1,13</t>
  </si>
  <si>
    <t>1,59</t>
  </si>
  <si>
    <t>8,40</t>
  </si>
  <si>
    <t>1,01</t>
  </si>
  <si>
    <t>6,50</t>
  </si>
  <si>
    <t>11,39</t>
  </si>
  <si>
    <t>21,51</t>
  </si>
  <si>
    <t>68,39</t>
  </si>
  <si>
    <t>105,05</t>
  </si>
  <si>
    <t>2,72</t>
  </si>
  <si>
    <t>4,16</t>
  </si>
  <si>
    <t>7,11</t>
  </si>
  <si>
    <t>8,54</t>
  </si>
  <si>
    <t>16,86</t>
  </si>
  <si>
    <t>34,56</t>
  </si>
  <si>
    <t>43,83</t>
  </si>
  <si>
    <t>5,23</t>
  </si>
  <si>
    <t>2,03</t>
  </si>
  <si>
    <t>5,43</t>
  </si>
  <si>
    <t>6,68</t>
  </si>
  <si>
    <t>22,52</t>
  </si>
  <si>
    <t>1,36</t>
  </si>
  <si>
    <t>0,95</t>
  </si>
  <si>
    <t>4,90</t>
  </si>
  <si>
    <t>6,33</t>
  </si>
  <si>
    <t>67,95</t>
  </si>
  <si>
    <t>27,85</t>
  </si>
  <si>
    <t>33,90</t>
  </si>
  <si>
    <t>41,31</t>
  </si>
  <si>
    <t>46,21</t>
  </si>
  <si>
    <t>56,51</t>
  </si>
  <si>
    <t>67,41</t>
  </si>
  <si>
    <t>82,34</t>
  </si>
  <si>
    <t>85,24</t>
  </si>
  <si>
    <t>99,12</t>
  </si>
  <si>
    <t>107,94</t>
  </si>
  <si>
    <t>169,54</t>
  </si>
  <si>
    <t>266,79</t>
  </si>
  <si>
    <t>347,15</t>
  </si>
  <si>
    <t>573,21</t>
  </si>
  <si>
    <t>0,56</t>
  </si>
  <si>
    <t>14,22</t>
  </si>
  <si>
    <t>21,49</t>
  </si>
  <si>
    <t>52,96</t>
  </si>
  <si>
    <t>62,71</t>
  </si>
  <si>
    <t>79,50</t>
  </si>
  <si>
    <t>97,54</t>
  </si>
  <si>
    <t>103,13</t>
  </si>
  <si>
    <t>128,76</t>
  </si>
  <si>
    <t>121,13</t>
  </si>
  <si>
    <t>149,77</t>
  </si>
  <si>
    <t>2,45</t>
  </si>
  <si>
    <t>5,37</t>
  </si>
  <si>
    <t>8,39</t>
  </si>
  <si>
    <t>3.684,10</t>
  </si>
  <si>
    <t>84,62</t>
  </si>
  <si>
    <t>55,26</t>
  </si>
  <si>
    <t>114,08</t>
  </si>
  <si>
    <t>1.466,27</t>
  </si>
  <si>
    <t>13,54</t>
  </si>
  <si>
    <t>2.382,80</t>
  </si>
  <si>
    <t>2.579,03</t>
  </si>
  <si>
    <t>2.750,00</t>
  </si>
  <si>
    <t>5.986,06</t>
  </si>
  <si>
    <t>7.516,30</t>
  </si>
  <si>
    <t>9.736,54</t>
  </si>
  <si>
    <t>3.722,88</t>
  </si>
  <si>
    <t>202.992,51</t>
  </si>
  <si>
    <t>4.258,02</t>
  </si>
  <si>
    <t>6.586,63</t>
  </si>
  <si>
    <t>2.026,50</t>
  </si>
  <si>
    <t>3.435,20</t>
  </si>
  <si>
    <t>4.559,18</t>
  </si>
  <si>
    <t>1.547,64</t>
  </si>
  <si>
    <t>2.284,00</t>
  </si>
  <si>
    <t>1.395,47</t>
  </si>
  <si>
    <t>3.867,79</t>
  </si>
  <si>
    <t>4.040,97</t>
  </si>
  <si>
    <t>5.475,71</t>
  </si>
  <si>
    <t>6.956,20</t>
  </si>
  <si>
    <t>7.678,86</t>
  </si>
  <si>
    <t>66.395,38</t>
  </si>
  <si>
    <t>28.575,13</t>
  </si>
  <si>
    <t>34.550,21</t>
  </si>
  <si>
    <t>42.948,11</t>
  </si>
  <si>
    <t>6.167,02</t>
  </si>
  <si>
    <t>6.207,08</t>
  </si>
  <si>
    <t>6.441,27</t>
  </si>
  <si>
    <t>7.407,15</t>
  </si>
  <si>
    <t>8.602,40</t>
  </si>
  <si>
    <t>5.680,86</t>
  </si>
  <si>
    <t>1.781,26</t>
  </si>
  <si>
    <t>2.576,49</t>
  </si>
  <si>
    <t>3.198,05</t>
  </si>
  <si>
    <t>1.247,17</t>
  </si>
  <si>
    <t>1.561,78</t>
  </si>
  <si>
    <t>4.226,37</t>
  </si>
  <si>
    <t>12.066,07</t>
  </si>
  <si>
    <t>12,73</t>
  </si>
  <si>
    <t>22,23</t>
  </si>
  <si>
    <t>0,61</t>
  </si>
  <si>
    <t>0,85</t>
  </si>
  <si>
    <t>16,02</t>
  </si>
  <si>
    <t>11,51</t>
  </si>
  <si>
    <t>10,55</t>
  </si>
  <si>
    <t>11,92</t>
  </si>
  <si>
    <t>12,20</t>
  </si>
  <si>
    <t>13,19</t>
  </si>
  <si>
    <t>16,12</t>
  </si>
  <si>
    <t>10,47</t>
  </si>
  <si>
    <t>28,62</t>
  </si>
  <si>
    <t>12,31</t>
  </si>
  <si>
    <t>11,90</t>
  </si>
  <si>
    <t>31,80</t>
  </si>
  <si>
    <t>49,50</t>
  </si>
  <si>
    <t>55,50</t>
  </si>
  <si>
    <t>54,00</t>
  </si>
  <si>
    <t>41,62</t>
  </si>
  <si>
    <t>908,81</t>
  </si>
  <si>
    <t>69,37</t>
  </si>
  <si>
    <t>0,96</t>
  </si>
  <si>
    <t>1,46</t>
  </si>
  <si>
    <t>2,17</t>
  </si>
  <si>
    <t>0,43</t>
  </si>
  <si>
    <t>1,63</t>
  </si>
  <si>
    <t>2,08</t>
  </si>
  <si>
    <t>1,62</t>
  </si>
  <si>
    <t>1,33</t>
  </si>
  <si>
    <t>3,50</t>
  </si>
  <si>
    <t>4,51</t>
  </si>
  <si>
    <t>0,51</t>
  </si>
  <si>
    <t>0,37</t>
  </si>
  <si>
    <t>283,71</t>
  </si>
  <si>
    <t>95,40</t>
  </si>
  <si>
    <t>13,51</t>
  </si>
  <si>
    <t>7,79</t>
  </si>
  <si>
    <t>4,45</t>
  </si>
  <si>
    <t>16,95</t>
  </si>
  <si>
    <t>11,85</t>
  </si>
  <si>
    <t>25,20</t>
  </si>
  <si>
    <t>19,50</t>
  </si>
  <si>
    <t>45,54</t>
  </si>
  <si>
    <t>32,60</t>
  </si>
  <si>
    <t>58,67</t>
  </si>
  <si>
    <t>49,81</t>
  </si>
  <si>
    <t>53,95</t>
  </si>
  <si>
    <t>9.481,21</t>
  </si>
  <si>
    <t>52,22</t>
  </si>
  <si>
    <t>9.178,16</t>
  </si>
  <si>
    <t>76,63</t>
  </si>
  <si>
    <t>13.467,28</t>
  </si>
  <si>
    <t>101,31</t>
  </si>
  <si>
    <t>17.804,94</t>
  </si>
  <si>
    <t>0,72</t>
  </si>
  <si>
    <t>1,34</t>
  </si>
  <si>
    <t>0,67</t>
  </si>
  <si>
    <t>2,49</t>
  </si>
  <si>
    <t>1,76</t>
  </si>
  <si>
    <t>4,54</t>
  </si>
  <si>
    <t>6,34</t>
  </si>
  <si>
    <t>0,63</t>
  </si>
  <si>
    <t>6,30</t>
  </si>
  <si>
    <t>6,39</t>
  </si>
  <si>
    <t>6,96</t>
  </si>
  <si>
    <t>14,76</t>
  </si>
  <si>
    <t>2.596,47</t>
  </si>
  <si>
    <t>52,99</t>
  </si>
  <si>
    <t>24,90</t>
  </si>
  <si>
    <t>34,01</t>
  </si>
  <si>
    <t>12,21</t>
  </si>
  <si>
    <t>2.147,02</t>
  </si>
  <si>
    <t>11,61</t>
  </si>
  <si>
    <t>2.042,54</t>
  </si>
  <si>
    <t>11,29</t>
  </si>
  <si>
    <t>1.986,57</t>
  </si>
  <si>
    <t>12,30</t>
  </si>
  <si>
    <t>2.163,28</t>
  </si>
  <si>
    <t>19,94</t>
  </si>
  <si>
    <t>3.505,16</t>
  </si>
  <si>
    <t>10,63</t>
  </si>
  <si>
    <t>1.870,07</t>
  </si>
  <si>
    <t>1.985,33</t>
  </si>
  <si>
    <t>12,09</t>
  </si>
  <si>
    <t>2.129,37</t>
  </si>
  <si>
    <t>1.199,87</t>
  </si>
  <si>
    <t>25,38</t>
  </si>
  <si>
    <t>4.461,03</t>
  </si>
  <si>
    <t>36,97</t>
  </si>
  <si>
    <t>334,62</t>
  </si>
  <si>
    <t>125,50</t>
  </si>
  <si>
    <t>167,96</t>
  </si>
  <si>
    <t>625,26</t>
  </si>
  <si>
    <t>469,60</t>
  </si>
  <si>
    <t>7,36</t>
  </si>
  <si>
    <t>5,22</t>
  </si>
  <si>
    <t>153,23</t>
  </si>
  <si>
    <t>192,07</t>
  </si>
  <si>
    <t>432,84</t>
  </si>
  <si>
    <t>440,25</t>
  </si>
  <si>
    <t>216,51</t>
  </si>
  <si>
    <t>169,00</t>
  </si>
  <si>
    <t>224,73</t>
  </si>
  <si>
    <t>325,59</t>
  </si>
  <si>
    <t>165,19</t>
  </si>
  <si>
    <t>196,44</t>
  </si>
  <si>
    <t>459,05</t>
  </si>
  <si>
    <t>731,41</t>
  </si>
  <si>
    <t>916,42</t>
  </si>
  <si>
    <t>169,90</t>
  </si>
  <si>
    <t>656,15</t>
  </si>
  <si>
    <t>957,34</t>
  </si>
  <si>
    <t>7,28</t>
  </si>
  <si>
    <t>1.085,21</t>
  </si>
  <si>
    <t>1.098,16</t>
  </si>
  <si>
    <t>378,60</t>
  </si>
  <si>
    <t>578,78</t>
  </si>
  <si>
    <t>560,45</t>
  </si>
  <si>
    <t>290,63</t>
  </si>
  <si>
    <t>333,54</t>
  </si>
  <si>
    <t>360,88</t>
  </si>
  <si>
    <t>127,95</t>
  </si>
  <si>
    <t>142,10</t>
  </si>
  <si>
    <t>151,52</t>
  </si>
  <si>
    <t>158,74</t>
  </si>
  <si>
    <t>95,14</t>
  </si>
  <si>
    <t>109,09</t>
  </si>
  <si>
    <t>118,00</t>
  </si>
  <si>
    <t>123,56</t>
  </si>
  <si>
    <t>5,12</t>
  </si>
  <si>
    <t>19,65</t>
  </si>
  <si>
    <t>9,67</t>
  </si>
  <si>
    <t>5,93</t>
  </si>
  <si>
    <t>9,06</t>
  </si>
  <si>
    <t>25,90</t>
  </si>
  <si>
    <t>12,95</t>
  </si>
  <si>
    <t>50,61</t>
  </si>
  <si>
    <t>16,39</t>
  </si>
  <si>
    <t>2,63</t>
  </si>
  <si>
    <t>14,72</t>
  </si>
  <si>
    <t>288,70</t>
  </si>
  <si>
    <t>56,09</t>
  </si>
  <si>
    <t>58,27</t>
  </si>
  <si>
    <t>9,24</t>
  </si>
  <si>
    <t>58,51</t>
  </si>
  <si>
    <t>314.921,87</t>
  </si>
  <si>
    <t>140,03</t>
  </si>
  <si>
    <t>92,55</t>
  </si>
  <si>
    <t>113,75</t>
  </si>
  <si>
    <t>61,83</t>
  </si>
  <si>
    <t>113,35</t>
  </si>
  <si>
    <t>153,36</t>
  </si>
  <si>
    <t>197,47</t>
  </si>
  <si>
    <t>3.300,00</t>
  </si>
  <si>
    <t>4.500,30</t>
  </si>
  <si>
    <t>4.127,79</t>
  </si>
  <si>
    <t>17.954,23</t>
  </si>
  <si>
    <t>3.775,42</t>
  </si>
  <si>
    <t>13.423,72</t>
  </si>
  <si>
    <t>16.315,42</t>
  </si>
  <si>
    <t>14,16</t>
  </si>
  <si>
    <t>2.489,95</t>
  </si>
  <si>
    <t>441,00</t>
  </si>
  <si>
    <t>0,42</t>
  </si>
  <si>
    <t>0,30</t>
  </si>
  <si>
    <t>0,44</t>
  </si>
  <si>
    <t>0,62</t>
  </si>
  <si>
    <t>0,55</t>
  </si>
  <si>
    <t>1,07</t>
  </si>
  <si>
    <t>2,78</t>
  </si>
  <si>
    <t>3,19</t>
  </si>
  <si>
    <t>3,68</t>
  </si>
  <si>
    <t>2,14</t>
  </si>
  <si>
    <t>2,24</t>
  </si>
  <si>
    <t>2,42</t>
  </si>
  <si>
    <t>2,92</t>
  </si>
  <si>
    <t>2,99</t>
  </si>
  <si>
    <t>3,20</t>
  </si>
  <si>
    <t>3,88</t>
  </si>
  <si>
    <t>3,64</t>
  </si>
  <si>
    <t>4,31</t>
  </si>
  <si>
    <t>3,47</t>
  </si>
  <si>
    <t>1,67</t>
  </si>
  <si>
    <t>6,08</t>
  </si>
  <si>
    <t>67,53</t>
  </si>
  <si>
    <t>37,80</t>
  </si>
  <si>
    <t>470,08</t>
  </si>
  <si>
    <t>11,05</t>
  </si>
  <si>
    <t>10,93</t>
  </si>
  <si>
    <t>16,28</t>
  </si>
  <si>
    <t>11,16</t>
  </si>
  <si>
    <t>1,19</t>
  </si>
  <si>
    <t>1,22</t>
  </si>
  <si>
    <t>1,41</t>
  </si>
  <si>
    <t>1,57</t>
  </si>
  <si>
    <t>1,70</t>
  </si>
  <si>
    <t>2,12</t>
  </si>
  <si>
    <t>2,61</t>
  </si>
  <si>
    <t>1,87</t>
  </si>
  <si>
    <t>48,37</t>
  </si>
  <si>
    <t>78,59</t>
  </si>
  <si>
    <t>100,09</t>
  </si>
  <si>
    <t>2,62</t>
  </si>
  <si>
    <t>1,73</t>
  </si>
  <si>
    <t>43,13</t>
  </si>
  <si>
    <t>45,18</t>
  </si>
  <si>
    <t>54,55</t>
  </si>
  <si>
    <t>64,96</t>
  </si>
  <si>
    <t>50,73</t>
  </si>
  <si>
    <t>38,00</t>
  </si>
  <si>
    <t>40,05</t>
  </si>
  <si>
    <t>35,48</t>
  </si>
  <si>
    <t>47,14</t>
  </si>
  <si>
    <t>34,84</t>
  </si>
  <si>
    <t>47,75</t>
  </si>
  <si>
    <t>36,45</t>
  </si>
  <si>
    <t>18,40</t>
  </si>
  <si>
    <t>2,60</t>
  </si>
  <si>
    <t>148,57</t>
  </si>
  <si>
    <t>1.406,71</t>
  </si>
  <si>
    <t>1.182,79</t>
  </si>
  <si>
    <t>482,00</t>
  </si>
  <si>
    <t>6.964,85</t>
  </si>
  <si>
    <t>469,10</t>
  </si>
  <si>
    <t>732,07</t>
  </si>
  <si>
    <t>801,53</t>
  </si>
  <si>
    <t>790,75</t>
  </si>
  <si>
    <t>4.434,32</t>
  </si>
  <si>
    <t>2.056,16</t>
  </si>
  <si>
    <t>4.171,53</t>
  </si>
  <si>
    <t>847,68</t>
  </si>
  <si>
    <t>40.228,00</t>
  </si>
  <si>
    <t>43.099,32</t>
  </si>
  <si>
    <t>2.527,21</t>
  </si>
  <si>
    <t>3.633,63</t>
  </si>
  <si>
    <t>6.159,31</t>
  </si>
  <si>
    <t>5.847,77</t>
  </si>
  <si>
    <t>23.996,42</t>
  </si>
  <si>
    <t>8.825,44</t>
  </si>
  <si>
    <t>26.171,31</t>
  </si>
  <si>
    <t>11.883,45</t>
  </si>
  <si>
    <t>2.623,56</t>
  </si>
  <si>
    <t>3.168,92</t>
  </si>
  <si>
    <t>4.257,24</t>
  </si>
  <si>
    <t>23.766,90</t>
  </si>
  <si>
    <t>3.743,28</t>
  </si>
  <si>
    <t>5.941,72</t>
  </si>
  <si>
    <t>119.824,98</t>
  </si>
  <si>
    <t>61.793,12</t>
  </si>
  <si>
    <t>15,54</t>
  </si>
  <si>
    <t>35,85</t>
  </si>
  <si>
    <t>59,76</t>
  </si>
  <si>
    <t>15,45</t>
  </si>
  <si>
    <t>5,62</t>
  </si>
  <si>
    <t>17,77</t>
  </si>
  <si>
    <t>0,84</t>
  </si>
  <si>
    <t>0,06</t>
  </si>
  <si>
    <t>0,09</t>
  </si>
  <si>
    <t>0,18</t>
  </si>
  <si>
    <t>0,17</t>
  </si>
  <si>
    <t>3,42</t>
  </si>
  <si>
    <t>5,13</t>
  </si>
  <si>
    <t>11,73</t>
  </si>
  <si>
    <t>20,02</t>
  </si>
  <si>
    <t>28,23</t>
  </si>
  <si>
    <t>88,00</t>
  </si>
  <si>
    <t>12,99</t>
  </si>
  <si>
    <t>10,20</t>
  </si>
  <si>
    <t>9,98</t>
  </si>
  <si>
    <t>3,60</t>
  </si>
  <si>
    <t>6,28</t>
  </si>
  <si>
    <t>28,05</t>
  </si>
  <si>
    <t>17,43</t>
  </si>
  <si>
    <t>4,33</t>
  </si>
  <si>
    <t>41,35</t>
  </si>
  <si>
    <t>40,20</t>
  </si>
  <si>
    <t>40,40</t>
  </si>
  <si>
    <t>76,40</t>
  </si>
  <si>
    <t>209,11</t>
  </si>
  <si>
    <t>220,95</t>
  </si>
  <si>
    <t>237,02</t>
  </si>
  <si>
    <t>0,28</t>
  </si>
  <si>
    <t>0,60</t>
  </si>
  <si>
    <t>1,31</t>
  </si>
  <si>
    <t>2,15</t>
  </si>
  <si>
    <t>3,62</t>
  </si>
  <si>
    <t>10,90</t>
  </si>
  <si>
    <t>8,98</t>
  </si>
  <si>
    <t>27,95</t>
  </si>
  <si>
    <t>23,61</t>
  </si>
  <si>
    <t>2,83</t>
  </si>
  <si>
    <t>3,53</t>
  </si>
  <si>
    <t>6,01</t>
  </si>
  <si>
    <t>7,27</t>
  </si>
  <si>
    <t>7,85</t>
  </si>
  <si>
    <t>9,56</t>
  </si>
  <si>
    <t>11,18</t>
  </si>
  <si>
    <t>14,80</t>
  </si>
  <si>
    <t>15,66</t>
  </si>
  <si>
    <t>14,01</t>
  </si>
  <si>
    <t>11,53</t>
  </si>
  <si>
    <t>12,08</t>
  </si>
  <si>
    <t>4,14</t>
  </si>
  <si>
    <t>46,47</t>
  </si>
  <si>
    <t>48,55</t>
  </si>
  <si>
    <t>50,07</t>
  </si>
  <si>
    <t>44,72</t>
  </si>
  <si>
    <t>25,81</t>
  </si>
  <si>
    <t>27,63</t>
  </si>
  <si>
    <t>30,28</t>
  </si>
  <si>
    <t>31,50</t>
  </si>
  <si>
    <t>3,81</t>
  </si>
  <si>
    <t>55,56</t>
  </si>
  <si>
    <t>56,01</t>
  </si>
  <si>
    <t>45,23</t>
  </si>
  <si>
    <t>53,13</t>
  </si>
  <si>
    <t>88,64</t>
  </si>
  <si>
    <t>90,78</t>
  </si>
  <si>
    <t>86,12</t>
  </si>
  <si>
    <t>5,20</t>
  </si>
  <si>
    <t>0,71</t>
  </si>
  <si>
    <t>4,98</t>
  </si>
  <si>
    <t>2,34</t>
  </si>
  <si>
    <t>2,38</t>
  </si>
  <si>
    <t>11,81</t>
  </si>
  <si>
    <t>5,07</t>
  </si>
  <si>
    <t>3,61</t>
  </si>
  <si>
    <t>10,41</t>
  </si>
  <si>
    <t>9,08</t>
  </si>
  <si>
    <t>1,17</t>
  </si>
  <si>
    <t>14,03</t>
  </si>
  <si>
    <t>18,76</t>
  </si>
  <si>
    <t>1,16</t>
  </si>
  <si>
    <t>1,86</t>
  </si>
  <si>
    <t>5,32</t>
  </si>
  <si>
    <t>1,53</t>
  </si>
  <si>
    <t>1,38</t>
  </si>
  <si>
    <t>0,69</t>
  </si>
  <si>
    <t>0,90</t>
  </si>
  <si>
    <t>0,65</t>
  </si>
  <si>
    <t>5,58</t>
  </si>
  <si>
    <t>7,84</t>
  </si>
  <si>
    <t>5,46</t>
  </si>
  <si>
    <t>6,56</t>
  </si>
  <si>
    <t>5,02</t>
  </si>
  <si>
    <t>2,02</t>
  </si>
  <si>
    <t>3,43</t>
  </si>
  <si>
    <t>21,66</t>
  </si>
  <si>
    <t>11,17</t>
  </si>
  <si>
    <t>43,17</t>
  </si>
  <si>
    <t>2,68</t>
  </si>
  <si>
    <t>32,30</t>
  </si>
  <si>
    <t>46,94</t>
  </si>
  <si>
    <t>28,53</t>
  </si>
  <si>
    <t>9,11</t>
  </si>
  <si>
    <t>25,59</t>
  </si>
  <si>
    <t>25,17</t>
  </si>
  <si>
    <t>26,00</t>
  </si>
  <si>
    <t>28,51</t>
  </si>
  <si>
    <t>32,07</t>
  </si>
  <si>
    <t>5,04</t>
  </si>
  <si>
    <t>61,95</t>
  </si>
  <si>
    <t>78,78</t>
  </si>
  <si>
    <t>8,02</t>
  </si>
  <si>
    <t>94,73</t>
  </si>
  <si>
    <t>12,38</t>
  </si>
  <si>
    <t>163,24</t>
  </si>
  <si>
    <t>17,11</t>
  </si>
  <si>
    <t>23,83</t>
  </si>
  <si>
    <t>274,15</t>
  </si>
  <si>
    <t>33,57</t>
  </si>
  <si>
    <t>47,29</t>
  </si>
  <si>
    <t>61,35</t>
  </si>
  <si>
    <t>22,53</t>
  </si>
  <si>
    <t>22,92</t>
  </si>
  <si>
    <t>33,33</t>
  </si>
  <si>
    <t>30,81</t>
  </si>
  <si>
    <t>34,04</t>
  </si>
  <si>
    <t>36,43</t>
  </si>
  <si>
    <t>38,50</t>
  </si>
  <si>
    <t>38,73</t>
  </si>
  <si>
    <t>46,23</t>
  </si>
  <si>
    <t>51,98</t>
  </si>
  <si>
    <t>47,30</t>
  </si>
  <si>
    <t>57,50</t>
  </si>
  <si>
    <t>55,73</t>
  </si>
  <si>
    <t>62,21</t>
  </si>
  <si>
    <t>70,40</t>
  </si>
  <si>
    <t>74,47</t>
  </si>
  <si>
    <t>76,29</t>
  </si>
  <si>
    <t>5,75</t>
  </si>
  <si>
    <t>63,21</t>
  </si>
  <si>
    <t>78,32</t>
  </si>
  <si>
    <t>8,82</t>
  </si>
  <si>
    <t>96,01</t>
  </si>
  <si>
    <t>1,83</t>
  </si>
  <si>
    <t>126,42</t>
  </si>
  <si>
    <t>13,43</t>
  </si>
  <si>
    <t>158,21</t>
  </si>
  <si>
    <t>18,51</t>
  </si>
  <si>
    <t>206,39</t>
  </si>
  <si>
    <t>26,39</t>
  </si>
  <si>
    <t>265,12</t>
  </si>
  <si>
    <t>36,55</t>
  </si>
  <si>
    <t>48,56</t>
  </si>
  <si>
    <t>0,49</t>
  </si>
  <si>
    <t>5,27</t>
  </si>
  <si>
    <t>62,55</t>
  </si>
  <si>
    <t>78,09</t>
  </si>
  <si>
    <t>8,13</t>
  </si>
  <si>
    <t>95,03</t>
  </si>
  <si>
    <t>1,23</t>
  </si>
  <si>
    <t>125,61</t>
  </si>
  <si>
    <t>13,04</t>
  </si>
  <si>
    <t>17,93</t>
  </si>
  <si>
    <t>2,20</t>
  </si>
  <si>
    <t>26,31</t>
  </si>
  <si>
    <t>3,08</t>
  </si>
  <si>
    <t>37,01</t>
  </si>
  <si>
    <t>48,52</t>
  </si>
  <si>
    <t>125,26</t>
  </si>
  <si>
    <t>147,25</t>
  </si>
  <si>
    <t>160,45</t>
  </si>
  <si>
    <t>199,48</t>
  </si>
  <si>
    <t>235,12</t>
  </si>
  <si>
    <t>276,65</t>
  </si>
  <si>
    <t>84,12</t>
  </si>
  <si>
    <t>378,13</t>
  </si>
  <si>
    <t>99,83</t>
  </si>
  <si>
    <t>119,10</t>
  </si>
  <si>
    <t>0,74</t>
  </si>
  <si>
    <t>5,59</t>
  </si>
  <si>
    <t>76,57</t>
  </si>
  <si>
    <t>93,98</t>
  </si>
  <si>
    <t>1,93</t>
  </si>
  <si>
    <t>124,18</t>
  </si>
  <si>
    <t>13,38</t>
  </si>
  <si>
    <t>153,69</t>
  </si>
  <si>
    <t>18,18</t>
  </si>
  <si>
    <t>198,85</t>
  </si>
  <si>
    <t>25,78</t>
  </si>
  <si>
    <t>246,37</t>
  </si>
  <si>
    <t>3,21</t>
  </si>
  <si>
    <t>35,62</t>
  </si>
  <si>
    <t>48,25</t>
  </si>
  <si>
    <t>1,02</t>
  </si>
  <si>
    <t>10,21</t>
  </si>
  <si>
    <t>4,55</t>
  </si>
  <si>
    <t>6,83</t>
  </si>
  <si>
    <t>2,81</t>
  </si>
  <si>
    <t>14,09</t>
  </si>
  <si>
    <t>6,53</t>
  </si>
  <si>
    <t>9,26</t>
  </si>
  <si>
    <t>19,36</t>
  </si>
  <si>
    <t>8,34</t>
  </si>
  <si>
    <t>3,37</t>
  </si>
  <si>
    <t>17,95</t>
  </si>
  <si>
    <t>207,09</t>
  </si>
  <si>
    <t>28,06</t>
  </si>
  <si>
    <t>4,99</t>
  </si>
  <si>
    <t>43,42</t>
  </si>
  <si>
    <t>58,79</t>
  </si>
  <si>
    <t>7,60</t>
  </si>
  <si>
    <t>86,61</t>
  </si>
  <si>
    <t>10,82</t>
  </si>
  <si>
    <t>121,53</t>
  </si>
  <si>
    <t>159,31</t>
  </si>
  <si>
    <t>0,39</t>
  </si>
  <si>
    <t>0,68</t>
  </si>
  <si>
    <t>1,05</t>
  </si>
  <si>
    <t>1,80</t>
  </si>
  <si>
    <t>4,06</t>
  </si>
  <si>
    <t>7,87</t>
  </si>
  <si>
    <t>76,53</t>
  </si>
  <si>
    <t>10,71</t>
  </si>
  <si>
    <t>19,02</t>
  </si>
  <si>
    <t>31,07</t>
  </si>
  <si>
    <t>38,28</t>
  </si>
  <si>
    <t>9,17</t>
  </si>
  <si>
    <t>12,45</t>
  </si>
  <si>
    <t>42.044,05</t>
  </si>
  <si>
    <t>47.743,59</t>
  </si>
  <si>
    <t>31.524,47</t>
  </si>
  <si>
    <t>37.986,99</t>
  </si>
  <si>
    <t>14,35</t>
  </si>
  <si>
    <t>16,00</t>
  </si>
  <si>
    <t>898,82</t>
  </si>
  <si>
    <t>11,82</t>
  </si>
  <si>
    <t>7,50</t>
  </si>
  <si>
    <t>9,47</t>
  </si>
  <si>
    <t>2,59</t>
  </si>
  <si>
    <t>5,08</t>
  </si>
  <si>
    <t>259,64</t>
  </si>
  <si>
    <t>330,85</t>
  </si>
  <si>
    <t>671,95</t>
  </si>
  <si>
    <t>754,77</t>
  </si>
  <si>
    <t>189,95</t>
  </si>
  <si>
    <t>325,75</t>
  </si>
  <si>
    <t>356,84</t>
  </si>
  <si>
    <t>3.446,66</t>
  </si>
  <si>
    <t>578,96</t>
  </si>
  <si>
    <t>746,32</t>
  </si>
  <si>
    <t>1.662,18</t>
  </si>
  <si>
    <t>160,22</t>
  </si>
  <si>
    <t>29,89</t>
  </si>
  <si>
    <t>660,72</t>
  </si>
  <si>
    <t>396,70</t>
  </si>
  <si>
    <t>167,55</t>
  </si>
  <si>
    <t>211,93</t>
  </si>
  <si>
    <t>175,53</t>
  </si>
  <si>
    <t>214,42</t>
  </si>
  <si>
    <t>1,11</t>
  </si>
  <si>
    <t>1,03</t>
  </si>
  <si>
    <t>17,05</t>
  </si>
  <si>
    <t>21,59</t>
  </si>
  <si>
    <t>32,93</t>
  </si>
  <si>
    <t>11,98</t>
  </si>
  <si>
    <t>19,84</t>
  </si>
  <si>
    <t>32,78</t>
  </si>
  <si>
    <t>39,29</t>
  </si>
  <si>
    <t>68,50</t>
  </si>
  <si>
    <t>71,15</t>
  </si>
  <si>
    <t>92,45</t>
  </si>
  <si>
    <t>161,92</t>
  </si>
  <si>
    <t>199,28</t>
  </si>
  <si>
    <t>239,14</t>
  </si>
  <si>
    <t>35,51</t>
  </si>
  <si>
    <t>43,34</t>
  </si>
  <si>
    <t>74,73</t>
  </si>
  <si>
    <t>98,39</t>
  </si>
  <si>
    <t>146,97</t>
  </si>
  <si>
    <t>157,90</t>
  </si>
  <si>
    <t>273,66</t>
  </si>
  <si>
    <t>485,46</t>
  </si>
  <si>
    <t>518,00</t>
  </si>
  <si>
    <t>695,48</t>
  </si>
  <si>
    <t>843,14</t>
  </si>
  <si>
    <t>2.273,28</t>
  </si>
  <si>
    <t>2.955,95</t>
  </si>
  <si>
    <t>1,56</t>
  </si>
  <si>
    <t>3,11</t>
  </si>
  <si>
    <t>1.297,27</t>
  </si>
  <si>
    <t>218,37</t>
  </si>
  <si>
    <t>123,31</t>
  </si>
  <si>
    <t>63,52</t>
  </si>
  <si>
    <t>124,55</t>
  </si>
  <si>
    <t>105,66</t>
  </si>
  <si>
    <t>199,18</t>
  </si>
  <si>
    <t>107,77</t>
  </si>
  <si>
    <t>50,05</t>
  </si>
  <si>
    <t>40,36</t>
  </si>
  <si>
    <t>12,84</t>
  </si>
  <si>
    <t>93,24</t>
  </si>
  <si>
    <t>112,10</t>
  </si>
  <si>
    <t>191,21</t>
  </si>
  <si>
    <t>38,88</t>
  </si>
  <si>
    <t>4,04</t>
  </si>
  <si>
    <t>2.491,11</t>
  </si>
  <si>
    <t>359,96</t>
  </si>
  <si>
    <t>1.503,38</t>
  </si>
  <si>
    <t>3.381,68</t>
  </si>
  <si>
    <t>3.780,26</t>
  </si>
  <si>
    <t>62,92</t>
  </si>
  <si>
    <t>173,70</t>
  </si>
  <si>
    <t>27,87</t>
  </si>
  <si>
    <t>12,06</t>
  </si>
  <si>
    <t>28,10</t>
  </si>
  <si>
    <t>30,53</t>
  </si>
  <si>
    <t>37,99</t>
  </si>
  <si>
    <t>43,71</t>
  </si>
  <si>
    <t>78,57</t>
  </si>
  <si>
    <t>0,29</t>
  </si>
  <si>
    <t>19,41</t>
  </si>
  <si>
    <t>3.413,56</t>
  </si>
  <si>
    <t>13,65</t>
  </si>
  <si>
    <t>2.401,87</t>
  </si>
  <si>
    <t>21,77</t>
  </si>
  <si>
    <t>25,27</t>
  </si>
  <si>
    <t>32,49</t>
  </si>
  <si>
    <t>43,89</t>
  </si>
  <si>
    <t>73,65</t>
  </si>
  <si>
    <t>24,18</t>
  </si>
  <si>
    <t>36,95</t>
  </si>
  <si>
    <t>16,24</t>
  </si>
  <si>
    <t>10,40</t>
  </si>
  <si>
    <t>23,44</t>
  </si>
  <si>
    <t>28,18</t>
  </si>
  <si>
    <t>43,23</t>
  </si>
  <si>
    <t>16,64</t>
  </si>
  <si>
    <t>229.287,78</t>
  </si>
  <si>
    <t>239.446,09</t>
  </si>
  <si>
    <t>243.763,38</t>
  </si>
  <si>
    <t>201.715,19</t>
  </si>
  <si>
    <t>280.804,96</t>
  </si>
  <si>
    <t>281.893,36</t>
  </si>
  <si>
    <t>281.893,34</t>
  </si>
  <si>
    <t>255.626,84</t>
  </si>
  <si>
    <t>269.195,45</t>
  </si>
  <si>
    <t>187.928,91</t>
  </si>
  <si>
    <t>206.032,47</t>
  </si>
  <si>
    <t>205.306,89</t>
  </si>
  <si>
    <t>204.581,28</t>
  </si>
  <si>
    <t>293.140,07</t>
  </si>
  <si>
    <t>330.870,97</t>
  </si>
  <si>
    <t>297.711,31</t>
  </si>
  <si>
    <t>314.182,31</t>
  </si>
  <si>
    <t>310.554,33</t>
  </si>
  <si>
    <t>47.279,28</t>
  </si>
  <si>
    <t>155.031,11</t>
  </si>
  <si>
    <t>109,12</t>
  </si>
  <si>
    <t>14,83</t>
  </si>
  <si>
    <t>17,51</t>
  </si>
  <si>
    <t>3,28</t>
  </si>
  <si>
    <t>3,86</t>
  </si>
  <si>
    <t>2,74</t>
  </si>
  <si>
    <t>1,95</t>
  </si>
  <si>
    <t>0,92</t>
  </si>
  <si>
    <t>1,65</t>
  </si>
  <si>
    <t>2,25</t>
  </si>
  <si>
    <t>23,24</t>
  </si>
  <si>
    <t>5,11</t>
  </si>
  <si>
    <t>24,91</t>
  </si>
  <si>
    <t>24,07</t>
  </si>
  <si>
    <t>14,64</t>
  </si>
  <si>
    <t>23,16</t>
  </si>
  <si>
    <t>39,15</t>
  </si>
  <si>
    <t>24,74</t>
  </si>
  <si>
    <t>5,94</t>
  </si>
  <si>
    <t>18,21</t>
  </si>
  <si>
    <t>6,75</t>
  </si>
  <si>
    <t>40,85</t>
  </si>
  <si>
    <t>5,68</t>
  </si>
  <si>
    <t>12,04</t>
  </si>
  <si>
    <t>9,75</t>
  </si>
  <si>
    <t>3,39</t>
  </si>
  <si>
    <t>31,37</t>
  </si>
  <si>
    <t>17,39</t>
  </si>
  <si>
    <t>74,81</t>
  </si>
  <si>
    <t>1,55</t>
  </si>
  <si>
    <t>8,05</t>
  </si>
  <si>
    <t>7,80</t>
  </si>
  <si>
    <t>0,99</t>
  </si>
  <si>
    <t>15,86</t>
  </si>
  <si>
    <t>8,18</t>
  </si>
  <si>
    <t>1,47</t>
  </si>
  <si>
    <t>20,71</t>
  </si>
  <si>
    <t>42,06</t>
  </si>
  <si>
    <t>6,35</t>
  </si>
  <si>
    <t>5,16</t>
  </si>
  <si>
    <t>3,90</t>
  </si>
  <si>
    <t>50,93</t>
  </si>
  <si>
    <t>1,43</t>
  </si>
  <si>
    <t>2,76</t>
  </si>
  <si>
    <t>14,28</t>
  </si>
  <si>
    <t>33,89</t>
  </si>
  <si>
    <t>14,65</t>
  </si>
  <si>
    <t>3,67</t>
  </si>
  <si>
    <t>9,57</t>
  </si>
  <si>
    <t>46,62</t>
  </si>
  <si>
    <t>72,58</t>
  </si>
  <si>
    <t>16,18</t>
  </si>
  <si>
    <t>167,79</t>
  </si>
  <si>
    <t>285,09</t>
  </si>
  <si>
    <t>13,14</t>
  </si>
  <si>
    <t>27,71</t>
  </si>
  <si>
    <t>25,18</t>
  </si>
  <si>
    <t>119,90</t>
  </si>
  <si>
    <t>147,30</t>
  </si>
  <si>
    <t>150,42</t>
  </si>
  <si>
    <t>46,41</t>
  </si>
  <si>
    <t>79,02</t>
  </si>
  <si>
    <t>12,54</t>
  </si>
  <si>
    <t>2.207,57</t>
  </si>
  <si>
    <t>13,31</t>
  </si>
  <si>
    <t>2.341,23</t>
  </si>
  <si>
    <t>3.324,77</t>
  </si>
  <si>
    <t>120,23</t>
  </si>
  <si>
    <t>9.800,00</t>
  </si>
  <si>
    <t>13.295,10</t>
  </si>
  <si>
    <t>14.391,60</t>
  </si>
  <si>
    <t>15.488,11</t>
  </si>
  <si>
    <t>16.584,61</t>
  </si>
  <si>
    <t>18.914,68</t>
  </si>
  <si>
    <t>1.203,06</t>
  </si>
  <si>
    <t>2,52</t>
  </si>
  <si>
    <t>20,86</t>
  </si>
  <si>
    <t>27,27</t>
  </si>
  <si>
    <t>36,54</t>
  </si>
  <si>
    <t>8.441,53</t>
  </si>
  <si>
    <t>355.185,41</t>
  </si>
  <si>
    <t>304.620,88</t>
  </si>
  <si>
    <t>308.320,68</t>
  </si>
  <si>
    <t>350.499,00</t>
  </si>
  <si>
    <t>429.799,04</t>
  </si>
  <si>
    <t>10,46</t>
  </si>
  <si>
    <t>1.839,88</t>
  </si>
  <si>
    <t>6,38</t>
  </si>
  <si>
    <t>982,73</t>
  </si>
  <si>
    <t>655,14</t>
  </si>
  <si>
    <t>6,36</t>
  </si>
  <si>
    <t>5,70</t>
  </si>
  <si>
    <t>5,96</t>
  </si>
  <si>
    <t>6,14</t>
  </si>
  <si>
    <t>6,77</t>
  </si>
  <si>
    <t>6,62</t>
  </si>
  <si>
    <t>5,86</t>
  </si>
  <si>
    <t>8,33</t>
  </si>
  <si>
    <t>8,09</t>
  </si>
  <si>
    <t>56,83</t>
  </si>
  <si>
    <t>7,54</t>
  </si>
  <si>
    <t>39,66</t>
  </si>
  <si>
    <t>8,10</t>
  </si>
  <si>
    <t>5,66</t>
  </si>
  <si>
    <t>1.516,42</t>
  </si>
  <si>
    <t>5,89</t>
  </si>
  <si>
    <t>6,04</t>
  </si>
  <si>
    <t>6,95</t>
  </si>
  <si>
    <t>7,05</t>
  </si>
  <si>
    <t>5,25</t>
  </si>
  <si>
    <t>7,43</t>
  </si>
  <si>
    <t>21,85</t>
  </si>
  <si>
    <t>29,72</t>
  </si>
  <si>
    <t>31,16</t>
  </si>
  <si>
    <t>27,91</t>
  </si>
  <si>
    <t>29,58</t>
  </si>
  <si>
    <t>20,81</t>
  </si>
  <si>
    <t>23,71</t>
  </si>
  <si>
    <t>27,41</t>
  </si>
  <si>
    <t>26,40</t>
  </si>
  <si>
    <t>20,78</t>
  </si>
  <si>
    <t>86,67</t>
  </si>
  <si>
    <t>28,93</t>
  </si>
  <si>
    <t>37,02</t>
  </si>
  <si>
    <t>43,77</t>
  </si>
  <si>
    <t>18,64</t>
  </si>
  <si>
    <t>27,09</t>
  </si>
  <si>
    <t>33,02</t>
  </si>
  <si>
    <t>35,72</t>
  </si>
  <si>
    <t>45,47</t>
  </si>
  <si>
    <t>50,71</t>
  </si>
  <si>
    <t>57,79</t>
  </si>
  <si>
    <t>14,88</t>
  </si>
  <si>
    <t>18,38</t>
  </si>
  <si>
    <t>18,84</t>
  </si>
  <si>
    <t>32,84</t>
  </si>
  <si>
    <t>58,05</t>
  </si>
  <si>
    <t>82,78</t>
  </si>
  <si>
    <t>33,35</t>
  </si>
  <si>
    <t>42,48</t>
  </si>
  <si>
    <t>19,55</t>
  </si>
  <si>
    <t>22,65</t>
  </si>
  <si>
    <t>65,63</t>
  </si>
  <si>
    <t>21,15</t>
  </si>
  <si>
    <t>27,59</t>
  </si>
  <si>
    <t>35,01</t>
  </si>
  <si>
    <t>50,29</t>
  </si>
  <si>
    <t>26,18</t>
  </si>
  <si>
    <t>28,57</t>
  </si>
  <si>
    <t>35,47</t>
  </si>
  <si>
    <t>53,58</t>
  </si>
  <si>
    <t>19,64</t>
  </si>
  <si>
    <t>24,02</t>
  </si>
  <si>
    <t>20,05</t>
  </si>
  <si>
    <t>25,80</t>
  </si>
  <si>
    <t>34,31</t>
  </si>
  <si>
    <t>41,83</t>
  </si>
  <si>
    <t>16,19</t>
  </si>
  <si>
    <t>33,14</t>
  </si>
  <si>
    <t>10,11</t>
  </si>
  <si>
    <t>16,80</t>
  </si>
  <si>
    <t>413,55</t>
  </si>
  <si>
    <t>139,85</t>
  </si>
  <si>
    <t>219,79</t>
  </si>
  <si>
    <t>328,26</t>
  </si>
  <si>
    <t>183,27</t>
  </si>
  <si>
    <t>289,11</t>
  </si>
  <si>
    <t>19,71</t>
  </si>
  <si>
    <t>196,97</t>
  </si>
  <si>
    <t>213,66</t>
  </si>
  <si>
    <t>296,19</t>
  </si>
  <si>
    <t>14,25</t>
  </si>
  <si>
    <t>7,38</t>
  </si>
  <si>
    <t>180,06</t>
  </si>
  <si>
    <t>53,00</t>
  </si>
  <si>
    <t>171,44</t>
  </si>
  <si>
    <t>3,34</t>
  </si>
  <si>
    <t>3.387,47</t>
  </si>
  <si>
    <t>2,57</t>
  </si>
  <si>
    <t>9,13</t>
  </si>
  <si>
    <t>21,98</t>
  </si>
  <si>
    <t>21,18</t>
  </si>
  <si>
    <t>17,68</t>
  </si>
  <si>
    <t>21,06</t>
  </si>
  <si>
    <t>73,56</t>
  </si>
  <si>
    <t>23,77</t>
  </si>
  <si>
    <t>14,13</t>
  </si>
  <si>
    <t>15,12</t>
  </si>
  <si>
    <t>15,53</t>
  </si>
  <si>
    <t>8,62</t>
  </si>
  <si>
    <t>2,98</t>
  </si>
  <si>
    <t>4,63</t>
  </si>
  <si>
    <t>4,53</t>
  </si>
  <si>
    <t>6,69</t>
  </si>
  <si>
    <t>5,67</t>
  </si>
  <si>
    <t>10,32</t>
  </si>
  <si>
    <t>6,84</t>
  </si>
  <si>
    <t>8,53</t>
  </si>
  <si>
    <t>9,07</t>
  </si>
  <si>
    <t>9.314,88</t>
  </si>
  <si>
    <t>5.217,94</t>
  </si>
  <si>
    <t>92.260,30</t>
  </si>
  <si>
    <t>7.819,77</t>
  </si>
  <si>
    <t>6.749,91</t>
  </si>
  <si>
    <t>12.146,68</t>
  </si>
  <si>
    <t>11.542,35</t>
  </si>
  <si>
    <t>71.727,46</t>
  </si>
  <si>
    <t>57.800,91</t>
  </si>
  <si>
    <t>123.743,95</t>
  </si>
  <si>
    <t>134.411,42</t>
  </si>
  <si>
    <t>48.602,00</t>
  </si>
  <si>
    <t>31.294,42</t>
  </si>
  <si>
    <t>36.395,04</t>
  </si>
  <si>
    <t>48.741,46</t>
  </si>
  <si>
    <t>1.801,06</t>
  </si>
  <si>
    <t>27,47</t>
  </si>
  <si>
    <t>14,19</t>
  </si>
  <si>
    <t>227,36</t>
  </si>
  <si>
    <t>235,78</t>
  </si>
  <si>
    <t>244,21</t>
  </si>
  <si>
    <t>249,15</t>
  </si>
  <si>
    <t>285,91</t>
  </si>
  <si>
    <t>308,56</t>
  </si>
  <si>
    <t>298,93</t>
  </si>
  <si>
    <t>206,31</t>
  </si>
  <si>
    <t>240,00</t>
  </si>
  <si>
    <t>253,31</t>
  </si>
  <si>
    <t>252,76</t>
  </si>
  <si>
    <t>306,00</t>
  </si>
  <si>
    <t>214,31</t>
  </si>
  <si>
    <t>250,10</t>
  </si>
  <si>
    <t>268,51</t>
  </si>
  <si>
    <t>279,21</t>
  </si>
  <si>
    <t>223,83</t>
  </si>
  <si>
    <t>258,52</t>
  </si>
  <si>
    <t>282,12</t>
  </si>
  <si>
    <t>300,96</t>
  </si>
  <si>
    <t>233,38</t>
  </si>
  <si>
    <t>267,78</t>
  </si>
  <si>
    <t>243,78</t>
  </si>
  <si>
    <t>277,89</t>
  </si>
  <si>
    <t>312,42</t>
  </si>
  <si>
    <t>370,52</t>
  </si>
  <si>
    <t>475,78</t>
  </si>
  <si>
    <t>656,84</t>
  </si>
  <si>
    <t>205,86</t>
  </si>
  <si>
    <t>207,82</t>
  </si>
  <si>
    <t>11,79</t>
  </si>
  <si>
    <t>9,21</t>
  </si>
  <si>
    <t>6,93</t>
  </si>
  <si>
    <t>9,76</t>
  </si>
  <si>
    <t>161,80</t>
  </si>
  <si>
    <t>21,64</t>
  </si>
  <si>
    <t>7,89</t>
  </si>
  <si>
    <t>13,28</t>
  </si>
  <si>
    <t>31,74</t>
  </si>
  <si>
    <t>7,90</t>
  </si>
  <si>
    <t>88,15</t>
  </si>
  <si>
    <t>146,85</t>
  </si>
  <si>
    <t>25,03</t>
  </si>
  <si>
    <t>19,88</t>
  </si>
  <si>
    <t>7,66</t>
  </si>
  <si>
    <t>38,12</t>
  </si>
  <si>
    <t>8,16</t>
  </si>
  <si>
    <t>112,73</t>
  </si>
  <si>
    <t>175,88</t>
  </si>
  <si>
    <t>29,98</t>
  </si>
  <si>
    <t>22,54</t>
  </si>
  <si>
    <t>9,36</t>
  </si>
  <si>
    <t>15,17</t>
  </si>
  <si>
    <t>40,63</t>
  </si>
  <si>
    <t>9,42</t>
  </si>
  <si>
    <t>126,84</t>
  </si>
  <si>
    <t>174,06</t>
  </si>
  <si>
    <t>93,39</t>
  </si>
  <si>
    <t>27,81</t>
  </si>
  <si>
    <t>11,35</t>
  </si>
  <si>
    <t>14,52</t>
  </si>
  <si>
    <t>42,94</t>
  </si>
  <si>
    <t>12,43</t>
  </si>
  <si>
    <t>104,45</t>
  </si>
  <si>
    <t>173,88</t>
  </si>
  <si>
    <t>6,57</t>
  </si>
  <si>
    <t>6,87</t>
  </si>
  <si>
    <t>7,23</t>
  </si>
  <si>
    <t>8,08</t>
  </si>
  <si>
    <t>6,43</t>
  </si>
  <si>
    <t>6,27</t>
  </si>
  <si>
    <t>7,26</t>
  </si>
  <si>
    <t>5,77</t>
  </si>
  <si>
    <t>7,24</t>
  </si>
  <si>
    <t>8,43</t>
  </si>
  <si>
    <t>10,54</t>
  </si>
  <si>
    <t>7,74</t>
  </si>
  <si>
    <t>7,99</t>
  </si>
  <si>
    <t>8,90</t>
  </si>
  <si>
    <t>8,60</t>
  </si>
  <si>
    <t>11,43</t>
  </si>
  <si>
    <t>110,70</t>
  </si>
  <si>
    <t>46,60</t>
  </si>
  <si>
    <t>6,54</t>
  </si>
  <si>
    <t>15,29</t>
  </si>
  <si>
    <t>10,05</t>
  </si>
  <si>
    <t>14,17</t>
  </si>
  <si>
    <t>17,32</t>
  </si>
  <si>
    <t>6,88</t>
  </si>
  <si>
    <t>8,99</t>
  </si>
  <si>
    <t>82,46</t>
  </si>
  <si>
    <t>35,10</t>
  </si>
  <si>
    <t>7,48</t>
  </si>
  <si>
    <t>99,43</t>
  </si>
  <si>
    <t>183,01</t>
  </si>
  <si>
    <t>25,04</t>
  </si>
  <si>
    <t>7,41</t>
  </si>
  <si>
    <t>10,94</t>
  </si>
  <si>
    <t>42,43</t>
  </si>
  <si>
    <t>6,97</t>
  </si>
  <si>
    <t>8,72</t>
  </si>
  <si>
    <t>1,71</t>
  </si>
  <si>
    <t>5,72</t>
  </si>
  <si>
    <t>9,37</t>
  </si>
  <si>
    <t>12,58</t>
  </si>
  <si>
    <t>19,73</t>
  </si>
  <si>
    <t>24,49</t>
  </si>
  <si>
    <t>4,40</t>
  </si>
  <si>
    <t>33,32</t>
  </si>
  <si>
    <t>4,65</t>
  </si>
  <si>
    <t>5,81</t>
  </si>
  <si>
    <t>8,15</t>
  </si>
  <si>
    <t>12,16</t>
  </si>
  <si>
    <t>18,39</t>
  </si>
  <si>
    <t>6,20</t>
  </si>
  <si>
    <t>1,35</t>
  </si>
  <si>
    <t>15,60</t>
  </si>
  <si>
    <t>22,66</t>
  </si>
  <si>
    <t>35,52</t>
  </si>
  <si>
    <t>11,52</t>
  </si>
  <si>
    <t>14,14</t>
  </si>
  <si>
    <t>13,24</t>
  </si>
  <si>
    <t>87,16</t>
  </si>
  <si>
    <t>106,52</t>
  </si>
  <si>
    <t>17,82</t>
  </si>
  <si>
    <t>15,97</t>
  </si>
  <si>
    <t>21,02</t>
  </si>
  <si>
    <t>18,01</t>
  </si>
  <si>
    <t>21,53</t>
  </si>
  <si>
    <t>29,29</t>
  </si>
  <si>
    <t>9,00</t>
  </si>
  <si>
    <t>9,84</t>
  </si>
  <si>
    <t>12,11</t>
  </si>
  <si>
    <t>16,83</t>
  </si>
  <si>
    <t>14,08</t>
  </si>
  <si>
    <t>9,73</t>
  </si>
  <si>
    <t>8,20</t>
  </si>
  <si>
    <t>9,43</t>
  </si>
  <si>
    <t>19,56</t>
  </si>
  <si>
    <t>13,77</t>
  </si>
  <si>
    <t>22,96</t>
  </si>
  <si>
    <t>7,42</t>
  </si>
  <si>
    <t>10,14</t>
  </si>
  <si>
    <t>7,52</t>
  </si>
  <si>
    <t>15,98</t>
  </si>
  <si>
    <t>14,53</t>
  </si>
  <si>
    <t>23,53</t>
  </si>
  <si>
    <t>12,90</t>
  </si>
  <si>
    <t>56,71</t>
  </si>
  <si>
    <t>5,65</t>
  </si>
  <si>
    <t>18,11</t>
  </si>
  <si>
    <t>2.507,03</t>
  </si>
  <si>
    <t>1.521,98</t>
  </si>
  <si>
    <t>8.500,00</t>
  </si>
  <si>
    <t>1.684,04</t>
  </si>
  <si>
    <t>2.518,69</t>
  </si>
  <si>
    <t>175,92</t>
  </si>
  <si>
    <t>5.683,66</t>
  </si>
  <si>
    <t>370,58</t>
  </si>
  <si>
    <t>13.832,69</t>
  </si>
  <si>
    <t>708,36</t>
  </si>
  <si>
    <t>143,47</t>
  </si>
  <si>
    <t>197,35</t>
  </si>
  <si>
    <t>4.345,28</t>
  </si>
  <si>
    <t>6.683,11</t>
  </si>
  <si>
    <t>305,44</t>
  </si>
  <si>
    <t>7.978,19</t>
  </si>
  <si>
    <t>546,27</t>
  </si>
  <si>
    <t>19.610,79</t>
  </si>
  <si>
    <t>1.025,82</t>
  </si>
  <si>
    <t>135,11</t>
  </si>
  <si>
    <t>1.409,63</t>
  </si>
  <si>
    <t>30,83</t>
  </si>
  <si>
    <t>107,28</t>
  </si>
  <si>
    <t>18.855,79</t>
  </si>
  <si>
    <t>531,40</t>
  </si>
  <si>
    <t>2,64</t>
  </si>
  <si>
    <t>4,07</t>
  </si>
  <si>
    <t>4,02</t>
  </si>
  <si>
    <t>23,48</t>
  </si>
  <si>
    <t>9.972,76</t>
  </si>
  <si>
    <t>82.212,04</t>
  </si>
  <si>
    <t>7,93</t>
  </si>
  <si>
    <t>12,14</t>
  </si>
  <si>
    <t>13,61</t>
  </si>
  <si>
    <t>455,39</t>
  </si>
  <si>
    <t>2,97</t>
  </si>
  <si>
    <t>6,71</t>
  </si>
  <si>
    <t>34,77</t>
  </si>
  <si>
    <t>55,19</t>
  </si>
  <si>
    <t>192,19</t>
  </si>
  <si>
    <t>184,29</t>
  </si>
  <si>
    <t>26,64</t>
  </si>
  <si>
    <t>26,63</t>
  </si>
  <si>
    <t>18,98</t>
  </si>
  <si>
    <t>11,09</t>
  </si>
  <si>
    <t>67,64</t>
  </si>
  <si>
    <t>38,20</t>
  </si>
  <si>
    <t>5,19</t>
  </si>
  <si>
    <t>11,31</t>
  </si>
  <si>
    <t>63,30</t>
  </si>
  <si>
    <t>32,75</t>
  </si>
  <si>
    <t>7,76</t>
  </si>
  <si>
    <t>162,17</t>
  </si>
  <si>
    <t>147,38</t>
  </si>
  <si>
    <t>963,55</t>
  </si>
  <si>
    <t>20,44</t>
  </si>
  <si>
    <t>29,56</t>
  </si>
  <si>
    <t>25,46</t>
  </si>
  <si>
    <t>20,99</t>
  </si>
  <si>
    <t>13,05</t>
  </si>
  <si>
    <t>74,32</t>
  </si>
  <si>
    <t>36,68</t>
  </si>
  <si>
    <t>113,04</t>
  </si>
  <si>
    <t>20,41</t>
  </si>
  <si>
    <t>15,32</t>
  </si>
  <si>
    <t>4,35</t>
  </si>
  <si>
    <t>56,99</t>
  </si>
  <si>
    <t>31,31</t>
  </si>
  <si>
    <t>6,51</t>
  </si>
  <si>
    <t>80,39</t>
  </si>
  <si>
    <t>152,88</t>
  </si>
  <si>
    <t>223,07</t>
  </si>
  <si>
    <t>570,15</t>
  </si>
  <si>
    <t>18,47</t>
  </si>
  <si>
    <t>1.374,15</t>
  </si>
  <si>
    <t>25,05</t>
  </si>
  <si>
    <t>3,46</t>
  </si>
  <si>
    <t>7,15</t>
  </si>
  <si>
    <t>3,24</t>
  </si>
  <si>
    <t>47,43</t>
  </si>
  <si>
    <t>54,65</t>
  </si>
  <si>
    <t>24,69</t>
  </si>
  <si>
    <t>79,89</t>
  </si>
  <si>
    <t>70,92</t>
  </si>
  <si>
    <t>48,13</t>
  </si>
  <si>
    <t>37,70</t>
  </si>
  <si>
    <t>13,50</t>
  </si>
  <si>
    <t>25,92</t>
  </si>
  <si>
    <t>120,26</t>
  </si>
  <si>
    <t>66,47</t>
  </si>
  <si>
    <t>18,53</t>
  </si>
  <si>
    <t>172,60</t>
  </si>
  <si>
    <t>134,80</t>
  </si>
  <si>
    <t>93,37</t>
  </si>
  <si>
    <t>122,61</t>
  </si>
  <si>
    <t>50,85</t>
  </si>
  <si>
    <t>5,41</t>
  </si>
  <si>
    <t>11,13</t>
  </si>
  <si>
    <t>4,75</t>
  </si>
  <si>
    <t>17,91</t>
  </si>
  <si>
    <t>74,87</t>
  </si>
  <si>
    <t>37,85</t>
  </si>
  <si>
    <t>2,19</t>
  </si>
  <si>
    <t>25,65</t>
  </si>
  <si>
    <t>26,55</t>
  </si>
  <si>
    <t>4,12</t>
  </si>
  <si>
    <t>6,60</t>
  </si>
  <si>
    <t>2,48</t>
  </si>
  <si>
    <t>15,06</t>
  </si>
  <si>
    <t>19,19</t>
  </si>
  <si>
    <t>90,84</t>
  </si>
  <si>
    <t>1,20</t>
  </si>
  <si>
    <t>4,24</t>
  </si>
  <si>
    <t>8,23</t>
  </si>
  <si>
    <t>14,18</t>
  </si>
  <si>
    <t>36,80</t>
  </si>
  <si>
    <t>120,42</t>
  </si>
  <si>
    <t>2,05</t>
  </si>
  <si>
    <t>8,28</t>
  </si>
  <si>
    <t>10,10</t>
  </si>
  <si>
    <t>24,97</t>
  </si>
  <si>
    <t>35,50</t>
  </si>
  <si>
    <t>51,01</t>
  </si>
  <si>
    <t>14,45</t>
  </si>
  <si>
    <t>15,47</t>
  </si>
  <si>
    <t>22,62</t>
  </si>
  <si>
    <t>10,51</t>
  </si>
  <si>
    <t>23,37</t>
  </si>
  <si>
    <t>42,10</t>
  </si>
  <si>
    <t>3,95</t>
  </si>
  <si>
    <t>4,61</t>
  </si>
  <si>
    <t>12,34</t>
  </si>
  <si>
    <t>21,10</t>
  </si>
  <si>
    <t>77,78</t>
  </si>
  <si>
    <t>30,61</t>
  </si>
  <si>
    <t>111,69</t>
  </si>
  <si>
    <t>12,56</t>
  </si>
  <si>
    <t>47,19</t>
  </si>
  <si>
    <t>348,73</t>
  </si>
  <si>
    <t>543,18</t>
  </si>
  <si>
    <t>25,48</t>
  </si>
  <si>
    <t>6,44</t>
  </si>
  <si>
    <t>26,44</t>
  </si>
  <si>
    <t>2,94</t>
  </si>
  <si>
    <t>6,16</t>
  </si>
  <si>
    <t>18,13</t>
  </si>
  <si>
    <t>61,77</t>
  </si>
  <si>
    <t>13,13</t>
  </si>
  <si>
    <t>25,39</t>
  </si>
  <si>
    <t>61,17</t>
  </si>
  <si>
    <t>13,35</t>
  </si>
  <si>
    <t>32,95</t>
  </si>
  <si>
    <t>74,65</t>
  </si>
  <si>
    <t>16,73</t>
  </si>
  <si>
    <t>39,51</t>
  </si>
  <si>
    <t>17,79</t>
  </si>
  <si>
    <t>13,45</t>
  </si>
  <si>
    <t>2,79</t>
  </si>
  <si>
    <t>5,53</t>
  </si>
  <si>
    <t>247,81</t>
  </si>
  <si>
    <t>407,63</t>
  </si>
  <si>
    <t>309,94</t>
  </si>
  <si>
    <t>458,22</t>
  </si>
  <si>
    <t>24,98</t>
  </si>
  <si>
    <t>84,23</t>
  </si>
  <si>
    <t>16,34</t>
  </si>
  <si>
    <t>15,11</t>
  </si>
  <si>
    <t>182,55</t>
  </si>
  <si>
    <t>8,29</t>
  </si>
  <si>
    <t>25,66</t>
  </si>
  <si>
    <t>39,03</t>
  </si>
  <si>
    <t>68,76</t>
  </si>
  <si>
    <t>93,00</t>
  </si>
  <si>
    <t>6,86</t>
  </si>
  <si>
    <t>10,97</t>
  </si>
  <si>
    <t>10,50</t>
  </si>
  <si>
    <t>27,66</t>
  </si>
  <si>
    <t>44,18</t>
  </si>
  <si>
    <t>65,61</t>
  </si>
  <si>
    <t>155,95</t>
  </si>
  <si>
    <t>51,90</t>
  </si>
  <si>
    <t>37,76</t>
  </si>
  <si>
    <t>30,72</t>
  </si>
  <si>
    <t>125,62</t>
  </si>
  <si>
    <t>83,38</t>
  </si>
  <si>
    <t>16,30</t>
  </si>
  <si>
    <t>182,70</t>
  </si>
  <si>
    <t>376,63</t>
  </si>
  <si>
    <t>39,82</t>
  </si>
  <si>
    <t>31,48</t>
  </si>
  <si>
    <t>9,38</t>
  </si>
  <si>
    <t>20,51</t>
  </si>
  <si>
    <t>112,45</t>
  </si>
  <si>
    <t>62,37</t>
  </si>
  <si>
    <t>13,49</t>
  </si>
  <si>
    <t>157,45</t>
  </si>
  <si>
    <t>38,77</t>
  </si>
  <si>
    <t>26,54</t>
  </si>
  <si>
    <t>17,36</t>
  </si>
  <si>
    <t>110,13</t>
  </si>
  <si>
    <t>55,12</t>
  </si>
  <si>
    <t>12,23</t>
  </si>
  <si>
    <t>285,84</t>
  </si>
  <si>
    <t>12,07</t>
  </si>
  <si>
    <t>16,69</t>
  </si>
  <si>
    <t>19,90</t>
  </si>
  <si>
    <t>121,26</t>
  </si>
  <si>
    <t>15,07</t>
  </si>
  <si>
    <t>21,93</t>
  </si>
  <si>
    <t>52,93</t>
  </si>
  <si>
    <t>73,60</t>
  </si>
  <si>
    <t>39,92</t>
  </si>
  <si>
    <t>9,91</t>
  </si>
  <si>
    <t>23,74</t>
  </si>
  <si>
    <t>143,95</t>
  </si>
  <si>
    <t>82,95</t>
  </si>
  <si>
    <t>15,73</t>
  </si>
  <si>
    <t>194,31</t>
  </si>
  <si>
    <t>392,64</t>
  </si>
  <si>
    <t>46,70</t>
  </si>
  <si>
    <t>38,36</t>
  </si>
  <si>
    <t>9,69</t>
  </si>
  <si>
    <t>22,26</t>
  </si>
  <si>
    <t>131,52</t>
  </si>
  <si>
    <t>78,28</t>
  </si>
  <si>
    <t>13,80</t>
  </si>
  <si>
    <t>188,10</t>
  </si>
  <si>
    <t>377,10</t>
  </si>
  <si>
    <t>56,56</t>
  </si>
  <si>
    <t>43,38</t>
  </si>
  <si>
    <t>10,35</t>
  </si>
  <si>
    <t>23,35</t>
  </si>
  <si>
    <t>179,33</t>
  </si>
  <si>
    <t>80,24</t>
  </si>
  <si>
    <t>14,34</t>
  </si>
  <si>
    <t>233,56</t>
  </si>
  <si>
    <t>445,90</t>
  </si>
  <si>
    <t>1.115,38</t>
  </si>
  <si>
    <t>118,30</t>
  </si>
  <si>
    <t>60,23</t>
  </si>
  <si>
    <t>249,16</t>
  </si>
  <si>
    <t>13,11</t>
  </si>
  <si>
    <t>18,69</t>
  </si>
  <si>
    <t>2,35</t>
  </si>
  <si>
    <t>3,10</t>
  </si>
  <si>
    <t>1,79</t>
  </si>
  <si>
    <t>15,56</t>
  </si>
  <si>
    <t>6,10</t>
  </si>
  <si>
    <t>15,58</t>
  </si>
  <si>
    <t>128,98</t>
  </si>
  <si>
    <t>3,65</t>
  </si>
  <si>
    <t>4,13</t>
  </si>
  <si>
    <t>5,61</t>
  </si>
  <si>
    <t>12,77</t>
  </si>
  <si>
    <t>22,88</t>
  </si>
  <si>
    <t>57,93</t>
  </si>
  <si>
    <t>76,05</t>
  </si>
  <si>
    <t>33,15</t>
  </si>
  <si>
    <t>12,03</t>
  </si>
  <si>
    <t>14,75</t>
  </si>
  <si>
    <t>1.632,28</t>
  </si>
  <si>
    <t>20,82</t>
  </si>
  <si>
    <t>2.614,51</t>
  </si>
  <si>
    <t>18,32</t>
  </si>
  <si>
    <t>2.300,77</t>
  </si>
  <si>
    <t>20,18</t>
  </si>
  <si>
    <t>2.534,90</t>
  </si>
  <si>
    <t>3,07</t>
  </si>
  <si>
    <t>32,24</t>
  </si>
  <si>
    <t>87,83</t>
  </si>
  <si>
    <t>21,30</t>
  </si>
  <si>
    <t>504,29</t>
  </si>
  <si>
    <t>22,45</t>
  </si>
  <si>
    <t>21,20</t>
  </si>
  <si>
    <t>1.405,77</t>
  </si>
  <si>
    <t>1.105,85</t>
  </si>
  <si>
    <t>1.712,22</t>
  </si>
  <si>
    <t>4.000,27</t>
  </si>
  <si>
    <t>325,35</t>
  </si>
  <si>
    <t>369,10</t>
  </si>
  <si>
    <t>867,46</t>
  </si>
  <si>
    <t>758,72</t>
  </si>
  <si>
    <t>1.405,92</t>
  </si>
  <si>
    <t>1.191,57</t>
  </si>
  <si>
    <t>1.962,51</t>
  </si>
  <si>
    <t>4.195,48</t>
  </si>
  <si>
    <t>12,59</t>
  </si>
  <si>
    <t>48,68</t>
  </si>
  <si>
    <t>47,94</t>
  </si>
  <si>
    <t>68,66</t>
  </si>
  <si>
    <t>8,49</t>
  </si>
  <si>
    <t>15,39</t>
  </si>
  <si>
    <t>59,65</t>
  </si>
  <si>
    <t>71,24</t>
  </si>
  <si>
    <t>59,20</t>
  </si>
  <si>
    <t>90,81</t>
  </si>
  <si>
    <t>28,91</t>
  </si>
  <si>
    <t>11,00</t>
  </si>
  <si>
    <t>18,45</t>
  </si>
  <si>
    <t>73,84</t>
  </si>
  <si>
    <t>104,03</t>
  </si>
  <si>
    <t>63,55</t>
  </si>
  <si>
    <t>71,50</t>
  </si>
  <si>
    <t>91,45</t>
  </si>
  <si>
    <t>162,56</t>
  </si>
  <si>
    <t>66,22</t>
  </si>
  <si>
    <t>81,36</t>
  </si>
  <si>
    <t>97,77</t>
  </si>
  <si>
    <t>169,88</t>
  </si>
  <si>
    <t>109,74</t>
  </si>
  <si>
    <t>116,99</t>
  </si>
  <si>
    <t>132,74</t>
  </si>
  <si>
    <t>249,88</t>
  </si>
  <si>
    <t>122,43</t>
  </si>
  <si>
    <t>126,22</t>
  </si>
  <si>
    <t>148,72</t>
  </si>
  <si>
    <t>306,87</t>
  </si>
  <si>
    <t>260,46</t>
  </si>
  <si>
    <t>130,77</t>
  </si>
  <si>
    <t>133,10</t>
  </si>
  <si>
    <t>142,34</t>
  </si>
  <si>
    <t>242,71</t>
  </si>
  <si>
    <t>148,08</t>
  </si>
  <si>
    <t>161,51</t>
  </si>
  <si>
    <t>162,48</t>
  </si>
  <si>
    <t>271,90</t>
  </si>
  <si>
    <t>301,11</t>
  </si>
  <si>
    <t>149,00</t>
  </si>
  <si>
    <t>149,11</t>
  </si>
  <si>
    <t>162,55</t>
  </si>
  <si>
    <t>303,33</t>
  </si>
  <si>
    <t>487,78</t>
  </si>
  <si>
    <t>185,00</t>
  </si>
  <si>
    <t>216,78</t>
  </si>
  <si>
    <t>208,92</t>
  </si>
  <si>
    <t>484,00</t>
  </si>
  <si>
    <t>249.588,52</t>
  </si>
  <si>
    <t>57.408,12</t>
  </si>
  <si>
    <t>42,12</t>
  </si>
  <si>
    <t>37,15</t>
  </si>
  <si>
    <t>57,53</t>
  </si>
  <si>
    <t>46,27</t>
  </si>
  <si>
    <t>144,14</t>
  </si>
  <si>
    <t>156,20</t>
  </si>
  <si>
    <t>158,45</t>
  </si>
  <si>
    <t>155,00</t>
  </si>
  <si>
    <t>182,00</t>
  </si>
  <si>
    <t>194,23</t>
  </si>
  <si>
    <t>92,20</t>
  </si>
  <si>
    <t>88,70</t>
  </si>
  <si>
    <t>103,24</t>
  </si>
  <si>
    <t>86,36</t>
  </si>
  <si>
    <t>231,09</t>
  </si>
  <si>
    <t>102,24</t>
  </si>
  <si>
    <t>98,74</t>
  </si>
  <si>
    <t>84,03</t>
  </si>
  <si>
    <t>205,41</t>
  </si>
  <si>
    <t>198,41</t>
  </si>
  <si>
    <t>87,53</t>
  </si>
  <si>
    <t>74,69</t>
  </si>
  <si>
    <t>182,07</t>
  </si>
  <si>
    <t>221,75</t>
  </si>
  <si>
    <t>351,32</t>
  </si>
  <si>
    <t>274,37</t>
  </si>
  <si>
    <t>153,04</t>
  </si>
  <si>
    <t>87.131,54</t>
  </si>
  <si>
    <t>37,90</t>
  </si>
  <si>
    <t>17,58</t>
  </si>
  <si>
    <t>22,05</t>
  </si>
  <si>
    <t>48,11</t>
  </si>
  <si>
    <t>43,57</t>
  </si>
  <si>
    <t>110,29</t>
  </si>
  <si>
    <t>118,81</t>
  </si>
  <si>
    <t>116,82</t>
  </si>
  <si>
    <t>487,02</t>
  </si>
  <si>
    <t>1.093,32</t>
  </si>
  <si>
    <t>72,17</t>
  </si>
  <si>
    <t>141,65</t>
  </si>
  <si>
    <t>318,54</t>
  </si>
  <si>
    <t>67.002,65</t>
  </si>
  <si>
    <t>1,30</t>
  </si>
  <si>
    <t>2,13</t>
  </si>
  <si>
    <t>1,89</t>
  </si>
  <si>
    <t>3,78</t>
  </si>
  <si>
    <t>10,48</t>
  </si>
  <si>
    <t>19,51</t>
  </si>
  <si>
    <t>15,27</t>
  </si>
  <si>
    <t>8,56</t>
  </si>
  <si>
    <t>13,96</t>
  </si>
  <si>
    <t>16,13</t>
  </si>
  <si>
    <t>2.836,24</t>
  </si>
  <si>
    <t>26,98</t>
  </si>
  <si>
    <t>24,72</t>
  </si>
  <si>
    <t>23,75</t>
  </si>
  <si>
    <t>25,74</t>
  </si>
  <si>
    <t>4,59</t>
  </si>
  <si>
    <t>6,72</t>
  </si>
  <si>
    <t>2,36</t>
  </si>
  <si>
    <t>10,98</t>
  </si>
  <si>
    <t>20,09</t>
  </si>
  <si>
    <t>2,93</t>
  </si>
  <si>
    <t>31,66</t>
  </si>
  <si>
    <t>1,37</t>
  </si>
  <si>
    <t>1,72</t>
  </si>
  <si>
    <t>2,65</t>
  </si>
  <si>
    <t>4,79</t>
  </si>
  <si>
    <t>1,92</t>
  </si>
  <si>
    <t>2,47</t>
  </si>
  <si>
    <t>12,29</t>
  </si>
  <si>
    <t>18,55</t>
  </si>
  <si>
    <t>49,56</t>
  </si>
  <si>
    <t>20,03</t>
  </si>
  <si>
    <t>17,01</t>
  </si>
  <si>
    <t>5,97</t>
  </si>
  <si>
    <t>10,60</t>
  </si>
  <si>
    <t>44,20</t>
  </si>
  <si>
    <t>26,99</t>
  </si>
  <si>
    <t>49,77</t>
  </si>
  <si>
    <t>8,65</t>
  </si>
  <si>
    <t>1,42</t>
  </si>
  <si>
    <t>1,74</t>
  </si>
  <si>
    <t>6,78</t>
  </si>
  <si>
    <t>8,63</t>
  </si>
  <si>
    <t>4,80</t>
  </si>
  <si>
    <t>2,91</t>
  </si>
  <si>
    <t>20,20</t>
  </si>
  <si>
    <t>3.550,66</t>
  </si>
  <si>
    <t>34.906,64</t>
  </si>
  <si>
    <t>164.339,81</t>
  </si>
  <si>
    <t>307.147,10</t>
  </si>
  <si>
    <t>106.165,66</t>
  </si>
  <si>
    <t>90.910,35</t>
  </si>
  <si>
    <t>200.206,85</t>
  </si>
  <si>
    <t>209.418,48</t>
  </si>
  <si>
    <t>2.315,05</t>
  </si>
  <si>
    <t>2,30</t>
  </si>
  <si>
    <t>2,39</t>
  </si>
  <si>
    <t>13,78</t>
  </si>
  <si>
    <t>10,43</t>
  </si>
  <si>
    <t>30,67</t>
  </si>
  <si>
    <t>5.389,74</t>
  </si>
  <si>
    <t>21,91</t>
  </si>
  <si>
    <t>23,99</t>
  </si>
  <si>
    <t>73,19</t>
  </si>
  <si>
    <t>12.862,86</t>
  </si>
  <si>
    <t>83,30</t>
  </si>
  <si>
    <t>14.640,58</t>
  </si>
  <si>
    <t>113,88</t>
  </si>
  <si>
    <t>20.013,28</t>
  </si>
  <si>
    <t>74,24</t>
  </si>
  <si>
    <t>13.050,50</t>
  </si>
  <si>
    <t>83,77</t>
  </si>
  <si>
    <t>14.723,54</t>
  </si>
  <si>
    <t>114,80</t>
  </si>
  <si>
    <t>20.177,22</t>
  </si>
  <si>
    <t>72,14</t>
  </si>
  <si>
    <t>12.680,64</t>
  </si>
  <si>
    <t>50,01</t>
  </si>
  <si>
    <t>8.791,30</t>
  </si>
  <si>
    <t>29,78</t>
  </si>
  <si>
    <t>182.372,45</t>
  </si>
  <si>
    <t>1.002.968,75</t>
  </si>
  <si>
    <t>1.492.968,75</t>
  </si>
  <si>
    <t>223,85</t>
  </si>
  <si>
    <t>633,94</t>
  </si>
  <si>
    <t>504.187,90</t>
  </si>
  <si>
    <t>456.875,00</t>
  </si>
  <si>
    <t>478.375,00</t>
  </si>
  <si>
    <t>410.273,19</t>
  </si>
  <si>
    <t>490.200,00</t>
  </si>
  <si>
    <t>376.250,00</t>
  </si>
  <si>
    <t>448.812,50</t>
  </si>
  <si>
    <t>430.000,00</t>
  </si>
  <si>
    <t>485.375,40</t>
  </si>
  <si>
    <t>23,81</t>
  </si>
  <si>
    <t>51,03</t>
  </si>
  <si>
    <t>7,20</t>
  </si>
  <si>
    <t>243,15</t>
  </si>
  <si>
    <t>295,78</t>
  </si>
  <si>
    <t>74,22</t>
  </si>
  <si>
    <t>74,91</t>
  </si>
  <si>
    <t>80,66</t>
  </si>
  <si>
    <t>122,25</t>
  </si>
  <si>
    <t>134,08</t>
  </si>
  <si>
    <t>721,85</t>
  </si>
  <si>
    <t>0,11</t>
  </si>
  <si>
    <t>1,45</t>
  </si>
  <si>
    <t>0,91</t>
  </si>
  <si>
    <t>0,80</t>
  </si>
  <si>
    <t>74.000,00</t>
  </si>
  <si>
    <t>157.088,52</t>
  </si>
  <si>
    <t>12,02</t>
  </si>
  <si>
    <t>5,73</t>
  </si>
  <si>
    <t>1,85</t>
  </si>
  <si>
    <t>1,91</t>
  </si>
  <si>
    <t>4,44</t>
  </si>
  <si>
    <t>305,77</t>
  </si>
  <si>
    <t>10,28</t>
  </si>
  <si>
    <t>26,04</t>
  </si>
  <si>
    <t>4,60</t>
  </si>
  <si>
    <t>18,50</t>
  </si>
  <si>
    <t>19,11</t>
  </si>
  <si>
    <t>15,57</t>
  </si>
  <si>
    <t>4.775,51</t>
  </si>
  <si>
    <t>37,00</t>
  </si>
  <si>
    <t>50,31</t>
  </si>
  <si>
    <t>128,94</t>
  </si>
  <si>
    <t>14,86</t>
  </si>
  <si>
    <t>11,08</t>
  </si>
  <si>
    <t>16,71</t>
  </si>
  <si>
    <t>2.939,90</t>
  </si>
  <si>
    <t>3,04</t>
  </si>
  <si>
    <t>0,34</t>
  </si>
  <si>
    <t>63,58</t>
  </si>
  <si>
    <t>22,59</t>
  </si>
  <si>
    <t>27,93</t>
  </si>
  <si>
    <t>122,50</t>
  </si>
  <si>
    <t>387,69</t>
  </si>
  <si>
    <t>420,00</t>
  </si>
  <si>
    <t>193,84</t>
  </si>
  <si>
    <t>118,46</t>
  </si>
  <si>
    <t>140,00</t>
  </si>
  <si>
    <t>166,92</t>
  </si>
  <si>
    <t>89,97</t>
  </si>
  <si>
    <t>17,98</t>
  </si>
  <si>
    <t>56,80</t>
  </si>
  <si>
    <t>73,96</t>
  </si>
  <si>
    <t>18,63</t>
  </si>
  <si>
    <t>46,74</t>
  </si>
  <si>
    <t>2,09</t>
  </si>
  <si>
    <t>3,16</t>
  </si>
  <si>
    <t>212,12</t>
  </si>
  <si>
    <t>9,31</t>
  </si>
  <si>
    <t>27,97</t>
  </si>
  <si>
    <t>45,75</t>
  </si>
  <si>
    <t>41,55</t>
  </si>
  <si>
    <t>53,42</t>
  </si>
  <si>
    <t>14,41</t>
  </si>
  <si>
    <t>29,59</t>
  </si>
  <si>
    <t>27,14</t>
  </si>
  <si>
    <t>47,33</t>
  </si>
  <si>
    <t>39,55</t>
  </si>
  <si>
    <t>59,86</t>
  </si>
  <si>
    <t>37,47</t>
  </si>
  <si>
    <t>21,79</t>
  </si>
  <si>
    <t>54,23</t>
  </si>
  <si>
    <t>38,22</t>
  </si>
  <si>
    <t>31,98</t>
  </si>
  <si>
    <t>53,14</t>
  </si>
  <si>
    <t>22,90</t>
  </si>
  <si>
    <t>36,99</t>
  </si>
  <si>
    <t>35,98</t>
  </si>
  <si>
    <t>8,07</t>
  </si>
  <si>
    <t>9,64</t>
  </si>
  <si>
    <t>43,82</t>
  </si>
  <si>
    <t>42,32</t>
  </si>
  <si>
    <t>24,33</t>
  </si>
  <si>
    <t>10,96</t>
  </si>
  <si>
    <t>3,55</t>
  </si>
  <si>
    <t>5,60</t>
  </si>
  <si>
    <t>18,81</t>
  </si>
  <si>
    <t>30,66</t>
  </si>
  <si>
    <t>20,04</t>
  </si>
  <si>
    <t>17,55</t>
  </si>
  <si>
    <t>22,55</t>
  </si>
  <si>
    <t>3,38</t>
  </si>
  <si>
    <t>2,85</t>
  </si>
  <si>
    <t>1,40</t>
  </si>
  <si>
    <t>11,68</t>
  </si>
  <si>
    <t>488,44</t>
  </si>
  <si>
    <t>889,45</t>
  </si>
  <si>
    <t>2.277,36</t>
  </si>
  <si>
    <t>3.112,74</t>
  </si>
  <si>
    <t>27,98</t>
  </si>
  <si>
    <t>45,00</t>
  </si>
  <si>
    <t>52,12</t>
  </si>
  <si>
    <t>53,16</t>
  </si>
  <si>
    <t>51,42</t>
  </si>
  <si>
    <t>1,27</t>
  </si>
  <si>
    <t>3,00</t>
  </si>
  <si>
    <t>58,25</t>
  </si>
  <si>
    <t>6,06</t>
  </si>
  <si>
    <t>47,60</t>
  </si>
  <si>
    <t>39,85</t>
  </si>
  <si>
    <t>0,24</t>
  </si>
  <si>
    <t>8,50</t>
  </si>
  <si>
    <t>32,34</t>
  </si>
  <si>
    <t>36,56</t>
  </si>
  <si>
    <t>98,24</t>
  </si>
  <si>
    <t>0,08</t>
  </si>
  <si>
    <t>7,07</t>
  </si>
  <si>
    <t>11,47</t>
  </si>
  <si>
    <t>5,98</t>
  </si>
  <si>
    <t>72,93</t>
  </si>
  <si>
    <t>12,53</t>
  </si>
  <si>
    <t>33,18</t>
  </si>
  <si>
    <t>26,36</t>
  </si>
  <si>
    <t>11,54</t>
  </si>
  <si>
    <t>18,96</t>
  </si>
  <si>
    <t>61,92</t>
  </si>
  <si>
    <t>39,39</t>
  </si>
  <si>
    <t>15,76</t>
  </si>
  <si>
    <t>83,71</t>
  </si>
  <si>
    <t>123,77</t>
  </si>
  <si>
    <t>207,94</t>
  </si>
  <si>
    <t>59,71</t>
  </si>
  <si>
    <t>70,17</t>
  </si>
  <si>
    <t>76,54</t>
  </si>
  <si>
    <t>82,09</t>
  </si>
  <si>
    <t>46,72</t>
  </si>
  <si>
    <t>70,60</t>
  </si>
  <si>
    <t>40,94</t>
  </si>
  <si>
    <t>16,63</t>
  </si>
  <si>
    <t>12,22</t>
  </si>
  <si>
    <t>11,94</t>
  </si>
  <si>
    <t>2.300,91</t>
  </si>
  <si>
    <t>3.382,75</t>
  </si>
  <si>
    <t>3.629,39</t>
  </si>
  <si>
    <t>4.048,00</t>
  </si>
  <si>
    <t>1.304,66</t>
  </si>
  <si>
    <t>3.063,85</t>
  </si>
  <si>
    <t>516,69</t>
  </si>
  <si>
    <t>427,88</t>
  </si>
  <si>
    <t>3.623,08</t>
  </si>
  <si>
    <t>931,65</t>
  </si>
  <si>
    <t>2.866,92</t>
  </si>
  <si>
    <t>8.281,34</t>
  </si>
  <si>
    <t>3.628.266,07</t>
  </si>
  <si>
    <t>1.553.206,59</t>
  </si>
  <si>
    <t>10,73</t>
  </si>
  <si>
    <t>87,97</t>
  </si>
  <si>
    <t>9,59</t>
  </si>
  <si>
    <t>3,36</t>
  </si>
  <si>
    <t>11,74</t>
  </si>
  <si>
    <t>12,27</t>
  </si>
  <si>
    <t>13,10</t>
  </si>
  <si>
    <t>13,30</t>
  </si>
  <si>
    <t>12,50</t>
  </si>
  <si>
    <t>450,00</t>
  </si>
  <si>
    <t>1.235,84</t>
  </si>
  <si>
    <t>1.333,27</t>
  </si>
  <si>
    <t>1.466,70</t>
  </si>
  <si>
    <t>118,56</t>
  </si>
  <si>
    <t>128,28</t>
  </si>
  <si>
    <t>140,70</t>
  </si>
  <si>
    <t>424,95</t>
  </si>
  <si>
    <t>565,14</t>
  </si>
  <si>
    <t>792,29</t>
  </si>
  <si>
    <t>566,65</t>
  </si>
  <si>
    <t>658,94</t>
  </si>
  <si>
    <t>815,00</t>
  </si>
  <si>
    <t>1.048,05</t>
  </si>
  <si>
    <t>1.155,22</t>
  </si>
  <si>
    <t>590,22</t>
  </si>
  <si>
    <t>376,82</t>
  </si>
  <si>
    <t>316,78</t>
  </si>
  <si>
    <t>396,14</t>
  </si>
  <si>
    <t>263,92</t>
  </si>
  <si>
    <t>329,08</t>
  </si>
  <si>
    <t>1,06</t>
  </si>
  <si>
    <t>47,84</t>
  </si>
  <si>
    <t>3,35</t>
  </si>
  <si>
    <t>4,67</t>
  </si>
  <si>
    <t>11,28</t>
  </si>
  <si>
    <t>4.293,57</t>
  </si>
  <si>
    <t>12,87</t>
  </si>
  <si>
    <t>33.243,54</t>
  </si>
  <si>
    <t>26.062,94</t>
  </si>
  <si>
    <t>328,03</t>
  </si>
  <si>
    <t>4,00</t>
  </si>
  <si>
    <t>10,04</t>
  </si>
  <si>
    <t>30,96</t>
  </si>
  <si>
    <t>12,69</t>
  </si>
  <si>
    <t>4,64</t>
  </si>
  <si>
    <t>2,88</t>
  </si>
  <si>
    <t>15,49</t>
  </si>
  <si>
    <t>5,91</t>
  </si>
  <si>
    <t>128,39</t>
  </si>
  <si>
    <t>111,57</t>
  </si>
  <si>
    <t>133,17</t>
  </si>
  <si>
    <t>150,00</t>
  </si>
  <si>
    <t>0,25</t>
  </si>
  <si>
    <t>316,98</t>
  </si>
  <si>
    <t>1,39</t>
  </si>
  <si>
    <t>26,42</t>
  </si>
  <si>
    <t>63,04</t>
  </si>
  <si>
    <t>160,90</t>
  </si>
  <si>
    <t>222,55</t>
  </si>
  <si>
    <t>122,79</t>
  </si>
  <si>
    <t>156,04</t>
  </si>
  <si>
    <t>23,00</t>
  </si>
  <si>
    <t>358.142,18</t>
  </si>
  <si>
    <t>405.760,55</t>
  </si>
  <si>
    <t>753.749,21</t>
  </si>
  <si>
    <t>118.898,90</t>
  </si>
  <si>
    <t>106.282,41</t>
  </si>
  <si>
    <t>2.318,53</t>
  </si>
  <si>
    <t>76.773,01</t>
  </si>
  <si>
    <t>90.049,55</t>
  </si>
  <si>
    <t>109.675,74</t>
  </si>
  <si>
    <t>126.992,96</t>
  </si>
  <si>
    <t>68.368,39</t>
  </si>
  <si>
    <t>66.729,03</t>
  </si>
  <si>
    <t>95.891,22</t>
  </si>
  <si>
    <t>62.342,00</t>
  </si>
  <si>
    <t>52.060,54</t>
  </si>
  <si>
    <t>89.237,59</t>
  </si>
  <si>
    <t>79.452,21</t>
  </si>
  <si>
    <t>95.516,77</t>
  </si>
  <si>
    <t>56.146,70</t>
  </si>
  <si>
    <t>3,25</t>
  </si>
  <si>
    <t>135,80</t>
  </si>
  <si>
    <t>154,88</t>
  </si>
  <si>
    <t>154,55</t>
  </si>
  <si>
    <t>6,59</t>
  </si>
  <si>
    <t>2.170,11</t>
  </si>
  <si>
    <t>2.477,42</t>
  </si>
  <si>
    <t>4.313,56</t>
  </si>
  <si>
    <t>626.266,67</t>
  </si>
  <si>
    <t>1.204.358,98</t>
  </si>
  <si>
    <t>2.047.410,27</t>
  </si>
  <si>
    <t>125.480,08</t>
  </si>
  <si>
    <t>197.640,62</t>
  </si>
  <si>
    <t>731.921,87</t>
  </si>
  <si>
    <t>49.410,15</t>
  </si>
  <si>
    <t>69.500,00</t>
  </si>
  <si>
    <t>162.456,25</t>
  </si>
  <si>
    <t>36,78</t>
  </si>
  <si>
    <t>10,99</t>
  </si>
  <si>
    <t>35,26</t>
  </si>
  <si>
    <t>13,63</t>
  </si>
  <si>
    <t>1,51</t>
  </si>
  <si>
    <t>1,77</t>
  </si>
  <si>
    <t>3.082,50</t>
  </si>
  <si>
    <t>2.792,05</t>
  </si>
  <si>
    <t>1.650,22</t>
  </si>
  <si>
    <t>1.738,00</t>
  </si>
  <si>
    <t>110.689,78</t>
  </si>
  <si>
    <t>117.756,29</t>
  </si>
  <si>
    <t>448,97</t>
  </si>
  <si>
    <t>746,17</t>
  </si>
  <si>
    <t>1.049,70</t>
  </si>
  <si>
    <t>328,82</t>
  </si>
  <si>
    <t>86,00</t>
  </si>
  <si>
    <t>92,32</t>
  </si>
  <si>
    <t>113,82</t>
  </si>
  <si>
    <t>1.694,70</t>
  </si>
  <si>
    <t>2.213,23</t>
  </si>
  <si>
    <t>34,42</t>
  </si>
  <si>
    <t>17,86</t>
  </si>
  <si>
    <t>20,10</t>
  </si>
  <si>
    <t>16,33</t>
  </si>
  <si>
    <t>2.872,40</t>
  </si>
  <si>
    <t>17,33</t>
  </si>
  <si>
    <t>13,23</t>
  </si>
  <si>
    <t>3.258,90</t>
  </si>
  <si>
    <t>16,03</t>
  </si>
  <si>
    <t>15,31</t>
  </si>
  <si>
    <t>22,74</t>
  </si>
  <si>
    <t>13,27</t>
  </si>
  <si>
    <t>7,21</t>
  </si>
  <si>
    <t>7,73</t>
  </si>
  <si>
    <t>23,04</t>
  </si>
  <si>
    <t>12,60</t>
  </si>
  <si>
    <t>7,59</t>
  </si>
  <si>
    <t>10,03</t>
  </si>
  <si>
    <t>13,47</t>
  </si>
  <si>
    <t>20,48</t>
  </si>
  <si>
    <t>16,89</t>
  </si>
  <si>
    <t>11,66</t>
  </si>
  <si>
    <t>13,94</t>
  </si>
  <si>
    <t>1.285,78</t>
  </si>
  <si>
    <t>63,25</t>
  </si>
  <si>
    <t>333,87</t>
  </si>
  <si>
    <t>568,45</t>
  </si>
  <si>
    <t>81,67</t>
  </si>
  <si>
    <t>200,89</t>
  </si>
  <si>
    <t>149,22</t>
  </si>
  <si>
    <t>283,42</t>
  </si>
  <si>
    <t>129,65</t>
  </si>
  <si>
    <t>360,15</t>
  </si>
  <si>
    <t>341,25</t>
  </si>
  <si>
    <t>158,30</t>
  </si>
  <si>
    <t>387,86</t>
  </si>
  <si>
    <t>186,17</t>
  </si>
  <si>
    <t>291,26</t>
  </si>
  <si>
    <t>455,10</t>
  </si>
  <si>
    <t>534,23</t>
  </si>
  <si>
    <t>305,23</t>
  </si>
  <si>
    <t>546,19</t>
  </si>
  <si>
    <t>452,95</t>
  </si>
  <si>
    <t>630,13</t>
  </si>
  <si>
    <t>780,01</t>
  </si>
  <si>
    <t>259,90</t>
  </si>
  <si>
    <t>305,28</t>
  </si>
  <si>
    <t>360,00</t>
  </si>
  <si>
    <t>252,85</t>
  </si>
  <si>
    <t>265,91</t>
  </si>
  <si>
    <t>426,53</t>
  </si>
  <si>
    <t>295,96</t>
  </si>
  <si>
    <t>334,51</t>
  </si>
  <si>
    <t>417,20</t>
  </si>
  <si>
    <t>470,05</t>
  </si>
  <si>
    <t>874,26</t>
  </si>
  <si>
    <t>1.096,70</t>
  </si>
  <si>
    <t>1.352,46</t>
  </si>
  <si>
    <t>608,88</t>
  </si>
  <si>
    <t>455,70</t>
  </si>
  <si>
    <t>551,04</t>
  </si>
  <si>
    <t>609,28</t>
  </si>
  <si>
    <t>645,32</t>
  </si>
  <si>
    <t>617,75</t>
  </si>
  <si>
    <t>556,21</t>
  </si>
  <si>
    <t>698,54</t>
  </si>
  <si>
    <t>846,01</t>
  </si>
  <si>
    <t>509,57</t>
  </si>
  <si>
    <t>645,81</t>
  </si>
  <si>
    <t>397,06</t>
  </si>
  <si>
    <t>400,10</t>
  </si>
  <si>
    <t>225,39</t>
  </si>
  <si>
    <t>116,89</t>
  </si>
  <si>
    <t>152,33</t>
  </si>
  <si>
    <t>304,05</t>
  </si>
  <si>
    <t>564,24</t>
  </si>
  <si>
    <t>344,80</t>
  </si>
  <si>
    <t>718,34</t>
  </si>
  <si>
    <t>269,74</t>
  </si>
  <si>
    <t>15,41</t>
  </si>
  <si>
    <t>2.712,05</t>
  </si>
  <si>
    <t>31,19</t>
  </si>
  <si>
    <t>2,26</t>
  </si>
  <si>
    <t>3,77</t>
  </si>
  <si>
    <t>9,90</t>
  </si>
  <si>
    <t>15,88</t>
  </si>
  <si>
    <t>34,83</t>
  </si>
  <si>
    <t>93,04</t>
  </si>
  <si>
    <t>108,54</t>
  </si>
  <si>
    <t>2,71</t>
  </si>
  <si>
    <t>5,71</t>
  </si>
  <si>
    <t>34,20</t>
  </si>
  <si>
    <t>90,73</t>
  </si>
  <si>
    <t>105,43</t>
  </si>
  <si>
    <t>1,52</t>
  </si>
  <si>
    <t>9,80</t>
  </si>
  <si>
    <t>2,51</t>
  </si>
  <si>
    <t>9,15</t>
  </si>
  <si>
    <t>11,69</t>
  </si>
  <si>
    <t>0,86</t>
  </si>
  <si>
    <t>1,29</t>
  </si>
  <si>
    <t>82,70</t>
  </si>
  <si>
    <t>2,43</t>
  </si>
  <si>
    <t>9,53</t>
  </si>
  <si>
    <t>14,32</t>
  </si>
  <si>
    <t>36,18</t>
  </si>
  <si>
    <t>55,14</t>
  </si>
  <si>
    <t>32,04</t>
  </si>
  <si>
    <t>29,24</t>
  </si>
  <si>
    <t>1,49</t>
  </si>
  <si>
    <t>2,22</t>
  </si>
  <si>
    <t>7,65</t>
  </si>
  <si>
    <t>8,22</t>
  </si>
  <si>
    <t>3,79</t>
  </si>
  <si>
    <t>4,08</t>
  </si>
  <si>
    <t>8,86</t>
  </si>
  <si>
    <t>4,71</t>
  </si>
  <si>
    <t>33,59</t>
  </si>
  <si>
    <t>4,23</t>
  </si>
  <si>
    <t>4,74</t>
  </si>
  <si>
    <t>152,49</t>
  </si>
  <si>
    <t>16,26</t>
  </si>
  <si>
    <t>72,28</t>
  </si>
  <si>
    <t>13,91</t>
  </si>
  <si>
    <t>6,91</t>
  </si>
  <si>
    <t>7,49</t>
  </si>
  <si>
    <t>9,63</t>
  </si>
  <si>
    <t>23,54</t>
  </si>
  <si>
    <t>14,91</t>
  </si>
  <si>
    <t>22,77</t>
  </si>
  <si>
    <t>26,89</t>
  </si>
  <si>
    <t>30,13</t>
  </si>
  <si>
    <t>4,29</t>
  </si>
  <si>
    <t>9,97</t>
  </si>
  <si>
    <t>13,25</t>
  </si>
  <si>
    <t>34,92</t>
  </si>
  <si>
    <t>70,56</t>
  </si>
  <si>
    <t>13,84</t>
  </si>
  <si>
    <t>16,05</t>
  </si>
  <si>
    <t>36,76</t>
  </si>
  <si>
    <t>17,34</t>
  </si>
  <si>
    <t>38,32</t>
  </si>
  <si>
    <t>18,73</t>
  </si>
  <si>
    <t>15,44</t>
  </si>
  <si>
    <t>22,00</t>
  </si>
  <si>
    <t>20,21</t>
  </si>
  <si>
    <t>25,28</t>
  </si>
  <si>
    <t>22,21</t>
  </si>
  <si>
    <t>39,38</t>
  </si>
  <si>
    <t>29,10</t>
  </si>
  <si>
    <t>49,47</t>
  </si>
  <si>
    <t>12,46</t>
  </si>
  <si>
    <t>18,59</t>
  </si>
  <si>
    <t>19,89</t>
  </si>
  <si>
    <t>21,31</t>
  </si>
  <si>
    <t>25,97</t>
  </si>
  <si>
    <t>38,61</t>
  </si>
  <si>
    <t>13,17</t>
  </si>
  <si>
    <t>45,83</t>
  </si>
  <si>
    <t>4,05</t>
  </si>
  <si>
    <t>59,04</t>
  </si>
  <si>
    <t>11,34</t>
  </si>
  <si>
    <t>139,45</t>
  </si>
  <si>
    <t>0,59</t>
  </si>
  <si>
    <t>1,00</t>
  </si>
  <si>
    <t>2,89</t>
  </si>
  <si>
    <t>4,11</t>
  </si>
  <si>
    <t>19,09</t>
  </si>
  <si>
    <t>43,86</t>
  </si>
  <si>
    <t>52,03</t>
  </si>
  <si>
    <t>61,06</t>
  </si>
  <si>
    <t>17,73</t>
  </si>
  <si>
    <t>22,91</t>
  </si>
  <si>
    <t>28,32</t>
  </si>
  <si>
    <t>26,92</t>
  </si>
  <si>
    <t>33,65</t>
  </si>
  <si>
    <t>334,30</t>
  </si>
  <si>
    <t>39,18</t>
  </si>
  <si>
    <t>36,82</t>
  </si>
  <si>
    <t>9,95</t>
  </si>
  <si>
    <t>6,80</t>
  </si>
  <si>
    <t>33,78</t>
  </si>
  <si>
    <t>56,75</t>
  </si>
  <si>
    <t>22,50</t>
  </si>
  <si>
    <t>11,15</t>
  </si>
  <si>
    <t>12,37</t>
  </si>
  <si>
    <t>3,09</t>
  </si>
  <si>
    <t>3,84</t>
  </si>
  <si>
    <t>76,23</t>
  </si>
  <si>
    <t>33,48</t>
  </si>
  <si>
    <t>31,27</t>
  </si>
  <si>
    <t>88,74</t>
  </si>
  <si>
    <t>100,07</t>
  </si>
  <si>
    <t>3,98</t>
  </si>
  <si>
    <t>6,99</t>
  </si>
  <si>
    <t>21,40</t>
  </si>
  <si>
    <t>9,28</t>
  </si>
  <si>
    <t>5,05</t>
  </si>
  <si>
    <t>9,46</t>
  </si>
  <si>
    <t>12,35</t>
  </si>
  <si>
    <t>62,40</t>
  </si>
  <si>
    <t>129,24</t>
  </si>
  <si>
    <t>361,61</t>
  </si>
  <si>
    <t>544,60</t>
  </si>
  <si>
    <t>758,61</t>
  </si>
  <si>
    <t>373,81</t>
  </si>
  <si>
    <t>468,01</t>
  </si>
  <si>
    <t>649,11</t>
  </si>
  <si>
    <t>857,36</t>
  </si>
  <si>
    <t>256,35</t>
  </si>
  <si>
    <t>297,35</t>
  </si>
  <si>
    <t>326,60</t>
  </si>
  <si>
    <t>130,84</t>
  </si>
  <si>
    <t>194,68</t>
  </si>
  <si>
    <t>732,64</t>
  </si>
  <si>
    <t>606,13</t>
  </si>
  <si>
    <t>2,06</t>
  </si>
  <si>
    <t>3,06</t>
  </si>
  <si>
    <t>234,60</t>
  </si>
  <si>
    <t>51,78</t>
  </si>
  <si>
    <t>108,26</t>
  </si>
  <si>
    <t>118,71</t>
  </si>
  <si>
    <t>202,53</t>
  </si>
  <si>
    <t>174,28</t>
  </si>
  <si>
    <t>239,00</t>
  </si>
  <si>
    <t>238,20</t>
  </si>
  <si>
    <t>110,72</t>
  </si>
  <si>
    <t>30,70</t>
  </si>
  <si>
    <t>333,33</t>
  </si>
  <si>
    <t>293,67</t>
  </si>
  <si>
    <t>317,92</t>
  </si>
  <si>
    <t>296,70</t>
  </si>
  <si>
    <t>320,95</t>
  </si>
  <si>
    <t>299,73</t>
  </si>
  <si>
    <t>336,12</t>
  </si>
  <si>
    <t>314,90</t>
  </si>
  <si>
    <t>321,21</t>
  </si>
  <si>
    <t>364,12</t>
  </si>
  <si>
    <t>375,75</t>
  </si>
  <si>
    <t>345,33</t>
  </si>
  <si>
    <t>378,06</t>
  </si>
  <si>
    <t>357,45</t>
  </si>
  <si>
    <t>399,99</t>
  </si>
  <si>
    <t>401,30</t>
  </si>
  <si>
    <t>446,24</t>
  </si>
  <si>
    <t>411,75</t>
  </si>
  <si>
    <t>484,09</t>
  </si>
  <si>
    <t>35,00</t>
  </si>
  <si>
    <t>35,20</t>
  </si>
  <si>
    <t>44,63</t>
  </si>
  <si>
    <t>34,57</t>
  </si>
  <si>
    <t>35,74</t>
  </si>
  <si>
    <t>33,03</t>
  </si>
  <si>
    <t>36,36</t>
  </si>
  <si>
    <t>46,22</t>
  </si>
  <si>
    <t>263,76</t>
  </si>
  <si>
    <t>449,57</t>
  </si>
  <si>
    <t>55,98</t>
  </si>
  <si>
    <t>8,64</t>
  </si>
  <si>
    <t>26,52</t>
  </si>
  <si>
    <t>21,75</t>
  </si>
  <si>
    <t>54,64</t>
  </si>
  <si>
    <t>161,87</t>
  </si>
  <si>
    <t>12,05</t>
  </si>
  <si>
    <t>11,24</t>
  </si>
  <si>
    <t>13,75</t>
  </si>
  <si>
    <t>46,43</t>
  </si>
  <si>
    <t>84,01</t>
  </si>
  <si>
    <t>7,35</t>
  </si>
  <si>
    <t>7,19</t>
  </si>
  <si>
    <t>7,62</t>
  </si>
  <si>
    <t>37,11</t>
  </si>
  <si>
    <t>62,60</t>
  </si>
  <si>
    <t>41,40</t>
  </si>
  <si>
    <t>35,29</t>
  </si>
  <si>
    <t>26,10</t>
  </si>
  <si>
    <t>42,01</t>
  </si>
  <si>
    <t>48,58</t>
  </si>
  <si>
    <t>56,64</t>
  </si>
  <si>
    <t>19,39</t>
  </si>
  <si>
    <t>47,18</t>
  </si>
  <si>
    <t>39,77</t>
  </si>
  <si>
    <t>77,82</t>
  </si>
  <si>
    <t>2.072,00</t>
  </si>
  <si>
    <t>126,50</t>
  </si>
  <si>
    <t>128,95</t>
  </si>
  <si>
    <t>185,72</t>
  </si>
  <si>
    <t>81,90</t>
  </si>
  <si>
    <t>203,74</t>
  </si>
  <si>
    <t>97,68</t>
  </si>
  <si>
    <t>80,50</t>
  </si>
  <si>
    <t>87,66</t>
  </si>
  <si>
    <t>128,07</t>
  </si>
  <si>
    <t>229,63</t>
  </si>
  <si>
    <t>233,06</t>
  </si>
  <si>
    <t>1.931,21</t>
  </si>
  <si>
    <t>68,83</t>
  </si>
  <si>
    <t>95.200,00</t>
  </si>
  <si>
    <t>80.840,85</t>
  </si>
  <si>
    <t>135.337,76</t>
  </si>
  <si>
    <t>229.689,78</t>
  </si>
  <si>
    <t>17,23</t>
  </si>
  <si>
    <t>3,27</t>
  </si>
  <si>
    <t>4.499,92</t>
  </si>
  <si>
    <t>744,22</t>
  </si>
  <si>
    <t>979,59</t>
  </si>
  <si>
    <t>3,33</t>
  </si>
  <si>
    <t>10,00</t>
  </si>
  <si>
    <t>350,00</t>
  </si>
  <si>
    <t>2,50</t>
  </si>
  <si>
    <t>425,00</t>
  </si>
  <si>
    <t>332,03</t>
  </si>
  <si>
    <t>531,25</t>
  </si>
  <si>
    <t>482,55</t>
  </si>
  <si>
    <t>49,78</t>
  </si>
  <si>
    <t>4,58</t>
  </si>
  <si>
    <t>16,96</t>
  </si>
  <si>
    <t>39,88</t>
  </si>
  <si>
    <t>48,61</t>
  </si>
  <si>
    <t>2,70</t>
  </si>
  <si>
    <t>348,84</t>
  </si>
  <si>
    <t>7,58</t>
  </si>
  <si>
    <t>38,08</t>
  </si>
  <si>
    <t>29,74</t>
  </si>
  <si>
    <t>120,36</t>
  </si>
  <si>
    <t>127,74</t>
  </si>
  <si>
    <t>1.142,62</t>
  </si>
  <si>
    <t>22,79</t>
  </si>
  <si>
    <t>30,49</t>
  </si>
  <si>
    <t>31,78</t>
  </si>
  <si>
    <t>8,17</t>
  </si>
  <si>
    <t>46,89</t>
  </si>
  <si>
    <t>13,59</t>
  </si>
  <si>
    <t>44,04</t>
  </si>
  <si>
    <t>14,24</t>
  </si>
  <si>
    <t>62,29</t>
  </si>
  <si>
    <t>166,78</t>
  </si>
  <si>
    <t>72,34</t>
  </si>
  <si>
    <t>78,96</t>
  </si>
  <si>
    <t>97,26</t>
  </si>
  <si>
    <t>73,57</t>
  </si>
  <si>
    <t>61,02</t>
  </si>
  <si>
    <t>118,19</t>
  </si>
  <si>
    <t>218,74</t>
  </si>
  <si>
    <t>32,65</t>
  </si>
  <si>
    <t>95,69</t>
  </si>
  <si>
    <t>79,25</t>
  </si>
  <si>
    <t>48,97</t>
  </si>
  <si>
    <t>34,72</t>
  </si>
  <si>
    <t>36,81</t>
  </si>
  <si>
    <t>75,24</t>
  </si>
  <si>
    <t>84,56</t>
  </si>
  <si>
    <t>322,16</t>
  </si>
  <si>
    <t>213,33</t>
  </si>
  <si>
    <t>3,17</t>
  </si>
  <si>
    <t>6,37</t>
  </si>
  <si>
    <t>14,07</t>
  </si>
  <si>
    <t>17,85</t>
  </si>
  <si>
    <t>29,15</t>
  </si>
  <si>
    <t>95,55</t>
  </si>
  <si>
    <t>146,30</t>
  </si>
  <si>
    <t>23,65</t>
  </si>
  <si>
    <t>52,20</t>
  </si>
  <si>
    <t>93,11</t>
  </si>
  <si>
    <t>169,60</t>
  </si>
  <si>
    <t>232,77</t>
  </si>
  <si>
    <t>8,80</t>
  </si>
  <si>
    <t>9,27</t>
  </si>
  <si>
    <t>5,15</t>
  </si>
  <si>
    <t>16,31</t>
  </si>
  <si>
    <t>28,92</t>
  </si>
  <si>
    <t>13,09</t>
  </si>
  <si>
    <t>42,63</t>
  </si>
  <si>
    <t>91,76</t>
  </si>
  <si>
    <t>150,03</t>
  </si>
  <si>
    <t>250,79</t>
  </si>
  <si>
    <t>3,45</t>
  </si>
  <si>
    <t>7,33</t>
  </si>
  <si>
    <t>12,66</t>
  </si>
  <si>
    <t>23,47</t>
  </si>
  <si>
    <t>14,74</t>
  </si>
  <si>
    <t>47,58</t>
  </si>
  <si>
    <t>7,77</t>
  </si>
  <si>
    <t>9,65</t>
  </si>
  <si>
    <t>6,98</t>
  </si>
  <si>
    <t>14,39</t>
  </si>
  <si>
    <t>11,76</t>
  </si>
  <si>
    <t>8,41</t>
  </si>
  <si>
    <t>40,21</t>
  </si>
  <si>
    <t>5,17</t>
  </si>
  <si>
    <t>60,67</t>
  </si>
  <si>
    <t>95,67</t>
  </si>
  <si>
    <t>174,30</t>
  </si>
  <si>
    <t>287,48</t>
  </si>
  <si>
    <t>0,70</t>
  </si>
  <si>
    <t>1,14</t>
  </si>
  <si>
    <t>21,76</t>
  </si>
  <si>
    <t>12,28</t>
  </si>
  <si>
    <t>8,46</t>
  </si>
  <si>
    <t>14,06</t>
  </si>
  <si>
    <t>12,61</t>
  </si>
  <si>
    <t>12,62</t>
  </si>
  <si>
    <t>8,31</t>
  </si>
  <si>
    <t>8,48</t>
  </si>
  <si>
    <t>24,48</t>
  </si>
  <si>
    <t>65,42</t>
  </si>
  <si>
    <t>112,97</t>
  </si>
  <si>
    <t>5,49</t>
  </si>
  <si>
    <t>25,75</t>
  </si>
  <si>
    <t>20,13</t>
  </si>
  <si>
    <t>7,67</t>
  </si>
  <si>
    <t>81,71</t>
  </si>
  <si>
    <t>40,61</t>
  </si>
  <si>
    <t>110,49</t>
  </si>
  <si>
    <t>7,01</t>
  </si>
  <si>
    <t>12,41</t>
  </si>
  <si>
    <t>19,63</t>
  </si>
  <si>
    <t>15,23</t>
  </si>
  <si>
    <t>19,87</t>
  </si>
  <si>
    <t>29,91</t>
  </si>
  <si>
    <t>31,55</t>
  </si>
  <si>
    <t>2,21</t>
  </si>
  <si>
    <t>7,69</t>
  </si>
  <si>
    <t>1,18</t>
  </si>
  <si>
    <t>88,48</t>
  </si>
  <si>
    <t>144,33</t>
  </si>
  <si>
    <t>10,22</t>
  </si>
  <si>
    <t>20,08</t>
  </si>
  <si>
    <t>15,71</t>
  </si>
  <si>
    <t>10,30</t>
  </si>
  <si>
    <t>63,60</t>
  </si>
  <si>
    <t>31,65</t>
  </si>
  <si>
    <t>86,10</t>
  </si>
  <si>
    <t>0,53</t>
  </si>
  <si>
    <t>10,12</t>
  </si>
  <si>
    <t>22,71</t>
  </si>
  <si>
    <t>8,00</t>
  </si>
  <si>
    <t>16,22</t>
  </si>
  <si>
    <t>24,19</t>
  </si>
  <si>
    <t>15,26</t>
  </si>
  <si>
    <t>23,12</t>
  </si>
  <si>
    <t>34,75</t>
  </si>
  <si>
    <t>3,94</t>
  </si>
  <si>
    <t>14,15</t>
  </si>
  <si>
    <t>21,81</t>
  </si>
  <si>
    <t>33,46</t>
  </si>
  <si>
    <t>59,53</t>
  </si>
  <si>
    <t>4,36</t>
  </si>
  <si>
    <t>9,81</t>
  </si>
  <si>
    <t>23,05</t>
  </si>
  <si>
    <t>37,20</t>
  </si>
  <si>
    <t>51,66</t>
  </si>
  <si>
    <t>0,52</t>
  </si>
  <si>
    <t>1,28</t>
  </si>
  <si>
    <t>31,84</t>
  </si>
  <si>
    <t>15,48</t>
  </si>
  <si>
    <t>4,89</t>
  </si>
  <si>
    <t>9,87</t>
  </si>
  <si>
    <t>22,27</t>
  </si>
  <si>
    <t>11,20</t>
  </si>
  <si>
    <t>20,37</t>
  </si>
  <si>
    <t>24,62</t>
  </si>
  <si>
    <t>4,82</t>
  </si>
  <si>
    <t>3,12</t>
  </si>
  <si>
    <t>3,63</t>
  </si>
  <si>
    <t>4,50</t>
  </si>
  <si>
    <t>12,26</t>
  </si>
  <si>
    <t>1,08</t>
  </si>
  <si>
    <t>3,56</t>
  </si>
  <si>
    <t>16,38</t>
  </si>
  <si>
    <t>1.691,86</t>
  </si>
  <si>
    <t>16,27</t>
  </si>
  <si>
    <t>38,82</t>
  </si>
  <si>
    <t>133,79</t>
  </si>
  <si>
    <t>8,06</t>
  </si>
  <si>
    <t>25,08</t>
  </si>
  <si>
    <t>9,94</t>
  </si>
  <si>
    <t>94,01</t>
  </si>
  <si>
    <t>10,18</t>
  </si>
  <si>
    <t>1.791,84</t>
  </si>
  <si>
    <t>2,27</t>
  </si>
  <si>
    <t>6,67</t>
  </si>
  <si>
    <t>9,32</t>
  </si>
  <si>
    <t>1,88</t>
  </si>
  <si>
    <t>2,41</t>
  </si>
  <si>
    <t>54,28</t>
  </si>
  <si>
    <t>14,55</t>
  </si>
  <si>
    <t>11,40</t>
  </si>
  <si>
    <t>13,72</t>
  </si>
  <si>
    <t>22,93</t>
  </si>
  <si>
    <t>56,61</t>
  </si>
  <si>
    <t>114,45</t>
  </si>
  <si>
    <t>894,91</t>
  </si>
  <si>
    <t>10,36</t>
  </si>
  <si>
    <t>5,83</t>
  </si>
  <si>
    <t>227,00</t>
  </si>
  <si>
    <t>279,81</t>
  </si>
  <si>
    <t>348,36</t>
  </si>
  <si>
    <t>371,96</t>
  </si>
  <si>
    <t>336,00</t>
  </si>
  <si>
    <t>400,62</t>
  </si>
  <si>
    <t>404,55</t>
  </si>
  <si>
    <t>528,16</t>
  </si>
  <si>
    <t>450,62</t>
  </si>
  <si>
    <t>567,50</t>
  </si>
  <si>
    <t>689,99</t>
  </si>
  <si>
    <t>786,63</t>
  </si>
  <si>
    <t>16,87</t>
  </si>
  <si>
    <t>8,44</t>
  </si>
  <si>
    <t>494.909,66</t>
  </si>
  <si>
    <t>440.000,00</t>
  </si>
  <si>
    <t>100,35</t>
  </si>
  <si>
    <t>159,18</t>
  </si>
  <si>
    <t>12,89</t>
  </si>
  <si>
    <t>47,44</t>
  </si>
  <si>
    <t>18,74</t>
  </si>
  <si>
    <t>12,88</t>
  </si>
  <si>
    <t>13,67</t>
  </si>
  <si>
    <t>17,09</t>
  </si>
  <si>
    <t>25,63</t>
  </si>
  <si>
    <t>34,34</t>
  </si>
  <si>
    <t>42,64</t>
  </si>
  <si>
    <t>9,51</t>
  </si>
  <si>
    <t>18,70</t>
  </si>
  <si>
    <t>27,68</t>
  </si>
  <si>
    <t>37,41</t>
  </si>
  <si>
    <t>46,66</t>
  </si>
  <si>
    <t>505.925,24</t>
  </si>
  <si>
    <t>78.291,97</t>
  </si>
  <si>
    <t>32.775,09</t>
  </si>
  <si>
    <t>12.720,04</t>
  </si>
  <si>
    <t>325.295,92</t>
  </si>
  <si>
    <t>14.375,23</t>
  </si>
  <si>
    <t>624,03</t>
  </si>
  <si>
    <t>2.864,04</t>
  </si>
  <si>
    <t>19,30</t>
  </si>
  <si>
    <t>3.394,34</t>
  </si>
  <si>
    <t>22,84</t>
  </si>
  <si>
    <t>8.600,00</t>
  </si>
  <si>
    <t>16.033,64</t>
  </si>
  <si>
    <t>18.450,62</t>
  </si>
  <si>
    <t>17.426,33</t>
  </si>
  <si>
    <t>19.607,00</t>
  </si>
  <si>
    <t>36.078,22</t>
  </si>
  <si>
    <t>20.177,63</t>
  </si>
  <si>
    <t>19.797,34</t>
  </si>
  <si>
    <t>33,61</t>
  </si>
  <si>
    <t>67,80</t>
  </si>
  <si>
    <t>138,29</t>
  </si>
  <si>
    <t>35,65</t>
  </si>
  <si>
    <t>89,00</t>
  </si>
  <si>
    <t>4,94</t>
  </si>
  <si>
    <t>17,80</t>
  </si>
  <si>
    <t>55,76</t>
  </si>
  <si>
    <t>62,27</t>
  </si>
  <si>
    <t>5,36</t>
  </si>
  <si>
    <t>23,62</t>
  </si>
  <si>
    <t>128,55</t>
  </si>
  <si>
    <t>144,59</t>
  </si>
  <si>
    <t>561,42</t>
  </si>
  <si>
    <t>572,78</t>
  </si>
  <si>
    <t>3.268,90</t>
  </si>
  <si>
    <t>15,68</t>
  </si>
  <si>
    <t>2.757,86</t>
  </si>
  <si>
    <t>1.812,56</t>
  </si>
  <si>
    <t>1,48</t>
  </si>
  <si>
    <t>1,94</t>
  </si>
  <si>
    <t>0,75</t>
  </si>
  <si>
    <t>1,04</t>
  </si>
  <si>
    <t>0,97</t>
  </si>
  <si>
    <t>15,78</t>
  </si>
  <si>
    <t>19,13</t>
  </si>
  <si>
    <t>15,30</t>
  </si>
  <si>
    <t>11.200,00</t>
  </si>
  <si>
    <t>46,54</t>
  </si>
  <si>
    <t>8.180,27</t>
  </si>
  <si>
    <t>9.902,15</t>
  </si>
  <si>
    <t>8,88</t>
  </si>
  <si>
    <t>470,98</t>
  </si>
  <si>
    <t>561,86</t>
  </si>
  <si>
    <t>620,98</t>
  </si>
  <si>
    <t>285,31</t>
  </si>
  <si>
    <t>307,27</t>
  </si>
  <si>
    <t>142.000,00</t>
  </si>
  <si>
    <t>219.147,66</t>
  </si>
  <si>
    <t>215.555,07</t>
  </si>
  <si>
    <t>262.977,19</t>
  </si>
  <si>
    <t>270.889,06</t>
  </si>
  <si>
    <t>46,42</t>
  </si>
  <si>
    <t>63,44</t>
  </si>
  <si>
    <t>155,47</t>
  </si>
  <si>
    <t>251,71</t>
  </si>
  <si>
    <t>8.269,70</t>
  </si>
  <si>
    <t>8.746,60</t>
  </si>
  <si>
    <t>10.407,28</t>
  </si>
  <si>
    <t>192,84</t>
  </si>
  <si>
    <t>41.394,43</t>
  </si>
  <si>
    <t>34,99</t>
  </si>
  <si>
    <t>175,39</t>
  </si>
  <si>
    <t>167,80</t>
  </si>
  <si>
    <t>129,78</t>
  </si>
  <si>
    <t>110,46</t>
  </si>
  <si>
    <t>997,60</t>
  </si>
  <si>
    <t>2.296,68</t>
  </si>
  <si>
    <t>15,02</t>
  </si>
  <si>
    <t>2.642,41</t>
  </si>
  <si>
    <t>18,36</t>
  </si>
  <si>
    <t>3.227,92</t>
  </si>
  <si>
    <t>217,84</t>
  </si>
  <si>
    <t>1.594,91</t>
  </si>
  <si>
    <t>4.261,31</t>
  </si>
  <si>
    <t>2.118,02</t>
  </si>
  <si>
    <t>1.990,69</t>
  </si>
  <si>
    <t>2.454,75</t>
  </si>
  <si>
    <t>740.000,00</t>
  </si>
  <si>
    <t>919.542,27</t>
  </si>
  <si>
    <t>967.936,87</t>
  </si>
  <si>
    <t>2.573,75</t>
  </si>
  <si>
    <t>1.276,24</t>
  </si>
  <si>
    <t>1.051,38</t>
  </si>
  <si>
    <t>1.028,51</t>
  </si>
  <si>
    <t>13,48</t>
  </si>
  <si>
    <t>2.884,42</t>
  </si>
  <si>
    <t>12,71</t>
  </si>
  <si>
    <t>2.720,73</t>
  </si>
  <si>
    <t>18,02</t>
  </si>
  <si>
    <t>3.851,95</t>
  </si>
  <si>
    <t>14,70</t>
  </si>
  <si>
    <t>2.773,80</t>
  </si>
  <si>
    <t>15,25</t>
  </si>
  <si>
    <t>2.876,31</t>
  </si>
  <si>
    <t>2.952,37</t>
  </si>
  <si>
    <t>1.568,35</t>
  </si>
  <si>
    <t>30,03</t>
  </si>
  <si>
    <t>26,26</t>
  </si>
  <si>
    <t>25,29</t>
  </si>
  <si>
    <t>24,14</t>
  </si>
  <si>
    <t>20,33</t>
  </si>
  <si>
    <t>30,25</t>
  </si>
  <si>
    <t>30,74</t>
  </si>
  <si>
    <t>19,06</t>
  </si>
  <si>
    <t>73,79</t>
  </si>
  <si>
    <t>1,10</t>
  </si>
  <si>
    <t>22,75</t>
  </si>
  <si>
    <t>46,73</t>
  </si>
  <si>
    <t>46,12</t>
  </si>
  <si>
    <t>198,59</t>
  </si>
  <si>
    <t>242,63</t>
  </si>
  <si>
    <t>256,24</t>
  </si>
  <si>
    <t>246,63</t>
  </si>
  <si>
    <t>5.099,77</t>
  </si>
  <si>
    <t>6,12</t>
  </si>
  <si>
    <t>4,03</t>
  </si>
  <si>
    <t>8,70</t>
  </si>
  <si>
    <t>10,68</t>
  </si>
  <si>
    <t>3,54</t>
  </si>
  <si>
    <t>7,25</t>
  </si>
  <si>
    <t>33,77</t>
  </si>
  <si>
    <t>22,06</t>
  </si>
  <si>
    <t>4,91</t>
  </si>
  <si>
    <t>54,93</t>
  </si>
  <si>
    <t>88,43</t>
  </si>
  <si>
    <t>195,21</t>
  </si>
  <si>
    <t>324,35</t>
  </si>
  <si>
    <t>14,63</t>
  </si>
  <si>
    <t>4,32</t>
  </si>
  <si>
    <t>8,83</t>
  </si>
  <si>
    <t>46,77</t>
  </si>
  <si>
    <t>28,26</t>
  </si>
  <si>
    <t>5,63</t>
  </si>
  <si>
    <t>85,42</t>
  </si>
  <si>
    <t>75,44</t>
  </si>
  <si>
    <t>24,61</t>
  </si>
  <si>
    <t>16,60</t>
  </si>
  <si>
    <t>64,31</t>
  </si>
  <si>
    <t>40,48</t>
  </si>
  <si>
    <t>7,32</t>
  </si>
  <si>
    <t>8,19</t>
  </si>
  <si>
    <t>1.511,54</t>
  </si>
  <si>
    <t>6,07</t>
  </si>
  <si>
    <t>4,85</t>
  </si>
  <si>
    <t>16,56</t>
  </si>
  <si>
    <t>18,00</t>
  </si>
  <si>
    <t>2.585,48</t>
  </si>
  <si>
    <t>12,15</t>
  </si>
  <si>
    <t>2.139,37</t>
  </si>
  <si>
    <t>2.064,57</t>
  </si>
  <si>
    <t>13,26</t>
  </si>
  <si>
    <t>2.332,09</t>
  </si>
  <si>
    <t>2.633,07</t>
  </si>
  <si>
    <t>16,41</t>
  </si>
  <si>
    <t>2.649,72</t>
  </si>
  <si>
    <t>37,16</t>
  </si>
  <si>
    <t>6.531,13</t>
  </si>
  <si>
    <t>3.277,21</t>
  </si>
  <si>
    <t>2.837,38</t>
  </si>
  <si>
    <t>12,98</t>
  </si>
  <si>
    <t>2.283,53</t>
  </si>
  <si>
    <t>2.677,95</t>
  </si>
  <si>
    <t>18,68</t>
  </si>
  <si>
    <t>3.285,36</t>
  </si>
  <si>
    <t>2.716,31</t>
  </si>
  <si>
    <t>15,72</t>
  </si>
  <si>
    <t>2.764,72</t>
  </si>
  <si>
    <t>2.410,05</t>
  </si>
  <si>
    <t>17,29</t>
  </si>
  <si>
    <t>3.042,53</t>
  </si>
  <si>
    <t>2.374,25</t>
  </si>
  <si>
    <t>304.140,00</t>
  </si>
  <si>
    <t>342.500,00</t>
  </si>
  <si>
    <t>474.933,31</t>
  </si>
  <si>
    <t>540.693,31</t>
  </si>
  <si>
    <t>315.556,65</t>
  </si>
  <si>
    <t>32,99</t>
  </si>
  <si>
    <t>25,62</t>
  </si>
  <si>
    <t>54,07</t>
  </si>
  <si>
    <t>60,45</t>
  </si>
  <si>
    <t>112,58</t>
  </si>
  <si>
    <t>148,42</t>
  </si>
  <si>
    <t>167,43</t>
  </si>
  <si>
    <t>198,04</t>
  </si>
  <si>
    <t>43,08</t>
  </si>
  <si>
    <t>43,62</t>
  </si>
  <si>
    <t>1.091,99</t>
  </si>
  <si>
    <t>73,80</t>
  </si>
  <si>
    <t>217,83</t>
  </si>
  <si>
    <t>361,86</t>
  </si>
  <si>
    <t>83,91</t>
  </si>
  <si>
    <t>1,64</t>
  </si>
  <si>
    <t>0,03</t>
  </si>
  <si>
    <t>0,31</t>
  </si>
  <si>
    <t>3,05</t>
  </si>
  <si>
    <t>0,10</t>
  </si>
  <si>
    <t>0,07</t>
  </si>
  <si>
    <t>0,15</t>
  </si>
  <si>
    <t>0,14</t>
  </si>
  <si>
    <t>14,12</t>
  </si>
  <si>
    <t>5,34</t>
  </si>
  <si>
    <t>9,48</t>
  </si>
  <si>
    <t>13,00</t>
  </si>
  <si>
    <t>4,78</t>
  </si>
  <si>
    <t>5,26</t>
  </si>
  <si>
    <t>9,40</t>
  </si>
  <si>
    <t>12,49</t>
  </si>
  <si>
    <t>0,02</t>
  </si>
  <si>
    <t>0,04</t>
  </si>
  <si>
    <t>0,20</t>
  </si>
  <si>
    <t>0,88</t>
  </si>
  <si>
    <t>0,54</t>
  </si>
  <si>
    <t>2,82</t>
  </si>
  <si>
    <t>0,46</t>
  </si>
  <si>
    <t>32,39</t>
  </si>
  <si>
    <t>77,94</t>
  </si>
  <si>
    <t>32,25</t>
  </si>
  <si>
    <t>127,66</t>
  </si>
  <si>
    <t>1.200,00</t>
  </si>
  <si>
    <t>30,68</t>
  </si>
  <si>
    <t>75,02</t>
  </si>
  <si>
    <t>127,00</t>
  </si>
  <si>
    <t>113,48</t>
  </si>
  <si>
    <t>132,40</t>
  </si>
  <si>
    <t>205,94</t>
  </si>
  <si>
    <t>381,34</t>
  </si>
  <si>
    <t>241,52</t>
  </si>
  <si>
    <t>425,32</t>
  </si>
  <si>
    <t>11,96</t>
  </si>
  <si>
    <t>15,19</t>
  </si>
  <si>
    <t>165,00</t>
  </si>
  <si>
    <t>287,59</t>
  </si>
  <si>
    <t>241,40</t>
  </si>
  <si>
    <t>387,82</t>
  </si>
  <si>
    <t>12,47</t>
  </si>
  <si>
    <t>16,50</t>
  </si>
  <si>
    <t>14,89</t>
  </si>
  <si>
    <t>15,95</t>
  </si>
  <si>
    <t>52,55</t>
  </si>
  <si>
    <t>57,46</t>
  </si>
  <si>
    <t>49,09</t>
  </si>
  <si>
    <t>50,45</t>
  </si>
  <si>
    <t>47,05</t>
  </si>
  <si>
    <t>71,37</t>
  </si>
  <si>
    <t>51,85</t>
  </si>
  <si>
    <t>30,84</t>
  </si>
  <si>
    <t>59,83</t>
  </si>
  <si>
    <t>29,25</t>
  </si>
  <si>
    <t>93,80</t>
  </si>
  <si>
    <t>43,64</t>
  </si>
  <si>
    <t>42,50</t>
  </si>
  <si>
    <t>45,70</t>
  </si>
  <si>
    <t>69,56</t>
  </si>
  <si>
    <t>63,26</t>
  </si>
  <si>
    <t>1,26</t>
  </si>
  <si>
    <t>1,24</t>
  </si>
  <si>
    <t>9.683,70</t>
  </si>
  <si>
    <t>85,86</t>
  </si>
  <si>
    <t>6,85</t>
  </si>
  <si>
    <t>147,95</t>
  </si>
  <si>
    <t>234,47</t>
  </si>
  <si>
    <t>295,97</t>
  </si>
  <si>
    <t>458,86</t>
  </si>
  <si>
    <t>61,72</t>
  </si>
  <si>
    <t>6,89</t>
  </si>
  <si>
    <t>7,53</t>
  </si>
  <si>
    <t>1,99</t>
  </si>
  <si>
    <t>1,96</t>
  </si>
  <si>
    <t>6,46</t>
  </si>
  <si>
    <t>29,06</t>
  </si>
  <si>
    <t>298,46</t>
  </si>
  <si>
    <t>134,90</t>
  </si>
  <si>
    <t>3,03</t>
  </si>
  <si>
    <t>4,42</t>
  </si>
  <si>
    <t>5,99</t>
  </si>
  <si>
    <t>7,72</t>
  </si>
  <si>
    <t>2.110.394,72</t>
  </si>
  <si>
    <t>3.281.578,92</t>
  </si>
  <si>
    <t>803.421,07</t>
  </si>
  <si>
    <t>57.914,41</t>
  </si>
  <si>
    <t>8.346,06</t>
  </si>
  <si>
    <t>26.126,80</t>
  </si>
  <si>
    <t>14.289,12</t>
  </si>
  <si>
    <t>688.110,33</t>
  </si>
  <si>
    <t>440.750,00</t>
  </si>
  <si>
    <t>459.861,69</t>
  </si>
  <si>
    <t>26,27</t>
  </si>
  <si>
    <t>59,60</t>
  </si>
  <si>
    <t>97,46</t>
  </si>
  <si>
    <t>30,90</t>
  </si>
  <si>
    <t>26,57</t>
  </si>
  <si>
    <t>35,25</t>
  </si>
  <si>
    <t>21,74</t>
  </si>
  <si>
    <t>22,78</t>
  </si>
  <si>
    <t>21,35</t>
  </si>
  <si>
    <t>16,37</t>
  </si>
  <si>
    <t>2.878,12</t>
  </si>
  <si>
    <t>17,14</t>
  </si>
  <si>
    <t>3.013,85</t>
  </si>
  <si>
    <t>69,23</t>
  </si>
  <si>
    <t>315,33</t>
  </si>
  <si>
    <t>191,53</t>
  </si>
  <si>
    <t>52,67</t>
  </si>
  <si>
    <t>306,95</t>
  </si>
  <si>
    <t>191,93</t>
  </si>
  <si>
    <t>31,59</t>
  </si>
  <si>
    <t>15,50</t>
  </si>
  <si>
    <t>12,85</t>
  </si>
  <si>
    <t>80,00</t>
  </si>
  <si>
    <t>210,00</t>
  </si>
  <si>
    <t>158,49</t>
  </si>
  <si>
    <t>202,51</t>
  </si>
  <si>
    <t>228,93</t>
  </si>
  <si>
    <t>42,11</t>
  </si>
  <si>
    <t>154,20</t>
  </si>
  <si>
    <t>153,60</t>
  </si>
  <si>
    <t>89,47</t>
  </si>
  <si>
    <t>115,20</t>
  </si>
  <si>
    <t>212,48</t>
  </si>
  <si>
    <t>113,92</t>
  </si>
  <si>
    <t>125,44</t>
  </si>
  <si>
    <t>96,00</t>
  </si>
  <si>
    <t>7,18</t>
  </si>
  <si>
    <t>49,73</t>
  </si>
  <si>
    <t>210,51</t>
  </si>
  <si>
    <t>200,52</t>
  </si>
  <si>
    <t>521,22</t>
  </si>
  <si>
    <t>464,07</t>
  </si>
  <si>
    <t>149,12</t>
  </si>
  <si>
    <t>167,29</t>
  </si>
  <si>
    <t>175,12</t>
  </si>
  <si>
    <t>180,00</t>
  </si>
  <si>
    <t>49,26</t>
  </si>
  <si>
    <t>56,89</t>
  </si>
  <si>
    <t>41,85</t>
  </si>
  <si>
    <t>92,40</t>
  </si>
  <si>
    <t>47,97</t>
  </si>
  <si>
    <t>32,50</t>
  </si>
  <si>
    <t>27,40</t>
  </si>
  <si>
    <t>1.344,01</t>
  </si>
  <si>
    <t>844,20</t>
  </si>
  <si>
    <t>280,00</t>
  </si>
  <si>
    <t>20,56</t>
  </si>
  <si>
    <t>25,22</t>
  </si>
  <si>
    <t>17,78</t>
  </si>
  <si>
    <t>646,80</t>
  </si>
  <si>
    <t>806,40</t>
  </si>
  <si>
    <t>42,00</t>
  </si>
  <si>
    <t>1.657,13</t>
  </si>
  <si>
    <t>148,03</t>
  </si>
  <si>
    <t>40,97</t>
  </si>
  <si>
    <t>21,12</t>
  </si>
  <si>
    <t>8,85</t>
  </si>
  <si>
    <t>2,58</t>
  </si>
  <si>
    <t>4,86</t>
  </si>
  <si>
    <t>26,16</t>
  </si>
  <si>
    <t>13,08</t>
  </si>
  <si>
    <t>3,49</t>
  </si>
  <si>
    <t>36,64</t>
  </si>
  <si>
    <t>68,09</t>
  </si>
  <si>
    <t>0,36</t>
  </si>
  <si>
    <t>18,25</t>
  </si>
  <si>
    <t>83,89</t>
  </si>
  <si>
    <t>162,02</t>
  </si>
  <si>
    <t>476,39</t>
  </si>
  <si>
    <t>6,31</t>
  </si>
  <si>
    <t>42,95</t>
  </si>
  <si>
    <t>2.078,97</t>
  </si>
  <si>
    <t>6.479,94</t>
  </si>
  <si>
    <t>41,14</t>
  </si>
  <si>
    <t>316,51</t>
  </si>
  <si>
    <t>7,13</t>
  </si>
  <si>
    <t>69,53</t>
  </si>
  <si>
    <t>2,96</t>
  </si>
  <si>
    <t>141,72</t>
  </si>
  <si>
    <t>8,47</t>
  </si>
  <si>
    <t>0,21</t>
  </si>
  <si>
    <t>718,90</t>
  </si>
  <si>
    <t>323,36</t>
  </si>
  <si>
    <t>399,90</t>
  </si>
  <si>
    <t>1.008,78</t>
  </si>
  <si>
    <t>817,94</t>
  </si>
  <si>
    <t>564,88</t>
  </si>
  <si>
    <t>1.034,40</t>
  </si>
  <si>
    <t>347,52</t>
  </si>
  <si>
    <t>523,98</t>
  </si>
  <si>
    <t>311,60</t>
  </si>
  <si>
    <t>397,78</t>
  </si>
  <si>
    <t>494,58</t>
  </si>
  <si>
    <t>287,88</t>
  </si>
  <si>
    <t>194,33</t>
  </si>
  <si>
    <t>475,49</t>
  </si>
  <si>
    <t>394,90</t>
  </si>
  <si>
    <t>274,84</t>
  </si>
  <si>
    <t>90,39</t>
  </si>
  <si>
    <t>97,35</t>
  </si>
  <si>
    <t>103,03</t>
  </si>
  <si>
    <t>79,36</t>
  </si>
  <si>
    <t>205,93</t>
  </si>
  <si>
    <t>178,78</t>
  </si>
  <si>
    <t>157,57</t>
  </si>
  <si>
    <t>168,00</t>
  </si>
  <si>
    <t>174,18</t>
  </si>
  <si>
    <t>169,69</t>
  </si>
  <si>
    <t>120,00</t>
  </si>
  <si>
    <t>187,75</t>
  </si>
  <si>
    <t>206,06</t>
  </si>
  <si>
    <t>204,36</t>
  </si>
  <si>
    <t>181,21</t>
  </si>
  <si>
    <t>192,51</t>
  </si>
  <si>
    <t>110,02</t>
  </si>
  <si>
    <t>266,66</t>
  </si>
  <si>
    <t>189,09</t>
  </si>
  <si>
    <t>289,69</t>
  </si>
  <si>
    <t>312,13</t>
  </si>
  <si>
    <t>606,53</t>
  </si>
  <si>
    <t>51,25</t>
  </si>
  <si>
    <t>32,91</t>
  </si>
  <si>
    <t>233,01</t>
  </si>
  <si>
    <t>446,59</t>
  </si>
  <si>
    <t>342,91</t>
  </si>
  <si>
    <t>311,20</t>
  </si>
  <si>
    <t>640,12</t>
  </si>
  <si>
    <t>410,57</t>
  </si>
  <si>
    <t>281,65</t>
  </si>
  <si>
    <t>1.131,63</t>
  </si>
  <si>
    <t>1.286,17</t>
  </si>
  <si>
    <t>1.093,87</t>
  </si>
  <si>
    <t>1.092,28</t>
  </si>
  <si>
    <t>825,35</t>
  </si>
  <si>
    <t>1.143,40</t>
  </si>
  <si>
    <t>281,42</t>
  </si>
  <si>
    <t>668,92</t>
  </si>
  <si>
    <t>600,80</t>
  </si>
  <si>
    <t>836,65</t>
  </si>
  <si>
    <t>590,26</t>
  </si>
  <si>
    <t>839,20</t>
  </si>
  <si>
    <t>653,18</t>
  </si>
  <si>
    <t>1.067,93</t>
  </si>
  <si>
    <t>1.782,72</t>
  </si>
  <si>
    <t>835,22</t>
  </si>
  <si>
    <t>1.152,53</t>
  </si>
  <si>
    <t>895,53</t>
  </si>
  <si>
    <t>718,21</t>
  </si>
  <si>
    <t>596,23</t>
  </si>
  <si>
    <t>485,92</t>
  </si>
  <si>
    <t>640,35</t>
  </si>
  <si>
    <t>951,95</t>
  </si>
  <si>
    <t>996,89</t>
  </si>
  <si>
    <t>166,58</t>
  </si>
  <si>
    <t>685,66</t>
  </si>
  <si>
    <t>1.645,59</t>
  </si>
  <si>
    <t>238,11</t>
  </si>
  <si>
    <t>37,89</t>
  </si>
  <si>
    <t>36,31</t>
  </si>
  <si>
    <t>40,12</t>
  </si>
  <si>
    <t>59,96</t>
  </si>
  <si>
    <t>53,51</t>
  </si>
  <si>
    <t>62,82</t>
  </si>
  <si>
    <t>47,28</t>
  </si>
  <si>
    <t>18,90</t>
  </si>
  <si>
    <t>17,48</t>
  </si>
  <si>
    <t>11,86</t>
  </si>
  <si>
    <t>10,59</t>
  </si>
  <si>
    <t>10,13</t>
  </si>
  <si>
    <t>9,93</t>
  </si>
  <si>
    <t>10,07</t>
  </si>
  <si>
    <t>10,01</t>
  </si>
  <si>
    <t>3.137,00</t>
  </si>
  <si>
    <t>437,82</t>
  </si>
  <si>
    <t>53.807,62</t>
  </si>
  <si>
    <t>71.321,73</t>
  </si>
  <si>
    <t>427,86</t>
  </si>
  <si>
    <t>49,21</t>
  </si>
  <si>
    <t>41,41</t>
  </si>
  <si>
    <t>3,13</t>
  </si>
  <si>
    <t>25,52</t>
  </si>
  <si>
    <t>211,65</t>
  </si>
  <si>
    <t>24,17</t>
  </si>
  <si>
    <t>27,56</t>
  </si>
  <si>
    <t>10,77</t>
  </si>
  <si>
    <t>3.381,99</t>
  </si>
  <si>
    <t>10,09</t>
  </si>
  <si>
    <t>24,32</t>
  </si>
  <si>
    <t>117,38</t>
  </si>
  <si>
    <t>180,48</t>
  </si>
  <si>
    <t>216,41</t>
  </si>
  <si>
    <t>289,58</t>
  </si>
  <si>
    <t>463,17</t>
  </si>
  <si>
    <t>468,14</t>
  </si>
  <si>
    <t>633,53</t>
  </si>
  <si>
    <t>730,52</t>
  </si>
  <si>
    <t>493,55</t>
  </si>
  <si>
    <t>493,67</t>
  </si>
  <si>
    <t>744,86</t>
  </si>
  <si>
    <t>225,83</t>
  </si>
  <si>
    <t>252,11</t>
  </si>
  <si>
    <t>322,13</t>
  </si>
  <si>
    <t>344,45</t>
  </si>
  <si>
    <t>447,12</t>
  </si>
  <si>
    <t>610,90</t>
  </si>
  <si>
    <t>613,70</t>
  </si>
  <si>
    <t>785,44</t>
  </si>
  <si>
    <t>34,87</t>
  </si>
  <si>
    <t>19,83</t>
  </si>
  <si>
    <t>124,23</t>
  </si>
  <si>
    <t>330,72</t>
  </si>
  <si>
    <t>69,75</t>
  </si>
  <si>
    <t>71,09</t>
  </si>
  <si>
    <t>94,39</t>
  </si>
  <si>
    <t>157,36</t>
  </si>
  <si>
    <t>22,37</t>
  </si>
  <si>
    <t>31,32</t>
  </si>
  <si>
    <t>80,13</t>
  </si>
  <si>
    <t>133,08</t>
  </si>
  <si>
    <t>184,41</t>
  </si>
  <si>
    <t>30,30</t>
  </si>
  <si>
    <t>50,98</t>
  </si>
  <si>
    <t>11,46</t>
  </si>
  <si>
    <t>35,30</t>
  </si>
  <si>
    <t>53,20</t>
  </si>
  <si>
    <t>65,48</t>
  </si>
  <si>
    <t>81,86</t>
  </si>
  <si>
    <t>128,93</t>
  </si>
  <si>
    <t>33,05</t>
  </si>
  <si>
    <t>75,97</t>
  </si>
  <si>
    <t>10,53</t>
  </si>
  <si>
    <t>6,03</t>
  </si>
  <si>
    <t>13,07</t>
  </si>
  <si>
    <t>32,52</t>
  </si>
  <si>
    <t>17,16</t>
  </si>
  <si>
    <t>17,74</t>
  </si>
  <si>
    <t>125,36</t>
  </si>
  <si>
    <t>111,55</t>
  </si>
  <si>
    <t>51,12</t>
  </si>
  <si>
    <t>60,97</t>
  </si>
  <si>
    <t>70,23</t>
  </si>
  <si>
    <t>47,37</t>
  </si>
  <si>
    <t>50,34</t>
  </si>
  <si>
    <t>3.152.731,53</t>
  </si>
  <si>
    <t>59,68</t>
  </si>
  <si>
    <t>114,81</t>
  </si>
  <si>
    <t>216,55</t>
  </si>
  <si>
    <t>3,58</t>
  </si>
  <si>
    <t>10,49</t>
  </si>
  <si>
    <t>28,68</t>
  </si>
  <si>
    <t>147,89</t>
  </si>
  <si>
    <t>29,04</t>
  </si>
  <si>
    <t>64,52</t>
  </si>
  <si>
    <t>10,56</t>
  </si>
  <si>
    <t>30,60</t>
  </si>
  <si>
    <t>29,14</t>
  </si>
  <si>
    <t>21,82</t>
  </si>
  <si>
    <t>46,83</t>
  </si>
  <si>
    <t>13,37</t>
  </si>
  <si>
    <t>13,56</t>
  </si>
  <si>
    <t>28,80</t>
  </si>
  <si>
    <t>54,48</t>
  </si>
  <si>
    <t>9,85</t>
  </si>
  <si>
    <t>27,69</t>
  </si>
  <si>
    <t>47,64</t>
  </si>
  <si>
    <t>37,74</t>
  </si>
  <si>
    <t>66,36</t>
  </si>
  <si>
    <t>137,64</t>
  </si>
  <si>
    <t>166,63</t>
  </si>
  <si>
    <t>17,54</t>
  </si>
  <si>
    <t>347,21</t>
  </si>
  <si>
    <t>52,39</t>
  </si>
  <si>
    <t>76,19</t>
  </si>
  <si>
    <t>72,84</t>
  </si>
  <si>
    <t>37,94</t>
  </si>
  <si>
    <t>42,80</t>
  </si>
  <si>
    <t>207,05</t>
  </si>
  <si>
    <t>11,78</t>
  </si>
  <si>
    <t>39,05</t>
  </si>
  <si>
    <t>32,33</t>
  </si>
  <si>
    <t>5.909,71</t>
  </si>
  <si>
    <t>12.799,19</t>
  </si>
  <si>
    <t>40,45</t>
  </si>
  <si>
    <t>2,75</t>
  </si>
  <si>
    <t>42,53</t>
  </si>
  <si>
    <t>54,43</t>
  </si>
  <si>
    <t>16,16</t>
  </si>
  <si>
    <t>146,04</t>
  </si>
  <si>
    <t>29,31</t>
  </si>
  <si>
    <t>55,58</t>
  </si>
  <si>
    <t>216.658,53</t>
  </si>
  <si>
    <t>235.000,00</t>
  </si>
  <si>
    <t>243.597,54</t>
  </si>
  <si>
    <t>189,21</t>
  </si>
  <si>
    <t>118,26</t>
  </si>
  <si>
    <t>29,28</t>
  </si>
  <si>
    <t>19,24</t>
  </si>
  <si>
    <t>80,76</t>
  </si>
  <si>
    <t>90,43</t>
  </si>
  <si>
    <t>1.600,59</t>
  </si>
  <si>
    <t>4.350,06</t>
  </si>
  <si>
    <t>6,42</t>
  </si>
  <si>
    <t>28,15</t>
  </si>
  <si>
    <t>6,94</t>
  </si>
  <si>
    <t>21,43</t>
  </si>
  <si>
    <t>19,00</t>
  </si>
  <si>
    <t>31,25</t>
  </si>
  <si>
    <t>21,61</t>
  </si>
  <si>
    <t>27,82</t>
  </si>
  <si>
    <t>27,01</t>
  </si>
  <si>
    <t>438.406,27</t>
  </si>
  <si>
    <t>413.000,00</t>
  </si>
  <si>
    <t>366.323,31</t>
  </si>
  <si>
    <t>274.751,18</t>
  </si>
  <si>
    <t>354.506,39</t>
  </si>
  <si>
    <t>264.260,89</t>
  </si>
  <si>
    <t>361.079,99</t>
  </si>
  <si>
    <t>79.768,01</t>
  </si>
  <si>
    <t>395.300,01</t>
  </si>
  <si>
    <t>324.500,00</t>
  </si>
  <si>
    <t>11,60</t>
  </si>
  <si>
    <t>25,73</t>
  </si>
  <si>
    <t>22.345,94</t>
  </si>
  <si>
    <t>8,67</t>
  </si>
  <si>
    <t>1.921,77</t>
  </si>
  <si>
    <t>1.461,06</t>
  </si>
  <si>
    <t>19,74</t>
  </si>
  <si>
    <t>28,41</t>
  </si>
  <si>
    <t>16,43</t>
  </si>
  <si>
    <t>41,90</t>
  </si>
  <si>
    <t>25,44</t>
  </si>
  <si>
    <t>179,70</t>
  </si>
  <si>
    <t>236,50</t>
  </si>
  <si>
    <t>2,23</t>
  </si>
  <si>
    <t>10,26</t>
  </si>
  <si>
    <t>3,31</t>
  </si>
  <si>
    <t>57,57</t>
  </si>
  <si>
    <t>385,63</t>
  </si>
  <si>
    <t>52,24</t>
  </si>
  <si>
    <t>20,53</t>
  </si>
  <si>
    <t>18,44</t>
  </si>
  <si>
    <t>27,42</t>
  </si>
  <si>
    <t>57,77</t>
  </si>
  <si>
    <t>27,75</t>
  </si>
  <si>
    <t>49,32</t>
  </si>
  <si>
    <t>63,92</t>
  </si>
  <si>
    <t>48,33</t>
  </si>
  <si>
    <t>122.397,20</t>
  </si>
  <si>
    <t>143.916,08</t>
  </si>
  <si>
    <t>111.295,10</t>
  </si>
  <si>
    <t>31,64</t>
  </si>
  <si>
    <t>35,69</t>
  </si>
  <si>
    <t>22,07</t>
  </si>
  <si>
    <t>24,84</t>
  </si>
  <si>
    <t>23,10</t>
  </si>
  <si>
    <t>1.086,18</t>
  </si>
  <si>
    <t>4.376,17</t>
  </si>
  <si>
    <t>11,25</t>
  </si>
  <si>
    <t>1.977,88</t>
  </si>
  <si>
    <t>25,26</t>
  </si>
  <si>
    <t>120,11</t>
  </si>
  <si>
    <t>121,58</t>
  </si>
  <si>
    <t>95,57</t>
  </si>
  <si>
    <t>101,21</t>
  </si>
  <si>
    <t>10,06</t>
  </si>
  <si>
    <t>12,92</t>
  </si>
  <si>
    <t>12,19</t>
  </si>
  <si>
    <t>12,94</t>
  </si>
  <si>
    <t>9,82</t>
  </si>
  <si>
    <t>3.795,91</t>
  </si>
  <si>
    <t>4.102,04</t>
  </si>
  <si>
    <t>2.045,53</t>
  </si>
  <si>
    <t>45,33</t>
  </si>
  <si>
    <t>1.325,85</t>
  </si>
  <si>
    <t>1.126,16</t>
  </si>
  <si>
    <t>10,15</t>
  </si>
  <si>
    <t>145,03</t>
  </si>
  <si>
    <t>167,34</t>
  </si>
  <si>
    <t>13,18</t>
  </si>
  <si>
    <t>2.320,66</t>
  </si>
  <si>
    <t>44,24</t>
  </si>
  <si>
    <t>76,52</t>
  </si>
  <si>
    <t>9,05</t>
  </si>
  <si>
    <t>47,06</t>
  </si>
  <si>
    <t>18,33</t>
  </si>
  <si>
    <t>31,75</t>
  </si>
  <si>
    <t>5,87</t>
  </si>
  <si>
    <t>41,99</t>
  </si>
  <si>
    <t>30,00</t>
  </si>
  <si>
    <t>36,21</t>
  </si>
  <si>
    <t>45,20</t>
  </si>
  <si>
    <t>44,00</t>
  </si>
  <si>
    <t>702,38</t>
  </si>
  <si>
    <t>3.681,46</t>
  </si>
  <si>
    <t>4.803,66</t>
  </si>
  <si>
    <t>5.045,87</t>
  </si>
  <si>
    <t>510,64</t>
  </si>
  <si>
    <t>2.490,64</t>
  </si>
  <si>
    <t>3.415,04</t>
  </si>
  <si>
    <t>125,45</t>
  </si>
  <si>
    <t>3,14</t>
  </si>
  <si>
    <t>91,84</t>
  </si>
  <si>
    <t>23,11</t>
  </si>
  <si>
    <t>32,15</t>
  </si>
  <si>
    <t>15,08</t>
  </si>
  <si>
    <t>3,40</t>
  </si>
  <si>
    <t>2.141,09</t>
  </si>
  <si>
    <t>115,82</t>
  </si>
  <si>
    <t>125,00</t>
  </si>
  <si>
    <t>155,15</t>
  </si>
  <si>
    <t>74,19</t>
  </si>
  <si>
    <t>7,81</t>
  </si>
  <si>
    <t>3,66</t>
  </si>
  <si>
    <t>19,99</t>
  </si>
  <si>
    <t>11,42</t>
  </si>
  <si>
    <t>72,55</t>
  </si>
  <si>
    <t>166,51</t>
  </si>
  <si>
    <t>9.618,21</t>
  </si>
  <si>
    <t>695,91</t>
  </si>
  <si>
    <t>1.015,00</t>
  </si>
  <si>
    <t>23,28</t>
  </si>
  <si>
    <t>3,52</t>
  </si>
  <si>
    <t>3,26</t>
  </si>
  <si>
    <t>12,00</t>
  </si>
  <si>
    <t>6,64</t>
  </si>
  <si>
    <t>80,84</t>
  </si>
  <si>
    <t>108,45</t>
  </si>
  <si>
    <t>54,31</t>
  </si>
  <si>
    <t>106,38</t>
  </si>
  <si>
    <t>131,75</t>
  </si>
  <si>
    <t>57,30</t>
  </si>
  <si>
    <t>143,25</t>
  </si>
  <si>
    <t>363,25</t>
  </si>
  <si>
    <t>445,11</t>
  </si>
  <si>
    <t>86,97</t>
  </si>
  <si>
    <t>203,62</t>
  </si>
  <si>
    <t>133,02</t>
  </si>
  <si>
    <t>225,11</t>
  </si>
  <si>
    <t>286,51</t>
  </si>
  <si>
    <t>330,00</t>
  </si>
  <si>
    <t>393,44</t>
  </si>
  <si>
    <t>436,93</t>
  </si>
  <si>
    <t>1.392,13</t>
  </si>
  <si>
    <t>471,20</t>
  </si>
  <si>
    <t>337,22</t>
  </si>
  <si>
    <t>46.500,00</t>
  </si>
  <si>
    <t>57.230,76</t>
  </si>
  <si>
    <t>32.658,86</t>
  </si>
  <si>
    <t>38.801,84</t>
  </si>
  <si>
    <t>30.870,40</t>
  </si>
  <si>
    <t>64.656,77</t>
  </si>
  <si>
    <t>67.767,14</t>
  </si>
  <si>
    <t>79.547,65</t>
  </si>
  <si>
    <t>98,70</t>
  </si>
  <si>
    <t>230,70</t>
  </si>
  <si>
    <t>547,95</t>
  </si>
  <si>
    <t>339,86</t>
  </si>
  <si>
    <t>282,67</t>
  </si>
  <si>
    <t>150,16</t>
  </si>
  <si>
    <t>190,03</t>
  </si>
  <si>
    <t>3.438,45</t>
  </si>
  <si>
    <t>23,08</t>
  </si>
  <si>
    <t>5,85</t>
  </si>
  <si>
    <t>25,95</t>
  </si>
  <si>
    <t>42,24</t>
  </si>
  <si>
    <t>101,99</t>
  </si>
  <si>
    <t>124,10</t>
  </si>
  <si>
    <t>803,55</t>
  </si>
  <si>
    <t>8,61</t>
  </si>
  <si>
    <t>32,41</t>
  </si>
  <si>
    <t>41,75</t>
  </si>
  <si>
    <t>82,52</t>
  </si>
  <si>
    <t>234,90</t>
  </si>
  <si>
    <t>367,51</t>
  </si>
  <si>
    <t>26,28</t>
  </si>
  <si>
    <t>20,75</t>
  </si>
  <si>
    <t>13,55</t>
  </si>
  <si>
    <t>79,06</t>
  </si>
  <si>
    <t>41,63</t>
  </si>
  <si>
    <t>8,42</t>
  </si>
  <si>
    <t>105,88</t>
  </si>
  <si>
    <t>195,22</t>
  </si>
  <si>
    <t>278,85</t>
  </si>
  <si>
    <t>653,61</t>
  </si>
  <si>
    <t>22,83</t>
  </si>
  <si>
    <t>30,06</t>
  </si>
  <si>
    <t>141,23</t>
  </si>
  <si>
    <t>30,88</t>
  </si>
  <si>
    <t>23,38</t>
  </si>
  <si>
    <t>15,90</t>
  </si>
  <si>
    <t>85,45</t>
  </si>
  <si>
    <t>87,93</t>
  </si>
  <si>
    <t>46,09</t>
  </si>
  <si>
    <t>122,91</t>
  </si>
  <si>
    <t>232,73</t>
  </si>
  <si>
    <t>16,88</t>
  </si>
  <si>
    <t>17,35</t>
  </si>
  <si>
    <t>17,97</t>
  </si>
  <si>
    <t>26,58</t>
  </si>
  <si>
    <t>28,85</t>
  </si>
  <si>
    <t>27,06</t>
  </si>
  <si>
    <t>32,17</t>
  </si>
  <si>
    <t>47,81</t>
  </si>
  <si>
    <t>38,45</t>
  </si>
  <si>
    <t>48,83</t>
  </si>
  <si>
    <t>49,80</t>
  </si>
  <si>
    <t>4,30</t>
  </si>
  <si>
    <t>16,75</t>
  </si>
  <si>
    <t>41,42</t>
  </si>
  <si>
    <t>323,24</t>
  </si>
  <si>
    <t>358,86</t>
  </si>
  <si>
    <t>104,47</t>
  </si>
  <si>
    <t>4,09</t>
  </si>
  <si>
    <t>51,49</t>
  </si>
  <si>
    <t>36,49</t>
  </si>
  <si>
    <t>49,87</t>
  </si>
  <si>
    <t>46,68</t>
  </si>
  <si>
    <t>121,47</t>
  </si>
  <si>
    <t>123,53</t>
  </si>
  <si>
    <t>187,24</t>
  </si>
  <si>
    <t>204,12</t>
  </si>
  <si>
    <t>207,31</t>
  </si>
  <si>
    <t>284,36</t>
  </si>
  <si>
    <t>96,41</t>
  </si>
  <si>
    <t>116,12</t>
  </si>
  <si>
    <t>6,74</t>
  </si>
  <si>
    <t>29,19</t>
  </si>
  <si>
    <t>42,78</t>
  </si>
  <si>
    <t>14,97</t>
  </si>
  <si>
    <t>32,18</t>
  </si>
  <si>
    <t>43,30</t>
  </si>
  <si>
    <t>19,08</t>
  </si>
  <si>
    <t>21,25</t>
  </si>
  <si>
    <t>53,70</t>
  </si>
  <si>
    <t>68,24</t>
  </si>
  <si>
    <t>3,48</t>
  </si>
  <si>
    <t>3,18</t>
  </si>
  <si>
    <t>89,98</t>
  </si>
  <si>
    <t>17,65</t>
  </si>
  <si>
    <t>36,86</t>
  </si>
  <si>
    <t>56,23</t>
  </si>
  <si>
    <t>16,61</t>
  </si>
  <si>
    <t>14,77</t>
  </si>
  <si>
    <t>36,12</t>
  </si>
  <si>
    <t>7,34</t>
  </si>
  <si>
    <t>11,32</t>
  </si>
  <si>
    <t>1,98</t>
  </si>
  <si>
    <t>21,48</t>
  </si>
  <si>
    <t>31,34</t>
  </si>
  <si>
    <t>33,36</t>
  </si>
  <si>
    <t>17,90</t>
  </si>
  <si>
    <t>20,14</t>
  </si>
  <si>
    <t>28,96</t>
  </si>
  <si>
    <t>31,28</t>
  </si>
  <si>
    <t>16,90</t>
  </si>
  <si>
    <t>19,01</t>
  </si>
  <si>
    <t>19,82</t>
  </si>
  <si>
    <t>32,42</t>
  </si>
  <si>
    <t>52,66</t>
  </si>
  <si>
    <t>52,33</t>
  </si>
  <si>
    <t>8,71</t>
  </si>
  <si>
    <t>1,84</t>
  </si>
  <si>
    <t>7,94</t>
  </si>
  <si>
    <t>111,88</t>
  </si>
  <si>
    <t>20,11</t>
  </si>
  <si>
    <t>40,22</t>
  </si>
  <si>
    <t>65,97</t>
  </si>
  <si>
    <t>57,05</t>
  </si>
  <si>
    <t>43,97</t>
  </si>
  <si>
    <t>13,58</t>
  </si>
  <si>
    <t>27,28</t>
  </si>
  <si>
    <t>161,98</t>
  </si>
  <si>
    <t>86,94</t>
  </si>
  <si>
    <t>256,04</t>
  </si>
  <si>
    <t>410,44</t>
  </si>
  <si>
    <t>57,15</t>
  </si>
  <si>
    <t>14,11</t>
  </si>
  <si>
    <t>28,56</t>
  </si>
  <si>
    <t>183,37</t>
  </si>
  <si>
    <t>93,91</t>
  </si>
  <si>
    <t>300,00</t>
  </si>
  <si>
    <t>24,45</t>
  </si>
  <si>
    <t>41,50</t>
  </si>
  <si>
    <t>62,14</t>
  </si>
  <si>
    <t>24,60</t>
  </si>
  <si>
    <t>26,43</t>
  </si>
  <si>
    <t>48,57</t>
  </si>
  <si>
    <t>72,05</t>
  </si>
  <si>
    <t>34,82</t>
  </si>
  <si>
    <t>94,56</t>
  </si>
  <si>
    <t>77,28</t>
  </si>
  <si>
    <t>248,19</t>
  </si>
  <si>
    <t>110,66</t>
  </si>
  <si>
    <t>371,19</t>
  </si>
  <si>
    <t>1.066,99</t>
  </si>
  <si>
    <t>1.328,06</t>
  </si>
  <si>
    <t>25,53</t>
  </si>
  <si>
    <t>22,30</t>
  </si>
  <si>
    <t>24,53</t>
  </si>
  <si>
    <t>4.311,87</t>
  </si>
  <si>
    <t>3.869,84</t>
  </si>
  <si>
    <t>11,57</t>
  </si>
  <si>
    <t>2.035,11</t>
  </si>
  <si>
    <t>64,75</t>
  </si>
  <si>
    <t>13,98</t>
  </si>
  <si>
    <t>1,75</t>
  </si>
  <si>
    <t>16,11</t>
  </si>
  <si>
    <t>12,86</t>
  </si>
  <si>
    <t>15,05</t>
  </si>
  <si>
    <t>21,00</t>
  </si>
  <si>
    <t>31,57</t>
  </si>
  <si>
    <t>55,91</t>
  </si>
  <si>
    <t>33,52</t>
  </si>
  <si>
    <t>21,97</t>
  </si>
  <si>
    <t>28,94</t>
  </si>
  <si>
    <t>66,63</t>
  </si>
  <si>
    <t>26,09</t>
  </si>
  <si>
    <t>14,84</t>
  </si>
  <si>
    <t>1.052,36</t>
  </si>
  <si>
    <t>2,11</t>
  </si>
  <si>
    <t>2,01</t>
  </si>
  <si>
    <t>14,51</t>
  </si>
  <si>
    <t>35,24</t>
  </si>
  <si>
    <t>88,36</t>
  </si>
  <si>
    <t>78,08</t>
  </si>
  <si>
    <t>102,94</t>
  </si>
  <si>
    <t>83,33</t>
  </si>
  <si>
    <t>32,69</t>
  </si>
  <si>
    <t>175,30</t>
  </si>
  <si>
    <t>247,59</t>
  </si>
  <si>
    <t>848,55</t>
  </si>
  <si>
    <t>96,53</t>
  </si>
  <si>
    <t>129,50</t>
  </si>
  <si>
    <t>149,46</t>
  </si>
  <si>
    <t>122,24</t>
  </si>
  <si>
    <t>166,69</t>
  </si>
  <si>
    <t>186,69</t>
  </si>
  <si>
    <t>38,26</t>
  </si>
  <si>
    <t>11,41</t>
  </si>
  <si>
    <t>13,22</t>
  </si>
  <si>
    <t>10,83</t>
  </si>
  <si>
    <t>37,69</t>
  </si>
  <si>
    <t>50,16</t>
  </si>
  <si>
    <t>75,36</t>
  </si>
  <si>
    <t>41,45</t>
  </si>
  <si>
    <t>69,49</t>
  </si>
  <si>
    <t>25,87</t>
  </si>
  <si>
    <t>104,17</t>
  </si>
  <si>
    <t>26,75</t>
  </si>
  <si>
    <t>64,41</t>
  </si>
  <si>
    <t>75,07</t>
  </si>
  <si>
    <t>108,28</t>
  </si>
  <si>
    <t>119,60</t>
  </si>
  <si>
    <t>58,15</t>
  </si>
  <si>
    <t>136,08</t>
  </si>
  <si>
    <t>151,21</t>
  </si>
  <si>
    <t>166,40</t>
  </si>
  <si>
    <t>181,48</t>
  </si>
  <si>
    <t>196,61</t>
  </si>
  <si>
    <t>217,70</t>
  </si>
  <si>
    <t>143,96</t>
  </si>
  <si>
    <t>229,41</t>
  </si>
  <si>
    <t>301,29</t>
  </si>
  <si>
    <t>370,41</t>
  </si>
  <si>
    <t>412,27</t>
  </si>
  <si>
    <t>461,55</t>
  </si>
  <si>
    <t>121,97</t>
  </si>
  <si>
    <t>131,94</t>
  </si>
  <si>
    <t>141,32</t>
  </si>
  <si>
    <t>112,99</t>
  </si>
  <si>
    <t>24,89</t>
  </si>
  <si>
    <t>2.587,12</t>
  </si>
  <si>
    <t>0,57</t>
  </si>
  <si>
    <t>3,92</t>
  </si>
  <si>
    <t>76,71</t>
  </si>
  <si>
    <t>14,94</t>
  </si>
  <si>
    <t>21,54</t>
  </si>
  <si>
    <t>21,78</t>
  </si>
  <si>
    <t>3,89</t>
  </si>
  <si>
    <t>31,35</t>
  </si>
  <si>
    <t>37,62</t>
  </si>
  <si>
    <t>63,48</t>
  </si>
  <si>
    <t>805,45</t>
  </si>
  <si>
    <t>1.130,46</t>
  </si>
  <si>
    <t>171,42</t>
  </si>
  <si>
    <t>0,50</t>
  </si>
  <si>
    <t>30,73</t>
  </si>
  <si>
    <t>1.797,71</t>
  </si>
  <si>
    <t>252,77</t>
  </si>
  <si>
    <t>72,75</t>
  </si>
  <si>
    <t>41,53</t>
  </si>
  <si>
    <t>62,24</t>
  </si>
  <si>
    <t>9,74</t>
  </si>
  <si>
    <t>5,57</t>
  </si>
  <si>
    <t>83,84</t>
  </si>
  <si>
    <t>90,36</t>
  </si>
  <si>
    <t>84,59</t>
  </si>
  <si>
    <t>24,34</t>
  </si>
  <si>
    <t>22,86</t>
  </si>
  <si>
    <t>25,91</t>
  </si>
  <si>
    <t>42,52</t>
  </si>
  <si>
    <t>53,80</t>
  </si>
  <si>
    <t>36,94</t>
  </si>
  <si>
    <t>20,17</t>
  </si>
  <si>
    <t>34,33</t>
  </si>
  <si>
    <t>12,52</t>
  </si>
  <si>
    <t>28,78</t>
  </si>
  <si>
    <t>6,29</t>
  </si>
  <si>
    <t>7,40</t>
  </si>
  <si>
    <t>12,82</t>
  </si>
  <si>
    <t>14,37</t>
  </si>
  <si>
    <t>2.937,37</t>
  </si>
  <si>
    <t>43,36</t>
  </si>
  <si>
    <t>73,59</t>
  </si>
  <si>
    <t>473,35</t>
  </si>
  <si>
    <t>121,87</t>
  </si>
  <si>
    <t>62,79</t>
  </si>
  <si>
    <t>36,50</t>
  </si>
  <si>
    <t>120,03</t>
  </si>
  <si>
    <t>70,26</t>
  </si>
  <si>
    <t>73,36</t>
  </si>
  <si>
    <t>37,48</t>
  </si>
  <si>
    <t>30,23</t>
  </si>
  <si>
    <t>26,66</t>
  </si>
  <si>
    <t>75,23</t>
  </si>
  <si>
    <t>80,35</t>
  </si>
  <si>
    <t>19,25</t>
  </si>
  <si>
    <t>133,38</t>
  </si>
  <si>
    <t>50,37</t>
  </si>
  <si>
    <t>38,15</t>
  </si>
  <si>
    <t>114,92</t>
  </si>
  <si>
    <t>11,44</t>
  </si>
  <si>
    <t>33,39</t>
  </si>
  <si>
    <t>16,15</t>
  </si>
  <si>
    <t>27,30</t>
  </si>
  <si>
    <t>20,73</t>
  </si>
  <si>
    <t>59.371,88</t>
  </si>
  <si>
    <t>9.177,62</t>
  </si>
  <si>
    <t>4.209,91</t>
  </si>
  <si>
    <t>11.575,17</t>
  </si>
  <si>
    <t>75.073,68</t>
  </si>
  <si>
    <t>16.238,25</t>
  </si>
  <si>
    <t>5.142,11</t>
  </si>
  <si>
    <t>18.944,63</t>
  </si>
  <si>
    <t>5.743,53</t>
  </si>
  <si>
    <t>30.914,63</t>
  </si>
  <si>
    <t>7.427,50</t>
  </si>
  <si>
    <t>42.404,70</t>
  </si>
  <si>
    <t>126,77</t>
  </si>
  <si>
    <t>536.697,22</t>
  </si>
  <si>
    <t>2.211.003,74</t>
  </si>
  <si>
    <t>520.674,75</t>
  </si>
  <si>
    <t>675.000,00</t>
  </si>
  <si>
    <t>670.871,49</t>
  </si>
  <si>
    <t>994.376,11</t>
  </si>
  <si>
    <t>544.954,09</t>
  </si>
  <si>
    <t>149.421,85</t>
  </si>
  <si>
    <t>173.139,61</t>
  </si>
  <si>
    <t>50.993,17</t>
  </si>
  <si>
    <t>82.693,13</t>
  </si>
  <si>
    <t>126.890,00</t>
  </si>
  <si>
    <t>122.235,38</t>
  </si>
  <si>
    <t>136.377,09</t>
  </si>
  <si>
    <t>146,28</t>
  </si>
  <si>
    <t>22,09</t>
  </si>
  <si>
    <t>561,91</t>
  </si>
  <si>
    <t>10,57</t>
  </si>
  <si>
    <t>17,37</t>
  </si>
  <si>
    <t>12,81</t>
  </si>
  <si>
    <t>20,25</t>
  </si>
  <si>
    <t>43,40</t>
  </si>
  <si>
    <t>16,44</t>
  </si>
  <si>
    <t>781,58</t>
  </si>
  <si>
    <t>73,28</t>
  </si>
  <si>
    <t>1.499,71</t>
  </si>
  <si>
    <t>831,06</t>
  </si>
  <si>
    <t>22,42</t>
  </si>
  <si>
    <t>28,25</t>
  </si>
  <si>
    <t>134,24</t>
  </si>
  <si>
    <t>191,91</t>
  </si>
  <si>
    <t>361,83</t>
  </si>
  <si>
    <t>237,04</t>
  </si>
  <si>
    <t>475,51</t>
  </si>
  <si>
    <t>275,02</t>
  </si>
  <si>
    <t>300,02</t>
  </si>
  <si>
    <t>356,90</t>
  </si>
  <si>
    <t>92,84</t>
  </si>
  <si>
    <t>10,84</t>
  </si>
  <si>
    <t>64,06</t>
  </si>
  <si>
    <t>30,56</t>
  </si>
  <si>
    <t>11,11</t>
  </si>
  <si>
    <t>54,70</t>
  </si>
  <si>
    <t>44,08</t>
  </si>
  <si>
    <t>73,61</t>
  </si>
  <si>
    <t>101,38</t>
  </si>
  <si>
    <t>151,78</t>
  </si>
  <si>
    <t>164,61</t>
  </si>
  <si>
    <t>11,93</t>
  </si>
  <si>
    <t>18,80</t>
  </si>
  <si>
    <t>60,86</t>
  </si>
  <si>
    <t>103,77</t>
  </si>
  <si>
    <t>167,62</t>
  </si>
  <si>
    <t>207,59</t>
  </si>
  <si>
    <t>268,88</t>
  </si>
  <si>
    <t>40,54</t>
  </si>
  <si>
    <t>328,58</t>
  </si>
  <si>
    <t>66,92</t>
  </si>
  <si>
    <t>91,31</t>
  </si>
  <si>
    <t>115,23</t>
  </si>
  <si>
    <t>155,13</t>
  </si>
  <si>
    <t>178,82</t>
  </si>
  <si>
    <t>222,70</t>
  </si>
  <si>
    <t>302,63</t>
  </si>
  <si>
    <t>414,80</t>
  </si>
  <si>
    <t>111,24</t>
  </si>
  <si>
    <t>144,78</t>
  </si>
  <si>
    <t>191,19</t>
  </si>
  <si>
    <t>213,20</t>
  </si>
  <si>
    <t>262,30</t>
  </si>
  <si>
    <t>379,21</t>
  </si>
  <si>
    <t>192,26</t>
  </si>
  <si>
    <t>224,44</t>
  </si>
  <si>
    <t>272,47</t>
  </si>
  <si>
    <t>405,28</t>
  </si>
  <si>
    <t>882,96</t>
  </si>
  <si>
    <t>47,67</t>
  </si>
  <si>
    <t>66,52</t>
  </si>
  <si>
    <t>123,52</t>
  </si>
  <si>
    <t>140,07</t>
  </si>
  <si>
    <t>172,93</t>
  </si>
  <si>
    <t>212,33</t>
  </si>
  <si>
    <t>228,47</t>
  </si>
  <si>
    <t>308,80</t>
  </si>
  <si>
    <t>475,85</t>
  </si>
  <si>
    <t>1.033,39</t>
  </si>
  <si>
    <t>50,13</t>
  </si>
  <si>
    <t>53,28</t>
  </si>
  <si>
    <t>64,54</t>
  </si>
  <si>
    <t>84,44</t>
  </si>
  <si>
    <t>130,21</t>
  </si>
  <si>
    <t>145,11</t>
  </si>
  <si>
    <t>217,98</t>
  </si>
  <si>
    <t>285,79</t>
  </si>
  <si>
    <t>300,33</t>
  </si>
  <si>
    <t>390,25</t>
  </si>
  <si>
    <t>572,80</t>
  </si>
  <si>
    <t>60,55</t>
  </si>
  <si>
    <t>78,31</t>
  </si>
  <si>
    <t>105,03</t>
  </si>
  <si>
    <t>153,80</t>
  </si>
  <si>
    <t>198,54</t>
  </si>
  <si>
    <t>271,66</t>
  </si>
  <si>
    <t>1.071,86</t>
  </si>
  <si>
    <t>305,59</t>
  </si>
  <si>
    <t>806,42</t>
  </si>
  <si>
    <t>1.682,28</t>
  </si>
  <si>
    <t>117,20</t>
  </si>
  <si>
    <t>138,62</t>
  </si>
  <si>
    <t>571,44</t>
  </si>
  <si>
    <t>24,80</t>
  </si>
  <si>
    <t>7,04</t>
  </si>
  <si>
    <t>12,48</t>
  </si>
  <si>
    <t>33,99</t>
  </si>
  <si>
    <t>51,82</t>
  </si>
  <si>
    <t>79,60</t>
  </si>
  <si>
    <t>126,14</t>
  </si>
  <si>
    <t>65,19</t>
  </si>
  <si>
    <t>77,32</t>
  </si>
  <si>
    <t>88,24</t>
  </si>
  <si>
    <t>11,87</t>
  </si>
  <si>
    <t>105,60</t>
  </si>
  <si>
    <t>107,10</t>
  </si>
  <si>
    <t>58,60</t>
  </si>
  <si>
    <t>10,80</t>
  </si>
  <si>
    <t>47,10</t>
  </si>
  <si>
    <t>56,40</t>
  </si>
  <si>
    <t>102,50</t>
  </si>
  <si>
    <t>85,19</t>
  </si>
  <si>
    <t>188,68</t>
  </si>
  <si>
    <t>277,97</t>
  </si>
  <si>
    <t>44,34</t>
  </si>
  <si>
    <t>421,47</t>
  </si>
  <si>
    <t>333,73</t>
  </si>
  <si>
    <t>17,70</t>
  </si>
  <si>
    <t>38,64</t>
  </si>
  <si>
    <t>56,11</t>
  </si>
  <si>
    <t>75,78</t>
  </si>
  <si>
    <t>109,89</t>
  </si>
  <si>
    <t>154,82</t>
  </si>
  <si>
    <t>226,33</t>
  </si>
  <si>
    <t>74,34</t>
  </si>
  <si>
    <t>130,65</t>
  </si>
  <si>
    <t>107,52</t>
  </si>
  <si>
    <t>32,92</t>
  </si>
  <si>
    <t>180,93</t>
  </si>
  <si>
    <t>234,75</t>
  </si>
  <si>
    <t>347,68</t>
  </si>
  <si>
    <t>53,65</t>
  </si>
  <si>
    <t>511,76</t>
  </si>
  <si>
    <t>23,32</t>
  </si>
  <si>
    <t>35,08</t>
  </si>
  <si>
    <t>17,19</t>
  </si>
  <si>
    <t>13,74</t>
  </si>
  <si>
    <t>29,00</t>
  </si>
  <si>
    <t>145,85</t>
  </si>
  <si>
    <t>15,77</t>
  </si>
  <si>
    <t>45,97</t>
  </si>
  <si>
    <t>69,13</t>
  </si>
  <si>
    <t>17,18</t>
  </si>
  <si>
    <t>34,90</t>
  </si>
  <si>
    <t>43,79</t>
  </si>
  <si>
    <t>19,80</t>
  </si>
  <si>
    <t>26,17</t>
  </si>
  <si>
    <t>37,92</t>
  </si>
  <si>
    <t>48,32</t>
  </si>
  <si>
    <t>21,47</t>
  </si>
  <si>
    <t>52,83</t>
  </si>
  <si>
    <t>15,34</t>
  </si>
  <si>
    <t>2,46</t>
  </si>
  <si>
    <t>1,25</t>
  </si>
  <si>
    <t>1,61</t>
  </si>
  <si>
    <t>3,30</t>
  </si>
  <si>
    <t>3.242,80</t>
  </si>
  <si>
    <t>79,47</t>
  </si>
  <si>
    <t>5.687,38</t>
  </si>
  <si>
    <t>7.760,64</t>
  </si>
  <si>
    <t>170,59</t>
  </si>
  <si>
    <t>7.361,89</t>
  </si>
  <si>
    <t>2.941,20</t>
  </si>
  <si>
    <t>265,94</t>
  </si>
  <si>
    <t>651,62</t>
  </si>
  <si>
    <t>1.049,52</t>
  </si>
  <si>
    <t>16,93</t>
  </si>
  <si>
    <t>1.842,58</t>
  </si>
  <si>
    <t>2.740,43</t>
  </si>
  <si>
    <t>1.374,26</t>
  </si>
  <si>
    <t>37,86</t>
  </si>
  <si>
    <t>1.792,94</t>
  </si>
  <si>
    <t>44,85</t>
  </si>
  <si>
    <t>58,42</t>
  </si>
  <si>
    <t>315,86</t>
  </si>
  <si>
    <t>778,38</t>
  </si>
  <si>
    <t>1.427,85</t>
  </si>
  <si>
    <t>2.438,33</t>
  </si>
  <si>
    <t>5,69</t>
  </si>
  <si>
    <t>5,76</t>
  </si>
  <si>
    <t>19,22</t>
  </si>
  <si>
    <t>13,88</t>
  </si>
  <si>
    <t>26,80</t>
  </si>
  <si>
    <t>7,22</t>
  </si>
  <si>
    <t>14,56</t>
  </si>
  <si>
    <t>21,23</t>
  </si>
  <si>
    <t>35,39</t>
  </si>
  <si>
    <t>49,63</t>
  </si>
  <si>
    <t>99,88</t>
  </si>
  <si>
    <t>13,34</t>
  </si>
  <si>
    <t>19,42</t>
  </si>
  <si>
    <t>49,66</t>
  </si>
  <si>
    <t>73,52</t>
  </si>
  <si>
    <t>8,35</t>
  </si>
  <si>
    <t>21,36</t>
  </si>
  <si>
    <t>3,01</t>
  </si>
  <si>
    <t>31,43</t>
  </si>
  <si>
    <t>51,43</t>
  </si>
  <si>
    <t>85,09</t>
  </si>
  <si>
    <t>118,57</t>
  </si>
  <si>
    <t>167,31</t>
  </si>
  <si>
    <t>193,99</t>
  </si>
  <si>
    <t>98,00</t>
  </si>
  <si>
    <t>174,27</t>
  </si>
  <si>
    <t>76,36</t>
  </si>
  <si>
    <t>221,46</t>
  </si>
  <si>
    <t>56,84</t>
  </si>
  <si>
    <t>96,33</t>
  </si>
  <si>
    <t>146,66</t>
  </si>
  <si>
    <t>208,25</t>
  </si>
  <si>
    <t>25,31</t>
  </si>
  <si>
    <t>9,25</t>
  </si>
  <si>
    <t>18,17</t>
  </si>
  <si>
    <t>37,97</t>
  </si>
  <si>
    <t>11,37</t>
  </si>
  <si>
    <t>30,97</t>
  </si>
  <si>
    <t>21,86</t>
  </si>
  <si>
    <t>17,57</t>
  </si>
  <si>
    <t>12,97</t>
  </si>
  <si>
    <t>75,33</t>
  </si>
  <si>
    <t>108,34</t>
  </si>
  <si>
    <t>113,58</t>
  </si>
  <si>
    <t>20,60</t>
  </si>
  <si>
    <t>41,88</t>
  </si>
  <si>
    <t>8,97</t>
  </si>
  <si>
    <t>52,61</t>
  </si>
  <si>
    <t>15,67</t>
  </si>
  <si>
    <t>26,24</t>
  </si>
  <si>
    <t>32,79</t>
  </si>
  <si>
    <t>1.335,07</t>
  </si>
  <si>
    <t>1.701,89</t>
  </si>
  <si>
    <t>1.721,34</t>
  </si>
  <si>
    <t>28,50</t>
  </si>
  <si>
    <t>162,54</t>
  </si>
  <si>
    <t>104,33</t>
  </si>
  <si>
    <t>34,94</t>
  </si>
  <si>
    <t>262,84</t>
  </si>
  <si>
    <t>447,30</t>
  </si>
  <si>
    <t>91,99</t>
  </si>
  <si>
    <t>58,56</t>
  </si>
  <si>
    <t>181,24</t>
  </si>
  <si>
    <t>146,38</t>
  </si>
  <si>
    <t>46,98</t>
  </si>
  <si>
    <t>264,90</t>
  </si>
  <si>
    <t>75,61</t>
  </si>
  <si>
    <t>60,30</t>
  </si>
  <si>
    <t>58,28</t>
  </si>
  <si>
    <t>43,47</t>
  </si>
  <si>
    <t>34,93</t>
  </si>
  <si>
    <t>15,24</t>
  </si>
  <si>
    <t>20,87</t>
  </si>
  <si>
    <t>105,76</t>
  </si>
  <si>
    <t>163,86</t>
  </si>
  <si>
    <t>230,03</t>
  </si>
  <si>
    <t>26,03</t>
  </si>
  <si>
    <t>17,92</t>
  </si>
  <si>
    <t>21,73</t>
  </si>
  <si>
    <t>10,72</t>
  </si>
  <si>
    <t>10,45</t>
  </si>
  <si>
    <t>4,21</t>
  </si>
  <si>
    <t>57,23</t>
  </si>
  <si>
    <t>22,89</t>
  </si>
  <si>
    <t>117,67</t>
  </si>
  <si>
    <t>149,01</t>
  </si>
  <si>
    <t>297,12</t>
  </si>
  <si>
    <t>4,96</t>
  </si>
  <si>
    <t>5,95</t>
  </si>
  <si>
    <t>20,58</t>
  </si>
  <si>
    <t>51,81</t>
  </si>
  <si>
    <t>104,56</t>
  </si>
  <si>
    <t>160,77</t>
  </si>
  <si>
    <t>126,80</t>
  </si>
  <si>
    <t>181,41</t>
  </si>
  <si>
    <t>69,55</t>
  </si>
  <si>
    <t>100,95</t>
  </si>
  <si>
    <t>148,84</t>
  </si>
  <si>
    <t>81.120,80</t>
  </si>
  <si>
    <t>101.034,88</t>
  </si>
  <si>
    <t>1.965.329,92</t>
  </si>
  <si>
    <t>5.174.644,32</t>
  </si>
  <si>
    <t>392.649,25</t>
  </si>
  <si>
    <t>527.982,35</t>
  </si>
  <si>
    <t>647.029,46</t>
  </si>
  <si>
    <t>700.000,00</t>
  </si>
  <si>
    <t>424.438,89</t>
  </si>
  <si>
    <t>1.600.000,00</t>
  </si>
  <si>
    <t>825.355,68</t>
  </si>
  <si>
    <t>158,67</t>
  </si>
  <si>
    <t>184,33</t>
  </si>
  <si>
    <t>149,33</t>
  </si>
  <si>
    <t>38,85</t>
  </si>
  <si>
    <t>69,78</t>
  </si>
  <si>
    <t>57,91</t>
  </si>
  <si>
    <t>24,93</t>
  </si>
  <si>
    <t>107,60</t>
  </si>
  <si>
    <t>75,11</t>
  </si>
  <si>
    <t>70,39</t>
  </si>
  <si>
    <t>203,33</t>
  </si>
  <si>
    <t>113,78</t>
  </si>
  <si>
    <t>40,10</t>
  </si>
  <si>
    <t>278,74</t>
  </si>
  <si>
    <t>490,56</t>
  </si>
  <si>
    <t>145,74</t>
  </si>
  <si>
    <t>130,41</t>
  </si>
  <si>
    <t>52,88</t>
  </si>
  <si>
    <t>87,11</t>
  </si>
  <si>
    <t>291,99</t>
  </si>
  <si>
    <t>204,18</t>
  </si>
  <si>
    <t>64,09</t>
  </si>
  <si>
    <t>403,30</t>
  </si>
  <si>
    <t>625,52</t>
  </si>
  <si>
    <t>77,59</t>
  </si>
  <si>
    <t>67,34</t>
  </si>
  <si>
    <t>44,89</t>
  </si>
  <si>
    <t>181,15</t>
  </si>
  <si>
    <t>113,05</t>
  </si>
  <si>
    <t>41,08</t>
  </si>
  <si>
    <t>247,37</t>
  </si>
  <si>
    <t>429,33</t>
  </si>
  <si>
    <t>23,89</t>
  </si>
  <si>
    <t>32,64</t>
  </si>
  <si>
    <t>16,49</t>
  </si>
  <si>
    <t>6,19</t>
  </si>
  <si>
    <t>15,35</t>
  </si>
  <si>
    <t>31,41</t>
  </si>
  <si>
    <t>38,54</t>
  </si>
  <si>
    <t>49,57</t>
  </si>
  <si>
    <t>61,59</t>
  </si>
  <si>
    <t>64,76</t>
  </si>
  <si>
    <t>23,69</t>
  </si>
  <si>
    <t>41,28</t>
  </si>
  <si>
    <t>26,49</t>
  </si>
  <si>
    <t>42,67</t>
  </si>
  <si>
    <t>35.238,15</t>
  </si>
  <si>
    <t>1,90</t>
  </si>
  <si>
    <t>25,82</t>
  </si>
  <si>
    <t>22,87</t>
  </si>
  <si>
    <t>24,77</t>
  </si>
  <si>
    <t>16,35</t>
  </si>
  <si>
    <t>838,67</t>
  </si>
  <si>
    <t>911,60</t>
  </si>
  <si>
    <t>1.022,59</t>
  </si>
  <si>
    <t>2.200,00</t>
  </si>
  <si>
    <t>1.973,59</t>
  </si>
  <si>
    <t>2.404,07</t>
  </si>
  <si>
    <t>2.530.522,54</t>
  </si>
  <si>
    <t>1.065.320,62</t>
  </si>
  <si>
    <t>1.073.040,41</t>
  </si>
  <si>
    <t>1.300.000,00</t>
  </si>
  <si>
    <t>1.151.781,41</t>
  </si>
  <si>
    <t>3.343,78</t>
  </si>
  <si>
    <t>510,56</t>
  </si>
  <si>
    <t>444,44</t>
  </si>
  <si>
    <t>1.155,55</t>
  </si>
  <si>
    <t>1.351,11</t>
  </si>
  <si>
    <t>398,22</t>
  </si>
  <si>
    <t>124,44</t>
  </si>
  <si>
    <t>176,86</t>
  </si>
  <si>
    <t>287,11</t>
  </si>
  <si>
    <t>142,22</t>
  </si>
  <si>
    <t>153,52</t>
  </si>
  <si>
    <t>106,66</t>
  </si>
  <si>
    <t>151,11</t>
  </si>
  <si>
    <t>220,44</t>
  </si>
  <si>
    <t>88,88</t>
  </si>
  <si>
    <t>275,55</t>
  </si>
  <si>
    <t>227,25</t>
  </si>
  <si>
    <t>134,09</t>
  </si>
  <si>
    <t>175,05</t>
  </si>
  <si>
    <t>245,80</t>
  </si>
  <si>
    <t>286,41</t>
  </si>
  <si>
    <t>161,81</t>
  </si>
  <si>
    <t>218,61</t>
  </si>
  <si>
    <t>43,50</t>
  </si>
  <si>
    <t>22,61</t>
  </si>
  <si>
    <t>19,77</t>
  </si>
  <si>
    <t>26,76</t>
  </si>
  <si>
    <t>11,72</t>
  </si>
  <si>
    <t>2.062,05</t>
  </si>
  <si>
    <t>124,89</t>
  </si>
  <si>
    <t xml:space="preserve">DIVISORIA COLMEIA CEGA COM MONTANTE E RODAPE DE ALUMINIO ANODIZADO SIMPLES (SEM COLOCACAO)                                                                                                                                                                                                                                                                                                                                                                                   </t>
  </si>
  <si>
    <t xml:space="preserve">ESCAVADEIRA DRAGA DE ARRASTE, CAP. 3/4 JC 140HP (INCL MANUTENCAO/OPERACAO)                                                                                                                                                                                                                                                                                                                                                                                                   </t>
  </si>
  <si>
    <t xml:space="preserve">ESCAVADEIRA HIDRAULICA SOBRE ESTEIRAS DE 99 HP, PESO OPERACIONAL DE *16* T E CAPACIDADE DE 0,85 A 1,00 M3 (LOCACAO COM OPERADOR, COMBUSTIVEL E MANUTENCAO)                                                                                                                                                                                                                                                                                                                   </t>
  </si>
  <si>
    <t xml:space="preserve">HASTE DE ATERRAMENTO EM ACO COM 3,00 M DE COMPRIMENTO E DN = 3/4", REVESTIDA COM BAIXA CAMADA DE COBRE, SEM CONECTOR                                                                                                                                                                                                                                                                                                                                                         </t>
  </si>
  <si>
    <t xml:space="preserve">HASTE DE ATERRAMENTO EM ACO COM 3,00 M DE COMPRIMENTO E DN = 5/8", REVESTIDA COM BAIXA CAMADA DE COBRE, COM CONECTOR TIPO GRAMPO                                                                                                                                                                                                                                                                                                                                             </t>
  </si>
  <si>
    <t xml:space="preserve">HASTE DE ATERRAMENTO EM ACO COM 3,00 M DE COMPRIMENTO E DN = 5/8", REVESTIDA COM BAIXA CAMADA DE COBRE, SEM CONECTOR                                                                                                                                                                                                                                                                                                                                                         </t>
  </si>
  <si>
    <t xml:space="preserve">LUMINARIA FECHADA P/ ILUMINACAO PUBLICA, TIPO ABL 50/F OU EQUIV, P/ LAMPADA A VAPOR DE MERCURIO 400W                                                                                                                                                                                                                                                                                                                                                                         </t>
  </si>
  <si>
    <t xml:space="preserve">TERMINAL DE PORCELANA (MUFLA) UNIPOLAR, USO EXTERNO, TENSAO 3,6/6 KV, PARA CABO DE 10/16 MM2, COM ISOLAMENTO EPR                                                                                                                                                                                                                                                                                                                                                             </t>
  </si>
  <si>
    <t xml:space="preserve">VEICULO DE PASSEIO COM MOTOR 1.0 FLEX, POTENCIA 72/85 CV, 5 PORTAS, COR SOLIDA, BASICO                                                                                                                                                                                                                                                                                                                                                                                       </t>
  </si>
  <si>
    <t xml:space="preserve">ELETRODUTO EM ACO GALVANIZADO ELETROLITICO, LEVE, DIAMETRO 3/4", PAREDE DE 0,90 MM                                                                                                                                                                                                                                                                                                                                                                                              </t>
  </si>
  <si>
    <t xml:space="preserve">ELETRODUTO EM ACO GALVANIZADO ELETROLITICO, LEVE, DIAMETRO 1", PAREDE DE 0,90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</si>
  <si>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</si>
  <si>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</si>
  <si>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</si>
  <si>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ELETRODUTO EM ACO GALVANIZADO ELETROLITICO, SEMI-PESADO, DIAMETRO 1 1/2", PAREDE DE 1,20 MM                                                                                                                                                                                                                                                                                                                                                                    </t>
  </si>
  <si>
    <t xml:space="preserve">ELETRODUTO EM ACO GALVANIZADO ELETROLITICO, SEMI-PESADO, DIAMETRO 1 1/4", PAREDE DE 1,20 MM                                                                                                                                                                                                                                                                                                                                            </t>
  </si>
  <si>
    <t xml:space="preserve">ACO CA-25, 10,0 MM, VERGALHAO                                                                                                                                                                                                                                                                                                                                                                                                                                                           </t>
  </si>
  <si>
    <t xml:space="preserve">ACO CA-25, 20,0 MM, VERGALHAO                                                                                                                                                                                                                                                                                                                                                                                                                                        </t>
  </si>
  <si>
    <t xml:space="preserve">ACO CA-25, 32,0 MM, BARRA DE TRANSFERENCIA (COLETADO CAIXA)                                                                                                                                                                                                                                                                                                                                                                                                               </t>
  </si>
  <si>
    <t xml:space="preserve">ACO CA-25, 32,0 MM, VERGALHAO                                                                                                                                                                                                                                                                                                                                                                                                                                                                           </t>
  </si>
  <si>
    <t xml:space="preserve">ACO CA-25, 8,0 MM, VERGALHAO                                                                                                                                                                                                                                                                                                                                                                                                                                                </t>
  </si>
  <si>
    <t xml:space="preserve">ACO CA-50, 10,0 MM, VERGALHAO                                                                                                                                                                                                                                                                                                                                                                                                                                                           </t>
  </si>
  <si>
    <t xml:space="preserve">ACIDO MURIATICO, DILUICAO 10% A 12% PARA USO EM LIMPEZA                                                                                                                                                                                                                                                                                                                                                                                                                       </t>
  </si>
  <si>
    <t xml:space="preserve">ANEL DE CONCRETO ARMADO, D = 1,00 M, H = 0,40 M                                                                                                                                                                                                                                                                                                                                                                                                                                                    </t>
  </si>
  <si>
    <t xml:space="preserve">ANEL DE CONCRETO ARMADO, D = 1,00 M, H = 0,50 M                                                                                                                                                                                                                                                                                                                                                                                                                                                    </t>
  </si>
  <si>
    <t xml:space="preserve">ANEL DESLIZANTE / TRADICIONAL, METALICO, PARA TUBO PEX, DN 32 MM                                                                                                                                                                                                                                                                                                                                                                                                                                  </t>
  </si>
  <si>
    <t xml:space="preserve">VALVULA EM PLASTICO CROMADO PARA LAVATORIO 1 ", SEM UNHO, COM LADRAO                                                                                                                                                                                                                                                                                                                                                                                                             </t>
  </si>
  <si>
    <t xml:space="preserve">VARA / PERFIL PARA CREMONA, EM FERRO CROMADO, COMPRIMENTO DE 120 CM                                                                                                                                                                                                                                                                                                                                                                                                                             </t>
  </si>
  <si>
    <t xml:space="preserve">VARIADOR DE LUMINOSIDADE ROTATIVO (DIMMER) 220 V, 600 W (APENAS MODULO)                                                                                                                                                                                                                                                                                                                                                                                                                          </t>
  </si>
  <si>
    <t xml:space="preserve">VARIADOR DE VELOCIDADE PARA VENTILADOR 127 V, 150 W (APENAS MODULO)                                                                                                                                                                                                                                                                                                                                                                                                                                </t>
  </si>
  <si>
    <t xml:space="preserve">VARIADOR DE VELOCIDADE PARA VENTILADOR 220 V, 250 W (APENAS MODULO)                                                                                                                                                                                                                                                                                                                                                                                                                             </t>
  </si>
  <si>
    <t xml:space="preserve">VASO SANITARIO SIFONADO INFANTIL LOUCA BRANCA                                                                                                                                                                                                                                                                                                                                                                                                                                                    </t>
  </si>
  <si>
    <t xml:space="preserve">VEDACAO PVC, 100 MM, PARA SAIDA VASO SANITARIO                                                                                                                                                                                                                                                                                                                                                                                                                                                  </t>
  </si>
  <si>
    <t xml:space="preserve">VALVULA DE DESCARGA METALICA, BASE 1 1/2 " E ACABAMENTO METALICO CROMADO                                                                                                                                                                                                                                                                                                                                                                                                                         </t>
  </si>
  <si>
    <t xml:space="preserve">USINA DE MISTURAS ASFALTICAS A QUENTE, MOVEL, TIPO CONTRA FLUXO, CAPACIDADE DE 40 A 80 T/H                                                                                                                                                                                                                                                                                                                                                                       </t>
  </si>
  <si>
    <t xml:space="preserve">USINA DE CONCRETO FIXA, CAPACIDADE NOMINAL DE 40 M3/H, SEM SILO                                                                                                                                                                                                                                                                                                                                                                                                     </t>
  </si>
  <si>
    <t xml:space="preserve">USINA DE ASFALTO, GRAVIMETRICA, CAPACIDADE DE 150 T/H, POTENCIA DE 400 KW                                                                                                                                                                                                                                                                                                                                                                    </t>
  </si>
  <si>
    <t xml:space="preserve">UNIAO, CPVC, SOLDAVEL, 15 MM, PARA AGUA QUENTE PREDIAL                                                                                                                                                                                                                                                                                                                                                                                                                      </t>
  </si>
  <si>
    <t xml:space="preserve">UNIAO METALICA, PARA CONEXAO COM ANEL DESLIZANTE EM TUBO PEX, DN 16 MM                                                                                                                                                                                                                                                                                                                                                                                            </t>
  </si>
  <si>
    <t xml:space="preserve">UNIAO DUPLA PPR DN 20 MM, PARA AGUA QUENTE PREDIAL                                                                                                                                                                                                                                                                                                                                                                                                                   </t>
  </si>
  <si>
    <t xml:space="preserve">TUBO PVC, SERIE R, DN 40 MM, PARA ESGOTO OU AGUAS PLUVIAIS PREDIAL (NBR 5688)                                                                                                                                                                                                                                                                                                                                                                 </t>
  </si>
  <si>
    <t xml:space="preserve">TUBO PVC, ROSCAVEL, 6",  AGUA FRIA PREDIAL                                                                                                                                                                                                                                                                                                                                                                                                                         </t>
  </si>
  <si>
    <t xml:space="preserve">TUBO PVC, ROSCAVEL, 5",  AGUA FRIA PREDIAL                                                                                                                                                                                                                                                                                                                                                                                                                               </t>
  </si>
  <si>
    <t xml:space="preserve">TUBO PVC SERIE NORMAL, DN 75 MM, PARA ESGOTO PREDIAL (NBR 5688)                                                                                                                                                                                                                                                                                                                                                                                                        </t>
  </si>
  <si>
    <t xml:space="preserve">TUBO PVC SERIE NORMAL, DN 50 MM, PARA ESGOTO PREDIAL (NBR 5688)                                                                                                                                                                                                                                                                                                                                                                                                             </t>
  </si>
  <si>
    <t xml:space="preserve">TUBO PVC CORRUGADO, PAREDE DUPLA, JE, DN 400 MM, REDE COLETORA ESGOTO                                                                                                                                                                                                                                                                                                                                                                                                 </t>
  </si>
  <si>
    <t xml:space="preserve">TUBO PVC CORRUGADO, PAREDE DUPLA, JE, DN 350 MM, REDE COLETORA ESGOTO                                                                                                                                                                                                                                                                                                                                                                              </t>
  </si>
  <si>
    <t xml:space="preserve">TUBO DE PVC, PBL, TIPO LEVE, DN = 400 MM,  PARA VENTILACAO                                                                                                                                                                                                                                                                                                                                                                                              </t>
  </si>
  <si>
    <t xml:space="preserve">TUBO DE PVC, PBL, TIPO LEVE, DN = 300 MM,  PARA VENTILACAO                                                                                                                                                                                                                                                                                                                                                                                            </t>
  </si>
  <si>
    <t xml:space="preserve">TUBO DE CONCRETO SIMPLES POROSO, MACHO/FEMEA, DN 300 MM                                                                                                                                                                                                                                                                                                                                                                                                      </t>
  </si>
  <si>
    <t xml:space="preserve">TUBO DE CONCRETO SIMPLES POROSO, MACHO/FEMEA, DN 200 MM                                                                                                                                                                                                                                                                                                                                                                                                   </t>
  </si>
  <si>
    <t xml:space="preserve">TUBO DE COBRE CLASSE "E", DN = 79 MM, PARA INSTALACAO HIDRAULICA PREDIAL                                                                                                                                                                                                                                                                                                                                                                                                  </t>
  </si>
  <si>
    <t xml:space="preserve">TUBO DE COBRE CLASSE "E", DN = 66 MM, PARA INSTALACAO HIDRAULICA PREDIAL                                                                                                                                                                                                                                                                                                                                                                                                   </t>
  </si>
  <si>
    <t xml:space="preserve">TUBO CPVC, SOLDAVEL, 89 MM, AGUA QUENTE PREDIAL (NBR 15884)                                                                                                                                                                                                                                                                                                                                                                                                    </t>
  </si>
  <si>
    <t xml:space="preserve">TUBO CPVC, SOLDAVEL, 73 MM, AGUA QUENTE PREDIAL (NBR 15884)                                                                                                                                                                                                                                                                                                                                                                                                         </t>
  </si>
  <si>
    <t xml:space="preserve">TUBO COLETOR DE ESGOTO, PVC, JEI, DN 150 MM  (NBR 7362)                                                                                                                                                                                                                                                                                                                                                                                                       </t>
  </si>
  <si>
    <t xml:space="preserve">TUBO COLETOR DE ESGOTO PVC, JEI, DN 400 MM (NBR 7362)                                                                                                                                                                                                                                                                                                                                                                               </t>
  </si>
  <si>
    <t xml:space="preserve">TUBO ACO CARBONO SEM COSTURA 8", E= *8,18 MM, SCHEDULE 40, *42,55 KG/M                                                                                                                                                                                                                                                                                                                                                                                            </t>
  </si>
  <si>
    <t xml:space="preserve">TUBO ACO CARBONO SEM COSTURA 8", E= *7,04 MM, SCHEDULE 30, *36,75 KG/M                                                                                                                                                                                                                                                                                                                                                                                        </t>
  </si>
  <si>
    <t xml:space="preserve">TUBO 30" EM CHAPA PRETA, E= 3/8", 177 KG/6 M                                                                                                                                                                                                                                                                                                                                                                                                               </t>
  </si>
  <si>
    <t xml:space="preserve">TUBO 30" EM CHAPA PRETA, E= 1/4", 175 KG/6 M                                                                                                                                                                                                                                                                                                                                                                                                                </t>
  </si>
  <si>
    <t xml:space="preserve">TUBO 26" EM CHAPA PRETA, E= 3/16", 147 KG/6 M                                                                                                                                                                                                                                                                                                                                                                                                        </t>
  </si>
  <si>
    <t xml:space="preserve">TROLEY MANUAL CAPACIDADE 1 T                                                                                                                                                                                                                                                                                                                                                                                                                   </t>
  </si>
  <si>
    <t xml:space="preserve">TRILHO EM ALUMINIO "U", COM ABAULADO PARA ROLDANA DE PORTA DE CORRER, *40 X 40* MM                                                                                                                                                                                                                                                                                                                                                         </t>
  </si>
  <si>
    <t xml:space="preserve">TRATOR DE PNEUS COM POTENCIA DE 85 CV, TURBO,  PESO COM LASTRO DE 4900 KG                                                                                                                                                                                                                                                                                                                                                                                                   </t>
  </si>
  <si>
    <t xml:space="preserve">TRATOR DE PNEUS COM POTENCIA DE 15 CV, PESO COM LASTRO DE 1160 KG                                                                                                                                                                                                                                                                                                                                                                                     </t>
  </si>
  <si>
    <t xml:space="preserve">TRANSPORTE - HORISTA (COLETADO CAIXA)                                                                                                                                                                                                                                                                                                                                                                                                              </t>
  </si>
  <si>
    <t xml:space="preserve">TRANSFORMADOR TRIFASICO DE DISTRIBUICAO, POTENCIA DE 75 KVA, TENSAO NOMINAL DE 15 KV, TENSAO SECUNDARIA DE 220/127V, EM OLEO ISOLANTE TIPO MINERAL                                                                                                                                                                                                                                                                       </t>
  </si>
  <si>
    <t xml:space="preserve">TORNEIRA PLASTICA DE MESA, BICA MOVEL, PARA COZINHA 1/2 "                                                                                                                                                                                                                                                                                                                                                                                    </t>
  </si>
  <si>
    <t xml:space="preserve">TORNEIRA ELETRICA DE PAREDE, BICA ALTA, PARA COZINHA, 5500 W (110/220 V)                                                                                                                                                                                                                                                                                                                                                                              </t>
  </si>
  <si>
    <t xml:space="preserve">TORNEIRA CROMADA SEM BICO PARA TANQUE 1/2 " OU 3/4 " (REF 1143)                                                                                                                                                                                                                                                                                                                                                                                             </t>
  </si>
  <si>
    <t xml:space="preserve">TORNEIRA CROMADA DE PAREDE LONGA PARA LAVATORIO (REF 1178)                                                                                                                                                                                                                                                                                                                                                                                      </t>
  </si>
  <si>
    <t xml:space="preserve">TORNEIRA CROMADA DE MESA PARA LAVATORIO COM SENSOR DE PRESENCA                                                                                                                                                                                                                                                                                                                                                                                             </t>
  </si>
  <si>
    <t xml:space="preserve">TORNEIRA CROMADA CURTA SEM BICO PARA USO GERAL  1/2 " OU 3/4 " (REF 1152)                                                                                                                                                                                                                                                                                                                                                                                         </t>
  </si>
  <si>
    <t xml:space="preserve">TOPOGRAFO                                                                                                                                                                                                                                                                                                                                                                                                                                                           </t>
  </si>
  <si>
    <t xml:space="preserve">TOMADA RJ45, 8 FIOS, CAT 5E (APENAS MODULO)                                                                                                                                                                                                                                                                                                                                                                                                          </t>
  </si>
  <si>
    <t xml:space="preserve">TOMADA INDUSTRIAL DE EMBUTIR 3P+T 30 A, 440 V, COM TRAVA, SEM PLACA                                                                                                                                                                                                                                                                                                                                                                                                       </t>
  </si>
  <si>
    <t xml:space="preserve">TOMADA 2P+T 20A, 250V  (APENAS MODULO)                                                                                                                                                                                                                                                                                                                                                                                                                         </t>
  </si>
  <si>
    <t xml:space="preserve">TOALHEIRO PLASTICO TIPO DISPENSER PARA PAPEL TOALHA INTERFOLHADO                                                                                                                                                                                                                                                                                                                                                                                         </t>
  </si>
  <si>
    <t xml:space="preserve">TINTA BORRACHA CLORADA, ACABAMENTO SEMIBRILHO, BRANCA                                                                                                                                                                                                                                                                                                                                                                                                </t>
  </si>
  <si>
    <t xml:space="preserve">TINTA A OLEO BRILHANTE PARA MADEIRA E METAIS                                                                                                                                                                                                                                                                                                                                                                                                                                                             </t>
  </si>
  <si>
    <t xml:space="preserve">TERRA VEGETAL (ENSACADA)                                                                                                                                                                                                                                                                                                                                                                                                                                     </t>
  </si>
  <si>
    <t xml:space="preserve">TERMINAL DE VENTILACAO, 100 MM, SERIE NORMAL, ESGOTO PREDIAL                                                                                                                                                                                                                                                                                                                                                                                                                 </t>
  </si>
  <si>
    <t xml:space="preserve">TELHADOR                                                                                                                                                                                                                                                                                                                                                                                                                                           </t>
  </si>
  <si>
    <t xml:space="preserve">TELHA VIDRO TIPO CANAL OU COLONIAL, C = 46 A 50 CM                                                                                                                                                                                                                                                                                                                                                                                                                  </t>
  </si>
  <si>
    <t xml:space="preserve">TELHA ISOLANTE COM NUCLEO EM POLIESTIRENO (EPS), E = 50 MM, REVESTIDA EM TELHA TRAPEZOIDAL DE ACO ZINCADO *0,5* MM COM PRE-PINTURA NAS DUAS FACES (NAO INCLUI ACESSORIOS DE FIXACAO)                                                                                                                                                                                                                                                                                     </t>
  </si>
  <si>
    <t xml:space="preserve">TELHA DE FIBROCIMENTO E = 6 MM, DE 3,00 X 1,06 M (SEM AMIANTO)                                                                                                                                                                                                                                                                                                                                                                                                       </t>
  </si>
  <si>
    <t xml:space="preserve">TELHA DE FIBRA DE VIDRO ONDULADA INCOLOR, E = 0,6 MM, DE *0,50 X 2,44* M                                                                                                                                                                                                                                                                                                                                                                                                         </t>
  </si>
  <si>
    <t xml:space="preserve">TELHA DE CONCRETO TIPO CLASSICA, COR CINZA, COMPRIMENTO DE *42* CM, RENDIMENTO DE *10* TELHAS/M2 (COLETADO CAIXA)                                                                                                                                                                                                                                                                                                                                              </t>
  </si>
  <si>
    <t xml:space="preserve">TELHA DE ACO ZINCADO TRAPEZOIDAL, A = *40* MM, E = 0,5 MM, SEM PINTURA                                                                                                                                                                                                                                                                                                                                                                                                                                   </t>
  </si>
  <si>
    <t xml:space="preserve">TELHA ALUMINIO ONDULADA, ALTURA = *18* MM, E = 0,5 MM                                                                                                                                                                                                                                                                                                                                                                                                      </t>
  </si>
  <si>
    <t xml:space="preserve">TELA SOLDADA ARAME GALVANIZADO 12 BWG (2,77MM), MALHA 15 X 5 CM                                                                                                                                                                                                                                                                                                                                                                                                           </t>
  </si>
  <si>
    <t xml:space="preserve">TELA FACHADEIRA EM POLIETILENO, ROLO DE 3 X 100 M (L X C), COR BRANCA, SEM LOGOMARCA - PARA PROTECAO DE OBRAS                                                                                                                                                                                                                                                                                                            </t>
  </si>
  <si>
    <t xml:space="preserve">TELA DE ARAME ONDULADA, FIO *2,77* MM (12 BWG), MALHA 5 X 5 CM, H = 2 M                                                                                                                                                                                                                                                                                                                                                                                  </t>
  </si>
  <si>
    <t xml:space="preserve">TELA DE ARAME GALV, HEXAGONAL,  FIO 0,56 MM (24  BWG), MALHA  1/2", H = 1 M                                                                                                                                                                                                                                                                                                                                                                                       </t>
  </si>
  <si>
    <t xml:space="preserve">TELA DE ANIAGEM (JUTA)                                                                                                                                                                                                                                                                                                                                                                                                                                            </t>
  </si>
  <si>
    <t xml:space="preserve">TELA DE ACO SOLDADA NERVURADA, CA-60, Q-113, (1,8 KG/M2), DIAMETRO DO FIO = 3,8 MM, LARGURA =  2,45 M, ESPACAMENTO DA MALHA = 10 X 10 CM                                                                                                                                                                                                                                                                                                                              </t>
  </si>
  <si>
    <t xml:space="preserve">TELA DE ACO SOLDADA NERVURADA, CA-60, L-159, (1,69 KG/M2), DIAMETRO DO FIO = 4,5 MM, LARGURA =  2,45 M, ESPACAMENTO DA MALHA = 30 X 10 CM                                                                                                                                                                                                                                                                                                                              </t>
  </si>
  <si>
    <t xml:space="preserve">TELA DE ACO SOLDADA NERVURADA CA-60, Q-92, (1,48 KG/M2), DIAMETRO DO FIO = 4,2 MM, LARGURA =  2,45 X 60 M DE COMPRIMENTO, ESPACAMENTO DA MALHA = 15 X 15 CM                                                                                                                                                                                                                                                                                      </t>
  </si>
  <si>
    <t xml:space="preserve">TECNICO DE EDIFICACOES                                                                                                                                                                                                                                                                                                                                                                                                                                         </t>
  </si>
  <si>
    <t xml:space="preserve">TE, PVC, SERIE R, 75 X 75 MM, PARA ESGOTO PREDIAL                                                                                                                                                                                                                                                                                                                                                                                                                                </t>
  </si>
  <si>
    <t xml:space="preserve">TE, PVC, SERIE R, 150 X 150 MM, PARA ESGOTO PREDIAL                                                                                                                                                                                                                                                                                                                                                                                                                    </t>
  </si>
  <si>
    <t xml:space="preserve">TE, PVC, SERIE R, 100 X 75 MM, PARA ESGOTO PREDIAL                                                                                                                                                                                                                                                                                                                                                                                                                                 </t>
  </si>
  <si>
    <t xml:space="preserve">TE, PVC, 90 GRAUS, BBP, JE, DN 100 MM, PARA REDE COLETORA ESGOTO (NBR 10569)                                                                                                                                                                                                                                                                                                                                                                                </t>
  </si>
  <si>
    <t xml:space="preserve">TE PVC, ROSCAVEL, 90 GRAUS, 3/4", AGUA FRIA PREDIAL                                                                                                                                                                                                                                                                                                                                                                                                        </t>
  </si>
  <si>
    <t xml:space="preserve">TE PVC, ROSCAVEL, 90 GRAUS, 2",  AGUA FRIA PREDIAL                                                                                                                                                                                                                                                                                                                                                                                                                      </t>
  </si>
  <si>
    <t xml:space="preserve">TE PVC, ROSCAVEL, 90 GRAUS, 1/2",  AGUA FRIA PREDIAL                                                                                                                                                                                                                                                                                                                                                                                                                       </t>
  </si>
  <si>
    <t xml:space="preserve">TE METALICO, PARA CONEXAO COM ANEL DESLIZANTE EM TUBO PEX, DN 32 MM                                                                                                                                                                                                                                                                                                                                                                                                           </t>
  </si>
  <si>
    <t xml:space="preserve">TE METALICO, PARA CONEXAO COM ANEL DESLIZANTE EM TUBO PEX, DN 25 MM                                                                                                                                                                                                                                                                                                                                                                                                  </t>
  </si>
  <si>
    <t xml:space="preserve">TE METALICO, PARA CONEXAO COM ANEL DESLIZANTE EM TUBO PEX, DN 20 MM                                                                                                                                                                                                                                                                                                                                                                                                              </t>
  </si>
  <si>
    <t xml:space="preserve">TE METALICO, PARA CONEXAO COM ANEL DESLIZANTE EM TUBO PEX, DN 16 MM                                                                                                                                                                                                                                                                                                                                                                                                    </t>
  </si>
  <si>
    <t xml:space="preserve">TE DE TRANSICAO, CPVC, SOLDAVEL, 22 MM X 1/2", PARA AGUA QUENTE                                                                                                                                                                                                                                                                                                                                                                                                  </t>
  </si>
  <si>
    <t xml:space="preserve">TE DE SERVICO, PEAD PE 100, DE 200 X 63 MM, PARA ELETROFUSAO                                                                                                                                                                                                                                                                                                                                                                                                           </t>
  </si>
  <si>
    <t xml:space="preserve">TE DE SERVICO, PEAD PE 100, DE 200 X 32 MM, PARA ELETROFUSAO                                                                                                                                                                                                                                                                                                                                                                                                                   </t>
  </si>
  <si>
    <t xml:space="preserve">TE DE SERVICO, PEAD PE 100, DE 200 X 20 MM, PARA ELETROFUSAO                                                                                                                                                                                                                                                                                                                                                                                                            </t>
  </si>
  <si>
    <t xml:space="preserve">TE DE SERVICO, PEAD PE 100, DE 125 X 63 MM, PARA ELETROFUSAO                                                                                                                                                                                                                                                                                                                                                                                                         </t>
  </si>
  <si>
    <t xml:space="preserve">TE DE REDUCAO, CPVC, 42 X 35 MM, PARA AGUA QUENTE PREDIAL                                                                                                                                                                                                                                                                                                                                                                                                                        </t>
  </si>
  <si>
    <t xml:space="preserve">TE DE REDUCAO, CPVC, 35 X 28 MM, PARA AGUA QUENTE PREDIAL                                                                                                                                                                                                                                                                                                                                                                                   </t>
  </si>
  <si>
    <t xml:space="preserve">TE DE REDUCAO, CPVC, 28 X 22 MM, PARA AGUA QUENTE PREDIAL                                                                                                                                                                                                                                                                                                                                                                                                      </t>
  </si>
  <si>
    <t xml:space="preserve">TE DE REDUCAO, CPVC, 22 X 15 MM, PARA AGUA QUENTE PREDIAL                                                                                                                                                                                                                                                                                                                                                                                              </t>
  </si>
  <si>
    <t xml:space="preserve">TE DE REDUCAO DE FERRO GALVANIZADO, COM ROSCA BSP, DE 4" X 3"                                                                                                                                                                                                                                                                                                                                                                                               </t>
  </si>
  <si>
    <t xml:space="preserve">TE DE REDUCAO DE FERRO GALVANIZADO, COM ROSCA BSP, DE 4" X 2"                                                                                                                                                                                                                                                                                                                                                                                          </t>
  </si>
  <si>
    <t xml:space="preserve">TE DE REDUCAO DE FERRO GALVANIZADO, COM ROSCA BSP, DE 3/4" X 1/2"                                                                                                                                                                                                                                                                                                                                                                                    </t>
  </si>
  <si>
    <t xml:space="preserve">TE DE REDUCAO DE FERRO GALVANIZADO, COM ROSCA BSP, DE 3" X 2"                                                                                                                                                                                                                                                                                                                                                                                    </t>
  </si>
  <si>
    <t xml:space="preserve">TE DE REDUCAO DE FERRO GALVANIZADO, COM ROSCA BSP, DE 3" X 2 1/2"                                                                                                                                                                                                                                                                                                                                                                                        </t>
  </si>
  <si>
    <t xml:space="preserve">TE DE REDUCAO DE FERRO GALVANIZADO, COM ROSCA BSP, DE 3" X 1"                                                                                                                                                                                                                                                                                                                                                                                          </t>
  </si>
  <si>
    <t xml:space="preserve">TE DE REDUCAO DE FERRO GALVANIZADO, COM ROSCA BSP, DE 3" X 1 1/4"                                                                                                                                                                                                                                                                                                                                                                                                      </t>
  </si>
  <si>
    <t xml:space="preserve">TE DE REDUCAO DE FERRO GALVANIZADO, COM ROSCA BSP, DE 3" X 1 1/2"                                                                                                                                                                                                                                                                                                                                                                                                     </t>
  </si>
  <si>
    <t xml:space="preserve">TE DE REDUCAO DE FERRO GALVANIZADO, COM ROSCA BSP, DE 2" X 1"                                                                                                                                                                                                                                                                                                                                                                                                </t>
  </si>
  <si>
    <t xml:space="preserve">TE DE REDUCAO DE FERRO GALVANIZADO, COM ROSCA BSP, DE 2" X 1 1/4"                                                                                                                                                                                                                                                                                                                                                                                               </t>
  </si>
  <si>
    <t xml:space="preserve">TE DE REDUCAO DE FERRO GALVANIZADO, COM ROSCA BSP, DE 2" X 1 1/2"                                                                                                                                                                                                                                                                                                                                                                                     </t>
  </si>
  <si>
    <t xml:space="preserve">TE DE REDUCAO DE FERRO GALVANIZADO, COM ROSCA BSP, DE 2 1/2" X 2"                                                                                                                                                                                                                                                                                                                                                                                            </t>
  </si>
  <si>
    <t xml:space="preserve">TE DE REDUCAO DE FERRO GALVANIZADO, COM ROSCA BSP, DE 2 1/2" X 1"                                                                                                                                                                                                                                                                                                                                                                                                              </t>
  </si>
  <si>
    <t xml:space="preserve">TE DE REDUCAO DE FERRO GALVANIZADO, COM ROSCA BSP, DE 2 1/2" X 1 1/4"                                                                                                                                                                                                                                                                                                                                                                                                </t>
  </si>
  <si>
    <t xml:space="preserve">TE DE REDUCAO DE FERRO GALVANIZADO, COM ROSCA BSP, DE 2 1/2" X 1 1/2"                                                                                                                                                                                                                                                                                                                                                                                                      </t>
  </si>
  <si>
    <t xml:space="preserve">TAQUEADOR OU TAQUEIRO (MENSALISTA)                                                                                                                                                                                                                                                                                                                                                                                                                                                 </t>
  </si>
  <si>
    <t xml:space="preserve">TAQUEADOR OU TAQUEIRO                                                                                                                                                                                                                                                                                                                                                                                                                                          </t>
  </si>
  <si>
    <t xml:space="preserve">TANQUE LOUCA BRANCA SUSPENSO *20* L                                                                                                                                                                                                                                                                                                                                                                                                                      </t>
  </si>
  <si>
    <t xml:space="preserve">TANQUE LOUCA BRANCA COM COLUNA *30* L                                                                                                                                                                                                                                                                                                                                                                                                                       </t>
  </si>
  <si>
    <t xml:space="preserve">TANQUE DE ASFALTO ESTACIONARIO COM SERPENTINA, CAPACIDADE 20.000 L                                                                                                                                                                                                                                                                                                                                                                                                  </t>
  </si>
  <si>
    <t xml:space="preserve">TANQUE DE ASFALTO ESTACIONARIO COM MACARICO, CAPACIDADE 20.000 L                                                                                                                                                                                                                                                                                                                                                                                                   </t>
  </si>
  <si>
    <t xml:space="preserve">TANQUE DE ACO PARA TRANSPORTE DE AGUA COM CAPACIDADE DE 4 M3 (INCLUI MONTAGEM, NAO INCLUI CAMINHAO)                                                                                                                                                                                                                                                                                                                                                              </t>
  </si>
  <si>
    <t xml:space="preserve">TAMPAO FOFO SIMPLES COM BASE, CLASSE A15 CARGA MAX 1,5 T, 300 X 400 MM                                                                                                                                                                                                                                                                                                                                                                                                     </t>
  </si>
  <si>
    <t xml:space="preserve">TAMPA PARA CONDULETE, EM PVC, PARA 1 MODULO RJ                                                                                                                                                                                                                                                                                                                                                                                                                              </t>
  </si>
  <si>
    <t xml:space="preserve">TALHA MANUAL DE CORRENTE, CAPACIDADE DE 1 T COM ELEVACAO DE 3 M                                                                                                                                                                                                                                                                                                                                                                                         </t>
  </si>
  <si>
    <t xml:space="preserve">TALHA ELETRICA 3 T, VELOCIDADE  2,1 M / MIN, POTENCIA 1,3 KW                                                                                                                                                                                                                                                                                                                                                                                                                </t>
  </si>
  <si>
    <t xml:space="preserve">TABUA DE  MADEIRA PARA PISO, CUMARU/IPE CHAMPANHE OU EQUIVALENTE DA REGIAO, ENCAIXE MACHO/FEMEA, *15 X 2* CM                                                                                                                                                                                                                                                                                                                                                                   </t>
  </si>
  <si>
    <t xml:space="preserve">SUPORTE PARA TUBO DIAMETRO NOMINAL 2", COM ROSCA MECANICA                                                                                                                                                                                                                                                                                                                                                                                                                      </t>
  </si>
  <si>
    <t xml:space="preserve">SUPORTE PARA CALHA DE 150 MM EM FERRO GALVANIZADO                                                                                                                                                                                                                                                                                                                                                                                                       </t>
  </si>
  <si>
    <t xml:space="preserve">SUPORTE GUIA SIMPLES COM ROLDANA EM POLIPROPILENO PARA CHUMBAR, H = 20 CM                                                                                                                                                                                                                                                                                                                                                                                      </t>
  </si>
  <si>
    <t xml:space="preserve">SUMIDOURO CONCRETO PRE MOLDADO, COMPLETO, PARA 100 CONTRIBUINTES                                                                                                                                                                                                                                                                                                                                                                                            </t>
  </si>
  <si>
    <t xml:space="preserve">SUMIDOURO CONCRETO PRE MOLDADO, COMPLETO, PARA 10 CONTRIBUINTES                                                                                                                                                                                                                                                                                                                                                                                              </t>
  </si>
  <si>
    <t xml:space="preserve">SOLUCAO ASFALTICA ELASTOMERICA PARA IMPRIMACAO, APLICACAO A FRIO                                                                                                                                                                                                                                                                                                                                                                                          </t>
  </si>
  <si>
    <t xml:space="preserve">SOLDADOR (MENSALISTA)                                                                                                                                                                                                                                                                                                                                                                                                                                              </t>
  </si>
  <si>
    <t xml:space="preserve">SOLDA EM BARRA DE ESTANHO-CHUMBO 50/50                                                                                                                                                                                                                                                                                                                                                                                                             </t>
  </si>
  <si>
    <t xml:space="preserve">SODA CAUSTICA EM ESCAMAS                                                                                                                                                                                                                                                                                                                                                                                                                                       </t>
  </si>
  <si>
    <t xml:space="preserve">SISAL EM FIBRA                                                                                                                                                                                                                                                                                                                                                                                                                                        </t>
  </si>
  <si>
    <t xml:space="preserve">SINALIZADOR NOTURNO SIMPLES PARA PARA-RAIOS, SEM RELE FOTOELETRICO                                                                                                                                                                                                                                                                                                                                                                                               </t>
  </si>
  <si>
    <t xml:space="preserve">SERRALHEIRO (MENSALISTA)                                                                                                                                                                                                                                                                                                                                                                                                                                         </t>
  </si>
  <si>
    <t xml:space="preserve">SERRALHEIRO                                                                                                                                                                                                                                                                                                                                                                                                                                                       </t>
  </si>
  <si>
    <t xml:space="preserve">SELADOR HORIZONTAL PARA FITA DE ACO 1 "                                                                                                                                                                                                                                                                                                                                                                                                                                   </t>
  </si>
  <si>
    <t xml:space="preserve">SEGURO - MENSALISTA (COLETADO CAIXA)                                                                                                                                                                                                                                                                                                                                                                                                                              </t>
  </si>
  <si>
    <t xml:space="preserve">SEGURO - HORISTA (COLETADO CAIXA)                                                                                                                                                                                                                                                                                                                                                                                                                       </t>
  </si>
  <si>
    <t xml:space="preserve">SAIBRO PARA ARGAMASSA (COLETADO NO COMERCIO)                                                                                                                                                                                                                                                                                                                                                                                                                              </t>
  </si>
  <si>
    <t xml:space="preserve">SABONETEIRA DE PAREDE EM METAL CROMADO                                                                                                                                                                                                                                                                                                                                                                                                                                       </t>
  </si>
  <si>
    <t xml:space="preserve">SABAO EM PO                                                                                                                                                                                                                                                                                                                                                                                                                                                 </t>
  </si>
  <si>
    <t xml:space="preserve">RUFO EXTERNO DE CHAPA DE ACO GALVANIZADA NUM 26, CORTE 28 CM                                                                                                                                                                                                                                                                                                                                                                                            </t>
  </si>
  <si>
    <t xml:space="preserve">RUFO EXTERNO DE CHAPA DE ACO GALVANIZADA NUM 26, CORTE 25 CM                                                                                                                                                                                                                                                                                                                                                                                                     </t>
  </si>
  <si>
    <t xml:space="preserve">ROLO DE LA DE CARNEIRO 23 CM (SEM CABO)                                                                                                                                                                                                                                                                                                                                                                                                                           </t>
  </si>
  <si>
    <t xml:space="preserve">ROLO DE ESPUMA POLIESTER 23 CM (SEM CABO)                                                                                                                                                                                                                                                                                                                                                                                                                                  </t>
  </si>
  <si>
    <t xml:space="preserve">ROLO COMPACTADOR VIBRATORIO TANDEM, ACO LISO, POTENCIA 58 CV, PESO SEM/COM LASTRO 6,5/9,4 T, LARGURA DE TRABALHO 1,20 M                                                                                                                                                                                                                                                                                                                                                    </t>
  </si>
  <si>
    <t xml:space="preserve">ROLO COMPACTADOR VIBRATORIO TANDEM, ACO LISO, POTENCIA 125 HP, PESO SEM/COM LASTRO 10,20/11,65 T, LARGURA DE TRABALHO 1,73 M                                                                                                                                                                                                                                                                                                                                  </t>
  </si>
  <si>
    <t xml:space="preserve">ROLO COMPACTADOR VIBRATORIO PE DE CARNEIRO, COM CONTROLE REMOTO POR RADIO, POTENCIA  12,5 KW, PESO OPERACIONAL DE 1,675 T, LARGURA DE TRABALHO 0,85 M                                                                                                                                                                                                                                                            </t>
  </si>
  <si>
    <t xml:space="preserve">RODAPE PRE-MOLDADO DE GRANILITE, MARMORITE OU GRANITINA L = 10 CM                                                                                                                                                                                                                                                                                                                                                                                                               </t>
  </si>
  <si>
    <t xml:space="preserve">RODAPE EM POLIESTIRENO, BRANCO, H = *5* CM, E = *1,5* CM                                                                                                                                                                                                                                                                                                                                                                                                            </t>
  </si>
  <si>
    <t xml:space="preserve">REGISTRO DE ESFERA, PVC, COM VOLANTE, VS, ROSCAVEL, DN 2", COM CORPO DIVIDIDO                                                                                                                                                                                                                                                                                                                                                                                                  </t>
  </si>
  <si>
    <t xml:space="preserve">REGISTRO DE ESFERA, PVC, COM VOLANTE, VS, ROSCAVEL, DN 1", COM CORPO DIVIDIDO                                                                                                                                                                                                                                                                                                                                                                                                            </t>
  </si>
  <si>
    <t xml:space="preserve">PORTA DE MADEIRA, FOLHA MEDIA (NBR 15930) DE 80 X 210 CM, E = 35 MM, NUCLEO SARRAFEADO, CAPA FRISADA EM HDF, ACABAMENTO MELAMINICO EM PADRAO MADEIRA                                                                                                                                                                                                                                                                                                           </t>
  </si>
  <si>
    <t xml:space="preserve">PORTA DE MADEIRA, FOLHA MEDIA (NBR 15930) DE 70 X 210 CM, E = 35 MM, NUCLEO SARRAFEADO, CAPA FRISADA EM HDF, ACABAMENTO MELAMINICO EM PADRAO MADEIRA                                                                                                                                                                                                                                                                                                        </t>
  </si>
  <si>
    <t xml:space="preserve">PORTA DE MADEIRA, FOLHA MEDIA (NBR 15930) DE 60 X 210 CM, E = 35 MM, NUCLEO SARRAFEADO, CAPA FRISADA EM HDF, ACABAMENTO MELAMINICO EM PADRAO MADEIRA                                                                                                                                                                                                                                                                                                            </t>
  </si>
  <si>
    <t xml:space="preserve">PORTA DE ENROLAR MANUAL COMPLETA, PERFIL MEIA CANA CEGA, EM ACO GALVANIZADO COM PINTURA ELETROSTATICA, CHAPA NUMERO 24 " (SEM INSTALACAO)                                                                                                                                                                                                                                                                      </t>
  </si>
  <si>
    <t xml:space="preserve">PORTA DE ABRIR EM ALUMINIO COM DIVISAO HORIZONTAL  PARA VIDROS,  ACABAMENTO ANODIZADO NATURAL, VIDROS INCLUSOS, SEM GUARNICAO/ALIZAR/VISTA , 87 X 210 CM                                                                                                                                                                                                                                                        </t>
  </si>
  <si>
    <t xml:space="preserve">PISO EM GRANITO, POLIDO, TIPO ANDORINHA/ QUARTZ/ CASTELO/ CORUMBA OU OUTROS EQUIVALENTES DA REGIAO, FORMATO MENOR OU IGUAL A 3025 CM2, E=  *2* CM                                                                                                                                                                                                                                                                                       </t>
  </si>
  <si>
    <t xml:space="preserve">PERFURATRIZ HIDRAULICA COM TRADO CURTO ACOPLADO, PROFUNDIDADE MAXIMA DE 20 M, DIAMETRO MAXIMO DE 1500 MM, POTENCIA INSTALADA DE 137 HP, MESA ROTATIVA COM TORQUE MAXIMO DE 30 KNM (INCLUI MONTAGEM, NAO INCLUI CAMINHAO)                                                                                                                                                                                                                </t>
  </si>
  <si>
    <t xml:space="preserve">PERFIL ELASTOMERICO PRE-FORMADO EM EPMD, PARA JUNTA DE DILATACAO DE USO GERAL EM MEDIAS SOLICITACOES, 8 MM DE LARGURA, MOVIMENTACAO DE *5 A 11* MM                                                                                                                                                                                                                                                                                                             </t>
  </si>
  <si>
    <t xml:space="preserve">PEITORIL EM MARMORE, POLIDO, BRANCO COMUM, L= *15* CM, E=  *3* CM, CORTE RETO                                                                                                                                                                                                                                                                                                                                                                                      </t>
  </si>
  <si>
    <t xml:space="preserve">PEDRA BRITADA GRADUADA, CLASSIFICADA (POSTO PEDREIRA/FORNECEDOR, SEM FRETE)                                                                                                                                                                                                                                                                                                                                                                                                   </t>
  </si>
  <si>
    <t xml:space="preserve">PASTILHA CERAMICA/PORCELANA, REVEST INT/EXT E  PISCINA, CORES FRIAS *5 X 5* CM                                                                                                                                                                                                                                                                                                                                                                                   </t>
  </si>
  <si>
    <t xml:space="preserve">PASTA VEDA JUNTAS/ROSCA, LATA DE *500* G, PARA INSTALACOES DE GAS E OUTROS                                                                                                                                                                                                                                                                                                                                                                                        </t>
  </si>
  <si>
    <t xml:space="preserve">PARAFUSO FRANCES ZINCADO, DIAMETRO 1/2", COMPRIMENTO 4", COM PORCA E ARRUELA                                                                                                                                                                                                                                                                                                                                                                                                 </t>
  </si>
  <si>
    <t xml:space="preserve">MISTURADOR BASE PARA CHUVEIRO/BANHEIRA, 1/2 " OU 3/4 ", SOLDAVEL OU ROSCAVEL                                                                                                                                                                                                                                                                                                                                                          </t>
  </si>
  <si>
    <t xml:space="preserve">MAQUINA TRANSFORMADORA MONOFASICA PARA SOLDA ELETRICA, TENSAO DE 220 V, FREQUENCIA DE 60 HZ, FAIXA DE CORRENTE ENTRE 80 A (+/- 10 A) E 250 A, POTENCIA ENTRE 14,00 KVA E 15,0 KVA, CICLO DE TRABALHO ENTRE 10% E 20% A 250 A                                                                                                                                                                                                             </t>
  </si>
  <si>
    <t xml:space="preserve">MANGUEIRA DE INCENDIO, TIPO 2, DE 2 1/2", COMPRIMENTO = 30 M, TECIDO EM FIO DE POLIESTER E TUBO INTERNO EM BORRACHA SINTETICA, COM UNIOES ENGATE RAPIDO                                                                                                                                                                                                                                                                        </t>
  </si>
  <si>
    <t xml:space="preserve">MANGUEIRA DE INCENDIO, TIPO 2, DE 2 1/2", COMPRIMENTO = 25 M, TECIDO EM FIO DE POLIESTER E TUBO INTERNO EM BORRACHA SINTETICA, COM UNIOES ENGATE RAPIDO                                                                                                                                                                                                                                                                                                     </t>
  </si>
  <si>
    <t xml:space="preserve">MANGUEIRA DE INCENDIO, TIPO 2, DE 2 1/2", COMPRIMENTO = 15 M, TECIDO EM FIO DE POLIESTER E TUBO INTERNO EM BORRACHA SINTETICA, COM UNIOES ENGATE RAPIDO                                                                                                                                                                                                                                                                                                       </t>
  </si>
  <si>
    <t xml:space="preserve">LOCACAO DE TALHA MANUAL DE CORRENTE, CAPACIDADE DE 2 T COM ELEVACAO DE 3 M                                                                                                                                                                                                                                                                                                                                                                             </t>
  </si>
  <si>
    <t xml:space="preserve">LAVATORIO/CUBA DE SOBREPOR RETANGULAR LOUCA BRANCA COM LADRAO *52 X 45* CM                                                                                                                                                                                                                                                                                                                                                                                             </t>
  </si>
  <si>
    <t xml:space="preserve">LAVATORIO/CUBA DE SOBREPOR OVAL PEQUENA LOUCA BRANCA SEM LADRAO *31 X 44*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</si>
  <si>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</si>
  <si>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</si>
  <si>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INVERSOR DE SOLDA MONOFASICO DE 160 A, POTENCIA DE 5400 W, TENSAO DE 220 V, TURBO VENTILADO, PROTECAO POR FUSIVEL TERMICO, PARA ELETRODOS DE 2,0 A 4,0 MM                                                                                                                                                                                                                                                                                                     </t>
  </si>
  <si>
    <t xml:space="preserve">CAIXA SIFONADA PVC, 150 X 150 X 50 MM, COM GRELHA QUADRADA BRANCA (NBR 5688)                                                                                                                                                                                                                                                                                                                                                                                   </t>
  </si>
  <si>
    <t xml:space="preserve">ADAPTADOR PVC SOLDAVEL, COM FLANGES LIVRES, 25 MM X 3/4", PARA CAIXA D' AGUA                                                                                                                                                                                                                                                                                                                                                                                             </t>
  </si>
  <si>
    <t xml:space="preserve">ACO CA-25, 25,0 MM, VERGALHAO                                                                                                                                                                                                                                                                                                                                                                                                                                             </t>
  </si>
  <si>
    <t>ENCARGOS SOCIAIS COMPLEMENTARES</t>
  </si>
  <si>
    <t>ASSENTAMENTO DE TUBO DE FERRO FUNDIDO PARA REDE DE ÁGUA, DN 80 MM, JUNTA ELÁSTICA, INSTALADO EM LOCAL COM NÍVEL ALTO DE INTERFERÊNCIAS (NÃO INCLUI FORNECIMENTO). AF_11/2017</t>
  </si>
  <si>
    <t>6,21</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</si>
  <si>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</si>
  <si>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</si>
  <si>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8,77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</si>
  <si>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</si>
  <si>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</si>
  <si>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</si>
  <si>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</si>
  <si>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</si>
  <si>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17,96</t>
  </si>
  <si>
    <t>ASSENTAMENTO DE TUBO DE FERRO FUNDIDO PARA REDE DE ÁGUA, DN 450 MM, JUNTA ELÁSTICA, INSTALADO EM LOCAL COM NÍVEL ALTO DE INTERFERÊNCIAS (NÃO INCLUI FORNECIMENTO). AF_11/2017</t>
  </si>
  <si>
    <t>19,81</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</si>
  <si>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</si>
  <si>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</si>
  <si>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28,12</t>
  </si>
  <si>
    <t>ASSENTAMENTO DE TUBO DE FERRO FUNDIDO PARA REDE DE ÁGUA, DN 700 MM, JUNTA ELÁSTICA, INSTALADO EM LOCAL COM NÍVEL ALTO DE INTERFERÊNCIAS (NÃO INCLUI FORNECIMENTO). AF_11/2017</t>
  </si>
  <si>
    <t>31,99</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</si>
  <si>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</si>
  <si>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</si>
  <si>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39,98</t>
  </si>
  <si>
    <t>ASSENTAMENTO DE TUBO DE FERRO FUNDIDO PARA REDE DE ÁGUA, DN 1000 MM, JUNTA ELÁSTICA, INSTALADO EM LOCAL COM NÍVEL ALTO DE INTERFERÊNCIAS (NÃO INCLUI FORNECIMENTO). AF_11/2017</t>
  </si>
  <si>
    <t>43,99</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</si>
  <si>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</si>
  <si>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</si>
  <si>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</si>
  <si>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</si>
  <si>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</si>
  <si>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6,48</t>
  </si>
  <si>
    <t>ASSENTAMENTO DE TUBO DE FERRO FUNDIDO PARA REDE DE ÁGUA, DN 250 MM, JUNTA ELÁSTICA, INSTALADO EM LOCAL COM NÍVEL BAIXO DE INTERFERÊNCIAS (NÃO INCLUI FORNECIMENTO). AF_11/2017</t>
  </si>
  <si>
    <t>7,61</t>
  </si>
  <si>
    <t>ASSENTAMENTO DE TUBO DE FERRO FUNDIDO PARA REDE DE ÁGUA, DN 300 MM, JUNTA ELÁSTICA, INSTALADO EM LOCAL COM NÍVEL BAIXO DE INTERFERÊNCIAS (NÃO INCLUI FORNECIMENTO). AF_11/2017</t>
  </si>
  <si>
    <t>8,74</t>
  </si>
  <si>
    <t>ASSENTAMENTO DE TUBO DE FERRO FUNDIDO PARA REDE DE ÁGUA, DN 350 MM, JUNTA ELÁSTICA, INSTALADO EM LOCAL COM NÍVEL BAIXO DE INTERFERÊNCIAS (NÃO INCLUI FORNECIMENTO). AF_11/2017</t>
  </si>
  <si>
    <t>9,88</t>
  </si>
  <si>
    <t>ASSENTAMENTO DE TUBO DE FERRO FUNDIDO PARA REDE DE ÁGUA, DN 400 MM, JUNTA ELÁSTICA, INSTALADO EM LOCAL COM NÍVEL BAIXO DE INTERFERÊNCIAS (NÃO INCLUI FORNECIMENTO). AF_11/2017</t>
  </si>
  <si>
    <t>11,01</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</si>
  <si>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</si>
  <si>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</si>
  <si>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</si>
  <si>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17,28</t>
  </si>
  <si>
    <t>ASSENTAMENTO DE TUBO DE FERRO FUNDIDO PARA REDE DE ÁGUA, DN 700 MM, JUNTA ELÁSTICA, INSTALADO EM LOCAL COM NÍVEL BAIXO DE INTERFERÊNCIAS (NÃO INCLUI FORNECIMENTO). AF_11/2017</t>
  </si>
  <si>
    <t>19,60</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</si>
  <si>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</si>
  <si>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</si>
  <si>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24,50</t>
  </si>
  <si>
    <t>ASSENTAMENTO DE TUBO DE FERRO FUNDIDO PARA REDE DE ÁGUA, DN 1000 MM, JUNTA ELÁSTICA, INSTALADO EM LOCAL COM NÍVEL BAIXO DE INTERFERÊNCIAS (NÃO INCLUI FORNECIMENTO). AF_11/2017</t>
  </si>
  <si>
    <t>26,96</t>
  </si>
  <si>
    <t>ASSENTAMENTO DE TUBO DE FERRO FUNDIDO PARA REDE DE ÁGUA, DN 1200 MM, JUNTA ELÁSTICA, INSTALADO EM LOCAL COM NÍVEL BAIXO DE INTERFERÊNCIAS (NÃO INCLUI FORNECIMENTO). AF_11/2017</t>
  </si>
  <si>
    <t>32,20</t>
  </si>
  <si>
    <t>ASSENTAMENTO DE TUBO DE AÇO CARBONO PARA REDE DE ÁGUA, DN 600 MM (24), JUNTA SOLDADA, INSTALADO EM LOCAL COM NÍVEL ALTO DE INTERFERÊNCIAS (NÃO INCLUI FORNECIMENTO). AF_11/2017</t>
  </si>
  <si>
    <t>27,29</t>
  </si>
  <si>
    <t>ASSENTAMENTO DE TUBO DE AÇO CARBONO PARA REDE DE ÁGUA, DN 700 MM (28), JUNTA SOLDADA, INSTALADO EM LOCAL COM NÍVEL ALTO DE INTERFERÊNCIAS (NÃO INCLUI FORNECIMENTO). AF_11/2017</t>
  </si>
  <si>
    <t>31,56</t>
  </si>
  <si>
    <t>ASSENTAMENTO DE TUBO DE AÇO CARBONO PARA REDE DE ÁGUA, DN 800 MM (32), JUNTA SOLDADA, INSTALADO EM LOCAL COM NÍVEL ALTO DE INTERFERÊNCIAS (NÃO INCLUI FORNECIMENTO). AF_11/2017</t>
  </si>
  <si>
    <t>35,84</t>
  </si>
  <si>
    <t>ASSENTAMENTO DE TUBO DE AÇO CARBONO PARA REDE DE ÁGUA, DN 900 MM (36), JUNTA SOLDADA, INSTALADO EM LOCAL COM NÍVEL ALTO DE INTERFERÊNCIAS (NÃO INCLUI FORNECIMENTO). AF_11/2017</t>
  </si>
  <si>
    <t>40,09</t>
  </si>
  <si>
    <t>ASSENTAMENTO DE TUBO DE AÇO CARBONO PARA REDE DE ÁGUA, DN 1000 MM (40) OU DN 1100 MM (44), JUNTA SOLDADA, INSTALADO EM LOCAL COM NÍVEL ALTO DE INTERFERÊNCIAS (NÃO INCLUI FORNECIMENTO). AF_11/2017</t>
  </si>
  <si>
    <t>48,65</t>
  </si>
  <si>
    <t>ASSENTAMENTO DE TUBO DE AÇO CARBONO PARA REDE DE ÁGUA, DN 1200 MM (48) OU DN 1300 MM (52), JUNTA SOLDADA, INSTALADO EM LOCAL COM NÍVEL ALTO DE INTERFERÊNCIAS (NÃO INCLUI FORNECIMENTO). AF_11/2017</t>
  </si>
  <si>
    <t>57,19</t>
  </si>
  <si>
    <t>ASSENTAMENTO DE TUBO DE AÇO CARBONO PARA REDE DE ÁGUA, DN 1400 MM (56'') OU DN 1500 MM (60), JUNTA SOLDADA, INSTALADO EM LOCAL COM NÍVEL ALTO DE INTERFERÊNCIAS (NÃO INCLUI FORNECIMENTO). AF_11/2017</t>
  </si>
  <si>
    <t>65,74</t>
  </si>
  <si>
    <t>ASSENTAMENTO DE TUBO DE AÇO CARBONO PARA REDE DE ÁGUA, DN 1600 MM (64) OU DN 1700 MM (68), JUNTA SOLDADA, INSTALADO EM LOCAL COM NÍVEL ALTO DE INTERFERÊNCIAS (NÃO INCLUI FORNECIMENTO). AF_11/2017</t>
  </si>
  <si>
    <t>74,28</t>
  </si>
  <si>
    <t>ASSENTAMENTO DE TUBO DE AÇO CARBONO PARA REDE DE ÁGUA, DN 1800 MM (72) OU DN 1900 MM (76), JUNTA SOLDADA, INSTALADO EM LOCAL COM NÍVEL ALTO DE INTERFERÊNCIAS (NÃO INCLUI FORNECIMENTO). AF_11/2017</t>
  </si>
  <si>
    <t>85,67</t>
  </si>
  <si>
    <t>ASSENTAMENTO DE TUBO DE AÇO CARBONO PARA REDE DE ÁGUA, DN 2000 MM (80) OU DN 2100 MM (84), JUNTA SOLDADA, INSTALADO EM LOCAL COM NÍVEL ALTO DE INTERFERÊNCIAS (NÃO INCLUI FORNECIMENTO). AF_11/2017</t>
  </si>
  <si>
    <t>94,50</t>
  </si>
  <si>
    <t>ASSENTAMENTO DE TUBO DE AÇO CARBONO PARA REDE DE ÁGUA, DN 600 MM (24), JUNTA SOLDADA, INSTALADO EM LOCAL COM NÍVEL BAIXO DE INTERFERÊNCIAS (NÃO INCLUI FORNECIMENTO). AF_11/2017</t>
  </si>
  <si>
    <t>22,56</t>
  </si>
  <si>
    <t>ASSENTAMENTO DE TUBO DE AÇO CARBONO PARA REDE DE ÁGUA, DN 700 MM (28), JUNTA SOLDADA, INSTALADO EM LOCAL COM NÍVEL BAIXO DE INTERFERÊNCIAS (NÃO INCLUI FORNECIMENTO). AF_11/2017</t>
  </si>
  <si>
    <t>26,15</t>
  </si>
  <si>
    <t>ASSENTAMENTO DE TUBO DE AÇO CARBONO PARA REDE DE ÁGUA, DN 800 MM (32), JUNTA SOLDADA, INSTALADO EM LOCAL COM NÍVEL BAIXO DE INTERFERÊNCIAS (NÃO INCLUI FORNECIMENTO). AF_11/2017</t>
  </si>
  <si>
    <t>29,75</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</si>
  <si>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</si>
  <si>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</si>
  <si>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</si>
  <si>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47,73</t>
  </si>
  <si>
    <t>ASSENTAMENTO DE TUBO DE AÇO CARBONO PARA REDE DE ÁGUA, DN 1400 MM (56'') OU DN 1500 MM (60), JUNTA SOLDADA, INSTALADO EM LOCAL COM NÍVEL BAIXO DE INTERFERÊNCIAS (NÃO INCLUI FORNECIMENTO). AF_11/2017</t>
  </si>
  <si>
    <t>54,92</t>
  </si>
  <si>
    <t>ASSENTAMENTO DE TUBO DE AÇO CARBONO PARA REDE DE ÁGUA, DN 1600 MM (64) OU DN 1700 MM (68), JUNTA SOLDADA, INSTALADO EM LOCAL COM NÍVEL BAIXO DE INTERFERÊNCIAS (NÃO INCLUI FORNECIMENTO). AF_11/2017</t>
  </si>
  <si>
    <t>62,11</t>
  </si>
  <si>
    <t>ASSENTAMENTO DE TUBO DE AÇO CARBONO PARA REDE DE ÁGUA, DN 1800 MM (72) OU DN 1900 MM (76), JUNTA SOLDADA, INSTALADO EM LOCAL COM NÍVEL BAIXO DE INTERFERÊNCIAS (NÃO INCLUI FORNECIMENTO). AF_11/2017</t>
  </si>
  <si>
    <t>71,49</t>
  </si>
  <si>
    <t>ASSENTAMENTO DE TUBO DE AÇO CARBONO PARA REDE DE ÁGUA, DN 2000 MM (80) OU DN 2100 MM (84), JUNTA SOLDADA, INSTALADO EM LOCAL COM NÍVEL BAIXO DE INTERFERÊNCIAS (NÃO INCLUI FORNECIMENTO). AF_11/2017</t>
  </si>
  <si>
    <t>78,91</t>
  </si>
  <si>
    <t>22,15</t>
  </si>
  <si>
    <t>45,53</t>
  </si>
  <si>
    <t>67,43</t>
  </si>
  <si>
    <t>180,68</t>
  </si>
  <si>
    <t>223,21</t>
  </si>
  <si>
    <t>293,62</t>
  </si>
  <si>
    <t>61,18</t>
  </si>
  <si>
    <t>98,44</t>
  </si>
  <si>
    <t>135,06</t>
  </si>
  <si>
    <t>188,79</t>
  </si>
  <si>
    <t>226,69</t>
  </si>
  <si>
    <t>613,08</t>
  </si>
  <si>
    <t>23,91</t>
  </si>
  <si>
    <t>69,18</t>
  </si>
  <si>
    <t>182,43</t>
  </si>
  <si>
    <t>224,96</t>
  </si>
  <si>
    <t>297,24</t>
  </si>
  <si>
    <t>41,15</t>
  </si>
  <si>
    <t>62,93</t>
  </si>
  <si>
    <t>100,19</t>
  </si>
  <si>
    <t>136,82</t>
  </si>
  <si>
    <t>190,54</t>
  </si>
  <si>
    <t>230,30</t>
  </si>
  <si>
    <t>615,30</t>
  </si>
  <si>
    <t>20,26</t>
  </si>
  <si>
    <t>24,99</t>
  </si>
  <si>
    <t>34,48</t>
  </si>
  <si>
    <t>39,22</t>
  </si>
  <si>
    <t>43,96</t>
  </si>
  <si>
    <t>48,73</t>
  </si>
  <si>
    <t>53,47</t>
  </si>
  <si>
    <t>67,68</t>
  </si>
  <si>
    <t>2,69</t>
  </si>
  <si>
    <t>3,69</t>
  </si>
  <si>
    <t>4,19</t>
  </si>
  <si>
    <t>10,64</t>
  </si>
  <si>
    <t>5,92</t>
  </si>
  <si>
    <t>6,41</t>
  </si>
  <si>
    <t>15,22</t>
  </si>
  <si>
    <t>11,70</t>
  </si>
  <si>
    <t>4,46</t>
  </si>
  <si>
    <t>4,95</t>
  </si>
  <si>
    <t>5,45</t>
  </si>
  <si>
    <t>14,26</t>
  </si>
  <si>
    <t>8,66</t>
  </si>
  <si>
    <t>18,83</t>
  </si>
  <si>
    <t>13,92</t>
  </si>
  <si>
    <t>124,54</t>
  </si>
  <si>
    <t>0,73</t>
  </si>
  <si>
    <t>147,65</t>
  </si>
  <si>
    <t>866,51</t>
  </si>
  <si>
    <t>17,71</t>
  </si>
  <si>
    <t>1.155,04</t>
  </si>
  <si>
    <t>1.800,72</t>
  </si>
  <si>
    <t>30,20</t>
  </si>
  <si>
    <t>39,80</t>
  </si>
  <si>
    <t>124,76</t>
  </si>
  <si>
    <t>148,00</t>
  </si>
  <si>
    <t>869,37</t>
  </si>
  <si>
    <t>1.158,44</t>
  </si>
  <si>
    <t>28,86</t>
  </si>
  <si>
    <t>1.804,36</t>
  </si>
  <si>
    <t>33,84</t>
  </si>
  <si>
    <t>43,81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</si>
  <si>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</si>
  <si>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</si>
  <si>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2,28</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</si>
  <si>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</si>
  <si>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</si>
  <si>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</si>
  <si>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</si>
  <si>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102,06</t>
  </si>
  <si>
    <t>133,90</t>
  </si>
  <si>
    <t>8,21</t>
  </si>
  <si>
    <t>168,66</t>
  </si>
  <si>
    <t>220,67</t>
  </si>
  <si>
    <t>249,59</t>
  </si>
  <si>
    <t>13,36</t>
  </si>
  <si>
    <t>15,18</t>
  </si>
  <si>
    <t>432,65</t>
  </si>
  <si>
    <t>18,66</t>
  </si>
  <si>
    <t>108,02</t>
  </si>
  <si>
    <t>12,17</t>
  </si>
  <si>
    <t>141,34</t>
  </si>
  <si>
    <t>177,85</t>
  </si>
  <si>
    <t>231,43</t>
  </si>
  <si>
    <t>22,08</t>
  </si>
  <si>
    <t>261,95</t>
  </si>
  <si>
    <t>28,69</t>
  </si>
  <si>
    <t>32,03</t>
  </si>
  <si>
    <t>449,97</t>
  </si>
  <si>
    <t>35,37</t>
  </si>
  <si>
    <t>88,98</t>
  </si>
  <si>
    <t>113,65</t>
  </si>
  <si>
    <t>189,33</t>
  </si>
  <si>
    <t>216,10</t>
  </si>
  <si>
    <t>260,08</t>
  </si>
  <si>
    <t>291,50</t>
  </si>
  <si>
    <t>96,15</t>
  </si>
  <si>
    <t>122,52</t>
  </si>
  <si>
    <t>154,73</t>
  </si>
  <si>
    <t>201,40</t>
  </si>
  <si>
    <t>229,62</t>
  </si>
  <si>
    <t>275,10</t>
  </si>
  <si>
    <t>308,28</t>
  </si>
  <si>
    <t>37,10</t>
  </si>
  <si>
    <t>45,14</t>
  </si>
  <si>
    <t>53,69</t>
  </si>
  <si>
    <t>71,83</t>
  </si>
  <si>
    <t>81,97</t>
  </si>
  <si>
    <t>93,48</t>
  </si>
  <si>
    <t>397,62</t>
  </si>
  <si>
    <t>116,98</t>
  </si>
  <si>
    <t>574,87</t>
  </si>
  <si>
    <t>157,44</t>
  </si>
  <si>
    <t>34,58</t>
  </si>
  <si>
    <t>44,27</t>
  </si>
  <si>
    <t>54,01</t>
  </si>
  <si>
    <t>74,18</t>
  </si>
  <si>
    <t>85,35</t>
  </si>
  <si>
    <t>96,99</t>
  </si>
  <si>
    <t>110,26</t>
  </si>
  <si>
    <t>417,41</t>
  </si>
  <si>
    <t>136,77</t>
  </si>
  <si>
    <t>599,26</t>
  </si>
  <si>
    <t>181,83</t>
  </si>
  <si>
    <t>79,11</t>
  </si>
  <si>
    <t>84,93</t>
  </si>
  <si>
    <t>50,40</t>
  </si>
  <si>
    <t>65,37</t>
  </si>
  <si>
    <t>85,79</t>
  </si>
  <si>
    <t>56,22</t>
  </si>
  <si>
    <t>72,80</t>
  </si>
  <si>
    <t>94,99</t>
  </si>
  <si>
    <t>127,14</t>
  </si>
  <si>
    <t>84,76</t>
  </si>
  <si>
    <t>225,23</t>
  </si>
  <si>
    <t>158,72</t>
  </si>
  <si>
    <t>125,47</t>
  </si>
  <si>
    <t>441,23</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</si>
  <si>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</si>
  <si>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</si>
  <si>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7,82</t>
  </si>
  <si>
    <t>ASSENTAMENTO DE TUBO DE PVC DEFOFO OU PRFV OU RPVC PARA REDE DE ÁGUA, DN 250 MM, JUNTA ELÁSTICA INTEGRADA, INSTALADO EM LOCAL COM NÍVEL ALTO DE INTERFERÊNCIAS (NÃO INCLUI FORNECIMENTO). AF_11/2017</t>
  </si>
  <si>
    <t>9,62</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</si>
  <si>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</si>
  <si>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</si>
  <si>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13,21</t>
  </si>
  <si>
    <t>ASSENTAMENTO DE TUBO DE PVC DEFOFO OU PRFV OU RPVC PARA REDE DE ÁGUA, DN 400 MM, JUNTA ELÁSTICA INTEGRADA, INSTALADO EM LOCAL COM NÍVEL ALTO DE INTERFERÊNCIAS (NÃO INCLUI FORNECIMENTO). AF_11/2017</t>
  </si>
  <si>
    <t>15,00</t>
  </si>
  <si>
    <t>ASSENTAMENTO DE TUBO DE PVC DEFOFO OU PRFV OU RPVC PARA REDE DE ÁGUA, DN 500 MM, JUNTA ELÁSTICA INTEGRADA, INSTALADO EM LOCAL COM NÍVEL ALTO DE INTERFERÊNCIAS (NÃO INCLUI FORNECIMENTO). AF_11/2017</t>
  </si>
  <si>
    <t>18,60</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</si>
  <si>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</si>
  <si>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</si>
  <si>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3,91</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</si>
  <si>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</si>
  <si>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</si>
  <si>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</si>
  <si>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</si>
  <si>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7,51</t>
  </si>
  <si>
    <t>ASSENTAMENTO DE TUBO DE PVC DEFOFO OU PRFV OU RPVC PARA REDE DE ÁGUA, DN 500 MM, JUNTA ELÁSTICA INTEGRADA, INSTALADO EM LOCAL COM NÍVEL BAIXO DE INTERFERÊNCIAS (NÃO INCLUI FORNECIMENTO). AF_11/2017</t>
  </si>
  <si>
    <t>81,52</t>
  </si>
  <si>
    <t>355,02</t>
  </si>
  <si>
    <t>292,89</t>
  </si>
  <si>
    <t>768,98</t>
  </si>
  <si>
    <t>686,59</t>
  </si>
  <si>
    <t>520,88</t>
  </si>
  <si>
    <t>602,32</t>
  </si>
  <si>
    <t>358,75</t>
  </si>
  <si>
    <t>372,78</t>
  </si>
  <si>
    <t>630,20</t>
  </si>
  <si>
    <t>699,30</t>
  </si>
  <si>
    <t>3.900,15</t>
  </si>
  <si>
    <t>EXECUÇÃO DE RESERVATÓRIO ELEVADO DE ÁGUA (2000 LITROS) EM CANTEIRO DE OBRA, APOIADO EM ESTRUTURA DE MADEIRA. AF_02/2016</t>
  </si>
  <si>
    <t>5.866,06</t>
  </si>
  <si>
    <t>171,02</t>
  </si>
  <si>
    <t>285,26</t>
  </si>
  <si>
    <t>525,83</t>
  </si>
  <si>
    <t>730,09</t>
  </si>
  <si>
    <t>PAREDE DE MADEIRA COMPENSADA PARA CONSTRUÇÃO TEMPORÁRIA EM CHAPA SIMPLES, EXTERNA, COM ÁREA LÍQUIDA MAIOR OU IGUAL A 6 M², SEM VÃO. AF_05/2018</t>
  </si>
  <si>
    <t>82,28</t>
  </si>
  <si>
    <t>PAREDE DE MADEIRA COMPENSADA PARA CONSTRUÇÃO TEMPORÁRIA EM CHAPA SIMPLES, EXTERNA, COM ÁREA LÍQUIDA MENOR QUE 6 M², SEM VÃO. AF_05/2018</t>
  </si>
  <si>
    <t>84,92</t>
  </si>
  <si>
    <t>PAREDE DE MADEIRA COMPENSADA PARA CONSTRUÇÃO TEMPORÁRIA EM CHAPA SIMPLES, INTERNA, COM ÁREA LÍQUIDA MAIOR OU IGUAL A 6 M², SEM VÃO. AF_05/2018</t>
  </si>
  <si>
    <t>69,80</t>
  </si>
  <si>
    <t>PAREDE DE MADEIRA COMPENSADA PARA CONSTRUÇÃO TEMPORÁRIA EM CHAPA SIMPLES, INTERNA, COM ÁREA LÍQUIDA MENOR QUE 6 M², SEM VÃO. AF_05/2018</t>
  </si>
  <si>
    <t>71,68</t>
  </si>
  <si>
    <t>PAREDE DE MADEIRA COMPENSADA PARA CONSTRUÇÃO TEMPORÁRIA EM CHAPA SIMPLES, EXTERNA, COM ÁREA LÍQUIDA MAIOR OU IGUAL A 6 M², COM VÃO. AF_05/2018</t>
  </si>
  <si>
    <t>99,78</t>
  </si>
  <si>
    <t>PAREDE DE MADEIRA COMPENSADA PARA CONSTRUÇÃO TEMPORÁRIA EM CHAPA SIMPLES, EXTERNA, COM ÁREA LÍQUIDA MENOR QUE 6 M², COM VÃO. AF_05/2018</t>
  </si>
  <si>
    <t>130,87</t>
  </si>
  <si>
    <t>PAREDE DE MADEIRA COMPENSADA PARA CONSTRUÇÃO TEMPORÁRIA EM CHAPA SIMPLES, INTERNA, COM ÁREA LÍQUIDA MAIOR OU IGUAL A 6 M², COM VÃO. AF_05/2018</t>
  </si>
  <si>
    <t>82,58</t>
  </si>
  <si>
    <t>PAREDE DE MADEIRA COMPENSADA PARA CONSTRUÇÃO TEMPORÁRIA EM CHAPA SIMPLES, INTERNA, COM ÁREA LÍQUIDA MENOR QUE 6 M², COM VÃO. AF_05/2018</t>
  </si>
  <si>
    <t>106,18</t>
  </si>
  <si>
    <t>PAREDE DE MADEIRA COMPENSADA PARA CONSTRUÇÃO TEMPORÁRIA EM CHAPA DUPLA, EXTERNA, COM ÁREA LÍQUIDA MAIOR OU IGUAL A 6 M², SEM VÃO. AF_05/2018</t>
  </si>
  <si>
    <t>101,15</t>
  </si>
  <si>
    <t>PAREDE DE MADEIRA COMPENSADA PARA CONSTRUÇÃO TEMPORÁRIA EM CHAPA DUPLA, EXTERNA, COM ÁREA LÍQUIDA MENOR QUE 6 M², SEM VÃO. AF_05/2018</t>
  </si>
  <si>
    <t>105,02</t>
  </si>
  <si>
    <t>PAREDE DE MADEIRA COMPENSADA PARA CONSTRUÇÃO TEMPORÁRIA EM CHAPA DUPLA, INTERNA, COM ÁREA LÍQUIDA MAIOR OU IGUAL A 6 M², SEM VÃO. AF_05/2018</t>
  </si>
  <si>
    <t>86,38</t>
  </si>
  <si>
    <t>PAREDE DE MADEIRA COMPENSADA PARA CONSTRUÇÃO TEMPORÁRIA EM CHAPA DUPLA, INTERNA, COM ÁREA LÍQUIDA MENOR QUE 6 M², SEM VÃO. AF_05/2018</t>
  </si>
  <si>
    <t>88,72</t>
  </si>
  <si>
    <t>PAREDE DE MADEIRA COMPENSADA PARA CONSTRUÇÃO TEMPORÁRIA EM CHAPA DUPLA, EXTERNA, COM ÁREA LÍQUIDA MAIOR OU IGUAL A QUE 6 M², COM VÃO. AF_05/2018</t>
  </si>
  <si>
    <t>123,16</t>
  </si>
  <si>
    <t>PAREDE DE MADEIRA COMPENSADA PARA CONSTRUÇÃO TEMPORÁRIA EM CHAPA DUPLA, EXTERNA, COM ÁREA LÍQUIDA MENOR QUE 6 M², COM VÃO. AF_05/2018</t>
  </si>
  <si>
    <t>165,28</t>
  </si>
  <si>
    <t>PAREDE DE MADEIRA COMPENSADA PARA CONSTRUÇÃO TEMPORÁRIA EM CHAPA DUPLA, INTERNA, COM ÁREA LÍQUIDA MAIOR OU IGUAL A 6 M², COM VÃO. AF_05/2018</t>
  </si>
  <si>
    <t>103,67</t>
  </si>
  <si>
    <t>PAREDE DE MADEIRA COMPENSADA PARA CONSTRUÇÃO TEMPORÁRIA EM CHAPA DUPLA, INTERNA, COM ÁREA LÍQUIDA MENOR QUE 6 M², COM VÃO. AF_05/2018</t>
  </si>
  <si>
    <t>137,55</t>
  </si>
  <si>
    <t>TAPUME COM COMPENSADO DE MADEIRA. AF_05/2018</t>
  </si>
  <si>
    <t>77,85</t>
  </si>
  <si>
    <t>TAPUME COM TELHA METÁLICA. AF_05/2018</t>
  </si>
  <si>
    <t>84,02</t>
  </si>
  <si>
    <t>PISO PARA CONSTRUÇÃO TEMPORÁRIA EM MADEIRA, SEM REAPROVEITAMENTO. AF_05/2018</t>
  </si>
  <si>
    <t>65,05</t>
  </si>
  <si>
    <t>ESTRUTURA DE MADEIRA PROVISÓRIA PARA SUPORTE DE CAIXA DÁGUA ELEVADA DE 1000 LITROS. AF_05/2018</t>
  </si>
  <si>
    <t>3.314,15</t>
  </si>
  <si>
    <t>ESTRUTURA DE MADEIRA PROVISÓRIA PARA SUPORTE DE CAIXA DÁGUA ELEVADA DE 3000 LITROS. AF_05/2018</t>
  </si>
  <si>
    <t>4.848,48</t>
  </si>
  <si>
    <t>354,10</t>
  </si>
  <si>
    <t>131,45</t>
  </si>
  <si>
    <t>96,74</t>
  </si>
  <si>
    <t>89,82</t>
  </si>
  <si>
    <t>157,71</t>
  </si>
  <si>
    <t>180,16</t>
  </si>
  <si>
    <t>125,85</t>
  </si>
  <si>
    <t>221,04</t>
  </si>
  <si>
    <t>98,31</t>
  </si>
  <si>
    <t>165,87</t>
  </si>
  <si>
    <t>157,32</t>
  </si>
  <si>
    <t>399,03</t>
  </si>
  <si>
    <t>88,08</t>
  </si>
  <si>
    <t>89,28</t>
  </si>
  <si>
    <t>74,53</t>
  </si>
  <si>
    <t>126,55</t>
  </si>
  <si>
    <t>123,97</t>
  </si>
  <si>
    <t>158,43</t>
  </si>
  <si>
    <t>24,10</t>
  </si>
  <si>
    <t>134,28</t>
  </si>
  <si>
    <t>166,89</t>
  </si>
  <si>
    <t>125,74</t>
  </si>
  <si>
    <t>175,15</t>
  </si>
  <si>
    <t>131,60</t>
  </si>
  <si>
    <t>123,65</t>
  </si>
  <si>
    <t>151,63</t>
  </si>
  <si>
    <t>100,64</t>
  </si>
  <si>
    <t>128,57</t>
  </si>
  <si>
    <t>128,81</t>
  </si>
  <si>
    <t>161,18</t>
  </si>
  <si>
    <t>67,17</t>
  </si>
  <si>
    <t>2,84</t>
  </si>
  <si>
    <t>11,58</t>
  </si>
  <si>
    <t>BETONEIRA CAPACIDADE NOMINAL DE 400 L, CAPACIDADE DE MISTURA 280 L, MOTOR ELÉTRICO TRIFÁSICO POTÊNCIA DE 2 CV, SEM CARREGADOR - CHP DIURNO. AF_10/2014</t>
  </si>
  <si>
    <t>133,15</t>
  </si>
  <si>
    <t>157,86</t>
  </si>
  <si>
    <t>140,24</t>
  </si>
  <si>
    <t>119,54</t>
  </si>
  <si>
    <t>76,18</t>
  </si>
  <si>
    <t>3,74</t>
  </si>
  <si>
    <t>337,34</t>
  </si>
  <si>
    <t>789,10</t>
  </si>
  <si>
    <t>663,38</t>
  </si>
  <si>
    <t>191,11</t>
  </si>
  <si>
    <t>176,29</t>
  </si>
  <si>
    <t>6,70</t>
  </si>
  <si>
    <t>143,09</t>
  </si>
  <si>
    <t>199,07</t>
  </si>
  <si>
    <t>221,81</t>
  </si>
  <si>
    <t>92,39</t>
  </si>
  <si>
    <t>10,87</t>
  </si>
  <si>
    <t>11,26</t>
  </si>
  <si>
    <t>16,06</t>
  </si>
  <si>
    <t>423,77</t>
  </si>
  <si>
    <t>232,50</t>
  </si>
  <si>
    <t>123,70</t>
  </si>
  <si>
    <t>69,17</t>
  </si>
  <si>
    <t>15,33</t>
  </si>
  <si>
    <t>42,25</t>
  </si>
  <si>
    <t>109,21</t>
  </si>
  <si>
    <t>128,19</t>
  </si>
  <si>
    <t>56,24</t>
  </si>
  <si>
    <t>154,77</t>
  </si>
  <si>
    <t>162,85</t>
  </si>
  <si>
    <t>25,14</t>
  </si>
  <si>
    <t>119,17</t>
  </si>
  <si>
    <t>239,33</t>
  </si>
  <si>
    <t>23,68</t>
  </si>
  <si>
    <t>164,04</t>
  </si>
  <si>
    <t>117,47</t>
  </si>
  <si>
    <t>86,68</t>
  </si>
  <si>
    <t>210,42</t>
  </si>
  <si>
    <t>617,38</t>
  </si>
  <si>
    <t>102,75</t>
  </si>
  <si>
    <t>21,29</t>
  </si>
  <si>
    <t>355,95</t>
  </si>
  <si>
    <t>131,96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</si>
  <si>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</si>
  <si>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60,41</t>
  </si>
  <si>
    <t>91,59</t>
  </si>
  <si>
    <t>1.872,70</t>
  </si>
  <si>
    <t>112,51</t>
  </si>
  <si>
    <t>219,52</t>
  </si>
  <si>
    <t>126,08</t>
  </si>
  <si>
    <t>102,16</t>
  </si>
  <si>
    <t>109,82</t>
  </si>
  <si>
    <t>22,35</t>
  </si>
  <si>
    <t>20,68</t>
  </si>
  <si>
    <t>3,72</t>
  </si>
  <si>
    <t>127,53</t>
  </si>
  <si>
    <t>32,68</t>
  </si>
  <si>
    <t>106,70</t>
  </si>
  <si>
    <t>161,50</t>
  </si>
  <si>
    <t>158,85</t>
  </si>
  <si>
    <t>155,31</t>
  </si>
  <si>
    <t>TRATOR DE PNEUS COM POTÊNCIA DE 122 CV, TRAÇÃO 4X4, COM VASSOURA MECÂNICA ACOPLADA - CHP DIURNO. AF_02/2017</t>
  </si>
  <si>
    <t>102,72</t>
  </si>
  <si>
    <t>TRATOR DE PNEUS COM POTÊNCIA DE 122 CV, TRAÇÃO 4X4, COM GRADE DE DISCOS ACOPLADA - CHP DIURNO. AF_02/2017</t>
  </si>
  <si>
    <t>102,47</t>
  </si>
  <si>
    <t>TRATOR DE PNEUS COM POTÊNCIA DE 85 CV, TRAÇÃO 4X4, COM GRADE DE DISCOS ACOPLADA - CHP DIURNO. AF_02/2017</t>
  </si>
  <si>
    <t>80,34</t>
  </si>
  <si>
    <t>CAMINHÃO BASCULANTE 10 M3, TRUCADO, POTÊNCIA 230 CV, INCLUSIVE CAÇAMBA METÁLICA, COM DISTRIBUIDOR DE AGREGADOS ACOPLADO - CHP DIURNO. AF_02/2017</t>
  </si>
  <si>
    <t>170,40</t>
  </si>
  <si>
    <t>TRATOR DE PNEUS COM POTÊNCIA DE 85 CV, TRAÇÃO 4X4, COM VASSOURA MECÂNICA ACOPLADA - CHP DIURNO. AF_03/2017</t>
  </si>
  <si>
    <t>80,59</t>
  </si>
  <si>
    <t>MINICARREGADEIRA SOBRE RODAS POTENCIA 47HP CAPACIDADE OPERACAO 646 KG, COM VASSOURA MECÂNICA ACOPLADA - CHP DIURNO. AF_03/2017</t>
  </si>
  <si>
    <t>76,04</t>
  </si>
  <si>
    <t>MINIESCAVADEIRA SOBRE ESTEIRAS, POTENCIA LIQUIDA DE *30* HP, PESO OPERACIONAL DE *3.500* KG - CHP DIURNO. AF_04/2017</t>
  </si>
  <si>
    <t>65,09</t>
  </si>
  <si>
    <t>PERFURATRIZ ROTATIVA SOBRE ESTEIRA, TORQUE MAXIMO 2500 KGM, POTENCIA 110 HP, MOTOR DIESEL- CHP DIURNO. AF_05/2017</t>
  </si>
  <si>
    <t>162,52</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</si>
  <si>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</si>
  <si>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</si>
  <si>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126,58</t>
  </si>
  <si>
    <t>INVERSOR DE SOLDA MONOFÁSICO DE 160 A, POTÊNCIA DE 5400 W, TENSÃO DE 220 V, PARA SOLDA COM ELETRODOS DE 2,0 A 4,0 MM E PROCESSO TIG - CHP DIURNO. AF_06/2018</t>
  </si>
  <si>
    <t>51,70</t>
  </si>
  <si>
    <t>38,57</t>
  </si>
  <si>
    <t>36,67</t>
  </si>
  <si>
    <t>36,44</t>
  </si>
  <si>
    <t>28,44</t>
  </si>
  <si>
    <t>127,08</t>
  </si>
  <si>
    <t>90,50</t>
  </si>
  <si>
    <t>34,41</t>
  </si>
  <si>
    <t>52,73</t>
  </si>
  <si>
    <t>120,93</t>
  </si>
  <si>
    <t>40,50</t>
  </si>
  <si>
    <t>42,96</t>
  </si>
  <si>
    <t>37,12</t>
  </si>
  <si>
    <t>29,55</t>
  </si>
  <si>
    <t>27,62</t>
  </si>
  <si>
    <t>34,85</t>
  </si>
  <si>
    <t>1,68</t>
  </si>
  <si>
    <t>33,47</t>
  </si>
  <si>
    <t>63,40</t>
  </si>
  <si>
    <t>44,53</t>
  </si>
  <si>
    <t>53,84</t>
  </si>
  <si>
    <t>19,46</t>
  </si>
  <si>
    <t>33,71</t>
  </si>
  <si>
    <t>30,99</t>
  </si>
  <si>
    <t>46,46</t>
  </si>
  <si>
    <t>43,31</t>
  </si>
  <si>
    <t>32,94</t>
  </si>
  <si>
    <t>50,30</t>
  </si>
  <si>
    <t>BETONEIRA CAPACIDADE NOMINAL DE 400 L, CAPACIDADE DE MISTURA 280 L, MOTOR ELÉTRICO TRIFÁSICO POTÊNCIA DE 2 CV, SEM CARREGADOR - CHI DIURNO. AF_10/2014</t>
  </si>
  <si>
    <t>46,95</t>
  </si>
  <si>
    <t>55,09</t>
  </si>
  <si>
    <t>45,88</t>
  </si>
  <si>
    <t>31,30</t>
  </si>
  <si>
    <t>58,02</t>
  </si>
  <si>
    <t>114,96</t>
  </si>
  <si>
    <t>240,92</t>
  </si>
  <si>
    <t>212,05</t>
  </si>
  <si>
    <t>77,89</t>
  </si>
  <si>
    <t>40,89</t>
  </si>
  <si>
    <t>2,04</t>
  </si>
  <si>
    <t>52,09</t>
  </si>
  <si>
    <t>3,23</t>
  </si>
  <si>
    <t>3,82</t>
  </si>
  <si>
    <t>163,17</t>
  </si>
  <si>
    <t>98,10</t>
  </si>
  <si>
    <t>54,91</t>
  </si>
  <si>
    <t>33,96</t>
  </si>
  <si>
    <t>8,32</t>
  </si>
  <si>
    <t>35,92</t>
  </si>
  <si>
    <t>30,54</t>
  </si>
  <si>
    <t>35,97</t>
  </si>
  <si>
    <t>21,92</t>
  </si>
  <si>
    <t>32,44</t>
  </si>
  <si>
    <t>47,79</t>
  </si>
  <si>
    <t>37,32</t>
  </si>
  <si>
    <t>28,75</t>
  </si>
  <si>
    <t>21,70</t>
  </si>
  <si>
    <t>40,87</t>
  </si>
  <si>
    <t>6,13</t>
  </si>
  <si>
    <t>241,99</t>
  </si>
  <si>
    <t>70,59</t>
  </si>
  <si>
    <t>20,45</t>
  </si>
  <si>
    <t>110,55</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</si>
  <si>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</si>
  <si>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0,22</t>
  </si>
  <si>
    <t>90,34</t>
  </si>
  <si>
    <t>129,81</t>
  </si>
  <si>
    <t>35,96</t>
  </si>
  <si>
    <t>21,72</t>
  </si>
  <si>
    <t>19,29</t>
  </si>
  <si>
    <t>19,04</t>
  </si>
  <si>
    <t>45,26</t>
  </si>
  <si>
    <t>25,68</t>
  </si>
  <si>
    <t>50,81</t>
  </si>
  <si>
    <t>56,92</t>
  </si>
  <si>
    <t>55,59</t>
  </si>
  <si>
    <t>TRATOR DE PNEUS COM POTÊNCIA DE 122 CV, TRAÇÃO 4X4, COM VASSOURA MECÂNICA ACOPLADA - CHI DIURNO. AF_02/2017</t>
  </si>
  <si>
    <t>36,77</t>
  </si>
  <si>
    <t>TRATOR DE PNEUS COM POTÊNCIA DE 122 CV, TRAÇÃO 4X4, COM GRADE DE DISCOS ACOPLADA - CHI DIURNO. AF_02/2017</t>
  </si>
  <si>
    <t>TRATOR DE PNEUS COM POTÊNCIA DE 85 CV, TRAÇÃO 4X4, COM GRADE DE DISCOS ACOPLADA - CHI DIURNO. AF_02/2017</t>
  </si>
  <si>
    <t>33,53</t>
  </si>
  <si>
    <t>CAMINHÃO BASCULANTE 10 M3, TRUCADO, POTÊNCIA 230 CV, INCLUSIVE CAÇAMBA METÁLICA, COM DISTRIBUIDOR DE AGREGADOS ACOPLADO - CHI DIURNO. AF_02/2017</t>
  </si>
  <si>
    <t>39,17</t>
  </si>
  <si>
    <t>TRATOR DE PNEUS COM POTÊNCIA DE 85 CV, TRAÇÃO 4X4, COM VASSOURA MECÂNICA ACOPLADA - CHI DIURNO. AF_02/2017</t>
  </si>
  <si>
    <t>33,66</t>
  </si>
  <si>
    <t>MINICARREGADEIRA SOBRE RODAS POTENCIA 47HP CAPACIDADE OPERACAO 646 KG, COM VASSOURA MECÂNICA ACOPLADA - CHI DIURNO. AF_03/2017</t>
  </si>
  <si>
    <t>37,31</t>
  </si>
  <si>
    <t>47,24</t>
  </si>
  <si>
    <t>MINIESCAVADEIRA SOBRE ESTEIRAS, POTENCIA LIQUIDA DE *30* HP, PESO OPERACIONAL DE *3.500* KG - CHI DIURNO. AF_04/2017</t>
  </si>
  <si>
    <t>36,60</t>
  </si>
  <si>
    <t>PERFURATRIZ ROTATIVA SOBRE ESTEIRA, TORQUE MAXIMO 2500 KGM, POTENCIA 110 HP, MOTOR DIESEL - CHI DIURNO. AF_05/2017</t>
  </si>
  <si>
    <t>67,45</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</si>
  <si>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</si>
  <si>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</si>
  <si>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48,16</t>
  </si>
  <si>
    <t>INVERSOR DE SOLDA MONOFÁSICO DE 160 A, POTÊNCIA DE 5400 W, TENSÃO DE 220 V, PARA SOLDA COM ELETRODOS DE 2,0 A 4,0 MM E PROCESSO TIG - CHI DIURNO. AF_06/2018</t>
  </si>
  <si>
    <t>24,08</t>
  </si>
  <si>
    <t>30,10</t>
  </si>
  <si>
    <t>49,65</t>
  </si>
  <si>
    <t>15,16</t>
  </si>
  <si>
    <t>17,62</t>
  </si>
  <si>
    <t>0,13</t>
  </si>
  <si>
    <t>18,08</t>
  </si>
  <si>
    <t>41,26</t>
  </si>
  <si>
    <t>83,59</t>
  </si>
  <si>
    <t>7,39</t>
  </si>
  <si>
    <t>37,49</t>
  </si>
  <si>
    <t>76,02</t>
  </si>
  <si>
    <t>67,06</t>
  </si>
  <si>
    <t>155,17</t>
  </si>
  <si>
    <t>25,94</t>
  </si>
  <si>
    <t>16,45</t>
  </si>
  <si>
    <t>34,86</t>
  </si>
  <si>
    <t>22,12</t>
  </si>
  <si>
    <t>88,07</t>
  </si>
  <si>
    <t>0,26</t>
  </si>
  <si>
    <t>142,72</t>
  </si>
  <si>
    <t>22,01</t>
  </si>
  <si>
    <t>5,78</t>
  </si>
  <si>
    <t>27,54</t>
  </si>
  <si>
    <t>4,01</t>
  </si>
  <si>
    <t>19,52</t>
  </si>
  <si>
    <t>24,43</t>
  </si>
  <si>
    <t>11,48</t>
  </si>
  <si>
    <t>81,61</t>
  </si>
  <si>
    <t>9,22</t>
  </si>
  <si>
    <t>53,81</t>
  </si>
  <si>
    <t>41,12</t>
  </si>
  <si>
    <t>35,76</t>
  </si>
  <si>
    <t>101,46</t>
  </si>
  <si>
    <t>37,30</t>
  </si>
  <si>
    <t>37,53</t>
  </si>
  <si>
    <t>122,93</t>
  </si>
  <si>
    <t>23,97</t>
  </si>
  <si>
    <t>57,24</t>
  </si>
  <si>
    <t>33,24</t>
  </si>
  <si>
    <t>27,80</t>
  </si>
  <si>
    <t>93,90</t>
  </si>
  <si>
    <t>16,66</t>
  </si>
  <si>
    <t>26,47</t>
  </si>
  <si>
    <t>0,27</t>
  </si>
  <si>
    <t>2,37</t>
  </si>
  <si>
    <t>0,66</t>
  </si>
  <si>
    <t>3,44</t>
  </si>
  <si>
    <t>3,76</t>
  </si>
  <si>
    <t>4,56</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</si>
  <si>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</si>
  <si>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</si>
  <si>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</si>
  <si>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0,19</t>
  </si>
  <si>
    <t>BETONEIRA CAPACIDADE NOMINAL DE 400 L, CAPACIDADE DE MISTURA 280 L, MOTOR ELÉTRICO TRIFÁSICO POTÊNCIA DE 2 CV, SEM CARREGADOR - MATERIAIS NA OPERAÇÃO. AF_10/2014</t>
  </si>
  <si>
    <t>22,97</t>
  </si>
  <si>
    <t>5,90</t>
  </si>
  <si>
    <t>28,71</t>
  </si>
  <si>
    <t>49,18</t>
  </si>
  <si>
    <t>16,94</t>
  </si>
  <si>
    <t>30,29</t>
  </si>
  <si>
    <t>0,45</t>
  </si>
  <si>
    <t>13,64</t>
  </si>
  <si>
    <t>12,13</t>
  </si>
  <si>
    <t>26,78</t>
  </si>
  <si>
    <t>69,29</t>
  </si>
  <si>
    <t>13,16</t>
  </si>
  <si>
    <t>29,40</t>
  </si>
  <si>
    <t>1,97</t>
  </si>
  <si>
    <t>8,92</t>
  </si>
  <si>
    <t>133,00</t>
  </si>
  <si>
    <t>6,92</t>
  </si>
  <si>
    <t>6,76</t>
  </si>
  <si>
    <t>19,18</t>
  </si>
  <si>
    <t>26,59</t>
  </si>
  <si>
    <t>71,56</t>
  </si>
  <si>
    <t>29,60</t>
  </si>
  <si>
    <t>72,53</t>
  </si>
  <si>
    <t>129,38</t>
  </si>
  <si>
    <t>169,44</t>
  </si>
  <si>
    <t>50,79</t>
  </si>
  <si>
    <t>302,23</t>
  </si>
  <si>
    <t>245,95</t>
  </si>
  <si>
    <t>52,00</t>
  </si>
  <si>
    <t>17,81</t>
  </si>
  <si>
    <t>147,23</t>
  </si>
  <si>
    <t>44,13</t>
  </si>
  <si>
    <t>262,62</t>
  </si>
  <si>
    <t>188,71</t>
  </si>
  <si>
    <t>42,61</t>
  </si>
  <si>
    <t>9,29</t>
  </si>
  <si>
    <t>3,71</t>
  </si>
  <si>
    <t>7,47</t>
  </si>
  <si>
    <t>8,57</t>
  </si>
  <si>
    <t>40,26</t>
  </si>
  <si>
    <t>58,14</t>
  </si>
  <si>
    <t>17,07</t>
  </si>
  <si>
    <t>32,01</t>
  </si>
  <si>
    <t>126,17</t>
  </si>
  <si>
    <t>6,32</t>
  </si>
  <si>
    <t>33,91</t>
  </si>
  <si>
    <t>145,58</t>
  </si>
  <si>
    <t>24,51</t>
  </si>
  <si>
    <t>112,48</t>
  </si>
  <si>
    <t>29,54</t>
  </si>
  <si>
    <t>140,76</t>
  </si>
  <si>
    <t>119,84</t>
  </si>
  <si>
    <t>58,44</t>
  </si>
  <si>
    <t>73,13</t>
  </si>
  <si>
    <t>61,27</t>
  </si>
  <si>
    <t>28,16</t>
  </si>
  <si>
    <t>30,80</t>
  </si>
  <si>
    <t>11,36</t>
  </si>
  <si>
    <t>2,18</t>
  </si>
  <si>
    <t>14,20</t>
  </si>
  <si>
    <t>35,73</t>
  </si>
  <si>
    <t>8,25</t>
  </si>
  <si>
    <t>92,64</t>
  </si>
  <si>
    <t>3,85</t>
  </si>
  <si>
    <t>48,51</t>
  </si>
  <si>
    <t>10,58</t>
  </si>
  <si>
    <t>4,22</t>
  </si>
  <si>
    <t>101,89</t>
  </si>
  <si>
    <t>0,41</t>
  </si>
  <si>
    <t>9,19</t>
  </si>
  <si>
    <t>4,20</t>
  </si>
  <si>
    <t>0,87</t>
  </si>
  <si>
    <t>0,98</t>
  </si>
  <si>
    <t>25,47</t>
  </si>
  <si>
    <t>8,89</t>
  </si>
  <si>
    <t>11,80</t>
  </si>
  <si>
    <t>13,20</t>
  </si>
  <si>
    <t>114,91</t>
  </si>
  <si>
    <t>16,14</t>
  </si>
  <si>
    <t>17,46</t>
  </si>
  <si>
    <t>32,74</t>
  </si>
  <si>
    <t>158,80</t>
  </si>
  <si>
    <t>0,01</t>
  </si>
  <si>
    <t>2,40</t>
  </si>
  <si>
    <t>CAMINHÃO PARA EQUIPAMENTO DE LIMPEZA A SUCÇÃO COM CAMINHÃO TRUCADO DE PESO BRUTO TOTAL 23000 KG, CARGA ÚTIL MÁX. 15935 KG, DISTÂNCIA ENTRE EIXOS 4,80 M, POTÊNCIA 230 CV, INCLUSIVE LIMPADORA A SUCÇÃO, TANQUE 12000 L - MATERIAIS NA OPERAÇÃO. AF_11/2015</t>
  </si>
  <si>
    <t>9,30</t>
  </si>
  <si>
    <t>79,42</t>
  </si>
  <si>
    <t>62,15</t>
  </si>
  <si>
    <t>12,78</t>
  </si>
  <si>
    <t>5,10</t>
  </si>
  <si>
    <t>18,24</t>
  </si>
  <si>
    <t>1,12</t>
  </si>
  <si>
    <t>5,48</t>
  </si>
  <si>
    <t>174,90</t>
  </si>
  <si>
    <t>45,94</t>
  </si>
  <si>
    <t>218,88</t>
  </si>
  <si>
    <t>156,51</t>
  </si>
  <si>
    <t>25,06</t>
  </si>
  <si>
    <t>7,10</t>
  </si>
  <si>
    <t>48,17</t>
  </si>
  <si>
    <t>77,44</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</si>
  <si>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</si>
  <si>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</si>
  <si>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</si>
  <si>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</si>
  <si>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7,98</t>
  </si>
  <si>
    <t>35,36</t>
  </si>
  <si>
    <t>84,51</t>
  </si>
  <si>
    <t>64,00</t>
  </si>
  <si>
    <t>102,88</t>
  </si>
  <si>
    <t>1.598,40</t>
  </si>
  <si>
    <t>6,49</t>
  </si>
  <si>
    <t>33,01</t>
  </si>
  <si>
    <t>11,30</t>
  </si>
  <si>
    <t>48,45</t>
  </si>
  <si>
    <t>3,41</t>
  </si>
  <si>
    <t>77,65</t>
  </si>
  <si>
    <t>20,23</t>
  </si>
  <si>
    <t>16,98</t>
  </si>
  <si>
    <t>25,96</t>
  </si>
  <si>
    <t>5,84</t>
  </si>
  <si>
    <t>28,40</t>
  </si>
  <si>
    <t>3,70</t>
  </si>
  <si>
    <t>23,49</t>
  </si>
  <si>
    <t>6,17</t>
  </si>
  <si>
    <t>29,39</t>
  </si>
  <si>
    <t>26,50</t>
  </si>
  <si>
    <t>27,18</t>
  </si>
  <si>
    <t>33,97</t>
  </si>
  <si>
    <t>143,98</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</si>
  <si>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</si>
  <si>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</si>
  <si>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</si>
  <si>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</si>
  <si>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</si>
  <si>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</si>
  <si>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</si>
  <si>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</si>
  <si>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</si>
  <si>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</si>
  <si>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</si>
  <si>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</si>
  <si>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</si>
  <si>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15,87</t>
  </si>
  <si>
    <t>CAMINHÃO BASCULANTE 10 M3, TRUCADO, POTÊNCIA 230 CV, INCLUSIVE CAÇAMBA METÁLICA, COM DISTRIBUIDOR DE AGREGADOS ACOPLADO - JUROS. AF_02/2017</t>
  </si>
  <si>
    <t>5,54</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</si>
  <si>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</si>
  <si>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</si>
  <si>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29,77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</si>
  <si>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</si>
  <si>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</si>
  <si>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</si>
  <si>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</si>
  <si>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</si>
  <si>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9,44</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</si>
  <si>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</si>
  <si>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</si>
  <si>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</si>
  <si>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17,72</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</si>
  <si>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</si>
  <si>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</si>
  <si>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</si>
  <si>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</si>
  <si>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</si>
  <si>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13,41</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</si>
  <si>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</si>
  <si>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</si>
  <si>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</si>
  <si>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45,89</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</si>
  <si>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</si>
  <si>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</si>
  <si>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</si>
  <si>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</si>
  <si>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</si>
  <si>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</si>
  <si>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</si>
  <si>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</si>
  <si>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</si>
  <si>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23,36</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</si>
  <si>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</si>
  <si>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</si>
  <si>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</si>
  <si>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</si>
  <si>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300,87</t>
  </si>
  <si>
    <t>351,95</t>
  </si>
  <si>
    <t>401,46</t>
  </si>
  <si>
    <t>481,19</t>
  </si>
  <si>
    <t>51,05</t>
  </si>
  <si>
    <t>63,23</t>
  </si>
  <si>
    <t>648,20</t>
  </si>
  <si>
    <t>799,39</t>
  </si>
  <si>
    <t>835,90</t>
  </si>
  <si>
    <t>928,01</t>
  </si>
  <si>
    <t>1.189,26</t>
  </si>
  <si>
    <t>1.425,58</t>
  </si>
  <si>
    <t>1.473,97</t>
  </si>
  <si>
    <t>1.609,36</t>
  </si>
  <si>
    <t>1.876,36</t>
  </si>
  <si>
    <t>1.931,39</t>
  </si>
  <si>
    <t>640,94</t>
  </si>
  <si>
    <t>787,40</t>
  </si>
  <si>
    <t>823,90</t>
  </si>
  <si>
    <t>923,48</t>
  </si>
  <si>
    <t>1.176,48</t>
  </si>
  <si>
    <t>1.406,09</t>
  </si>
  <si>
    <t>1.455,35</t>
  </si>
  <si>
    <t>1.578,75</t>
  </si>
  <si>
    <t>1.839,13</t>
  </si>
  <si>
    <t>1.886,12</t>
  </si>
  <si>
    <t>24,23</t>
  </si>
  <si>
    <t>21,26</t>
  </si>
  <si>
    <t>27,38</t>
  </si>
  <si>
    <t>24,11</t>
  </si>
  <si>
    <t>26,74</t>
  </si>
  <si>
    <t>34,52</t>
  </si>
  <si>
    <t>39,01</t>
  </si>
  <si>
    <t>18,58</t>
  </si>
  <si>
    <t>25,21</t>
  </si>
  <si>
    <t>13,06</t>
  </si>
  <si>
    <t>33,44</t>
  </si>
  <si>
    <t>68,87</t>
  </si>
  <si>
    <t>459,69</t>
  </si>
  <si>
    <t>488,98</t>
  </si>
  <si>
    <t>512,51</t>
  </si>
  <si>
    <t>552,77</t>
  </si>
  <si>
    <t>663,56</t>
  </si>
  <si>
    <t>688,18</t>
  </si>
  <si>
    <t>224,65</t>
  </si>
  <si>
    <t>250,43</t>
  </si>
  <si>
    <t>307,71</t>
  </si>
  <si>
    <t>319,17</t>
  </si>
  <si>
    <t>46,37</t>
  </si>
  <si>
    <t>45,36</t>
  </si>
  <si>
    <t>145,72</t>
  </si>
  <si>
    <t>36,04</t>
  </si>
  <si>
    <t>42,21</t>
  </si>
  <si>
    <t>89,11</t>
  </si>
  <si>
    <t>71,94</t>
  </si>
  <si>
    <t>43,51</t>
  </si>
  <si>
    <t>64,95</t>
  </si>
  <si>
    <t>126,86</t>
  </si>
  <si>
    <t>32,61</t>
  </si>
  <si>
    <t>9,01</t>
  </si>
  <si>
    <t>153,73</t>
  </si>
  <si>
    <t>190,20</t>
  </si>
  <si>
    <t>226,23</t>
  </si>
  <si>
    <t>284,17</t>
  </si>
  <si>
    <t>81,87</t>
  </si>
  <si>
    <t>37,28</t>
  </si>
  <si>
    <t>16,97</t>
  </si>
  <si>
    <t>88,75</t>
  </si>
  <si>
    <t>89,45</t>
  </si>
  <si>
    <t>37,34</t>
  </si>
  <si>
    <t>13,76</t>
  </si>
  <si>
    <t>96,75</t>
  </si>
  <si>
    <t>41,38</t>
  </si>
  <si>
    <t>16,07</t>
  </si>
  <si>
    <t>39,79</t>
  </si>
  <si>
    <t>41,48</t>
  </si>
  <si>
    <t>569,69</t>
  </si>
  <si>
    <t>665,65</t>
  </si>
  <si>
    <t>761,61</t>
  </si>
  <si>
    <t>952,46</t>
  </si>
  <si>
    <t>1.048,42</t>
  </si>
  <si>
    <t>1.180,41</t>
  </si>
  <si>
    <t>8,95</t>
  </si>
  <si>
    <t>1.353,48</t>
  </si>
  <si>
    <t>1.510,55</t>
  </si>
  <si>
    <t>1.606,51</t>
  </si>
  <si>
    <t>1.721,18</t>
  </si>
  <si>
    <t>646,94</t>
  </si>
  <si>
    <t>742,91</t>
  </si>
  <si>
    <t>915,05</t>
  </si>
  <si>
    <t>1.011,01</t>
  </si>
  <si>
    <t>1.143,01</t>
  </si>
  <si>
    <t>1.278,67</t>
  </si>
  <si>
    <t>1.454,44</t>
  </si>
  <si>
    <t>1.550,41</t>
  </si>
  <si>
    <t>1.646,37</t>
  </si>
  <si>
    <t>481,86</t>
  </si>
  <si>
    <t>63,18</t>
  </si>
  <si>
    <t>25,36</t>
  </si>
  <si>
    <t>4,26</t>
  </si>
  <si>
    <t>86,58</t>
  </si>
  <si>
    <t>85,27</t>
  </si>
  <si>
    <t>91,40</t>
  </si>
  <si>
    <t>34,44</t>
  </si>
  <si>
    <t>50,86</t>
  </si>
  <si>
    <t>60,44</t>
  </si>
  <si>
    <t>155,06</t>
  </si>
  <si>
    <t>92,30</t>
  </si>
  <si>
    <t>52,36</t>
  </si>
  <si>
    <t>100,46</t>
  </si>
  <si>
    <t>90,56</t>
  </si>
  <si>
    <t>6,55</t>
  </si>
  <si>
    <t>49,29</t>
  </si>
  <si>
    <t>52,79</t>
  </si>
  <si>
    <t>83,48</t>
  </si>
  <si>
    <t>103,10</t>
  </si>
  <si>
    <t>128,09</t>
  </si>
  <si>
    <t>161,56</t>
  </si>
  <si>
    <t>101,58</t>
  </si>
  <si>
    <t>12,68</t>
  </si>
  <si>
    <t>152,31</t>
  </si>
  <si>
    <t>355,59</t>
  </si>
  <si>
    <t>151,00</t>
  </si>
  <si>
    <t>208,41</t>
  </si>
  <si>
    <t>127,24</t>
  </si>
  <si>
    <t>320,88</t>
  </si>
  <si>
    <t>MURO DE GABIÃO, ENCHIMENTO COM PEDRA DE MÃO TIPO RACHÃO, DE GRAVIDADE, COM GAIOLAS DE COMPRIMENTO IGUAL A 2 M, PARA MUROS COM ALTURA MENOR OU IGUAL A 4 M  FORNECIMENTO E EXECUÇÃO. AF_12/2015</t>
  </si>
  <si>
    <t>485,95</t>
  </si>
  <si>
    <t>MURO DE GABIÃO, ENCHIMENTO COM PEDRA DE MÃO TIPO RACHÃO, DE GRAVIDADE, COM GAIOLAS DE COMPRIMENTO IGUAL A 5 M, PARA MUROS COM ALTURA MENOR OU IGUAL A 4 M  FORNECIMENTO E EXECUÇÃO. AF_12/2015</t>
  </si>
  <si>
    <t>470,88</t>
  </si>
  <si>
    <t>MURO DE GABIÃO, ENCHIMENTO COM PEDRA DE MÃO TIPO RACHÃO, DE GRAVIDADE, COM GAIOLAS DE COMPRIMENTO IGUAL A 2 M, PARA MUROS COM ALTURA MAIOR QUE 4 M E MENOR OU IGUAL A 6 M  FORNECIMENTO E EXECUÇÃO. AF_12/2015</t>
  </si>
  <si>
    <t>613,94</t>
  </si>
  <si>
    <t>MURO DE GABIÃO, ENCHIMENTO COM PEDRA DE MÃO TIPO RACHÃO, DE GRAVIDADE, COM GAIOLAS DE COMPRIMENTO IGUAL A 5 M, PARA MUROS COM ALTURA MAIOR QUE 4 M E MENOR OU IGUAL A 6 M   FORNECIMENTO E EXECUÇÃO. AF_12/2015</t>
  </si>
  <si>
    <t>564,82</t>
  </si>
  <si>
    <t>MURO DE GABIÃO, ENCHIMENTO COM PEDRA DE MÃO TIPO RACHÃO, DE GRAVIDADE, COM GAIOLAS DE COMPRIMENTO IGUAL A 2 M, PARA MUROS COM ALTURA MAIOR QUE 6 M E MENOR OU IGUAL A 10 M   FORNECIMENTO E EXECUÇÃO. AF_12/2015</t>
  </si>
  <si>
    <t>686,99</t>
  </si>
  <si>
    <t>MURO DE GABIÃO, ENCHIMENTO COM PEDRA DE MÃO TIPO RACHÃO, DE GRAVIDADE, COM GAIOLAS DE COMPRIMENTO IGUAL A 5 M, PARA MUROS COM ALTURA MAIOR QUE 6 M E MENOR OU IGUAL A 10 M FORNECIMENTO E EXECUÇÃO. AF_12/2015</t>
  </si>
  <si>
    <t>618,81</t>
  </si>
  <si>
    <t>MURO DE GABIÃO, ENCHIMENTO COM PEDRA DE MÃO TIPO RACHÃO, COM SOLO REFORÇADO, PARA MUROS COM ALTURA MENOR OU IGUAL A 4 M   FORNECIMENTO E EXECUÇÃO. AF_12/2015</t>
  </si>
  <si>
    <t>714,75</t>
  </si>
  <si>
    <t>MURO DE GABIÃO, ENCHIMENTO COM PEDRA DE MÃO TIPO RACHÃO, COM SOLO REFORÇADO, PARA MUROS COM ALTURA MAIOR QUE 4 M E MENOR OU IGUAL A 12 M   FORNECIMENTO E EXECUÇÃO. AF_12/2015</t>
  </si>
  <si>
    <t>1.264,57</t>
  </si>
  <si>
    <t>MURO DE GABIÃO, ENCHIMENTO COM PEDRA DE MÃO TIPO RACHÃO, COM SOLO REFORÇADO, PARA MUROS COM ALTURA MAIOR QUE 12 M E MENOR OU IGUAL A 20 M    FORNECIMENTO E EXECUÇÃO. AF_12/2015</t>
  </si>
  <si>
    <t>1.584,63</t>
  </si>
  <si>
    <t>MURO DE GABIÃO, ENCHIMENTO COM PEDRA DE MÃO TIPO RACHÃO, COM SOLO REFORÇADO, PARA MUROS COM ALTURA MAIOR QUE 20 M E MENOR OU IGUAL A 28 M   FORNECIMENTO E EXECUÇÃO. AF_12/2015</t>
  </si>
  <si>
    <t>1.903,53</t>
  </si>
  <si>
    <t>MURO DE GABIÃO, ENCHIMENTO COM RESÍDUO DE CONSTRUÇÃO E DEMOLIÇÃO, DE GRAVIDADE, COM GAIOLA TRAPEZOIDAL DE COMPRIMENTO IGUAL A 2 M, PARA MUROS COM ALTURA MENOR OU IGUAL A 2 M   FORNECIMENTO E EXECUÇÃO. AF_12/2015</t>
  </si>
  <si>
    <t>477,95</t>
  </si>
  <si>
    <t>MURO DE GABIÃO, ENCHIMENTO COM RESÍDUO DE CONSTRUÇÃO E DEMOLIÇÃO, DE GRAVIDADE, COM GAIOLA TRAPEZOIDAL DE COMPRIMENTO IGUAL A 2 M, PARA MUROS COM ALTURA MAIOR QUE 2 M E MENOR OU IGUAL A 4 M    FORNECIMENTO E EXECUÇÃO. AF_12/2015</t>
  </si>
  <si>
    <t>436,97</t>
  </si>
  <si>
    <t>183,87</t>
  </si>
  <si>
    <t>207,34</t>
  </si>
  <si>
    <t>235,97</t>
  </si>
  <si>
    <t>572,96</t>
  </si>
  <si>
    <t>322,36</t>
  </si>
  <si>
    <t>499,20</t>
  </si>
  <si>
    <t>449,13</t>
  </si>
  <si>
    <t>276,74</t>
  </si>
  <si>
    <t>133,57</t>
  </si>
  <si>
    <t>78,55</t>
  </si>
  <si>
    <t>86,31</t>
  </si>
  <si>
    <t>112,76</t>
  </si>
  <si>
    <t>120,54</t>
  </si>
  <si>
    <t>91,02</t>
  </si>
  <si>
    <t>127,79</t>
  </si>
  <si>
    <t>136,89</t>
  </si>
  <si>
    <t>108,88</t>
  </si>
  <si>
    <t>133,01</t>
  </si>
  <si>
    <t>122,65</t>
  </si>
  <si>
    <t>143,14</t>
  </si>
  <si>
    <t>131,35</t>
  </si>
  <si>
    <t>151,64</t>
  </si>
  <si>
    <t>87,45</t>
  </si>
  <si>
    <t>95,50</t>
  </si>
  <si>
    <t>122,95</t>
  </si>
  <si>
    <t>131,10</t>
  </si>
  <si>
    <t>98,37</t>
  </si>
  <si>
    <t>107,84</t>
  </si>
  <si>
    <t>135,99</t>
  </si>
  <si>
    <t>145,78</t>
  </si>
  <si>
    <t>114,34</t>
  </si>
  <si>
    <t>134,02</t>
  </si>
  <si>
    <t>136,38</t>
  </si>
  <si>
    <t>128,03</t>
  </si>
  <si>
    <t>148,93</t>
  </si>
  <si>
    <t>134,96</t>
  </si>
  <si>
    <t>155,79</t>
  </si>
  <si>
    <t>159,00</t>
  </si>
  <si>
    <t>147,27</t>
  </si>
  <si>
    <t>140,28</t>
  </si>
  <si>
    <t>135,37</t>
  </si>
  <si>
    <t>131,51</t>
  </si>
  <si>
    <t>164,91</t>
  </si>
  <si>
    <t>152,56</t>
  </si>
  <si>
    <t>145,28</t>
  </si>
  <si>
    <t>140,17</t>
  </si>
  <si>
    <t>136,16</t>
  </si>
  <si>
    <t>150,31</t>
  </si>
  <si>
    <t>131,68</t>
  </si>
  <si>
    <t>124,64</t>
  </si>
  <si>
    <t>156,22</t>
  </si>
  <si>
    <t>143,93</t>
  </si>
  <si>
    <t>136,65</t>
  </si>
  <si>
    <t>131,58</t>
  </si>
  <si>
    <t>123,84</t>
  </si>
  <si>
    <t>23,18</t>
  </si>
  <si>
    <t>497,52</t>
  </si>
  <si>
    <t>325,20</t>
  </si>
  <si>
    <t>562,94</t>
  </si>
  <si>
    <t>918,30</t>
  </si>
  <si>
    <t>1.371,21</t>
  </si>
  <si>
    <t>1.927,85</t>
  </si>
  <si>
    <t>2.593,07</t>
  </si>
  <si>
    <t>792,93</t>
  </si>
  <si>
    <t>1.301,53</t>
  </si>
  <si>
    <t>1.947,58</t>
  </si>
  <si>
    <t>2.461,09</t>
  </si>
  <si>
    <t>3.678,97</t>
  </si>
  <si>
    <t>1.022,52</t>
  </si>
  <si>
    <t>1.684,33</t>
  </si>
  <si>
    <t>2.523,59</t>
  </si>
  <si>
    <t>3.547,98</t>
  </si>
  <si>
    <t>4.764,95</t>
  </si>
  <si>
    <t>1.296,15</t>
  </si>
  <si>
    <t>740,71</t>
  </si>
  <si>
    <t>324,34</t>
  </si>
  <si>
    <t>POÇO DE INSPEÇÃO CIRCULAR PARA ESGOTO, EM ALVENARIA COM TIJOLOS CERÂMICOS MACIÇOS, DIÂMETRO INTERNO = 0,6 M, PROFUNDIDADE = 1 M, EXCLUINDO TAMPÃO. AF_05/2018</t>
  </si>
  <si>
    <t>808,18</t>
  </si>
  <si>
    <t>POÇO DE INSPEÇÃO CIRCULAR PARA ESGOTO, EM ALVENARIA COM TIJOLOS CERÂMICOS MACIÇOS, DIÂMETRO INTERNO = 0,6 M, PROFUNDIDADE = 1,5 M, EXCLUINDO TAMPÃO. AF_05/2018</t>
  </si>
  <si>
    <t>1.180,80</t>
  </si>
  <si>
    <t>BASE PARA POÇO DE VISITA CIRCULAR PARA  ESGOTO, EM ALVENARIA COM TIJOLOS CERÂMICOS MACIÇOS, DIÂMETRO INTERNO = 0,8 M, PROFUNDIDADE = 1,45 M, EXCLUINDO TAMPÃO. AF_05/2018</t>
  </si>
  <si>
    <t>1.511,95</t>
  </si>
  <si>
    <t>ACRÉSCIMO PARA POÇO DE VISITA CIRCULAR PARA ESGOTO, EM ALVENARIA COM TIJOLOS CERÂMICOS MACIÇOS, DIÂMETRO INTERNO = 0,8 M. AF_05/2018</t>
  </si>
  <si>
    <t>915,17</t>
  </si>
  <si>
    <t>ACRÉSCIMO PARA POÇO DE VISITA CIRCULAR PARA ESGOTO, EM CONCRETO PRÉ-MOLDADO, DIÂMETRO INTERNO = 1 M. AF_05/2018</t>
  </si>
  <si>
    <t>298,86</t>
  </si>
  <si>
    <t>ACRÉSCIMO PARA POÇO DE VISITA CIRCULAR PARA  ESGOTO, EM ALVENARIA COM TIJOLOS CERÂMICOS MACIÇOS, DIÂMETRO INTERNO = 1 M. AF_05/2018</t>
  </si>
  <si>
    <t>1.109,69</t>
  </si>
  <si>
    <t>ACRÉSCIMO PARA POÇO DE VISITA CIRCULAR PARA ESGOTO, EM CONCRETO PRÉ-MOLDADO, DIÂMETRO INTERNO = 1,2 M. AF_05/2018</t>
  </si>
  <si>
    <t>336,36</t>
  </si>
  <si>
    <t>BASE PARA POÇO DE VISITA CIRCULAR PARA  ESGOTO, EM ALVENARIA COM TIJOLOS CERÂMICOS MACIÇOS, DIÂMETRO INTERNO = 1,2 M, PROFUNDIDADE = 1,45 M, EXCLUINDO TAMPÃO. AF_05/2018</t>
  </si>
  <si>
    <t>2.183,18</t>
  </si>
  <si>
    <t>ACRÉSCIMO PARA POÇO DE VISITA CIRCULAR PARA ESGOTO, EM ALVENARIA COM TIJOLOS CERÂMICOS MACIÇOS, DIÂMETRO INTERNO = 1,2 M. AF_05/2018</t>
  </si>
  <si>
    <t>1.304,22</t>
  </si>
  <si>
    <t>ACRÉSCIMO PARA POÇO DE VISITA CIRCULAR PARA  ESGOTO, EM CONCRETO PRÉ-MOLDADO, DIÂMETRO INTERNO = 1,5 M. AF_05/2018</t>
  </si>
  <si>
    <t>521,88</t>
  </si>
  <si>
    <t>BASE PARA POÇO DE VISITA CIRCULAR PARA  ESGOTO, EM ALVENARIA COM TIJOLOS CERÂMICOS MACIÇOS, DIÂMETRO INTERNO = 1,5 M, PROFUNDIDADE = 1,45 M, EXCLUINDO TAMPÃO. AF_05/2018</t>
  </si>
  <si>
    <t>2.764,16</t>
  </si>
  <si>
    <t>ACRÉSCIMO PARA POÇO DE VISITA CIRCULAR PARA  ESGOTO, EM ALVENARIA COM TIJOLOS CERÂMICOS MACIÇOS, DIÂMETRO INTERNO = 1,5 M. AF_05/2018</t>
  </si>
  <si>
    <t>1.596,03</t>
  </si>
  <si>
    <t>BASE PARA POÇO DE VISITA RETANGULAR PARA  ESGOTO, EM ALVENARIA COM BLOCOS DE CONCRETO, DIMENSÕES INTERNAS = 1X1 M, PROFUNDIDADE = 1,45 M, EXCLUINDO TAMPÃO. AF_05/2018</t>
  </si>
  <si>
    <t>1.934,53</t>
  </si>
  <si>
    <t>ACRÉSCIMO PARA POÇO DE VISITA RETANGULAR PARA ESGOTO, EM ALVENARIA COM BLOCOS DE CONCRETO, DIMENSÕES INTERNAS = 1X1 M. AF_05/2018</t>
  </si>
  <si>
    <t>1.017,95</t>
  </si>
  <si>
    <t>BASE PARA POÇO DE VISITA RETANGULAR PARA ESGOTO, EM ALVENARIA COM BLOCOS DE CONCRETO, DIMENSÕES INTERNAS = 1X1,5 M, PROFUNDIDADE = 1,45 M, EXCLUINDO TAMPÃO. AF_05/2018</t>
  </si>
  <si>
    <t>2.443,61</t>
  </si>
  <si>
    <t>ACRÉSCIMO PARA POÇO DE VISITA RETANGULAR PARA ESGOTO, EM ALVENARIA COM BLOCOS DE CONCRETO, DIMENSÕES INTERNAS = 1X1,5 M. AF_05/2018</t>
  </si>
  <si>
    <t>1.219,82</t>
  </si>
  <si>
    <t>ACRÉSCIMO PARA POÇO DE VISITA RETANGULAR PARA ESGOTO, EM ALVENARIA COM BLOCOS DE CONCRETO, DIMENSÕES INTERNAS = 1X2 M. AF_05/2018</t>
  </si>
  <si>
    <t>1.421,72</t>
  </si>
  <si>
    <t>ACRÉSCIMO PARA POÇO DE VISITA RETANGULAR PARA ESGOTO, EM ALVENARIA COM BLOCOS DE CONCRETO, DIMENSÕES INTERNAS = 1X2,5 M. AF_05/2018</t>
  </si>
  <si>
    <t>1.623,61</t>
  </si>
  <si>
    <t>BASE PARA POÇO DE VISITA RETANGULAR PARA ESGOTO, EM ALVENARIA COM BLOCOS DE CONCRETO, DIMENSÕES INTERNAS = 1X3 M, PROFUNDIDADE = 1,45 M, EXCLUINDO TAMPÃO. AF_05/2018</t>
  </si>
  <si>
    <t>3.994,25</t>
  </si>
  <si>
    <t>ACRÉSCIMO PARA POÇO DE VISITA RETANGULAR PARA ESGOTO, EM ALVENARIA COM BLOCOS DE CONCRETO, DIMENSÕES INTERNAS = 1X3 M. AF_05/2018</t>
  </si>
  <si>
    <t>1.825,52</t>
  </si>
  <si>
    <t>ACRÉSCIMO PARA POÇO DE VISITA RETANGULAR PARA ESGOTO, EM ALVENARIA COM BLOCOS DE CONCRETO, DIMENSÕES INTERNAS = 1X3,5 M. AF_05/2018</t>
  </si>
  <si>
    <t>2.027,43</t>
  </si>
  <si>
    <t>BASE PARA POÇO DE VISITA RETANGULAR PARA ESGOTO, EM ALVENARIA COM BLOCOS DE CONCRETO, DIMENSÕES INTERNAS = 1X4 M, PROFUNDIDADE = 1,45 M, EXCLUINDO TAMPÃO. AF_05/2018</t>
  </si>
  <si>
    <t>5.018,21</t>
  </si>
  <si>
    <t>ACRÉSCIMO PARA POÇO DE VISITA RETANGULAR PARA ESGOTO, EM ALVENARIA COM BLOCOS DE CONCRETO, DIMENSÕES INTERNAS = 1X4 M. AF_05/2018</t>
  </si>
  <si>
    <t>2.229,31</t>
  </si>
  <si>
    <t>BASE PARA POÇO DE VISITA RETANGULAR PARA ESGOTO, EM ALVENARIA COM BLOCOS DE CONCRETO, DIMENSÕES INTERNAS = 1,5X1,5 M, PROFUNDIDADE = 1,45 M, EXCLUINDO TAMPÃO . AF_05/2018</t>
  </si>
  <si>
    <t>3.017,69</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</si>
  <si>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</si>
  <si>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</si>
  <si>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3.672,92</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</si>
  <si>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</si>
  <si>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</si>
  <si>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4.309,48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</si>
  <si>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</si>
  <si>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</si>
  <si>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4.946,02</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</si>
  <si>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</si>
  <si>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</si>
  <si>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5.582,60</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</si>
  <si>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</si>
  <si>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</si>
  <si>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6.219,15</t>
  </si>
  <si>
    <t>ACRÉSCIMO PARA POÇO DE VISITA RETANGULAR PARA ESGOTO, EM ALVENARIA COM BLOCOS DE CONCRETO, DIMENSÕES INTERNAS = 1,5X4 M. AF_05/2018</t>
  </si>
  <si>
    <t>2.456,73</t>
  </si>
  <si>
    <t>BASE PARA POÇO DE VISITA RETANGULAR PARA ESGOTO, EM ALVENARIA COM BLOCOS DE CONCRETO, DIMENSÕES INTERNAS = 2X2 M, PROFUNDIDADE = 1,45 M, EXCLUINDO TAMPÃO. AF_05/2018</t>
  </si>
  <si>
    <t>4.435,68</t>
  </si>
  <si>
    <t>ACRÉSCIMO PARA POÇO DE VISITA RETANGULAR PARA ESGOTO, EM ALVENARIA COM BLOCOS DE CONCRETO, DIMENSÕES INTERNAS = 2X2 M. AF_05/2018</t>
  </si>
  <si>
    <t>1.851,04</t>
  </si>
  <si>
    <t>BASE PARA POÇO DE VISITA RETANGULAR PARA ESGOTO, EM ALVENARIA COM BLOCOS DE CONCRETO, DIMENSÕES INTERNAS = 2X2,5 M, PROFUNDIDADE = 1,45 M, EXCLUINDO TAMPÃO. AF_05/2018</t>
  </si>
  <si>
    <t>5.189,89</t>
  </si>
  <si>
    <t>ACRÉSCIMO PARA POÇO DE VISITA RETANGULAR PARA ESGOTO, EM ALVENARIA COM BLOCOS DE CONCRETO, DIMENSÕES INTERNAS = 2X2,5 M. AF_05/2018</t>
  </si>
  <si>
    <t>2.052,95</t>
  </si>
  <si>
    <t>BASE PARA POÇO DE VISITA RETANGULAR PARA ESGOTO, EM ALVENARIA COM BLOCOS DE CONCRETO, DIMENSÕES INTERNAS = 2X3 M, PROFUNDIDADE = 1,45 M, EXCLUINDO TAMPÃO. AF_05/2018</t>
  </si>
  <si>
    <t>5.986,51</t>
  </si>
  <si>
    <t>ACRÉSCIMO PARA POÇO DE VISITA RETANGULAR PARA ESGOTO, EM ALVENARIA COM BLOCOS DE CONCRETO, DIMENSÕES INTERNAS = 2X3 M. AF_05/2018</t>
  </si>
  <si>
    <t>2.254,85</t>
  </si>
  <si>
    <t>BASE PARA POÇO DE VISITA RETANGULAR PARA ESGOTO, EM ALVENARIA COM BLOCOS DE CONCRETO, DIMENSÕES INTERNAS = 2X3,5 M, PROFUNDIDADE = 1,45 M, EXCLUINDO TAMPÃO. AF_05/2018</t>
  </si>
  <si>
    <t>6.745,94</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</si>
  <si>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</si>
  <si>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</si>
  <si>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7.505,35</t>
  </si>
  <si>
    <t>ACRÉSCIMO PARA POÇO DE VISITA RETANGULAR PARA ESGOTO, EM ALVENARIA COM BLOCOS DE CONCRETO, DIMENSÕES INTERNAS = 2X4 M. AF_05/2018</t>
  </si>
  <si>
    <t>2.663,89</t>
  </si>
  <si>
    <t>BASE PARA POÇO DE VISITA RETANGULAR PARA ESGOTO, EM ALVENARIA COM BLOCOS DE CONCRETO, DIMENSÕES INTERNAS = 2,5X2,5 M, PROFUNDIDADE = 1,45 M, EXCLUINDO TAMPÃO. AF_05/2018</t>
  </si>
  <si>
    <t>6.115,54</t>
  </si>
  <si>
    <t>ACRÉSCIMO PARA POÇO DE VISITA RETANGULAR PARA ESGOTO, EM ALVENARIA COM BLOCOS DE CONCRETO, DIMENSÕES INTERNAS = 2,5X2,5 M. AF_05/2018</t>
  </si>
  <si>
    <t>2.260,18</t>
  </si>
  <si>
    <t>BASE PARA POÇO DE VISITA RETANGULAR PARA ESGOTO, EM ALVENARIA COM BLOCOS DE CONCRETO, DIMENSÕES INTERNAS = 2,5X3 M, PROFUNDIDADE = 1,45 M, EXCLUINDO TAMPÃO. AF_05/2018</t>
  </si>
  <si>
    <t>7.024,83</t>
  </si>
  <si>
    <t>ACRÉSCIMO PARA POÇO DE VISITA RETANGULAR PARA ESGOTO, EM ALVENARIA COM BLOCOS DE CONCRETO, DIMENSÕES INTERNAS = 2,5X3 M. AF_05/2018</t>
  </si>
  <si>
    <t>2.462,07</t>
  </si>
  <si>
    <t>BASE PARA POÇO DE VISITA RETANGULAR PARA ESGOTO, EM ALVENARIA COM BLOCOS DE CONCRETO, DIMENSÕES INTERNAS = 2,5X3,5 M, PROFUNDIDADE = 1,45 M, EXCLUINDO TAMPÃO. AF_05/2018</t>
  </si>
  <si>
    <t>7.934,17</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</si>
  <si>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</si>
  <si>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</si>
  <si>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8.843,51</t>
  </si>
  <si>
    <t>ACRÉSCIMO PARA POÇO DE VISITA RETANGULAR PARA ESGOTO, EM ALVENARIA COM BLOCOS DE CONCRETO, DIMENSÕES INTERNAS = 2,5X4 M. AF_05/2018</t>
  </si>
  <si>
    <t>2.871,10</t>
  </si>
  <si>
    <t>BASE PARA POÇO DE VISITA RETANGULAR PARA ESGOTO, EM ALVENARIA COM BLOCOS DE CONCRETO, DIMENSÕES INTERNAS = 3X3 M, PROFUNDIDADE = 1,45 M, EXCLUINDO TAMPÃO. AF_05/2018</t>
  </si>
  <si>
    <t>8.109,78</t>
  </si>
  <si>
    <t>ACRÉSCIMO PARA POÇO DE VISITA RETANGULAR PARA ESGOTO, EM ALVENARIA COM BLOCOS DE CONCRETO, DIMENSÕES INTERNAS = 3X3 M. AF_05/2018</t>
  </si>
  <si>
    <t>2.669,22</t>
  </si>
  <si>
    <t>BASE PARA POÇO DE VISITA RETANGULAR PARA ESGOTO, EM ALVENARIA COM BLOCOS DE CONCRETO, DIMENSÕES INTERNAS = 3X3,5 M, PROFUNDIDADE = 1,45 M, EXCLUINDO TAMPÃO. AF_05/2018</t>
  </si>
  <si>
    <t>9.154,29</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</si>
  <si>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</si>
  <si>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</si>
  <si>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10.198,83</t>
  </si>
  <si>
    <t>ACRÉSCIMO PARA POÇO DE VISITA RETANGULAR PARA ESGOTO, EM ALVENARIA COM BLOCOS DE CONCRETO, DIMENSÕES INTERNAS = 3X4 M. AF_05/2018</t>
  </si>
  <si>
    <t>3.078,32</t>
  </si>
  <si>
    <t>BASE PARA POÇO DE VISITA RETANGULAR PARA ESGOTO, EM ALVENARIA COM BLOCOS DE CONCRETO, DIMENSÕES INTERNAS = 3,5X3,5 M, PROFUNDIDADE = 1,45 M, EXCLUINDO TAMPÃO. AF_05/2018</t>
  </si>
  <si>
    <t>10.381,68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</si>
  <si>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</si>
  <si>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</si>
  <si>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11.562,50</t>
  </si>
  <si>
    <t>ACRÉSCIMO PARA POÇO DE VISITA RETANGULAR PARA ESGOTO, EM ALVENARIA COM BLOCOS DE CONCRETO, DIMENSÕES INTERNAS = 3,5X4 M. AF_05/2018</t>
  </si>
  <si>
    <t>3.285,53</t>
  </si>
  <si>
    <t>BASE PARA POÇO DE VISITA RETANGULAR PARA ESGOTO, EM ALVENARIA COM BLOCOS DE CONCRETO, DIMENSÕES INTERNAS = 4X4 M, PROFUNDIDADE = 1,45 M, EXCLUINDO TAMPÃO. AF_05/2018</t>
  </si>
  <si>
    <t>12.934,58</t>
  </si>
  <si>
    <t>ACRÉSCIMO PARA POÇO DE VISITA RETANGULAR PARA ESGOTO, EM ALVENARIA COM BLOCOS DE CONCRETO, DIMENSÕES INTERNAS = 4X4 M. AF_05/2018</t>
  </si>
  <si>
    <t>3.440,62</t>
  </si>
  <si>
    <t>CHAMINÉ CIRCULAR PARA POÇO DE VISITA PARA ESGOTO, EM CONCRETO PRÉ-MOLDADO, DIÂMETRO INTERNO = 0,6 M. AF_05/2018</t>
  </si>
  <si>
    <t>160,67</t>
  </si>
  <si>
    <t>CHAMINÉ CIRCULAR PARA POÇO DE VISITA PARA ESGOTO, EM ALVENARIA COM TIJOLOS CERÂMICOS MACIÇOS, DIÂMETRO INTERNO = 0,6 M. AF_05/2018</t>
  </si>
  <si>
    <t>719,82</t>
  </si>
  <si>
    <t>BASE PARA POÇO DE VISITA CIRCULAR PARA  ESGOTO, EM ALVENARIA COM TIJOLOS CERÂMICOS MACIÇOS, DIÂMETRO INTERNO = 1 M, PROFUNDIDADE = 1,45 M, EXCLUINDO TAMPÃO. AF_05/2018</t>
  </si>
  <si>
    <t>1.851,37</t>
  </si>
  <si>
    <t>BASE PARA POÇO DE VISITA RETANGULAR PARA ESGOTO, EM ALVENARIA COM BLOCOS DE CONCRETO, DIMENSÕES INTERNAS = 1X3,5 M, PROFUNDIDADE = 1,45 M, EXCLUINDO TAMPÃO. AF_05/2018</t>
  </si>
  <si>
    <t>4.506,17</t>
  </si>
  <si>
    <t>BASE PARA POÇO DE VISITA RETANGULAR PARA ESGOTO, EM ALVENARIA COM BLOCOS DE CONCRETO, DIMENSÕES INTERNAS = 1X2 M, PROFUNDIDADE = 1,45 M, EXCLUINDO TAMPÃO. AF_05/2018</t>
  </si>
  <si>
    <t>2.952,56</t>
  </si>
  <si>
    <t>BASE PARA POÇO DE VISITA RETANGULAR PARA ESGOTO, EM ALVENARIA COM BLOCOS DE CONCRETO, DIMENSÕES INTERNAS = 1X2,5 M, PROFUNDIDADE = 1,45 M, EXCLUINDO TAMPÃO. AF_05/2018</t>
  </si>
  <si>
    <t>3.461,58</t>
  </si>
  <si>
    <t>ACRÉSCIMO PARA POÇO DE VISITA CIRCULAR PARA ESGOTO, EM CONCRETO PRÉ-MOLDADO, DIÂMETRO INTERNO = 0,8 M. AF_05/2018</t>
  </si>
  <si>
    <t>246,99</t>
  </si>
  <si>
    <t>BASE PARA POÇO DE VISITA CIRCULAR PARA  ESGOTO, EM CONCRETO PRÉ-MOLDADO, DIÂMETRO INTERNO = 1 M, PROFUNDIDADE = 1,45 M, EXCLUINDO TAMPÃO. AF_05/2018_P</t>
  </si>
  <si>
    <t>815,22</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</si>
  <si>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</si>
  <si>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</si>
  <si>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964,65</t>
  </si>
  <si>
    <t>(COMPOSIÇÃO REPRESENTATIVA) POÇO DE VISITA CIRCULAR PARA ESGOTO, EM CONCRETO PRÉ-MOLDADO, DIÂMETRO INTERNO = 1,0 M, PROFUNDIDADE DE 2,00 A 2,50 M, EXCLUINDO TAMPÃO. AF_04/2018</t>
  </si>
  <si>
    <t>1.114,08</t>
  </si>
  <si>
    <t>(COMPOSIÇÃO REPRESENTATIVA) POÇO DE VISITA CIRCULAR PARA ESGOTO, EM CONCRETO PRÉ-MOLDADO, DIÂMETRO INTERNO = 1,0 M, PROFUNDIDADE DE 2,50 A 3,00 M, EXCLUINDO TAMPÃO. AF_04/2018</t>
  </si>
  <si>
    <t>1.194,41</t>
  </si>
  <si>
    <t>(COMPOSIÇÃO REPRESENTATIVA) POÇO DE VISITA CIRCULAR PARA ESGOTO, EM CONCRETO PRÉ-MOLDADO, DIÂMETRO INTERNO = 1,0 M, PROFUNDIDADE DE 3,00 A 3,50 M, EXCLUINDO TAMPÃO. AF_04/2018</t>
  </si>
  <si>
    <t>1.274,75</t>
  </si>
  <si>
    <t>(COMPOSIÇÃO REPRESENTATIVA) POÇO DE VISITA CIRCULAR PARA ESGOTO, EM CONCRETO PRÉ-MOLDADO, DIÂMETRO INTERNO = 1,0 M, PROFUNDIDADE ATÉ 1,50 M, INCLUINDO TAMPÃO DE FERRO FUNDIDO, DIÂMETRO DE 60 CM. AF_04/2018</t>
  </si>
  <si>
    <t>1.239,74</t>
  </si>
  <si>
    <t>(COMPOSIÇÃO REPRESENTATIVA) POÇO DE VISITA CIRCULAR PARA ESGOTO, EM CONCRETO PRÉ-MOLDADO, DIÂMETRO INTERNO = 1,0 M, PROFUNDIDADE DE 1,50 A 2,00 M, INCLUINDO TAMPÃO DE FERRO FUNDIDO, DIÂMETRO DE 60 CM. AF_04/2018</t>
  </si>
  <si>
    <t>1.389,17</t>
  </si>
  <si>
    <t>(COMPOSIÇÃO REPRESENTATIVA) POÇO DE VISITA CIRCULAR PARA ESGOTO, EM CONCRETO PRÉ-MOLDADO, DIÂMETRO INTERNO = 1,0 M, PROFUNDIDADE DE 2,00 A 2,50 M, INCLUINDO TAMPÃO DE FERRO FUNDIDO, DIÂMETRO DE 60 CM. AF_04/2018</t>
  </si>
  <si>
    <t>1.538,60</t>
  </si>
  <si>
    <t>(COMPOSIÇÃO REPRESENTATIVA) POÇO DE VISITA CIRCULAR PARA ESGOTO, EM CONCRETO PRÉ-MOLDADO, DIÂMETRO INTERNO = 1,0 M, PROFUNDIDADE DE 2,50 A 3,00 M, INCLUINDO TAMPÃO DE FERRO FUNDIDO, DIÂMETRO DE 60 CM. AF_04/2018</t>
  </si>
  <si>
    <t>1.618,93</t>
  </si>
  <si>
    <t>(COMPOSIÇÃO REPRESENTATIVA) POÇO DE VISITA CIRCULAR PARA ESGOTO, EM CONCRETO PRÉ-MOLDADO, DIÂMETRO INTERNO = 1,0 M, PROFUNDIDADE DE 3,00 A 3,50 M, INCLUINDO TAMPÃO DE FERRO FUNDIDO, DIÂMETRO DE 60 CM. AF_04/2018</t>
  </si>
  <si>
    <t>1.699,27</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</si>
  <si>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</si>
  <si>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</si>
  <si>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2.835,29</t>
  </si>
  <si>
    <t>(COMPOSIÇÃO REPRESENTATIVA) POÇO DE VISITA CIRCULAR PARA ESGOTO, EM ALVENARIA COM TIJOLOS CERÂMICOS MACIÇOS, DIÂMETRO INTERNO = 1,2 M, PROFUNDIDADE DE 2,00 A 2,50 M, EXCLUINDO TAMPÃO. AF_04/2018</t>
  </si>
  <si>
    <t>3.487,40</t>
  </si>
  <si>
    <t>(COMPOSIÇÃO REPRESENTATIVA) POÇO DE VISITA CIRCULAR PARA ESGOTO, EM ALVENARIA COM TIJOLOS CERÂMICOS MACIÇOS, DIÂMETRO INTERNO = 1,2 M, PROFUNDIDADE DE 2,50 A 3,00 M, EXCLUINDO TAMPÃO. AF_04/2018</t>
  </si>
  <si>
    <t>3.847,31</t>
  </si>
  <si>
    <t>(COMPOSIÇÃO REPRESENTATIVA) POÇO DE VISITA CIRCULAR PARA ESGOTO, EM ALVENARIA COM TIJOLOS CERÂMICOS MACIÇOS, DIÂMETRO INTERNO = 1,2 M, PROFUNDIDADE DE 3,00 A 3,50 M, EXCLUINDO TAMPÃO. AF_04/2018</t>
  </si>
  <si>
    <t>4.207,22</t>
  </si>
  <si>
    <t>(COMPOSIÇÃO REPRESENTATIVA) POÇO DE VISITA CIRCULAR PARA ESGOTO, EM ALVENARIA COM TIJOLOS CERÂMICOS MACIÇOS, DIÂMETRO INTERNO = 1,2 M, PROFUNDIDADE ATÉ 1,50 M, INCLUINDO TAMPÃO DE FERRO FUNDIDO, DIÂMETRO DE 60 CM. AF_04/2018</t>
  </si>
  <si>
    <t>2.607,70</t>
  </si>
  <si>
    <t>(COMPOSIÇÃO REPRESENTATIVA) POÇO DE VISITA CIRCULAR PARA ESGOTO, EM ALVENARIA COM TIJOLOS CERÂMICOS MACIÇOS, DIÂMETRO INTERNO = 1,2 M, PROFUNDIDADE DE 1,50 A 2,00 M, INCLUINDO TAMPÃO DE FERRO FUNDIDO, DIÂMETRO DE 60 CM. AF_04/2018</t>
  </si>
  <si>
    <t>3.259,81</t>
  </si>
  <si>
    <t>(COMPOSIÇÃO REPRESENTATIVA) POÇO DE VISITA CIRCULAR PARA ESGOTO, EM ALVENARIA COM TIJOLOS CERÂMICOS MACIÇOS, DIÂMETRO INTERNO = 1,2 M, PROFUNDIDADE DE 2,00 A 2,50 M, INCLUINDO TAMPÃO DE FERRO FUNDIDO, DIÂMETRO DE 60 CM. AF_04/2018</t>
  </si>
  <si>
    <t>3.911,92</t>
  </si>
  <si>
    <t>(COMPOSIÇÃO REPRESENTATIVA) POÇO DE VISITA CIRCULAR PARA ESGOTO, EM ALVENARIA COM TIJOLOS CERÂMICOS MACIÇOS, DIÂMETRO INTERNO = 1,2 M, PROFUNDIDADE DE 2,50 A 3,00 M, INCLUINDO TAMPÃO DE FERRO FUNDIDO, DIÂMETRO DE 60 CM. AF_04/2018</t>
  </si>
  <si>
    <t>4.271,83</t>
  </si>
  <si>
    <t>(COMPOSIÇÃO REPRESENTATIVA) POÇO DE VISITA CIRCULAR PARA ESGOTO, EM ALVENARIA COM TIJOLOS CERÂMICOS MACIÇOS, DIÂMETRO INTERNO = 1,2 M, PROFUNDIDADE DE 3,00 A 3,50 M, INCLUINDO TAMPÃO DE FERRO FUNDIDO, DIÂMETRO DE 60 CM. AF_04/2018</t>
  </si>
  <si>
    <t>4.631,74</t>
  </si>
  <si>
    <t>ACRÉSCIMO PARA POÇO DE VISITA CIRCULAR PARA DRENAGEM, EM CONCRETO PRÉ-MOLDADO, DIÂMETRO INTERNO = 1,2 M. AF_05/2018</t>
  </si>
  <si>
    <t>329,25</t>
  </si>
  <si>
    <t>ACRÉSCIMO PARA POÇO DE VISITA RETANGULAR PARA DRENAGEM, EM ALVENARIA COM BLOCOS DE CONCRETO, DIMENSÕES INTERNAS = 1,5X1,5 M. AF_05/2018</t>
  </si>
  <si>
    <t>1.384,50</t>
  </si>
  <si>
    <t>BASE PARA POÇO DE VISITA CIRCULAR PARA DRENAGEM, EM ALVENARIA COM TIJOLOS CERÂMICOS MACIÇOS, DIÂMETRO INTERNO = 1,2 M, PROFUNDIDADE = 1,45 M, EXCLUINDO TAMPÃO. AF_05/2018</t>
  </si>
  <si>
    <t>2.123,37</t>
  </si>
  <si>
    <t>ACRÉSCIMO PARA POÇO DE VISITA CIRCULAR PARA DRENAGEM, EM ALVENARIA COM TIJOLOS CERÂMICOS MACIÇOS, DIÂMETRO INTERNO = 1,2 M. AF_05/2018</t>
  </si>
  <si>
    <t>1.256,30</t>
  </si>
  <si>
    <t>BASE PARA POÇO DE VISITA RETANGULAR PARA DRENAGEM, EM ALVENARIA COM BLOCOS DE CONCRETO, DIMENSÕES INTERNAS = 1,5X2 M, PROFUNDIDADE = 1,45 M, EXCLUINDO TAMPÃO. AF_05/2018</t>
  </si>
  <si>
    <t>3.596,33</t>
  </si>
  <si>
    <t>ACRÉSCIMO PARA POÇO DE VISITA CIRCULAR PARA DRENAGEM, EM CONCRETO PRÉ-MOLDADO, DIÂMETRO INTERNO = 1,5 M. AF_05/2018</t>
  </si>
  <si>
    <t>512,19</t>
  </si>
  <si>
    <t>ACRÉSCIMO PARA POÇO DE VISITA RETANGULAR PARA DRENAGEM, EM ALVENARIA COM BLOCOS DE CONCRETO, DIMENSÕES INTERNAS = 1,5X2 M. AF_05/2018</t>
  </si>
  <si>
    <t>1.580,93</t>
  </si>
  <si>
    <t>BASE PARA POÇO DE VISITA CIRCULAR PARA DRENAGEM, EM ALVENARIA COM TIJOLOS CERÂMICOS MACIÇOS, DIÂMETRO INTERNO = 1,5 M, PROFUNDIDADE = 1,45 M, EXCLUINDO TAMPÃO. AF_05/2018</t>
  </si>
  <si>
    <t>2.689,91</t>
  </si>
  <si>
    <t>ACRÉSCIMO PARA POÇO DE VISITA CIRCULAR PARA DRENAGEM, EM ALVENARIA COM TIJOLOS CERÂMICOS MACIÇOS, DIÂMETRO INTERNO = 1,5 M. AF_05/2018</t>
  </si>
  <si>
    <t>1.540,64</t>
  </si>
  <si>
    <t>BASE PARA POÇO DE VISITA RETANGULAR PARA DRENAGEM, EM ALVENARIA COM BLOCOS DE CONCRETO, DIMENSÕES INTERNAS = 1X1 M, PROFUNDIDADE = 1,45 M, EXCLUINDO TAMPÃO. AF_05/2018</t>
  </si>
  <si>
    <t>1.895,27</t>
  </si>
  <si>
    <t>ACRÉSCIMO PARA POÇO DE VISITA RETANGULAR PARA DRENAGEM, EM ALVENARIA COM BLOCOS DE CONCRETO, DIMENSÕES INTERNAS = 1X1 M. AF_05/2018</t>
  </si>
  <si>
    <t>991,68</t>
  </si>
  <si>
    <t>BASE PARA POÇO DE VISITA RETANGULAR PARA DRENAGEM, EM ALVENARIA COM BLOCOS DE CONCRETO, DIMENSÕES INTERNAS = 1,5X2,5 M, PROFUNDIDADE = 1,45 M, EXCLUINDO TAMPÃO. AF_05/2018</t>
  </si>
  <si>
    <t>4.219,04</t>
  </si>
  <si>
    <t>BASE PARA POÇO DE VISITA RETANGULAR PARA DRENAGEM, EM ALVENARIA COM BLOCOS DE CONCRETO, DIMENSÕES INTERNAS = 1X1,5 M, PROFUNDIDADE = 1,45 M, EXCLUINDO TAMPÃO. AF_05/2018</t>
  </si>
  <si>
    <t>2.393,78</t>
  </si>
  <si>
    <t>ACRÉSCIMO PARA POÇO DE VISITA RETANGULAR PARA DRENAGEM, EM ALVENARIA COM BLOCOS DE CONCRETO, DIMENSÕES INTERNAS = 1X1,5 M. AF_05/2018</t>
  </si>
  <si>
    <t>1.188,08</t>
  </si>
  <si>
    <t>ACRÉSCIMO PARA POÇO DE VISITA RETANGULAR PARA DRENAGEM, EM ALVENARIA COM BLOCOS DE CONCRETO, DIMENSÕES INTERNAS = 1,5X2,5 M. AF_05/2018</t>
  </si>
  <si>
    <t>1.777,36</t>
  </si>
  <si>
    <t>BASE PARA POÇO DE VISITA RETANGULAR PARA DRENAGEM, EM ALVENARIA COM BLOCOS DE CONCRETO, DIMENSÕES INTERNAS = 1X2 M, PROFUNDIDADE = 1,45 M, EXCLUINDO TAMPÃO. AF_05/2018</t>
  </si>
  <si>
    <t>2.892,18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</si>
  <si>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</si>
  <si>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</si>
  <si>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3.390,64</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</si>
  <si>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</si>
  <si>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</si>
  <si>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4.841,73</t>
  </si>
  <si>
    <t>POÇO DE INSPEÇÃO CIRCULAR PARA DRENAGEM, EM ALVENARIA COM TIJOLOS CERÂMICOS MACIÇOS, DIÂMETRO INTERNO = 0,6 M, PROFUNDIDADE = 1 M, EXCLUINDO TAMPÃO. AF_05/2018</t>
  </si>
  <si>
    <t>782,91</t>
  </si>
  <si>
    <t>POÇO DE INSPEÇÃO CIRCULAR PARA DRENAGEM, EM ALVENARIA COM TIJOLOS CERÂMICOS MACIÇOS, DIÂMETRO INTERNO = 0,6 M, PROFUNDIDADE = 1,5 M, EXCLUINDO TAMPÃO. AF_05/2018</t>
  </si>
  <si>
    <t>1.137,92</t>
  </si>
  <si>
    <t>BASE PARA POÇO DE VISITA RETANGULAR PARA DRENAGEM, EM ALVENARIA COM BLOCOS DE CONCRETO, DIMENSÕES INTERNAS = 1X3 M, PROFUNDIDADE = 1,45 M, EXCLUINDO TAMPÃO. AF_05/2018</t>
  </si>
  <si>
    <t>3.912,75</t>
  </si>
  <si>
    <t>ACRÉSCIMO PARA POÇO DE VISITA RETANGULAR PARA DRENAGEM, EM ALVENARIA COM BLOCOS DE CONCRETO, DIMENSÕES INTERNAS = 1,5X3 M. AF_05/2018</t>
  </si>
  <si>
    <t>1.973,79</t>
  </si>
  <si>
    <t>ACRÉSCIMO PARA POÇO DE VISITA RETANGULAR PARA DRENAGEM, EM ALVENARIA COM BLOCOS DE CONCRETO, DIMENSÕES INTERNAS = 1X3 M. AF_05/2018</t>
  </si>
  <si>
    <t>ACRÉSCIMO PARA POÇO DE VISITA CIRCULAR PARA DRENAGEM, EM CONCRETO PRÉ-MOLDADO, DIÂMETRO INTERNO = 0,8 M. AF_05/2018</t>
  </si>
  <si>
    <t>242,69</t>
  </si>
  <si>
    <t>BASE PARA POÇO DE VISITA RETANGULAR PARA DRENAGEM, EM ALVENARIA COM BLOCOS DE CONCRETO, DIMENSÕES INTERNAS = 1X3,5 M, PROFUNDIDADE = 1,45 M, EXCLUINDO TAMPÃO. AF_05/2018</t>
  </si>
  <si>
    <t>4.414,13</t>
  </si>
  <si>
    <t>BASE PARA POÇO DE VISITA CIRCULAR PARA DRENAGEM, EM ALVENARIA COM TIJOLOS CERÂMICOS MACIÇOS, DIÂMETRO INTERNO = 0,8 M, PROFUNDIDADE = 1,45 M, EXCLUINDO TAMPÃO. AF_05/2018</t>
  </si>
  <si>
    <t>1.466,49</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</si>
  <si>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</si>
  <si>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</si>
  <si>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2.197,09</t>
  </si>
  <si>
    <t>ACRÉSCIMO PARA POÇO DE VISITA CIRCULAR PARA DRENAGEM, EM ALVENARIA COM TIJOLOS CERÂMICOS MACIÇOS, DIÂMETRO INTERNO = 0,8 M. AF_05/2018</t>
  </si>
  <si>
    <t>877,18</t>
  </si>
  <si>
    <t>BASE PARA POÇO DE VISITA RETANGULAR PARA DRENAGEM, EM ALVENARIA COM BLOCOS DE CONCRETO, DIMENSÕES INTERNAS = 1,5X3,5 M, PROFUNDIDADE = 1,45 M, EXCLUINDO TAMPÃO. AF_05/2018</t>
  </si>
  <si>
    <t>5.464,46</t>
  </si>
  <si>
    <t>BASE PARA POÇO DE VISITA RETANGULAR PARA DRENAGEM, EM ALVENARIA COM BLOCOS DE CONCRETO, DIMENSÕES INTERNAS = 1X4 M, PROFUNDIDADE = 1,45 M, EXCLUINDO TAMPÃO. AF_05/2018</t>
  </si>
  <si>
    <t>4.915,61</t>
  </si>
  <si>
    <t>BASE PARA POÇO DE VISITA RETANGULAR PARA DRENAGEM, EM ALVENARIA COM BLOCOS DE CONCRETO, DIMENSÕES INTERNAS = 2,5X3 M, PROFUNDIDADE = 1,45 M, EXCLUINDO TAMPÃO. AF_05/2018</t>
  </si>
  <si>
    <t>6.866,43</t>
  </si>
  <si>
    <t>ACRÉSCIMO PARA POÇO DE VISITA CIRCULAR PARA DRENAGEM, EM CONCRETO PRÉ-MOLDADO, DIÂMETRO INTERNO = 1 M. AF_05/2018</t>
  </si>
  <si>
    <t>293,21</t>
  </si>
  <si>
    <t>ACRÉSCIMO PARA POÇO DE VISITA RETANGULAR PARA DRENAGEM, EM ALVENARIA COM BLOCOS DE CONCRETO, DIMENSÕES INTERNAS = 1X4 M. AF_05/2018</t>
  </si>
  <si>
    <t>2.170,21</t>
  </si>
  <si>
    <t>BASE PARA POÇO DE VISITA RETANGULAR PARA DRENAGEM, EM ALVENARIA COM BLOCOS DE CONCRETO, DIMENSÕES INTERNAS = 1,5X1,5 M, PROFUNDIDADE = 1,45 M, EXCLUINDO TAMPÃO. AF_05/2018</t>
  </si>
  <si>
    <t>2.954,95</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</si>
  <si>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</si>
  <si>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</si>
  <si>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1.798,62</t>
  </si>
  <si>
    <t>ACRÉSCIMO PARA POÇO DE VISITA CIRCULAR PARA DRENAGEM, EM ALVENARIA COM TIJOLOS CERÂMICOS MACIÇOS, DIÂMETRO INTERNO = 1 M. AF_05/2018</t>
  </si>
  <si>
    <t>1.066,74</t>
  </si>
  <si>
    <t>BASE PARA POÇO DE VISITA RETANGULAR PARA DRENAGEM, EM ALVENARIA COM BLOCOS DE CONCRETO, DIMENSÕES INTERNAS = 1,5X4 M, PROFUNDIDADE = 1,45 M, EXCLUINDO TAMPÃO. AF_05/2018</t>
  </si>
  <si>
    <t>6.087,16</t>
  </si>
  <si>
    <t>ACRÉSCIMO PARA POÇO DE VISITA RETANGULAR PARA DRENAGEM, EM ALVENARIA COM BLOCOS DE CONCRETO, DIMENSÕES INTERNAS = 2,5X3 M. AF_05/2018</t>
  </si>
  <si>
    <t>2.393,51</t>
  </si>
  <si>
    <t>ACRÉSCIMO PARA POÇO DE VISITA RETANGULAR PARA DRENAGEM, EM ALVENARIA COM BLOCOS DE CONCRETO, DIMENSÕES INTERNAS = 1,5X4 M. AF_05/2018</t>
  </si>
  <si>
    <t>2.388,86</t>
  </si>
  <si>
    <t>BASE PARA POÇO DE VISITA RETANGULAR PARA DRENAGEM, EM ALVENARIA COM BLOCOS DE CONCRETO, DIMENSÕES INTERNAS = 2,5X3,5 M, PROFUNDIDADE = 1,45 M, EXCLUINDO TAMPÃO. AF_05/2018</t>
  </si>
  <si>
    <t>7.753,86</t>
  </si>
  <si>
    <t>ACRÉSCIMO PARA POÇO DE VISITA RETANGULAR PARA DRENAGEM, EM ALVENARIA COM BLOCOS DE CONCRETO, DIMENSÕES INTERNAS = 2,5X3,5 M. AF_05/2018</t>
  </si>
  <si>
    <t>2.589,86</t>
  </si>
  <si>
    <t>BASE PARA POÇO DE VISITA RETANGULAR PARA DRENAGEM, EM ALVENARIA COM BLOCOS DE CONCRETO, DIMENSÕES INTERNAS = 2,5X4 M, PROFUNDIDADE = 1,45 M, EXCLUINDO TAMPÃO. AF_05/2018</t>
  </si>
  <si>
    <t>8.641,28</t>
  </si>
  <si>
    <t>BASE PARA POÇO DE VISITA RETANGULAR PARA DRENAGEM, EM ALVENARIA COM BLOCOS DE CONCRETO, DIMENSÕES INTERNAS = 2X2 M, PROFUNDIDADE = 1,45 M, EXCLUINDO TAMPÃO. AF_05/2018</t>
  </si>
  <si>
    <t>4.341,00</t>
  </si>
  <si>
    <t>ACRÉSCIMO PARA POÇO DE VISITA RETANGULAR PARA DRENAGEM, EM ALVENARIA COM BLOCOS DE CONCRETO, DIMENSÕES INTERNAS = 2,5X4 M. AF_05/2018</t>
  </si>
  <si>
    <t>2.790,91</t>
  </si>
  <si>
    <t>BASE PARA POÇO DE VISITA RETANGULAR PARA DRENAGEM, EM ALVENARIA COM BLOCOS DE CONCRETO, DIMENSÕES INTERNAS = 3X3 M, PROFUNDIDADE = 1,45 M, EXCLUINDO TAMPÃO. AF_05/2018</t>
  </si>
  <si>
    <t>7.923,09</t>
  </si>
  <si>
    <t>ACRÉSCIMO PARA POÇO DE VISITA RETANGULAR PARA DRENAGEM, EM ALVENARIA COM BLOCOS DE CONCRETO, DIMENSÕES INTERNAS = 3X3 M. AF_05/2018</t>
  </si>
  <si>
    <t>2.594,51</t>
  </si>
  <si>
    <t>BASE PARA POÇO DE VISITA RETANGULAR PARA DRENAGEM, EM ALVENARIA COM BLOCOS DE CONCRETO, DIMENSÕES INTERNAS = 3X3,5 M, PROFUNDIDADE = 1,45 M, EXCLUINDO TAMPÃO. AF_05/2018</t>
  </si>
  <si>
    <t>8.941,79</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</si>
  <si>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</si>
  <si>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</si>
  <si>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1.799,59</t>
  </si>
  <si>
    <t>BASE PARA POÇO DE VISITA RETANGULAR PARA DRENAGEM, EM ALVENARIA COM BLOCOS DE CONCRETO, DIMENSÕES INTERNAS = 3X4 M, PROFUNDIDADE = 1,45 M, EXCLUINDO TAMPÃO. AF_05/2018</t>
  </si>
  <si>
    <t>9.960,54</t>
  </si>
  <si>
    <t>ACRÉSCIMO PARA POÇO DE VISITA RETANGULAR PARA DRENAGEM, EM ALVENARIA COM BLOCOS DE CONCRETO, DIMENSÕES INTERNAS = 3X4 M. AF_05/2018</t>
  </si>
  <si>
    <t>2.991,98</t>
  </si>
  <si>
    <t>BASE PARA POÇO DE VISITA RETANGULAR PARA DRENAGEM, EM ALVENARIA COM BLOCOS DE CONCRETO, DIMENSÕES INTERNAS = 3,5X3,5 M, PROFUNDIDADE = 1,45 M, EXCLUINDO TAMPÃO. AF_05/2018</t>
  </si>
  <si>
    <t>10.136,51</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</si>
  <si>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</si>
  <si>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</si>
  <si>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5.078,30</t>
  </si>
  <si>
    <t>BASE PARA POÇO DE VISITA RETANGULAR PARA DRENAGEM, EM ALVENARIA COM BLOCOS DE CONCRETO, DIMENSÕES INTERNAS = 3,5X4 M, PROFUNDIDADE = 1,45 M, EXCLUINDO TAMPÃO. AF_05/2018</t>
  </si>
  <si>
    <t>11.287,56</t>
  </si>
  <si>
    <t>ACRÉSCIMO PARA POÇO DE VISITA RETANGULAR PARA DRENAGEM, EM ALVENARIA COM BLOCOS DE CONCRETO, DIMENSÕES INTERNAS = 3,5X4 M. AF_05/2018</t>
  </si>
  <si>
    <t>3.193,03</t>
  </si>
  <si>
    <t>BASE PARA POÇO DE VISITA RETANGULAR PARA DRENAGEM, EM ALVENARIA COM BLOCOS DE CONCRETO, DIMENSÕES INTERNAS = 4X4 M, PROFUNDIDADE = 1,45 M, EXCLUINDO TAMPÃO. AF_05/2018</t>
  </si>
  <si>
    <t>12.622,45</t>
  </si>
  <si>
    <t>ACRÉSCIMO PARA POÇO DE VISITA RETANGULAR PARA DRENAGEM, EM ALVENARIA COM BLOCOS DE CONCRETO, DIMENSÕES INTERNAS = 2X2,5 M. AF_05/2018</t>
  </si>
  <si>
    <t>1.996,02</t>
  </si>
  <si>
    <t>CHAMINÉ CIRCULAR PARA POÇO DE VISITA PARA DRENAGEM, EM CONCRETO PRÉ-MOLDADO, DIÂMETRO INTERNO = 0,6 M. AF_05/2018</t>
  </si>
  <si>
    <t>CHAMINÉ CIRCULAR PARA POÇO DE VISITA PARA DRENAGEM, EM ALVENARIA COM TIJOLOS CERÂMICOS MACIÇOS, DIÂMETRO INTERNO = 0,6 M. AF_05/2018</t>
  </si>
  <si>
    <t>688,04</t>
  </si>
  <si>
    <t>BASE PARA POÇO DE VISITA RETANGULAR PARA DRENAGEM, EM ALVENARIA COM BLOCOS DE CONCRETO, DIMENSÕES INTERNAS = 2X3 M, PROFUNDIDADE = 1,45 M, EXCLUINDO TAMPÃO. AF_05/2018</t>
  </si>
  <si>
    <t>5.858,01</t>
  </si>
  <si>
    <t>ACRÉSCIMO PARA POÇO DE VISITA RETANGULAR PARA DRENAGEM, EM ALVENARIA COM BLOCOS DE CONCRETO, DIMENSÕES INTERNAS = 2X3 M. AF_05/2018</t>
  </si>
  <si>
    <t>2.192,45</t>
  </si>
  <si>
    <t>BASE PARA POÇO DE VISITA RETANGULAR PARA DRENAGEM, EM ALVENARIA COM BLOCOS DE CONCRETO, DIMENSÕES INTERNAS = 2X3,5 M, PROFUNDIDADE = 1,45 M, EXCLUINDO TAMPÃO. AF_05/2018</t>
  </si>
  <si>
    <t>6.600,53</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</si>
  <si>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</si>
  <si>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</si>
  <si>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7.343,04</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</si>
  <si>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</si>
  <si>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</si>
  <si>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5.979,04</t>
  </si>
  <si>
    <t>ACRÉSCIMO PARA POÇO DE VISITA RETANGULAR PARA DRENAGEM, EM ALVENARIA COM BLOCOS DE CONCRETO, DIMENSÕES INTERNAS = 4X4 M. AF_05/2018</t>
  </si>
  <si>
    <t>3.348,67</t>
  </si>
  <si>
    <t>GUIA (MEIO-FIO) CONCRETO, MOLDADA  IN LOCO  EM TRECHO RETO COM EXTRUSORA, 13 CM BASE X 22 CM ALTURA. AF_06/2016</t>
  </si>
  <si>
    <t>21,84</t>
  </si>
  <si>
    <t>GUIA (MEIO-FIO) CONCRETO, MOLDADA  IN LOCO  EM TRECHO CURVO COM EXTRUSORA, 13 CM BASE X 22 CM ALTURA. AF_06/2016</t>
  </si>
  <si>
    <t>24,94</t>
  </si>
  <si>
    <t>GUIA (MEIO-FIO) CONCRETO, MOLDADA  IN LOCO  EM TRECHO RETO COM EXTRUSORA, 15 CM BASE X 30 CM ALTURA. AF_06/2016</t>
  </si>
  <si>
    <t>27,03</t>
  </si>
  <si>
    <t>GUIA (MEIO-FIO) CONCRETO, MOLDADA  IN LOCO  EM TRECHO CURVO COM EXTRUSORA, 15 CM BASE X 30 CM ALTURA. AF_06/2016</t>
  </si>
  <si>
    <t>30,57</t>
  </si>
  <si>
    <t>GUIA (MEIO-FIO) E SARJETA CONJUGADOS DE CONCRETO, MOLDADA  IN LOCO  EM TRECHO RETO COM EXTRUSORA, 45 CM BASE (15 CM BASE DA GUIA + 30 CM BASE DA SARJETA) X 22 CM ALTURA. AF_06/2016</t>
  </si>
  <si>
    <t>31,33</t>
  </si>
  <si>
    <t>GUIA (MEIO-FIO) E SARJETA CONJUGADOS DE CONCRETO, MOLDADA  IN LOCO  EM TRECHO CURVO COM EXTRUSORA, 45 CM BASE (15 CM BASE DA GUIA + 30 CM BASE DA SARJETA) X 22 CM ALTURA. AF_06/2016</t>
  </si>
  <si>
    <t>35,22</t>
  </si>
  <si>
    <t>GUIA (MEIO-FIO) E SARJETA CONJUGADOS DE CONCRETO, MOLDADA  IN LOCO  EM TRECHO RETO COM EXTRUSORA, 60 CM BASE (15 CM BASE DA GUIA + 45 CM BASE DA SARJETA) X 26 CM ALTURA. AF_06/2016</t>
  </si>
  <si>
    <t>43,16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</si>
  <si>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</si>
  <si>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</si>
  <si>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52,56</t>
  </si>
  <si>
    <t>GUIA (MEIO-FIO) E SARJETA CONJUGADOS DE CONCRETO, MOLDADA  IN LOCO  EM TRECHO CURVO COM EXTRUSORA, 65 CM BASE (15 CM BASE DA GUIA + 50 CM BASE DA SARJETA) X 26 CM ALTURA. AF_06/2016</t>
  </si>
  <si>
    <t>59,79</t>
  </si>
  <si>
    <t>35,45</t>
  </si>
  <si>
    <t>33,76</t>
  </si>
  <si>
    <t>43,15</t>
  </si>
  <si>
    <t>40,56</t>
  </si>
  <si>
    <t>58,19</t>
  </si>
  <si>
    <t>26,69</t>
  </si>
  <si>
    <t>35,77</t>
  </si>
  <si>
    <t>41,49</t>
  </si>
  <si>
    <t>37,67</t>
  </si>
  <si>
    <t>46,76</t>
  </si>
  <si>
    <t>89,49</t>
  </si>
  <si>
    <t>5,79</t>
  </si>
  <si>
    <t>23,85</t>
  </si>
  <si>
    <t>17,12</t>
  </si>
  <si>
    <t>9,16</t>
  </si>
  <si>
    <t>27,46</t>
  </si>
  <si>
    <t>36,19</t>
  </si>
  <si>
    <t>22,40</t>
  </si>
  <si>
    <t>31,01</t>
  </si>
  <si>
    <t>18,93</t>
  </si>
  <si>
    <t>27,72</t>
  </si>
  <si>
    <t>29,65</t>
  </si>
  <si>
    <t>17,60</t>
  </si>
  <si>
    <t>26,35</t>
  </si>
  <si>
    <t>145,43</t>
  </si>
  <si>
    <t>78,18</t>
  </si>
  <si>
    <t>704,37</t>
  </si>
  <si>
    <t>948,59</t>
  </si>
  <si>
    <t>257,05</t>
  </si>
  <si>
    <t>678,15</t>
  </si>
  <si>
    <t>PORTA-PRONTA DE MADEIRA, FOLHA LEVE OU MÉDIA, 60X210CM, FIXAÇÃO COM PREENCHIMENTO PARCIAL DE ESPUMA EXPANSIVA - FORNECIMENTO E INSTALAÇÃO. AF_08/2015</t>
  </si>
  <si>
    <t>383,74</t>
  </si>
  <si>
    <t>PORTA-PRONTA DE MADEIRA, FOLHA LEVE OU MÉDIA, 70X210CM, FIXAÇÃO COM PREENCHIMENTO PARCIAL DE ESPUMA EXPANSIVA - FORNECIMENTO E INSTALAÇÃO. AF_08/2015</t>
  </si>
  <si>
    <t>396,68</t>
  </si>
  <si>
    <t>PORTA-PRONTA DE MADEIRA, FOLHA LEVE OU MÉDIA, 80X210CM, FIXAÇÃO COM PREENCHIMENTO PARCIAL DE ESPUMA EXPANSIVA - FORNECIMENTO E INSTALAÇÃO. AF_08/2015</t>
  </si>
  <si>
    <t>400,27</t>
  </si>
  <si>
    <t>PORTA-PRONTA DE MADEIRA, FOLHA PESADA OU SUPERPESADA, 80X210CM, FIXAÇÃO COM PREENCHIMENTO PARCIAL DE ESPUMA EXPANSIVA - FORNECIMENTO E INSTALAÇÃO. AF_08/2015</t>
  </si>
  <si>
    <t>428,82</t>
  </si>
  <si>
    <t>PORTA-PRONTA DE MADEIRA, FOLHA PESADA OU SUPERPESADA, 80X210CM, FIXAÇÃO COM PREENCHIMENTO TOTAL DE ESPUMA EXPANSIVA - FORNECIMENTO E INSTALAÇÃO. AF_08/2015</t>
  </si>
  <si>
    <t>445,63</t>
  </si>
  <si>
    <t>PORTA-PRONTA DE MADEIRA, FOLHA PESADA OU SUPERPESADA, 90X210CM, FIXAÇÃO COM PREENCHIMENTO TOTAL DE ESPUMA EXPANSIVA - FORNECIMENTO E INSTALAÇÃO. AF_08/2015</t>
  </si>
  <si>
    <t>458,47</t>
  </si>
  <si>
    <t>207,22</t>
  </si>
  <si>
    <t>214,10</t>
  </si>
  <si>
    <t>221,00</t>
  </si>
  <si>
    <t>227,89</t>
  </si>
  <si>
    <t>269,25</t>
  </si>
  <si>
    <t>62,03</t>
  </si>
  <si>
    <t>281,47</t>
  </si>
  <si>
    <t>67,37</t>
  </si>
  <si>
    <t>293,69</t>
  </si>
  <si>
    <t>72,69</t>
  </si>
  <si>
    <t>305,96</t>
  </si>
  <si>
    <t>78,07</t>
  </si>
  <si>
    <t>317,10</t>
  </si>
  <si>
    <t>340,43</t>
  </si>
  <si>
    <t>337,48</t>
  </si>
  <si>
    <t>352,37</t>
  </si>
  <si>
    <t>32,05</t>
  </si>
  <si>
    <t>33,49</t>
  </si>
  <si>
    <t>34,95</t>
  </si>
  <si>
    <t>87,06</t>
  </si>
  <si>
    <t>68,16</t>
  </si>
  <si>
    <t>718,61</t>
  </si>
  <si>
    <t>762,85</t>
  </si>
  <si>
    <t>788,13</t>
  </si>
  <si>
    <t>818,25</t>
  </si>
  <si>
    <t>650,45</t>
  </si>
  <si>
    <t>688,88</t>
  </si>
  <si>
    <t>701,07</t>
  </si>
  <si>
    <t>731,19</t>
  </si>
  <si>
    <t>323,28</t>
  </si>
  <si>
    <t>272,68</t>
  </si>
  <si>
    <t>360,63</t>
  </si>
  <si>
    <t>347,61</t>
  </si>
  <si>
    <t>656,63</t>
  </si>
  <si>
    <t>621,13</t>
  </si>
  <si>
    <t>724,22</t>
  </si>
  <si>
    <t>726,43</t>
  </si>
  <si>
    <t>159,74</t>
  </si>
  <si>
    <t>166,62</t>
  </si>
  <si>
    <t>173,52</t>
  </si>
  <si>
    <t>180,41</t>
  </si>
  <si>
    <t>221,77</t>
  </si>
  <si>
    <t>233,99</t>
  </si>
  <si>
    <t>246,21</t>
  </si>
  <si>
    <t>258,48</t>
  </si>
  <si>
    <t>PORTA DE MADEIRA FRISADA, SEMI-OCA (LEVE OU MÉDIA), 60X210CM, ESPESSURA DE 3CM, INCLUSO DOBRADIÇAS - FORNECIMENTO E INSTALAÇÃO. AF_08/2015</t>
  </si>
  <si>
    <t>306,67</t>
  </si>
  <si>
    <t>PORTA DE MADEIRA FRISADA, SEMI-OCA (LEVE OU MÉDIA), 70X210CM, ESPESSURA DE 3CM, INCLUSO DOBRADIÇAS - FORNECIMENTO E INSTALAÇÃO. AF_08/2015</t>
  </si>
  <si>
    <t>322,37</t>
  </si>
  <si>
    <t>PORTA DE MADEIRA FRISADA, SEMI-OCA (LEVE OU MÉDIA), 80X210CM, ESPESSURA DE 3,5CM, INCLUSO DOBRADIÇAS - FORNECIMENTO E INSTALAÇÃO. AF_08/2015</t>
  </si>
  <si>
    <t>362,33</t>
  </si>
  <si>
    <t>PORTA DE MADEIRA TIPO VENEZIANA, 80X210CM, ESPESSURA DE 3CM, INCLUSO DOBRADIÇAS - FORNECIMENTO E INSTALAÇÃO. AF_08/2015</t>
  </si>
  <si>
    <t>618,00</t>
  </si>
  <si>
    <t>PORTA DE MADEIRA, TIPO MEXICANA, MACIÇA (PESADA OU SUPERPESADA), 80X210CM, ESPESSURA DE 3,5CM, INCLUSO DOBRADIÇAS - FORNECIMENTO E INSTALAÇÃO. AF_08/2015</t>
  </si>
  <si>
    <t>835,98</t>
  </si>
  <si>
    <t>26,51</t>
  </si>
  <si>
    <t>29,21</t>
  </si>
  <si>
    <t>30,59</t>
  </si>
  <si>
    <t>66,75</t>
  </si>
  <si>
    <t>50,42</t>
  </si>
  <si>
    <t>73,97</t>
  </si>
  <si>
    <t>52,81</t>
  </si>
  <si>
    <t>642,31</t>
  </si>
  <si>
    <t>682,93</t>
  </si>
  <si>
    <t>708,86</t>
  </si>
  <si>
    <t>738,78</t>
  </si>
  <si>
    <t>591,89</t>
  </si>
  <si>
    <t>630,12</t>
  </si>
  <si>
    <t>642,11</t>
  </si>
  <si>
    <t>672,03</t>
  </si>
  <si>
    <t>598,07</t>
  </si>
  <si>
    <t>562,37</t>
  </si>
  <si>
    <t>665,26</t>
  </si>
  <si>
    <t>667,27</t>
  </si>
  <si>
    <t>KIT DE PORTA DE MADEIRA FRISADA, SEMI-OCA (LEVE OU MÉDIA), PADRÃO MÉDIO 60X210CM, ESPESSURA DE 3CM, ITENS INCLUSOS: DOBRADIÇAS, MONTAGEM E INSTALAÇÃO DO BATENTE, SEM FECHADURA - FORNECIMENTO E INSTALAÇÃO. AF_08/2015</t>
  </si>
  <si>
    <t>640,02</t>
  </si>
  <si>
    <t>KIT DE PORTA DE MADEIRA FRISADA, SEMI-OCA (LEVE OU MÉDIA), PADRÃO POPULAR, 60X210CM, ESPESSURA DE 3CM, ITENS INCLUSOS: DOBRADIÇAS, MONTAGEM E INSTALAÇÃO DO BATENTE, SEM FECHADURA - FORNECIMENTO E INSTALAÇÃO. AF_08/2015</t>
  </si>
  <si>
    <t>581,46</t>
  </si>
  <si>
    <t>KIT DE PORTA DE MADEIRA FRISADA, SEMI-OCA (LEVE OU MÉDIA), PADRÃO MÉDIO, 70X210CM, ESPESSURA DE 3CM, ITENS INCLUSOS: DOBRADIÇAS, MONTAGEM E INSTALAÇÃO DO BATENTE, SEM FECHADURA - FORNECIMENTO E INSTALAÇÃO. AF_08/2015</t>
  </si>
  <si>
    <t>670,82</t>
  </si>
  <si>
    <t>KIT DE PORTA DE MADEIRA FRISADA, SEMI-OCA (LEVE OU MÉDIA), PADRÃO POPULAR, 70X210CM, ESPESSURA DE 3CM, ITENS INCLUSOS: DOBRADIÇAS, MONTAGEM E INSTALAÇÃO DO BATENTE, SEM FECHADURA - FORNECIMENTO E INSTALAÇÃO. AF_08/2015</t>
  </si>
  <si>
    <t>612,06</t>
  </si>
  <si>
    <t>KIT DE PORTA DE MADEIRA FRISADA, SEMI-OCA (LEVE OU MÉDIA), PADRÃO MÉDIO, 80X210CM, ESPESSURA DE 3,5CM, ITENS INCLUSOS: DOBRADIÇAS, MONTAGEM E INSTALAÇÃO DO BATENTE, SEM FECHADURA - FORNECIMENTO E INSTALAÇÃO. AF_08/2015</t>
  </si>
  <si>
    <t>725,92</t>
  </si>
  <si>
    <t>KIT DE PORTA DE MADEIRA FRISADA, SEMI-OCA (LEVE OU MÉDIA), PADRÃO POPULAR, 80X210CM, ESPESSURA DE 3,5CM, ITENS INCLUSOS: DOBRADIÇAS, MONTAGEM E INSTALAÇÃO DO BATENTE, SEM FECHADURA - FORNECIMENTO E INSTALAÇÃO. AF_08/2015</t>
  </si>
  <si>
    <t>666,96</t>
  </si>
  <si>
    <t>KIT DE PORTA DE MADEIRA TIPO VENEZIANA, PADRÃO MÉDIO, 80X210CM, ESPESSURA DE 3CM, ITENS INCLUSOS: DOBRADIÇAS, MONTAGEM E INSTALAÇÃO DO BATENTE, SEM FECHADURA - FORNECIMENTO E INSTALAÇÃO. AF_08/2015</t>
  </si>
  <si>
    <t>981,59</t>
  </si>
  <si>
    <t>KIT DE PORTA DE MADEIRA TIPO VENEZIANA, PADRÃO POPULAR, 80X210CM, ESPESSURA DE 3CM, ITENS INCLUSOS: DOBRADIÇAS, MONTAGEM E INSTALAÇÃO DO BATENTE, SEM FECHADURA - FORNECIMENTO E INSTALAÇÃO. AF_08/2015</t>
  </si>
  <si>
    <t>922,63</t>
  </si>
  <si>
    <t>KIT DE PORTA DE MADEIRA TIPO MEXICANA, MACIÇA (PESADA OU SUPERPESADA), PADRÃO MÉDIO, 80X210CM, ESPESSURA DE 3CM, ITENS INCLUSOS: DOBRADIÇAS, MONTAGEM E INSTALAÇÃO DO BATENTE, SEM FECHADURA - FORNECIMENTO E INSTALAÇÃO. AF_08/2015</t>
  </si>
  <si>
    <t>1.199,57</t>
  </si>
  <si>
    <t>KIT DE PORTA DE MADEIRA TIPO MEXICANA, MACIÇA (PESADA OU SUPERPESADA), PADRÃO POPULAR, 80X210CM, ESPESSURA DE 3CM, ITENS INCLUSOS: DOBRADIÇAS, MONTAGEM E INSTALAÇÃO DO BATENTE, SEM FECHADURA - FORNECIMENTO E INSTALAÇÃO. AF_08/2015</t>
  </si>
  <si>
    <t>1.140,61</t>
  </si>
  <si>
    <t>1.538,56</t>
  </si>
  <si>
    <t>428,39</t>
  </si>
  <si>
    <t>643,28</t>
  </si>
  <si>
    <t>657,39</t>
  </si>
  <si>
    <t>523,26</t>
  </si>
  <si>
    <t>93,84</t>
  </si>
  <si>
    <t>448,09</t>
  </si>
  <si>
    <t>310,61</t>
  </si>
  <si>
    <t>414,11</t>
  </si>
  <si>
    <t>130,94</t>
  </si>
  <si>
    <t>143,91</t>
  </si>
  <si>
    <t>714,74</t>
  </si>
  <si>
    <t>602,79</t>
  </si>
  <si>
    <t>419,81</t>
  </si>
  <si>
    <t>585,03</t>
  </si>
  <si>
    <t>524,46</t>
  </si>
  <si>
    <t>551,83</t>
  </si>
  <si>
    <t>692,94</t>
  </si>
  <si>
    <t>527,12</t>
  </si>
  <si>
    <t>504,57</t>
  </si>
  <si>
    <t>526,15</t>
  </si>
  <si>
    <t>663,02</t>
  </si>
  <si>
    <t>288,90</t>
  </si>
  <si>
    <t>345,35</t>
  </si>
  <si>
    <t>343,73</t>
  </si>
  <si>
    <t>65,20</t>
  </si>
  <si>
    <t>115,66</t>
  </si>
  <si>
    <t>85,77</t>
  </si>
  <si>
    <t>254,21</t>
  </si>
  <si>
    <t>574,17</t>
  </si>
  <si>
    <t>839,11</t>
  </si>
  <si>
    <t>PORTA DE ALUMÍNIO DE ABRIR COM LAMBRI, COM GUARNIÇÃO, FIXAÇÃO COM PARAFUSOS - FORNECIMENTO E INSTALAÇÃO. AF_08/2015</t>
  </si>
  <si>
    <t>900,57</t>
  </si>
  <si>
    <t>649,53</t>
  </si>
  <si>
    <t>1.077,29</t>
  </si>
  <si>
    <t>477,91</t>
  </si>
  <si>
    <t>158,52</t>
  </si>
  <si>
    <t>327,46</t>
  </si>
  <si>
    <t>381,88</t>
  </si>
  <si>
    <t>330,14</t>
  </si>
  <si>
    <t>127,85</t>
  </si>
  <si>
    <t>608,77</t>
  </si>
  <si>
    <t>1.021,04</t>
  </si>
  <si>
    <t>183,38</t>
  </si>
  <si>
    <t>32,27</t>
  </si>
  <si>
    <t>DOBRADICA EM ACO/FERRO, 3" X 21/2", E=1,9 A 2 MM, SEM ANEL, CROMADO OU ZINCADO, TAMPA BOLA, COM PARAFUSOS</t>
  </si>
  <si>
    <t>33,08</t>
  </si>
  <si>
    <t>136,72</t>
  </si>
  <si>
    <t>45,45</t>
  </si>
  <si>
    <t>106,69</t>
  </si>
  <si>
    <t>136,09</t>
  </si>
  <si>
    <t>164,92</t>
  </si>
  <si>
    <t>205,88</t>
  </si>
  <si>
    <t>258,08</t>
  </si>
  <si>
    <t>117,64</t>
  </si>
  <si>
    <t>304,31</t>
  </si>
  <si>
    <t>1.780,57</t>
  </si>
  <si>
    <t>399,05</t>
  </si>
  <si>
    <t>441,29</t>
  </si>
  <si>
    <t>165,91</t>
  </si>
  <si>
    <t>192,58</t>
  </si>
  <si>
    <t>183,69</t>
  </si>
  <si>
    <t>254,80</t>
  </si>
  <si>
    <t>130,35</t>
  </si>
  <si>
    <t>374,23</t>
  </si>
  <si>
    <t>245,51</t>
  </si>
  <si>
    <t>374,08</t>
  </si>
  <si>
    <t>728,69</t>
  </si>
  <si>
    <t>636,40</t>
  </si>
  <si>
    <t>1.290,60</t>
  </si>
  <si>
    <t>271,26</t>
  </si>
  <si>
    <t>370,63</t>
  </si>
  <si>
    <t>370,28</t>
  </si>
  <si>
    <t>228,12</t>
  </si>
  <si>
    <t>342,39</t>
  </si>
  <si>
    <t>267,02</t>
  </si>
  <si>
    <t>390,20</t>
  </si>
  <si>
    <t>412,84</t>
  </si>
  <si>
    <t>239,78</t>
  </si>
  <si>
    <t>354,26</t>
  </si>
  <si>
    <t>279,82</t>
  </si>
  <si>
    <t>402,56</t>
  </si>
  <si>
    <t>413,95</t>
  </si>
  <si>
    <t>241,34</t>
  </si>
  <si>
    <t>362,48</t>
  </si>
  <si>
    <t>280,47</t>
  </si>
  <si>
    <t>411,76</t>
  </si>
  <si>
    <t>44,30</t>
  </si>
  <si>
    <t>26,81</t>
  </si>
  <si>
    <t>TUBULÃO A CÉU ABERTO, DIÂMETRO DO FUSTE DE 70 CM, PROFUNDIDADE MENOR OU IGUAL A 5 M, ESCAVAÇÃO MANUAL, SEM ALARGAMENTO DE BASE, CONCRETO FEITO EM OBRA E LANÇADO COM JERICA. AF_01/2018</t>
  </si>
  <si>
    <t>594,36</t>
  </si>
  <si>
    <t>TUBULÃO A CÉU ABERTO, DIÂMETRO DO FUSTE DE 80 CM, PROFUNDIDADE MENOR OU IGUAL A 5 M, ESCAVAÇÃO MANUAL, SEM ALARGAMENTO DE BASE, CONCRETO FEITO EM OBRA E LANÇADO COM JERICA. AF_01/2018</t>
  </si>
  <si>
    <t>562,30</t>
  </si>
  <si>
    <t>TUBULÃO A CÉU ABERTO, DIÂMETRO DO FUSTE DE 100 CM, PROFUNDIDADE MENOR OU IGUAL A 5 M, ESCAVAÇÃO MANUAL, SEM ALARGAMENTO DE BASE, CONCRETO FEITO EM OBRA E LANÇADO COM JERICA. AF_01/2018</t>
  </si>
  <si>
    <t>517,68</t>
  </si>
  <si>
    <t>TUBULÃO A CÉU ABERTO, DIÂMETRO DO FUSTE DE 120 CM, PROFUNDIDADE MENOR OU IGUAL A 5 M, ESCAVAÇÃO MANUAL, SEM ALARGAMENTO DE BASE, CONCRETO FEITO EM OBRA E LANÇADO COM JERICA. AF_01/2018</t>
  </si>
  <si>
    <t>488,42</t>
  </si>
  <si>
    <t>TUBULÃO A CÉU ABERTO, DIÂMETRO DO FUSTE DE 70 CM, PROFUNDIDADE MAIOR QUE 5 M E MENOR OU IGUAL A 10 M, ESCAVAÇÃO MANUAL, SEM ALARGAMENTO DE BASE, CONCRETO FEITO EM OBRA E LANÇADO COM JERICA. AF_01/2018</t>
  </si>
  <si>
    <t>577,67</t>
  </si>
  <si>
    <t>TUBULÃO A CÉU ABERTO, DIÂMETRO DO FUSTE DE 80 CM, PROFUNDIDADE MAIOR QUE 5 M E MENOR OU IGUAL A 10 M, ESCAVAÇÃO MANUAL, SEM ALARGAMENTO DE BASE, CONCRETO FEITO EM OBRA E LANÇADO COM JERICA. AF_01/2018</t>
  </si>
  <si>
    <t>548,14</t>
  </si>
  <si>
    <t>TUBULÃO A CÉU ABERTO, DIÂMETRO DO FUSTE DE 100 CM, PROFUNDIDADE MAIOR QUE 5 M E MENOR OU IGUAL A 10 M, ESCAVAÇÃO MANUAL, SEM ALARGAMENTO DE BASE, CONCRETO FEITO EM OBRA E LANÇADO COM JERICA. AF_01/2018</t>
  </si>
  <si>
    <t>500,86</t>
  </si>
  <si>
    <t>TUBULÃO A CÉU ABERTO, DIÂMETRO DO FUSTE DE 120 CM, PROFUNDIDADE MAIOR QUE 5 M E MENOR OU IGUAL A 10 M, ESCAVAÇÃO MANUAL, SEM ALARGAMENTO DE BASE, CONCRETO FEITO EM OBRA E LANÇADO COM JERICA. AF_01/2018</t>
  </si>
  <si>
    <t>466,39</t>
  </si>
  <si>
    <t>TUBULÃO A CÉU ABERTO, DIÂMETRO DO FUSTE DE 70 CM, PROFUNDIDADE MAIOR QUE 10 M, ESCAVAÇÃO MANUAL, SEM ALARGAMENTO DE BASE, CONCRETO FEITO EM OBRA E LANÇADO COM JERICA. AF_01/2018</t>
  </si>
  <si>
    <t>577,37</t>
  </si>
  <si>
    <t>TUBULÃO A CÉU ABERTO, DIÂMETRO DO FUSTE DE 80 CM, PROFUNDIDADE MAIOR QUE 10 M, ESCAVAÇÃO MANUAL, SEM ALARGAMENTO DE BASE, CONCRETO FEITO EM OBRA E LANÇADO COM JERICA. AF_01/2018</t>
  </si>
  <si>
    <t>540,67</t>
  </si>
  <si>
    <t>TUBULÃO A CÉU ABERTO, DIÂMETRO DO FUSTE DE 100 CM, PROFUNDIDADE MAIOR QUE 10 M, ESCAVAÇÃO MANUAL, SEM ALARGAMENTO DE BASE, CONCRETO FEITO EM OBRA E LANÇADO COM JERICA. AF_01/2018</t>
  </si>
  <si>
    <t>488,80</t>
  </si>
  <si>
    <t>TUBULÃO A CÉU ABERTO, DIÂMETRO DO FUSTE DE 120 CM, PROFUNDIDADE MAIOR QUE 10 M, ESCAVAÇÃO MANUAL, SEM ALARGAMENTO DE BASE, CONCRETO FEITO EM OBRA E LANÇADO COM JERICA. AF_01/2018</t>
  </si>
  <si>
    <t>450,71</t>
  </si>
  <si>
    <t>TUBULÃO A CÉU ABERTO, DIÂMETRO DO FUSTE DE 70 CM, PROFUNDIDADE MENOR OU IGUAL A 5 M, ESCAVAÇÃO MECÂNICA, SEM ALARGAMENTO DE BASE, CONCRETO FEITO EM OBRA E LANÇADO COM JERICA. AF_01/2018</t>
  </si>
  <si>
    <t>558,03</t>
  </si>
  <si>
    <t>TUBULÃO A CÉU ABERTO, DIÂMETRO DO FUSTE DE 80 CM, PROFUNDIDADE MENOR OU IGUAL A 5 M, ESCAVAÇÃO MECÂNICA, SEM ALARGAMENTO DE BASE, CONCRETO FEITO EM OBRA E LANÇADO COM JERICA. AF_01/2018</t>
  </si>
  <si>
    <t>471,05</t>
  </si>
  <si>
    <t>TUBULÃO A CÉU ABERTO, DIÂMETRO DO FUSTE DE 100 CM, PROFUNDIDADE MENOR OU IGUAL A 5 M, ESCAVAÇÃO MECÂNICA, SEM ALARGAMENTO DE BASE, CONCRETO FEITO EM OBRA E LANÇADO COM JERICA. AF_01/2018</t>
  </si>
  <si>
    <t>443,70</t>
  </si>
  <si>
    <t>TUBULÃO A CÉU ABERTO, DIÂMETRO DO FUSTE DE 120 CM, PROFUNDIDADE MENOR OU IGUAL A 5 M, ESCAVAÇÃO MECÂNICA, SEM ALARGAMENTO DE BASE, CONCRETO FEITO EM OBRA E LANÇADO COM JERICA. AF_01/2018</t>
  </si>
  <si>
    <t>426,54</t>
  </si>
  <si>
    <t>TUBULÃO A CÉU ABERTO, DIÂMETRO DO FUSTE DE 70 CM, PROFUNDIDADE MAIOR QUE 5 M E MENOR OU IGUAL A 10 M, ESCAVAÇÃO MECÂNICA, SEM ALARGAMENTO DE BASE, CONCRETO FEITO EM OBRA E LANÇADO COM JERICA. AF_01/2018</t>
  </si>
  <si>
    <t>444,42</t>
  </si>
  <si>
    <t>TUBULÃO A CÉU ABERTO, DIÂMETRO DO FUSTE DE 80 CM, PROFUNDIDADE MAIOR QUE 5 M E MENOR OU IGUAL A 10 M, ESCAVAÇÃO MECÂNICA, SEM ALARGAMENTO DE BASE, CONCRETO FEITO EM OBRA E LANÇADO COM JERICA. AF_01/2018</t>
  </si>
  <si>
    <t>432,72</t>
  </si>
  <si>
    <t>TUBULÃO A CÉU ABERTO, DIÂMETRO DO FUSTE DE 100 CM, PROFUNDIDADE MAIOR QUE 5 M E MENOR OU IGUAL A 10 M, ESCAVAÇÃO MECÂNICA, SEM ALARGAMENTO DE BASE, CONCRETO FEITO EM OBRA E LANÇADO COM JERICA. AF_01/2018</t>
  </si>
  <si>
    <t>409,77</t>
  </si>
  <si>
    <t>TUBULÃO A CÉU ABERTO, DIÂMETRO DO FUSTE DE 120 CM, PROFUNDIDADE MAIOR QUE 5 M E MENOR OU IGUAL A 10 M, ESCAVAÇÃO MECÂNICA, SEM ALARGAMENTO DE BASE, CONCRETO FEITO EM OBRA E LANÇADO COM JERICA. AF_01/2018</t>
  </si>
  <si>
    <t>391,01</t>
  </si>
  <si>
    <t>TUBULÃO A CÉU ABERTO, DIÂMETRO DO FUSTE DE 70 CM, PROFUNDIDADE MAIOR QUE 10 M, ESCAVAÇÃO MECÂNICA, SEM ALARGAMENTO DE BASE, CONCRETO FEITO EM OBRA E LANÇADO COM JERICA. AF_01/2018</t>
  </si>
  <si>
    <t>425,63</t>
  </si>
  <si>
    <t>TUBULÃO A CÉU ABERTO, DIÂMETRO DO FUSTE DE 80 CM, PROFUNDIDADE MAIOR QUE 10 M, ESCAVAÇÃO MECÂNICA, SEM ALARGAMENTO DE BASE, CONCRETO FEITO EM OBRA E LANÇADO COM JERICA. AF_01/2018</t>
  </si>
  <si>
    <t>410,67</t>
  </si>
  <si>
    <t>TUBULÃO A CÉU ABERTO, DIÂMETRO DO FUSTE DE 100 CM, PROFUNDIDADE MAIOR QUE 10 M, ESCAVAÇÃO MECÂNICA, SEM ALARGAMENTO DE BASE, CONCRETO FEITO EM OBRA E LANÇADO COM JERICA. AF_01/2018</t>
  </si>
  <si>
    <t>387,47</t>
  </si>
  <si>
    <t>TUBULÃO A CÉU ABERTO, DIÂMETRO DO FUSTE DE 120 CM, PROFUNDIDADE MAIOR QUE 10 M, ESCAVAÇÃO MECÂNICA, SEM ALARGAMENTO DE BASE, CONCRETO FEITO EM OBRA E LANÇADO COM JERICA. AF_01/2018</t>
  </si>
  <si>
    <t>367,71</t>
  </si>
  <si>
    <t>TUBULÃO A CÉU ABERTO, DIÂMETRO DO FUSTE DE 70 CM, PROFUNDIDADE MENOR OU IGUAL A 5 M, ESCAVAÇÃO MANUAL, SEM ALARGAMENTO DE BASE, CONCRETO USINADO E LANÇADO COM BOMBA OU DIRETAMENTE DO CAMINHÃO. AF_01/2018</t>
  </si>
  <si>
    <t>534,93</t>
  </si>
  <si>
    <t>TUBULÃO A CÉU ABERTO, DIÂMETRO DO FUSTE DE 80 CM, PROFUNDIDADE MENOR OU IGUAL A 5 M, ESCAVAÇÃO MANUAL, SEM ALARGAMENTO DE BASE, CONCRETO USINADO E LANÇADO COM BOMBA OU DIRETAMENTE DO CAMINHÃO. AF_01/2018</t>
  </si>
  <si>
    <t>503,25</t>
  </si>
  <si>
    <t>TUBULÃO A CÉU ABERTO, DIÂMETRO DO FUSTE DE 100 CM, PROFUNDIDADE MENOR OU IGUAL A 5 M, ESCAVAÇÃO MANUAL, SEM ALARGAMENTO DE BASE, CONCRETO USINADO E LANÇADO COM BOMBA OU DIRETAMENTE DO CAMINHÃO. AF_01/2018</t>
  </si>
  <si>
    <t>459,88</t>
  </si>
  <si>
    <t>TUBULÃO A CÉU ABERTO, DIÂMETRO DO FUSTE DE 120 CM, PROFUNDIDADE MENOR OU IGUAL A 5 M, ESCAVAÇÃO MANUAL, SEM ALARGAMENTO DE BASE, CONCRETO USINADO E LANÇADO COM BOMBA OU DIRETAMENTE DO CAMINHÃO. AF_01/2018</t>
  </si>
  <si>
    <t>431,94</t>
  </si>
  <si>
    <t>TUBULÃO A CÉU ABERTO, DIÂMETRO DO FUSTE DE 70 CM, PROFUNDIDADE MAIOR QUE 5 M E MENOR OU IGUAL A 10 M, ESCAVAÇÃO MANUAL, SEM ALARGAMENTO DE BASE, CONCRETO USINADO E LANÇADO COM BOMBA OU DIRETAMENTE DO CAMINHÃO. AF_01/2018</t>
  </si>
  <si>
    <t>514,66</t>
  </si>
  <si>
    <t>TUBULÃO A CÉU ABERTO, DIÂMETRO DO FUSTE DE 80 CM, PROFUNDIDADE MAIOR QUE 5 M E MENOR OU IGUAL A 10 M, ESCAVAÇÃO MANUAL, SEM ALARGAMENTO DE BASE, CONCRETO USINADO E LANÇADO COM BOMBA OU DIRETAMENTE DO CAMINHÃO. AF_01/2018</t>
  </si>
  <si>
    <t>485,99</t>
  </si>
  <si>
    <t>TUBULÃO A CÉU ABERTO, DIÂMETRO DO FUSTE DE 100 CM, PROFUNDIDADE MAIOR QUE 5 M E MENOR OU IGUAL A 10 M, ESCAVAÇÃO MANUAL, SEM ALARGAMENTO DE BASE, CONCRETO USINADO E LANÇADO COM BOMBA OU DIRETAMENTE DO CAMINHÃO. AF_01/2018</t>
  </si>
  <si>
    <t>441,17</t>
  </si>
  <si>
    <t>TUBULÃO A CÉU ABERTO, DIÂMETRO DO FUSTE DE 120 CM, PROFUNDIDADE MAIOR QUE 5 M E MENOR OU IGUAL A 10 M, ESCAVAÇÃO MANUAL, SEM ALARGAMENTO DE BASE, CONCRETO USINADO E LANÇADO COM BOMBA OU DIRETAMENTE DO CAMINHÃO. AF_01/2018</t>
  </si>
  <si>
    <t>409,09</t>
  </si>
  <si>
    <t>TUBULÃO A CÉU ABERTO, DIÂMETRO DO FUSTE DE 70 CM, PROFUNDIDADE MAIOR QUE 10 M, ESCAVAÇÃO MANUAL, SEM ALARGAMENTO DE BASE, CONCRETO USINADO E LANÇADO COM BOMBA OU DIRETAMENTE DO CAMINHÃO. AF_01/2018</t>
  </si>
  <si>
    <t>515,82</t>
  </si>
  <si>
    <t>TUBULÃO A CÉU ABERTO, DIÂMETRO DO FUSTE DE 80 CM, PROFUNDIDADE MAIOR QUE 10 M, ESCAVAÇÃO MANUAL, SEM ALARGAMENTO DE BASE, CONCRETO USINADO E LANÇADO COM BOMBA OU DIRETAMENTE DO CAMINHÃO. AF_01/2018</t>
  </si>
  <si>
    <t>480,84</t>
  </si>
  <si>
    <t>TUBULÃO A CÉU ABERTO, DIÂMETRO DO FUSTE DE 100 CM, PROFUNDIDADE MAIOR QUE 10 M, ESCAVAÇÃO MANUAL, SEM ALARGAMENTO DE BASE, CONCRETO USINADO E LANÇADO COM BOMBA OU DIRETAMENTE DO CAMINHÃO. AF_01/2018</t>
  </si>
  <si>
    <t>431,93</t>
  </si>
  <si>
    <t>TUBULÃO A CÉU ABERTO, DIÂMETRO DO FUSTE DE 120 CM, PROFUNDIDADE MAIOR QUE 10 M, ESCAVAÇÃO MANUAL, SEM ALARGAMENTO DE BASE, CONCRETO USINADO E LANÇADO COM BOMBA OU DIRETAMENTE DO CAMINHÃO. AF_01/2018</t>
  </si>
  <si>
    <t>396,60</t>
  </si>
  <si>
    <t>TUBULÃO A CÉU ABERTO, DIÂMETRO DO FUSTE DE 70 CM, PROFUNDIDADE MENOR OU IGUAL A 5 M, ESCAVAÇÃO MECÂNICA, SEM ALARGAMENTO DE BASE, CONCRETO USINADO E LANÇADO COM BOMBA OU DIRETAMENTE DO CAMINHÃO. AF_01/2018</t>
  </si>
  <si>
    <t>432,04</t>
  </si>
  <si>
    <t>TUBULÃO A CÉU ABERTO, DIÂMETRO DO FUSTE DE 80 CM, PROFUNDIDADE MENOR OU IGUAL A 5 M, ESCAVAÇÃO MECÂNICA, SEM ALARGAMENTO DE BASE, CONCRETO USINADO E LANÇADO COM BOMBA OU DIRETAMENTE DO CAMINHÃO. AF_01/2018</t>
  </si>
  <si>
    <t>412,00</t>
  </si>
  <si>
    <t>TUBULÃO A CÉU ABERTO, DIÂMETRO DO FUSTE DE 100 CM, PROFUNDIDADE MENOR OU IGUAL A 5 M, ESCAVAÇÃO MECÂNICA, SEM ALARGAMENTO DE BASE, CONCRETO USINADO E LANÇADO COM BOMBA OU DIRETAMENTE DO CAMINHÃO. AF_01/2018</t>
  </si>
  <si>
    <t>385,90</t>
  </si>
  <si>
    <t>TUBULÃO A CÉU ABERTO, DIÂMETRO DO FUSTE DE 120 CM, PROFUNDIDADE MENOR OU IGUAL A 5 M, ESCAVAÇÃO MECÂNICA, SEM ALARGAMENTO DE BASE, CONCRETO USINADO E LANÇADO COM BOMBA OU DIRETAMENTE DO CAMINHÃO. AF_01/2018</t>
  </si>
  <si>
    <t>370,06</t>
  </si>
  <si>
    <t>TUBULÃO A CÉU ABERTO, DIÂMETRO DO FUSTE DE 70 CM, PROFUNDIDADE MAIOR QUE 5 M E MENOR OU IGUAL A 10M, ESCAVAÇÃO MECÂNICA, SEM ALARGAMENTO DE BASE, CONCRETO USINADO E LANÇADO COM BOMBA OU DIRETAMENTE DO CAMINHÃO. AF_01/2018</t>
  </si>
  <si>
    <t>381,41</t>
  </si>
  <si>
    <t>TUBULÃO A CÉU ABERTO, DIÂMETRO DO FUSTE DE 80 CM, PROFUNDIDADE MAIOR QUE 5 M E MENOR OU IGUAL A 10M, ESCAVAÇÃO MECÂNICA, SEM ALARGAMENTO DE BASE, CONCRETO USINADO E LANÇADO COM BOMBA OU DIRETAMENTE DO CAMINHÃO. AF_01/2018</t>
  </si>
  <si>
    <t>370,57</t>
  </si>
  <si>
    <t>TUBULÃO A CÉU ABERTO, DIÂMETRO DO FUSTE DE 100 CM, PROFUNDIDADE MAIOR QUE 5 M E MENOR OU IGUAL A 10M, ESCAVAÇÃO MECÂNICA, SEM ALARGAMENTO DE BASE, CONCRETO USINADO E LANÇADO COM BOMBA OU DIRETAMENTE DO CAMINHÃO. AF_01/2018</t>
  </si>
  <si>
    <t>350,08</t>
  </si>
  <si>
    <t>TUBULÃO A CÉU ABERTO, DIÂMETRO DO FUSTE DE 120 CM, PROFUNDIDADE MAIOR QUE 5 M E MENOR OU IGUAL A 10M, ESCAVAÇÃO MECÂNICA, SEM ALARGAMENTO DE BASE, CONCRETO USINADO E LANÇADO COM BOMBA OU DIRETAMENTE DO CAMINHÃO. AF_01/2018</t>
  </si>
  <si>
    <t>333,71</t>
  </si>
  <si>
    <t>TUBULÃO A CÉU ABERTO, DIÂMETRO DO FUSTE DE 70 CM, PROFUNDIDADE MAIOR QUE 10M, ESCAVAÇÃO MECÂNICA, SEM ALARGAMENTO DE BASE, CONCRETO USINADO E LANÇADO COM BOMBA OU DIRETAMENTE DO CAMINHÃO. AF_01/2018</t>
  </si>
  <si>
    <t>364,08</t>
  </si>
  <si>
    <t>TUBULÃO A CÉU ABERTO, DIÂMETRO DO FUSTE DE 80 CM, PROFUNDIDADE MAIOR QUE 10M, ESCAVAÇÃO MECÂNICA, SEM ALARGAMENTO DE BASE, CONCRETO USINADO E LANÇADO COM BOMBA OU DIRETAMENTE DO CAMINHÃO. AF_01/2018</t>
  </si>
  <si>
    <t>350,84</t>
  </si>
  <si>
    <t>TUBULÃO A CÉU ABERTO, DIÂMETRO DO FUSTE DE 100 CM, PROFUNDIDADE MAIOR QUE 10M, ESCAVAÇÃO MECÂNICA, SEM ALARGAMENTO DE BASE, CONCRETO USINADO E LANÇADO COM BOMBA OU DIRETAMENTE DO CAMINHÃO. AF_01/2018</t>
  </si>
  <si>
    <t>330,60</t>
  </si>
  <si>
    <t>TUBULÃO A CÉU ABERTO, DIÂMETRO DO FUSTE DE 120 CM, PROFUNDIDADE MAIOR QUE 10M, ESCAVAÇÃO MECÂNICA, SEM ALARGAMENTO DE BASE, CONCRETO USINADO E LANÇADO COM BOMBA OU DIRETAMENTE DO CAMINHÃO. AF_01/2018</t>
  </si>
  <si>
    <t>313,60</t>
  </si>
  <si>
    <t>ALARGAMENTO DE BASE DE TUBULÃO A CÉU ABERTO, ESCAVAÇÃO MANUAL, CONCRETO FEITO EM OBRA E LANÇADO COM JERICA. AF_01/2018</t>
  </si>
  <si>
    <t>509,65</t>
  </si>
  <si>
    <t>ALARGAMENTO DE BASE DE TUBULÃO A CÉU ABERTO, ESCAVAÇÃO MANUAL, CONCRETO USINADO E LANÇADO COM BOMBA OU DIRETAMENTE DO CAMINHÃO. AF_01/2018</t>
  </si>
  <si>
    <t>453,97</t>
  </si>
  <si>
    <t>70,96</t>
  </si>
  <si>
    <t>93,08</t>
  </si>
  <si>
    <t>56,07</t>
  </si>
  <si>
    <t>72,39</t>
  </si>
  <si>
    <t>167,49</t>
  </si>
  <si>
    <t>66,13</t>
  </si>
  <si>
    <t>155,51</t>
  </si>
  <si>
    <t>51,80</t>
  </si>
  <si>
    <t>110,74</t>
  </si>
  <si>
    <t>104,04</t>
  </si>
  <si>
    <t>186,36</t>
  </si>
  <si>
    <t>177,17</t>
  </si>
  <si>
    <t>222,53</t>
  </si>
  <si>
    <t>268,85</t>
  </si>
  <si>
    <t>34,28</t>
  </si>
  <si>
    <t>55,22</t>
  </si>
  <si>
    <t>54,33</t>
  </si>
  <si>
    <t>104,90</t>
  </si>
  <si>
    <t>103,93</t>
  </si>
  <si>
    <t>126,03</t>
  </si>
  <si>
    <t>122,64</t>
  </si>
  <si>
    <t>121,12</t>
  </si>
  <si>
    <t>61,21</t>
  </si>
  <si>
    <t>ESTACA RAIZ, DIÂMETRO DE 20 CM, COMPRIMENTO DE ATÉ 10 M, SEM PRESENÇA DE ROCHA. AF_04/2017</t>
  </si>
  <si>
    <t>171,07</t>
  </si>
  <si>
    <t>ESTACA RAIZ, DIÂMETRO DE 31 CM, COMPRIMENTO DE ATÉ 10 M, SEM PRESENÇA DE ROCHA. AF_05/2017</t>
  </si>
  <si>
    <t>252,25</t>
  </si>
  <si>
    <t>ESTACA RAIZ, DIÂMETRO DE 40 CM, COMPRIMENTO DE ATÉ 10 M, SEM PRESENÇA DE ROCHA. AF_05/2017</t>
  </si>
  <si>
    <t>327,77</t>
  </si>
  <si>
    <t>ESTACA RAIZ, DIÂMETRO DE 45 CM, COMPRIMENTO DE ATÉ 10 M, SEM PRESENÇA DE ROCHA. AF_05/2017</t>
  </si>
  <si>
    <t>371,89</t>
  </si>
  <si>
    <t>ESTACA RAIZ, DIÂMETRO DE 20 CM, COMPRIMENTO DE 11 A 20 M, SEM PRESENÇA DE ROCHA. AF_05/2017</t>
  </si>
  <si>
    <t>155,39</t>
  </si>
  <si>
    <t>ESTACA RAIZ, DIÂMETRO DE 31 CM, COMPRIMENTO DE 11 A 20 M, SEM PRESENÇA DE ROCHA. AF_05/2017</t>
  </si>
  <si>
    <t>230,77</t>
  </si>
  <si>
    <t>ESTACA RAIZ, DIÂMETRO DE 40 CM, COMPRIMENTO DE 11 A 20 M, SEM PRESENÇA DE ROCHA. AF_05/2017</t>
  </si>
  <si>
    <t>294,95</t>
  </si>
  <si>
    <t>ESTACA RAIZ, DIÂMETRO DE 45 CM, COMPRIMENTO DE 11 A 20 M, SEM PRESENÇA DE ROCHA. AF_05/2017</t>
  </si>
  <si>
    <t>325,46</t>
  </si>
  <si>
    <t>ESTACA RAIZ, DIÂMETRO DE 20 CM, COMPRIMENTO DE 21 A 30 M, SEM PRESENÇA DE ROCHA. AF_05/2017</t>
  </si>
  <si>
    <t>147,82</t>
  </si>
  <si>
    <t>ESTACA RAIZ, DIÂMETRO DE 31 CM, COMPRIMENTO DE 21 A 30 M, SEM PRESENÇA DE ROCHA. AF_05/2017</t>
  </si>
  <si>
    <t>221,07</t>
  </si>
  <si>
    <t>ESTACA RAIZ, DIÂMETRO DE 40 CM, COMPRIMENTO DE 21 A 30 M, SEM PRESENÇA DE ROCHA. AF_05/2017</t>
  </si>
  <si>
    <t>283,05</t>
  </si>
  <si>
    <t>ESTACA RAIZ, DIÂMETRO DE 45 CM, COMPRIMENTO DE 21 A 30 M, SEM PRESENÇA DE ROCHA. AF_05/2017</t>
  </si>
  <si>
    <t>309,56</t>
  </si>
  <si>
    <t>ESTACA RAIZ, DIÂMETRO DE 20 CM, COMPRIMENTO DE ATÉ 10 M, COM PRESENÇA DE ROCHA. AF_05/2017</t>
  </si>
  <si>
    <t>181,71</t>
  </si>
  <si>
    <t>ESTACA RAIZ, DIÂMETRO DE 31 CM, COMPRIMENTO DE ATÉ 10 M, COM PRESENÇA DE ROCHA. AF_05/2017</t>
  </si>
  <si>
    <t>265,57</t>
  </si>
  <si>
    <t>ESTACA RAIZ, DIÂMETRO DE 40 CM, COMPRIMENTO DE ATÉ 10 M, COM PRESENÇA DE ROCHA. AF_05/2017</t>
  </si>
  <si>
    <t>344,83</t>
  </si>
  <si>
    <t>ESTACA RAIZ, DIÂMETRO DE 45 CM, COMPRIMENTO DE ATÉ 10 M, COM PRESENÇA DE ROCHA. AF_05/2017</t>
  </si>
  <si>
    <t>391,71</t>
  </si>
  <si>
    <t>ESTACA RAIZ, DIÂMETRO DE 20 CM, COMPRIMENTO DE 11 A 20 M, COM PRESENÇA DE ROCHA. AF_05/2017</t>
  </si>
  <si>
    <t>162,47</t>
  </si>
  <si>
    <t>ESTACA RAIZ, DIÂMETRO DE 31 CM, COMPRIMENTO DE 11 A 20 M, COM PRESENÇA DE ROCHA. AF_05/2017</t>
  </si>
  <si>
    <t>238,95</t>
  </si>
  <si>
    <t>ESTACA RAIZ, DIÂMETRO DE 40 CM, COMPRIMENTO DE 11 A 20 M, COM PRESENÇA DE ROCHA. AF_05/2017</t>
  </si>
  <si>
    <t>304,62</t>
  </si>
  <si>
    <t>ESTACA RAIZ, DIÂMETRO DE 45 CM, COMPRIMENTO DE 11 A 20 M, COM PRESENÇA DE ROCHA. AF_05/2017</t>
  </si>
  <si>
    <t>335,95</t>
  </si>
  <si>
    <t>ESTACA RAIZ, DIÂMETRO DE 20 CM, COMPRIMENTO DE 21 A 30 M, COM PRESENÇA DE ROCHA. AF_05/2017</t>
  </si>
  <si>
    <t>153,02</t>
  </si>
  <si>
    <t>ESTACA RAIZ, DIÂMETRO DE 31 CM, COMPRIMENTO DE 21 A 30 M, COM PRESENÇA DE ROCHA. AF_05/2017</t>
  </si>
  <si>
    <t>227,12</t>
  </si>
  <si>
    <t>ESTACA RAIZ, DIÂMETRO DE 40 CM, COMPRIMENTO DE 21 A 30 M, COM PRESENÇA DE ROCHA. AF_05/2017</t>
  </si>
  <si>
    <t>ESTACA RAIZ, DIÂMETRO DE 45 CM, COMPRIMENTO DE 21 A 30 M, COM PRESENÇA DE ROCHA. AF_05/2017</t>
  </si>
  <si>
    <t>316,68</t>
  </si>
  <si>
    <t>ESTACA BROCA DE CONCRETO, DIÃMETRO DE 20 CM, PROFUNDIDADE DE ATÉ 3 M, ESCAVAÇÃO MANUAL COM TRADO CONCHA, NÃO ARMADA. AF_03/2018</t>
  </si>
  <si>
    <t>48,62</t>
  </si>
  <si>
    <t>ESTACA BROCA DE CONCRETO, DIÃMETRO DE 25 CM, PROFUNDIDADE DE ATÉ 3 M, ESCAVAÇÃO MANUAL COM TRADO CONCHA, NÃO ARMADA. AF_03/2018</t>
  </si>
  <si>
    <t>65,93</t>
  </si>
  <si>
    <t>ESTACA BROCA DE CONCRETO, DIÂMETRO DE 30 CM, PROFUNDIDADE DE ATÉ 3 M, ESCAVAÇÃO MANUAL COM TRADO CONCHA, NÃO ARMADA. AF_03/2018</t>
  </si>
  <si>
    <t>89,14</t>
  </si>
  <si>
    <t>465,90</t>
  </si>
  <si>
    <t>LASTRO DE CONCRETO MAGRO, APLICADO EM PISOS OU RADIERS, ESPESSURA DE 3 CM. AF_07/2016</t>
  </si>
  <si>
    <t>11,89</t>
  </si>
  <si>
    <t>LASTRO DE CONCRETO MAGRO, APLICADO EM PISOS OU RADIERS, ESPESSURA DE 5 CM. AF_07/2016</t>
  </si>
  <si>
    <t>LASTRO DE CONCRETO MAGRO, APLICADO EM BLOCOS DE COROAMENTO OU SAPATAS. AF_08/2017</t>
  </si>
  <si>
    <t>416,84</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</si>
  <si>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</si>
  <si>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</si>
  <si>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</si>
  <si>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396,61</t>
  </si>
  <si>
    <t>LASTRO COM MATERIAL GRANULAR, APLICAÇÃO EM BLOCOS DE COROAMENTO, ESPESSURA DE *5 CM*. AF_08/2017</t>
  </si>
  <si>
    <t>LASTRO COM MATERIAL GRANULAR, APLICAÇÃO EM PISOS OU RADIERS, ESPESSURA DE *5 CM*. AF_08/2017</t>
  </si>
  <si>
    <t>83,80</t>
  </si>
  <si>
    <t>LASTRO COM MATERIAL GRANULAR, APLICADO EM BLOCOS DE COROAMENTO, ESPESSURA DE *10 CM*. AF_08/2017</t>
  </si>
  <si>
    <t>129,29</t>
  </si>
  <si>
    <t>LASTRO COM MATERIAL GRANULAR, APLICADO EM PISOS OU RADIERS, ESPESSURA DE *10 CM*. AF_08/2017</t>
  </si>
  <si>
    <t>ESCAVAÇÃO MANUAL DE VIGA DE BORDA PARA RADIER. AF_09/2017</t>
  </si>
  <si>
    <t>48,67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</si>
  <si>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</si>
  <si>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</si>
  <si>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</si>
  <si>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89,21</t>
  </si>
  <si>
    <t>CONCRETAGEM DE RADIER, PISO OU LAJE SOBRE SOLO, FCK 30 MPA, PARA ESPESSURA DE 10 CM - LANÇAMENTO, ADENSAMENTO E ACABAMENTO. AF_09/2017</t>
  </si>
  <si>
    <t>320,04</t>
  </si>
  <si>
    <t>CONCRETAGEM DE RADIER, PISO OU LAJE SOBRE SOLO, FCK 30 MPA, PARA ESPESSURA DE 15 CM - LANÇAMENTO, ADENSAMENTO E ACABAMENTO. AF_09/2017</t>
  </si>
  <si>
    <t>300,07</t>
  </si>
  <si>
    <t>CONCRETAGEM DE RADIER, PISO OU LAJE SOBRE SOLO, FCK 30 MPA, PARA ESPESSURA DE 20 CM - LANÇAMENTO, ADENSAMENTO E ACABAMENTO. AF_09/2017</t>
  </si>
  <si>
    <t>289,83</t>
  </si>
  <si>
    <t>17,31</t>
  </si>
  <si>
    <t>21,03</t>
  </si>
  <si>
    <t>14,57</t>
  </si>
  <si>
    <t>13,39</t>
  </si>
  <si>
    <t>16,17</t>
  </si>
  <si>
    <t>13,40</t>
  </si>
  <si>
    <t>88,45</t>
  </si>
  <si>
    <t>98,97</t>
  </si>
  <si>
    <t>69,76</t>
  </si>
  <si>
    <t>79,14</t>
  </si>
  <si>
    <t>32,87</t>
  </si>
  <si>
    <t>73,83</t>
  </si>
  <si>
    <t>59,92</t>
  </si>
  <si>
    <t>42,26</t>
  </si>
  <si>
    <t>160,25</t>
  </si>
  <si>
    <t>150,38</t>
  </si>
  <si>
    <t>114,15</t>
  </si>
  <si>
    <t>78,11</t>
  </si>
  <si>
    <t>71,39</t>
  </si>
  <si>
    <t>81,64</t>
  </si>
  <si>
    <t>108,30</t>
  </si>
  <si>
    <t>99,62</t>
  </si>
  <si>
    <t>58,77</t>
  </si>
  <si>
    <t>72,56</t>
  </si>
  <si>
    <t>65,86</t>
  </si>
  <si>
    <t>48,43</t>
  </si>
  <si>
    <t>54,61</t>
  </si>
  <si>
    <t>54,34</t>
  </si>
  <si>
    <t>48,96</t>
  </si>
  <si>
    <t>39,23</t>
  </si>
  <si>
    <t>34,11</t>
  </si>
  <si>
    <t>44,66</t>
  </si>
  <si>
    <t>32,46</t>
  </si>
  <si>
    <t>42,65</t>
  </si>
  <si>
    <t>36,10</t>
  </si>
  <si>
    <t>45,99</t>
  </si>
  <si>
    <t>41,21</t>
  </si>
  <si>
    <t>33,51</t>
  </si>
  <si>
    <t>38,43</t>
  </si>
  <si>
    <t>141,16</t>
  </si>
  <si>
    <t>102,74</t>
  </si>
  <si>
    <t>82,19</t>
  </si>
  <si>
    <t>164,52</t>
  </si>
  <si>
    <t>103,94</t>
  </si>
  <si>
    <t>100,20</t>
  </si>
  <si>
    <t>170,80</t>
  </si>
  <si>
    <t>84,89</t>
  </si>
  <si>
    <t>84,37</t>
  </si>
  <si>
    <t>108,96</t>
  </si>
  <si>
    <t>158,53</t>
  </si>
  <si>
    <t>71,98</t>
  </si>
  <si>
    <t>70,04</t>
  </si>
  <si>
    <t>99,91</t>
  </si>
  <si>
    <t>150,50</t>
  </si>
  <si>
    <t>64,84</t>
  </si>
  <si>
    <t>65,40</t>
  </si>
  <si>
    <t>80,01</t>
  </si>
  <si>
    <t>143,59</t>
  </si>
  <si>
    <t>52,76</t>
  </si>
  <si>
    <t>59,09</t>
  </si>
  <si>
    <t>73,02</t>
  </si>
  <si>
    <t>139,04</t>
  </si>
  <si>
    <t>48,21</t>
  </si>
  <si>
    <t>55,28</t>
  </si>
  <si>
    <t>67,25</t>
  </si>
  <si>
    <t>135,05</t>
  </si>
  <si>
    <t>44,43</t>
  </si>
  <si>
    <t>51,96</t>
  </si>
  <si>
    <t>55,25</t>
  </si>
  <si>
    <t>127,35</t>
  </si>
  <si>
    <t>36,57</t>
  </si>
  <si>
    <t>45,50</t>
  </si>
  <si>
    <t>186,68</t>
  </si>
  <si>
    <t>175,18</t>
  </si>
  <si>
    <t>144,37</t>
  </si>
  <si>
    <t>134,20</t>
  </si>
  <si>
    <t>104,40</t>
  </si>
  <si>
    <t>96,59</t>
  </si>
  <si>
    <t>62,51</t>
  </si>
  <si>
    <t>59,82</t>
  </si>
  <si>
    <t>38,16</t>
  </si>
  <si>
    <t>35,70</t>
  </si>
  <si>
    <t>60,05</t>
  </si>
  <si>
    <t>57,48</t>
  </si>
  <si>
    <t>34,53</t>
  </si>
  <si>
    <t>33,75</t>
  </si>
  <si>
    <t>58,36</t>
  </si>
  <si>
    <t>55,90</t>
  </si>
  <si>
    <t>34,74</t>
  </si>
  <si>
    <t>32,45</t>
  </si>
  <si>
    <t>57,34</t>
  </si>
  <si>
    <t>54,95</t>
  </si>
  <si>
    <t>31,67</t>
  </si>
  <si>
    <t>37,71</t>
  </si>
  <si>
    <t>32,57</t>
  </si>
  <si>
    <t>30,42</t>
  </si>
  <si>
    <t>58,84</t>
  </si>
  <si>
    <t>56,69</t>
  </si>
  <si>
    <t>33,38</t>
  </si>
  <si>
    <t>51,40</t>
  </si>
  <si>
    <t>49,74</t>
  </si>
  <si>
    <t>24,57</t>
  </si>
  <si>
    <t>45,84</t>
  </si>
  <si>
    <t>44,42</t>
  </si>
  <si>
    <t>43,03</t>
  </si>
  <si>
    <t>41,71</t>
  </si>
  <si>
    <t>18,42</t>
  </si>
  <si>
    <t>40,46</t>
  </si>
  <si>
    <t>39,42</t>
  </si>
  <si>
    <t>17,88</t>
  </si>
  <si>
    <t>17,24</t>
  </si>
  <si>
    <t>38,41</t>
  </si>
  <si>
    <t>37,25</t>
  </si>
  <si>
    <t>16,08</t>
  </si>
  <si>
    <t>15,01</t>
  </si>
  <si>
    <t>FABRICAÇÃO DE FÔRMA PARA ESCADAS, COM 2 LANCES, EM CHAPA DE MADEIRA COMPENSADA PLASTIFICADA, E=18 MM. AF_01/2017</t>
  </si>
  <si>
    <t>92,14</t>
  </si>
  <si>
    <t>FABRICAÇÃO DE FÔRMA PARA ESCADAS, COM 2 LANCES, EM CHAPA DE MADEIRA COMPENSADA RESINADA, E= 17 MM. AF_01/2017</t>
  </si>
  <si>
    <t>81,54</t>
  </si>
  <si>
    <t>FABRICAÇÃO DE FÔRMA PARA ESCADAS, COM 2 LANCES, EM MADEIRA SERRADA, E=25 MM. AF_01/2017</t>
  </si>
  <si>
    <t>102,86</t>
  </si>
  <si>
    <t>MONTAGEM E DESMONTAGEM DE FÔRMA PARA ESCADAS, COM 2 LANCES, EM MADEIRA SERRADA, 1 UTILIZAÇÃO. AF_01/2017</t>
  </si>
  <si>
    <t>251,35</t>
  </si>
  <si>
    <t>MONTAGEM E DESMONTAGEM DE FÔRMA PARA ESCADAS, COM 2 LANCES, EM MADEIRA SERRADA, 2 UTILIZAÇÕES. AF_01/2017</t>
  </si>
  <si>
    <t>207,60</t>
  </si>
  <si>
    <t>MONTAGEM E DESMONTAGEM DE FÔRMA PARA ESCADAS, COM 2 LANCES, EM CHAPA DE MADEIRA COMPENSADA RESINADA, 4 UTILIZAÇÕES. AF_01/2017</t>
  </si>
  <si>
    <t>140,09</t>
  </si>
  <si>
    <t>MONTAGEM E DESMONTAGEM DE FÔRMA PARA ESCADAS, COM 2 LANCES, EM CHAPA DE MADEIRA COMPENSADA PLASTIFICADA, 6 UTILIZAÇÕES. AF_01/2017</t>
  </si>
  <si>
    <t>112,34</t>
  </si>
  <si>
    <t>MONTAGEM E DESMONTAGEM DE FÔRMA PARA ESCADAS, COM 2 LANCES, EM CHAPA DE MADEIRA COMPENSADA PLASTIFICADA, 8 UTILIZAÇÕES. AF_01/2017</t>
  </si>
  <si>
    <t>99,93</t>
  </si>
  <si>
    <t>MONTAGEM E DESMONTAGEM DE FÔRMA PARA ESCADAS, COM 2 LANCES, EM CHAPA DE MADEIRA COMPENSADA PLASTIFICADA, 10 UTILIZAÇÕES. AF_01/2017</t>
  </si>
  <si>
    <t>92,23</t>
  </si>
  <si>
    <t>FABRICAÇÃO DE FÔRMA PARA PILARES CIRCULARES, EM CHAPA DE MADEIRA COMPENSADA RESINADA. AF_06/2017</t>
  </si>
  <si>
    <t>140,21</t>
  </si>
  <si>
    <t>MONTAGEM E DESMONTAGEM DE FÔRMA DE PILARES CIRCULARES, COM ÁREA MÉDIA DAS SEÇÕES MENOR OU IGUAL A 0,28 M², PÉ-DIREITO SIMPLES, EM MADEIRA, 2 UTILIZAÇÕES. AF_06/2017</t>
  </si>
  <si>
    <t>128,32</t>
  </si>
  <si>
    <t>MONTAGEM E DESMONTAGEM DE FÔRMA DE PILARES CIRCULARES, COM ÁREA MÉDIA DAS SEÇÕES MAIOR QUE 0,28 M², PÉ-DIREITO SIMPLES, EM MADEIRA, 2 UTILIZAÇÕES. AF_06/2017</t>
  </si>
  <si>
    <t>119,33</t>
  </si>
  <si>
    <t>MONTAGEM E DESMONTAGEM DE FÔRMA DE PILARES CIRCULARES, COM ÁREA MÉDIA DAS SEÇÕES MENOR OU IGUAL A 0,28 M², PÉ-DIREITO DUPLO, EM MADEIRA, 2 UTILIZAÇÕES. AF_06/2017</t>
  </si>
  <si>
    <t>148,12</t>
  </si>
  <si>
    <t>FABRICAÇÃO, MONTAGEM E DESMONTAGEM DE FÔRMA PARA SAPATA, EM MADEIRA SERRADA, E=25 MM, 1 UTILIZAÇÃO. AF_06/2017</t>
  </si>
  <si>
    <t>203,78</t>
  </si>
  <si>
    <t>FABRICAÇÃO, MONTAGEM E DESMONTAGEM DE FÔRMA PARA VIGA BALDRAME, EM MADEIRA SERRADA, E=25 MM, 1 UTILIZAÇÃO. AF_06/2017</t>
  </si>
  <si>
    <t>FABRICAÇÃO, MONTAGEM E DESMONTAGEM DE FÔRMA PARA BLOCO DE COROAMENTO, EM MADEIRA SERRADA, E=25 MM, 2 UTILIZAÇÕES. AF_06/2017</t>
  </si>
  <si>
    <t>75,59</t>
  </si>
  <si>
    <t>FABRICAÇÃO, MONTAGEM E DESMONTAGEM DE FÔRMA PARA SAPATA, EM MADEIRA SERRADA, E=25 MM, 2 UTILIZAÇÕES. AF_06/2017</t>
  </si>
  <si>
    <t>136,74</t>
  </si>
  <si>
    <t>FABRICAÇÃO, MONTAGEM E DESMONTAGEM DE FÔRMA PARA VIGA BALDRAME, EM MADEIRA SERRADA, E=25 MM, 2 UTILIZAÇÕES. AF_06/2017</t>
  </si>
  <si>
    <t>65,69</t>
  </si>
  <si>
    <t>FABRICAÇÃO, MONTAGEM E DESMONTAGEM DE FÔRMA PARA BLOCO DE COROAMENTO, EM MADEIRA SERRADA, E=25 MM, 4 UTILIZAÇÕES. AF_06/2017</t>
  </si>
  <si>
    <t>FABRICAÇÃO, MONTAGEM E DESMONTAGEM DE FÔRMA PARA SAPATA, EM MADEIRA SERRADA, E=25 MM, 4 UTILIZAÇÕES. AF_06/2017</t>
  </si>
  <si>
    <t>101,80</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</si>
  <si>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</si>
  <si>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</si>
  <si>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116,16</t>
  </si>
  <si>
    <t>FABRICAÇÃO, MONTAGEM E DESMONTAGEM DE FÔRMA PARA SAPATA, EM CHAPA DE MADEIRA COMPENSADA RESINADA, E=17 MM, 2 UTILIZAÇÕES. AF_06/2017</t>
  </si>
  <si>
    <t>179,45</t>
  </si>
  <si>
    <t>FABRICAÇÃO, MONTAGEM E DESMONTAGEM DE FÔRMA PARA VIGA BALDRAME, EM CHAPA DE MADEIRA COMPENSADA RESINADA, E=17 MM, 2 UTILIZAÇÕES. AF_06/2017</t>
  </si>
  <si>
    <t>79,22</t>
  </si>
  <si>
    <t>FABRICAÇÃO, MONTAGEM E DESMONTAGEM DE FÔRMA PARA BLOCO DE COROAMENTO, EM CHAPA DE MADEIRA COMPENSADA RESINADA, E=17 MM, 4 UTILIZAÇÕES. AF_06/2017</t>
  </si>
  <si>
    <t>86,59</t>
  </si>
  <si>
    <t>FABRICAÇÃO, MONTAGEM E DESMONTAGEM DE FÔRMA PARA SAPATA, EM CHAPA DE MADEIRA COMPENSADA RESINADA, E=17 MM, 4 UTILIZAÇÕES. AF_06/2017</t>
  </si>
  <si>
    <t>132,99</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</si>
  <si>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</si>
  <si>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</si>
  <si>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</si>
  <si>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136,17</t>
  </si>
  <si>
    <t>20,80</t>
  </si>
  <si>
    <t>73990/1</t>
  </si>
  <si>
    <t>ARMACAO ACO CA-50 P/1,0M3 DE CONCRETO</t>
  </si>
  <si>
    <t>548,13</t>
  </si>
  <si>
    <t>5,80</t>
  </si>
  <si>
    <t>8,69</t>
  </si>
  <si>
    <t>6,18</t>
  </si>
  <si>
    <t>8,87</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</si>
  <si>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</si>
  <si>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</si>
  <si>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</si>
  <si>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</si>
  <si>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</si>
  <si>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</si>
  <si>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</si>
  <si>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5,50</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</si>
  <si>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</si>
  <si>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</si>
  <si>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10,29</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</si>
  <si>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</si>
  <si>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</si>
  <si>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7,97</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</si>
  <si>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</si>
  <si>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</si>
  <si>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</si>
  <si>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</si>
  <si>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</si>
  <si>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5,29</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</si>
  <si>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</si>
  <si>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</si>
  <si>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10,75</t>
  </si>
  <si>
    <t>ARMAÇÃO DE PILAR OU VIGA DE UMA ESTRUTURA CONVENCIONAL DE CONCRETO ARMADO EM UMA EDIFICAÇÃO TÉRREA OU SOBRADO UTILIZANDO AÇO CA-50 DE 8,0 MM - MONTAGEM. AF_12/2015</t>
  </si>
  <si>
    <t>10,08</t>
  </si>
  <si>
    <t>ARMAÇÃO DE PILAR OU VIGA DE UMA ESTRUTURA CONVENCIONAL DE CONCRETO ARMADO EM UMA EDIFICAÇÃO TÉRREA OU SOBRADO UTILIZANDO AÇO CA-50 DE 10,0 MM - MONTAGEM. AF_12/2015</t>
  </si>
  <si>
    <t>8,12</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</si>
  <si>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</si>
  <si>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</si>
  <si>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</si>
  <si>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</si>
  <si>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</si>
  <si>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12,33</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</si>
  <si>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</si>
  <si>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</si>
  <si>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</si>
  <si>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</si>
  <si>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</si>
  <si>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</si>
  <si>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</si>
  <si>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5,47</t>
  </si>
  <si>
    <t>CORTE E DOBRA DE AÇO CA-60, DIÂMETRO DE 5,0 MM, UTILIZADO EM ESTRUTURAS DIVERSAS, EXCETO LAJES. AF_12/2015</t>
  </si>
  <si>
    <t>6,79</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</si>
  <si>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</si>
  <si>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</si>
  <si>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</si>
  <si>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</si>
  <si>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</si>
  <si>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5,03</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</si>
  <si>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</si>
  <si>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</si>
  <si>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</si>
  <si>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</si>
  <si>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</si>
  <si>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</si>
  <si>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</si>
  <si>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5,40</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</si>
  <si>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</si>
  <si>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</si>
  <si>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</si>
  <si>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</si>
  <si>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</si>
  <si>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</si>
  <si>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5,14</t>
  </si>
  <si>
    <t>CORTE E DOBRA DE AÇO CA-25, DIÂMETRO DE 12,5 MM. AF_12/2015</t>
  </si>
  <si>
    <t>CORTE E DOBRA DE AÇO CA-25, DIÂMETRO DE 16,0 MM. AF_12/2015</t>
  </si>
  <si>
    <t>CORTE E DOBRA DE AÇO CA-25, DIÂMETRO DE 20,0 MM. AF_12/2015</t>
  </si>
  <si>
    <t>5,06</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</si>
  <si>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</si>
  <si>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</si>
  <si>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</si>
  <si>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</si>
  <si>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</si>
  <si>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</si>
  <si>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</si>
  <si>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</si>
  <si>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5,56</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</si>
  <si>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</si>
  <si>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</si>
  <si>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9,83</t>
  </si>
  <si>
    <t>ARMAÇÃO DE ESTRUTURAS DE CONCRETO ARMADO, EXCETO VIGAS, PILARES, LAJES E FUNDAÇÕES, UTILIZANDO AÇO CA-50 DE 8,0 MM - MONTAGEM. AF_12/2015</t>
  </si>
  <si>
    <t>9,39</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</si>
  <si>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</si>
  <si>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</si>
  <si>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6,73</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</si>
  <si>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</si>
  <si>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</si>
  <si>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</si>
  <si>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</si>
  <si>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</si>
  <si>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</si>
  <si>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</si>
  <si>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14,79</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</si>
  <si>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</si>
  <si>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</si>
  <si>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</si>
  <si>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11,04</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</si>
  <si>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</si>
  <si>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</si>
  <si>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</si>
  <si>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</si>
  <si>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10,69</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</si>
  <si>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</si>
  <si>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</si>
  <si>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</si>
  <si>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</si>
  <si>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6,65</t>
  </si>
  <si>
    <t>ARMAÇÃO DE BLOCO, VIGA BALDRAME OU SAPATA UTILIZANDO AÇO CA-50 DE 20 MM - MONTAGEM. AF_06/2017</t>
  </si>
  <si>
    <t>ARMAÇÃO DE BLOCO, VIGA BALDRAME OU SAPATA UTILIZANDO AÇO CA-50 DE 25 MM - MONTAGEM. AF_06/2017</t>
  </si>
  <si>
    <t>111,37</t>
  </si>
  <si>
    <t>594,47</t>
  </si>
  <si>
    <t>482,01</t>
  </si>
  <si>
    <t>565,71</t>
  </si>
  <si>
    <t>255,05</t>
  </si>
  <si>
    <t>269,39</t>
  </si>
  <si>
    <t>301,68</t>
  </si>
  <si>
    <t>343,11</t>
  </si>
  <si>
    <t>262,12</t>
  </si>
  <si>
    <t>278,01</t>
  </si>
  <si>
    <t>310,73</t>
  </si>
  <si>
    <t>355,35</t>
  </si>
  <si>
    <t>CONCRETAGEM DE LAJES EM EDIFICAÇÕES UNIFAMILIARES FEITAS COM SISTEMA DE FÔRMAS MANUSEÁVEIS, COM CONCRETO USINADO BOMBEÁVEL FCK 20 MPA - LANÇAMENTO, ADENSAMENTO E ACABAMENTO. AF_06/2015</t>
  </si>
  <si>
    <t>309,99</t>
  </si>
  <si>
    <t>CONCRETAGEM DE PAREDES EM EDIFICAÇÕES UNIFAMILIARES FEITAS COM SISTEMA DE FÔRMAS MANUSEÁVEIS, COM CONCRETO USINADO BOMBEÁVEL FCK 20 MPA - LANÇAMENTO, ADENSAMENTO E ACABAMENTO. AF_06/2015</t>
  </si>
  <si>
    <t>299,95</t>
  </si>
  <si>
    <t>CONCRETAGEM DE PLATIBANDA EM EDIFICAÇÕES UNIFAMILIARES FEITAS COM SISTEMA DE FÔRMAS MANUSEÁVEIS, COM CONCRETO USINADO BOMBEÁVEL FCK 20 MPA - LANÇAMENTO, ADENSAMENTO E ACABAMENTO. AF_06/2015</t>
  </si>
  <si>
    <t>332,71</t>
  </si>
  <si>
    <t>CONCRETAGEM DE LAJES EM EDIFICAÇÕES MULTIFAMILIARES FEITAS COM SISTEMA DE FÔRMAS MANUSEÁVEIS, COM CONCRETO USINADO BOMBEÁVEL FCK 20 MPA - LANÇAMENTO, ADENSAMENTO E ACABAMENTO. AF_06/2015</t>
  </si>
  <si>
    <t>313,82</t>
  </si>
  <si>
    <t>CONCRETAGEM DE PAREDES EM EDIFICAÇÕES MULTIFAMILIARES FEITAS COM SISTEMA DE FÔRMAS MANUSEÁVEIS, COM CONCRETO USINADO BOMBEÁVEL FCK 20 MPA - LANÇAMENTO, ADENSAMENTO E ACABAMENTO. AF_06/2015</t>
  </si>
  <si>
    <t>302,52</t>
  </si>
  <si>
    <t>CONCRETAGEM DE PLATIBANDA EM EDIFICAÇÕES MULTIFAMILIARES FEITAS COM SISTEMA DE FÔRMAS MANUSEÁVEIS, COM CONCRETO USINADO BOMBEÁVEL FCK 20 MPA - LANÇAMENTO, ADENSAMENTO E ACABAMENTO. AF_06/2015</t>
  </si>
  <si>
    <t>350,34</t>
  </si>
  <si>
    <t>CONCRETAGEM DE PLATIBANDA EM EDIFICAÇÕES UNIFAMILIARES FEITAS COM SISTEMA DE FÔRMAS MANUSEÁVEIS, COM CONCRETO USINADO AUTOADENSÁVEL FCK 20 MPA - LANÇAMENTO E ACABAMENTO. AF_06/2015</t>
  </si>
  <si>
    <t>293,17</t>
  </si>
  <si>
    <t>CONCRETAGEM DE PLATIBANDA EM EDIFICAÇÕES MULTIFAMILIARES FEITAS COM SISTEMA DE FÔRMAS MANUSEÁVEIS, COM CONCRETO USINADO AUTOADENSÁVEL FCK 20 MPA - LANÇAMENTO E ACABAMENTO. AF_06/2015</t>
  </si>
  <si>
    <t>298,51</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</si>
  <si>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</si>
  <si>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</si>
  <si>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274,28</t>
  </si>
  <si>
    <t>409,74</t>
  </si>
  <si>
    <t>269,53</t>
  </si>
  <si>
    <t>304,48</t>
  </si>
  <si>
    <t>260,95</t>
  </si>
  <si>
    <t>300,94</t>
  </si>
  <si>
    <t>294,14</t>
  </si>
  <si>
    <t>291,01</t>
  </si>
  <si>
    <t>287,46</t>
  </si>
  <si>
    <t>349,14</t>
  </si>
  <si>
    <t>326,81</t>
  </si>
  <si>
    <t>CONCRETAGEM DE VIGAS E LAJES, FCK=20 MPA, PARA LAJES MACIÇAS OU NERVURADAS COM JERICAS EM ELEVADOR DE CABO EM EDIFICAÇÃO DE ATÉ 16 ANDARES, COM ÁREA MÉDIA DE LAJES MENOR OU IGUAL A 20 M² - LANÇAMENTO, ADENSAMENTO E ACABAMENTO. AF_12/2015</t>
  </si>
  <si>
    <t>317,35</t>
  </si>
  <si>
    <t>301,59</t>
  </si>
  <si>
    <t>319,82</t>
  </si>
  <si>
    <t>304,53</t>
  </si>
  <si>
    <t>298,01</t>
  </si>
  <si>
    <t>287,22</t>
  </si>
  <si>
    <t>293,84</t>
  </si>
  <si>
    <t>282,11</t>
  </si>
  <si>
    <t>265,06</t>
  </si>
  <si>
    <t>259,25</t>
  </si>
  <si>
    <t>471,84</t>
  </si>
  <si>
    <t>695,53</t>
  </si>
  <si>
    <t>173,36</t>
  </si>
  <si>
    <t>231,88</t>
  </si>
  <si>
    <t>253,38</t>
  </si>
  <si>
    <t>278,10</t>
  </si>
  <si>
    <t>287,44</t>
  </si>
  <si>
    <t>297,33</t>
  </si>
  <si>
    <t>340,27</t>
  </si>
  <si>
    <t>225,41</t>
  </si>
  <si>
    <t>247,75</t>
  </si>
  <si>
    <t>267,53</t>
  </si>
  <si>
    <t>281,60</t>
  </si>
  <si>
    <t>293,45</t>
  </si>
  <si>
    <t>332,86</t>
  </si>
  <si>
    <t>339,41</t>
  </si>
  <si>
    <t>359,74</t>
  </si>
  <si>
    <t>CONCRETAGEM DE BLOCOS DE COROAMENTO E VIGAS BALDRAME, FCK 30 MPA, COM USO DE JERICA  LANÇAMENTO, ADENSAMENTO E ACABAMENTO. AF_06/2017</t>
  </si>
  <si>
    <t>430,61</t>
  </si>
  <si>
    <t>CONCRETAGEM DE SAPATAS, FCK 30 MPA, COM USO DE JERICA  LANÇAMENTO, ADENSAMENTO E ACABAMENTO. AF_06/2017</t>
  </si>
  <si>
    <t>499,28</t>
  </si>
  <si>
    <t>CONCRETAGEM DE BLOCOS DE COROAMENTO E VIGAS BALDRAMES, FCK 30 MPA, COM USO DE BOMBA  LANÇAMENTO, ADENSAMENTO E ACABAMENTO. AF_06/2017</t>
  </si>
  <si>
    <t>314,35</t>
  </si>
  <si>
    <t>CONCRETAGEM DE SAPATAS, FCK 30 MPA, COM USO DE BOMBA  LANÇAMENTO, ADENSAMENTO E ACABAMENTO. AF_11/2016</t>
  </si>
  <si>
    <t>320,50</t>
  </si>
  <si>
    <t>CONCRETAGEM DE EDIFICAÇÕES (PAREDES E LAJES) FEITAS COM SISTEMA DE FÔRMAS MANUSEÁVEIS, COM CONCRETO USINADO AUTOADENSÁVEL FCK 25 MPA - LANÇAMENTO E ACABAMENTO. AF_06/2015</t>
  </si>
  <si>
    <t>283,46</t>
  </si>
  <si>
    <t>CONCRETAGEM DE LAJES EM EDIFICAÇÕES UNIFAMILIARES FEITAS COM SISTEMA DE FÔRMAS MANUSEÁVEIS, COM CONCRETO USINADO BOMBEÁVEL FCK 25 MPA - LANÇAMENTO, ADENSAMENTO E ACABAMENTO (EXCLUSIVE BOMBA LANÇA). AF_06/2015</t>
  </si>
  <si>
    <t>339,35</t>
  </si>
  <si>
    <t>CONCRETAGEM DE PAREDES EM EDIFICAÇÕES UNIFAMILIARES FEITAS COM SISTEMA DE FÔRMAS MANUSEÁVEIS, COM CONCRETO USINADO BOMBEÁVEL FCK 25 MPA - LANÇAMENTO, ADENSAMENTO E ACABAMENTO (EXCLUSIVE BOMBA LANÇA). AF_06/2015</t>
  </si>
  <si>
    <t>317,42</t>
  </si>
  <si>
    <t>CONCRETAGEM DE PLATIBANDA EM EDIFICAÇÕES UNIFAMILIARES FEITAS COM SISTEMA DE FÔRMAS MANUSEÁVEIS, COM CONCRETO USINADO BOMBEÁVEL FCK 25 MPA, - LANÇAMENTO, ADENSAMENTO E ACABAMENTO (EXCLUSIVE BOMBA LANÇA). AF_06/2015</t>
  </si>
  <si>
    <t>363,13</t>
  </si>
  <si>
    <t>CONCRETAGEM DE LAJES EM EDIFICAÇÕES MULTIFAMILIARES FEITAS COM SISTEMA DE FÔRMAS MANUSEÁVEIS, COM CONCRETO USINADO BOMBEÁVEL FCK 25 MPA - LANÇAMENTO, ADENSAMENTO E ACABAMENTO (EXCLUSIVE BOMBA LANÇA). AF_06/2015</t>
  </si>
  <si>
    <t>343,18</t>
  </si>
  <si>
    <t>CONCRETAGEM DE PAREDES EM EDIFICAÇÕES MULTIFAMILIARES FEITAS COM SISTEMA DE FÔRMAS MANUSEÁVEIS, COM CONCRETO USINADO BOMBEÁVEL FCK 25 MPA - LANÇAMENTO, ADENSAMENTO E ACABAMENTO (EXCLUSIVE BOMBA LANÇA). AF_06/2015</t>
  </si>
  <si>
    <t>331,08</t>
  </si>
  <si>
    <t>CONCRETAGEM DE PLATIBANDA EM EDIFICAÇÕES MULTIFAMILIARES FEITAS COM SISTEMA DE FÔRMAS MANUSEÁVEIS, COM CONCRETO USINADO BOMBEÁVEL FCK 25 MPA - LANÇAMENTO, ADENSAMENTO E ACABAMENTO (EXCLUSIVE BOMBA LANÇA). AF_06/2015</t>
  </si>
  <si>
    <t>380,76</t>
  </si>
  <si>
    <t>CONCRETAGEM DE PLATIBANDA EM EDIFICAÇÕES UNIFAMILIARES FEITAS COM SISTEMA DE FÔRMAS MANUSEÁVEIS, COM CONCRETO USINADO AUTOADENSÁVEL FCK 25 MPA - LANÇAMENTO E ACABAMENTO. AF_06/2015</t>
  </si>
  <si>
    <t>302,87</t>
  </si>
  <si>
    <t>CONCRETAGEM DE PLATIBANDA EM EDIFICAÇÕES MULTIFAMILIARES FEITAS COM SISTEMA DE FÔRMAS MANUSEÁVEIS, COM CONCRETO USINADO AUTOADENSÁVEL FCK 25 MPA - LANÇAMENTO E ACABAMENTO. AF_06/2015</t>
  </si>
  <si>
    <t>308,21</t>
  </si>
  <si>
    <t>CONCRETAGEM DE EDIFICAÇÕES (PAREDES E LAJES) FEITAS COM SISTEMA DE FÔRMAS MANUSEÁVEIS, COM CONCRETO USINADO BOMBEÁVEL FCK 25 MPA - LANÇAMENTO, ADENSAMENTO E ACABAMENTO (EXCLUSIVE BOMBA LANÇA). AF_06/2015</t>
  </si>
  <si>
    <t>334,27</t>
  </si>
  <si>
    <t>73,63</t>
  </si>
  <si>
    <t>81,47</t>
  </si>
  <si>
    <t>97,31</t>
  </si>
  <si>
    <t>111,45</t>
  </si>
  <si>
    <t>66,69</t>
  </si>
  <si>
    <t>73,31</t>
  </si>
  <si>
    <t>71,17</t>
  </si>
  <si>
    <t>98,36</t>
  </si>
  <si>
    <t>29,84</t>
  </si>
  <si>
    <t>330,83</t>
  </si>
  <si>
    <t>365,87</t>
  </si>
  <si>
    <t>13,82</t>
  </si>
  <si>
    <t>208,98</t>
  </si>
  <si>
    <t>56,46</t>
  </si>
  <si>
    <t>TRATAMENTO DE JUNTA DE DILATAÇÃO COM MANTA ASFÁLTICA ADERIDA COM MAÇARICO. AF_06/2018</t>
  </si>
  <si>
    <t>28,90</t>
  </si>
  <si>
    <t>28,37</t>
  </si>
  <si>
    <t>41,80</t>
  </si>
  <si>
    <t>47,72</t>
  </si>
  <si>
    <t>39,10</t>
  </si>
  <si>
    <t>47,89</t>
  </si>
  <si>
    <t>28,19</t>
  </si>
  <si>
    <t>30,05</t>
  </si>
  <si>
    <t>29,79</t>
  </si>
  <si>
    <t>22,39</t>
  </si>
  <si>
    <t>40,76</t>
  </si>
  <si>
    <t>44,88</t>
  </si>
  <si>
    <t>25,30</t>
  </si>
  <si>
    <t>4,69</t>
  </si>
  <si>
    <t>FIXAÇÃO (ENCUNHAMENTO) DE ALVENARIA DE VEDAÇÃO COM ESPUMA DE POLIURETANO EXPANSIVA. AF_03/2016</t>
  </si>
  <si>
    <t>32,76</t>
  </si>
  <si>
    <t>23,34</t>
  </si>
  <si>
    <t>18,14</t>
  </si>
  <si>
    <t>7,78</t>
  </si>
  <si>
    <t>43,88</t>
  </si>
  <si>
    <t>89,03</t>
  </si>
  <si>
    <t>2.255,14</t>
  </si>
  <si>
    <t>(COMPOSIÇÃO REPRESENTATIVA) EXECUÇÃO DE ESTRUTURAS DE CONCRETO ARMADO CONVENCIONAL, PARA EDIFICAÇÃO HABITACIONAL MULTIFAMILIAR (PRÉDIO), FCK = 25 MPA. AF_01/2017</t>
  </si>
  <si>
    <t>1.297,33</t>
  </si>
  <si>
    <t>(COMPOSIÇÃO REPRESENTATIVA) EXECUÇÃO DE ESTRUTURAS DE CONCRETO ARMADO, PARA EDIFICAÇÃO HABITACIONAL UNIFAMILIAR COM DOIS PAVIMENTOS (CASA ISOLADA), FCK = 25 MPA. AF_01/2017</t>
  </si>
  <si>
    <t>2.194,09</t>
  </si>
  <si>
    <t>(COMPOSIÇÃO REPRESENTATIVA) EXECUÇÃO DE ESTRUTURAS DE CONCRETO ARMADO, PARA EDIFICAÇÃO HABITACIONAL UNIFAMILIAR COM DOIS PAVIMENTOS (CASA EM EMPREENDIMENTOS), FCK = 25 MPA. AF_01/2017</t>
  </si>
  <si>
    <t>1.545,03</t>
  </si>
  <si>
    <t>(COMPOSIÇÃO REPRESENTATIVA) EXECUÇÃO DE ESTRUTURAS DE CONCRETO ARMADO, PARA EDIFICAÇÃO HABITACIONAL UNIFAMILIAR TÉRREA (CASA ISOLADA), FCK = 25 MPA. AF_01/2017</t>
  </si>
  <si>
    <t>1.934,54</t>
  </si>
  <si>
    <t>(COMPOSIÇÃO REPRESENTATIVA) EXECUÇÃO DE ESTRUTURAS DE CONCRETO ARMADO, PARA EDIFICAÇÃO HABITACIONAL UNIFAMILIAR TÉRREA (CASA EM EMPREENDIMENTOS), FCK = 25 MPA. AF_01/2017</t>
  </si>
  <si>
    <t>1.503,94</t>
  </si>
  <si>
    <t>(COMPOSIÇÃO REPRESENTATIVA) EXECUÇÃO DE ESTRUTURAS DE CONCRETO ARMADO, PARA EDIFICAÇÃO INSTITUCIONAL TÉRREA, FCK = 25 MPA. AF_01/2017</t>
  </si>
  <si>
    <t>1.908,75</t>
  </si>
  <si>
    <t>(COMPOSIÇÃO REPRESENTATIVA) EXECUÇÃO DE ESCADA EM CONCRETO ARMADO, MOLDADA IN LOCO, FCK = 25 MPA. AF_02/2017</t>
  </si>
  <si>
    <t>1.832,32</t>
  </si>
  <si>
    <t>PEÇA RETANGULAR PRÉ-MOLDADA, VOLUME DE CONCRETO DE ATÉ 10 LITROS, TAXA DE AÇO APROXIMADA DE 30KG/M³. AF_01/2018</t>
  </si>
  <si>
    <t>2.429,94</t>
  </si>
  <si>
    <t>PEÇA RETANGULAR PRÉ-MOLDADA, VOLUME DE CONCRETO DE 10 A 30 LITROS, TAXA DE AÇO APROXIMADA DE 30KG/M³. AF_01/2018</t>
  </si>
  <si>
    <t>2.119,82</t>
  </si>
  <si>
    <t>PEÇA RETANGULAR PRÉ-MOLDADA, VOLUME DE CONCRETO DE 30 A 100 LITROS, TAXA DE AÇO APROXIMADA DE 30KG/M³. AF_01/2018</t>
  </si>
  <si>
    <t>1.732,37</t>
  </si>
  <si>
    <t>PEÇA RETANGULAR PRÉ-MOLDADA, VOLUME DE CONCRETO ACIMA DE 100 LITROS, TAXA DE AÇO APROXIMADA DE 30KG/M³. AF_01/2018</t>
  </si>
  <si>
    <t>1.024,74</t>
  </si>
  <si>
    <t>PEÇA RETANGULAR PRÉ-MOLDADA, VOLUME DE CONCRETO DE 30 A 70 LITROS , TAXA DE AÇO APROXIMADA DE 70KG/M³. AF_01/2018</t>
  </si>
  <si>
    <t>2.390,78</t>
  </si>
  <si>
    <t>PEÇA CIRCULAR PRÉ-MOLDADA, VOLUME DE CONCRETO DE 10 A 30 LITROS, TAXA DE FIBRA DE POLIPROPILENO APROXIMADA DE 6 KG/M³. AF_01/2018_P</t>
  </si>
  <si>
    <t>3.115,19</t>
  </si>
  <si>
    <t>PEÇA CIRCULAR PRÉ-MOLDADA, VOLUME DE CONCRETO DE 30 A 100 LITROS, TAXA DE AÇO APROXIMADA DE 30KG/M³. AF_01/2018</t>
  </si>
  <si>
    <t>1.931,53</t>
  </si>
  <si>
    <t>PEÇA CIRCULAR PRÉ-MOLDADA, VOLUME DE CONCRETO ACIMA DE 100 LITROS, TAXA DE AÇO APROXIMADA DE 30KG/M³. AF_01/2018</t>
  </si>
  <si>
    <t>1.340,85</t>
  </si>
  <si>
    <t>CONTENÇÃO EM CORTINA COM ESTACAS ESPAÇADAS COM 30 CM DE DIÂMETRO E PROFUNDIDADE MENOR OU IGUAL A 10 M. AF_06/2018</t>
  </si>
  <si>
    <t>74,89</t>
  </si>
  <si>
    <t>CONTENÇÃO EM CORTINA COM ESTACAS ESPAÇADAS COM 30 CM DE DIÂMETRO E PROFUNDIDADE MAIOR QUE 10 M E MENOR OU IGUAL A 15 M. AF_06/2018</t>
  </si>
  <si>
    <t>56,54</t>
  </si>
  <si>
    <t>CONTENÇÃO EM CORTINA COM ESTACAS ESPAÇADAS COM 30 CM DE DIÂMETRO E PROFUNDIDADE MAIOR QUE 15 M. AF_06/2018</t>
  </si>
  <si>
    <t>51,15</t>
  </si>
  <si>
    <t>CONTENÇÃO EM CORTINA COM ESTACAS ESPAÇADAS COM 40 CM DE DIÂMETRO E PROFUNDIDADE MENOR OU IGUAL A 10 M. AF_06/2018</t>
  </si>
  <si>
    <t>70,82</t>
  </si>
  <si>
    <t>CONTENÇÃO EM CORTINA COM ESTACAS ESPAÇADAS COM 40 CM DE DIÂMETRO E PROFUNDIDADE MAIOR QUE 10 M E MENOR OU IGUAL A 15 M. AF_06/2018</t>
  </si>
  <si>
    <t>62,68</t>
  </si>
  <si>
    <t>CONTENÇÃO EM CORTINA COM ESTACAS ESPAÇADAS COM 40 CM DE DIÂMETRO E PROFUNDIDADE MAIOR QUE 15 M. AF_06/2018</t>
  </si>
  <si>
    <t>58,58</t>
  </si>
  <si>
    <t>CONTENÇÃO EM CORTINA COM ESTACAS ESPAÇADAS COM 50 CM DE DIÂMETRO E PROFUNDIDADE MENOR OU IGUAL A 10 M. AF_06/2018</t>
  </si>
  <si>
    <t>77,90</t>
  </si>
  <si>
    <t>CONTENÇÃO EM CORTINA COM ESTACAS ESPAÇADAS COM 50 CM DE DIÂMETRO E PROFUNDIDADE MAIOR QUE 10 M E MENOR OU IGUAL A 15 M. AF_06/2018</t>
  </si>
  <si>
    <t>71,34</t>
  </si>
  <si>
    <t>CONTENÇÃO EM CORTINA COM ESTACAS ESPAÇADAS COM 50 CM DE DIÂMETRO E PROFUNDIDADE MAIOR QUE 15 M. AF_06/2018</t>
  </si>
  <si>
    <t>68,04</t>
  </si>
  <si>
    <t>CONTENÇÃO EM CORTINA COM ESTACAS ESPAÇADAS COM 60 CM DE DIÂMETRO E PROFUNDIDADE MENOR OU IGUAL A 10 M. AF_06/2018</t>
  </si>
  <si>
    <t>86,17</t>
  </si>
  <si>
    <t>CONTENÇÃO EM CORTINA COM ESTACAS ESPAÇADAS COM 60 CM DE DIÂMETRO E PROFUNDIDADE MAIOR QUE 10 M E MENOR OU IGUAL A 15 M. AF_06/2018</t>
  </si>
  <si>
    <t>80,68</t>
  </si>
  <si>
    <t>CONTENÇÃO EM CORTINA COM ESTACAS ESPAÇADAS COM 60 CM DE DIÂMETRO E PROFUNDIDADE MAIOR QUE 15 M. AF_06/2018</t>
  </si>
  <si>
    <t>77,87</t>
  </si>
  <si>
    <t>EXECUÇÃO DE MURETA GUIA PARA CONTENÇÃO/ FUNDAÇÃO COM 30 CM DE ESPESSURA. AF_06/2018</t>
  </si>
  <si>
    <t>394,41</t>
  </si>
  <si>
    <t>EXECUÇÃO DE MURETA GUIA PARA CONTENÇÃO/ FUNDAÇÃO COM 40 CM DE ESPESSURA. AF_06/2018</t>
  </si>
  <si>
    <t>399,80</t>
  </si>
  <si>
    <t>EXECUÇÃO DE MURETA GUIA PARA CONTENÇÃO/ FUNDAÇÃO COM 50 CM DE ESPESSURA. AF_06/2018</t>
  </si>
  <si>
    <t>405,18</t>
  </si>
  <si>
    <t>EXECUÇÃO DE MURETA GUIA PARA CONTENÇÃO/ FUNDAÇÃO COM 60 CM DE ESPESSURA. AF_06/2018</t>
  </si>
  <si>
    <t>EXECUÇÃO DE MURETA GUIA PARA CONTENÇÃO/ FUNDAÇÃO COM 80 CM DE ESPESSURA. AF_06/2018</t>
  </si>
  <si>
    <t>421,35</t>
  </si>
  <si>
    <t>SOLDA DE TOPO EM CHAPA/PERFIL/TUBO DE AÇO CHANFRADO, ESPESSURA=1/4''. AF_06/2018</t>
  </si>
  <si>
    <t>50,04</t>
  </si>
  <si>
    <t>SOLDA DE TOPO EM CHAPA/PERFIL/TUBO DE AÇO CHANFRADO, ESPESSURA=5/16''. AF_06/2018</t>
  </si>
  <si>
    <t>59,45</t>
  </si>
  <si>
    <t>SOLDA DE TOPO EM CHAPA/PERFIL/TUBO DE AÇO CHANFRADO, ESPESSURA=3/8''. AF_06/2018</t>
  </si>
  <si>
    <t>70,79</t>
  </si>
  <si>
    <t>SOLDA DE TOPO EM CHAPA/PERFIL/TUBO DE AÇO CHANFRADO, ESPESSURA=1/2''. AF_06/2018</t>
  </si>
  <si>
    <t>100,40</t>
  </si>
  <si>
    <t>SOLDA DE TOPO EM CHAPA/PERFIL/TUBO DE AÇO CHANFRADO, ESPESSURA=5/8''. AF_06/2018</t>
  </si>
  <si>
    <t>136,00</t>
  </si>
  <si>
    <t>SOLDA DE TOPO EM CHAPA/PERFIL/TUBO DE AÇO CHANFRADO, ESPESSURA=3/4''. AF_06/2018</t>
  </si>
  <si>
    <t>180,21</t>
  </si>
  <si>
    <t>IMPERMEABILIZAÇÃO DE PISO COM ARGAMASSA DE CIMENTO E AREIA, COM ADITIVO IMPERMEABILIZANTE, E = 2CM. AF_06/2018</t>
  </si>
  <si>
    <t>35,60</t>
  </si>
  <si>
    <t>IMPERMEABILIZAÇÃO DE PAREDES COM ARGAMASSA DE CIMENTO E AREIA, COM ADITIVO IMPERMEABILIZANTE, E = 2CM. AF_06/2018</t>
  </si>
  <si>
    <t>IMPERMEABILIZAÇÃO DE FLOREIRA OU VIGA BALDRAME COM ARGAMASSA DE CIMENTO E AREIA, COM ADITIVO IMPERMEABILIZANTE, E = 2 CM. AF_06/2018</t>
  </si>
  <si>
    <t>30,76</t>
  </si>
  <si>
    <t>54,82</t>
  </si>
  <si>
    <t>IMPERMEABILIZAÇÃO DE SUPERFÍCIE COM IMPERMEABILIZANTE SEMI-FLEXIVEL (MAI), 3 DEMÃOS. AF_06/2018</t>
  </si>
  <si>
    <t>IMPERMEABILIZAÇÃO DE SUPERFÍCIE COM IMPERMEABILIZANTE SEMI-FLEXIVEL, 4 DEMÃOS, REFORÇADO COM VÉU DE POLIÉSTER (MAV). AF_06/2018</t>
  </si>
  <si>
    <t>46,51</t>
  </si>
  <si>
    <t>TRATAMENTO DE RALO OU PONTO EMERGENTE COM IMPERMEABILIZANTE SEMI-FLEXÍVEL REFORÇADO COM VEU DE POLIÉSTER (MAV). AF_06/2018</t>
  </si>
  <si>
    <t>TRATAMENTO DE RODAPÉ COM VÉU DE POLIÉSTER. AF_06/2018</t>
  </si>
  <si>
    <t>5,38</t>
  </si>
  <si>
    <t>43,70</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</si>
  <si>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</si>
  <si>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</si>
  <si>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119,08</t>
  </si>
  <si>
    <t>76,86</t>
  </si>
  <si>
    <t>IMPERMEABILIZAÇÃO DE SUPERFÍCIE COM EMULSÃO ASFÁLTICA, 2 DEMÃOS AF_06/2018</t>
  </si>
  <si>
    <t>95,68</t>
  </si>
  <si>
    <t>43,76</t>
  </si>
  <si>
    <t>145,45</t>
  </si>
  <si>
    <t>PROTEÇÃO MECÂNICA DE SUPERFÍCIE HORIZONTAL COM ARGAMASSA DE CIMENTO E AREIA, TRAÇO 1:3, E=2CM. AF_06/2018</t>
  </si>
  <si>
    <t>24,04</t>
  </si>
  <si>
    <t>PROTEÇÃO MECÂNICA DE SUPERFÍCIE VERTICAL COM ARGAMASSA DE CIMENTO E AREIA, TRAÇO 1:3, E=2CM. AF_06/2018</t>
  </si>
  <si>
    <t>33,93</t>
  </si>
  <si>
    <t>PROTEÇÃO MECÂNICA DE SUPERFICIE HORIZONTAL COM ARGAMASSA DE CIMENTO E AREIA, TRAÇO 1:3, E=3CM. AF_06/2018</t>
  </si>
  <si>
    <t>35,02</t>
  </si>
  <si>
    <t>PROTEÇÃO MECÂNICA DE SUPERFÍCIE VERTICAL COM ARGAMASSA DE CIMENTO E AREIA, TRAÇO 1:3, E=3CM. AF_06/2018</t>
  </si>
  <si>
    <t>44,92</t>
  </si>
  <si>
    <t>PROTEÇÃO MECÂNICA DE SUPERFICIE HORIZONTAL COM ARGAMASSA DE CIMENTO E AREIA, TRAÇO 1:3, E=4CM. AF_06/2018</t>
  </si>
  <si>
    <t>PROTEÇÃO MECÂNICA DE SUPERFÍCIE VERTICAL COM ARGAMASSA DE CIMENTO E AREIA, TRAÇO 1:3, E=4CM. AF_06/2018</t>
  </si>
  <si>
    <t>55,41</t>
  </si>
  <si>
    <t>PROTEÇÃO MECÂNICA DE SUPERFICIE HORIZONTAL COM ARGAMASSA DE CIMENTO E AREIA, TRAÇO 1:3, E=5CM. AF_06/2018</t>
  </si>
  <si>
    <t>56,50</t>
  </si>
  <si>
    <t>PROTEÇÃO MECÂNICA DE SUPERFÍCIE VERTICAL COM ARGAMASSA DE CIMENTO E AREIA, TRAÇO 1:3, E=5CM. AF_06/2018</t>
  </si>
  <si>
    <t>66,41</t>
  </si>
  <si>
    <t>PROTEÇÃO MECÂNICA DE SUPERFICIE HORIZONTAL COM CONCRETO 15 MPA, E=4CM. AF_06/2018</t>
  </si>
  <si>
    <t>26,07</t>
  </si>
  <si>
    <t>PROTEÇÃO MECÂNICA DE SUPERFICIE HORIZONTAL COM CONCRETO 15 MPA, E=5CM. AF_06/2018</t>
  </si>
  <si>
    <t>PROTEÇÃO MECÂNICA DE SUPERFÍCIE VERTICAL COM CONCRETO 15 MPA, E=5CM. AF_06/2018</t>
  </si>
  <si>
    <t>41,89</t>
  </si>
  <si>
    <t>37,57</t>
  </si>
  <si>
    <t>ELETRODUTO FLEXÍVEL CORRUGADO REFORÇADO, PVC, DN 20 MM (1/2"), PARA CIRCUITOS TERMINAIS, INSTALADO EM FORRO - FORNECIMENTO E INSTALAÇÃO. AF_12/2015</t>
  </si>
  <si>
    <t>6,52</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</si>
  <si>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</si>
  <si>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</si>
  <si>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</si>
  <si>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7,71</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</si>
  <si>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</si>
  <si>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</si>
  <si>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9,20</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</si>
  <si>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</si>
  <si>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</si>
  <si>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</si>
  <si>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9,12</t>
  </si>
  <si>
    <t>ELETRODUTO FLEXÍVEL LISO, PEAD, DN 32 MM (1"), PARA CIRCUITOS TERMINAIS, INSTALADO EM LAJE - FORNECIMENTO E INSTALAÇÃO. AF_12/2015</t>
  </si>
  <si>
    <t>6,25</t>
  </si>
  <si>
    <t>ELETRODUTO FLEXÍVEL CORRUGADO, PEAD, DN 40 MM (1 1/4"), PARA CIRCUITOS TERMINAIS, INSTALADO EM LAJE - FORNECIMENTO E INSTALAÇÃO. AF_12/2015</t>
  </si>
  <si>
    <t>8,26</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</si>
  <si>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</si>
  <si>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</si>
  <si>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</si>
  <si>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7,92</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</si>
  <si>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</si>
  <si>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</si>
  <si>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8,27</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</si>
  <si>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</si>
  <si>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</si>
  <si>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10,88</t>
  </si>
  <si>
    <t>9,52</t>
  </si>
  <si>
    <t>14,73</t>
  </si>
  <si>
    <t>17,04</t>
  </si>
  <si>
    <t>23,55</t>
  </si>
  <si>
    <t>28,67</t>
  </si>
  <si>
    <t>43,02</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</si>
  <si>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</si>
  <si>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</si>
  <si>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</si>
  <si>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</si>
  <si>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</si>
  <si>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</si>
  <si>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</si>
  <si>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</si>
  <si>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16,04</t>
  </si>
  <si>
    <t>ELETRODUTO DE AÇO GALVANIZADO, CLASSE LEVE, DN 25 MM (1), APARENTE, INSTALADO EM TETO - FORNECIMENTO E INSTALAÇÃO. AF_11/2016_P</t>
  </si>
  <si>
    <t>19,95</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</si>
  <si>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</si>
  <si>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</si>
  <si>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</si>
  <si>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21,38</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</si>
  <si>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</si>
  <si>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</si>
  <si>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37,78</t>
  </si>
  <si>
    <t>ELETRODUTO DE AÇO GALVANIZADO, CLASSE SEMI PESADO, DN 40 MM (1 1/2  ), APARENTE, INSTALADO EM PAREDE - FORNECIMENTO E INSTALAÇÃO. AF_11/2016_P</t>
  </si>
  <si>
    <t>40,39</t>
  </si>
  <si>
    <t>ELETRODUTO FLEXÍVEL CORRUGADO, PEAD, DN 50 (1 ½)  - FORNECIMENTO E INSTALAÇÃO. AF_04/2016</t>
  </si>
  <si>
    <t>6,05</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</si>
  <si>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</si>
  <si>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</si>
  <si>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</si>
  <si>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19,16</t>
  </si>
  <si>
    <t>20,85</t>
  </si>
  <si>
    <t>12,10</t>
  </si>
  <si>
    <t>56,05</t>
  </si>
  <si>
    <t>130,59</t>
  </si>
  <si>
    <t>23,13</t>
  </si>
  <si>
    <t>10,89</t>
  </si>
  <si>
    <t>6,45</t>
  </si>
  <si>
    <t>7,56</t>
  </si>
  <si>
    <t>9,60</t>
  </si>
  <si>
    <t>6,90</t>
  </si>
  <si>
    <t>9,71</t>
  </si>
  <si>
    <t>6,40</t>
  </si>
  <si>
    <t>10,79</t>
  </si>
  <si>
    <t>CURVA 180 GRAUS PARA ELETRODUTO, PVC, ROSCÁVEL, DN 32 MM (1"), PARA CIRCUITOS TERMINAIS, INSTALADA EM FORRO - FORNECIMENTO E INSTALAÇÃO. AF_12/2015</t>
  </si>
  <si>
    <t>14,68</t>
  </si>
  <si>
    <t>CURVA 180 GRAUS PARA ELETRODUTO, PVC, ROSCÁVEL, DN 32 MM (1), PARA CIRCUITOS TERMINAIS, INSTALADA EM LAJE - FORNECIMENTO E INSTALAÇÃO. AF_12/2015</t>
  </si>
  <si>
    <t>13,73</t>
  </si>
  <si>
    <t>14,93</t>
  </si>
  <si>
    <t>11,02</t>
  </si>
  <si>
    <t>12,32</t>
  </si>
  <si>
    <t>CURVA 180 GRAUS PARA ELETRODUTO, PVC, ROSCÁVEL, DN 32 MM (1), PARA CIRCUITOS TERMINAIS, INSTALADA EM PAREDE - FORNECIMENTO E INSTALAÇÃO. AF_12/2015</t>
  </si>
  <si>
    <t>14,58</t>
  </si>
  <si>
    <t>16,53</t>
  </si>
  <si>
    <t>13,33</t>
  </si>
  <si>
    <t>23,30</t>
  </si>
  <si>
    <t>34,21</t>
  </si>
  <si>
    <t>16,70</t>
  </si>
  <si>
    <t>33,41</t>
  </si>
  <si>
    <t>35,35</t>
  </si>
  <si>
    <t>55,95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</si>
  <si>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</si>
  <si>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</si>
  <si>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</si>
  <si>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</si>
  <si>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</si>
  <si>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</si>
  <si>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</si>
  <si>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7,03</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</si>
  <si>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</si>
  <si>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</si>
  <si>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</si>
  <si>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8,59</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</si>
  <si>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</si>
  <si>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</si>
  <si>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</si>
  <si>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</si>
  <si>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7,83</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</si>
  <si>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</si>
  <si>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</si>
  <si>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21,60</t>
  </si>
  <si>
    <t>30,07</t>
  </si>
  <si>
    <t>30,15</t>
  </si>
  <si>
    <t>54,19</t>
  </si>
  <si>
    <t>69,35</t>
  </si>
  <si>
    <t>70,02</t>
  </si>
  <si>
    <t>86,40</t>
  </si>
  <si>
    <t>104,64</t>
  </si>
  <si>
    <t>105,64</t>
  </si>
  <si>
    <t>138,46</t>
  </si>
  <si>
    <t>CABO DE COBRE RÍGIDO ISOLADO, 300 MM², ANTI-CHAMA 450/750 V, PARA DISTRIBUIÇÃO - FORNECIMENTO E INSTALAÇÃO. AF_12/2015</t>
  </si>
  <si>
    <t>167,99</t>
  </si>
  <si>
    <t>172,58</t>
  </si>
  <si>
    <t>153,75</t>
  </si>
  <si>
    <t>9,54</t>
  </si>
  <si>
    <t>8,30</t>
  </si>
  <si>
    <t>26,56</t>
  </si>
  <si>
    <t>14,48</t>
  </si>
  <si>
    <t>6,61</t>
  </si>
  <si>
    <t>9,03</t>
  </si>
  <si>
    <t>CONDULETE DE ALUMÍNIO, TIPO B, PARA ELETRODUTO DE AÇO GALVANIZADO DN 20 MM (3/4''), APARENTE - FORNECIMENTO E INSTALAÇÃO. AF_11/2016_P</t>
  </si>
  <si>
    <t>22,81</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</si>
  <si>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</si>
  <si>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</si>
  <si>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21,50</t>
  </si>
  <si>
    <t>CONDULETE DE ALUMÍNIO, TIPO B, PARA ELETRODUTO DE AÇO GALVANIZADO DN 25 MM (1''), APARENTE - FORNECIMENTO E INSTALAÇÃO. AF_11/2016_P</t>
  </si>
  <si>
    <t>CONDULETE DE ALUMÍNIO, TIPO C, PARA ELETRODUTO DE AÇO GALVANIZADO DN 25 MM (1''), APARENTE - FORNECIMENTO E INSTALAÇÃO. AF_11/2016_P</t>
  </si>
  <si>
    <t>26,32</t>
  </si>
  <si>
    <t>CONDULETE DE ALUMÍNIO, TIPO E, ELETRODUTO DE AÇO GALVANIZADO DN 25 MM (1''), APARENTE - FORNECIMENTO E INSTALAÇÃO. AF_11/2016_P</t>
  </si>
  <si>
    <t>CONDULETE DE ALUMÍNIO, TIPO E, PARA ELETRODUTO DE AÇO GALVANIZADO DN 32 MM (1 1/4''), APARENTE - FORNECIMENTO E INSTALAÇÃO. AF_11/2016_P</t>
  </si>
  <si>
    <t>31,14</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</si>
  <si>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</si>
  <si>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</si>
  <si>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</si>
  <si>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36,71</t>
  </si>
  <si>
    <t>CONDULETE DE ALUMÍNIO, TIPO T, PARA ELETRODUTO DE AÇO GALVANIZADO DN 20 MM (3/4''), APARENTE - FORNECIMENTO E INSTALAÇÃO. AF_11/2016_P</t>
  </si>
  <si>
    <t>26,62</t>
  </si>
  <si>
    <t>CONDULETE DE ALUMÍNIO, TIPO T, PARA ELETRODUTO DE AÇO GALVANIZADO DN 25 MM (1''), APARENTE - FORNECIMENTO E INSTALAÇÃO. AF_11/2016_P</t>
  </si>
  <si>
    <t>33,58</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</si>
  <si>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</si>
  <si>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</si>
  <si>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31,94</t>
  </si>
  <si>
    <t>CONDULETE DE ALUMÍNIO, TIPO X, PARA ELETRODUTO DE AÇO GALVANIZADO DN 25 MM (1''), APARENTE - FORNECIMENTO E INSTALAÇÃO. AF_11/2016_P</t>
  </si>
  <si>
    <t>35,64</t>
  </si>
  <si>
    <t>CONDULETE DE ALUMÍNIO, TIPO X, PARA ELETRODUTO DE AÇO GALVANIZADO DN 32 MM (1 1/4''), APARENTE - FORNECIMENTO E INSTALAÇÃO. AF_11/2016_P</t>
  </si>
  <si>
    <t>47,21</t>
  </si>
  <si>
    <t>18,06</t>
  </si>
  <si>
    <t>18,62</t>
  </si>
  <si>
    <t>20,63</t>
  </si>
  <si>
    <t>12,67</t>
  </si>
  <si>
    <t>25,43</t>
  </si>
  <si>
    <t>26,21</t>
  </si>
  <si>
    <t>31,18</t>
  </si>
  <si>
    <t>CAIXA ENTERRADA ELÉTRICA RETANGULAR, EM ALVENARIA COM TIJOLOS CERÂMICOS MACIÇOS, FUNDO COM BRITA, DIMENSÕES INTERNAS: 0,3X0,3X0,3 M. AF_05/2018</t>
  </si>
  <si>
    <t>124,95</t>
  </si>
  <si>
    <t>CAIXA ENTERRADA ELÉTRICA RETANGULAR, EM ALVENARIA COM TIJOLOS CERÂMICOS MACIÇOS, FUNDO COM BRITA, DIMENSÕES INTERNAS: 0,4X0,4X0,4 M. AF_05/2018</t>
  </si>
  <si>
    <t>197,34</t>
  </si>
  <si>
    <t>CAIXA ENTERRADA ELÉTRICA RETANGULAR, EM ALVENARIA COM TIJOLOS CERÂMICOS MACIÇOS, FUNDO COM BRITA, DIMENSÕES INTERNAS: 0,6X0,6X0,6 M. AF_05/2018</t>
  </si>
  <si>
    <t>379,18</t>
  </si>
  <si>
    <t>CAIXA ENTERRADA ELÉTRICA RETANGULAR, EM ALVENARIA COM TIJOLOS CERÂMICOS MACIÇOS, FUNDO COM BRITA, DIMENSÕES INTERNAS: 0,8X0,8X0,6 M. AF_05/2018</t>
  </si>
  <si>
    <t>507,93</t>
  </si>
  <si>
    <t>CAIXA ENTERRADA ELÉTRICA RETANGULAR, EM ALVENARIA COM TIJOLOS CERÂMICOS MACIÇOS, FUNDO COM BRITA, DIMENSÕES INTERNAS: 1X1X0,6 M. AF_05/2018</t>
  </si>
  <si>
    <t>577,63</t>
  </si>
  <si>
    <t>CAIXA ENTERRADA ELÉTRICA RETANGULAR, EM ALVENARIA COM BLOCOS DE CONCRETO, FUNDO COM BRITA, DIMENSÕES INTERNAS: 0,4X0,4X0,4 M. AF_05/2018</t>
  </si>
  <si>
    <t>152,63</t>
  </si>
  <si>
    <t>CAIXA ENTERRADA ELÉTRICA RETANGULAR, EM ALVENARIA COM BLOCOS DE CONCRETO, FUNDO COM BRITA, DIMENSÕES INTERNAS: 0,6X0,6X0,6 M. AF_05/2018</t>
  </si>
  <si>
    <t>284,64</t>
  </si>
  <si>
    <t>CAIXA ENTERRADA ELÉTRICA RETANGULAR, EM ALVENARIA COM BLOCOS DE CONCRETO, FUNDO COM BRITA, DIMENSÕES INTERNAS: 0,8X0,8X0,6 M. AF_05/2018</t>
  </si>
  <si>
    <t>387,38</t>
  </si>
  <si>
    <t>CAIXA ENTERRADA ELÉTRICA RETANGULAR, EM ALVENARIA COM BLOCOS DE CONCRETO, FUNDO COM BRITA, DIMENSÕES INTERNAS: 1X1X0,6 M. AF_05/2018</t>
  </si>
  <si>
    <t>431,54</t>
  </si>
  <si>
    <t>117,51</t>
  </si>
  <si>
    <t>4.608,12</t>
  </si>
  <si>
    <t>272,19</t>
  </si>
  <si>
    <t>323,92</t>
  </si>
  <si>
    <t>530,15</t>
  </si>
  <si>
    <t>1.596,20</t>
  </si>
  <si>
    <t>21,16</t>
  </si>
  <si>
    <t>62,45</t>
  </si>
  <si>
    <t>89,26</t>
  </si>
  <si>
    <t>119,45</t>
  </si>
  <si>
    <t>340,77</t>
  </si>
  <si>
    <t>882,88</t>
  </si>
  <si>
    <t>1.206,99</t>
  </si>
  <si>
    <t>1.977,93</t>
  </si>
  <si>
    <t>533,42</t>
  </si>
  <si>
    <t>58,40</t>
  </si>
  <si>
    <t>348,53</t>
  </si>
  <si>
    <t>405,29</t>
  </si>
  <si>
    <t>768,52</t>
  </si>
  <si>
    <t>647,95</t>
  </si>
  <si>
    <t>961,94</t>
  </si>
  <si>
    <t>257,62</t>
  </si>
  <si>
    <t>65,84</t>
  </si>
  <si>
    <t>11,77</t>
  </si>
  <si>
    <t>52,51</t>
  </si>
  <si>
    <t>57,45</t>
  </si>
  <si>
    <t>60,24</t>
  </si>
  <si>
    <t>64,77</t>
  </si>
  <si>
    <t>66,86</t>
  </si>
  <si>
    <t>69,54</t>
  </si>
  <si>
    <t>72,81</t>
  </si>
  <si>
    <t>78,15</t>
  </si>
  <si>
    <t>84,94</t>
  </si>
  <si>
    <t>51,67</t>
  </si>
  <si>
    <t>16,77</t>
  </si>
  <si>
    <t>9,92</t>
  </si>
  <si>
    <t>20,43</t>
  </si>
  <si>
    <t>25,32</t>
  </si>
  <si>
    <t>30,93</t>
  </si>
  <si>
    <t>37,17</t>
  </si>
  <si>
    <t>35,82</t>
  </si>
  <si>
    <t>47,71</t>
  </si>
  <si>
    <t>42,83</t>
  </si>
  <si>
    <t>49,07</t>
  </si>
  <si>
    <t>44,23</t>
  </si>
  <si>
    <t>54,99</t>
  </si>
  <si>
    <t>64,91</t>
  </si>
  <si>
    <t>59,88</t>
  </si>
  <si>
    <t>50,11</t>
  </si>
  <si>
    <t>60,03</t>
  </si>
  <si>
    <t>73,98</t>
  </si>
  <si>
    <t>83,90</t>
  </si>
  <si>
    <t>INTERRUPTOR INTERMEDIÁRIO (1 MÓDULO), 10A/250V, SEM SUPORTE E SEM PLACA - FORNECIMENTO E INSTALAÇÃO. AF_09/2017</t>
  </si>
  <si>
    <t>30,34</t>
  </si>
  <si>
    <t>INTERRUPTOR INTERMEDIÁRIO (1 MÓDULO), 10A/250V, INCLUINDO SUPORTE E PLACA - FORNECIMENTO E INSTALAÇÃO. AF_09/2017</t>
  </si>
  <si>
    <t>36,58</t>
  </si>
  <si>
    <t>INTERRUPTOR BIPOLAR (1 MÓDULO), 10A/250V, SEM SUPORTE E SEM PLACA - FORNECIMENTO E INSTALAÇÃO. AF_09/2017</t>
  </si>
  <si>
    <t>29,37</t>
  </si>
  <si>
    <t>INTERRUPTOR BIPOLAR (1 MÓDULO), 10A/250V, INCLUINDO SUPORTE E PLACA - FORNECIMENTO E INSTALAÇÃO. AF_09/2017</t>
  </si>
  <si>
    <t>35,61</t>
  </si>
  <si>
    <t>DIMMER ROTATIVO (1 MÓDULO), 220V/600W, SEM SUPORTE E SEM PLACA - FORNECIMENTO E INSTALAÇÃO. AF_09/2017</t>
  </si>
  <si>
    <t>70,25</t>
  </si>
  <si>
    <t>DIMMER ROTATIVO (1 MÓDULO), 220V/600W, INCLUINDO SUPORTE E PLACA - FORNECIMENTO E INSTALAÇÃO. AF_09/2017</t>
  </si>
  <si>
    <t>76,49</t>
  </si>
  <si>
    <t>INTERRUPTOR PULSADOR CAMPAINHA (1 MÓDULO), 10A/250V, SEM SUPORTE E SEM PLACA - FORNECIMENTO E INSTALAÇÃO. AF_09/2017</t>
  </si>
  <si>
    <t>INTERRUPTOR PULSADOR CAMPAINHA (1 MÓDULO), 10A/250V, INCLUINDO SUPORTE E PLACA - FORNECIMENTO E INSTALAÇÃO. AF_09/2017</t>
  </si>
  <si>
    <t>19,53</t>
  </si>
  <si>
    <t>CAMPAINHA CIGARRA (1 MÓDULO), 10A/250V, SEM SUPORTE E SEM PLACA - FORNECIMENTO E INSTALAÇÃO. AF_09/2017</t>
  </si>
  <si>
    <t>28,36</t>
  </si>
  <si>
    <t>CAMPAINHA CIGARRA (1 MÓDULO), 10A/250V, INCLUINDO SUPORTE E PLACA - FORNECIMENTO E INSTALAÇÃO. AF_09/2017</t>
  </si>
  <si>
    <t>34,60</t>
  </si>
  <si>
    <t>INTERRUPTOR PULSADOR MINUTERIA (1 MÓDULO), 10A/250V, SEM SUPORTE E SEM PLACA - FORNECIMENTO E INSTALAÇÃO. AF_09/2017</t>
  </si>
  <si>
    <t>16,55</t>
  </si>
  <si>
    <t>INTERRUPTOR PULSADOR MINUTERIA (1 MÓDULO), 10A/250V, INCLUINDO SUPORTE E PLACA - FORNECIMENTO E INSTALAÇÃO. AF_09/2017</t>
  </si>
  <si>
    <t>25,41</t>
  </si>
  <si>
    <t>27,17</t>
  </si>
  <si>
    <t>18,16</t>
  </si>
  <si>
    <t>19,92</t>
  </si>
  <si>
    <t>24,40</t>
  </si>
  <si>
    <t>17,10</t>
  </si>
  <si>
    <t>21,58</t>
  </si>
  <si>
    <t>33,98</t>
  </si>
  <si>
    <t>37,50</t>
  </si>
  <si>
    <t>43,74</t>
  </si>
  <si>
    <t>28,34</t>
  </si>
  <si>
    <t>31,86</t>
  </si>
  <si>
    <t>38,10</t>
  </si>
  <si>
    <t>49,79</t>
  </si>
  <si>
    <t>55,07</t>
  </si>
  <si>
    <t>56,03</t>
  </si>
  <si>
    <t>61,31</t>
  </si>
  <si>
    <t>41,34</t>
  </si>
  <si>
    <t>52,86</t>
  </si>
  <si>
    <t>54,73</t>
  </si>
  <si>
    <t>64,65</t>
  </si>
  <si>
    <t>80,93</t>
  </si>
  <si>
    <t>90,85</t>
  </si>
  <si>
    <t>30,01</t>
  </si>
  <si>
    <t>36,25</t>
  </si>
  <si>
    <t>45,87</t>
  </si>
  <si>
    <t>52,11</t>
  </si>
  <si>
    <t>41,91</t>
  </si>
  <si>
    <t>48,15</t>
  </si>
  <si>
    <t>56,95</t>
  </si>
  <si>
    <t>51,63</t>
  </si>
  <si>
    <t>57,87</t>
  </si>
  <si>
    <t>46,79</t>
  </si>
  <si>
    <t>53,03</t>
  </si>
  <si>
    <t>89,38</t>
  </si>
  <si>
    <t>37,14</t>
  </si>
  <si>
    <t>LUMINÁRIAS TIPO CALHA, DE SOBREPOR, COM REATORES DE PARTIDA RÁPIDA E LÂMPADAS FLUORESCENTES 2X2X18W, COMPLETAS, FORNECIMENTO E INSTALAÇÃO</t>
  </si>
  <si>
    <t>134,26</t>
  </si>
  <si>
    <t>LUMINÁRIAS TIPO CALHA, DE SOBREPOR, COM REATORES DE PARTIDA RÁPIDA E LÂMPADAS FLUORESCENTES 2X2X36W, COMPLETAS, FORNECIMENTO E INSTALAÇÃO</t>
  </si>
  <si>
    <t>176,53</t>
  </si>
  <si>
    <t>51,02</t>
  </si>
  <si>
    <t>27,51</t>
  </si>
  <si>
    <t>20,24</t>
  </si>
  <si>
    <t>86,18</t>
  </si>
  <si>
    <t>85,69</t>
  </si>
  <si>
    <t>27,78</t>
  </si>
  <si>
    <t>15,43</t>
  </si>
  <si>
    <t>LUMINÁRIA TIPO CALHA, DE SOBREPOR, COM 1 LÂMPADA TUBULAR DE 18 W - FORNECIMENTO E INSTALAÇÃO. AF_11/2017</t>
  </si>
  <si>
    <t>LUMINÁRIA TIPO CALHA, DE SOBREPOR, COM 1 LÂMPADA TUBULAR DE 36 W - FORNECIMENTO E INSTALAÇÃO. AF_11/2017</t>
  </si>
  <si>
    <t>57,36</t>
  </si>
  <si>
    <t>LUMINÁRIA TIPO CALHA, DE SOBREPOR, COM 2 LÂMPADAS TUBULARES DE 18 W - FORNECIMENTO E INSTALAÇÃO. AF_11/2017</t>
  </si>
  <si>
    <t>LUMINÁRIA TIPO CALHA, DE SOBREPOR, COM 2 LÂMPADAS TUBULARES DE 36 W - FORNECIMENTO E INSTALAÇÃO. AF_11/2017</t>
  </si>
  <si>
    <t>75,82</t>
  </si>
  <si>
    <t>LUMINÁRIA TIPO CALHA, DE EMBUTIR, COM 2 LÂMPADAS DE 14 W COM REFLETOR - FORNECIMENTO E INSTALAÇÃO. AF_11/2017</t>
  </si>
  <si>
    <t>129,25</t>
  </si>
  <si>
    <t>LUMINÁRIA TIPO PLAFON EM PLÁSTICO, DE SOBREPOR, COM 1 LÂMPADA DE 15 W, - FORNECIMENTO E INSTALAÇÃO. AF_11/2017</t>
  </si>
  <si>
    <t>LUMINÁRIA TIPO PLAFON REDONDO COM VIDRO FOSCO, DE SOBREPOR, COM 1 LÂMPADA DE 15 W - FORNECIMENTO E INSTALAÇÃO. AF_11/2017</t>
  </si>
  <si>
    <t>55,63</t>
  </si>
  <si>
    <t>LUMINÁRIA TIPO PLAFON REDONDO COM VIDRO FOSCO, DE SOBREPOR, COM 2 LÂMPADAS DE 15 W - FORNECIMENTO E INSTALAÇÃO. AF_11/2017</t>
  </si>
  <si>
    <t>LUMINÁRIA TIPO PLAFON, DE SOBREPOR, COM 1 LÂMPADA LED - FORNECIMENTO E INSTALAÇÃO. AF_11/2017</t>
  </si>
  <si>
    <t>93,45</t>
  </si>
  <si>
    <t>LUMINÁRIA TIPO SPOT, DE SOBREPOR, COM 1 LÂMPADA DE 15 W - FORNECIMENTO E INSTALAÇÃO. AF_11/2017</t>
  </si>
  <si>
    <t>73,91</t>
  </si>
  <si>
    <t>LUMINÁRIA TIPO SPOT, DE SOBREPOR, COM 2 LÂMPADAS DE 15 W - FORNECIMENTO E INSTALAÇÃO. AF_11/2017</t>
  </si>
  <si>
    <t>SENSOR DE PRESENÇA COM FOTOCÉLULA, FIXAÇÃO EM PAREDE - FORNECIMENTO E INSTALAÇÃO. AF_11/2017</t>
  </si>
  <si>
    <t>46,48</t>
  </si>
  <si>
    <t>SENSOR DE PRESENÇA SEM FOTOCÉLULA, FIXAÇÃO EM PAREDE - FORNECIMENTO E INSTALAÇÃO. AF_11/2017</t>
  </si>
  <si>
    <t>32,86</t>
  </si>
  <si>
    <t>SENSOR DE PRESENÇA COM FOTOCÉLULA, FIXAÇÃO EM TETO - FORNECIMENTO E INSTALAÇÃO. AF_11/2017</t>
  </si>
  <si>
    <t>41,06</t>
  </si>
  <si>
    <t>SENSOR DE PRESENÇA SEM FOTOCÉLULA, FIXAÇÃO EM TETO - FORNECIMENTO E INSTALAÇÃO. AF_11/2017</t>
  </si>
  <si>
    <t>39,32</t>
  </si>
  <si>
    <t>LUMINÁRIA DE EMERGÊNCIA - FORNECIMENTO E INSTALAÇÃO. AF_11/2017</t>
  </si>
  <si>
    <t>LÂMPADA COMPACTA DE LED 6 W, BASE E27 - FORNECIMENTO E INSTALAÇÃO. AF_11/2017</t>
  </si>
  <si>
    <t>33,50</t>
  </si>
  <si>
    <t>LÂMPADA COMPACTA DE LED 10 W, BASE E27 - FORNECIMENTO E INSTALAÇÃO. AF_11/2017</t>
  </si>
  <si>
    <t>42,69</t>
  </si>
  <si>
    <t>LÂMPADA COMPACTA FLUORESCENTE DE 15 W, BASE E27 - FORNECIMENTO E INSTALAÇÃO. AF_11/2017</t>
  </si>
  <si>
    <t>19,45</t>
  </si>
  <si>
    <t>LÂMPADA COMPACTA FLUORESCENTE DE 20 W, BASE E27 - FORNECIMENTO E INSTALAÇÃO. AF_11/2017</t>
  </si>
  <si>
    <t>LÂMPADA COMPACTA DE VAPOR MERCURIO 125 W, BASE E27 - FORNECIMENTO E INSTALAÇÃO. AF_11/2017</t>
  </si>
  <si>
    <t>26,79</t>
  </si>
  <si>
    <t>LÂMPADA COMPACTA DE VAPOR METÁLICO OVOIDE 150 W, BASE E27 - FORNECIMENTO E INSTALAÇÃO. AF_11/2017</t>
  </si>
  <si>
    <t>47,17</t>
  </si>
  <si>
    <t>LÂMPADA TUBULAR FLUORESCENTE T8 DE 16/18 W, BASE G13 - FORNECIMENTO E INSTALAÇÃO. AF_11/2017_P</t>
  </si>
  <si>
    <t>32,67</t>
  </si>
  <si>
    <t>LÂMPADA TUBULAR FLUORESCENTE T8 DE 32/36 W, BASE G13 - FORNECIMENTO E INSTALAÇÃO. AF_11/2017_P</t>
  </si>
  <si>
    <t>LÂMPADA TUBULAR FLUORESCENTE T10 DE 20/40 W, BASE G13 - FORNECIMENTO E INSTALAÇÃO. AF_11/2017_P</t>
  </si>
  <si>
    <t>36,09</t>
  </si>
  <si>
    <t>LÂMPADA TUBULAR FLUORESCENTE T5 DE 14 W, BASE G13 - FORNECIMENTO E INSTALAÇÃO. AF_11/2017_P</t>
  </si>
  <si>
    <t>35,05</t>
  </si>
  <si>
    <t>1.385,31</t>
  </si>
  <si>
    <t>171,93</t>
  </si>
  <si>
    <t>333,22</t>
  </si>
  <si>
    <t>27,05</t>
  </si>
  <si>
    <t>82,49</t>
  </si>
  <si>
    <t>132,49</t>
  </si>
  <si>
    <t>86,07</t>
  </si>
  <si>
    <t>153,33</t>
  </si>
  <si>
    <t>1.208,21</t>
  </si>
  <si>
    <t>1.244,39</t>
  </si>
  <si>
    <t>1.245,98</t>
  </si>
  <si>
    <t>1.283,74</t>
  </si>
  <si>
    <t>POSTE DE ACO CONICO CONTINUO RETO, ENGASTADO, H=9M - FORNECIMENTO E INSTALACAO</t>
  </si>
  <si>
    <t>1.295,51</t>
  </si>
  <si>
    <t>894,08</t>
  </si>
  <si>
    <t>101,08</t>
  </si>
  <si>
    <t>134,68</t>
  </si>
  <si>
    <t>38,91</t>
  </si>
  <si>
    <t>51,52</t>
  </si>
  <si>
    <t>57,89</t>
  </si>
  <si>
    <t>46,35</t>
  </si>
  <si>
    <t>52,92</t>
  </si>
  <si>
    <t>60,98</t>
  </si>
  <si>
    <t>132,83</t>
  </si>
  <si>
    <t>274,40</t>
  </si>
  <si>
    <t>29,62</t>
  </si>
  <si>
    <t>94,47</t>
  </si>
  <si>
    <t>51,11</t>
  </si>
  <si>
    <t>354,91</t>
  </si>
  <si>
    <t>254,05</t>
  </si>
  <si>
    <t>103,19</t>
  </si>
  <si>
    <t>91,82</t>
  </si>
  <si>
    <t>REFLETOR EM ALUMÍNIO COM SUPORTE E ALÇA, LÂMPADA 125 W - FORNECIMENTO E INSTALAÇÃO. AF_11/2017</t>
  </si>
  <si>
    <t>221,24</t>
  </si>
  <si>
    <t>REFLETOR EM ALUMÍNIO COM SUPORTE E ALÇA, LÂMPADA 250 W - FORNECIMENTO E INSTALAÇÃO. AF_11/2017</t>
  </si>
  <si>
    <t>236,42</t>
  </si>
  <si>
    <t>LUMINÁRIA ARANDELA TIPO MEIA-LUA, PARA 1 LÂMPADA LED - FORNECIMENTO E INSTALAÇÃO. AF_11/2017</t>
  </si>
  <si>
    <t>69,44</t>
  </si>
  <si>
    <t>LUMINÁRIA ARANDELA TIPO MEIA-LUA, PARA 1 LÂMPADA DE 15 W - FORNECIMENTO E INSTALAÇÃO. AF_11/2017</t>
  </si>
  <si>
    <t>55,39</t>
  </si>
  <si>
    <t>LUMINÁRIA ARANDELA TIPO TARTARUGA PARA 1 LÂMPADA LED - FORNECIMENTO E INSTALAÇÃO. AF_11/2017</t>
  </si>
  <si>
    <t>104,87</t>
  </si>
  <si>
    <t>LUMINÁRIA ARANDELA TIPO TARTARUGA, COM GRADE, PARA 1 LÂMPADA DE 15 W - FORNECIMENTO E INSTALAÇÃO. AF_11/2017</t>
  </si>
  <si>
    <t>76,77</t>
  </si>
  <si>
    <t>7.504,48</t>
  </si>
  <si>
    <t>9.273,84</t>
  </si>
  <si>
    <t>11.690,64</t>
  </si>
  <si>
    <t>16.372,96</t>
  </si>
  <si>
    <t>19.098,59</t>
  </si>
  <si>
    <t>31.087,83</t>
  </si>
  <si>
    <t>5.180,60</t>
  </si>
  <si>
    <t>5.801,26</t>
  </si>
  <si>
    <t>42.597,15</t>
  </si>
  <si>
    <t>59.583,57</t>
  </si>
  <si>
    <t>111,16</t>
  </si>
  <si>
    <t>130,71</t>
  </si>
  <si>
    <t>155,73</t>
  </si>
  <si>
    <t>147,01</t>
  </si>
  <si>
    <t>132,98</t>
  </si>
  <si>
    <t>148,80</t>
  </si>
  <si>
    <t>134,74</t>
  </si>
  <si>
    <t>160,11</t>
  </si>
  <si>
    <t>172,65</t>
  </si>
  <si>
    <t>196,00</t>
  </si>
  <si>
    <t>2.769,65</t>
  </si>
  <si>
    <t>CORDOALHA DE COBRE NU 16 MM², NÃO ENTERRADA, COM ISOLADOR - FORNECIMENTO E INSTALAÇÃO. AF_12/2017</t>
  </si>
  <si>
    <t>CORDOALHA DE COBRE NU 25 MM², NÃO ENTERRADA, COM ISOLADOR - FORNECIMENTO E INSTALAÇÃO. AF_12/2017</t>
  </si>
  <si>
    <t>30,04</t>
  </si>
  <si>
    <t>CORDOALHA DE COBRE NU 35 MM², NÃO ENTERRADA, COM ISOLADOR - FORNECIMENTO E INSTALAÇÃO. AF_12/2017</t>
  </si>
  <si>
    <t>CORDOALHA DE COBRE NU 50 MM², NÃO ENTERRADA, COM ISOLADOR - FORNECIMENTO E INSTALAÇÃO. AF_12/2017</t>
  </si>
  <si>
    <t>47,45</t>
  </si>
  <si>
    <t>CORDOALHA DE COBRE NU 70 MM², NÃO ENTERRADA, COM ISOLADOR - FORNECIMENTO E INSTALAÇÃO. AF_12/2017</t>
  </si>
  <si>
    <t>60,28</t>
  </si>
  <si>
    <t>CORDOALHA DE COBRE NU 95 MM², NÃO ENTERRADA, COM ISOLADOR - FORNECIMENTO E INSTALAÇÃO. AF_12/2017</t>
  </si>
  <si>
    <t>77,07</t>
  </si>
  <si>
    <t>CORDOALHA DE COBRE NU 50 MM², ENTERRADA, SEM ISOLADOR - FORNECIMENTO E INSTALAÇÃO. AF_12/2017</t>
  </si>
  <si>
    <t>27,50</t>
  </si>
  <si>
    <t>CORDOALHA DE COBRE NU 70 MM², ENTERRADA, SEM ISOLADOR - FORNECIMENTO E INSTALAÇÃO. AF_12/2017</t>
  </si>
  <si>
    <t>38,48</t>
  </si>
  <si>
    <t>CORDOALHA DE COBRE NU 95 MM², ENTERRADA, SEM ISOLADOR - FORNECIMENTO E INSTALAÇÃO. AF_12/2017</t>
  </si>
  <si>
    <t>53,82</t>
  </si>
  <si>
    <t>ELETRODUTO PVC 40MM (1 ¼ ) PARA SPDA - FORNECIMENTO E INSTALAÇÃO. AF_12/2017</t>
  </si>
  <si>
    <t>HASTE DE ATERRAMENTO 5/8  PARA SPDA - FORNECIMENTO E INSTALAÇÃO. AF_12/2017</t>
  </si>
  <si>
    <t>HASTE DE ATERRAMENTO 3/4  PARA SPDA - FORNECIMENTO E INSTALAÇÃO. AF_12/2017</t>
  </si>
  <si>
    <t>60,19</t>
  </si>
  <si>
    <t>BASE METÁLICA PARA MASTRO 1 ½  PARA SPDA - FORNECIMENTO E INSTALAÇÃO. AF_12/2017</t>
  </si>
  <si>
    <t>99,77</t>
  </si>
  <si>
    <t>MASTRO 1 ½  PARA SPDA - FORNECIMENTO E INSTALAÇÃO. AF_12/2017</t>
  </si>
  <si>
    <t>134,64</t>
  </si>
  <si>
    <t>CAPTOR TIPO FRANKLIN PARA SPDA - FORNECIMENTO E INSTALAÇÃO. AF_12/2017</t>
  </si>
  <si>
    <t>88,77</t>
  </si>
  <si>
    <t>SUPORTE ISOLADOR PARA CORDOALHA DE COBRE - FORNECIMENTO E INSTALAÇÃO. AF_12/2017</t>
  </si>
  <si>
    <t>67,90</t>
  </si>
  <si>
    <t>7,70</t>
  </si>
  <si>
    <t>33,63</t>
  </si>
  <si>
    <t>155,24</t>
  </si>
  <si>
    <t>235,18</t>
  </si>
  <si>
    <t>428,94</t>
  </si>
  <si>
    <t>77,79</t>
  </si>
  <si>
    <t>151,41</t>
  </si>
  <si>
    <t>221,84</t>
  </si>
  <si>
    <t>327,68</t>
  </si>
  <si>
    <t>65,32</t>
  </si>
  <si>
    <t>1.048,28</t>
  </si>
  <si>
    <t>195,05</t>
  </si>
  <si>
    <t>241,80</t>
  </si>
  <si>
    <t>130,36</t>
  </si>
  <si>
    <t>431,90</t>
  </si>
  <si>
    <t>137,60</t>
  </si>
  <si>
    <t>141,64</t>
  </si>
  <si>
    <t>1.782,31</t>
  </si>
  <si>
    <t>406,83</t>
  </si>
  <si>
    <t>159,14</t>
  </si>
  <si>
    <t>ABRIGO PARA HIDRANTE, 90X60X17CM, COM REGISTRO GLOBO ANGULAR 45 GRAUS 2 1/2", ADAPTADOR STORZ 2 1/2", MANGUEIRA DE INCÊNDIO 20M, REDUÇÃO 2 1/2 X 1 1/2" E ESGUICHO EM LATÃO 1 1/2" - FORNECIMENTO E INSTALAÇÃO. AF_08/2017</t>
  </si>
  <si>
    <t>1.225,42</t>
  </si>
  <si>
    <t>178,92</t>
  </si>
  <si>
    <t>323,87</t>
  </si>
  <si>
    <t>1.056,95</t>
  </si>
  <si>
    <t>CAIXA DE PASSAGEM PARA TELEFONE 15X15X10CM (SOBREPOR), FORNECIMENTO E INSTALACAO.</t>
  </si>
  <si>
    <t>360,44</t>
  </si>
  <si>
    <t>1.004,04</t>
  </si>
  <si>
    <t>244,84</t>
  </si>
  <si>
    <t>158,92</t>
  </si>
  <si>
    <t>99,28</t>
  </si>
  <si>
    <t>43,66</t>
  </si>
  <si>
    <t>337,01</t>
  </si>
  <si>
    <t>538,25</t>
  </si>
  <si>
    <t>244,41</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</si>
  <si>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</si>
  <si>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</si>
  <si>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</si>
  <si>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</si>
  <si>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</si>
  <si>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</si>
  <si>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</si>
  <si>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</si>
  <si>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</si>
  <si>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15,64</t>
  </si>
  <si>
    <t>CABO TELEFÔNICO CI-50 50 PARES INSTALADO EM ENTRADA DE EDIFICAÇÃO - FORNECIMENTO E INSTALAÇÃO. AF_03/2018</t>
  </si>
  <si>
    <t>24,85</t>
  </si>
  <si>
    <t>CABO TELEFÔNICO CI-50 75 PARES INSTALADO EM ENTRADA DE EDIFICAÇÃO - FORNECIMENTO E INSTALAÇÃO. AF_03/2018</t>
  </si>
  <si>
    <t>37,96</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</si>
  <si>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</si>
  <si>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</si>
  <si>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</si>
  <si>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</si>
  <si>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</si>
  <si>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</si>
  <si>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</si>
  <si>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13,32</t>
  </si>
  <si>
    <t>CABO TELEFÔNICO CI-50 50 PARES INSTALADO EM PRUMADA - FORNECIMENTO E INSTALAÇÃO. AF_03/2018</t>
  </si>
  <si>
    <t>CABO TELEFÔNICO CCI-50 1 PAR, SEM BLINDAGEM, INSTALADO EM DISTRIBUIÇÃO DE EDIFICAÇÃO RESIDENCIAL - FORNECIMENTO E INSTALAÇÃO. AF_03/2018</t>
  </si>
  <si>
    <t>5,74</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</si>
  <si>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</si>
  <si>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</si>
  <si>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</si>
  <si>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7,02</t>
  </si>
  <si>
    <t>CABO TELEFÔNICO CCI-50 5 PARES, SEM BLINDAGEM, INSTALADO EM DISTRIBUIÇÃO DE EDIFICAÇÃO RESIDENCIAL - FORNECIMENTO E INSTALAÇÃO. AF_03/2018</t>
  </si>
  <si>
    <t>7,57</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</si>
  <si>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</si>
  <si>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</si>
  <si>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</si>
  <si>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</si>
  <si>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</si>
  <si>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</si>
  <si>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</si>
  <si>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</si>
  <si>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</si>
  <si>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</si>
  <si>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</si>
  <si>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</si>
  <si>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17,47</t>
  </si>
  <si>
    <t>PINTURA ANTICORROSIVA DE DUTO METÁLICO. AF_04/2018</t>
  </si>
  <si>
    <t>5.581,24</t>
  </si>
  <si>
    <t>125,27</t>
  </si>
  <si>
    <t>1.096,83</t>
  </si>
  <si>
    <t>3.426,78</t>
  </si>
  <si>
    <t>4.440,96</t>
  </si>
  <si>
    <t>1.452,22</t>
  </si>
  <si>
    <t>1.676,14</t>
  </si>
  <si>
    <t>1.117,11</t>
  </si>
  <si>
    <t>738,53</t>
  </si>
  <si>
    <t>4.275,89</t>
  </si>
  <si>
    <t>3.605,67</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</si>
  <si>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</si>
  <si>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</si>
  <si>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</si>
  <si>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</si>
  <si>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</si>
  <si>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404,15</t>
  </si>
  <si>
    <t>PATCH PANEL 24 PORTAS, CATEGORIA 6 - FORNECIMENTO E INSTALAÇÃO. AF_03/2018</t>
  </si>
  <si>
    <t>526,74</t>
  </si>
  <si>
    <t>PATCH PANEL 48 PORTAS, CATEGORIA 6 - FORNECIMENTO E INSTALAÇÃO. AF_03/2018</t>
  </si>
  <si>
    <t>863,13</t>
  </si>
  <si>
    <t>TOMADA DE REDE RJ45 - FORNECIMENTO E INSTALAÇÃO. AF_03/2018</t>
  </si>
  <si>
    <t>36,73</t>
  </si>
  <si>
    <t>TOMADA PARA TELEFONE RJ11 - FORNECIMENTO E INSTALAÇÃO. AF_03/2018</t>
  </si>
  <si>
    <t>24,26</t>
  </si>
  <si>
    <t>PATCH PANEL 48 PORTAS, CATEGORIA 5E - FORNECIMENTO E INSTALAÇÃO. AF_04/2018</t>
  </si>
  <si>
    <t>716,71</t>
  </si>
  <si>
    <t>16,92</t>
  </si>
  <si>
    <t>22,95</t>
  </si>
  <si>
    <t>7,00</t>
  </si>
  <si>
    <t>10,95</t>
  </si>
  <si>
    <t>29,46</t>
  </si>
  <si>
    <t>18,99</t>
  </si>
  <si>
    <t>28,55</t>
  </si>
  <si>
    <t>44,28</t>
  </si>
  <si>
    <t>26,30</t>
  </si>
  <si>
    <t>51,28</t>
  </si>
  <si>
    <t>26,20</t>
  </si>
  <si>
    <t>44,32</t>
  </si>
  <si>
    <t>14,78</t>
  </si>
  <si>
    <t>21,44</t>
  </si>
  <si>
    <t>32,62</t>
  </si>
  <si>
    <t>42,20</t>
  </si>
  <si>
    <t>17,17</t>
  </si>
  <si>
    <t>27,11</t>
  </si>
  <si>
    <t>86,01</t>
  </si>
  <si>
    <t>135,70</t>
  </si>
  <si>
    <t>16,47</t>
  </si>
  <si>
    <t>9,96</t>
  </si>
  <si>
    <t>33,94</t>
  </si>
  <si>
    <t>33,45</t>
  </si>
  <si>
    <t>20,72</t>
  </si>
  <si>
    <t>21,28</t>
  </si>
  <si>
    <t>27,83</t>
  </si>
  <si>
    <t>28,29</t>
  </si>
  <si>
    <t>44,02</t>
  </si>
  <si>
    <t>54,62</t>
  </si>
  <si>
    <t>44,19</t>
  </si>
  <si>
    <t>63,24</t>
  </si>
  <si>
    <t>27,53</t>
  </si>
  <si>
    <t>47,41</t>
  </si>
  <si>
    <t>49,55</t>
  </si>
  <si>
    <t>TUBO EM COBRE RÍGIDO, DN 22 MM, CLASSE E, SEM ISOLAMENTO, INSTALADO EM PRUMADA  FORNECIMENTO E INSTALAÇÃO. AF_12/2015</t>
  </si>
  <si>
    <t>32,88</t>
  </si>
  <si>
    <t>TUBO EM COBRE RÍGIDO, DN 28 MM, CLASSE E, SEM ISOLAMENTO, INSTALADO EM PRUMADA  FORNECIMENTO E INSTALAÇÃO. AF_12/2015</t>
  </si>
  <si>
    <t>41,58</t>
  </si>
  <si>
    <t>TUBO EM COBRE RÍGIDO, DN 35 MM, CLASSE E, SEM ISOLAMENTO, INSTALADO EM PRUMADA  FORNECIMENTO E INSTALAÇÃO. AF_12/2015</t>
  </si>
  <si>
    <t>59,80</t>
  </si>
  <si>
    <t>TUBO EM COBRE RÍGIDO, DN 42 MM, CLASSE E, SEM ISOLAMENTO, INSTALADO EM PRUMADA  FORNECIMENTO E INSTALAÇÃO. AF_12/2015</t>
  </si>
  <si>
    <t>80,27</t>
  </si>
  <si>
    <t>TUBO EM COBRE RÍGIDO, DN 54 MM, CLASSE E, SEM ISOLAMENTO, INSTALADO EM PRUMADA  FORNECIMENTO E INSTALAÇÃO. AF_12/2015</t>
  </si>
  <si>
    <t>115,79</t>
  </si>
  <si>
    <t>TUBO EM COBRE RÍGIDO, DN 66 MM, CLASSE E, SEM ISOLAMENTO, INSTALADO EM PRUMADA  FORNECIMENTO E INSTALAÇÃO. AF_12/2015</t>
  </si>
  <si>
    <t>162,32</t>
  </si>
  <si>
    <t>TUBO EM COBRE RÍGIDO, DN 22 MM, CLASSE E, COM ISOLAMENTO, INSTALADO EM PRUMADA  FORNECIMENTO E INSTALAÇÃO. AF_12/2015</t>
  </si>
  <si>
    <t>93,55</t>
  </si>
  <si>
    <t>TUBO EM COBRE RÍGIDO, DN 28 MM, CLASSE E, COM ISOLAMENTO, INSTALADO EM PRUMADA  FORNECIMENTO E INSTALAÇÃO. AF_12/2015</t>
  </si>
  <si>
    <t>104,69</t>
  </si>
  <si>
    <t>TUBO EM COBRE RÍGIDO, DN 35 MM, CLASSE E, COM ISOLAMENTO, INSTALADO EM PRUMADA  FORNECIMENTO E INSTALAÇÃO. AF_12/2015</t>
  </si>
  <si>
    <t>139,55</t>
  </si>
  <si>
    <t>TUBO EM COBRE RÍGIDO, DN 42 MM, CLASSE E, COM ISOLAMENTO, INSTALADO EM PRUMADA  FORNECIMENTO E INSTALAÇÃO. AF_12/2015</t>
  </si>
  <si>
    <t>171,21</t>
  </si>
  <si>
    <t>TUBO EM COBRE RÍGIDO, DN 54 MM, CLASSE E, COM ISOLAMENTO, INSTALADO EM PRUMADA  FORNECIMENTO E INSTALAÇÃO. AF_12/2015</t>
  </si>
  <si>
    <t>224,41</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</si>
  <si>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</si>
  <si>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</si>
  <si>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</si>
  <si>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36,59</t>
  </si>
  <si>
    <t>TUBO EM COBRE RÍGIDO, DN 28 MM, CLASSE E, SEM ISOLAMENTO, INSTALADO EM RAMAL DE DISTRIBUIÇÃO  FORNECIMENTO E INSTALAÇÃO. AF_12/2015</t>
  </si>
  <si>
    <t>45,56</t>
  </si>
  <si>
    <t>TUBO EM COBRE RÍGIDO, DN 15 MM, CLASSE E, COM ISOLAMENTO, INSTALADO EM RAMAL DE DISTRIBUIÇÃO  FORNECIMENTO E INSTALAÇÃO. AF_12/2015</t>
  </si>
  <si>
    <t>37,65</t>
  </si>
  <si>
    <t>TUBO EM COBRE RÍGIDO, DN 22 MM, CLASSE E, COM ISOLAMENTO, INSTALADO EM RAMAL DE DISTRIBUIÇÃO  FORNECIMENTO E INSTALAÇÃO. AF_12/2015</t>
  </si>
  <si>
    <t>99,14</t>
  </si>
  <si>
    <t>TUBO EM COBRE RÍGIDO, DN 28 MM, CLASSE E, COM ISOLAMENTO, INSTALADO EM RAMAL DE DISTRIBUIÇÃO  FORNECIMENTO E INSTALAÇÃO. AF_12/2015</t>
  </si>
  <si>
    <t>110,58</t>
  </si>
  <si>
    <t>TUBO EM COBRE RÍGIDO, DN 15 MM, CLASSE E, SEM ISOLAMENTO, INSTALADO EM RAMAL E SUB-RAMAL  FORNECIMENTO E INSTALAÇÃO. AF_12/2015</t>
  </si>
  <si>
    <t>TUBO EM COBRE RÍGIDO, DN 22 MM, CLASSE E, SEM ISOLAMENTO, INSTALADO EM RAMAL E SUB-RAMAL  FORNECIMENTO E INSTALAÇÃO. AF_12/2015</t>
  </si>
  <si>
    <t>50,59</t>
  </si>
  <si>
    <t>TUBO EM COBRE RÍGIDO, DN 28 MM, CLASSE E, SEM ISOLAMENTO, INSTALADO EM RAMAL E SUB-RAMAL  FORNECIMENTO E INSTALAÇÃO. AF_12/2015</t>
  </si>
  <si>
    <t>64,66</t>
  </si>
  <si>
    <t>TUBO EM COBRE RÍGIDO, DN 15 MM, CLASSE E, COM ISOLAMENTO, INSTALADO EM RAMAL E SUB-RAMAL  FORNECIMENTO E INSTALAÇÃO. AF_12/2015</t>
  </si>
  <si>
    <t>43,84</t>
  </si>
  <si>
    <t>TUBO EM COBRE RÍGIDO, DN 22 MM, CLASSE E, COM ISOLAMENTO, INSTALADO EM RAMAL E SUB-RAMAL  FORNECIMENTO E INSTALAÇÃO. AF_12/2015</t>
  </si>
  <si>
    <t>111,18</t>
  </si>
  <si>
    <t>TUBO EM COBRE RÍGIDO, DN 28 MM, CLASSE E, COM ISOLAMENTO, INSTALADO EM RAMAL E SUB-RAMAL  FORNECIMENTO E INSTALAÇÃO. AF_12/2015</t>
  </si>
  <si>
    <t>127,69</t>
  </si>
  <si>
    <t>55,92</t>
  </si>
  <si>
    <t>68,53</t>
  </si>
  <si>
    <t>89,71</t>
  </si>
  <si>
    <t>69,71</t>
  </si>
  <si>
    <t>64,07</t>
  </si>
  <si>
    <t>76,72</t>
  </si>
  <si>
    <t>97,97</t>
  </si>
  <si>
    <t>52,98</t>
  </si>
  <si>
    <t>83,94</t>
  </si>
  <si>
    <t>34,13</t>
  </si>
  <si>
    <t>66,19</t>
  </si>
  <si>
    <t>87,03</t>
  </si>
  <si>
    <t>46,10</t>
  </si>
  <si>
    <t>56,00</t>
  </si>
  <si>
    <t>86,93</t>
  </si>
  <si>
    <t>37,84</t>
  </si>
  <si>
    <t>42,91</t>
  </si>
  <si>
    <t>57,75</t>
  </si>
  <si>
    <t>90,86</t>
  </si>
  <si>
    <t>18,15</t>
  </si>
  <si>
    <t>23,92</t>
  </si>
  <si>
    <t>35,06</t>
  </si>
  <si>
    <t>64,40</t>
  </si>
  <si>
    <t>74,58</t>
  </si>
  <si>
    <t>104,21</t>
  </si>
  <si>
    <t>TUBO EM COBRE RÍGIDO, DN 54 MM, CLASSE E, SEM ISOLAMENTO, INSTALADO EM RESERVAÇÃO DE ÁGUA DE EDIFICAÇÃO QUE POSSUA RESERVATÓRIO DE FIBRA/FIBROCIMENTO  FORNECIMENTO E INSTALAÇÃO. AF_06/2016</t>
  </si>
  <si>
    <t>130,69</t>
  </si>
  <si>
    <t>TUBO EM COBRE RÍGIDO, DN 66 MM, CLASSE E, SEM ISOLAMENTO, INSTALADO EM RESERVAÇÃO DE ÁGUA DE EDIFICAÇÃO QUE POSSUA RESERVATÓRIO DE FIBRA/FIBROCIMENTO  FORNECIMENTO E INSTALAÇÃO. AF_06/2016</t>
  </si>
  <si>
    <t>173,46</t>
  </si>
  <si>
    <t>TUBO EM COBRE RÍGIDO, DN 79 MM, CLASSE E, SEM ISOLAMENTO, INSTALADO EM RESERVAÇÃO DE ÁGUA DE EDIFICAÇÃO QUE POSSUA RESERVATÓRIO DE FIBRA/FIBROCIMENTO  FORNECIMENTO E INSTALAÇÃO. AF_06/2016</t>
  </si>
  <si>
    <t>235,28</t>
  </si>
  <si>
    <t>TUBO EM COBRE RÍGIDO, DN 104 MM, CLASSE E, SEM ISOLAMENTO, INSTALADO EM RESERVAÇÃO DE ÁGUA DE EDIFICAÇÃO QUE POSSUA RESERVATÓRIO DE FIBRA/FIBROCIMENTO  FORNECIMENTO E INSTALAÇÃO. AF_06/2016</t>
  </si>
  <si>
    <t>333,44</t>
  </si>
  <si>
    <t>16,76</t>
  </si>
  <si>
    <t>37,75</t>
  </si>
  <si>
    <t>51,50</t>
  </si>
  <si>
    <t>31,39</t>
  </si>
  <si>
    <t>40,70</t>
  </si>
  <si>
    <t>61,74</t>
  </si>
  <si>
    <t>89,02</t>
  </si>
  <si>
    <t>155,82</t>
  </si>
  <si>
    <t>TUBO DE AÇO PRETO SEM COSTURA, CONEXÃO SOLDADA, DN 40 (1 1/2"), INSTALADO EM REDE DE ALIMENTAÇÃO PARA HIDRANTE - FORNECIMENTO E INSTALAÇÃO. AF_12/2015</t>
  </si>
  <si>
    <t>43,09</t>
  </si>
  <si>
    <t>TUBO, PPR, DN 25, CLASSE PN 20,  INSTALADO EM RAMAL OU SUB-RAMAL DE ÁGUA  FORNECIMENTO E INSTALAÇÃO. AF_06/2015</t>
  </si>
  <si>
    <t>21,65</t>
  </si>
  <si>
    <t>TUBO, PPR, DN 25, CLASSE PN 25 INSTALADO EM RAMAL OU SUB-RAMAL DE ÁGUA  FORNECIMENTO E INSTALAÇÃO. AF_06/2015</t>
  </si>
  <si>
    <t>23,03</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</si>
  <si>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</si>
  <si>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</si>
  <si>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</si>
  <si>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26,77</t>
  </si>
  <si>
    <t>TUBO, PPR, DN 25, CLASSE PN 25,  INSTALADO EM RAMAL DE DISTRIBUIÇÃO DE ÁGUA  FORNECIMENTO E INSTALAÇÃO. AF_06/2015</t>
  </si>
  <si>
    <t>11,67</t>
  </si>
  <si>
    <t>TUBO, PPR, DN 32, CLASSE PN 25,  INSTALADO EM RAMAL DE DISTRIBUIÇÃO DE ÁGUA  FORNECIMENTO E INSTALAÇÃO. AF_06/2015</t>
  </si>
  <si>
    <t>TUBO, PPR, DN 40, CLASSE PN 25,  INSTALADO EM RAMAL DE DISTRIBUIÇÃO DE ÁGUA  FORNECIMENTO E INSTALAÇÃO. AF_06/2015</t>
  </si>
  <si>
    <t>32,29</t>
  </si>
  <si>
    <t>TUBO, PPR, DN 25, CLASSE PN 20,  INSTALADO EM PRUMADA DE ÁGUA  FORNECIMENTO E INSTALAÇÃO. AF_06/2015</t>
  </si>
  <si>
    <t>7,30</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</si>
  <si>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</si>
  <si>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</si>
  <si>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</si>
  <si>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</si>
  <si>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</si>
  <si>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44,07</t>
  </si>
  <si>
    <t>TUBO, PPR, DN 90, CLASSE PN 12,  INSTALADO EM PRUMADA DE ÁGUA  FORNECIMENTO E INSTALAÇÃO. AF_06/2015</t>
  </si>
  <si>
    <t>TUBO, PPR, DN 110, CLASSE PN 12,  INSTALADO EM PRUMADA DE ÁGUA  FORNECIMENTO E INSTALAÇÃO. AF_06/2015</t>
  </si>
  <si>
    <t>106,89</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</si>
  <si>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</si>
  <si>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</si>
  <si>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</si>
  <si>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</si>
  <si>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24,27</t>
  </si>
  <si>
    <t>TUBO, PPR, DN 63, CLASSE PN 25,  INSTALADO EM PRUMADA DE ÁGUA  FORNECIMENTO E INSTALAÇÃO. AF_06/2015</t>
  </si>
  <si>
    <t>TUBO, PPR, DN 75, CLASSE PN 25,  INSTALADO EM PRUMADA DE ÁGUA  FORNECIMENTO E INSTALAÇÃO. AF_06/2015</t>
  </si>
  <si>
    <t>60,56</t>
  </si>
  <si>
    <t>TUBO, PPR, DN 90, CLASSE PN 25,  INSTALADO EM PRUMADA DE ÁGUA  FORNECIMENTO E INSTALAÇÃO. AF_06/2015</t>
  </si>
  <si>
    <t>89,18</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</si>
  <si>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</si>
  <si>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</si>
  <si>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4,62</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</si>
  <si>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</si>
  <si>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</si>
  <si>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</si>
  <si>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17,03</t>
  </si>
  <si>
    <t>TUBO, PPR, DN 50, CLASSE PN 12,  INSTALADO EM RESERVAÇÃO DE ÁGUA DE EDIFICAÇÃO QUE POSSUA RESERVATÓRIO DE FIBRA/FIBROCIMENTO  FORNECIMENTO E INSTALAÇÃO. AF_06/2016</t>
  </si>
  <si>
    <t>23,59</t>
  </si>
  <si>
    <t>TUBO, PPR, DN 63, CLASSE PN 12,  INSTALADO EM RESERVAÇÃO DE ÁGUA DE EDIFICAÇÃO QUE POSSUA RESERVATÓRIO DE FIBRA/FIBROCIMENTO  FORNECIMENTO E INSTALAÇÃO. AF_06/2016</t>
  </si>
  <si>
    <t>30,32</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</si>
  <si>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</si>
  <si>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</si>
  <si>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63,61</t>
  </si>
  <si>
    <t>TUBO, PPR, DN 110, CLASSE PN 12,  INSTALADO EM RESERVAÇÃO DE ÁGUA DE EDIFICAÇÃO QUE POSSUA RESERVATÓRIO DE FIBRA/FIBROCIMENTO  FORNECIMENTO E INSTALAÇÃO. AF_06/2016</t>
  </si>
  <si>
    <t>103,42</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</si>
  <si>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</si>
  <si>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</si>
  <si>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11,38</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</si>
  <si>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</si>
  <si>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</si>
  <si>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</si>
  <si>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</si>
  <si>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</si>
  <si>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66,59</t>
  </si>
  <si>
    <t>TUBO, PPR, DN 90, CLASSE PN 25,  INSTALADO EM RESERVAÇÃO DE ÁGUA DE EDIFICAÇÃO QUE POSSUA RESERVATÓRIO DE FIBRA/FIBROCIMENTO  FORNECIMENTO E INSTALAÇÃO. AF_06/2016</t>
  </si>
  <si>
    <t>90,12</t>
  </si>
  <si>
    <t>TUBO, PPR, DN 110, CLASSE PN 25,  INSTALADO EM RESERVAÇÃO DE ÁGUA DE EDIFICAÇÃO QUE POSSUA RESERVATÓRIO DE FIBRA/FIBROCIMENTO  FORNECIMENTO E INSTALAÇÃO. AF_06/2016</t>
  </si>
  <si>
    <t>119,14</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</si>
  <si>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</si>
  <si>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</si>
  <si>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</si>
  <si>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</si>
  <si>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</si>
  <si>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</si>
  <si>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</si>
  <si>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</si>
  <si>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20,91</t>
  </si>
  <si>
    <t>TUBO EM COBRE FLEXÍVEL, DN 1/4, COM ISOLAMENTO, INSTALADO EM RAMAL DE ALIMENTAÇÃO DE AR CONDICIONADO COM CONDENSADORA INDIVIDUAL   FORNECIMENTO E INSTALAÇÃO. AF_12/2015</t>
  </si>
  <si>
    <t>17,76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</si>
  <si>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</si>
  <si>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</si>
  <si>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</si>
  <si>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46,52</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</si>
  <si>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</si>
  <si>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</si>
  <si>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31,05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</si>
  <si>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</si>
  <si>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</si>
  <si>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</si>
  <si>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</si>
  <si>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59,72</t>
  </si>
  <si>
    <t>TUBO EM COBRE RÍGIDO, DN 35 MM, CLASSE A, SEM ISOLAMENTO, INSTALADO EM PRUMADA  FORNECIMENTO E INSTALAÇÃO. AF_12/2015</t>
  </si>
  <si>
    <t>TUBO EM COBRE RÍGIDO, DN 42 MM, CLASSE A, SEM ISOLAMENTO, INSTALADO EM PRUMADA  FORNECIMENTO E INSTALAÇÃO. AF_12/2015</t>
  </si>
  <si>
    <t>107,56</t>
  </si>
  <si>
    <t>TUBO EM COBRE RÍGIDO, DN 54 MM, CLASSE A, SEM ISOLAMENTO, INSTALADO EM PRUMADA  FORNECIMENTO E INSTALAÇÃO. AF_12/2015</t>
  </si>
  <si>
    <t>TUBO EM COBRE RÍGIDO, DN 66 MM, CLASSE A, SEM ISOLAMENTO, INSTALADO EM PRUMADA  FORNECIMENTO E INSTALAÇÃO. AF_12/2015</t>
  </si>
  <si>
    <t>116,44</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</si>
  <si>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</si>
  <si>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</si>
  <si>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50,77</t>
  </si>
  <si>
    <t>TUBO EM COBRE RÍGIDO, DN 28 MM, CLASSE A, SEM ISOLAMENTO, INSTALADO EM RAMAL DE DISTRIBUIÇÃO FORNECIMENTO E INSTALAÇÃO. AF_12/2015</t>
  </si>
  <si>
    <t>63,70</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</si>
  <si>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</si>
  <si>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</si>
  <si>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</si>
  <si>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82,80</t>
  </si>
  <si>
    <t>TUBO EM COBRE RÍGIDO, DN 22 MM, CLASSE I, SEM ISOLAMENTO, INSTALADO EM PRUMADA  FORNECIMENTO E INSTALAÇÃO. AF_12/2015</t>
  </si>
  <si>
    <t>56,57</t>
  </si>
  <si>
    <t>TUBO EM COBRE RÍGIDO, DN 28 MM, CLASSE I, SEM ISOLAMENTO, INSTALADO EM PRUMADA  FORNECIMENTO E INSTALAÇÃO. AF_12/2015</t>
  </si>
  <si>
    <t>78,03</t>
  </si>
  <si>
    <t>TUBO EM COBRE RÍGIDO, DN 35 MM, CLASSE I, SEM ISOLAMENTO, INSTALADO EM PRUMADA  FORNECIMENTO E INSTALAÇÃO. AF_12/2015</t>
  </si>
  <si>
    <t>112,29</t>
  </si>
  <si>
    <t>TUBO EM COBRE RÍGIDO, DN 42 MM, CLASSE I, SEM ISOLAMENTO, INSTALADO EM PRUMADA  FORNECIMENTO E INSTALAÇÃO. AF_12/2015</t>
  </si>
  <si>
    <t>136,30</t>
  </si>
  <si>
    <t>TUBO EM COBRE RÍGIDO, DN 54 MM, CLASSE I, SEM ISOLAMENTO, INSTALADO EM PRUMADA  FORNECIMENTO E INSTALAÇÃO. AF_12/2015</t>
  </si>
  <si>
    <t>188,33</t>
  </si>
  <si>
    <t>TUBO EM COBRE RÍGIDO, DN 66 MM, CLASSE I, SEM ISOLAMENTO, INSTALADO EM PRUMADA  FORNECIMENTO E INSTALAÇÃO. AF_12/2015</t>
  </si>
  <si>
    <t>243,94</t>
  </si>
  <si>
    <t>TUBO EM COBRE RÍGIDO, DN 15 MM, CLASSE I, SEM ISOLAMENTO, INSTALADO EM RAMAL DE DISTRIBUIÇÃO  FORNECIMENTO E INSTALAÇÃO. AF_12/2015</t>
  </si>
  <si>
    <t>38,38</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</si>
  <si>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</si>
  <si>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</si>
  <si>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82,01</t>
  </si>
  <si>
    <t>TUBO EM COBRE RÍGIDO, DN 15 MM, CLASSE I, SEM ISOLAMENTO, INSTALADO EM RAMAL E SUB-RAMAL  FORNECIMENTO E INSTALAÇÃO. AF_12/2015</t>
  </si>
  <si>
    <t>46,53</t>
  </si>
  <si>
    <t>TUBO EM COBRE RÍGIDO, DN 22 MM, CLASSE I, SEM ISOLAMENTO, INSTALADO EM RAMAL E SUB-RAMAL  FORNECIMENTO E INSTALAÇÃO. AF_12/2015</t>
  </si>
  <si>
    <t>TUBO EM COBRE RÍGIDO, DN 28 MM, CLASSE I, SEM ISOLAMENTO, INSTALADO EM RAMAL E SUB-RAMAL  FORNECIMENTO E INSTALAÇÃO. AF_12/2015</t>
  </si>
  <si>
    <t>101,11</t>
  </si>
  <si>
    <t>TUBO DE AÇO GALVANIZADO COM COSTURA, CLASSE MÉDIA, DN 25 (1"), CONEXÃO ROSQUEADA, INSTALADO EM REDE DE ALIMENTAÇÃO PARA HIDRANTE - FORNECIMENTO E INSTALAÇÃO. AF_12/2015</t>
  </si>
  <si>
    <t>27,90</t>
  </si>
  <si>
    <t>TUBO DE AÇO GALVANIZADO COM COSTURA, CLASSE MÉDIA, CONEXÃO ROSQUEADA, DN 25 (1"), INSTALADO EM REDE DE ALIMENTAÇÃO PARA SPRINKLER - FORNECIMENTO E INSTALAÇÃO. AF_12/2015</t>
  </si>
  <si>
    <t>31,61</t>
  </si>
  <si>
    <t>TUBO DE AÇO GALVANIZADO COM COSTURA, CLASSE MÉDIA, CONEXÃO ROSQUEADA, DN 25 (1"), INSTALADO EM RAMAIS  E SUB-RAMAIS DE GÁS - FORNECIMENTO E INSTALAÇÃO. AF_12/2015</t>
  </si>
  <si>
    <t>40,13</t>
  </si>
  <si>
    <t>11,14</t>
  </si>
  <si>
    <t>265,13</t>
  </si>
  <si>
    <t>617,96</t>
  </si>
  <si>
    <t>265,27</t>
  </si>
  <si>
    <t>110,96</t>
  </si>
  <si>
    <t>193,42</t>
  </si>
  <si>
    <t>310,42</t>
  </si>
  <si>
    <t>152,35</t>
  </si>
  <si>
    <t>151,55</t>
  </si>
  <si>
    <t>156,21</t>
  </si>
  <si>
    <t>107,55</t>
  </si>
  <si>
    <t>216,23</t>
  </si>
  <si>
    <t>347,29</t>
  </si>
  <si>
    <t>237,28</t>
  </si>
  <si>
    <t>326,66</t>
  </si>
  <si>
    <t>707,15</t>
  </si>
  <si>
    <t>10,81</t>
  </si>
  <si>
    <t>9,09</t>
  </si>
  <si>
    <t>9,23</t>
  </si>
  <si>
    <t>9,18</t>
  </si>
  <si>
    <t>15,38</t>
  </si>
  <si>
    <t>14,10</t>
  </si>
  <si>
    <t>11,07</t>
  </si>
  <si>
    <t>22,11</t>
  </si>
  <si>
    <t>4,17</t>
  </si>
  <si>
    <t>5,21</t>
  </si>
  <si>
    <t>6,26</t>
  </si>
  <si>
    <t>6,58</t>
  </si>
  <si>
    <t>9,78</t>
  </si>
  <si>
    <t>5,51</t>
  </si>
  <si>
    <t>20,06</t>
  </si>
  <si>
    <t>16,09</t>
  </si>
  <si>
    <t>6,63</t>
  </si>
  <si>
    <t>18,41</t>
  </si>
  <si>
    <t>5,09</t>
  </si>
  <si>
    <t>13,01</t>
  </si>
  <si>
    <t>23,90</t>
  </si>
  <si>
    <t>26,73</t>
  </si>
  <si>
    <t>71,71</t>
  </si>
  <si>
    <t>54,51</t>
  </si>
  <si>
    <t>46,15</t>
  </si>
  <si>
    <t>31,71</t>
  </si>
  <si>
    <t>84,43</t>
  </si>
  <si>
    <t>17,56</t>
  </si>
  <si>
    <t>64,18</t>
  </si>
  <si>
    <t>63,16</t>
  </si>
  <si>
    <t>48,95</t>
  </si>
  <si>
    <t>26,02</t>
  </si>
  <si>
    <t>9,10</t>
  </si>
  <si>
    <t>21,42</t>
  </si>
  <si>
    <t>4,73</t>
  </si>
  <si>
    <t>33,23</t>
  </si>
  <si>
    <t>2,86</t>
  </si>
  <si>
    <t>22,24</t>
  </si>
  <si>
    <t>12,64</t>
  </si>
  <si>
    <t>14,82</t>
  </si>
  <si>
    <t>8,55</t>
  </si>
  <si>
    <t>27,31</t>
  </si>
  <si>
    <t>22,58</t>
  </si>
  <si>
    <t>43,98</t>
  </si>
  <si>
    <t>5,88</t>
  </si>
  <si>
    <t>39,14</t>
  </si>
  <si>
    <t>75,46</t>
  </si>
  <si>
    <t>31,70</t>
  </si>
  <si>
    <t>75,32</t>
  </si>
  <si>
    <t>100,51</t>
  </si>
  <si>
    <t>25,35</t>
  </si>
  <si>
    <t>13,99</t>
  </si>
  <si>
    <t>34,91</t>
  </si>
  <si>
    <t>10,76</t>
  </si>
  <si>
    <t>13,68</t>
  </si>
  <si>
    <t>57,80</t>
  </si>
  <si>
    <t>14,00</t>
  </si>
  <si>
    <t>113,18</t>
  </si>
  <si>
    <t>20,27</t>
  </si>
  <si>
    <t>41,73</t>
  </si>
  <si>
    <t>170,66</t>
  </si>
  <si>
    <t>29,01</t>
  </si>
  <si>
    <t>9,41</t>
  </si>
  <si>
    <t>14,47</t>
  </si>
  <si>
    <t>55,21</t>
  </si>
  <si>
    <t>48,14</t>
  </si>
  <si>
    <t>83,12</t>
  </si>
  <si>
    <t>68,64</t>
  </si>
  <si>
    <t>10,25</t>
  </si>
  <si>
    <t>16,65</t>
  </si>
  <si>
    <t>13,52</t>
  </si>
  <si>
    <t>10,52</t>
  </si>
  <si>
    <t>15,10</t>
  </si>
  <si>
    <t>12,79</t>
  </si>
  <si>
    <t>18,86</t>
  </si>
  <si>
    <t>8,24</t>
  </si>
  <si>
    <t>21,09</t>
  </si>
  <si>
    <t>13,86</t>
  </si>
  <si>
    <t>8,81</t>
  </si>
  <si>
    <t>20,30</t>
  </si>
  <si>
    <t>18,52</t>
  </si>
  <si>
    <t>27,39</t>
  </si>
  <si>
    <t>38,60</t>
  </si>
  <si>
    <t>61,56</t>
  </si>
  <si>
    <t>42,66</t>
  </si>
  <si>
    <t>94,02</t>
  </si>
  <si>
    <t>20,89</t>
  </si>
  <si>
    <t>37,04</t>
  </si>
  <si>
    <t>10,34</t>
  </si>
  <si>
    <t>128,43</t>
  </si>
  <si>
    <t>87,61</t>
  </si>
  <si>
    <t>28,42</t>
  </si>
  <si>
    <t>70,53</t>
  </si>
  <si>
    <t>16,54</t>
  </si>
  <si>
    <t>32,77</t>
  </si>
  <si>
    <t>31,81</t>
  </si>
  <si>
    <t>8,11</t>
  </si>
  <si>
    <t>11,03</t>
  </si>
  <si>
    <t>7,16</t>
  </si>
  <si>
    <t>10,78</t>
  </si>
  <si>
    <t>12,65</t>
  </si>
  <si>
    <t>4,49</t>
  </si>
  <si>
    <t>20,36</t>
  </si>
  <si>
    <t>27,57</t>
  </si>
  <si>
    <t>17,21</t>
  </si>
  <si>
    <t>17,45</t>
  </si>
  <si>
    <t>24,42</t>
  </si>
  <si>
    <t>92,08</t>
  </si>
  <si>
    <t>18,95</t>
  </si>
  <si>
    <t>12,76</t>
  </si>
  <si>
    <t>28,83</t>
  </si>
  <si>
    <t>56,15</t>
  </si>
  <si>
    <t>10,27</t>
  </si>
  <si>
    <t>13,53</t>
  </si>
  <si>
    <t>13,60</t>
  </si>
  <si>
    <t>14,60</t>
  </si>
  <si>
    <t>41,67</t>
  </si>
  <si>
    <t>42,30</t>
  </si>
  <si>
    <t>101,02</t>
  </si>
  <si>
    <t>103,33</t>
  </si>
  <si>
    <t>118,95</t>
  </si>
  <si>
    <t>122,06</t>
  </si>
  <si>
    <t>23,39</t>
  </si>
  <si>
    <t>27,55</t>
  </si>
  <si>
    <t>30,79</t>
  </si>
  <si>
    <t>8,96</t>
  </si>
  <si>
    <t>8,52</t>
  </si>
  <si>
    <t>91,19</t>
  </si>
  <si>
    <t>9,58</t>
  </si>
  <si>
    <t>15,61</t>
  </si>
  <si>
    <t>93,27</t>
  </si>
  <si>
    <t>10,38</t>
  </si>
  <si>
    <t>33,73</t>
  </si>
  <si>
    <t>18,03</t>
  </si>
  <si>
    <t>111,31</t>
  </si>
  <si>
    <t>21,04</t>
  </si>
  <si>
    <t>24,28</t>
  </si>
  <si>
    <t>75,53</t>
  </si>
  <si>
    <t>109,30</t>
  </si>
  <si>
    <t>95,75</t>
  </si>
  <si>
    <t>160,03</t>
  </si>
  <si>
    <t>27,07</t>
  </si>
  <si>
    <t>34,32</t>
  </si>
  <si>
    <t>52,72</t>
  </si>
  <si>
    <t>116,47</t>
  </si>
  <si>
    <t>143,18</t>
  </si>
  <si>
    <t>16,82</t>
  </si>
  <si>
    <t>24,64</t>
  </si>
  <si>
    <t>38,52</t>
  </si>
  <si>
    <t>50,35</t>
  </si>
  <si>
    <t>53,15</t>
  </si>
  <si>
    <t>18,67</t>
  </si>
  <si>
    <t>27,16</t>
  </si>
  <si>
    <t>30,40</t>
  </si>
  <si>
    <t>56,02</t>
  </si>
  <si>
    <t>110,04</t>
  </si>
  <si>
    <t>15,14</t>
  </si>
  <si>
    <t>10,62</t>
  </si>
  <si>
    <t>COTOVELO EM COBRE, DN 22 MM, 90 GRAUS, SEM ANEL DE SOLDA, INSTALADO EM PRUMADA   FORNECIMENTO E INSTALAÇÃO. AF_12/2015</t>
  </si>
  <si>
    <t>COTOVELO EM COBRE, DN 28 MM, 90 GRAUS, SEM ANEL DE SOLDA, INSTALADO EM PRUMADA  FORNECIMENTO E INSTALAÇÃO. AF_12/2015</t>
  </si>
  <si>
    <t>17,27</t>
  </si>
  <si>
    <t>COTOVELO EM COBRE, DN 35 MM, 90 GRAUS, SEM ANEL DE SOLDA, INSTALADO EM PRUMADA  FORNECIMENTO E INSTALAÇÃO. AF_12/2015</t>
  </si>
  <si>
    <t>COTOVELO EM COBRE, DN 42 MM, 90 GRAUS, SEM ANEL DE SOLDA, INSTALADO EM PRUMADA  FORNECIMENTO E INSTALAÇÃO. AF_12/2015</t>
  </si>
  <si>
    <t>44,44</t>
  </si>
  <si>
    <t>COTOVELO EM COBRE, DN 54 MM, 90 GRAUS, SEM ANEL DE SOLDA, INSTALADO EM PRUMADA  FORNECIMENTO E INSTALAÇÃO. AF_12/2015</t>
  </si>
  <si>
    <t>67,55</t>
  </si>
  <si>
    <t>COTOVELO EM COBRE, DN 66 MM, 90 GRAUS, SEM ANEL DE SOLDA, INSTALADO EM PRUMADA  FORNECIMENTO E INSTALAÇÃO. AF_12/2015</t>
  </si>
  <si>
    <t>207,04</t>
  </si>
  <si>
    <t>LUVA EM COBRE, DN 22 MM, SEM ANEL DE SOLDA, INSTALADO EM PRUMADA  FORNECIMENTO E INSTALAÇÃO. AF_12/2015</t>
  </si>
  <si>
    <t>6,66</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</si>
  <si>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</si>
  <si>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</si>
  <si>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</si>
  <si>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</si>
  <si>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39,09</t>
  </si>
  <si>
    <t>LUVA EM COBRE, DN 66 MM, SEM ANEL DE SOLDA, INSTALADO EM PRUMADA  FORNECIMENTO E INSTALAÇÃO. AF_12/2015</t>
  </si>
  <si>
    <t>107,53</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</si>
  <si>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</si>
  <si>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</si>
  <si>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</si>
  <si>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</si>
  <si>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55,24</t>
  </si>
  <si>
    <t>TE EM COBRE, DN 54 MM, SEM ANEL DE SOLDA, INSTALADO EM PRUMADA  FORNECIMENTO E INSTALAÇÃO. AF_12/2015</t>
  </si>
  <si>
    <t>99,84</t>
  </si>
  <si>
    <t>TE EM COBRE, DN 66 MM, SEM ANEL DE SOLDA, INSTALADO EM PRUMADA  FORNECIMENTO E INSTALAÇÃO. AF_12/2015</t>
  </si>
  <si>
    <t>255,75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</si>
  <si>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</si>
  <si>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</si>
  <si>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13,81</t>
  </si>
  <si>
    <t>COTOVELO EM COBRE, DN 28 MM, 90 GRAUS, SEM ANEL DE SOLDA, INSTALADO EM RAMAL DE DISTRIBUIÇÃO  FORNECIMENTO E INSTALAÇÃO. AF_12/2015</t>
  </si>
  <si>
    <t>19,66</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</si>
  <si>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</si>
  <si>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</si>
  <si>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</si>
  <si>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</si>
  <si>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</si>
  <si>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18,27</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</si>
  <si>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</si>
  <si>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</si>
  <si>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</si>
  <si>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</si>
  <si>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23,57</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</si>
  <si>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</si>
  <si>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</si>
  <si>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</si>
  <si>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14,90</t>
  </si>
  <si>
    <t>TE EM COBRE, DN 15 MM, SEM ANEL DE SOLDA, INSTALADO EM RAMAL E SUB-RAMAL  FORNECIMENTO E INSTALAÇÃO. AF_12/2015</t>
  </si>
  <si>
    <t>12,24</t>
  </si>
  <si>
    <t>TE EM COBRE, DN 22 MM, SEM ANEL DE SOLDA, INSTALADO EM RAMAL E SUB-RAMAL  FORNECIMENTO E INSTALAÇÃO. AF_12/2015</t>
  </si>
  <si>
    <t>21,19</t>
  </si>
  <si>
    <t>TE EM COBRE, DN 28 MM, SEM ANEL DE SOLDA, INSTALADO EM RAMAL E SUB-RAMAL  FORNECIMENTO E INSTALAÇÃO. AF_12/2015</t>
  </si>
  <si>
    <t>30,47</t>
  </si>
  <si>
    <t>47,12</t>
  </si>
  <si>
    <t>61,12</t>
  </si>
  <si>
    <t>67,56</t>
  </si>
  <si>
    <t>84,50</t>
  </si>
  <si>
    <t>90,24</t>
  </si>
  <si>
    <t>70,15</t>
  </si>
  <si>
    <t>68,71</t>
  </si>
  <si>
    <t>97,73</t>
  </si>
  <si>
    <t>136,62</t>
  </si>
  <si>
    <t>124,46</t>
  </si>
  <si>
    <t>91,60</t>
  </si>
  <si>
    <t>133,50</t>
  </si>
  <si>
    <t>164,77</t>
  </si>
  <si>
    <t>27,36</t>
  </si>
  <si>
    <t>47,09</t>
  </si>
  <si>
    <t>47,07</t>
  </si>
  <si>
    <t>62,42</t>
  </si>
  <si>
    <t>68,86</t>
  </si>
  <si>
    <t>87,18</t>
  </si>
  <si>
    <t>92,92</t>
  </si>
  <si>
    <t>39,63</t>
  </si>
  <si>
    <t>38,09</t>
  </si>
  <si>
    <t>49,22</t>
  </si>
  <si>
    <t>46,16</t>
  </si>
  <si>
    <t>56,20</t>
  </si>
  <si>
    <t>54,09</t>
  </si>
  <si>
    <t>70,07</t>
  </si>
  <si>
    <t>68,63</t>
  </si>
  <si>
    <t>106,03</t>
  </si>
  <si>
    <t>99,72</t>
  </si>
  <si>
    <t>140,64</t>
  </si>
  <si>
    <t>128,48</t>
  </si>
  <si>
    <t>51,37</t>
  </si>
  <si>
    <t>61,94</t>
  </si>
  <si>
    <t>71,30</t>
  </si>
  <si>
    <t>91,48</t>
  </si>
  <si>
    <t>136,10</t>
  </si>
  <si>
    <t>170,13</t>
  </si>
  <si>
    <t>20,12</t>
  </si>
  <si>
    <t>24,20</t>
  </si>
  <si>
    <t>27,60</t>
  </si>
  <si>
    <t>36,29</t>
  </si>
  <si>
    <t>49,49</t>
  </si>
  <si>
    <t>55,93</t>
  </si>
  <si>
    <t>77,88</t>
  </si>
  <si>
    <t>28,77</t>
  </si>
  <si>
    <t>27,23</t>
  </si>
  <si>
    <t>36,90</t>
  </si>
  <si>
    <t>42,15</t>
  </si>
  <si>
    <t>40,04</t>
  </si>
  <si>
    <t>53,92</t>
  </si>
  <si>
    <t>52,48</t>
  </si>
  <si>
    <t>80,36</t>
  </si>
  <si>
    <t>118,11</t>
  </si>
  <si>
    <t>105,95</t>
  </si>
  <si>
    <t>52,58</t>
  </si>
  <si>
    <t>69,94</t>
  </si>
  <si>
    <t>110,31</t>
  </si>
  <si>
    <t>140,05</t>
  </si>
  <si>
    <t>16,46</t>
  </si>
  <si>
    <t>16,72</t>
  </si>
  <si>
    <t>25,89</t>
  </si>
  <si>
    <t>14,38</t>
  </si>
  <si>
    <t>23,72</t>
  </si>
  <si>
    <t>39,21</t>
  </si>
  <si>
    <t>19,35</t>
  </si>
  <si>
    <t>133,11</t>
  </si>
  <si>
    <t>193,43</t>
  </si>
  <si>
    <t>66,05</t>
  </si>
  <si>
    <t>88,95</t>
  </si>
  <si>
    <t>134,41</t>
  </si>
  <si>
    <t>196,11</t>
  </si>
  <si>
    <t>32,58</t>
  </si>
  <si>
    <t>56,68</t>
  </si>
  <si>
    <t>78,17</t>
  </si>
  <si>
    <t>121,48</t>
  </si>
  <si>
    <t>181,07</t>
  </si>
  <si>
    <t>31,73</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</si>
  <si>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</si>
  <si>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</si>
  <si>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</si>
  <si>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70,29</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</si>
  <si>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</si>
  <si>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</si>
  <si>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92,77</t>
  </si>
  <si>
    <t>LUVA DE REDUÇÃO, EM FERRO GALVANIZADO, 3" X 2 1/2", CONEXÃO ROSQUEADA, INSTALADO EM PRUMADAS - FORNECIMENTO E INSTALAÇÃO. AF_12/2015</t>
  </si>
  <si>
    <t>27,26</t>
  </si>
  <si>
    <t>27,43</t>
  </si>
  <si>
    <t>33,28</t>
  </si>
  <si>
    <t>33,27</t>
  </si>
  <si>
    <t>LUVA DE REDUÇÃO, EM FERRO GALVANIZADO, 1 1/2" X 1 1/4", CONEXÃO ROSQUEADA, INSTALADO EM REDE DE ALIMENTAÇÃO PARA HIDRANTE - FORNECIMENTO E INSTALAÇÃO. AF_12/2015</t>
  </si>
  <si>
    <t>37,87</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</si>
  <si>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</si>
  <si>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</si>
  <si>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</si>
  <si>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49,51</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</si>
  <si>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</si>
  <si>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</si>
  <si>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71,59</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</si>
  <si>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</si>
  <si>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</si>
  <si>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97,67</t>
  </si>
  <si>
    <t>20,19</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</si>
  <si>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</si>
  <si>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</si>
  <si>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</si>
  <si>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</si>
  <si>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</si>
  <si>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</si>
  <si>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</si>
  <si>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</si>
  <si>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</si>
  <si>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58,66</t>
  </si>
  <si>
    <t>LUVA DE REDUÇÃO, EM FERRO GALVANIZADO, 3" X 2 1/2", CONEXÃO ROSQUEADA, INSTALADO EM REDE DE ALIMENTAÇÃO PARA SPRINKLER - FORNECIMENTO E INSTALAÇÃO. AF_12/2015</t>
  </si>
  <si>
    <t>82,63</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</si>
  <si>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</si>
  <si>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</si>
  <si>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</si>
  <si>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300,84</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</si>
  <si>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</si>
  <si>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</si>
  <si>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26,86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</si>
  <si>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</si>
  <si>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</si>
  <si>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</si>
  <si>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330,90</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</si>
  <si>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</si>
  <si>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</si>
  <si>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46,40</t>
  </si>
  <si>
    <t>LUVA PASSANTE EM COBRE, DN 35 MM, SEM ANEL DE SOLDA, INSTALADO EM PRUMADA  FORNECIMENTO E INSTALAÇÃO. AF_01/2016</t>
  </si>
  <si>
    <t>19,37</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</si>
  <si>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</si>
  <si>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</si>
  <si>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379,03</t>
  </si>
  <si>
    <t>LUVA PASSANTE EM COBRE, DN 42 MM, SEM ANEL DE SOLDA, INSTALADO EM PRUMADA  FORNECIMENTO E INSTALAÇÃO. AF_01/2016</t>
  </si>
  <si>
    <t>29,49</t>
  </si>
  <si>
    <t>BUCHA DE REDUÇÃO EM COBRE, DN 42 MM X 35 MM, SEM ANEL DE SOLDA, PONTA X BOLSA, INSTALADO EM PRUMADA  FORNECIMENTO E INSTALAÇÃO. AF_01/2016</t>
  </si>
  <si>
    <t>27,70</t>
  </si>
  <si>
    <t>JUNTA DE EXPANSÃO EM BRONZE/LATÃO, DN 42 MM, PONTA X PONTA, INSTALADO EM PRUMADA  FORNECIMENTO E INSTALAÇÃO. AF_01/2016</t>
  </si>
  <si>
    <t>475,69</t>
  </si>
  <si>
    <t>LUVA PASSANTE EM COBRE, DN 54 MM, SEM ANEL DE SOLDA, INSTALADO EM PRUMADA  FORNECIMENTO E INSTALAÇÃO. AF_01/2016</t>
  </si>
  <si>
    <t>BUCHA DE REDUÇÃO EM COBRE, DN 54 MM X 42 MM, SEM ANEL DE SOLDA, PONTA X BOLSA, INSTALADO EM PRUMADA  FORNECIMENTO E INSTALAÇÃO. AF_01/2016</t>
  </si>
  <si>
    <t>38,17</t>
  </si>
  <si>
    <t>JUNTA DE EXPANSÃO EM BRONZE/LATÃO, DN 54 MM, PONTA X PONTA, INSTALADO EM PRUMADA  FORNECIMENTO E INSTALAÇÃO. AF_01/2016</t>
  </si>
  <si>
    <t>659,05</t>
  </si>
  <si>
    <t>LUVA PASSANTE EM COBRE, DN 66 MM, SEM ANEL DE SOLDA, INSTALADO EM PRUMADA  FORNECIMENTO E INSTALAÇÃO. AF_01/2016</t>
  </si>
  <si>
    <t>BUCHA DE REDUÇÃO EM COBRE, DN 66 MM X 54 MM, SEM ANEL DE SOLDA, PONTA X BOLSA, INSTALADO EM PRUMADA  FORNECIMENTO E INSTALAÇÃO. AF_01/2016</t>
  </si>
  <si>
    <t>99,98</t>
  </si>
  <si>
    <t>JUNTA DE EXPANSÃO EM BRONZE/LATÃO, DN 66 MM, PONTA X PONTA, INSTALADO EM PRUMADA  FORNECIMENTO E INSTALAÇÃO. AF_01/2016</t>
  </si>
  <si>
    <t>869,34</t>
  </si>
  <si>
    <t>TE DUPLA CURVA EM BRONZE/LATÃO, DN 3/4" X 22 MM X 3/4", SEM ANEL DE SOLDA, ROSCA F X BOLSA X ROSCA F, INSTALADO EM PRUMADA  FORNECIMENTO E INSTALAÇÃO. AF_01/2016</t>
  </si>
  <si>
    <t>49,25</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</si>
  <si>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</si>
  <si>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</si>
  <si>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</si>
  <si>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</si>
  <si>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</si>
  <si>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</si>
  <si>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</si>
  <si>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</si>
  <si>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</si>
  <si>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14,62</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</si>
  <si>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</si>
  <si>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</si>
  <si>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</si>
  <si>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</si>
  <si>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302,46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</si>
  <si>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</si>
  <si>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</si>
  <si>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15,28</t>
  </si>
  <si>
    <t>CURVA DE TRANSPOSIÇÃO EM BRONZE/LATÃO, DN 22 MM, SEM ANEL DE SOLDA, BOLSA X BOLSA, INSTALADO EM RAMAL DE DISTRIBUIÇÃO  FORNECIMENTO E INSTALAÇÃO. AF_01/2016</t>
  </si>
  <si>
    <t>28,48</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</si>
  <si>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</si>
  <si>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</si>
  <si>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</si>
  <si>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332,51</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</si>
  <si>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</si>
  <si>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</si>
  <si>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48,01</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</si>
  <si>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</si>
  <si>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</si>
  <si>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52,44</t>
  </si>
  <si>
    <t>CURVA EM COBRE, DN 15 MM, 45 GRAUS, SEM ANEL DE SOLDA, BOLSA X BOLSA, INSTALADO EM RAMAL E SUB-RAMAL  FORNECIMENTO E INSTALAÇÃO. AF_01/2016</t>
  </si>
  <si>
    <t>9,02</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</si>
  <si>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</si>
  <si>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</si>
  <si>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</si>
  <si>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21,46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</si>
  <si>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</si>
  <si>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</si>
  <si>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</si>
  <si>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</si>
  <si>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</si>
  <si>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</si>
  <si>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260,62</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</si>
  <si>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</si>
  <si>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</si>
  <si>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</si>
  <si>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303,91</t>
  </si>
  <si>
    <t>CONECTOR EM BRONZE/LATÃO, DN 22 MM X 1/2", SEM ANEL DE SOLDA, BOLSA X ROSCA F, INSTALADO EM RAMAL E SUB-RAMAL  FORNECIMENTO E INSTALAÇÃO. AF_01/2016</t>
  </si>
  <si>
    <t>14,66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</si>
  <si>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</si>
  <si>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</si>
  <si>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29,93</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</si>
  <si>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</si>
  <si>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</si>
  <si>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22,70</t>
  </si>
  <si>
    <t>CURVA DE TRANSPOSIÇÃO EM BRONZE/LATÃO, DN 28 MM, SEM ANEL DE SOLDA, BOLSA X BOLSA, INSTALADO EM RAMAL E SUB-RAMAL  FORNECIMENTO E INSTALAÇÃO. AF_01/2016</t>
  </si>
  <si>
    <t>50,63</t>
  </si>
  <si>
    <t>JUNTA DE EXPANSÃO EM COBRE, DN 28 MM, PONTA X PONTA, INSTALADO EM RAMAL E SUB-RAMAL  FORNECIMENTO E INSTALAÇÃO. AF_01/2016</t>
  </si>
  <si>
    <t>335,13</t>
  </si>
  <si>
    <t>TE DUPLA CURVA EM BRONZE/LATÃO, DN 1/2" X 15 MM X 1/2", SEM ANEL DE SOLDA, ROSCA F X BOLSA X ROSCA F, INSTALADO EM RAMAL E SUB-RAMAL  FORNECIMENTO E INSTALAÇÃO. AF_01/2016</t>
  </si>
  <si>
    <t>37,39</t>
  </si>
  <si>
    <t>TE DUPLA CURVA EM BRONZE/LATÃO, DN 3/4" X 22 MM X 3/4", SEM ANEL DE SOLDA, ROSCA F X BOLSA X ROSCA F, INSTALADO EM RAMAL E SUB-RAMAL  FORNECIMENTO E INSTALAÇÃO. AF_01/2016</t>
  </si>
  <si>
    <t>55,36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</si>
  <si>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</si>
  <si>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</si>
  <si>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16,85</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</si>
  <si>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</si>
  <si>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</si>
  <si>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16,25</t>
  </si>
  <si>
    <t>CURVA EM COBRE, DN 35 MM, 45 GRAUS, SEM ANEL DE SOLDA, BOLSA X BOLSA, INSTALADO EM PRUMADA  FORNECIMENTO E INSTALAÇÃO. AF_01/2016</t>
  </si>
  <si>
    <t>34,59</t>
  </si>
  <si>
    <t>CURVA EM COBRE, DN 42 MM, 45 GRAUS, SEM ANEL DE SOLDA, BOLSA X BOLSA, INSTALADO EM PRUMADA  FORNECIMENTO E INSTALAÇÃO. AF_01/2016</t>
  </si>
  <si>
    <t>53,85</t>
  </si>
  <si>
    <t>CURVA EM COBRE, DN 54 MM, 45 GRAUS, SEM ANEL DE SOLDA, BOLSA X BOLSA, INSTALADO EM PRUMADA  FORNECIMENTO E INSTALAÇÃO. AF_01/2016</t>
  </si>
  <si>
    <t>77,97</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</si>
  <si>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</si>
  <si>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</si>
  <si>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13,66</t>
  </si>
  <si>
    <t>35,71</t>
  </si>
  <si>
    <t>53,88</t>
  </si>
  <si>
    <t>51,64</t>
  </si>
  <si>
    <t>53,08</t>
  </si>
  <si>
    <t>83,63</t>
  </si>
  <si>
    <t>105,82</t>
  </si>
  <si>
    <t>117,98</t>
  </si>
  <si>
    <t>68,75</t>
  </si>
  <si>
    <t>139,81</t>
  </si>
  <si>
    <t>LUVA EM COBRE, DN 54 MM, SEM ANEL DE SOLDA, INSTALADO EM RESERVAÇÃO DE ÁGUA DE EDIFICAÇÃO QUE POSSUA RESERVATÓRIO DE FIBRA/FIBROCIMENTO  FORNECIMENTO E INSTALAÇÃO. AF_06/2016</t>
  </si>
  <si>
    <t>50,36</t>
  </si>
  <si>
    <t>LUVA EM COBRE, DN 66 MM, SEM ANEL DE SOLDA, INSTALADO EM RESERVAÇÃO DE ÁGUA DE EDIFICAÇÃO QUE POSSUA RESERVATÓRIO DE FIBRA/FIBROCIMENTO  FORNECIMENTO E INSTALAÇÃO. AF_06/2016</t>
  </si>
  <si>
    <t>116,76</t>
  </si>
  <si>
    <t>LUVA EM COBRE, DN 79 MM, SEM ANEL DE SOLDA, INSTALADO EM RESERVAÇÃO DE ÁGUA DE EDIFICAÇÃO QUE POSSUA RESERVATÓRIO DE FIBRA/FIBROCIMENTO  FORNECIMENTO E INSTALAÇÃO. AF_06/2016</t>
  </si>
  <si>
    <t>171,56</t>
  </si>
  <si>
    <t>LUVA DE COBRE, DN 104 MM, SEM ANEL DE SOLDA, INSTALADO EM RESERVAÇÃO DE ÁGUA DE EDIFICAÇÃO QUE POSSUA RESERVATÓRIO DE FIBRA/FIBROCIMENTO  FORNECIMENTO E INSTALAÇÃO. AF_06/2016</t>
  </si>
  <si>
    <t>238,59</t>
  </si>
  <si>
    <t>COTOVELO EM COBRE, DN 54 MM, 90 GRAUS, SEM ANEL DE SOLDA, INSTALADO EM RESERVAÇÃO DE ÁGUA DE EDIFICAÇÃO QUE POSSUA RESERVATÓRIO DE FIBRA/FIBROCIMENTO  FORNECIMENTO E INSTALAÇÃO. AF_06/2016</t>
  </si>
  <si>
    <t>84,28</t>
  </si>
  <si>
    <t>CURVA EM COBRE, DN 54 MM, 45 GRAUS, SEM ANEL DE SOLDA, BOLSA X BOLSA, INSTALADO EM RESERVAÇÃO DE ÁGUA DE EDIFICAÇÃO QUE POSSUA RESERVATÓRIO DE FIBRA/FIBROCIMENTO  FORNECIMENTO E INSTALAÇÃO. AF_06/2016</t>
  </si>
  <si>
    <t>94,70</t>
  </si>
  <si>
    <t>COTOVELO EM COBRE, DN 66 MM, 90 GRAUS, SEM ANEL DE SOLDA, INSTALADO EM RESERVAÇÃO DE ÁGUA DE EDIFICAÇÃO QUE POSSUA RESERVATÓRIO DE FIBRA/FIBROCIMENTO  FORNECIMENTO E INSTALAÇÃO. AF_06/2016</t>
  </si>
  <si>
    <t>221,28</t>
  </si>
  <si>
    <t>CURVA EM COBRE, DN 66 MM, 45 GRAUS, SEM ANEL DE SOLDA, BOLSA X BOLSA, INSTALADO EM RESERVAÇÃO DE ÁGUA DE EDIFICAÇÃO QUE POSSUA RESERVATÓRIO DE FIBRA/FIBROCIMENTO  FORNECIMENTO E INSTALAÇÃO. AF_06/2016</t>
  </si>
  <si>
    <t>185,04</t>
  </si>
  <si>
    <t>COTOVELO EM COBRE, DN 79 MM, 90 GRAUS, SEM ANEL DE SOLDA, INSTALADO EM RESERVAÇÃO DE ÁGUA DE EDIFICAÇÃO QUE POSSUA RESERVATÓRIO DE FIBRA/FIBROCIMENTO  FORNECIMENTO E INSTALAÇÃO. AF_06/2016</t>
  </si>
  <si>
    <t>218,08</t>
  </si>
  <si>
    <t>COTOVELO EM COBRE, DN 104 MM, 90 GRAUS, SEM ANEL DE SOLDA, INSTALADO EM RESERVAÇÃO DE ÁGUA DE EDIFICAÇÃO QUE POSSUA RESERVATÓRIO DE FIBRA/FIBROCIMENTO  FORNECIMENTO E INSTALAÇÃO. AF_06/2016</t>
  </si>
  <si>
    <t>489,18</t>
  </si>
  <si>
    <t>TE EM COBRE, DN 54 MM, SEM ANEL DE SOLDA, INSTALADO EM RESERVAÇÃO DE ÁGUA DE EDIFICAÇÃO QUE POSSUA RESERVATÓRIO DE FIBRA/FIBROCIMENTO  FORNECIMENTO E INSTALAÇÃO. AF_06/2016</t>
  </si>
  <si>
    <t>122,38</t>
  </si>
  <si>
    <t>TE EM COBRE, DN 66 MM, SEM ANEL DE SOLDA, INSTALADO EM RESERVAÇÃO DE ÁGUA DE EDIFICAÇÃO QUE POSSUA RESERVATÓRIO DE FIBRA/FIBROCIMENTO  FORNECIMENTO E INSTALAÇÃO. AF_06/2016</t>
  </si>
  <si>
    <t>274,76</t>
  </si>
  <si>
    <t>TE EM COBRE, DN 79 MM, SEM ANEL DE SOLDA, INSTALADO EM RESERVAÇÃO DE ÁGUA DE EDIFICAÇÃO QUE POSSUA RESERVATÓRIO DE FIBRA/FIBROCIMENTO  FORNECIMENTO E INSTALAÇÃO. AF_06/2016</t>
  </si>
  <si>
    <t>413,93</t>
  </si>
  <si>
    <t>TE EM COBRE, DN 104 MM, SEM ANEL DE SOLDA, INSTALADO EM RESERVAÇÃO DE ÁGUA DE EDIFICAÇÃO QUE POSSUA RESERVATÓRIO DE FIBRA/FIBROCIMENTO  FORNECIMENTO E INSTALAÇÃO. AF_06/2016</t>
  </si>
  <si>
    <t>849,97</t>
  </si>
  <si>
    <t>8,73</t>
  </si>
  <si>
    <t>9,49</t>
  </si>
  <si>
    <t>19,62</t>
  </si>
  <si>
    <t>19,61</t>
  </si>
  <si>
    <t>23,26</t>
  </si>
  <si>
    <t>40,06</t>
  </si>
  <si>
    <t>52,78</t>
  </si>
  <si>
    <t>51,39</t>
  </si>
  <si>
    <t>72,60</t>
  </si>
  <si>
    <t>7,96</t>
  </si>
  <si>
    <t>12,36</t>
  </si>
  <si>
    <t>18,71</t>
  </si>
  <si>
    <t>76,21</t>
  </si>
  <si>
    <t>50,65</t>
  </si>
  <si>
    <t>99,44</t>
  </si>
  <si>
    <t>179,65</t>
  </si>
  <si>
    <t>147,58</t>
  </si>
  <si>
    <t>10,91</t>
  </si>
  <si>
    <t>18,54</t>
  </si>
  <si>
    <t>18,57</t>
  </si>
  <si>
    <t>61,25</t>
  </si>
  <si>
    <t>54,18</t>
  </si>
  <si>
    <t>103,63</t>
  </si>
  <si>
    <t>89,15</t>
  </si>
  <si>
    <t>149,54</t>
  </si>
  <si>
    <t>142,13</t>
  </si>
  <si>
    <t>41,46</t>
  </si>
  <si>
    <t>134,18</t>
  </si>
  <si>
    <t>180,37</t>
  </si>
  <si>
    <t>247,34</t>
  </si>
  <si>
    <t>91,64</t>
  </si>
  <si>
    <t>111,00</t>
  </si>
  <si>
    <t>99,15</t>
  </si>
  <si>
    <t>16,21</t>
  </si>
  <si>
    <t>22,19</t>
  </si>
  <si>
    <t>45,01</t>
  </si>
  <si>
    <t>101,54</t>
  </si>
  <si>
    <t>126,64</t>
  </si>
  <si>
    <t>34,46</t>
  </si>
  <si>
    <t>116,59</t>
  </si>
  <si>
    <t>152,65</t>
  </si>
  <si>
    <t>165,14</t>
  </si>
  <si>
    <t>190,33</t>
  </si>
  <si>
    <t>264,88</t>
  </si>
  <si>
    <t>82,79</t>
  </si>
  <si>
    <t>16,01</t>
  </si>
  <si>
    <t>41,03</t>
  </si>
  <si>
    <t>39,50</t>
  </si>
  <si>
    <t>SPRINKLER TIPO PENDENTE, 68 °C, UNIÃO POR ROSCA DN 15 (1/2") - FORNECIMENTO E INSTALAÇÃO. AF_12/2015</t>
  </si>
  <si>
    <t>37,61</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</si>
  <si>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</si>
  <si>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</si>
  <si>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</si>
  <si>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</si>
  <si>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</si>
  <si>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</si>
  <si>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</si>
  <si>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31,12</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</si>
  <si>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</si>
  <si>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</si>
  <si>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</si>
  <si>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</si>
  <si>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</si>
  <si>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</si>
  <si>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</si>
  <si>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</si>
  <si>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</si>
  <si>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</si>
  <si>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</si>
  <si>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23,66</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</si>
  <si>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</si>
  <si>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</si>
  <si>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10,23</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</si>
  <si>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</si>
  <si>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</si>
  <si>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</si>
  <si>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10,17</t>
  </si>
  <si>
    <t>TÊ NORMAL, PPR, DN 32 MM, CLASSE PN 25, INSTALADO EM RAMAL DE DISTRIBUIÇÃO DE ÁGUA  FORNECIMENTO E INSTALAÇÃO . AF_06/2015</t>
  </si>
  <si>
    <t>TÊ NORMAL, PPR, DN 40 MM, CLASSE PN 25, INSTALADO EM RAMAL DE DISTRIBUIÇÃO DE ÁGUA  FORNECIMENTO E INSTALAÇÃO . AF_06/2015</t>
  </si>
  <si>
    <t>34,00</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</si>
  <si>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</si>
  <si>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</si>
  <si>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</si>
  <si>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</si>
  <si>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</si>
  <si>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</si>
  <si>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8,03</t>
  </si>
  <si>
    <t>JOELHO 90 GRAUS, PPR, DN 50 MM, CLASSE PN 25, INSTALADO EM PRUMADA DE ÁGUA  FORNECIMENTO E INSTALAÇÃO . AF_06/2015</t>
  </si>
  <si>
    <t>JOELHO 45 GRAUS, PPR, DN 50 MM, CLASSE PN 25, INSTALADO EM PRUMADA DE ÁGUA  FORNECIMENTO E INSTALAÇÃO . AF_06/2015</t>
  </si>
  <si>
    <t>15,51</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</si>
  <si>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</si>
  <si>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</si>
  <si>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</si>
  <si>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48,03</t>
  </si>
  <si>
    <t>JOELHO 45 GRAUS, PPR, DN 75 MM, CLASSE PN 25, INSTALADO EM PRUMADA DE ÁGUA  FORNECIMENTO E INSTALAÇÃO . AF_06/2015</t>
  </si>
  <si>
    <t>JOELHO 90 GRAUS, PPR, DN 90 MM, CLASSE PN 25, INSTALADO EM PRUMADA DE ÁGUA  FORNECIMENTO E INSTALAÇÃO . AF_06/2015</t>
  </si>
  <si>
    <t>72,00</t>
  </si>
  <si>
    <t>JOELHO 90 GRAUS, PPR, DN 110 MM, CLASSE PN 25, INSTALADO EM PRUMADA DE ÁGUA  FORNECIMENTO E INSTALAÇÃO . AF_06/2015</t>
  </si>
  <si>
    <t>107,64</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</si>
  <si>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</si>
  <si>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</si>
  <si>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</si>
  <si>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</si>
  <si>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</si>
  <si>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3,57</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</si>
  <si>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</si>
  <si>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</si>
  <si>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</si>
  <si>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</si>
  <si>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</si>
  <si>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</si>
  <si>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48,44</t>
  </si>
  <si>
    <t>LUVA, PPR, DN 110 MM, CLASSE PN 25, INSTALADO EM PRUMADA DE ÁGUA  FORNECIMENTO E INSTALAÇÃO. AF_06/2015</t>
  </si>
  <si>
    <t>76,16</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</si>
  <si>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</si>
  <si>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</si>
  <si>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</si>
  <si>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</si>
  <si>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17,41</t>
  </si>
  <si>
    <t>TÊ NORMAL, PPR, DN 63 MM, CLASSE PN 25, INSTALADO EM PRUMADA DE ÁGUA  FORNECIMENTO E INSTALAÇÃO . AF_06/2015</t>
  </si>
  <si>
    <t>TÊ NORMAL, PPR, DN 75 MM, CLASSE PN 25, INSTALADO EM PRUMADA DE ÁGUA  FORNECIMENTO E INSTALAÇÃO . AF_06/2015</t>
  </si>
  <si>
    <t>52,69</t>
  </si>
  <si>
    <t>TÊ NORMAL, PPR, DN 90 MM, CLASSE PN 25, INSTALADO EM PRUMADA DE ÁGUA  FORNECIMENTO E INSTALAÇÃO . AF_06/2015</t>
  </si>
  <si>
    <t>78,72</t>
  </si>
  <si>
    <t>TÊ NORMAL, PPR, DN 110 MM, CLASSE PN 25, INSTALADO EM PRUMADA DE ÁGUA  FORNECIMENTO E INSTALAÇÃO . AF_06/2015</t>
  </si>
  <si>
    <t>123,25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</si>
  <si>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</si>
  <si>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</si>
  <si>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</si>
  <si>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</si>
  <si>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</si>
  <si>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19,49</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</si>
  <si>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</si>
  <si>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</si>
  <si>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</si>
  <si>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16,23</t>
  </si>
  <si>
    <t>LUVA, PPR, DN 75 MM, CLASSE PN 25, INSTALADO EM RESERVAÇÃO DE ÁGUA DE EDIFICAÇÃO QUE POSSUA RESERVATÓRIO DE FIBRA/FIBROCIMENTO  FORNECIMENTO E INSTALAÇÃO. AF_06/2016</t>
  </si>
  <si>
    <t>33,64</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</si>
  <si>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</si>
  <si>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</si>
  <si>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76,12</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</si>
  <si>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</si>
  <si>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</si>
  <si>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</si>
  <si>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</si>
  <si>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</si>
  <si>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</si>
  <si>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</si>
  <si>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52,04</t>
  </si>
  <si>
    <t>JOELHO 90 GRAUS, PPR, DN 90 MM, CLASSE PN 25,  INSTALADO EM RESERVAÇÃO DE ÁGUA DE EDIFICAÇÃO QUE POSSUA RESERVATÓRIO DE FIBRA/FIBROCIMENTO  FORNECIMENTO E INSTALAÇÃO. AF_06/2016</t>
  </si>
  <si>
    <t>71,00</t>
  </si>
  <si>
    <t>JOELHO 90 GRAUS, PPR, DN 110 MM, CLASSE PN 25,  INSTALADO EM RESERVAÇÃO DE ÁGUA DE EDIFICAÇÃO QUE POSSUA RESERVATÓRIO DE FIBRA/FIBROCIMENTO  FORNECIMENTO E INSTALAÇÃO. AF_06/2016</t>
  </si>
  <si>
    <t>107,59</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</si>
  <si>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</si>
  <si>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</si>
  <si>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</si>
  <si>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11,71</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</si>
  <si>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</si>
  <si>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</si>
  <si>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22,80</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</si>
  <si>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</si>
  <si>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</si>
  <si>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58,01</t>
  </si>
  <si>
    <t>TÊ, PPR, DN 90 MM, CLASSE PN 25,  INSTALADO EM RESERVAÇÃO DE ÁGUA DE EDIFICAÇÃO QUE POSSUA RESERVATÓRIO DE FIBRA/FIBROCIMENTO  FORNECIMENTO E INSTALAÇÃO. AF_06/2016</t>
  </si>
  <si>
    <t>77,38</t>
  </si>
  <si>
    <t>TÊ, PPR, DN 110 MM, CLASSE PN 25,  INSTALADO EM RESERVAÇÃO DE ÁGUA DE EDIFICAÇÃO QUE POSSUA RESERVATÓRIO DE FIBRA/FIBROCIMENTO  FORNECIMENTO E INSTALAÇÃO. AF_06/2016</t>
  </si>
  <si>
    <t>123,18</t>
  </si>
  <si>
    <t>KIT CHASSI PEX, PRÉ-FABRICADO, PARA CHUVEIRO COM REGISTROS DE PRESSÃO E CONEXÕES POR CRIMPAGEM  FORNECIMENTO E INSTALAÇÃO. AF_06/2015</t>
  </si>
  <si>
    <t>249,05</t>
  </si>
  <si>
    <t>KIT CHASSI PEX, PRÉ-FABRICADO, PARA COZINHA COM CUBA SIMPLES E CONEXÕES POR CRIMPAGEM  FORNECIMENTO E INSTALAÇÃO. AF_06/2015</t>
  </si>
  <si>
    <t>127,55</t>
  </si>
  <si>
    <t>KIT CHASSI PEX, PRÉ-FABRICADO, PARA ÁREA DE SERVIÇO COM TANQUE E MÁQUINA DE LAVAR ROUPA, E CONEXÕES POR CRIMPAGEM  FORNECIMENTO E INSTALAÇÃO. AF_06/2015</t>
  </si>
  <si>
    <t>227,38</t>
  </si>
  <si>
    <t>KIT CHASSI PEX, PRÉ-FABRICADO, PARA CHUVEIRO COM REGISTROS DE PRESSÃO E CONEXÕES POR ANEL DESLIZANTE  FORNECIMENTO E INSTALAÇÃO. AF_06/2015</t>
  </si>
  <si>
    <t>256,52</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</si>
  <si>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</si>
  <si>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</si>
  <si>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205,79</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</si>
  <si>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</si>
  <si>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</si>
  <si>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</si>
  <si>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</si>
  <si>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</si>
  <si>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</si>
  <si>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</si>
  <si>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</si>
  <si>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</si>
  <si>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</si>
  <si>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22,57</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</si>
  <si>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</si>
  <si>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</si>
  <si>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</si>
  <si>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38,35</t>
  </si>
  <si>
    <t>CONEXÃO FIXA, ROSCA FÊMEA, METÁLICA, PARA INSTALAÇÕES EM PEX, DN 32 MM X 1", COM ANEL DESLIZANTE  FORNECIMENTO E INSTALAÇÃO. AF_06/2015</t>
  </si>
  <si>
    <t>UNIÃO DE REDUÇÃO, METÁLICA, PEX, DN 32 X 25 MM, CONEXÃO POR ANEL DESLIZANTE  FORNECIMENTO E INSTALAÇÃO. AF_06/2015</t>
  </si>
  <si>
    <t>33,06</t>
  </si>
  <si>
    <t>LUVA PARA INSTALAÇÕES EM PEX, DN 16 MM, CONEXÃO POR CRIMPAGEM  FORNECIMENTO E INSTALAÇÃO . AF_06/2015</t>
  </si>
  <si>
    <t>13,62</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</si>
  <si>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</si>
  <si>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</si>
  <si>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</si>
  <si>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</si>
  <si>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</si>
  <si>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</si>
  <si>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</si>
  <si>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</si>
  <si>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</si>
  <si>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</si>
  <si>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24,25</t>
  </si>
  <si>
    <t>LUVA PARA INSTALAÇÕES EM PEX, DN 32 MM, CONEXÃO POR CRIMPAGEM  FORNECIMENTO E INSTALAÇÃO . AF_06/2015</t>
  </si>
  <si>
    <t>CONEXÃO FIXA, ROSCA FÊMEA, PARA INSTALAÇÕES EM PEX, DN 32 MM X 3/4", CONEXÃO POR CRIMPAGEM  FORNECIMENTO E INSTALAÇÃO. AF_06/2015</t>
  </si>
  <si>
    <t>34,66</t>
  </si>
  <si>
    <t>LUVA DE REDUÇÃO PARA INSTALAÇÕES EM PEX, DN 32 X 25 MM, CONEXÃO POR CRIMPAGEM  FORNECIMENTO E INSTALAÇÃO. AF_06/2015</t>
  </si>
  <si>
    <t>36,92</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</si>
  <si>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</si>
  <si>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</si>
  <si>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18,26</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</si>
  <si>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</si>
  <si>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</si>
  <si>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23,25</t>
  </si>
  <si>
    <t>JOELHO 90 GRAUS, ROSCA FÊMEA TERMINAL, METÁLICO, PARA INSTALAÇÕES EM PEX, DN 20 MM X 1/2", CONEXÃO POR ANEL DESLIZANTE  FORNECIMENTO E INSTALAÇÃO. AF_06/2015</t>
  </si>
  <si>
    <t>20,31</t>
  </si>
  <si>
    <t>JOELHO 90 GRAUS, ROSCA FÊMEA TERMINAL, METÁLICO, PARA INSTALAÇÕES EM PEX, DN 20 MM X 3/4", CONEXÃO POR ANEL DESLIZANTE  FORNECIMENTO E INSTALAÇÃO. AF_06/2015</t>
  </si>
  <si>
    <t>25,93</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</si>
  <si>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</si>
  <si>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</si>
  <si>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34,09</t>
  </si>
  <si>
    <t>JOELHO 90 GRAUS, METÁLICO, PARA INSTALAÇÕES EM PEX, DN 25 MM, CONEXÃO POR ANEL DESLIZANTE   FORNECIMENTO E INSTALAÇÃO. AF_06/2015</t>
  </si>
  <si>
    <t>36,47</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</si>
  <si>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</si>
  <si>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</si>
  <si>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31,51</t>
  </si>
  <si>
    <t>JOELHO 90 GRAUS, METÁLICO, PARA INSTALAÇÕES EM PEX, DN 32 MM, CONEXÃO POR ANEL DESLIZANTE  FORNECIMENTO E INSTALAÇÃO . AF_06/2015</t>
  </si>
  <si>
    <t>47,32</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</si>
  <si>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</si>
  <si>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</si>
  <si>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</si>
  <si>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</si>
  <si>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</si>
  <si>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25,71</t>
  </si>
  <si>
    <t>JOELHO 90 GRAUS, ROSCA FÊMEA TERMINAL, PARA INSTALAÇÕES EM PEX, DN 20MM X 3/4", CONEXÃO POR CRIMPAGEM  FORNECIMENTO E INSTALAÇÃO. AF_06/2015</t>
  </si>
  <si>
    <t>30,78</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</si>
  <si>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</si>
  <si>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</si>
  <si>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</si>
  <si>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45,95</t>
  </si>
  <si>
    <t>JOELHO 90 GRAUS, PARA INSTALAÇÕES EM PEX, DN 32 MM, CONEXÃO POR CRIMPAGEM   FORNECIMENTO E INSTALAÇÃO. AF_06/2015</t>
  </si>
  <si>
    <t>JOELHO 90 GRAUS, ROSCA FÊMEA TERMINAL, PARA INSTALAÇÕES EM PEX, DN 32 MM X 1", CONEXÃO POR CRIMPAGEM  FORNECIMENTO E INSTALAÇÃO. AF_06/2015</t>
  </si>
  <si>
    <t>57,56</t>
  </si>
  <si>
    <t>TÊ, METÁLICO, PARA INSTALAÇÕES EM PEX, DN 16 MM, CONEXÃO POR ANEL DESLIZANTE  FORNECIMENTO E INSTALAÇÃO. AF_06/2015</t>
  </si>
  <si>
    <t>23,06</t>
  </si>
  <si>
    <t>TÊ, ROSCA FÊMEA, METÁLICO, PARA INSTALAÇÕES EM PEX, DN 16 MM X ½, CONEXÃO POR ANEL DESLIZANTE   FORNECIMENTO E INSTALAÇÃO. AF_06/2015</t>
  </si>
  <si>
    <t>24,92</t>
  </si>
  <si>
    <t>TÊ, METÁLICO, PARA INSTALAÇÕES EM PEX, DN 20 MM, CONEXÃO POR ANEL DESLIZANTE  FORNECIMENTO E INSTALAÇÃO. AF_06/2015</t>
  </si>
  <si>
    <t>TÊ, ROSCA FÊMEA, METÁLICO, PARA INSTALAÇÕES EM PEX, DN 20 MM X ½, CONEXÃO POR ANEL DESLIZANTE   FORNECIMENTO E INSTALAÇÃO. AF_06/2015</t>
  </si>
  <si>
    <t>27,49</t>
  </si>
  <si>
    <t>TÊ, METÁLICO, PARA INSTALAÇÕES EM PEX, DN 25 MM, CONEXÃO POR ANEL DESLIZANTE  FORNECIMENTO E INSTALAÇÃO. AF_06/2015</t>
  </si>
  <si>
    <t>43,65</t>
  </si>
  <si>
    <t>TÊ, ROSCA FÊMEA, METÁLICO, PARA INSTALAÇÕES EM PEX, DN 25 MM X 3/4", CONEXÃO POR ANEL DESLIZANTE  FORNECIMENTO E INSTALAÇÃO. AF_06/2015</t>
  </si>
  <si>
    <t>42,75</t>
  </si>
  <si>
    <t>TÊ, METÁLICO, PARA INSTALAÇÕES EM PEX, DN 32 MM, CONEXÃO POR ANEL DESLIZANTE  FORNECIMENTO E INSTALAÇÃO. AF_06/2015</t>
  </si>
  <si>
    <t>57,40</t>
  </si>
  <si>
    <t>TÊ, ROSCA MACHO, METÁLICO, PARA INSTALAÇÕES EM PEX, DN 32 MM X 1", CONEXÃO POR ANEL DESLIZANTE  FORNECIMENTO E INSTALAÇÃO. AF_06/2015</t>
  </si>
  <si>
    <t>66,76</t>
  </si>
  <si>
    <t>TÊ, PARA INSTALAÇÕES EM PEX, DN 16 MM, CONEXÃO POR CRIMPAGEM  FORNECIMENTO E INSTALAÇÃO. AF_06/2015</t>
  </si>
  <si>
    <t>26,60</t>
  </si>
  <si>
    <t>TÊ, PARA INSTALAÇÕES EM PEX, DN 20 MM, CONEXÃO POR CRIMPAGEM  FORNECIMENTO E INSTALAÇÃO. AF_06/2015</t>
  </si>
  <si>
    <t>31,77</t>
  </si>
  <si>
    <t>TÊ, PEX, DN 25 MM, CONEXÃO POR CRIMPAGEM  FORNECIMENTO E INSTALAÇÃO. AF_06/2015</t>
  </si>
  <si>
    <t>50,27</t>
  </si>
  <si>
    <t>TÊ, PARA INSTALAÇÕES EM PEX, DN 32 MM, CONEXÃO POR CRIMPAGEM  FORNECIMENTO E INSTALAÇÃO. AF_06/2015</t>
  </si>
  <si>
    <t>72,92</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</si>
  <si>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</si>
  <si>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</si>
  <si>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76,30</t>
  </si>
  <si>
    <t>DISTRIBUIDOR 3 SAÍDAS, METÁLICO, PARA INSTALAÇÕES EM PEX, ENTRADA DE 3/4" X 3 SAÍDAS DE 1/2", CONEXÃO POR ANEL DESLIZANTE  FORNECIMENTO E INSTALAÇÃO . AF_06/2015</t>
  </si>
  <si>
    <t>80,46</t>
  </si>
  <si>
    <t>DISTRIBUIDOR 3 SAÍDAS, METÁLICO, PARA INSTALAÇÕES EM PEX, ENTRADA DE 1 X 3 SAÍDAS DE 1/2, CONEXÃO POR ANEL DESLIZANTE   FORNECIMENTO E INSTALAÇÃO. AF_06/2015</t>
  </si>
  <si>
    <t>97,08</t>
  </si>
  <si>
    <t>DISTRIBUIDOR 2 SAÍDAS, PARA INSTALAÇÕES EM PEX, ENTRADA DE 32 MM X 2 SAÍDAS DE 16 MM, CONEXÃO POR CRIMPAGEM FORNECIMENTO E INSTALAÇÃO. AF_06/2015</t>
  </si>
  <si>
    <t>172,00</t>
  </si>
  <si>
    <t>DISTRIBUIDOR 2 SAÍDAS, PARA INSTALAÇÕES EM PEX, ENTRADA DE 32 MM X 2 SAÍDAS DE 20 MM, CONEXÃO POR CRIMPAGEM  FORNECIMENTO E INSTALAÇÃO. AF_06/2015</t>
  </si>
  <si>
    <t>184,06</t>
  </si>
  <si>
    <t>DISTRIBUIDOR 2 SAÍDAS, PARA INSTALAÇÕES EM PEX, ENTRADA DE 32 MM X 2 SAÍDAS DE 25 MM, CONEXÃO POR CRIMPAGEM  FORNECIMENTO E INSTALAÇÃO. AF_06/2015</t>
  </si>
  <si>
    <t>186,31</t>
  </si>
  <si>
    <t>DISTRIBUIDOR 3 SAÍDAS, PARA INSTALAÇÕES EM PEX, ENTRADA DE 32 MM X 3 SAÍDAS DE 16 MM, CONEXÃO POR CRIMPAGEM  FORNECIMENTO E INSTALAÇÃO. AF_06/2015</t>
  </si>
  <si>
    <t>186,95</t>
  </si>
  <si>
    <t>DISTRIBUIDOR 3 SAÍDAS, PARA INSTALAÇÕES EM PEX, ENTRADA DE 32 MM X 3 SAÍDAS DE 20 MM, CONEXÃO POR CRIMPAGEM  FORNECIMENTO E INSTALAÇÃO. AF_06/2015</t>
  </si>
  <si>
    <t>213,95</t>
  </si>
  <si>
    <t>DISTRIBUIDOR 3 SAÍDAS, PARA INSTALAÇÕES EM PEX, ENTRADA DE 32 MM X 3 SAÍDAS DE 25 MM, CONEXÃO POR CRIMPAGEM  FORNECIMENTO E INSTALAÇÃO. AF_06/2015</t>
  </si>
  <si>
    <t>226,18</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</si>
  <si>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</si>
  <si>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</si>
  <si>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</si>
  <si>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29,16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</si>
  <si>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</si>
  <si>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</si>
  <si>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</si>
  <si>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27,61</t>
  </si>
  <si>
    <t>ACOPLAMENTO RÍGIDO EM AÇO, CONEXÃO RANHURADA, DN 65 (2 1/2"), INSTALADO EM PRUMADAS - FORNECIMENTO E INSTALAÇÃO. AF_12/2015</t>
  </si>
  <si>
    <t>30,92</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</si>
  <si>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</si>
  <si>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</si>
  <si>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</si>
  <si>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61,49</t>
  </si>
  <si>
    <t>CURVA 45 GRAUS, EM AÇO, CONEXÃO RANHURADA, DN 65 (2 1/2"), INSTALADO EM PRUMADAS - FORNECIMENTO E INSTALAÇÃO. AF_12/2015</t>
  </si>
  <si>
    <t>70,64</t>
  </si>
  <si>
    <t>CURVA 90 GRAUS, EM AÇO, CONEXÃO RANHURADA, DN 65 (2 1/2), INSTALADO EM PRUMADAS - FORNECIMENTO E INSTALAÇÃO. AF_12/2015</t>
  </si>
  <si>
    <t>72,64</t>
  </si>
  <si>
    <t>CURVA 45 GRAUS, EM AÇO, CONEXÃO RANHURADA, DN 80 (3"), INSTALADO EM PRUMADAS - FORNECIMENTO E INSTALAÇÃO. AF_12/2015</t>
  </si>
  <si>
    <t>80,78</t>
  </si>
  <si>
    <t>CURVA 90 GRAUS, EM AÇO, CONEXÃO RANHURADA, DN 80 (3"), INSTALADO EM PRUMADAS - FORNECIMENTO E INSTALAÇÃO. AF_12/2015</t>
  </si>
  <si>
    <t>82,92</t>
  </si>
  <si>
    <t>TÊ, EM AÇO, CONEXÃO RANHURADA, DN 50 (2"), INSTALADO EM PRUMADAS - FORNECIMENTO E INSTALAÇÃO. AF_12/2015</t>
  </si>
  <si>
    <t>90,58</t>
  </si>
  <si>
    <t>TÊ, EM AÇO, CONEXÃO RANHURADA, DN 65 (2 1/2"), INSTALADO EM PRUMADAS - FORNECIMENTO E INSTALAÇÃO. AF_12/2015</t>
  </si>
  <si>
    <t>TÊ, EM AÇO, CONEXÃO RANHURADA, DN 80 (3"), INSTALADO EM PRUMADAS - FORNECIMENTO E INSTALAÇÃO. AF_12/2015</t>
  </si>
  <si>
    <t>119,79</t>
  </si>
  <si>
    <t>LUVA, EM AÇO, CONEXÃO SOLDADA, DN 50 (2"), INSTALADO EM PRUMADAS - FORNECIMENTO E INSTALAÇÃO. AF_12/2015</t>
  </si>
  <si>
    <t>63,33</t>
  </si>
  <si>
    <t>LUVA COM REDUÇÃO, EM AÇO, CONEXÃO SOLDADA, DN 50 X 40 MM (2 X 1 1/2), INSTALADO EM PRUMADAS - FORNECIMENTO E INSTALAÇÃO. AF_12/2015</t>
  </si>
  <si>
    <t>72,29</t>
  </si>
  <si>
    <t>LUVA, EM AÇO, CONEXÃO SOLDADA, DN 65 (2 1/2"), INSTALADO EM PRUMADAS - FORNECIMENTO E INSTALAÇÃO. AF_12/2015</t>
  </si>
  <si>
    <t>117,33</t>
  </si>
  <si>
    <t>LUVA COM REDUÇÃO, EM AÇO, CONEXÃO SOLDADA, DN 65 X 50 MM (2 1/2" X 2"), INSTALADO EM PRUMADAS - FORNECIMENTO E INSTALAÇÃO. AF_12/2015</t>
  </si>
  <si>
    <t>LUVA, EM AÇO, CONEXÃO SOLDADA, DN 80 (3), INSTALADO EM PRUMADAS - FORNECIMENTO E INSTALAÇÃO. AF_12/2015</t>
  </si>
  <si>
    <t>125,57</t>
  </si>
  <si>
    <t>LUVA COM REDUÇÃO, EM AÇO, CONEXÃO SOLDADA, DN 80 X 65 MM (3" X 2 1/2"), INSTALADO EM PRUMADAS - FORNECIMENTO E INSTALAÇÃO. AF_12/2015</t>
  </si>
  <si>
    <t>149,96</t>
  </si>
  <si>
    <t>CURVA 45 GRAUS, EM AÇO, CONEXÃO SOLDADA, DN 50 (2), INSTALADO EM PRUMADAS - FORNECIMENTO E INSTALAÇÃO. AF_12/2015</t>
  </si>
  <si>
    <t>102,14</t>
  </si>
  <si>
    <t>CURVA 90 GRAUS, EM AÇO, CONEXÃO SOLDADA, DN 50 (2), INSTALADO EM PRUMADAS - FORNECIMENTO E INSTALAÇÃO. AF_12/2015</t>
  </si>
  <si>
    <t>107,25</t>
  </si>
  <si>
    <t>CURVA 45 GRAUS, EM AÇO, CONEXÃO SOLDADA, DN 65 (2 1/2), INSTALADO EM PRUMADAS - FORNECIMENTO E INSTALAÇÃO. AF_12/2015</t>
  </si>
  <si>
    <t>162,77</t>
  </si>
  <si>
    <t>CURVA 90 GRAUS, EM AÇO, CONEXÃO SOLDADA, DN 65 (2 1/2), INSTALADO EM PRUMADAS - FORNECIMENTO E INSTALAÇÃO. AF_12/2015</t>
  </si>
  <si>
    <t>170,94</t>
  </si>
  <si>
    <t>CURVA 45 GRAUS, EM AÇO, CONEXÃO SOLDADA, DN 80 (3), INSTALADO EM PRUMADAS - FORNECIMENTO E INSTALAÇÃO. AF_12/2015</t>
  </si>
  <si>
    <t>343,95</t>
  </si>
  <si>
    <t>CURVA 90 GRAUS, EM AÇO, CONEXÃO SOLDADA, DN 80 (3), INSTALADO EM PRUMADAS - FORNECIMENTO E INSTALAÇÃO. AF_12/2015</t>
  </si>
  <si>
    <t>TÊ, EM AÇO, CONEXÃO SOLDADA, DN 50 (2"), INSTALADO EM PRUMADAS - FORNECIMENTO E INSTALAÇÃO. AF_12/2015</t>
  </si>
  <si>
    <t>156,81</t>
  </si>
  <si>
    <t>TÊ, EM AÇO, CONEXÃO SOLDADA, DN 65 (2 1/2"), INSTALADO EM PRUMADAS - FORNECIMENTO E INSTALAÇÃO. AF_12/2015</t>
  </si>
  <si>
    <t>253,86</t>
  </si>
  <si>
    <t>TÊ, EM AÇO, CONEXÃO SOLDADA, DN 80 (3"), INSTALADO EM PRUMADAS - FORNECIMENTO E INSTALAÇÃO. AF_12/2015</t>
  </si>
  <si>
    <t>377,84</t>
  </si>
  <si>
    <t>LUVA, EM AÇO, CONEXÃO SOLDADA, DN 25 (1), INSTALADO EM REDE DE ALIMENTAÇÃO PARA HIDRANTE - FORNECIMENTO E INSTALAÇÃO. AF_12/2015</t>
  </si>
  <si>
    <t>19,75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</si>
  <si>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</si>
  <si>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</si>
  <si>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</si>
  <si>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</si>
  <si>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35,21</t>
  </si>
  <si>
    <t>LUVA COM REDUÇÃO, EM AÇO, CONEXÃO SOLDADA, DN 40  X 32 MM (1 1/2 X 1 1/4), INSTALADO EM REDE DE ALIMENTAÇÃO PARA HIDRANTE - FORNECIMENTO E INSTALAÇÃO. AF_12/2015</t>
  </si>
  <si>
    <t>40,88</t>
  </si>
  <si>
    <t>LUVA, EM AÇO, CONEXÃO SOLDADA, DN 50 (2), INSTALADO EM REDE DE ALIMENTAÇÃO PARA HIDRANTE - FORNECIMENTO E INSTALAÇÃO. AF_12/2015</t>
  </si>
  <si>
    <t>50,64</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</si>
  <si>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</si>
  <si>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</si>
  <si>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</si>
  <si>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106,81</t>
  </si>
  <si>
    <t>LUVA, EM AÇO, CONEXÃO SOLDADA, DN 80 (3), INSTALADO EM REDE DE ALIMENTAÇÃO PARA HIDRANTE - FORNECIMENTO E INSTALAÇÃO. AF_12/2015</t>
  </si>
  <si>
    <t>117,21</t>
  </si>
  <si>
    <t>LUVA COM REDUÇÃO, EM AÇO, CONEXÃO SOLDADA, DN 80 X 65 MM (3 X 2 1/2), INSTALADO EM REDE DE ALIMENTAÇÃO PARA HIDRANTE - FORNECIMENTO E INSTALAÇÃO. AF_12/2015</t>
  </si>
  <si>
    <t>141,60</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</si>
  <si>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</si>
  <si>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</si>
  <si>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</si>
  <si>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</si>
  <si>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</si>
  <si>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61,11</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</si>
  <si>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</si>
  <si>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</si>
  <si>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83,13</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</si>
  <si>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</si>
  <si>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</si>
  <si>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</si>
  <si>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155,18</t>
  </si>
  <si>
    <t>CURVA 45 GRAUS, EM AÇO, CONEXÃO SOLDADA, DN 80 (3"), INSTALADO EM REDE DE ALIMENTAÇÃO PARA HIDRANTE - FORNECIMENTO E INSTALAÇÃO. AF_12/2015</t>
  </si>
  <si>
    <t>331,39</t>
  </si>
  <si>
    <t>CURVA 90 GRAUS, EM AÇO, CONEXÃO SOLDADA, DN 80 (3"), INSTALADO EM REDE DE ALIMENTAÇÃO PARA HIDRANTE - FORNECIMENTO E INSTALAÇÃO. AF_12/2015</t>
  </si>
  <si>
    <t>294,71</t>
  </si>
  <si>
    <t>TÊ, EM AÇO, CONEXÃO SOLDADA, DN 25 (1"), INSTALADO EM REDE DE ALIMENTAÇÃO PARA HIDRANTE - FORNECIMENTO E INSTALAÇÃO. AF_12/2015</t>
  </si>
  <si>
    <t>TÊ, EM AÇO, CONEXÃO SOLDADA, DN 32 (1 1/4"), INSTALADO EM REDE DE ALIMENTAÇÃO PARA HIDRANTE - FORNECIMENTO E INSTALAÇÃO. AF_12/2015</t>
  </si>
  <si>
    <t>67,85</t>
  </si>
  <si>
    <t>TÊ, EM AÇO, CONEXÃO SOLDADA, DN 40 (1 1/2"), INSTALADO EM REDE DE ALIMENTAÇÃO PARA HIDRANTE - FORNECIMENTO E INSTALAÇÃO. AF_12/2015</t>
  </si>
  <si>
    <t>87,08</t>
  </si>
  <si>
    <t>TÊ, EM AÇO, CONEXÃO SOLDADA, DN 50 (2"), INSTALADO EM REDE DE ALIMENTAÇÃO PARA HIDRANTE - FORNECIMENTO E INSTALAÇÃO. AF_12/2015</t>
  </si>
  <si>
    <t>131,43</t>
  </si>
  <si>
    <t>TÊ, EM AÇO, CONEXÃO SOLDADA, DN 65 (2 1/2"), INSTALADO EM REDE DE ALIMENTAÇÃO PARA HIDRANTE - FORNECIMENTO E INSTALAÇÃO. AF_12/2015</t>
  </si>
  <si>
    <t>232,81</t>
  </si>
  <si>
    <t>TÊ, EM AÇO, CONEXÃO SOLDADA, DN 80 (3"), INSTALADO EM REDE DE ALIMENTAÇÃO PARA HIDRANTE - FORNECIMENTO E INSTALAÇÃO. AF_12/2015</t>
  </si>
  <si>
    <t>361,12</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</si>
  <si>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</si>
  <si>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</si>
  <si>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</si>
  <si>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24,03</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</si>
  <si>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</si>
  <si>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</si>
  <si>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29,86</t>
  </si>
  <si>
    <t>LUVA COM REDUÇÃO, EM AÇO, CONEXÃO SOLDADA, DN 40  X 32 MM (1 1/2" X 1 1/4"), INSTALADO EM REDE DE ALIMENTAÇÃO PARA SPRINKLER - FORNECIMENTO E INSTALAÇÃO. AF_12/2015</t>
  </si>
  <si>
    <t>35,53</t>
  </si>
  <si>
    <t>LUVA, EM AÇO, CONEXÃO SOLDADA, DN 50 (2"), INSTALADO EM REDE DE ALIMENTAÇÃO PARA SPRINKLER - FORNECIMENTO E INSTALAÇÃO. AF_12/2015</t>
  </si>
  <si>
    <t>43,05</t>
  </si>
  <si>
    <t>LUVA COM REDUÇÃO, EM AÇO, CONEXÃO SOLDADA, DN 50 X 40 MM (2" X 1 1/2"), INSTALADO EM REDE DE ALIMENTAÇÃO PARA SPRINKLER - FORNECIMENTO E INSTALAÇÃO. AF_12/2015</t>
  </si>
  <si>
    <t>52,01</t>
  </si>
  <si>
    <t>LUVA, EM AÇO, CONEXÃO SOLDADA, DN 65 (2 1/2"), INSTALADO EM REDE DE ALIMENTAÇÃO PARA SPRINKLER - FORNECIMENTO E INSTALAÇÃO. AF_12/2015</t>
  </si>
  <si>
    <t>77,81</t>
  </si>
  <si>
    <t>LUVA COM REDUÇÃO, EM AÇO, CONEXÃO SOLDADA, DN 65 X 50 MM (2 1/2" X 2"), INSTALADO EM REDE DE ALIMENTAÇÃO PARA SPRINKLER - FORNECIMENTO E INSTALAÇÃO. AF_12/2015</t>
  </si>
  <si>
    <t>95,92</t>
  </si>
  <si>
    <t>LUVA, EM AÇO, CONEXÃO SOLDADA, DN 80 (3"), INSTALADO EM REDE DE ALIMENTAÇÃO PARA SPRINKLER - FORNECIMENTO E INSTALAÇÃO. AF_12/2015</t>
  </si>
  <si>
    <t>102,90</t>
  </si>
  <si>
    <t>LUVA COM REDUÇÃO, EM AÇO, CONEXÃO SOLDADA, DN 80 X 65 MM (3" X 2 1/2"), INSTALADO EM REDE DE ALIMENTAÇÃO PARA SPRINKLER - FORNECIMENTO E INSTALAÇÃO. AF_12/2015</t>
  </si>
  <si>
    <t>127,29</t>
  </si>
  <si>
    <t>CURVA 45 GRAUS, EM AÇO, CONEXÃO SOLDADA, DN 25 (1"), INSTALADO EM REDE DE ALIMENTAÇÃO PARA SPRINKLER - FORNECIMENTO E INSTALAÇÃO. AF_12/2015</t>
  </si>
  <si>
    <t>28,24</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</si>
  <si>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</si>
  <si>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</si>
  <si>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</si>
  <si>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</si>
  <si>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53,06</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</si>
  <si>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</si>
  <si>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</si>
  <si>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71,76</t>
  </si>
  <si>
    <t>CURVA 90 GRAUS, EM AÇO, CONEXÃO SOLDADA, DN 50 (2"), INSTALADO EM REDE DE ALIMENTAÇÃO PARA SPRINKLER - FORNECIMENTO E INSTALAÇÃO. AF_12/2015</t>
  </si>
  <si>
    <t>76,87</t>
  </si>
  <si>
    <t>CURVA 45 GRAUS, EM AÇO, CONEXÃO SOLDADA, DN 65 (2 1/2"), INSTALADO EM REDE DE ALIMENTAÇÃO PARA SPRINKLER - FORNECIMENTO E INSTALAÇÃO. AF_12/2015</t>
  </si>
  <si>
    <t>130,58</t>
  </si>
  <si>
    <t>CURVA 90 GRAUS, EM AÇO, CONEXÃO SOLDADA, DN 65 (2 1/2"), INSTALADO EM REDE DE ALIMENTAÇÃO PARA SPRINKLER - FORNECIMENTO E INSTALAÇÃO. AF_12/2015</t>
  </si>
  <si>
    <t>138,75</t>
  </si>
  <si>
    <t>CURVA 45 GRAUS, EM AÇO, CONEXÃO SOLDADA, DN 80 (3"), INSTALADO EM REDE DE ALIMENTAÇÃO PARA SPRINKLER - FORNECIMENTO E INSTALAÇÃO. AF_12/2015</t>
  </si>
  <si>
    <t>309,98</t>
  </si>
  <si>
    <t>CURVA 90 GRAUS, EM AÇO, CONEXÃO SOLDADA, DN 80 (3"), INSTALADO EM REDE DE ALIMENTAÇÃO PARA SPRINKLER - FORNECIMENTO E INSTALAÇÃO. AF_12/2015</t>
  </si>
  <si>
    <t>273,30</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</si>
  <si>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</si>
  <si>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</si>
  <si>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60,63</t>
  </si>
  <si>
    <t>TÊ, EM AÇO, CONEXÃO SOLDADA, DN 40 (1 1/2"), INSTALADO EM REDE DE ALIMENTAÇÃO PARA SPRINKLER - FORNECIMENTO E INSTALAÇÃO. AF_12/2015</t>
  </si>
  <si>
    <t>76,31</t>
  </si>
  <si>
    <t>TÊ, EM AÇO, CONEXÃO SOLDADA, DN 50 (2"), INSTALADO EM REDE DE ALIMENTAÇÃO PARA SPRINKLER - FORNECIMENTO E INSTALAÇÃO. AF_12/2015</t>
  </si>
  <si>
    <t>116,27</t>
  </si>
  <si>
    <t>TÊ, EM AÇO, CONEXÃO SOLDADA, DN 65 (2 1/2"), INSTALADO EM REDE DE ALIMENTAÇÃO PARA SPRINKLER - FORNECIMENTO E INSTALAÇÃO. AF_12/2015</t>
  </si>
  <si>
    <t>214,17</t>
  </si>
  <si>
    <t>TÊ, EM AÇO, CONEXÃO SOLDADA, DN 80 (3"), INSTALADO EM REDE DE ALIMENTAÇÃO PARA SPRINKLER - FORNECIMENTO E INSTALAÇÃO. AF_12/2015</t>
  </si>
  <si>
    <t>332,55</t>
  </si>
  <si>
    <t>LUVA, EM AÇO, CONEXÃO SOLDADA, DN 15 (1/2"), INSTALADO EM RAMAIS E SUB-RAMAIS DE GÁS - FORNECIMENTO E INSTALAÇÃO. AF_12/2015</t>
  </si>
  <si>
    <t>13,90</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</si>
  <si>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</si>
  <si>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</si>
  <si>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</si>
  <si>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</si>
  <si>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31,00</t>
  </si>
  <si>
    <t>CURVA 45 GRAUS, EM AÇO, CONEXÃO SOLDADA, DN 15 (1/2"), INSTALADO EM RAMAIS E SUB-RAMAIS DE GÁS - FORNECIMENTO E INSTALAÇÃO. AF_12/2015</t>
  </si>
  <si>
    <t>19,72</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</si>
  <si>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</si>
  <si>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</si>
  <si>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30,19</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</si>
  <si>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</si>
  <si>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</si>
  <si>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52,19</t>
  </si>
  <si>
    <t>CURVA 90 GRAUS, EM AÇO, CONEXÃO SOLDADA, DN 25 (1"), INSTALADO EM RAMAIS E SUB-RAMAIS DE GÁS - FORNECIMENTO E INSTALAÇÃO. AF_12/2015</t>
  </si>
  <si>
    <t>TÊ, EM AÇO, CONEXÃO SOLDADA, DN 15 (1/2"), INSTALADO EM RAMAIS E SUB-RAMAIS DE GÁS - FORNECIMENTO E INSTALAÇÃO. AF_12/2015</t>
  </si>
  <si>
    <t>28,22</t>
  </si>
  <si>
    <t>TÊ, EM AÇO, CONEXÃO SOLDADA, DN 20 (3/4"), INSTALADO EM RAMAIS E SUB-RAMAIS DE GÁS - FORNECIMENTO E INSTALAÇÃO. AF_12/2015</t>
  </si>
  <si>
    <t>42,18</t>
  </si>
  <si>
    <t>TÊ, EM AÇO, CONEXÃO SOLDADA, DN 25 (1"), INSTALADO EM RAMAIS E SUB-RAMAIS DE GÁS - FORNECIMENTO E INSTALAÇÃO. AF_12/2015</t>
  </si>
  <si>
    <t>75,09</t>
  </si>
  <si>
    <t>CONECTOR EM BRONZE/LATÃO, DN 22 MM X 1/2", SEM ANEL DE SOLDA, BOLSA X ROSCA F, INSTALADO EM PRUMADA  FORNECIMENTO E INSTALAÇÃO. AF_01/2016</t>
  </si>
  <si>
    <t>11,59</t>
  </si>
  <si>
    <t>21,45</t>
  </si>
  <si>
    <t>189,89</t>
  </si>
  <si>
    <t>235,95</t>
  </si>
  <si>
    <t>733,44</t>
  </si>
  <si>
    <t>592,54</t>
  </si>
  <si>
    <t>CAIXA ENTERRADA HIDRÁULICA RETANGULAR EM ALVENARIA COM TIJOLOS CERÂMICOS MACIÇOS, DIMENSÕES INTERNAS: 0,3X0,3X0,3 M PARA REDE DE ESGOTO. AF_05/2018</t>
  </si>
  <si>
    <t>137,36</t>
  </si>
  <si>
    <t>CAIXA ENTERRADA HIDRÁULICA RETANGULAR EM ALVENARIA COM TIJOLOS CERÂMICOS MACIÇOS, DIMENSÕES INTERNAS: 0,4X0,4X0,4 M PARA REDE DE ESGOTO. AF_05/2018</t>
  </si>
  <si>
    <t>217,95</t>
  </si>
  <si>
    <t>CAIXA ENTERRADA HIDRÁULICA RETANGULAR EM ALVENARIA COM TIJOLOS CERÂMICOS MACIÇOS, DIMENSÕES INTERNAS: 0,6X0,6X0,6 M PARA REDE DE ESGOTO. AF_05/2018</t>
  </si>
  <si>
    <t>428,48</t>
  </si>
  <si>
    <t>CAIXA ENTERRADA HIDRÁULICA RETANGULAR EM ALVENARIA COM TIJOLOS CERÂMICOS MACIÇOS, DIMENSÕES INTERNAS: 0,8X0,8X0,6 M PARA REDE DE ESGOTO. AF_05/2018</t>
  </si>
  <si>
    <t>591,26</t>
  </si>
  <si>
    <t>CAIXA ENTERRADA HIDRÁULICA RETANGULAR EM ALVENARIA COM TIJOLOS CERÂMICOS MACIÇOS, DIMENSÕES INTERNAS: 1X1X0,6 M PARA REDE DE ESGOTO. AF_05/2018</t>
  </si>
  <si>
    <t>693,13</t>
  </si>
  <si>
    <t>CAIXA ENTERRADA HIDRÁULICA RETANGULAR, EM ALVENARIA COM BLOCOS DE CONCRETO, DIMENSÕES INTERNAS: 0,4X0,4X0,4 M PARA REDE DE ESGOTO. AF_05/2018</t>
  </si>
  <si>
    <t>178,20</t>
  </si>
  <si>
    <t>CAIXA ENTERRADA HIDRÁULICA RETANGULAR, EM ALVENARIA COM BLOCOS DE CONCRETO, DIMENSÕES INTERNAS: 0,6X0,6X0,6 M PARA REDE DE ESGOTO. AF_05/2018</t>
  </si>
  <si>
    <t>332,64</t>
  </si>
  <si>
    <t>CAIXA ENTERRADA HIDRÁULICA RETANGULAR, EM ALVENARIA COM BLOCOS DE CONCRETO, DIMENSÕES INTERNAS: 0,8X0,8X0,6 M PARA REDE DE ESGOTO. AF_05/2018</t>
  </si>
  <si>
    <t>468,97</t>
  </si>
  <si>
    <t>CAIXA ENTERRADA HIDRÁULICA RETANGULAR, EM ALVENARIA COM BLOCOS DE CONCRETO, DIMENSÕES INTERNAS: 1X1X0,6 M PARA REDE DE ESGOTO. AF_05/2018</t>
  </si>
  <si>
    <t>548,43</t>
  </si>
  <si>
    <t>CAIXA DE GORDURA SIMPLES, CIRCULAR, EM CONCRETO PRÉ-MOLDADO, DIÂMETRO INTERNO = 0,4 M, ALTURA INTERNA = 0,4 M. AF_05/2018</t>
  </si>
  <si>
    <t>58,46</t>
  </si>
  <si>
    <t>CAIXA DE GORDURA DUPLA, CIRCULAR, EM CONCRETO PRÉ-MOLDADO, DIÂMETRO INTERNO = 0,6 M, ALTURA INTERNA = 0,6 M. AF_05/2018</t>
  </si>
  <si>
    <t>121,86</t>
  </si>
  <si>
    <t>CAIXA DE GORDURA SIMPLES (CAPACIDADE: 36L), RETANGULAR, EM ALVENARIA COM TIJOLOS CERÂMICOS MACIÇOS, DIMENSÕES INTERNAS = 0,2X0,4 M, ALTURA INTERNA = 0,8 M. AF_05/2018</t>
  </si>
  <si>
    <t>288,98</t>
  </si>
  <si>
    <t>CAIXA DE GORDURA DUPLA (CAPACIDADE: 126 L), RETANGULAR, EM ALVENARIA COM TIJOLOS CERÂMICOS MACIÇOS, DIMENSÕES INTERNAS = 0,4X0,7 M, ALTURA INTERNA = 0,8 M. AF_05/2018</t>
  </si>
  <si>
    <t>501,14</t>
  </si>
  <si>
    <t>CAIXA DE GORDURA ESPECIAL (CAPACIDADE: 312 L - PARA ATÉ 146 PESSOAS SERVIDAS NO PICO), RETANGULAR, EM ALVENARIA COM TIJOLOS CERÂMICOS MACIÇOS, DIMENSÕES INTERNAS = 0,4X1,2 M, ALTURA INTERNA = 1 M. AF_05/2018</t>
  </si>
  <si>
    <t>828,64</t>
  </si>
  <si>
    <t>CAIXA DE GORDURA SIMPLES (CAPACIDADE: 36 L), RETANGULAR, EM ALVENARIA COM BLOCOS DE CONCRETO, DIMENSÕES INTERNAS = 0,2X0,4 M, ALTURA INTERNA = 0,8 M. AF_05/2018</t>
  </si>
  <si>
    <t>214,40</t>
  </si>
  <si>
    <t>CAIXA DE GORDURA DUPLA (CAPACIDADE: 126 L), RETANGULAR, EM ALVENARIA COM BLOCOS DE CONCRETO, DIMENSÕES INTERNAS = 0,4X0,7 M, ALTURA INTERNA = 0,8 M. AF_05/2018</t>
  </si>
  <si>
    <t>380,93</t>
  </si>
  <si>
    <t>CAIXA ENTERRADA HIDRÁULICA RETANGULAR EM ALVENARIA COM TIJOLOS CERÂMICOS MACIÇOS, DIMENSÕES INTERNAS: 0,3X0,3X0,3 M PARA REDE DE DRENAGEM. AF_05/2018</t>
  </si>
  <si>
    <t>135,01</t>
  </si>
  <si>
    <t>CAIXA ENTERRADA HIDRÁULICA RETANGULAR EM ALVENARIA COM TIJOLOS CERÂMICOS MACIÇOS, DIMENSÕES INTERNAS: 0,4X0,4X0,4 M PARA REDE DE DRENAGEM. AF_05/2018</t>
  </si>
  <si>
    <t>213,93</t>
  </si>
  <si>
    <t>CAIXA ENTERRADA HIDRÁULICA RETANGULAR EM ALVENARIA COM TIJOLOS CERÂMICOS MACIÇOS, DIMENSÕES INTERNAS: 0,6X0,6X0,6 M PARA REDE DE DRENAGEM. AF_05/2018</t>
  </si>
  <si>
    <t>419,44</t>
  </si>
  <si>
    <t>CAIXA ENTERRADA HIDRÁULICA RETANGULAR EM ALVENARIA COM TIJOLOS CERÂMICOS MACIÇOS, DIMENSÕES INTERNAS: 0,8X0,8X0,6 M PARA REDE DE DRENAGEM. AF_05/2018</t>
  </si>
  <si>
    <t>578,88</t>
  </si>
  <si>
    <t>CAIXA ENTERRADA HIDRÁULICA RETANGULAR EM ALVENARIA COM TIJOLOS CERÂMICOS MACIÇOS, DIMENSÕES INTERNAS: 1X1X0,6 M PARA REDE DE DRENAGEM. AF_05/2018</t>
  </si>
  <si>
    <t>677,12</t>
  </si>
  <si>
    <t>CAIXA ENTERRADA HIDRÁULICA RETANGULAR, EM ALVENARIA COM BLOCOS DE CONCRETO, DIMENSÕES INTERNAS: 0,4X0,4X0,4 M PARA REDE DE DRENAGEM. AF_05/2018</t>
  </si>
  <si>
    <t>174,88</t>
  </si>
  <si>
    <t>CAIXA ENTERRADA HIDRÁULICA RETANGULAR, EM ALVENARIA COM BLOCOS DE CONCRETO, DIMENSÕES INTERNAS: 0,6X0,6X0,6 M PARA REDE DE DRENAGEM. AF_05/2018</t>
  </si>
  <si>
    <t>326,95</t>
  </si>
  <si>
    <t>CAIXA ENTERRADA HIDRÁULICA RETANGULAR, EM ALVENARIA COM BLOCOS DE CONCRETO, DIMENSÕES INTERNAS: 0,8X0,8X0,6 M PARA REDE DE DRENAGEM. AF_05/2018</t>
  </si>
  <si>
    <t>460,85</t>
  </si>
  <si>
    <t>CAIXA ENTERRADA HIDRÁULICA RETANGULAR, EM ALVENARIA COM BLOCOS DE CONCRETO, DIMENSÕES INTERNAS: 1X1X0,6 M PARA REDE DE DRENAGEM. AF_05/2018</t>
  </si>
  <si>
    <t>537,47</t>
  </si>
  <si>
    <t>20,52</t>
  </si>
  <si>
    <t>50,33</t>
  </si>
  <si>
    <t>25,09</t>
  </si>
  <si>
    <t>480,96</t>
  </si>
  <si>
    <t>491,86</t>
  </si>
  <si>
    <t>671,66</t>
  </si>
  <si>
    <t>411,81</t>
  </si>
  <si>
    <t>385,33</t>
  </si>
  <si>
    <t>37,24</t>
  </si>
  <si>
    <t>103,02</t>
  </si>
  <si>
    <t>8,78</t>
  </si>
  <si>
    <t>26,01</t>
  </si>
  <si>
    <t>28,09</t>
  </si>
  <si>
    <t>397,85</t>
  </si>
  <si>
    <t>453,42</t>
  </si>
  <si>
    <t>352,45</t>
  </si>
  <si>
    <t>256,54</t>
  </si>
  <si>
    <t>243,29</t>
  </si>
  <si>
    <t>144,06</t>
  </si>
  <si>
    <t>118,58</t>
  </si>
  <si>
    <t>229,46</t>
  </si>
  <si>
    <t>303,15</t>
  </si>
  <si>
    <t>118,55</t>
  </si>
  <si>
    <t>168,04</t>
  </si>
  <si>
    <t>199,13</t>
  </si>
  <si>
    <t>78,16</t>
  </si>
  <si>
    <t>74,83</t>
  </si>
  <si>
    <t>33,56</t>
  </si>
  <si>
    <t>65,52</t>
  </si>
  <si>
    <t>24,87</t>
  </si>
  <si>
    <t>733,11</t>
  </si>
  <si>
    <t>TANQUE DE LOUÇA BRANCA COM COLUNA, 30L OU EQUIVALENTE, INCLUSO SIFÃO FLEXÍVEL EM PVC, VÁLVULA PLÁSTICA E TORNEIRA DE METAL CROMADO PADRÃO POPULAR - FORNECIMENTO E INSTALAÇÃO. AF_12/2013</t>
  </si>
  <si>
    <t>702,86</t>
  </si>
  <si>
    <t>712,05</t>
  </si>
  <si>
    <t>566,72</t>
  </si>
  <si>
    <t>450,21</t>
  </si>
  <si>
    <t>459,40</t>
  </si>
  <si>
    <t>416,53</t>
  </si>
  <si>
    <t>425,72</t>
  </si>
  <si>
    <t>258,19</t>
  </si>
  <si>
    <t>267,38</t>
  </si>
  <si>
    <t>250,99</t>
  </si>
  <si>
    <t>260,18</t>
  </si>
  <si>
    <t>406,63</t>
  </si>
  <si>
    <t>425,94</t>
  </si>
  <si>
    <t>323,04</t>
  </si>
  <si>
    <t>315,84</t>
  </si>
  <si>
    <t>190,86</t>
  </si>
  <si>
    <t>284,32</t>
  </si>
  <si>
    <t>149,23</t>
  </si>
  <si>
    <t>291,55</t>
  </si>
  <si>
    <t>651,48</t>
  </si>
  <si>
    <t>520,87</t>
  </si>
  <si>
    <t>187,84</t>
  </si>
  <si>
    <t>180,64</t>
  </si>
  <si>
    <t>BANCADA MÁRMORE BRANCO POLIDO 0,50X0,60M, INCLUSO CUBA DE EMBUTIR OVAL EM LOUÇA BRANCA 35 X 50CM, VÁLVULA, SIFÃO TIPO GARRAFA E ENGATE FLEXÍVEL 40CM EM METAL CROMADO E APARELHO MISTURADOR DE MESA, PADRÃO MÉDIO - FORNECIMENTO E INSTALAÇÃO. AF_12/2013</t>
  </si>
  <si>
    <t>672,32</t>
  </si>
  <si>
    <t>439,09</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</si>
  <si>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</si>
  <si>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685,18</t>
  </si>
  <si>
    <t>722,27</t>
  </si>
  <si>
    <t>188,73</t>
  </si>
  <si>
    <t>194,38</t>
  </si>
  <si>
    <t>688,49</t>
  </si>
  <si>
    <t>694,14</t>
  </si>
  <si>
    <t>58,97</t>
  </si>
  <si>
    <t>45,86</t>
  </si>
  <si>
    <t>133,88</t>
  </si>
  <si>
    <t>49,62</t>
  </si>
  <si>
    <t>21,33</t>
  </si>
  <si>
    <t>TANQUE SÉPTICO CIRCULAR, EM CONCRETO PRÉ-MOLDADO, DIÂMETRO INTERNO = 1,10 M, ALTURA INTERNA = 2,50 M, VOLUME ÚTIL: 2138,2 L (PARA 5 CONTRIBUINTES). AF_05/2018</t>
  </si>
  <si>
    <t>1.026,81</t>
  </si>
  <si>
    <t>TANQUE SÉPTICO CIRCULAR, EM CONCRETO PRÉ-MOLDADO, DIÂMETRO INTERNO = 1,40 M, ALTURA INTERNA = 2,50 M, VOLUME ÚTIL: 3463,6 L (PARA 13 CONTRIBUINTES). AF_05/2018</t>
  </si>
  <si>
    <t>1.496,83</t>
  </si>
  <si>
    <t>TANQUE SÉPTICO CIRCULAR, EM CONCRETO PRÉ-MOLDADO, DIÂMETRO INTERNO = 1,88 M, ALTURA INTERNA = 2,50 M, VOLUME ÚTIL: 6245,8 L (PARA 32 CONTRIBUINTES). AF_05/2018</t>
  </si>
  <si>
    <t>2.180,97</t>
  </si>
  <si>
    <t>TANQUE SÉPTICO CIRCULAR, EM CONCRETO PRÉ-MOLDADO, DIÂMETRO INTERNO = 2,38 M, ALTURA INTERNA = 2,50 M, VOLUME ÚTIL: 10009,8 L (PARA 69 CONTRIBUINTES). AF_05/2018</t>
  </si>
  <si>
    <t>2.896,03</t>
  </si>
  <si>
    <t>TANQUE SÉPTICO CIRCULAR, EM CONCRETO PRÉ-MOLDADO, DIÂMETRO INTERNO = 2,38 M, ALTURA INTERNA = 3,0 M, VOLUME ÚTIL: 12234,2 L (PARA 86 CONTRIBUINTES). AF_05/2018</t>
  </si>
  <si>
    <t>3.340,41</t>
  </si>
  <si>
    <t>TANQUE SÉPTICO CIRCULAR, EM CONCRETO PRÉ-MOLDADO, DIÂMETRO INTERNO = 2,88 M, ALTURA INTERNA = 2,50 M, VOLUME ÚTIL: 14657,4 L (PARA 105 CONTRIBUINTES). AF_05/2018</t>
  </si>
  <si>
    <t>4.388,67</t>
  </si>
  <si>
    <t>TANQUE SÉPTICO RETANGULAR, EM ALVENARIA COM TIJOLOS CERÂMICOS MACIÇOS, DIMENSÕES INTERNAS: 1,0 X 2,0 X 1,4 M, VOLUME ÚTIL: 2000 L (PARA 5 CONTRIBUINTES). AF_05/2018</t>
  </si>
  <si>
    <t>3.542,34</t>
  </si>
  <si>
    <t>TANQUE SÉPTICO RETANGULAR, EM ALVENARIA COM TIJOLOS CERÂMICOS MACIÇOS, DIMENSÕES INTERNAS: 1,2 X 2,4 X 1,6 M, VOLUME ÚTIL: 3456 L (PARA 13 CONTRIBUINTES). AF_05/2018</t>
  </si>
  <si>
    <t>4.734,47</t>
  </si>
  <si>
    <t>TANQUE SÉPTICO RETANGULAR, EM ALVENARIA COM TIJOLOS CERÂMICOS MACIÇOS, DIMENSÕES INTERNAS: 1,4 X 3,2 X 1,8 M, VOLUME ÚTIL: 6272 L (PARA 32 CONTRIBUINTES). AF_05/2018</t>
  </si>
  <si>
    <t>6.698,18</t>
  </si>
  <si>
    <t>TANQUE SÉPTICO RETANGULAR, EM ALVENARIA COM TIJOLOS CERÂMICOS MACIÇOS, DIMENSÕES INTERNAS: 1,6 X 4,4 X 1,8 M, VOLUME ÚTIL: 9856 L (PARA 68 CONTRIBUINTES). AF_05/2018</t>
  </si>
  <si>
    <t>8.986,98</t>
  </si>
  <si>
    <t>TANQUE SÉPTICO RETANGULAR, EM ALVENARIA COM TIJOLOS CERÂMICOS MACIÇOS, DIMENSÕES INTERNAS: 1,6 X 4,8 X 2,0 M, VOLUME ÚTIL: 12288 L (PARA 86 CONTRIBUINTES). AF_05/2018</t>
  </si>
  <si>
    <t>10.296,95</t>
  </si>
  <si>
    <t>TANQUE SÉPTICO RETANGULAR, EM ALVENARIA COM TIJOLOS CERÂMICOS MACIÇOS, DIMENSÕES INTERNAS: 1,6 X 4,6 X 2,4 M, VOLUME ÚTIL: 14720 L (PARA 105 CONTRIBUINTES). AF_05/2018</t>
  </si>
  <si>
    <t>11.294,63</t>
  </si>
  <si>
    <t>FILTRO ANAERÓBIO RETANGULAR, EM ALVENARIA COM TIJOLOS CERÂMICOS MACIÇOS, DIMENSÕES INTERNAS: 0,8 X 1,2 X 1,67 M, VOLUME ÚTIL: 1152 L (PARA 5 CONTRIBUINTES). AF_05/2018</t>
  </si>
  <si>
    <t>2.948,58</t>
  </si>
  <si>
    <t>FILTRO ANAERÓBIO RETANGULAR, EM ALVENARIA COM TIJOLOS CERÂMICOS MACIÇOS, DIMENSÕES INTERNAS: 1,2 X 1,8 X 1,67 M, VOLUME ÚTIL: 2592 L (PARA 13 CONTRIBUINTES). AF_05/2018</t>
  </si>
  <si>
    <t>4.597,29</t>
  </si>
  <si>
    <t>FILTRO ANAERÓBIO RETANGULAR, EM ALVENARIA COM TIJOLOS CERÂMICOS MACIÇOS, DIMENSÕES INTERNAS: 1,4 X 3,0 X 1,67 M, VOLUME ÚTIL: 5040 L (PARA 32 CONTRIBUINTES). AF_05/2018</t>
  </si>
  <si>
    <t>7.118,75</t>
  </si>
  <si>
    <t>FILTRO ANAERÓBIO RETANGULAR, EM ALVENARIA COM TIJOLOS CERÂMICOS MACIÇOS, DIMENSÕES INTERNAS: 1,4 X 4,2 X 1,67 M, VOLUME ÚTIL: 7056 L (PARA 67 CONTRIBUINTES). AF_05/2018</t>
  </si>
  <si>
    <t>9.245,13</t>
  </si>
  <si>
    <t>FILTRO ANAERÓBIO RETANGULAR, EM ALVENARIA COM TIJOLOS CERÂMICOS MACIÇOS, DIMENSÕES INTERNAS: 1,6 X 4,6 X 1,67 M, VOLUME ÚTIL: 8832 L (PARA 84 CONTRIBUINTES). AF_05/2018</t>
  </si>
  <si>
    <t>10.642,48</t>
  </si>
  <si>
    <t>FILTRO ANAERÓBIO RETANGULAR, EM ALVENARIA COM TIJOLOS CERÂMICOS MACIÇOS, DIMENSÕES INTERNAS: 1,6 X 5,6 X 1,67 M, VOLUME ÚTIL: 10752 L (PARA 103 CONTRIBUINTES). AF_05/2018</t>
  </si>
  <si>
    <t>12.521,38</t>
  </si>
  <si>
    <t>SUMIDOURO RETANGULAR, EM ALVENARIA COM TIJOLOS CERÂMICOS MACIÇOS, DIMENSÕES INTERNAS: 0,8 X 1,4 X 3,0 M, ÁREA DE INFILTRAÇÃO: 13,2 M² (PARA 5 CONTRIBUINTES). AF_05/2018</t>
  </si>
  <si>
    <t>2.983,32</t>
  </si>
  <si>
    <t>SUMIDOURO RETANGULAR, EM ALVENARIA COM TIJOLOS CERÂMICOS MACIÇOS, DIMENSÕES INTERNAS: 1,0 X 3,0 X 3,0 M, ÁREA DE INFILTRAÇÃO: 25 M² (PARA 10 CONTRIBUINTES). AF_05/2018</t>
  </si>
  <si>
    <t>5.222,18</t>
  </si>
  <si>
    <t>SUMIDOURO RETANGULAR, EM ALVENARIA COM TIJOLOS CERÂMICOS MACIÇOS, DIMENSÕES INTERNAS: 1,6 X 3,4 X 3,0 M, ÁREA DE INFILTRAÇÃO: 32,9 M² (PARA 13 CONTRIBUINTES). AF_05/2018</t>
  </si>
  <si>
    <t>6.710,37</t>
  </si>
  <si>
    <t>SUMIDOURO RETANGULAR, EM ALVENARIA COM TIJOLOS CERÂMICOS MACIÇOS, DIMENSÕES INTERNAS: 1,6 X 5,8 X 3,0 M, ÁREA DE INFILTRAÇÃO: 50 M² (PARA 20 CONTRIBUINTES). AF_05/2018</t>
  </si>
  <si>
    <t>9.937,34</t>
  </si>
  <si>
    <t>TANQUE SÉPTICO RETANGULAR, EM ALVENARIA COM BLOCOS DE CONCRETO, DIMENSÕES INTERNAS: 1,0 X 2,0 X 1,4 M, VOLUME ÚTIL: 2000 L (PARA 5 CONTRIBUINTES). AF_05/2018</t>
  </si>
  <si>
    <t>2.827,66</t>
  </si>
  <si>
    <t>TANQUE SÉPTICO RETANGULAR, EM ALVENARIA COM BLOCOS DE CONCRETO, DIMENSÕES INTERNAS: 1,2 X 2,4 X 1,6 M, VOLUME ÚTIL: 3456 L (PARA 13 CONTRIBUINTES). AF_05/2018</t>
  </si>
  <si>
    <t>3.745,03</t>
  </si>
  <si>
    <t>TANQUE SÉPTICO RETANGULAR, EM ALVENARIA COM BLOCOS DE CONCRETO, DIMENSÕES INTERNAS: 1,4 X 3,2 X 1,8 M, VOLUME ÚTIL: 6272 L (PARA 32 CONTRIBUINTES). AF_05/2018</t>
  </si>
  <si>
    <t>5.268,12</t>
  </si>
  <si>
    <t>TANQUE SÉPTICO RETANGULAR, EM ALVENARIA COM BLOCOS DE CONCRETO, DIMENSÕES INTERNAS: 1,6 X 4,4 X 1,8 M, VOLUME ÚTIL: 9856 L (PARA 68 CONTRIBUINTES). AF_05/2018</t>
  </si>
  <si>
    <t>7.133,45</t>
  </si>
  <si>
    <t>TANQUE SÉPTICO RETANGULAR, EM ALVENARIA COM BLOCOS DE CONCRETO, DIMENSÕES INTERNAS: 1,6 X 4,8 X 2,0 M, VOLUME ÚTIL: 12288 L (PARA 86 CONTRIBUINTES). AF_05/2018</t>
  </si>
  <si>
    <t>8.081,05</t>
  </si>
  <si>
    <t>TANQUE SÉPTICO RETANGULAR, EM ALVENARIA COM BLOCOS DE CONCRETO, DIMENSÕES INTERNAS: 1,6 X 4,6 X 2,4 M, VOLUME ÚTIL: 14720 L (PARA 105 CONTRIBUINTES). AF_05/2018</t>
  </si>
  <si>
    <t>8.680,00</t>
  </si>
  <si>
    <t>FILTRO ANAERÓBIO RETANGULAR, EM ALVENARIA COM BLOCOS DE CONCRETO, DIMENSÕES INTERNAS: 0,8 X 1,2 X 1,67 M, VOLUME ÚTIL: 1152 L (PARA 5 CONTRIBUINTES). AF_05/2018</t>
  </si>
  <si>
    <t>2.396,25</t>
  </si>
  <si>
    <t>FILTRO ANAERÓBIO RETANGULAR, EM ALVENARIA COM BLOCOS DE CONCRETO, DIMENSÕES INTERNAS: 1,2 X 1,8 X 1,67 M, VOLUME ÚTIL: 2592 L (PARA 13 CONTRIBUINTES). AF_05/2018</t>
  </si>
  <si>
    <t>3.776,01</t>
  </si>
  <si>
    <t>FILTRO ANAERÓBIO RETANGULAR, EM ALVENARIA COM BLOCOS DE CONCRETO, DIMENSÕES INTERNAS: 1,4 X 3,0 X 1,67 M, VOLUME ÚTIL: 5040 L (PARA 32 CONTRIBUINTES). AF_05/2018</t>
  </si>
  <si>
    <t>5.908,77</t>
  </si>
  <si>
    <t>FILTRO ANAERÓBIO RETANGULAR, EM ALVENARIA COM BLOCOS DE CONCRETO, DIMENSÕES INTERNAS: 1,4 X 4,2 X 1,67 M, VOLUME ÚTIL: 7056 L (PARA 67 CONTRIBUINTES). AF_05/2018</t>
  </si>
  <si>
    <t>7.615,49</t>
  </si>
  <si>
    <t>FILTRO ANAERÓBIO RETANGULAR, EM ALVENARIA COM BLOCOS DE CONCRETO, DIMENSÕES INTERNAS: 1,6 X 4,6 X 1,67 M, VOLUME ÚTIL: 8832 L (PARA 84 CONTRIBUINTES). AF_05/2018</t>
  </si>
  <si>
    <t>8.932,09</t>
  </si>
  <si>
    <t>FILTRO ANAERÓBIO RETANGULAR, EM ALVENARIA COM BLOCOS DE CONCRETO, DIMENSÕES INTERNAS: 1,6 X 5,6 X 1,67 M, VOLUME ÚTIL: 10752 L (PARA 103 CONTRIBUINTES). AF_05/2018</t>
  </si>
  <si>
    <t>10.534,55</t>
  </si>
  <si>
    <t>SUMIDOURO RETANGULAR, EM ALVENARIA COM BLOCOS DE CONCRETO, DIMENSÕES INTERNAS: 0,8 X 1,4 X 3,0 M, ÁREA DE INFILTRAÇÃO: 13,2 M² (PARA 5 CONTRIBUINTES). AF_05/2018</t>
  </si>
  <si>
    <t>2.034,22</t>
  </si>
  <si>
    <t>SUMIDOURO RETANGULAR, EM ALVENARIA COM BLOCOS DE CONCRETO, DIMENSÕES INTERNAS: 1,0 X 3,0 X 3,0 M, ÁREA DE INFILTRAÇÃO: 25 M² (PARA 10 CONTRIBUINTES). AF_05/2018</t>
  </si>
  <si>
    <t>3.488,87</t>
  </si>
  <si>
    <t>SUMIDOURO RETANGULAR, EM ALVENARIA COM BLOCOS DE CONCRETO, DIMENSÕES INTERNAS: 1,6 X 3,4 X 3,0 M, ÁREA DE INFILTRAÇÃO: 32,9 M² (PARA 13 CONTRIBUINTES). AF_05/2018</t>
  </si>
  <si>
    <t>4.541,34</t>
  </si>
  <si>
    <t>SUMIDOURO RETANGULAR, EM ALVENARIA COM BLOCOS DE CONCRETO, DIMENSÕES INTERNAS: 1,6 X 5,8 X 3,0 M, ÁREA DE INFILTRAÇÃO: 50 M² (PARA 20 CONTRIBUINTES). AF_05/2018</t>
  </si>
  <si>
    <t>6.710,70</t>
  </si>
  <si>
    <t>CAIXA DE GORDURA ESPECIAL (CAPACIDADE: 312 L - PARA ATÉ 146 PESSOAS SERVIDAS NO PICO), RETANGULAR, EM ALVENARIA COM BLOCOS DE CONCRETO, DIMENSÕES INTERNAS = 0,4X1,2 M, ALTURA INTERNA = 1 M. AF_05/2018</t>
  </si>
  <si>
    <t>621,20</t>
  </si>
  <si>
    <t>CAIXA DE GORDURA PEQUENA (CAPACIDADE: 19 L), CIRCULAR, EM PVC, DIÂMETRO INTERNO= 0,3 M. AF_05/2018</t>
  </si>
  <si>
    <t>412,23</t>
  </si>
  <si>
    <t>CAIXA DE INSPEÇÃO PARA ATERRAMENTO, CIRCULAR, EM POLIETILENO, DIÂMETRO INTERNO = 0,3 M. AF_05/2018</t>
  </si>
  <si>
    <t>21,55</t>
  </si>
  <si>
    <t>TAMPA CIRCULAR PARA ESGOTO E DRENAGEM, EM FERRO FUNDIDO, DIÂMETRO INTERNO = 0,6 M. AF_05/2018</t>
  </si>
  <si>
    <t>424,52</t>
  </si>
  <si>
    <t>TAMPA CIRCULAR PARA ESGOTO E DRENAGEM, EM CONCRETO PRÉ-MOLDADO, DIÂMETRO INTERNO = 0,6 M. AF_05/2018</t>
  </si>
  <si>
    <t>85,30</t>
  </si>
  <si>
    <t>110,12</t>
  </si>
  <si>
    <t>171,03</t>
  </si>
  <si>
    <t>93,43</t>
  </si>
  <si>
    <t>REGISTRO/VALVULA GLOBO ANGULAR 45 GRAUS EM LATAO PARA HIDRANTES DE INCÊNDIO PREDIAL DN 2.1/2, COM VOLANTE, CLASSE DE PRESSAO DE ATE 200 PSI - FORNECIMENTO E INSTALACAO</t>
  </si>
  <si>
    <t>279,40</t>
  </si>
  <si>
    <t>REGISTRO DE PRESSÃO BRUTO, LATÃO,  ROSCÁVEL, 3/4, FORNECIDO E INSTALADO EM RAMAL DE ÁGUA. AF_12/2014</t>
  </si>
  <si>
    <t>24,41</t>
  </si>
  <si>
    <t>190,90</t>
  </si>
  <si>
    <t>328,92</t>
  </si>
  <si>
    <t>192,18</t>
  </si>
  <si>
    <t>53,23</t>
  </si>
  <si>
    <t>41,57</t>
  </si>
  <si>
    <t>75,51</t>
  </si>
  <si>
    <t>47,26</t>
  </si>
  <si>
    <t>57,41</t>
  </si>
  <si>
    <t>68,13</t>
  </si>
  <si>
    <t>98,07</t>
  </si>
  <si>
    <t>169,35</t>
  </si>
  <si>
    <t>199,68</t>
  </si>
  <si>
    <t>380,26</t>
  </si>
  <si>
    <t>82,11</t>
  </si>
  <si>
    <t>103,23</t>
  </si>
  <si>
    <t>106,58</t>
  </si>
  <si>
    <t>TORNEIRA DE BOIA, ROSCÁVEL, 1/2 , FORNECIDA E INSTALADA EM RESERVAÇÃO DE ÁGUA. AF_06/2016</t>
  </si>
  <si>
    <t>24,44</t>
  </si>
  <si>
    <t>TORNEIRA DE BOIA, ROSCÁVEL, 3/4 , FORNECIDA E INSTALADA EM RESERVAÇÃO DE ÁGUA. AF_06/2016</t>
  </si>
  <si>
    <t>28,61</t>
  </si>
  <si>
    <t>TORNEIRA DE BOIA, ROSCÁVEL, 1, FORNECIDA E INSTALADA EM RESERVAÇÃO DE ÁGUA. AF_06/2016</t>
  </si>
  <si>
    <t>43,41</t>
  </si>
  <si>
    <t>TORNEIRA DE BOIA, ROSCÁVEL, 1 1/4 , FORNECIDA E INSTALADA EM RESERVAÇÃO DE ÁGUA. AF_06/2016</t>
  </si>
  <si>
    <t>93,35</t>
  </si>
  <si>
    <t>TORNEIRA DE BOIA, ROSCÁVEL, 1 1/2 , FORNECIDA E INSTALADA EM RESERVAÇÃO DE ÁGUA. AF_06/2016</t>
  </si>
  <si>
    <t>TORNEIRA DE BOIA, ROSCÁVEL, 2, FORNECIDA E INSTALADA EM RESERVAÇÃO DE ÁGUA. AF_06/2016</t>
  </si>
  <si>
    <t>154,19</t>
  </si>
  <si>
    <t>58,50</t>
  </si>
  <si>
    <t>68,57</t>
  </si>
  <si>
    <t>88,30</t>
  </si>
  <si>
    <t>100,17</t>
  </si>
  <si>
    <t>139,31</t>
  </si>
  <si>
    <t>VÁLVULA DE RETENÇÃO HORIZONTAL, DE BRONZE, ROSCÁVEL, 3/4" - FORNECIMENTO E INSTALAÇÃO. AF_01/2019</t>
  </si>
  <si>
    <t>71,87</t>
  </si>
  <si>
    <t>VÁLVULA DE RETENÇÃO HORIZONTAL, DE BRONZE, ROSCÁVEL, 1" - FORNECIMENTO E INSTALAÇÃO. AF_01/2019</t>
  </si>
  <si>
    <t>116,83</t>
  </si>
  <si>
    <t>VÁLVULA DE RETENÇÃO HORIZONTAL, DE BRONZE, ROSCÁVEL, 1 1/4" - FORNECIMENTO E INSTALAÇÃO. AF_01/2019</t>
  </si>
  <si>
    <t>160,80</t>
  </si>
  <si>
    <t>VÁLVULA DE RETENÇÃO HORIZONTAL, DE BRONZE, ROSCÁVEL, 1 1/2"  - FORNECIMENTO E INSTALAÇÃO. AF_01/2019</t>
  </si>
  <si>
    <t>176,13</t>
  </si>
  <si>
    <t>VÁLVULA DE RETENÇÃO HORIZONTAL, DE BRONZE, ROSCÁVEL, 2"  - FORNECIMENTO E INSTALAÇÃO. AF_01/2019</t>
  </si>
  <si>
    <t>235,89</t>
  </si>
  <si>
    <t>VÁLVULA DE RETENÇÃO HORIZONTAL, DE BRONZE, ROSCÁVEL, 2 1/2" - FORNECIMENTO E INSTALAÇÃO. AF_01/2019</t>
  </si>
  <si>
    <t>323,70</t>
  </si>
  <si>
    <t>VÁLVULA DE RETENÇÃO HORIZONTAL, DE BRONZE, ROSCÁVEL, 3" - FORNECIMENTO E INSTALAÇÃO. AF_01/2019</t>
  </si>
  <si>
    <t>436,35</t>
  </si>
  <si>
    <t>VÁLVULA DE RETENÇÃO HORIZONTAL, DE BRONZE, ROSCÁVEL, 4" - FORNECIMENTO E INSTALAÇÃO. AF_01/2019</t>
  </si>
  <si>
    <t>658,57</t>
  </si>
  <si>
    <t>VÁLVULA DE RETENÇÃO VERTICAL, DE BRONZE, ROSCÁVEL, 1/2" - FORNECIMENTO E INSTALAÇÃO. AF_01/2019</t>
  </si>
  <si>
    <t>68,89</t>
  </si>
  <si>
    <t>VÁLVULA DE RETENÇÃO VERTICAL, DE BRONZE, ROSCÁVEL, 3/4" - FORNECIMENTO E INSTALAÇÃO. AF_01/2019</t>
  </si>
  <si>
    <t>48,86</t>
  </si>
  <si>
    <t>VÁLVULA DE RETENÇÃO VERTICAL, DE BRONZE, ROSCÁVEL, 1" - FORNECIMENTO E INSTALAÇÃO. AF_01/2019</t>
  </si>
  <si>
    <t>74,61</t>
  </si>
  <si>
    <t>VÁLVULA DE RETENÇÃO VERTICAL, DE BRONZE, ROSCÁVEL, 1 1/4" - FORNECIMENTO E INSTALAÇÃO. AF_01/2019</t>
  </si>
  <si>
    <t>VÁLVULA DE RETENÇÃO VERTICAL, DE BRONZE, ROSCÁVEL, 1 1/2" - FORNECIMENTO E INSTALAÇÃO. AF_01/2019</t>
  </si>
  <si>
    <t>107,98</t>
  </si>
  <si>
    <t>VÁLVULA DE RETENÇÃO VERTICAL, DE BRONZE, ROSCÁVEL, 2" - FORNECIMENTO E INSTALAÇÃO. AF_01/2019</t>
  </si>
  <si>
    <t>144,76</t>
  </si>
  <si>
    <t>VÁLVULA DE RETENÇÃO VERTICAL, DE BRONZE, ROSCÁVEL, 3" - FORNECIMENTO E INSTALAÇÃO. AF_01/2019</t>
  </si>
  <si>
    <t>280,42</t>
  </si>
  <si>
    <t>VÁLVULA DE RETENÇÃO VERTICAL, DE BRONZE, ROSCÁVEL, 4" - FORNECIMENTO E INSTALAÇÃO. AF_01/2019</t>
  </si>
  <si>
    <t>462,38</t>
  </si>
  <si>
    <t>VÁLVULA DE DESCARGA METÁLICA, BASE 1 1/2 ", ACABAMENTO METALICO CROMADO - FORNECIMENTO E INSTALAÇÃO. AF_01/2019</t>
  </si>
  <si>
    <t>214,72</t>
  </si>
  <si>
    <t>KIT CAVALETE PARA MEDIÇÃO DE ÁGUA - ENTRADA PRINCIPAL, EM PVC SOLDÁVEL DN 20 (½")   FORNECIMENTO E INSTALAÇÃO (EXCLUSIVE HIDRÔMETRO). AF_11/2016</t>
  </si>
  <si>
    <t>115,63</t>
  </si>
  <si>
    <t>KIT CAVALETE PARA MEDIÇÃO DE ÁGUA - ENTRADA PRINCIPAL, EM PVC SOLDÁVEL DN 25 (¾")   FORNECIMENTO E INSTALAÇÃO (EXCLUSIVE HIDRÔMETRO). AF_11/2016</t>
  </si>
  <si>
    <t>388,67</t>
  </si>
  <si>
    <t>469,57</t>
  </si>
  <si>
    <t>586,48</t>
  </si>
  <si>
    <t>205,77</t>
  </si>
  <si>
    <t>304,09</t>
  </si>
  <si>
    <t>397,66</t>
  </si>
  <si>
    <t>146,92</t>
  </si>
  <si>
    <t>268,28</t>
  </si>
  <si>
    <t>399,51</t>
  </si>
  <si>
    <t>523,57</t>
  </si>
  <si>
    <t>103,56</t>
  </si>
  <si>
    <t>109,88</t>
  </si>
  <si>
    <t>134,15</t>
  </si>
  <si>
    <t>64,80</t>
  </si>
  <si>
    <t>KIT CAVALETE PARA MEDIÇÃO DE ÁGUA - ENTRADA INDIVIDUALIZADA, EM PVC DN 25 (¾), PARA 1 MEDIDOR  FORNECIMENTO E INSTALAÇÃO (EXCLUSIVE HIDRÔMETRO). AF_11/2016</t>
  </si>
  <si>
    <t>115,34</t>
  </si>
  <si>
    <t>51,61</t>
  </si>
  <si>
    <t>82,67</t>
  </si>
  <si>
    <t>14,36</t>
  </si>
  <si>
    <t>22,46</t>
  </si>
  <si>
    <t>31,68</t>
  </si>
  <si>
    <t>PERFILADO DE SEÇÃO 38X76 MM PARA SUPORTE DE ATÉ 3 TUBOS HORIZONTAIS. AF_05/2015</t>
  </si>
  <si>
    <t>23,73</t>
  </si>
  <si>
    <t>PERFILADO DE SEÇÃO 38X76 MM PARA SUPORTE DE MAIS DE 3 TUBOS HORIZONTAIS. AF_05/2015</t>
  </si>
  <si>
    <t>PERFILADO DE SEÇÃO 38X38 MM PARA SUPORTE DE ATÉ 3 TUBOS VERTICAIS. AF_05/2015</t>
  </si>
  <si>
    <t>PERFILADO DE SEÇÃO 38X38 MM PARA SUPORTE DE MAIS DE 3 TUBOS VERTICAIS. AF_05/2015</t>
  </si>
  <si>
    <t>16,58</t>
  </si>
  <si>
    <t>4,43</t>
  </si>
  <si>
    <t>2,66</t>
  </si>
  <si>
    <t>FIXAÇÃO DE TUBOS HORIZONTAIS DE PPR DIÂMETROS MENORES OU IGUAIS A 40 MM COM ABRAÇADEIRA METÁLICA RÍGIDA TIPO  D  1/2" , FIXADA DIRETAMENTE NA LAJE. AF_05/2015</t>
  </si>
  <si>
    <t>34,07</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</si>
  <si>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</si>
  <si>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</si>
  <si>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</si>
  <si>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</si>
  <si>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</si>
  <si>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11,06</t>
  </si>
  <si>
    <t>10,33</t>
  </si>
  <si>
    <t>11,64</t>
  </si>
  <si>
    <t>1.821,67</t>
  </si>
  <si>
    <t>1.312,17</t>
  </si>
  <si>
    <t>1.053,37</t>
  </si>
  <si>
    <t>897,08</t>
  </si>
  <si>
    <t>28,95</t>
  </si>
  <si>
    <t>PERFILADO DE SEÇÃO 38X76 MM PARA SUPORTE DE DUTO EM CHAPA GALVANIZADA BITOLA 26. AF_07/2017</t>
  </si>
  <si>
    <t>67,05</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</si>
  <si>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</si>
  <si>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</si>
  <si>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</si>
  <si>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34,73</t>
  </si>
  <si>
    <t>PERFILADO DE SEÇÃO 38X76 MM PARA SUPORTE DE ELETROCALHA LISA OU PERFURADA EM AÇO GALVANIZADO, LARGURA 500 OU 800 MM E ALTURA 50 MM. AF_07/2017</t>
  </si>
  <si>
    <t>37,27</t>
  </si>
  <si>
    <t>TIL (TUBO DE INSPEÇÃO E LIMPEZA) RADIAL PARA ESGOTO, EM PVC, DN 300 X 200 MM. AF_05/2018</t>
  </si>
  <si>
    <t>1.832,99</t>
  </si>
  <si>
    <t>451,25</t>
  </si>
  <si>
    <t>586,62</t>
  </si>
  <si>
    <t>197,84</t>
  </si>
  <si>
    <t>316,56</t>
  </si>
  <si>
    <t>633,12</t>
  </si>
  <si>
    <t>949,68</t>
  </si>
  <si>
    <t>1.290,12</t>
  </si>
  <si>
    <t>1.754,57</t>
  </si>
  <si>
    <t>1.960,99</t>
  </si>
  <si>
    <t>516,05</t>
  </si>
  <si>
    <t>670,86</t>
  </si>
  <si>
    <t>1.032,10</t>
  </si>
  <si>
    <t>1.651,36</t>
  </si>
  <si>
    <t>395,70</t>
  </si>
  <si>
    <t>791,40</t>
  </si>
  <si>
    <t>370,10</t>
  </si>
  <si>
    <t>71,62</t>
  </si>
  <si>
    <t>143,11</t>
  </si>
  <si>
    <t>904,89</t>
  </si>
  <si>
    <t>80,40</t>
  </si>
  <si>
    <t>147,26</t>
  </si>
  <si>
    <t>88,05</t>
  </si>
  <si>
    <t>67,92</t>
  </si>
  <si>
    <t>23,98</t>
  </si>
  <si>
    <t>43,29</t>
  </si>
  <si>
    <t>524,92</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</si>
  <si>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</si>
  <si>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793,57</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</si>
  <si>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</si>
  <si>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646,27</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</si>
  <si>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</si>
  <si>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500,09</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</si>
  <si>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</si>
  <si>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357,51</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</si>
  <si>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</si>
  <si>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494,87</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</si>
  <si>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</si>
  <si>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410,81</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</si>
  <si>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</si>
  <si>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326,12</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</si>
  <si>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</si>
  <si>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37,68</t>
  </si>
  <si>
    <t>2,10</t>
  </si>
  <si>
    <t>2,32</t>
  </si>
  <si>
    <t>14,71</t>
  </si>
  <si>
    <t>15,99</t>
  </si>
  <si>
    <t>6,23</t>
  </si>
  <si>
    <t>9,68</t>
  </si>
  <si>
    <t>8,91</t>
  </si>
  <si>
    <t>ESCAVAÇÃO MECANIZADA PARA BLOCO DE COROAMENTO OU SAPATA, SEM PREVISÃO DE FÔRMA, COM RETROESCAVADEIRA. AF_06/2017</t>
  </si>
  <si>
    <t>74,94</t>
  </si>
  <si>
    <t>ESCAVAÇÃO MECANIZADA PARA BLOCO DE COROAMENTO OU SAPATA, COM PREVISÃO DE FÔRMA, COM RETROESCAVADEIRA. AF_06/2017</t>
  </si>
  <si>
    <t>ESCAVAÇÃO MANUAL PARA BLOCO DE COROAMENTO OU SAPATA, SEM PREVISÃO DE FÔRMA. AF_06/2017</t>
  </si>
  <si>
    <t>120,33</t>
  </si>
  <si>
    <t>ESCAVAÇÃO MANUAL PARA BLOCO DE COROAMENTO OU SAPATA, COM PREVISÃO DE FÔRMA. AF_06/2017</t>
  </si>
  <si>
    <t>76,75</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</si>
  <si>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</si>
  <si>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</si>
  <si>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</si>
  <si>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243,01</t>
  </si>
  <si>
    <t>ESCAVAÇÃO MANUAL DE VALA PARA VIGA BALDRAME, COM PREVISÃO DE FÔRMA. AF_06/2017</t>
  </si>
  <si>
    <t>100,76</t>
  </si>
  <si>
    <t>FABRICAÇÃO, MONTAGEM E DESMONTAGEM DE FÔRMA PARA BLOCO DE COROAMENTO, EM MADEIRA SERRADA, E=25 MM, 1 UTILIZAÇÃO. AF_06/2017</t>
  </si>
  <si>
    <t>110,86</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</si>
  <si>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</si>
  <si>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</si>
  <si>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</si>
  <si>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</si>
  <si>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13,46</t>
  </si>
  <si>
    <t>167,60</t>
  </si>
  <si>
    <t>251,40</t>
  </si>
  <si>
    <t>12,72</t>
  </si>
  <si>
    <t>ESCAVAÇÃO MECANIZADA DE VALA COM PROF. ATÉ 1,5 M (MÉDIA ENTRE MONTANTE E JUSANTE/UMA COMPOSIÇÃO POR TRECHO), COM ESCAVADEIRA HIDRÁULICA (0,8 M3), LARG. DE 1,5 M A 2,5 M, EM SOLO DE 1A CATEGORIA, EM LOCAIS COM ALTO NÍVEL DE INTERFERÊNCIA. AF_01/2015</t>
  </si>
  <si>
    <t>7,91</t>
  </si>
  <si>
    <t>7,68</t>
  </si>
  <si>
    <t>ESCAVAÇÃO MECANIZADA DE VALA COM PROF. ATÉ 1,5 M(MÉDIA ENTRE MONTANTE E JUSANTE/UMA COMPOSIÇÃO POR TRECHO), COM ESCAVADEIRA HIDRÁULICA (0,8 M3), LARG. DE 1,5M A 2,5 M, EM SOLO DE 1A CATEGORIA, LOCAIS COM BAIXO NÍVEL DE INTERFERÊNCIA. AF_01/2015</t>
  </si>
  <si>
    <t>4,57</t>
  </si>
  <si>
    <t>10,70</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</si>
  <si>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</si>
  <si>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</si>
  <si>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</si>
  <si>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</si>
  <si>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</si>
  <si>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66,30</t>
  </si>
  <si>
    <t>63,17</t>
  </si>
  <si>
    <t>19,44</t>
  </si>
  <si>
    <t>16,68</t>
  </si>
  <si>
    <t>19,31</t>
  </si>
  <si>
    <t>12,55</t>
  </si>
  <si>
    <t>30,09</t>
  </si>
  <si>
    <t>65,90</t>
  </si>
  <si>
    <t>63,14</t>
  </si>
  <si>
    <t>58,35</t>
  </si>
  <si>
    <t>59,28</t>
  </si>
  <si>
    <t>57,71</t>
  </si>
  <si>
    <t>72,42</t>
  </si>
  <si>
    <t>65,77</t>
  </si>
  <si>
    <t>62,81</t>
  </si>
  <si>
    <t>59,01</t>
  </si>
  <si>
    <t>76,55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</si>
  <si>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</si>
  <si>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</si>
  <si>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</si>
  <si>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</si>
  <si>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12,12</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</si>
  <si>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</si>
  <si>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</si>
  <si>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9,34</t>
  </si>
  <si>
    <t>REATERRO MECANIZADO DE VALA COM ESCAVADEIRA HIDRÁULICA (CAPACIDADE DA CAÇAMBA: 0,8 M³ / POTÊNCIA: 111 HP), LARGURA ATÉ 1,5 M, PROFUNDIDADE DE 4,5 A 6,0 M, COM SOLO DE 1ª CATEGORIA EM LOCAIS COM ALTO NÍVEL DE INTERFERÊNCIA. AF_04/2016</t>
  </si>
  <si>
    <t>8,14</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</si>
  <si>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</si>
  <si>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</si>
  <si>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</si>
  <si>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11,12</t>
  </si>
  <si>
    <t>7,63</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</si>
  <si>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</si>
  <si>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</si>
  <si>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18,37</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</si>
  <si>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</si>
  <si>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</si>
  <si>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</si>
  <si>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17,25</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</si>
  <si>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</si>
  <si>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</si>
  <si>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</si>
  <si>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7,88</t>
  </si>
  <si>
    <t>20,15</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</si>
  <si>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</si>
  <si>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</si>
  <si>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</si>
  <si>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</si>
  <si>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</si>
  <si>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</si>
  <si>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</si>
  <si>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</si>
  <si>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4,97</t>
  </si>
  <si>
    <t>158,88</t>
  </si>
  <si>
    <t>185,14</t>
  </si>
  <si>
    <t>162,82</t>
  </si>
  <si>
    <t>189,12</t>
  </si>
  <si>
    <t>138,87</t>
  </si>
  <si>
    <t>165,15</t>
  </si>
  <si>
    <t>142,83</t>
  </si>
  <si>
    <t>169,09</t>
  </si>
  <si>
    <t>148,07</t>
  </si>
  <si>
    <t>134,86</t>
  </si>
  <si>
    <t>154,89</t>
  </si>
  <si>
    <t>100,22</t>
  </si>
  <si>
    <t>115,38</t>
  </si>
  <si>
    <t>105,86</t>
  </si>
  <si>
    <t>122,00</t>
  </si>
  <si>
    <t>85,06</t>
  </si>
  <si>
    <t>64,01</t>
  </si>
  <si>
    <t>114,04</t>
  </si>
  <si>
    <t>59,57</t>
  </si>
  <si>
    <t>203,86</t>
  </si>
  <si>
    <t>52,27</t>
  </si>
  <si>
    <t>59,73</t>
  </si>
  <si>
    <t>61,16</t>
  </si>
  <si>
    <t>32,47</t>
  </si>
  <si>
    <t>33,55</t>
  </si>
  <si>
    <t>47,70</t>
  </si>
  <si>
    <t>55,18</t>
  </si>
  <si>
    <t>42,76</t>
  </si>
  <si>
    <t>65,85</t>
  </si>
  <si>
    <t>67,28</t>
  </si>
  <si>
    <t>36,03</t>
  </si>
  <si>
    <t>51,35</t>
  </si>
  <si>
    <t>58,91</t>
  </si>
  <si>
    <t>60,34</t>
  </si>
  <si>
    <t>67,27</t>
  </si>
  <si>
    <t>68,29</t>
  </si>
  <si>
    <t>63,37</t>
  </si>
  <si>
    <t>64,67</t>
  </si>
  <si>
    <t>74,08</t>
  </si>
  <si>
    <t>75,18</t>
  </si>
  <si>
    <t>115,54</t>
  </si>
  <si>
    <t>116,95</t>
  </si>
  <si>
    <t>57,97</t>
  </si>
  <si>
    <t>53,18</t>
  </si>
  <si>
    <t>61,54</t>
  </si>
  <si>
    <t>93,50</t>
  </si>
  <si>
    <t>94,91</t>
  </si>
  <si>
    <t>76,11</t>
  </si>
  <si>
    <t>77,13</t>
  </si>
  <si>
    <t>73,86</t>
  </si>
  <si>
    <t>87,50</t>
  </si>
  <si>
    <t>134,71</t>
  </si>
  <si>
    <t>136,12</t>
  </si>
  <si>
    <t>62,50</t>
  </si>
  <si>
    <t>58,78</t>
  </si>
  <si>
    <t>60,08</t>
  </si>
  <si>
    <t>69,02</t>
  </si>
  <si>
    <t>105,09</t>
  </si>
  <si>
    <t>106,50</t>
  </si>
  <si>
    <t>63,82</t>
  </si>
  <si>
    <t>65,83</t>
  </si>
  <si>
    <t>58,62</t>
  </si>
  <si>
    <t>572,40</t>
  </si>
  <si>
    <t>48,49</t>
  </si>
  <si>
    <t>50,67</t>
  </si>
  <si>
    <t>52,75</t>
  </si>
  <si>
    <t>44,11</t>
  </si>
  <si>
    <t>46,19</t>
  </si>
  <si>
    <t>55,15</t>
  </si>
  <si>
    <t>50,43</t>
  </si>
  <si>
    <t>52,74</t>
  </si>
  <si>
    <t>61,04</t>
  </si>
  <si>
    <t>63,35</t>
  </si>
  <si>
    <t>53,79</t>
  </si>
  <si>
    <t>56,10</t>
  </si>
  <si>
    <t>51,45</t>
  </si>
  <si>
    <t>54,41</t>
  </si>
  <si>
    <t>63,67</t>
  </si>
  <si>
    <t>58,86</t>
  </si>
  <si>
    <t>65,13</t>
  </si>
  <si>
    <t>68,42</t>
  </si>
  <si>
    <t>60,40</t>
  </si>
  <si>
    <t>63,69</t>
  </si>
  <si>
    <t>74,10</t>
  </si>
  <si>
    <t>77,39</t>
  </si>
  <si>
    <t>65,72</t>
  </si>
  <si>
    <t>69,01</t>
  </si>
  <si>
    <t>116,80</t>
  </si>
  <si>
    <t>49,01</t>
  </si>
  <si>
    <t>63,75</t>
  </si>
  <si>
    <t>76,58</t>
  </si>
  <si>
    <t>46,18</t>
  </si>
  <si>
    <t>58,11</t>
  </si>
  <si>
    <t>59,48</t>
  </si>
  <si>
    <t>71,93</t>
  </si>
  <si>
    <t>81,48</t>
  </si>
  <si>
    <t>82,82</t>
  </si>
  <si>
    <t>48,72</t>
  </si>
  <si>
    <t>49,64</t>
  </si>
  <si>
    <t>61,91</t>
  </si>
  <si>
    <t>62,98</t>
  </si>
  <si>
    <t>75,87</t>
  </si>
  <si>
    <t>48,85</t>
  </si>
  <si>
    <t>63,02</t>
  </si>
  <si>
    <t>112,32</t>
  </si>
  <si>
    <t>112,47</t>
  </si>
  <si>
    <t>194,75</t>
  </si>
  <si>
    <t>55,44</t>
  </si>
  <si>
    <t>52,63</t>
  </si>
  <si>
    <t>68,68</t>
  </si>
  <si>
    <t>65,30</t>
  </si>
  <si>
    <t>54,79</t>
  </si>
  <si>
    <t>73,90</t>
  </si>
  <si>
    <t>68,46</t>
  </si>
  <si>
    <t>64,12</t>
  </si>
  <si>
    <t>61,55</t>
  </si>
  <si>
    <t>85,22</t>
  </si>
  <si>
    <t>63,77</t>
  </si>
  <si>
    <t>90,22</t>
  </si>
  <si>
    <t>84,90</t>
  </si>
  <si>
    <t>67,22</t>
  </si>
  <si>
    <t>64,42</t>
  </si>
  <si>
    <t>80,33</t>
  </si>
  <si>
    <t>77,17</t>
  </si>
  <si>
    <t>74,56</t>
  </si>
  <si>
    <t>68,49</t>
  </si>
  <si>
    <t>76,07</t>
  </si>
  <si>
    <t>73,51</t>
  </si>
  <si>
    <t>97,05</t>
  </si>
  <si>
    <t>94,23</t>
  </si>
  <si>
    <t>83,69</t>
  </si>
  <si>
    <t>77,86</t>
  </si>
  <si>
    <t>105,74</t>
  </si>
  <si>
    <t>99,07</t>
  </si>
  <si>
    <t>55,42</t>
  </si>
  <si>
    <t>64,28</t>
  </si>
  <si>
    <t>434,68</t>
  </si>
  <si>
    <t>437,68</t>
  </si>
  <si>
    <t>440,43</t>
  </si>
  <si>
    <t>14,99</t>
  </si>
  <si>
    <t>304,29</t>
  </si>
  <si>
    <t>203,22</t>
  </si>
  <si>
    <t>435,12</t>
  </si>
  <si>
    <t>512,07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</si>
  <si>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</si>
  <si>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</si>
  <si>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88,13</t>
  </si>
  <si>
    <t>PAREDE COM PLACAS DE GESSO ACARTONADO (DRYWALL), PARA USO INTERNO, COM DUAS FACES SIMPLES E ESTRUTURA METÁLICA COM GUIAS DUPLAS, SEM VÃOS. AF_06/2017_P</t>
  </si>
  <si>
    <t>100,74</t>
  </si>
  <si>
    <t>PAREDE COM PLACAS DE GESSO ACARTONADO (DRYWALL), PARA USO INTERNO, COM DUAS FACES SIMPLES E ESTRUTURA METÁLICA COM GUIAS DUPLAS, COM VÃOS. AF_06/2017_P</t>
  </si>
  <si>
    <t>115,69</t>
  </si>
  <si>
    <t>PAREDE COM PLACAS DE GESSO ACARTONADO (DRYWALL), PARA USO INTERNO, COM UMA FACE SIMPLES E OUTRA FACE DUPLA E ESTRUTURA METÁLICA COM GUIAS SIMPLES, SEM VÃOS. AF_06/2017_P</t>
  </si>
  <si>
    <t>106,16</t>
  </si>
  <si>
    <t>PAREDE COM PLACAS DE GESSO ACARTONADO (DRYWALL), PARA USO INTERNO, COM UMA FACE SIMPLES E OUTRA FACE DUPLA E ESTRUTURA METÁLICA COM GUIAS SIMPLES, COM VÃOS. AF_06/2017_P</t>
  </si>
  <si>
    <t>114,25</t>
  </si>
  <si>
    <t>PAREDE COM PLACAS DE GESSO ACARTONADO (DRYWALL), PARA USO INTERNO COM UMA FACE SIMPLES E OUTRA FACE DUPLA E ESTRUTURA METÁLICA COM GUIAS DUPLAS, SEM VÃOS. AF_06/2017_P</t>
  </si>
  <si>
    <t>126,51</t>
  </si>
  <si>
    <t>PAREDE COM PLACAS DE GESSO ACARTONADO (DRYWALL), PARA USO INTERNO, COM UMA FACE SIMPLES E OUTRA FACE DUPLA E   ESTRUTURA METÁLICA COM GUIAS DUPLAS, COM VÃOS. AF_06/2017_P</t>
  </si>
  <si>
    <t>141,80</t>
  </si>
  <si>
    <t>PAREDE COM PLACAS DE GESSO ACARTONADO (DRYWALL), PARA USO INTERNO, COM DUAS FACES DUPLAS E ESTRUTURA METÁLICA COM GUIAS SIMPLES, SEM VÃOS. AF_06/2017_P</t>
  </si>
  <si>
    <t>131,95</t>
  </si>
  <si>
    <t>PAREDE COM PLACAS DE GESSO ACARTONADO (DRYWALL), PARA USO INTERNO, COM DUAS FACES DUPLAS E ESTRUTURA METÁLICA COM GUIAS SIMPLES, COM VÃOS. AF_06/2017_P</t>
  </si>
  <si>
    <t>140,36</t>
  </si>
  <si>
    <t>PAREDE COM PLACAS DE GESSO ACARTONADO (DRYWALL), PARA USO INTERNO COM DUAS FACES DUPLAS E ESTRUTURA METÁLICA COM GUIAS DUPLAS, SEM VÃOS. AF_06/2017</t>
  </si>
  <si>
    <t>152,30</t>
  </si>
  <si>
    <t>PAREDE COM PLACAS DE GESSO ACARTONADO (DRYWALL), PARA USO INTERNO, COM DUAS FACES DUPLAS E ESTRUTURA METÁLICA COM GUIAS DUPLAS, COM VÃOS. AF_06/2017_P</t>
  </si>
  <si>
    <t>167,92</t>
  </si>
  <si>
    <t>PAREDE COM PLACAS DE GESSO ACARTONADO (DRYWALL), PARA USO INTERNO, COM UMA FACE SIMPLES E ESTRUTURA METÁLICA COM GUIAS SIMPLES, SEM VÃOS. AF_06/2017_P</t>
  </si>
  <si>
    <t>50,87</t>
  </si>
  <si>
    <t>PAREDE COM PLACAS DE GESSO ACARTONADO (DRYWALL), PARA USO INTERNO, COM UMA FACE SIMPLES E ESTRUTURA METÁLICA COM GUIAS SIMPLES, COM VÃOS. AF_06/2017_P</t>
  </si>
  <si>
    <t>INSTALAÇÃO DE ISOLAMENTO COM LÃ DE ROCHA EM PAREDES DRYWALL. AF_06/2017</t>
  </si>
  <si>
    <t>24,22</t>
  </si>
  <si>
    <t>INSTALAÇÃO DE REFORÇO METÁLICO EM PAREDE DRYWALL. AF_06/2017</t>
  </si>
  <si>
    <t>INSTALAÇÃO DE REFORÇO DE MADEIRA EM PAREDE DRYWALL. AF_06/2017</t>
  </si>
  <si>
    <t>21,32</t>
  </si>
  <si>
    <t>59,91</t>
  </si>
  <si>
    <t>122,44</t>
  </si>
  <si>
    <t>28,13</t>
  </si>
  <si>
    <t>40,19</t>
  </si>
  <si>
    <t>54,81</t>
  </si>
  <si>
    <t>42,57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</si>
  <si>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</si>
  <si>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</si>
  <si>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</si>
  <si>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29,26</t>
  </si>
  <si>
    <t>EXECUÇÃO E COMPACTAÇÃO DE BASE E OU SUB BASE COM SOLO MELHORADO COM CIMENTO (TEOR DE 4%) - EXCLUSIVE ESCAVAÇÃO, CARGA E TRANSPORTE E SOLO. AF_09/2017</t>
  </si>
  <si>
    <t>48,60</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</si>
  <si>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</si>
  <si>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</si>
  <si>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90,28</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</si>
  <si>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</si>
  <si>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</si>
  <si>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</si>
  <si>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131,54</t>
  </si>
  <si>
    <t>EXECUÇÃO E COMPACTAÇÃO DE BASE E OU SUB BASE COM PEDRA RACHÃO - EXCLUSIVE ESCAVAÇÃO, CARGA E TRANSPORTE. AF_09/2017</t>
  </si>
  <si>
    <t>66,73</t>
  </si>
  <si>
    <t>EXECUÇÃO E COMPACTAÇÃO DE BASE E OU SUB BASE COM MACADAME SECO - EXCLUSIVE ESCAVAÇÃO, CARGA E TRANSPORTE. AF_09/2017</t>
  </si>
  <si>
    <t>73,99</t>
  </si>
  <si>
    <t>EXECUÇÃO DE IMPRIMAÇÃO COM ASFALTO DILUÍDO CM-30. AF_09/2017</t>
  </si>
  <si>
    <t>EXECUÇÃO DE IMPRIMAÇÃO LIGANTE (PINTURA DE LIGAÇÃO) COM EMULSÃO ASFÁLTICA RR-2C. AF_09/2017</t>
  </si>
  <si>
    <t>75,47</t>
  </si>
  <si>
    <t>10,66</t>
  </si>
  <si>
    <t>777,71</t>
  </si>
  <si>
    <t>566,19</t>
  </si>
  <si>
    <t>50,08</t>
  </si>
  <si>
    <t>52,60</t>
  </si>
  <si>
    <t>45,12</t>
  </si>
  <si>
    <t>48,87</t>
  </si>
  <si>
    <t>62,22</t>
  </si>
  <si>
    <t>55,45</t>
  </si>
  <si>
    <t>44,75</t>
  </si>
  <si>
    <t>51,91</t>
  </si>
  <si>
    <t>62,56</t>
  </si>
  <si>
    <t>63,73</t>
  </si>
  <si>
    <t>52,25</t>
  </si>
  <si>
    <t>53,32</t>
  </si>
  <si>
    <t>65,16</t>
  </si>
  <si>
    <t>60,25</t>
  </si>
  <si>
    <t>49,34</t>
  </si>
  <si>
    <t>59,98</t>
  </si>
  <si>
    <t>EXECUÇÃO DE JUNTAS DE CONTRAÇÃO PARA PAVIMENTOS DE CONCRETO. AF_11/2017</t>
  </si>
  <si>
    <t>APLICAÇÃO DE GRAXA EM BARRAS DE TRANSFERÊNCIA PARA EXECUÇÃO DE PAVIMENTO DE CONCRETO. AF_11/2017</t>
  </si>
  <si>
    <t>36,41</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</si>
  <si>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</si>
  <si>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</si>
  <si>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</si>
  <si>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</si>
  <si>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</si>
  <si>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</si>
  <si>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</si>
  <si>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</si>
  <si>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</si>
  <si>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</si>
  <si>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</si>
  <si>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</si>
  <si>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</si>
  <si>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</si>
  <si>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</si>
  <si>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</si>
  <si>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</si>
  <si>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17,38</t>
  </si>
  <si>
    <t>478,76</t>
  </si>
  <si>
    <t>411,99</t>
  </si>
  <si>
    <t>277,48</t>
  </si>
  <si>
    <t>231,23</t>
  </si>
  <si>
    <t>PRE-MISTURADO A FRIO COM EMULSAO RL-1C, INCLUSO USINAGEM E APLICACAO, EXCLUSIVE TRANSPORTE</t>
  </si>
  <si>
    <t>418,79</t>
  </si>
  <si>
    <t>CONSTRUÇÃO DE PAVIMENTO COM APLICAÇÃO DE CONCRETO BETUMINOSO USINADO A QUENTE (CBUQ), CAMADA DE ROLAMENTO, COM ESPESSURA DE 3,0 CM - EXCLUSIVE TRANSPORTE. AF_03/2017</t>
  </si>
  <si>
    <t>920,02</t>
  </si>
  <si>
    <t>CONSTRUÇÃO DE PAVIMENTO COM APLICAÇÃO DE CONCRETO BETUMINOSO USINADO A QUENTE (CBUQ), BINDER, COM ESPESSURA DE 3,0 CM - EXCLUSIVE TRANSPORTE. AF_03/2017</t>
  </si>
  <si>
    <t>858,54</t>
  </si>
  <si>
    <t>CONSTRUÇÃO DE PAVIMENTO COM APLICAÇÃO DE CONCRETO BETUMINOSO USINADO A QUENTE (CBUQ), CAMADA DE ROLAMENTO, COM ESPESSURA DE 4,0 CM - EXCLUSIVE TRANSPORTE. AF_03/2017</t>
  </si>
  <si>
    <t>888,49</t>
  </si>
  <si>
    <t>CONSTRUÇÃO DE PAVIMENTO COM APLICAÇÃO DE CONCRETO BETUMINOSO USINADO A QUENTE (CBUQ), BINDER, COM ESPESSURA DE 4,0 CM - EXCLUSIVE TRANSPORTE. AF_03/2017</t>
  </si>
  <si>
    <t>835,83</t>
  </si>
  <si>
    <t>CONSTRUÇÃO DE PAVIMENTO COM APLICAÇÃO DE CONCRETO BETUMINOSO USINADO A QUENTE (CBUQ), CAMADA DE ROLAMENTO, COM ESPESSURA DE 5,0 CM - EXCLUSIVE TRANSPORTE. AF_03/2017</t>
  </si>
  <si>
    <t>868,97</t>
  </si>
  <si>
    <t>CONSTRUÇÃO DE PAVIMENTO COM APLICAÇÃO DE CONCRETO BETUMINOSO USINADO A QUENTE (CBUQ), BINDER, COM ESPESSURA DE 5,0 CM - EXCLUSIVE TRANSPORTE. AF_03/2017</t>
  </si>
  <si>
    <t>821,75</t>
  </si>
  <si>
    <t>CONSTRUÇÃO DE PAVIMENTO COM APLICAÇÃO DE CONCRETO BETUMINOSO USINADO A QUENTE (CBUQ), CAMADA DE ROLAMENTO, COM ESPESSURA DE 6,0 CM - EXCLUSIVE TRANSPORTE. AF_03/2017</t>
  </si>
  <si>
    <t>856,88</t>
  </si>
  <si>
    <t>CONSTRUÇÃO DE PAVIMENTO COM APLICAÇÃO DE CONCRETO BETUMINOSO USINADO A QUENTE (CBUQ), BINDER, COM ESPESSURA DE 6,0 CM - EXCLUSIVE TRANSPORTE. AF_03/2017</t>
  </si>
  <si>
    <t>813,06</t>
  </si>
  <si>
    <t>CONSTRUÇÃO DE PAVIMENTO COM APLICAÇÃO DE CONCRETO BETUMINOSO USINADO A QUENTE (CBUQ), CAMADA DE ROLAMENTO, COM ESPESSURA DE 7,0 CM - EXCLUSIVE TRANSPORTE. AF_03/2017</t>
  </si>
  <si>
    <t>848,27</t>
  </si>
  <si>
    <t>CONSTRUÇÃO DE PAVIMENTO COM APLICAÇÃO DE CONCRETO BETUMINOSO USINADO A QUENTE (CBUQ), BINDER, COM ESPESSURA DE 7,0 CM - EXCLUSIVE TRANSPORTE. AF_03/2017</t>
  </si>
  <si>
    <t>806,85</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</si>
  <si>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</si>
  <si>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</si>
  <si>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</si>
  <si>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76,27</t>
  </si>
  <si>
    <t>USINAGEM DE BRITA GRADUADA TRATADA COM CIMENTO, UTILIZANDO BRITA COMERCIAL COM USINA 300 T/H. AF_06/2017</t>
  </si>
  <si>
    <t>111,20</t>
  </si>
  <si>
    <t>USINAGEM DE CONCRETO PARA COMPACTAÇÃO COM ROLO, UTILIZANDO BRITA COMERCIAL. AF_06/2017</t>
  </si>
  <si>
    <t>125,49</t>
  </si>
  <si>
    <t>19,76</t>
  </si>
  <si>
    <t>18,22</t>
  </si>
  <si>
    <t>19,57</t>
  </si>
  <si>
    <t>14,81</t>
  </si>
  <si>
    <t>18,07</t>
  </si>
  <si>
    <t>2,67</t>
  </si>
  <si>
    <t>8,51</t>
  </si>
  <si>
    <t>12,42</t>
  </si>
  <si>
    <t>10,85</t>
  </si>
  <si>
    <t>8,58</t>
  </si>
  <si>
    <t>17,00</t>
  </si>
  <si>
    <t>18,78</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</si>
  <si>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</si>
  <si>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</si>
  <si>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</si>
  <si>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</si>
  <si>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25,02</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</si>
  <si>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</si>
  <si>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</si>
  <si>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</si>
  <si>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</si>
  <si>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</si>
  <si>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34,22</t>
  </si>
  <si>
    <t>APLICAÇÃO MANUAL DE MASSA ACRÍLICA EM PAREDES EXTERNAS DE CASAS, DUAS DEMÃOS. AF_05/2017</t>
  </si>
  <si>
    <t>39,58</t>
  </si>
  <si>
    <t>138,03</t>
  </si>
  <si>
    <t>16,42</t>
  </si>
  <si>
    <t>23,14</t>
  </si>
  <si>
    <t>21,08</t>
  </si>
  <si>
    <t>25,58</t>
  </si>
  <si>
    <t>19,28</t>
  </si>
  <si>
    <t>32,37</t>
  </si>
  <si>
    <t>25,86</t>
  </si>
  <si>
    <t>37,98</t>
  </si>
  <si>
    <t>21,37</t>
  </si>
  <si>
    <t>20,34</t>
  </si>
  <si>
    <t>55,85</t>
  </si>
  <si>
    <t>170,72</t>
  </si>
  <si>
    <t>125,54</t>
  </si>
  <si>
    <t>100,38</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</si>
  <si>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</si>
  <si>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</si>
  <si>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</si>
  <si>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</si>
  <si>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43,33</t>
  </si>
  <si>
    <t>REVESTIMENTO CERÂMICO PARA PISO COM PLACAS TIPO ESMALTADA EXTRA DE DIMENSÕES 45X45 CM APLICADA EM AMBIENTES DE ÁREA ENTRE 5 M2 E 10 M2. AF_06/2014</t>
  </si>
  <si>
    <t>34,10</t>
  </si>
  <si>
    <t>REVESTIMENTO CERÂMICO PARA PISO COM PLACAS TIPO ESMALTADA EXTRA DE DIMENSÕES 45X45 CM APLICADA EM AMBIENTES DE ÁREA MAIOR QUE 10 M2. AF_06/2014</t>
  </si>
  <si>
    <t>28,02</t>
  </si>
  <si>
    <t>REVESTIMENTO CERÂMICO PARA PISO COM PLACAS TIPO ESMALTADA EXTRA DE DIMENSÕES 60X60 CM APLICADA EM AMBIENTES DE ÁREA MENOR QUE 5 M2. AF_06/2014</t>
  </si>
  <si>
    <t>65,55</t>
  </si>
  <si>
    <t>REVESTIMENTO CERÂMICO PARA PISO COM PLACAS TIPO ESMALTADA EXTRA DE DIMENSÕES 60X60 CM APLICADA EM AMBIENTES DE ÁREA ENTRE 5 M2 E 10 M2. AF_06/2014</t>
  </si>
  <si>
    <t>54,90</t>
  </si>
  <si>
    <t>REVESTIMENTO CERÂMICO PARA PISO COM PLACAS TIPO ESMALTADA EXTRA DE DIMENSÕES 60X60 CM APLICADA EM AMBIENTES DE ÁREA MAIOR QUE 10 M2. AF_06/2014</t>
  </si>
  <si>
    <t>47,83</t>
  </si>
  <si>
    <t>85,68</t>
  </si>
  <si>
    <t>75,62</t>
  </si>
  <si>
    <t>69,48</t>
  </si>
  <si>
    <t>97,61</t>
  </si>
  <si>
    <t>86,22</t>
  </si>
  <si>
    <t>78,99</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</si>
  <si>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</si>
  <si>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</si>
  <si>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</si>
  <si>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138,00</t>
  </si>
  <si>
    <t>PISO EM PEDRA PORTUGUESA ASSENTADO SOBRE BASE DE AREIA, REJUNTADO COM CIMENTO COMUM</t>
  </si>
  <si>
    <t>PISO EM LADRILHO HIDRÁULICO APLICADO EM AMBIENTES INTERNOS, INCLUSO APLICAÇÃO DE RESINA. AF_06/2018</t>
  </si>
  <si>
    <t>PISO EM GRANITO APLICADO EM AMBIENTES INTERNOS. AF_06/2018</t>
  </si>
  <si>
    <t>236,25</t>
  </si>
  <si>
    <t>PISO EM MÁRMORE APLICADO EM AMBIENTES INTERNOS. AF_06/2018</t>
  </si>
  <si>
    <t>261,21</t>
  </si>
  <si>
    <t>PISO VINÍLICO SEMI-FLEXÍVEL EM PLACAS, PADRÃO LISO, ESPESSURA 3,2 MM, FIXADO COM COLA. AF_06/2018</t>
  </si>
  <si>
    <t>174,21</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</si>
  <si>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</si>
  <si>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</si>
  <si>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</si>
  <si>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</si>
  <si>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30,52</t>
  </si>
  <si>
    <t>RODAPÉ EM GRANITO, ALTURA 10 CM. AF_06/2018</t>
  </si>
  <si>
    <t>44,01</t>
  </si>
  <si>
    <t>RODAPÉ EM LADRILHO HIDRÁULICO, ALTURA 7 CM. AF_06/2018</t>
  </si>
  <si>
    <t>RODAPÉ EM POLIESTIRENO, ALTURA 5 CM. AF_06/2018</t>
  </si>
  <si>
    <t>35,32</t>
  </si>
  <si>
    <t>SOLEIRA EM GRANITO, LARGURA 15 CM, ESPESSURA 2,0 CM. AF_06/2018</t>
  </si>
  <si>
    <t>64,27</t>
  </si>
  <si>
    <t>223,38</t>
  </si>
  <si>
    <t>205,64</t>
  </si>
  <si>
    <t>87,41</t>
  </si>
  <si>
    <t>82,38</t>
  </si>
  <si>
    <t>95,84</t>
  </si>
  <si>
    <t>47,66</t>
  </si>
  <si>
    <t>109,10</t>
  </si>
  <si>
    <t>SOLEIRA EM MÁRMORE, LARGURA 15 CM, ESPESSURA 2,0 CM. AF_06/2018</t>
  </si>
  <si>
    <t>RODAPÉ EM MÁRMORE, ALTURA 7 CM. AF_06/2018</t>
  </si>
  <si>
    <t>13,83</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</si>
  <si>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</si>
  <si>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</si>
  <si>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</si>
  <si>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8,79</t>
  </si>
  <si>
    <t>RODAPÉ CERÂMICO DE 7CM DE ALTURA COM PLACAS TIPO ESMALTADA COMERCIAL DE DIMENSÕES 35X35CM (PADRAO POPULAR). AF_06/2017</t>
  </si>
  <si>
    <t>24,81</t>
  </si>
  <si>
    <t>14,92</t>
  </si>
  <si>
    <t>41,94</t>
  </si>
  <si>
    <t>43,85</t>
  </si>
  <si>
    <t>80,09</t>
  </si>
  <si>
    <t>21,90</t>
  </si>
  <si>
    <t>518,60</t>
  </si>
  <si>
    <t>365,54</t>
  </si>
  <si>
    <t>71,81</t>
  </si>
  <si>
    <t>82,40</t>
  </si>
  <si>
    <t>67,09</t>
  </si>
  <si>
    <t>92,66</t>
  </si>
  <si>
    <t>74,30</t>
  </si>
  <si>
    <t>23,09</t>
  </si>
  <si>
    <t>50,44</t>
  </si>
  <si>
    <t>56,16</t>
  </si>
  <si>
    <t>28,63</t>
  </si>
  <si>
    <t>66,66</t>
  </si>
  <si>
    <t>33,09</t>
  </si>
  <si>
    <t>79,85</t>
  </si>
  <si>
    <t>89,63</t>
  </si>
  <si>
    <t>33,11</t>
  </si>
  <si>
    <t>74,48</t>
  </si>
  <si>
    <t>84,26</t>
  </si>
  <si>
    <t>32,28</t>
  </si>
  <si>
    <t>85,84</t>
  </si>
  <si>
    <t>97,03</t>
  </si>
  <si>
    <t>41,54</t>
  </si>
  <si>
    <t>93,14</t>
  </si>
  <si>
    <t>105,33</t>
  </si>
  <si>
    <t>32,06</t>
  </si>
  <si>
    <t>59,41</t>
  </si>
  <si>
    <t>37,60</t>
  </si>
  <si>
    <t>41,98</t>
  </si>
  <si>
    <t>75,63</t>
  </si>
  <si>
    <t>83,58</t>
  </si>
  <si>
    <t>35,43</t>
  </si>
  <si>
    <t>39,81</t>
  </si>
  <si>
    <t>73,46</t>
  </si>
  <si>
    <t>81,41</t>
  </si>
  <si>
    <t>39,89</t>
  </si>
  <si>
    <t>45,28</t>
  </si>
  <si>
    <t>86,65</t>
  </si>
  <si>
    <t>96,43</t>
  </si>
  <si>
    <t>23,40</t>
  </si>
  <si>
    <t>56,04</t>
  </si>
  <si>
    <t>109,60</t>
  </si>
  <si>
    <t>120,79</t>
  </si>
  <si>
    <t>59,40</t>
  </si>
  <si>
    <t>66,11</t>
  </si>
  <si>
    <t>117,71</t>
  </si>
  <si>
    <t>129,90</t>
  </si>
  <si>
    <t>65,59</t>
  </si>
  <si>
    <t>73,30</t>
  </si>
  <si>
    <t>132,64</t>
  </si>
  <si>
    <t>146,65</t>
  </si>
  <si>
    <t>50,46</t>
  </si>
  <si>
    <t>56,63</t>
  </si>
  <si>
    <t>104,02</t>
  </si>
  <si>
    <t>115,21</t>
  </si>
  <si>
    <t>112,15</t>
  </si>
  <si>
    <t>124,34</t>
  </si>
  <si>
    <t>60,01</t>
  </si>
  <si>
    <t>67,72</t>
  </si>
  <si>
    <t>127,06</t>
  </si>
  <si>
    <t>141,07</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</si>
  <si>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</si>
  <si>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30,39</t>
  </si>
  <si>
    <t>34,35</t>
  </si>
  <si>
    <t>13,95</t>
  </si>
  <si>
    <t>7,64</t>
  </si>
  <si>
    <t>19,59</t>
  </si>
  <si>
    <t>9,89</t>
  </si>
  <si>
    <t>40,79</t>
  </si>
  <si>
    <t>53,19</t>
  </si>
  <si>
    <t>18,97</t>
  </si>
  <si>
    <t>22,25</t>
  </si>
  <si>
    <t>25,12</t>
  </si>
  <si>
    <t>14,02</t>
  </si>
  <si>
    <t>15,69</t>
  </si>
  <si>
    <t>20,97</t>
  </si>
  <si>
    <t>22,64</t>
  </si>
  <si>
    <t>29,64</t>
  </si>
  <si>
    <t>32,82</t>
  </si>
  <si>
    <t>15,84</t>
  </si>
  <si>
    <t>27,92</t>
  </si>
  <si>
    <t>33,17</t>
  </si>
  <si>
    <t>34,03</t>
  </si>
  <si>
    <t>22,69</t>
  </si>
  <si>
    <t>23,56</t>
  </si>
  <si>
    <t>42,74</t>
  </si>
  <si>
    <t>MASSA ÚNICA, PARA RECEBIMENTO DE PINTURA OU CERÂMICA, ARGAMASSA INDUSTRIALIZADA, PREPARO MECÂNICO, APLICADO COM EQUIPAMENTO DE MISTURA E PROJEÇÃO DE 1,5 M3/H EM FACES INTERNAS DE PAREDES, ESPESSURA DE 5MM, SEM EXECUÇÃO DE TALISCAS. AF_06/2014</t>
  </si>
  <si>
    <t>15,79</t>
  </si>
  <si>
    <t>16,91</t>
  </si>
  <si>
    <t>13,87</t>
  </si>
  <si>
    <t>25,37</t>
  </si>
  <si>
    <t>25,60</t>
  </si>
  <si>
    <t>40,82</t>
  </si>
  <si>
    <t>51,33</t>
  </si>
  <si>
    <t>53,09</t>
  </si>
  <si>
    <t>58,57</t>
  </si>
  <si>
    <t>80,03</t>
  </si>
  <si>
    <t>96,25</t>
  </si>
  <si>
    <t>28,98</t>
  </si>
  <si>
    <t>38,67</t>
  </si>
  <si>
    <t>31,87</t>
  </si>
  <si>
    <t>35,95</t>
  </si>
  <si>
    <t>42,92</t>
  </si>
  <si>
    <t>62,63</t>
  </si>
  <si>
    <t>67,75</t>
  </si>
  <si>
    <t>70,80</t>
  </si>
  <si>
    <t>80,11</t>
  </si>
  <si>
    <t>73,69</t>
  </si>
  <si>
    <t>77,77</t>
  </si>
  <si>
    <t>92,09</t>
  </si>
  <si>
    <t>104,08</t>
  </si>
  <si>
    <t>116,29</t>
  </si>
  <si>
    <t>121,93</t>
  </si>
  <si>
    <t>140,32</t>
  </si>
  <si>
    <t>58,61</t>
  </si>
  <si>
    <t>82,72</t>
  </si>
  <si>
    <t>127,44</t>
  </si>
  <si>
    <t>120,43</t>
  </si>
  <si>
    <t>134,49</t>
  </si>
  <si>
    <t>91,77</t>
  </si>
  <si>
    <t>125,95</t>
  </si>
  <si>
    <t>84,07</t>
  </si>
  <si>
    <t>132,72</t>
  </si>
  <si>
    <t>99,33</t>
  </si>
  <si>
    <t>120,10</t>
  </si>
  <si>
    <t>87,60</t>
  </si>
  <si>
    <t>138,44</t>
  </si>
  <si>
    <t>97,92</t>
  </si>
  <si>
    <t>130,23</t>
  </si>
  <si>
    <t>90,57</t>
  </si>
  <si>
    <t>145,51</t>
  </si>
  <si>
    <t>102,79</t>
  </si>
  <si>
    <t>135,72</t>
  </si>
  <si>
    <t>143,71</t>
  </si>
  <si>
    <t>110,35</t>
  </si>
  <si>
    <t>129,89</t>
  </si>
  <si>
    <t>97,37</t>
  </si>
  <si>
    <t>95,11</t>
  </si>
  <si>
    <t>111,11</t>
  </si>
  <si>
    <t>18,48</t>
  </si>
  <si>
    <t>24,39</t>
  </si>
  <si>
    <t>186,85</t>
  </si>
  <si>
    <t>170,99</t>
  </si>
  <si>
    <t>181,51</t>
  </si>
  <si>
    <t>218,28</t>
  </si>
  <si>
    <t>REVESTIMENTO CERÂMICO PARA PAREDES INTERNAS COM PLACAS TIPO ESMALTADA EXTRA DE DIMENSÕES 20X20 CM APLICADAS EM AMBIENTES DE ÁREA MENOR QUE 5 M² NA ALTURA INTEIRA DAS PAREDES. AF_06/2014</t>
  </si>
  <si>
    <t>45,79</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</si>
  <si>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</si>
  <si>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</si>
  <si>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48,18</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</si>
  <si>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</si>
  <si>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</si>
  <si>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</si>
  <si>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42,55</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</si>
  <si>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</si>
  <si>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</si>
  <si>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48,40</t>
  </si>
  <si>
    <t>REVESTIMENTO CERÂMICO PARA PAREDES INTERNAS COM PLACAS TIPO ESMALTADA EXTRA  DE DIMENSÕES 33X45 CM APLICADAS EM AMBIENTES DE ÁREA MENOR QUE 5 M² NA ALTURA INTEIRA DAS PAREDES. AF_06/2014</t>
  </si>
  <si>
    <t>53,41</t>
  </si>
  <si>
    <t>REVESTIMENTO CERÂMICO PARA PAREDES INTERNAS COM PLACAS TIPO ESMALTADA EXTRA DE DIMENSÕES 33X45 CM APLICADAS EM AMBIENTES DE ÁREA MAIOR QUE 5 M² NA ALTURA INTEIRA DAS PAREDES. AF_06/2014</t>
  </si>
  <si>
    <t>44,56</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</si>
  <si>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</si>
  <si>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</si>
  <si>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51,79</t>
  </si>
  <si>
    <t>207,21</t>
  </si>
  <si>
    <t>190,40</t>
  </si>
  <si>
    <t>200,92</t>
  </si>
  <si>
    <t>240,94</t>
  </si>
  <si>
    <t>45,62</t>
  </si>
  <si>
    <t>REVESTIMENTO CERÂMICO PARA PAREDES INTERNAS COM PLACAS TIPO ESMALTADA PADRÃO POPULAR DE DIMENSÕES 20X20 CM, ARGAMASSA TIPO AC I, APLICADAS EM AMBIENTES DE ÁREA MENOR QUE 5 M2 NA ALTURA INTEIRA DAS PAREDES. AF_06/2014</t>
  </si>
  <si>
    <t>37,43</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</si>
  <si>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</si>
  <si>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</si>
  <si>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</si>
  <si>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36,84</t>
  </si>
  <si>
    <t>REVESTIMENTO CERÂMICO PARA PAREDES INTERNAS COM PLACAS TIPO ESMALTADA PADRÃO POPULAR DE DIMENSÕES 20X20 CM, ARGAMASSA TIPO AC III, APLICADAS EM AMBIENTES DE ÁREA MENOR QUE 5 M2 NA ALTURA INTEIRA DAS PAREDES. AF_06/2014</t>
  </si>
  <si>
    <t>42,19</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</si>
  <si>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</si>
  <si>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</si>
  <si>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44,58</t>
  </si>
  <si>
    <t>REVESTIMENTO CERÂMICO PARA PAREDES INTERNAS COM PLACAS TIPO ESMALTADA PADRÃO POPULAR DE DIMENSÕES 20X20 CM, ARGAMASSA TIPO AC III, APLICADAS EM AMBIENTES DE ÁREA MAIOR QUE 5 M2 A MEIA ALTURA DAS PAREDES. AF_06/2014</t>
  </si>
  <si>
    <t>41,60</t>
  </si>
  <si>
    <t>63,41</t>
  </si>
  <si>
    <t>90,37</t>
  </si>
  <si>
    <t>FORRO EM MADEIRA PINUS, PARA AMBIENTES RESIDENCIAIS, INCLUSIVE ESTRUTURA DE FIXAÇÃO. AF_05/2017</t>
  </si>
  <si>
    <t>94,21</t>
  </si>
  <si>
    <t>FORRO EM MADEIRA PINUS, PARA AMBIENTES COMERCIAIS, INCLUSIVE ESTRUTURA DE FIXAÇÃO. AF_05/2017</t>
  </si>
  <si>
    <t>109,31</t>
  </si>
  <si>
    <t>ACABAMENTOS PARA FORRO (RODA-FORRO EM MADEIRA PINUS). AF_05/2017</t>
  </si>
  <si>
    <t>FORRO EM PLACAS DE GESSO, PARA AMBIENTES RESIDENCIAIS. AF_05/2017_P</t>
  </si>
  <si>
    <t>39,37</t>
  </si>
  <si>
    <t>FORRO EM DRYWALL, PARA AMBIENTES RESIDENCIAIS, INCLUSIVE ESTRUTURA DE FIXAÇÃO. AF_05/2017_P</t>
  </si>
  <si>
    <t>58,26</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</si>
  <si>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</si>
  <si>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</si>
  <si>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</si>
  <si>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</si>
  <si>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</si>
  <si>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48,26</t>
  </si>
  <si>
    <t>88,23</t>
  </si>
  <si>
    <t>101,68</t>
  </si>
  <si>
    <t>10,65</t>
  </si>
  <si>
    <t>FORRO EM RÉGUAS DE PVC, FRISADO, PARA AMBIENTES RESIDENCIAIS, INCLUSIVE ESTRUTURA DE FIXAÇÃO. AF_05/2017_P</t>
  </si>
  <si>
    <t>36,96</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</si>
  <si>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</si>
  <si>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</si>
  <si>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</si>
  <si>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41,81</t>
  </si>
  <si>
    <t>FORRO DE PVC, LISO, PARA AMBIENTES COMERCIAIS, INCLUSIVE ESTRUTURA DE FIXAÇÃO. AF_05/2017_P</t>
  </si>
  <si>
    <t>45,05</t>
  </si>
  <si>
    <t>108,75</t>
  </si>
  <si>
    <t>59,46</t>
  </si>
  <si>
    <t>178,47</t>
  </si>
  <si>
    <t>167,27</t>
  </si>
  <si>
    <t>10,86</t>
  </si>
  <si>
    <t>13,89</t>
  </si>
  <si>
    <t>472,18</t>
  </si>
  <si>
    <t>453,44</t>
  </si>
  <si>
    <t>268,21</t>
  </si>
  <si>
    <t>265,05</t>
  </si>
  <si>
    <t>289,05</t>
  </si>
  <si>
    <t>271,04</t>
  </si>
  <si>
    <t>234,88</t>
  </si>
  <si>
    <t>300,34</t>
  </si>
  <si>
    <t>283,44</t>
  </si>
  <si>
    <t>279,52</t>
  </si>
  <si>
    <t>287,33</t>
  </si>
  <si>
    <t>277,23</t>
  </si>
  <si>
    <t>278,37</t>
  </si>
  <si>
    <t>259,67</t>
  </si>
  <si>
    <t>402,03</t>
  </si>
  <si>
    <t>389,17</t>
  </si>
  <si>
    <t>359,62</t>
  </si>
  <si>
    <t>349,43</t>
  </si>
  <si>
    <t>335,61</t>
  </si>
  <si>
    <t>324,83</t>
  </si>
  <si>
    <t>312,57</t>
  </si>
  <si>
    <t>304,00</t>
  </si>
  <si>
    <t>256,20</t>
  </si>
  <si>
    <t>306,90</t>
  </si>
  <si>
    <t>301,85</t>
  </si>
  <si>
    <t>281,27</t>
  </si>
  <si>
    <t>271,53</t>
  </si>
  <si>
    <t>1.537,69</t>
  </si>
  <si>
    <t>1.537,87</t>
  </si>
  <si>
    <t>1.590,01</t>
  </si>
  <si>
    <t>1.579,56</t>
  </si>
  <si>
    <t>1.560,70</t>
  </si>
  <si>
    <t>1.554,70</t>
  </si>
  <si>
    <t>287,06</t>
  </si>
  <si>
    <t>252,30</t>
  </si>
  <si>
    <t>309,26</t>
  </si>
  <si>
    <t>271,83</t>
  </si>
  <si>
    <t>322,51</t>
  </si>
  <si>
    <t>285,35</t>
  </si>
  <si>
    <t>291,65</t>
  </si>
  <si>
    <t>264,35</t>
  </si>
  <si>
    <t>286,93</t>
  </si>
  <si>
    <t>266,57</t>
  </si>
  <si>
    <t>275,61</t>
  </si>
  <si>
    <t>259,03</t>
  </si>
  <si>
    <t>478,69</t>
  </si>
  <si>
    <t>392,62</t>
  </si>
  <si>
    <t>377,33</t>
  </si>
  <si>
    <t>414,39</t>
  </si>
  <si>
    <t>359,13</t>
  </si>
  <si>
    <t>337,08</t>
  </si>
  <si>
    <t>363,43</t>
  </si>
  <si>
    <t>325,45</t>
  </si>
  <si>
    <t>313,76</t>
  </si>
  <si>
    <t>338,73</t>
  </si>
  <si>
    <t>290,83</t>
  </si>
  <si>
    <t>286,75</t>
  </si>
  <si>
    <t>251,84</t>
  </si>
  <si>
    <t>362,82</t>
  </si>
  <si>
    <t>312,89</t>
  </si>
  <si>
    <t>290,45</t>
  </si>
  <si>
    <t>313,85</t>
  </si>
  <si>
    <t>273,31</t>
  </si>
  <si>
    <t>264,72</t>
  </si>
  <si>
    <t>1.522,44</t>
  </si>
  <si>
    <t>1.503,25</t>
  </si>
  <si>
    <t>1.588,95</t>
  </si>
  <si>
    <t>1.557,40</t>
  </si>
  <si>
    <t>1.551,69</t>
  </si>
  <si>
    <t>1.560,11</t>
  </si>
  <si>
    <t>1.523,26</t>
  </si>
  <si>
    <t>368,52</t>
  </si>
  <si>
    <t>382,11</t>
  </si>
  <si>
    <t>399,20</t>
  </si>
  <si>
    <t>390,71</t>
  </si>
  <si>
    <t>391,25</t>
  </si>
  <si>
    <t>381,58</t>
  </si>
  <si>
    <t>369,96</t>
  </si>
  <si>
    <t>501,83</t>
  </si>
  <si>
    <t>461,17</t>
  </si>
  <si>
    <t>433,80</t>
  </si>
  <si>
    <t>409,62</t>
  </si>
  <si>
    <t>365,18</t>
  </si>
  <si>
    <t>413,24</t>
  </si>
  <si>
    <t>384,40</t>
  </si>
  <si>
    <t>1.632,68</t>
  </si>
  <si>
    <t>1.679,87</t>
  </si>
  <si>
    <t>1.652,49</t>
  </si>
  <si>
    <t>880,15</t>
  </si>
  <si>
    <t>872,85</t>
  </si>
  <si>
    <t>866,29</t>
  </si>
  <si>
    <t>1.250,40</t>
  </si>
  <si>
    <t>1.241,86</t>
  </si>
  <si>
    <t>1.238,08</t>
  </si>
  <si>
    <t>2.911,11</t>
  </si>
  <si>
    <t>2.919,92</t>
  </si>
  <si>
    <t>2.925,30</t>
  </si>
  <si>
    <t>4.199,13</t>
  </si>
  <si>
    <t>4.244,64</t>
  </si>
  <si>
    <t>4.262,55</t>
  </si>
  <si>
    <t>3.307,45</t>
  </si>
  <si>
    <t>3.340,97</t>
  </si>
  <si>
    <t>3.350,06</t>
  </si>
  <si>
    <t>1.041,30</t>
  </si>
  <si>
    <t>1.426,31</t>
  </si>
  <si>
    <t>4.451,11</t>
  </si>
  <si>
    <t>3.553,36</t>
  </si>
  <si>
    <t>3.019,64</t>
  </si>
  <si>
    <t>3.019,11</t>
  </si>
  <si>
    <t>892,02</t>
  </si>
  <si>
    <t>878,62</t>
  </si>
  <si>
    <t>785,11</t>
  </si>
  <si>
    <t>286,14</t>
  </si>
  <si>
    <t>365,60</t>
  </si>
  <si>
    <t>310,55</t>
  </si>
  <si>
    <t>394,06</t>
  </si>
  <si>
    <t>276,84</t>
  </si>
  <si>
    <t>363,04</t>
  </si>
  <si>
    <t>274,23</t>
  </si>
  <si>
    <t>505,81</t>
  </si>
  <si>
    <t>ARGAMASSA TRAÇO 1:3 (CIMENTO E AREIA), PREPARO MECANICO , INCLUSO ADITIVO IMPERMEABILIZANTE</t>
  </si>
  <si>
    <t>29,07</t>
  </si>
  <si>
    <t>40,73</t>
  </si>
  <si>
    <t>55,30</t>
  </si>
  <si>
    <t>69,87</t>
  </si>
  <si>
    <t>19,70</t>
  </si>
  <si>
    <t>0,38</t>
  </si>
  <si>
    <t>TRANSPORTE VERTICAL, LATA DE 10 L, MANUAL, 1 PAVIMENTO. AF_06/2014</t>
  </si>
  <si>
    <t>8,38</t>
  </si>
  <si>
    <t>18,43</t>
  </si>
  <si>
    <t>23,46</t>
  </si>
  <si>
    <t>28,49</t>
  </si>
  <si>
    <t>62,01</t>
  </si>
  <si>
    <t>71,23</t>
  </si>
  <si>
    <t>172,76</t>
  </si>
  <si>
    <t>236,86</t>
  </si>
  <si>
    <t>39,07</t>
  </si>
  <si>
    <t>37,06</t>
  </si>
  <si>
    <t>4,87</t>
  </si>
  <si>
    <t>25,55</t>
  </si>
  <si>
    <t>42,59</t>
  </si>
  <si>
    <t>80,73</t>
  </si>
  <si>
    <t>292,94</t>
  </si>
  <si>
    <t>116,10</t>
  </si>
  <si>
    <t>454,00</t>
  </si>
  <si>
    <t>349,32</t>
  </si>
  <si>
    <t>1.331,69</t>
  </si>
  <si>
    <t>21,05</t>
  </si>
  <si>
    <t>GUARDA-CORPO FIXADO EM FÔRMA DE MADEIRA COM TRAVESSÕES EM MADEIRA PREGADA E FECHAMENTO EM TELA DE POLIPROPILENO PARA EDIFICAÇÕES COM ATÉ 2 PAVIMENTOS. AF_11/2017</t>
  </si>
  <si>
    <t>41,22</t>
  </si>
  <si>
    <t>GUARDA-CORPO FIXADO EM FÔRMA DE MADEIRA COM TRAVESSÕES EM MADEIRA PREGADA E FECHAMENTO EM TELA DE POLIPROPILENO PARA EDIFICAÇÕES COM  3 PAVIMENTOS. AF_11/2017</t>
  </si>
  <si>
    <t>32,63</t>
  </si>
  <si>
    <t>GUARDA-CORPO FIXADO EM FÔRMA DE MADEIRA COM TRAVESSÕES EM MADEIRA PREGADA E FECHAMENTO EM TELA DE POLIPROPILENO PARA EDIFICAÇÕES COM ALTURA IGUAL OU SUPERIOR A 4 PAVIMENTOS. AF_11/2017</t>
  </si>
  <si>
    <t>28,33</t>
  </si>
  <si>
    <t>GUARDA-CORPO FIXADO EM FÔRMA DE MADEIRA COM TRAVESSÕES EM MADEIRA PREGADA E FECHAMENTO EM PAINEL COMPENSADO PARA EDIFICAÇÕES COM ATÉ 2 PAVIMENTOS. AF_11/2017</t>
  </si>
  <si>
    <t>47,56</t>
  </si>
  <si>
    <t>GUARDA-CORPO FIXADO EM FÔRMA DE MADEIRA COM TRAVESSÕES EM MADEIRA PREGADA E FECHAMENTO EM PAINEL COMPENSADO PARA EDIFICAÇÕES COM 3 PAVIMENTOS. AF_11/2017</t>
  </si>
  <si>
    <t>37,07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</si>
  <si>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</si>
  <si>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</si>
  <si>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</si>
  <si>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27,21</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</si>
  <si>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</si>
  <si>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</si>
  <si>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56,65</t>
  </si>
  <si>
    <t>GUARDA-CORPO EM LAJE PÓS-DESFÔRMA, PARA ESTRUTURAS EM CONCRETO, COM ESCORAS DE MADEIRA ESTRONCADAS NA ESTRUTURA, TRAVESSÕES DE MADEIRA PREGADOS E FECHAMENTO EM TELA DE POLIPROPILENO PARA EDIFICAÇÕES ACIMA DE 4 PAV. (2 MONTAGENS POR OBRA). AF_11/2017</t>
  </si>
  <si>
    <t>36,48</t>
  </si>
  <si>
    <t>GUARDA-CORPO EM LAJE PÓS-DESFORMA, PARA ESTRUTURAS EM CONCRETO, COM ESCORAS METÁLICAS ESTRONCADAS NA ESTRUTURA, TRAVESSÕES DE MADEIRA E FECHAMENTO EM TELA DE POLIPROPILENO PARA EDIFICAÇÕES COM ALTURA ATÉ 4 PAVIMENTOS (1 MONTAGEM POR OBRA). AF_11/2017</t>
  </si>
  <si>
    <t>61,57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</si>
  <si>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</si>
  <si>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</si>
  <si>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</si>
  <si>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</si>
  <si>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119,42</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</si>
  <si>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</si>
  <si>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</si>
  <si>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</si>
  <si>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</si>
  <si>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</si>
  <si>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</si>
  <si>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5,44</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</si>
  <si>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</si>
  <si>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</si>
  <si>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</si>
  <si>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</si>
  <si>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51,04</t>
  </si>
  <si>
    <t>PLATAFORMA DE PROTEÇÃO PRINCIPAL PARA ALVENARIA ESTRUTURAL PARA SER APOIADA EM ANDAIME, INCLUSIVE MONTAGEM E DESMONTAGEM. AF_11/2017</t>
  </si>
  <si>
    <t>502,90</t>
  </si>
  <si>
    <t>99,82</t>
  </si>
  <si>
    <t>57,74</t>
  </si>
  <si>
    <t>50,80</t>
  </si>
  <si>
    <t>15,63</t>
  </si>
  <si>
    <t>DEMOLIÇÃO DE ALVENARIA DE BLOCO FURADO, DE FORMA MANUAL, COM REAPROVEITAMENTO. AF_12/2017</t>
  </si>
  <si>
    <t>89,87</t>
  </si>
  <si>
    <t>DEMOLIÇÃO DE ALVENARIA DE BLOCO FURADO, DE FORMA MANUAL, SEM REAPROVEITAMENTO. AF_12/2017</t>
  </si>
  <si>
    <t>43,80</t>
  </si>
  <si>
    <t>DEMOLIÇÃO DE ALVENARIA DE TIJOLO MACIÇO, DE FORMA MANUAL, COM REAPROVEITAMENTO. AF_12/2017</t>
  </si>
  <si>
    <t>134,17</t>
  </si>
  <si>
    <t>DEMOLIÇÃO DE ALVENARIA DE TIJOLO MACIÇO, DE FORMA MANUAL, SEM REAPROVEITAMENTO. AF_12/2017</t>
  </si>
  <si>
    <t>82,35</t>
  </si>
  <si>
    <t>DEMOLIÇÃO DE ALVENARIA PARA QUALQUER TIPO DE BLOCO, DE FORMA MECANIZADA, SEM REAPROVEITAMENTO. AF_12/2017</t>
  </si>
  <si>
    <t>36,37</t>
  </si>
  <si>
    <t>DEMOLIÇÃO DE PILARES E VIGAS EM CONCRETO ARMADO, DE FORMA MANUAL, SEM REAPROVEITAMENTO. AF_12/2017</t>
  </si>
  <si>
    <t>454,24</t>
  </si>
  <si>
    <t>DEMOLIÇÃO DE PILARES E VIGAS EM CONCRETO ARMADO, DE FORMA MECANIZADA COM MARTELETE, SEM REAPROVEITAMENTO. AF_12/2017</t>
  </si>
  <si>
    <t>212,67</t>
  </si>
  <si>
    <t>DEMOLIÇÃO DE LAJES, DE FORMA MANUAL, SEM REAPROVEITAMENTO. AF_12/2017</t>
  </si>
  <si>
    <t>216,47</t>
  </si>
  <si>
    <t>DEMOLIÇÃO DE LAJES, DE FORMA MECANIZADA COM MARTELETE, SEM REAPROVEITAMENTO. AF_12/2017</t>
  </si>
  <si>
    <t>100,69</t>
  </si>
  <si>
    <t>DEMOLIÇÃO DE ARGAMASSAS, DE FORMA MANUAL, SEM REAPROVEITAMENTO. AF_12/2017</t>
  </si>
  <si>
    <t>2,56</t>
  </si>
  <si>
    <t>DEMOLIÇÃO DE RODAPÉ CERÂMICO, DE FORMA MANUAL, SEM REAPROVEITAMENTO. AF_12/2017</t>
  </si>
  <si>
    <t>DEMOLIÇÃO DE REVESTIMENTO CERÂMICO, DE FORMA MANUAL, SEM REAPROVEITAMENTO. AF_12/2017</t>
  </si>
  <si>
    <t>17,52</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</si>
  <si>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</si>
  <si>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</si>
  <si>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</si>
  <si>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</si>
  <si>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</si>
  <si>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</si>
  <si>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</si>
  <si>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</si>
  <si>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</si>
  <si>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</si>
  <si>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</si>
  <si>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</si>
  <si>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</si>
  <si>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</si>
  <si>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</si>
  <si>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</si>
  <si>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</si>
  <si>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62,32</t>
  </si>
  <si>
    <t>REMOÇÃO DE TESOURAS DE MADEIRA, COM VÃO MAIOR OU IGUAL A 8M, DE FORMA MANUAL, SEM REAPROVEITAMENTO. AF_12/2017</t>
  </si>
  <si>
    <t>141,29</t>
  </si>
  <si>
    <t>REMOÇÃO DE TESOURAS DE MADEIRA, COM VÃO MENOR QUE 8M, DE FORMA MECANIZADA, COM REAPROVEITAMENTO. AF_12/2017</t>
  </si>
  <si>
    <t>100,75</t>
  </si>
  <si>
    <t>REMOÇÃO DE TESOURAS DE MADEIRA, COM VÃO MAIOR OU IGUAL A 8M, DE FORMA MECANIZADA, COM REAPROVEITAMENTO. AF_12/2017</t>
  </si>
  <si>
    <t>122,36</t>
  </si>
  <si>
    <t>REMOÇÃO DE TRAMA METÁLICA PARA COBERTURA, DE FORMA MANUAL, SEM REAPROVEITAMENTO. AF_12/2017</t>
  </si>
  <si>
    <t>REMOÇÃO DE TESOURAS METÁLICAS, COM VÃO MENOR QUE 8M, DE FORMA MANUAL, SEM REAPROVEITAMENTO. AF_12/2017</t>
  </si>
  <si>
    <t>162,92</t>
  </si>
  <si>
    <t>REMOÇÃO DE TESOURAS METÁLICAS, COM VÃO MAIOR OU IGUAL A 8M, DE FORMA MANUAL, SEM REAPROVEITAMENTO. AF_12/2017</t>
  </si>
  <si>
    <t>322,94</t>
  </si>
  <si>
    <t>REMOÇÃO DE TESOURAS METÁLICAS, COM VÃO MENOR QUE 8M, DE FORMA MECANIZADA, COM REAPROVEITAMENTO. AF_12/2017</t>
  </si>
  <si>
    <t>REMOÇÃO DE TESOURAS METÁLICAS, COM VÃO MAIOR OU IGUAL A 8M, DE FORMA MECANIZADA, COM REAPROVEITAMENTO. AF_12/2017</t>
  </si>
  <si>
    <t>186,20</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</si>
  <si>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</si>
  <si>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</si>
  <si>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</si>
  <si>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</si>
  <si>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</si>
  <si>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</si>
  <si>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</si>
  <si>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646,32</t>
  </si>
  <si>
    <t>323,16</t>
  </si>
  <si>
    <t>24,13</t>
  </si>
  <si>
    <t>161,58</t>
  </si>
  <si>
    <t>80,79</t>
  </si>
  <si>
    <t>72,70</t>
  </si>
  <si>
    <t>153,49</t>
  </si>
  <si>
    <t>64,62</t>
  </si>
  <si>
    <t>185,81</t>
  </si>
  <si>
    <t>48,46</t>
  </si>
  <si>
    <t>145,41</t>
  </si>
  <si>
    <t>55,40</t>
  </si>
  <si>
    <t>SERVIÇOS TÉCNICOS ESPECIALIZADOS PARA ACOMPANHAMENTO DE EXECUÇÃO DE FUNDAÇÕES PROFUNDAS E ESTRUTURAS DE CONTENÇÃO</t>
  </si>
  <si>
    <t>119,83</t>
  </si>
  <si>
    <t>LOCAÇÃO DE PONTO PARA REFERÊNCIA TOPOGRÁFICA. AF_10/2018</t>
  </si>
  <si>
    <t>LOCACAO CONVENCIONAL DE OBRA, UTILIZANDO GABARITO DE TÁBUAS CORRIDAS PONTALETADAS A CADA 2,00M -  2 UTILIZAÇÕES. AF_10/2018</t>
  </si>
  <si>
    <t>36,85</t>
  </si>
  <si>
    <t>CAVALETE DE OBRA COM ALTURA DE 1,00 M - 2 UTILIZAÇÕES. AF_10/2018</t>
  </si>
  <si>
    <t>97,13</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</si>
  <si>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</si>
  <si>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</si>
  <si>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</si>
  <si>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</si>
  <si>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</si>
  <si>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</si>
  <si>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</si>
  <si>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</si>
  <si>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</si>
  <si>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</si>
  <si>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</si>
  <si>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</si>
  <si>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</si>
  <si>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</si>
  <si>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</si>
  <si>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</si>
  <si>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40,49</t>
  </si>
  <si>
    <t>21,11</t>
  </si>
  <si>
    <t>33,16</t>
  </si>
  <si>
    <t>49,13</t>
  </si>
  <si>
    <t>48,00</t>
  </si>
  <si>
    <t>194,39</t>
  </si>
  <si>
    <t>91,47</t>
  </si>
  <si>
    <t>PLANTIO DE ARBUSTO OU  CERCA VIVA. AF_05/2018</t>
  </si>
  <si>
    <t>PLANTIO DE ÁRVORE ORNAMENTAL COM ALTURA DE MUDA MENOR OU IGUAL A 2,00 M. AF_05/2018</t>
  </si>
  <si>
    <t>38,70</t>
  </si>
  <si>
    <t>PLANTIO DE ÁRVORE ORNAMENTAL COM ALTURA DE MUDA MAIOR QUE 2,00 M E MENOR OU IGUAL A 4,00 M. AF_05/2018</t>
  </si>
  <si>
    <t>PLANTIO DE PALMEIRA COM ALTURA DE MUDA MENOR OU IGUAL A 2,00 M. AF_05/2018</t>
  </si>
  <si>
    <t>217,36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</si>
  <si>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</si>
  <si>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</si>
  <si>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</si>
  <si>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</si>
  <si>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116,01</t>
  </si>
  <si>
    <t>LIMPEZA MANUAL DE VEGETAÇÃO EM TERRENO COM ENXADA.AF_05/2018</t>
  </si>
  <si>
    <t>11,99</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</si>
  <si>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</si>
  <si>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</si>
  <si>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</si>
  <si>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</si>
  <si>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</si>
  <si>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</si>
  <si>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125,76</t>
  </si>
  <si>
    <t>REMOÇÃO DE RAÍZES REMANESCENTES DE TRONCO DE ÁRVORE COM DIÂMETRO MAIOR OU IGUAL A 0,60 M.AF_05/2018</t>
  </si>
  <si>
    <t>183,92</t>
  </si>
  <si>
    <t>CORTE RASO E RECORTE DE ÁRVORE COM DIÂMETRO DE TRONCO MAIOR OU IGUAL A 0,20 M E MENOR QUE 0,40 M.AF_05/2018</t>
  </si>
  <si>
    <t>57,98</t>
  </si>
  <si>
    <t>CORTE RASO E RECORTE DE ÁRVORE COM DIÂMETRO DE TRONCO MAIOR OU IGUAL A 0,40 M E MENOR QUE 0,60 M.AF_05/2018</t>
  </si>
  <si>
    <t>103,29</t>
  </si>
  <si>
    <t>CORTE RASO E RECORTE DE ÁRVORE COM DIÂMETRO DE TRONCO MAIOR OU IGUAL A 0,60 M.AF_05/2018</t>
  </si>
  <si>
    <t>233,46</t>
  </si>
  <si>
    <t>PODA EM ALTURA DE ÁRVORE COM DIÂMETRO DE TRONCO MENOR QUE 0,20 M.AF_05/2018</t>
  </si>
  <si>
    <t>69,77</t>
  </si>
  <si>
    <t>PODA EM ALTURA DE ÁRVORE COM DIÂMETRO DE TRONCO MAIOR OU IGUAL A 0,20 M E MENOR QUE 0,40 M.AF_05/2018</t>
  </si>
  <si>
    <t>194,66</t>
  </si>
  <si>
    <t>PODA EM ALTURA DE ÁRVORE COM DIÂMETRO DE TRONCO MAIOR OU IGUAL A 0,40 M E MENOR QUE 0,60 M.AF_05/2018</t>
  </si>
  <si>
    <t>494,52</t>
  </si>
  <si>
    <t>PODA EM ALTURA DE ÁRVORE COM DIÂMETRO DE TRONCO MAIOR OU IGUAL A 0,60 M.AF_05/2018</t>
  </si>
  <si>
    <t>789,87</t>
  </si>
  <si>
    <t>16,52</t>
  </si>
  <si>
    <t>16,74</t>
  </si>
  <si>
    <t>16,84</t>
  </si>
  <si>
    <t>30,87</t>
  </si>
  <si>
    <t>19,68</t>
  </si>
  <si>
    <t>CADASTRISTA DE REDES DE AGUA E ESGOTO COM ENCARGOS COMPLEMENTARES</t>
  </si>
  <si>
    <t>24,96</t>
  </si>
  <si>
    <t>22,18</t>
  </si>
  <si>
    <t>20,47</t>
  </si>
  <si>
    <t>16,62</t>
  </si>
  <si>
    <t>21,95</t>
  </si>
  <si>
    <t>19,17</t>
  </si>
  <si>
    <t>19,93</t>
  </si>
  <si>
    <t>23,67</t>
  </si>
  <si>
    <t>20,42</t>
  </si>
  <si>
    <t>20,69</t>
  </si>
  <si>
    <t>18,46</t>
  </si>
  <si>
    <t>21,88</t>
  </si>
  <si>
    <t>16,99</t>
  </si>
  <si>
    <t>24,56</t>
  </si>
  <si>
    <t>19,97</t>
  </si>
  <si>
    <t>20,79</t>
  </si>
  <si>
    <t>24,76</t>
  </si>
  <si>
    <t>19,91</t>
  </si>
  <si>
    <t>54,75</t>
  </si>
  <si>
    <t>77,58</t>
  </si>
  <si>
    <t>102,42</t>
  </si>
  <si>
    <t>24,12</t>
  </si>
  <si>
    <t>74,50</t>
  </si>
  <si>
    <t>84,73</t>
  </si>
  <si>
    <t>115,67</t>
  </si>
  <si>
    <t>47,77</t>
  </si>
  <si>
    <t>94,76</t>
  </si>
  <si>
    <t>198,23</t>
  </si>
  <si>
    <t>3.621,24</t>
  </si>
  <si>
    <t>3.350,49</t>
  </si>
  <si>
    <t>2.365,22</t>
  </si>
  <si>
    <t>2.909,01</t>
  </si>
  <si>
    <t>3.270,63</t>
  </si>
  <si>
    <t>3.548,47</t>
  </si>
  <si>
    <t>3.151,56</t>
  </si>
  <si>
    <t>13.063,16</t>
  </si>
  <si>
    <t>2.897,86</t>
  </si>
  <si>
    <t>14.857,05</t>
  </si>
  <si>
    <t>20.278,65</t>
  </si>
  <si>
    <t>9.612,81</t>
  </si>
  <si>
    <t>13.619,21</t>
  </si>
  <si>
    <t>17.978,99</t>
  </si>
  <si>
    <t>6.197,59</t>
  </si>
  <si>
    <t>8.369,86</t>
  </si>
  <si>
    <t>3.690,14</t>
  </si>
  <si>
    <t>CURSO DE CAPACITAÇÃO PARA CADASTRISTA DE REDES DE AGUA E ESGOTO (ENCARGOS COMPLEMENTARES) - HORISTA</t>
  </si>
  <si>
    <t>8,94</t>
  </si>
  <si>
    <t>8,68</t>
  </si>
  <si>
    <t>117,05</t>
  </si>
  <si>
    <t>133,22</t>
  </si>
  <si>
    <t>182,12</t>
  </si>
  <si>
    <t>48,35</t>
  </si>
  <si>
    <t>90,80</t>
  </si>
  <si>
    <t>70,06</t>
  </si>
  <si>
    <t>106,34</t>
  </si>
  <si>
    <t>14,98</t>
  </si>
  <si>
    <t>ASSENTAMENTO DE TUBOS DE AÇO CARBONO</t>
  </si>
  <si>
    <t>ELETRODUTOS PEAD</t>
  </si>
  <si>
    <t>CONEXÕES DE ELETRODUTOS EM PVC</t>
  </si>
  <si>
    <t>CONEXÕES DE ELETRODUTOS EM AÇO</t>
  </si>
  <si>
    <t>LED</t>
  </si>
  <si>
    <t>TUBOS DE COBRE SEM ISOLAMENTO</t>
  </si>
  <si>
    <t>TUBOS DE COBRE COM ISOLAMENTO</t>
  </si>
  <si>
    <t>CANTEIRO DE OBRA E INSTALAÇÕES PROVISÓRIAS</t>
  </si>
  <si>
    <t>MINIESCAVADEIRA</t>
  </si>
  <si>
    <t>INVERSORES DE SOLDA</t>
  </si>
  <si>
    <t>CONCRETO ARMADO</t>
  </si>
  <si>
    <t>CORTINAS</t>
  </si>
  <si>
    <t>MURETAS</t>
  </si>
  <si>
    <t>FORRO DE GESSO ACARTONADO</t>
  </si>
  <si>
    <t>TUBOS PPR</t>
  </si>
  <si>
    <t>TUBOS PEX</t>
  </si>
  <si>
    <t>CONEXÕES PPR</t>
  </si>
  <si>
    <t>CONEXÕES PEX</t>
  </si>
  <si>
    <t>JUNTAS E BARRAS DE TRANSFERÊNCIA</t>
  </si>
  <si>
    <t>USINAGEM</t>
  </si>
  <si>
    <t>FECHAMENTOS E PROTEÇÕES</t>
  </si>
  <si>
    <t>PLANILHA DE SERVIÇOS SINTÉTICA DESONERADA</t>
  </si>
  <si>
    <t>OBRA:</t>
  </si>
  <si>
    <t>ÓRGÃO PROP.:</t>
  </si>
  <si>
    <t>RESP. TÉCNICO:</t>
  </si>
  <si>
    <t>TIPO OBRA/SERVIÇO:</t>
  </si>
  <si>
    <t>Vigência a partir de: MAIO/2019</t>
  </si>
  <si>
    <t>DRAGAGEM</t>
  </si>
  <si>
    <t>TRANSPORTE HORIZONTAL COM CARRINHO</t>
  </si>
  <si>
    <t>ARRASAMENTO DE ESTACAS</t>
  </si>
  <si>
    <t>CONCRETO PRÉ-MOLDADO</t>
  </si>
  <si>
    <t xml:space="preserve">TELHA FIBROCIMENTO ESTRUTURAL </t>
  </si>
  <si>
    <t>DIMMER</t>
  </si>
  <si>
    <t>RESERVAÇÃO DE ÁGUA</t>
  </si>
  <si>
    <t>RAMAIS E SUB-RAMAIS DE GÁS</t>
  </si>
  <si>
    <t>CONEXOES DE PVC - ESGOTO E AGUAS PLUVIAIS - SÉRIE R - EM RAMAL DE ENCAMINHAMENTO</t>
  </si>
  <si>
    <t>DATA DA COTAÇÃO</t>
  </si>
  <si>
    <t>COT 001</t>
  </si>
  <si>
    <t>COT 002</t>
  </si>
  <si>
    <t xml:space="preserve">COT </t>
  </si>
  <si>
    <t>TABELA DE COTAÇÃO DE INSUMOS / SERVIÇOS ESPECIALIZADOS NÃO CONTEMPLADOS PELAS TABELAS PRED</t>
  </si>
  <si>
    <t xml:space="preserve">SECRETARIA DE ESTADO DE INFRAESTRUTURA E LOGÍSTICA
PARANÁ EDIFICAÇÕES
DIRETORIA DE PLANEJAMENTO E PROJETOS
GERÊNCIA DE CUSTOS E ORÇAMENTOS
</t>
  </si>
  <si>
    <t>SECRETARIA DE ESTADO DE INFRAESTRUTURA E LOGÍSTICA</t>
  </si>
  <si>
    <t>RELAÇÃO DE PROJETOS ORÇADOS</t>
  </si>
  <si>
    <t>Resolução Conjunta SEIL/PRED N° 003/2019</t>
  </si>
  <si>
    <t>Vigência: SEIL/PRED - MAIO DE 2019</t>
  </si>
  <si>
    <t>SINAPI MAR 2019</t>
  </si>
  <si>
    <t>1.2</t>
  </si>
  <si>
    <t>UNESPAR - Campus Campo Mourão</t>
  </si>
  <si>
    <t>Campo Mourão</t>
  </si>
  <si>
    <t>Avenida Comendador Norberto Marcondes, 733</t>
  </si>
  <si>
    <t>TOTAL SEM BDI</t>
  </si>
  <si>
    <t>TOTAL COM BDI (28,35%)</t>
  </si>
  <si>
    <t>GUARDA CORPO E CORRIMÃO</t>
  </si>
  <si>
    <t>CORRIMÃO EM TUBO DE AÇO GALVANIZADO 1 1/2</t>
  </si>
  <si>
    <t>ADEQUAÇÃO DE CORRIMÃO EXISTENTE</t>
  </si>
  <si>
    <t>1.3</t>
  </si>
  <si>
    <t>1.4</t>
  </si>
  <si>
    <t>ADEQUAÇÃO DE GUARDA CORPO EXISTENTE</t>
  </si>
  <si>
    <t>Campo Toldo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</si>
</sst>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8" formatCode="&quot;R$&quot;\ #,##0.00;[Red]\-&quot;R$&quot;\ #,##0.0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
    <numFmt numFmtId="167" formatCode="#,##0.00\ ;[Red]\(#,##0.00\)"/>
    <numFmt numFmtId="168" formatCode="0.0"/>
    <numFmt numFmtId="169" formatCode="#,##0.00\ ;[Red]#,##0.00"/>
    <numFmt numFmtId="170" formatCode="mm/yy"/>
    <numFmt numFmtId="171" formatCode="0.0000%"/>
    <numFmt numFmtId="172" formatCode="_-&quot;R$ &quot;* #,##0.00_-;&quot;-R$ &quot;* #,##0.00_-;_-&quot;R$ &quot;* \-??_-;_-@_-"/>
    <numFmt numFmtId="173" formatCode="_-* #,##0.00_-;\-* #,##0.00_-;_-* \-??_-;_-@_-"/>
    <numFmt numFmtId="174" formatCode="_(* #,##0.00_);_(* \(#,##0.00\);_(* \-??_);_(@_)"/>
    <numFmt numFmtId="175" formatCode="#,##0.00\ ;&quot; (&quot;#,##0.00\);&quot; -&quot;#\ ;@\ "/>
    <numFmt numFmtId="176" formatCode="00"/>
    <numFmt numFmtId="177" formatCode="#,##0.00_);[Red]\-#,##0.00;"/>
    <numFmt numFmtId="178" formatCode="#,##0.00_);[Red]\-#,##0.0;"/>
    <numFmt numFmtId="179" formatCode="000000"/>
    <numFmt numFmtId="180" formatCode="#."/>
    <numFmt numFmtId="181" formatCode="&quot;N$&quot;#,##0_);\(&quot;N$&quot;#,##0\)"/>
    <numFmt numFmtId="182" formatCode="_-&quot;$&quot;* #,##0_-;\-&quot;$&quot;* #,##0_-;_-&quot;$&quot;* &quot;-&quot;_-;_-@_-"/>
    <numFmt numFmtId="183" formatCode="_-&quot;$&quot;* #,##0.00_-;\-&quot;$&quot;* #,##0.00_-;_-&quot;$&quot;* &quot;-&quot;??_-;_-@_-"/>
    <numFmt numFmtId="184" formatCode="_([$€-2]* #,##0.00_);_([$€-2]* \(#,##0.00\);_([$€-2]* &quot;-&quot;??_)"/>
    <numFmt numFmtId="185" formatCode="_ * #,##0_ ;_ * \-#,##0_ ;_ * &quot;-&quot;_ ;_ @_ "/>
    <numFmt numFmtId="186" formatCode="_ * #,##0.00_ ;_ * \-#,##0.00_ ;_ * &quot;-&quot;??_ ;_ @_ "/>
    <numFmt numFmtId="187" formatCode="#,##0.00;[Red]\-#,##0.00;"/>
    <numFmt numFmtId="188" formatCode="_ &quot;S/&quot;* #,##0_ ;_ &quot;S/&quot;* \-#,##0_ ;_ &quot;S/&quot;* &quot;-&quot;_ ;_ @_ "/>
    <numFmt numFmtId="189" formatCode="_ &quot;S/&quot;* #,##0.00_ ;_ &quot;S/&quot;* \-#,##0.00_ ;_ &quot;S/&quot;* &quot;-&quot;??_ ;_ @_ "/>
    <numFmt numFmtId="190" formatCode="0.0000000"/>
    <numFmt numFmtId="191" formatCode="0.0000"/>
    <numFmt numFmtId="192" formatCode="##&quot;.&quot;###&quot;.&quot;###&quot;-&quot;#"/>
    <numFmt numFmtId="193" formatCode="0.000000%"/>
    <numFmt numFmtId="194" formatCode="dd/mm/yy"/>
    <numFmt numFmtId="195" formatCode="&quot;R$ &quot;#,##0.00"/>
    <numFmt numFmtId="196" formatCode="0.000000"/>
    <numFmt numFmtId="197" formatCode="&quot;R$&quot;\ #,##0.00"/>
    <numFmt numFmtId="198" formatCode="0.000%"/>
    <numFmt numFmtId="199" formatCode="0.0%"/>
    <numFmt numFmtId="200" formatCode="#.00\ &quot;R$/m²&quot;"/>
    <numFmt numFmtId="201" formatCode="&quot;DATA:&quot;\ \ dd/mm/yyyy"/>
    <numFmt numFmtId="202" formatCode="#\ &quot;DIAS&quot;"/>
    <numFmt numFmtId="203" formatCode="#.00\ &quot;m²&quot;"/>
    <numFmt numFmtId="204" formatCode="dd/mm/yy;@"/>
    <numFmt numFmtId="205" formatCode="0.00000"/>
  </numFmts>
  <fonts count="135">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0"/>
      <name val="Arial"/>
      <family val="2"/>
    </font>
    <font>
      <b/>
      <sz val="9"/>
      <name val="Arial"/>
      <family val="2"/>
    </font>
    <font>
      <b/>
      <sz val="12"/>
      <color indexed="8"/>
      <name val="Arial"/>
      <family val="2"/>
    </font>
    <font>
      <sz val="12"/>
      <name val="Arial"/>
      <family val="2"/>
    </font>
    <font>
      <b/>
      <sz val="12"/>
      <name val="Arial"/>
      <family val="2"/>
    </font>
    <font>
      <b/>
      <sz val="12"/>
      <color indexed="10"/>
      <name val="Arial"/>
      <family val="2"/>
    </font>
    <font>
      <sz val="9"/>
      <color indexed="81"/>
      <name val="Tahoma"/>
      <family val="2"/>
    </font>
    <font>
      <sz val="11"/>
      <color indexed="8"/>
      <name val="Calibri"/>
      <family val="2"/>
    </font>
    <font>
      <sz val="11"/>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19"/>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b/>
      <sz val="9"/>
      <color indexed="81"/>
      <name val="Tahoma"/>
      <family val="2"/>
    </font>
    <font>
      <b/>
      <sz val="11"/>
      <color indexed="52"/>
      <name val="Calibri"/>
      <family val="2"/>
    </font>
    <font>
      <sz val="10"/>
      <name val="Arial"/>
      <family val="2"/>
      <charset val="204"/>
    </font>
    <font>
      <sz val="12"/>
      <color indexed="8"/>
      <name val="Arial"/>
      <family val="2"/>
    </font>
    <font>
      <sz val="10"/>
      <name val="Arial"/>
      <family val="2"/>
      <charset val="1"/>
    </font>
    <font>
      <b/>
      <sz val="18"/>
      <color indexed="56"/>
      <name val="Cambria"/>
      <family val="2"/>
    </font>
    <font>
      <b/>
      <sz val="11"/>
      <name val="Calibri"/>
      <family val="2"/>
    </font>
    <font>
      <sz val="9"/>
      <color indexed="8"/>
      <name val="Arial"/>
      <family val="2"/>
    </font>
    <font>
      <b/>
      <sz val="15"/>
      <color indexed="56"/>
      <name val="Calibri"/>
      <family val="2"/>
    </font>
    <font>
      <b/>
      <sz val="13"/>
      <color indexed="56"/>
      <name val="Calibri"/>
      <family val="2"/>
    </font>
    <font>
      <b/>
      <sz val="11"/>
      <color indexed="56"/>
      <name val="Calibri"/>
      <family val="2"/>
    </font>
    <font>
      <b/>
      <sz val="10"/>
      <name val="Helv"/>
    </font>
    <font>
      <sz val="11"/>
      <color indexed="52"/>
      <name val="Calibri"/>
      <family val="2"/>
    </font>
    <font>
      <sz val="1"/>
      <color indexed="16"/>
      <name val="Courier"/>
      <family val="3"/>
    </font>
    <font>
      <sz val="10"/>
      <name val="MS Sans Serif"/>
      <family val="2"/>
    </font>
    <font>
      <sz val="10"/>
      <name val="Geneva"/>
    </font>
    <font>
      <sz val="10"/>
      <name val="BERNHARD"/>
    </font>
    <font>
      <sz val="10"/>
      <name val="Helv"/>
    </font>
    <font>
      <sz val="1"/>
      <color indexed="8"/>
      <name val="Courier"/>
      <family val="3"/>
    </font>
    <font>
      <b/>
      <sz val="1"/>
      <color indexed="8"/>
      <name val="Courier"/>
      <family val="3"/>
    </font>
    <font>
      <u/>
      <sz val="10"/>
      <color indexed="20"/>
      <name val="Arial"/>
      <family val="2"/>
    </font>
    <font>
      <b/>
      <sz val="12"/>
      <name val="Helv"/>
    </font>
    <font>
      <b/>
      <sz val="1"/>
      <color indexed="16"/>
      <name val="Courier"/>
      <family val="3"/>
    </font>
    <font>
      <u/>
      <sz val="11"/>
      <color indexed="12"/>
      <name val="Calibri"/>
      <family val="2"/>
    </font>
    <font>
      <b/>
      <sz val="11"/>
      <name val="Helv"/>
    </font>
    <font>
      <sz val="11"/>
      <color indexed="60"/>
      <name val="Calibri"/>
      <family val="2"/>
    </font>
    <font>
      <sz val="7"/>
      <name val="Small Fonts"/>
      <family val="2"/>
    </font>
    <font>
      <sz val="10"/>
      <color indexed="8"/>
      <name val="Arial"/>
      <family val="2"/>
    </font>
    <font>
      <b/>
      <sz val="8"/>
      <name val="Times New Roman"/>
      <family val="1"/>
    </font>
    <font>
      <sz val="8"/>
      <name val="Helv"/>
    </font>
    <font>
      <sz val="1"/>
      <color indexed="18"/>
      <name val="Courier"/>
      <family val="3"/>
    </font>
    <font>
      <b/>
      <sz val="9"/>
      <color indexed="10"/>
      <name val="Arial"/>
      <family val="2"/>
    </font>
    <font>
      <b/>
      <sz val="11"/>
      <name val="Arial"/>
      <family val="2"/>
    </font>
    <font>
      <b/>
      <sz val="13"/>
      <color indexed="9"/>
      <name val="Calibri"/>
      <family val="2"/>
    </font>
    <font>
      <b/>
      <sz val="10"/>
      <name val="Calibri"/>
      <family val="2"/>
    </font>
    <font>
      <b/>
      <sz val="9"/>
      <name val="Calibri"/>
      <family val="2"/>
    </font>
    <font>
      <b/>
      <sz val="11"/>
      <color indexed="8"/>
      <name val="Calibri"/>
      <family val="2"/>
    </font>
    <font>
      <sz val="11"/>
      <color indexed="8"/>
      <name val="Calibri"/>
      <family val="2"/>
    </font>
    <font>
      <sz val="10"/>
      <name val="Helv"/>
      <charset val="204"/>
    </font>
    <font>
      <sz val="11"/>
      <color indexed="8"/>
      <name val="Calibri"/>
      <family val="2"/>
    </font>
    <font>
      <sz val="12"/>
      <color indexed="8"/>
      <name val="Arial"/>
      <family val="2"/>
    </font>
    <font>
      <sz val="8"/>
      <color indexed="81"/>
      <name val="Tahoma"/>
      <family val="2"/>
    </font>
    <font>
      <b/>
      <sz val="8"/>
      <color indexed="81"/>
      <name val="Tahoma"/>
      <family val="2"/>
    </font>
    <font>
      <b/>
      <sz val="12"/>
      <color indexed="10"/>
      <name val="Calibri"/>
      <family val="2"/>
    </font>
    <font>
      <b/>
      <sz val="10"/>
      <color indexed="8"/>
      <name val="Calibri"/>
      <family val="2"/>
    </font>
    <font>
      <sz val="9"/>
      <color indexed="8"/>
      <name val="Calibri"/>
      <family val="2"/>
    </font>
    <font>
      <b/>
      <sz val="10"/>
      <color indexed="8"/>
      <name val="Calibri"/>
      <family val="2"/>
    </font>
    <font>
      <sz val="9"/>
      <color indexed="8"/>
      <name val="Calibri"/>
      <family val="2"/>
    </font>
    <font>
      <b/>
      <sz val="9"/>
      <color indexed="9"/>
      <name val="Arial"/>
      <family val="2"/>
    </font>
    <font>
      <sz val="9"/>
      <name val="Calibri"/>
      <family val="2"/>
    </font>
    <font>
      <sz val="10"/>
      <color indexed="8"/>
      <name val="Calibri"/>
      <family val="2"/>
    </font>
    <font>
      <b/>
      <sz val="12"/>
      <color indexed="8"/>
      <name val="Calibri"/>
      <family val="2"/>
    </font>
    <font>
      <i/>
      <sz val="10"/>
      <name val="Arial"/>
      <family val="2"/>
    </font>
    <font>
      <b/>
      <i/>
      <sz val="10"/>
      <name val="Arial"/>
      <family val="2"/>
    </font>
    <font>
      <sz val="10"/>
      <name val="Calibri"/>
      <family val="2"/>
    </font>
    <font>
      <sz val="10.5"/>
      <color indexed="8"/>
      <name val="Calibri"/>
      <family val="2"/>
    </font>
    <font>
      <b/>
      <sz val="8"/>
      <name val="Calibri"/>
      <family val="2"/>
    </font>
    <font>
      <sz val="8"/>
      <name val="Calibri"/>
      <family val="2"/>
    </font>
    <font>
      <sz val="6"/>
      <name val="Calibri"/>
      <family val="2"/>
    </font>
    <font>
      <b/>
      <sz val="6"/>
      <name val="Calibri"/>
      <family val="2"/>
    </font>
    <font>
      <b/>
      <sz val="7"/>
      <name val="Calibri"/>
      <family val="2"/>
    </font>
    <font>
      <sz val="7"/>
      <name val="Calibri"/>
      <family val="2"/>
    </font>
    <font>
      <sz val="24"/>
      <color indexed="10"/>
      <name val="Calibri"/>
      <family val="2"/>
    </font>
    <font>
      <b/>
      <sz val="18"/>
      <name val="Calibri"/>
      <family val="2"/>
    </font>
    <font>
      <sz val="12"/>
      <name val="Calibri"/>
      <family val="2"/>
    </font>
    <font>
      <sz val="12"/>
      <color indexed="8"/>
      <name val="Calibri"/>
      <family val="2"/>
    </font>
    <font>
      <sz val="12"/>
      <color indexed="8"/>
      <name val="Times New Roman"/>
      <family val="1"/>
    </font>
    <font>
      <b/>
      <sz val="12"/>
      <name val="Calibri"/>
      <family val="2"/>
    </font>
    <font>
      <b/>
      <i/>
      <sz val="12"/>
      <color indexed="8"/>
      <name val="Calibri"/>
      <family val="2"/>
    </font>
    <font>
      <sz val="11"/>
      <color indexed="8"/>
      <name val="Calibri"/>
      <family val="2"/>
    </font>
    <font>
      <sz val="10"/>
      <name val="Calibri"/>
      <family val="2"/>
    </font>
    <font>
      <sz val="11"/>
      <name val="Calibri"/>
      <family val="2"/>
    </font>
    <font>
      <b/>
      <sz val="11"/>
      <name val="Calibri"/>
      <family val="2"/>
    </font>
    <font>
      <b/>
      <sz val="10"/>
      <name val="Calibri"/>
      <family val="2"/>
    </font>
    <font>
      <sz val="10"/>
      <color indexed="8"/>
      <name val="Calibri"/>
      <family val="2"/>
    </font>
    <font>
      <sz val="12"/>
      <name val="Calibri"/>
      <family val="2"/>
    </font>
    <font>
      <b/>
      <sz val="12"/>
      <name val="Calibri"/>
      <family val="2"/>
    </font>
    <font>
      <b/>
      <sz val="12"/>
      <color indexed="8"/>
      <name val="Calibri"/>
      <family val="2"/>
    </font>
    <font>
      <b/>
      <sz val="13"/>
      <name val="Calibri"/>
      <family val="2"/>
    </font>
    <font>
      <b/>
      <sz val="12"/>
      <color indexed="10"/>
      <name val="Arial"/>
      <family val="2"/>
    </font>
    <font>
      <sz val="10"/>
      <color indexed="8"/>
      <name val="Calibri"/>
      <family val="2"/>
    </font>
    <font>
      <b/>
      <sz val="12"/>
      <name val="Calibri"/>
      <family val="2"/>
    </font>
    <font>
      <b/>
      <sz val="11"/>
      <name val="Calibri"/>
      <family val="2"/>
    </font>
    <font>
      <b/>
      <sz val="12"/>
      <color indexed="10"/>
      <name val="Calibri"/>
      <family val="2"/>
    </font>
    <font>
      <sz val="11"/>
      <color indexed="8"/>
      <name val="Arial"/>
      <family val="2"/>
    </font>
    <font>
      <b/>
      <sz val="11"/>
      <color indexed="8"/>
      <name val="Arial"/>
      <family val="2"/>
    </font>
    <font>
      <b/>
      <sz val="9"/>
      <color indexed="10"/>
      <name val="Calibri"/>
      <family val="2"/>
    </font>
    <font>
      <sz val="11"/>
      <color indexed="62"/>
      <name val="Calibri"/>
      <family val="2"/>
    </font>
    <font>
      <b/>
      <sz val="11"/>
      <color indexed="62"/>
      <name val="Calibri"/>
      <family val="2"/>
    </font>
    <font>
      <sz val="10"/>
      <color indexed="62"/>
      <name val="Calibri"/>
      <family val="2"/>
    </font>
    <font>
      <sz val="8"/>
      <color indexed="62"/>
      <name val="Calibri"/>
      <family val="2"/>
    </font>
    <font>
      <sz val="11"/>
      <color indexed="54"/>
      <name val="Calibri"/>
      <family val="2"/>
    </font>
    <font>
      <sz val="11"/>
      <color theme="1"/>
      <name val="Calibri"/>
      <family val="2"/>
      <scheme val="minor"/>
    </font>
    <font>
      <u/>
      <sz val="9.9"/>
      <color theme="10"/>
      <name val="Calibri"/>
      <family val="2"/>
    </font>
    <font>
      <sz val="12"/>
      <color theme="1"/>
      <name val="Arial"/>
      <family val="2"/>
    </font>
    <font>
      <sz val="9"/>
      <color indexed="81"/>
      <name val="Segoe UI"/>
      <family val="2"/>
    </font>
    <font>
      <b/>
      <sz val="9"/>
      <color indexed="81"/>
      <name val="Segoe UI"/>
      <family val="2"/>
    </font>
    <font>
      <b/>
      <sz val="10"/>
      <name val="Calibri"/>
      <family val="2"/>
      <scheme val="minor"/>
    </font>
    <font>
      <b/>
      <sz val="10"/>
      <color indexed="8"/>
      <name val="Calibri"/>
      <family val="2"/>
      <scheme val="minor"/>
    </font>
    <font>
      <b/>
      <sz val="11"/>
      <name val="Calibri"/>
      <family val="2"/>
      <scheme val="minor"/>
    </font>
    <font>
      <sz val="11"/>
      <name val="Calibri"/>
      <family val="2"/>
      <scheme val="minor"/>
    </font>
    <font>
      <b/>
      <sz val="10"/>
      <name val="Arial"/>
      <family val="2"/>
    </font>
    <font>
      <sz val="10"/>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31"/>
        <bgColor indexed="22"/>
      </patternFill>
    </fill>
    <fill>
      <patternFill patternType="solid">
        <fgColor indexed="29"/>
      </patternFill>
    </fill>
    <fill>
      <patternFill patternType="solid">
        <fgColor indexed="45"/>
        <bgColor indexed="29"/>
      </patternFill>
    </fill>
    <fill>
      <patternFill patternType="solid">
        <fgColor indexed="26"/>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43"/>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9"/>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3"/>
        <bgColor indexed="52"/>
      </patternFill>
    </fill>
    <fill>
      <patternFill patternType="solid">
        <fgColor indexed="47"/>
        <bgColor indexed="31"/>
      </patternFill>
    </fill>
    <fill>
      <patternFill patternType="solid">
        <fgColor indexed="9"/>
        <bgColor indexed="64"/>
      </patternFill>
    </fill>
    <fill>
      <patternFill patternType="solid">
        <fgColor indexed="43"/>
        <bgColor indexed="26"/>
      </patternFill>
    </fill>
    <fill>
      <patternFill patternType="solid">
        <fgColor indexed="26"/>
        <bgColor indexed="42"/>
      </patternFill>
    </fill>
    <fill>
      <patternFill patternType="solid">
        <fgColor indexed="26"/>
        <bgColor indexed="9"/>
      </patternFill>
    </fill>
    <fill>
      <patternFill patternType="solid">
        <fgColor indexed="9"/>
        <bgColor indexed="42"/>
      </patternFill>
    </fill>
    <fill>
      <patternFill patternType="solid">
        <fgColor indexed="9"/>
        <bgColor indexed="26"/>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21"/>
        <bgColor indexed="56"/>
      </patternFill>
    </fill>
    <fill>
      <patternFill patternType="solid">
        <fgColor indexed="11"/>
        <bgColor indexed="26"/>
      </patternFill>
    </fill>
    <fill>
      <patternFill patternType="solid">
        <fgColor indexed="44"/>
        <bgColor indexed="26"/>
      </patternFill>
    </fill>
    <fill>
      <patternFill patternType="solid">
        <fgColor indexed="26"/>
        <bgColor indexed="26"/>
      </patternFill>
    </fill>
    <fill>
      <patternFill patternType="solid">
        <fgColor indexed="9"/>
        <bgColor indexed="31"/>
      </patternFill>
    </fill>
    <fill>
      <patternFill patternType="solid">
        <fgColor indexed="44"/>
        <bgColor indexed="64"/>
      </patternFill>
    </fill>
    <fill>
      <patternFill patternType="solid">
        <fgColor indexed="43"/>
        <bgColor indexed="42"/>
      </patternFill>
    </fill>
    <fill>
      <patternFill patternType="solid">
        <fgColor indexed="43"/>
        <bgColor indexed="64"/>
      </patternFill>
    </fill>
    <fill>
      <patternFill patternType="solid">
        <fgColor indexed="47"/>
        <bgColor indexed="26"/>
      </patternFill>
    </fill>
    <fill>
      <patternFill patternType="solid">
        <fgColor indexed="13"/>
        <bgColor indexed="64"/>
      </patternFill>
    </fill>
    <fill>
      <patternFill patternType="solid">
        <fgColor indexed="57"/>
        <bgColor indexed="26"/>
      </patternFill>
    </fill>
    <fill>
      <patternFill patternType="solid">
        <fgColor theme="0"/>
        <bgColor indexed="64"/>
      </patternFill>
    </fill>
    <fill>
      <patternFill patternType="solid">
        <fgColor theme="0"/>
        <bgColor indexed="42"/>
      </patternFill>
    </fill>
    <fill>
      <patternFill patternType="solid">
        <fgColor theme="0"/>
        <bgColor indexed="26"/>
      </patternFill>
    </fill>
    <fill>
      <patternFill patternType="solid">
        <fgColor theme="0"/>
        <bgColor indexed="56"/>
      </patternFill>
    </fill>
  </fills>
  <borders count="10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8"/>
      </right>
      <top style="thin">
        <color indexed="8"/>
      </top>
      <bottom style="dotted">
        <color indexed="8"/>
      </bottom>
      <diagonal/>
    </border>
    <border>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dotted">
        <color indexed="8"/>
      </top>
      <bottom style="dotted">
        <color indexed="8"/>
      </bottom>
      <diagonal/>
    </border>
    <border>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64"/>
      </left>
      <right/>
      <top/>
      <bottom style="thin">
        <color indexed="8"/>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8"/>
      </right>
      <top style="thin">
        <color indexed="64"/>
      </top>
      <bottom style="dotted">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951">
    <xf numFmtId="0" fontId="0" fillId="0" borderId="0"/>
    <xf numFmtId="0" fontId="6" fillId="0" borderId="0"/>
    <xf numFmtId="0" fontId="6" fillId="0" borderId="0"/>
    <xf numFmtId="0" fontId="6" fillId="0" borderId="0"/>
    <xf numFmtId="0" fontId="6" fillId="0" borderId="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4" borderId="0" applyNumberFormat="0" applyBorder="0" applyAlignment="0" applyProtection="0"/>
    <xf numFmtId="0" fontId="14" fillId="7" borderId="0" applyNumberFormat="0" applyBorder="0" applyAlignment="0" applyProtection="0"/>
    <xf numFmtId="0" fontId="14" fillId="14"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19" borderId="0" applyNumberFormat="0" applyBorder="0" applyAlignment="0" applyProtection="0"/>
    <xf numFmtId="0" fontId="14" fillId="6" borderId="0" applyNumberFormat="0" applyBorder="0" applyAlignment="0" applyProtection="0"/>
    <xf numFmtId="0" fontId="14" fillId="19"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20" borderId="0" applyNumberFormat="0" applyBorder="0" applyAlignment="0" applyProtection="0"/>
    <xf numFmtId="0" fontId="14" fillId="10" borderId="0" applyNumberFormat="0" applyBorder="0" applyAlignment="0" applyProtection="0"/>
    <xf numFmtId="0" fontId="14" fillId="20" borderId="0" applyNumberFormat="0" applyBorder="0" applyAlignment="0" applyProtection="0"/>
    <xf numFmtId="0" fontId="14" fillId="1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19" borderId="0" applyNumberFormat="0" applyBorder="0" applyAlignment="0" applyProtection="0"/>
    <xf numFmtId="0" fontId="14" fillId="6" borderId="0" applyNumberFormat="0" applyBorder="0" applyAlignment="0" applyProtection="0"/>
    <xf numFmtId="0" fontId="14" fillId="19"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23" borderId="0" applyNumberFormat="0" applyBorder="0" applyAlignment="0" applyProtection="0"/>
    <xf numFmtId="0" fontId="14" fillId="12" borderId="0" applyNumberFormat="0" applyBorder="0" applyAlignment="0" applyProtection="0"/>
    <xf numFmtId="0" fontId="14" fillId="23" borderId="0" applyNumberFormat="0" applyBorder="0" applyAlignment="0" applyProtection="0"/>
    <xf numFmtId="0" fontId="14" fillId="12"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6"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20"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0" borderId="0" applyNumberFormat="0" applyBorder="0" applyAlignment="0" applyProtection="0"/>
    <xf numFmtId="0" fontId="31" fillId="6" borderId="0" applyNumberFormat="0" applyBorder="0" applyAlignment="0" applyProtection="0"/>
    <xf numFmtId="0" fontId="31" fillId="31"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32" borderId="0" applyNumberFormat="0" applyBorder="0" applyAlignment="0" applyProtection="0"/>
    <xf numFmtId="0" fontId="21" fillId="6" borderId="0" applyNumberFormat="0" applyBorder="0" applyAlignment="0" applyProtection="0"/>
    <xf numFmtId="0" fontId="21" fillId="13" borderId="0" applyNumberFormat="0" applyBorder="0" applyAlignment="0" applyProtection="0"/>
    <xf numFmtId="0" fontId="40" fillId="0" borderId="1" applyNumberFormat="0" applyFill="0" applyAlignment="0" applyProtection="0"/>
    <xf numFmtId="0" fontId="40" fillId="0" borderId="1"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3" fillId="34" borderId="4"/>
    <xf numFmtId="0" fontId="33" fillId="34" borderId="4" applyNumberFormat="0" applyAlignment="0" applyProtection="0"/>
    <xf numFmtId="0" fontId="33" fillId="34" borderId="4" applyNumberFormat="0" applyAlignment="0" applyProtection="0"/>
    <xf numFmtId="0" fontId="33" fillId="34" borderId="4" applyNumberFormat="0" applyAlignment="0" applyProtection="0"/>
    <xf numFmtId="0" fontId="26" fillId="33" borderId="4" applyNumberFormat="0" applyAlignment="0" applyProtection="0"/>
    <xf numFmtId="0" fontId="26" fillId="33" borderId="4" applyNumberFormat="0" applyAlignment="0" applyProtection="0"/>
    <xf numFmtId="0" fontId="26" fillId="33" borderId="4" applyNumberFormat="0" applyAlignment="0" applyProtection="0"/>
    <xf numFmtId="0" fontId="33" fillId="34" borderId="4" applyNumberFormat="0" applyAlignment="0" applyProtection="0"/>
    <xf numFmtId="0" fontId="26" fillId="33" borderId="4" applyNumberFormat="0" applyAlignment="0" applyProtection="0"/>
    <xf numFmtId="0" fontId="33" fillId="35" borderId="4" applyNumberFormat="0" applyAlignment="0" applyProtection="0"/>
    <xf numFmtId="0" fontId="33" fillId="35" borderId="4" applyNumberFormat="0" applyAlignment="0" applyProtection="0"/>
    <xf numFmtId="0" fontId="33" fillId="35" borderId="4" applyNumberFormat="0" applyAlignment="0" applyProtection="0"/>
    <xf numFmtId="0" fontId="43" fillId="0" borderId="0"/>
    <xf numFmtId="0" fontId="28" fillId="36" borderId="5" applyNumberFormat="0" applyAlignment="0" applyProtection="0"/>
    <xf numFmtId="0" fontId="28" fillId="37" borderId="5" applyNumberFormat="0" applyAlignment="0" applyProtection="0"/>
    <xf numFmtId="0" fontId="44" fillId="0" borderId="6" applyNumberFormat="0" applyFill="0" applyAlignment="0" applyProtection="0"/>
    <xf numFmtId="0" fontId="44" fillId="0" borderId="6" applyNumberFormat="0" applyFill="0" applyAlignment="0" applyProtection="0"/>
    <xf numFmtId="0" fontId="27" fillId="0" borderId="7" applyNumberFormat="0" applyFill="0" applyAlignment="0" applyProtection="0"/>
    <xf numFmtId="0" fontId="44" fillId="0" borderId="6" applyNumberFormat="0" applyFill="0" applyAlignment="0" applyProtection="0"/>
    <xf numFmtId="180" fontId="45" fillId="0" borderId="0">
      <protection locked="0"/>
    </xf>
    <xf numFmtId="38" fontId="46" fillId="0" borderId="0" applyFont="0" applyFill="0" applyBorder="0" applyAlignment="0" applyProtection="0"/>
    <xf numFmtId="40" fontId="47" fillId="0" borderId="0" applyFont="0" applyFill="0" applyBorder="0" applyAlignment="0" applyProtection="0"/>
    <xf numFmtId="180" fontId="45" fillId="0" borderId="0">
      <protection locked="0"/>
    </xf>
    <xf numFmtId="0" fontId="48" fillId="0" borderId="0"/>
    <xf numFmtId="0" fontId="49" fillId="0" borderId="0"/>
    <xf numFmtId="0" fontId="48" fillId="0" borderId="0"/>
    <xf numFmtId="0" fontId="49" fillId="0" borderId="0"/>
    <xf numFmtId="0" fontId="31" fillId="38"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180" fontId="45" fillId="0" borderId="0">
      <protection locked="0"/>
    </xf>
    <xf numFmtId="181" fontId="6" fillId="0" borderId="0">
      <alignment horizontal="center"/>
    </xf>
    <xf numFmtId="182" fontId="6" fillId="0" borderId="0" applyFont="0" applyFill="0" applyBorder="0" applyAlignment="0" applyProtection="0"/>
    <xf numFmtId="183" fontId="6" fillId="0" borderId="0" applyFont="0" applyFill="0" applyBorder="0" applyAlignment="0" applyProtection="0"/>
    <xf numFmtId="180" fontId="45" fillId="0" borderId="0">
      <protection locked="0"/>
    </xf>
    <xf numFmtId="180" fontId="45" fillId="0" borderId="0">
      <protection locked="0"/>
    </xf>
    <xf numFmtId="0" fontId="50" fillId="0" borderId="0">
      <protection locked="0"/>
    </xf>
    <xf numFmtId="0" fontId="51" fillId="0" borderId="0">
      <protection locked="0"/>
    </xf>
    <xf numFmtId="0" fontId="51" fillId="0" borderId="0">
      <protection locked="0"/>
    </xf>
    <xf numFmtId="0" fontId="31" fillId="41" borderId="0" applyNumberFormat="0" applyBorder="0" applyAlignment="0" applyProtection="0"/>
    <xf numFmtId="0" fontId="31" fillId="42" borderId="0" applyNumberFormat="0" applyBorder="0" applyAlignment="0" applyProtection="0"/>
    <xf numFmtId="0" fontId="31" fillId="29" borderId="0" applyNumberFormat="0" applyBorder="0" applyAlignment="0" applyProtection="0"/>
    <xf numFmtId="0" fontId="31" fillId="43" borderId="0" applyNumberFormat="0" applyBorder="0" applyAlignment="0" applyProtection="0"/>
    <xf numFmtId="0" fontId="31" fillId="18"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1" fillId="30" borderId="0" applyNumberFormat="0" applyBorder="0" applyAlignment="0" applyProtection="0"/>
    <xf numFmtId="0" fontId="31" fillId="26" borderId="0" applyNumberFormat="0" applyBorder="0" applyAlignment="0" applyProtection="0"/>
    <xf numFmtId="0" fontId="31" fillId="31" borderId="0" applyNumberFormat="0" applyBorder="0" applyAlignment="0" applyProtection="0"/>
    <xf numFmtId="0" fontId="31" fillId="39" borderId="0" applyNumberFormat="0" applyBorder="0" applyAlignment="0" applyProtection="0"/>
    <xf numFmtId="0" fontId="31" fillId="46" borderId="0" applyNumberFormat="0" applyBorder="0" applyAlignment="0" applyProtection="0"/>
    <xf numFmtId="0" fontId="24" fillId="47" borderId="4"/>
    <xf numFmtId="0" fontId="24" fillId="16" borderId="4" applyNumberFormat="0" applyAlignment="0" applyProtection="0"/>
    <xf numFmtId="0" fontId="24" fillId="16" borderId="4" applyNumberFormat="0" applyAlignment="0" applyProtection="0"/>
    <xf numFmtId="0" fontId="24" fillId="16" borderId="4" applyNumberFormat="0" applyAlignment="0" applyProtection="0"/>
    <xf numFmtId="0" fontId="24" fillId="21" borderId="4" applyNumberFormat="0" applyAlignment="0" applyProtection="0"/>
    <xf numFmtId="0" fontId="24" fillId="21" borderId="4" applyNumberFormat="0" applyAlignment="0" applyProtection="0"/>
    <xf numFmtId="0" fontId="24" fillId="21" borderId="4" applyNumberFormat="0" applyAlignment="0" applyProtection="0"/>
    <xf numFmtId="0" fontId="24" fillId="16" borderId="4" applyNumberFormat="0" applyAlignment="0" applyProtection="0"/>
    <xf numFmtId="0" fontId="24" fillId="21" borderId="4" applyNumberFormat="0" applyAlignment="0" applyProtection="0"/>
    <xf numFmtId="0" fontId="24" fillId="7" borderId="4" applyNumberFormat="0" applyAlignment="0" applyProtection="0"/>
    <xf numFmtId="0" fontId="24" fillId="7" borderId="4" applyNumberFormat="0" applyAlignment="0" applyProtection="0"/>
    <xf numFmtId="0" fontId="24" fillId="7" borderId="4" applyNumberFormat="0" applyAlignment="0" applyProtection="0"/>
    <xf numFmtId="0" fontId="7" fillId="1" borderId="8" applyFont="0" applyFill="0" applyBorder="0" applyAlignment="0">
      <alignment horizontal="center" vertical="center"/>
    </xf>
    <xf numFmtId="0" fontId="34" fillId="0" borderId="0"/>
    <xf numFmtId="0" fontId="70" fillId="0" borderId="0"/>
    <xf numFmtId="0" fontId="70" fillId="0" borderId="0"/>
    <xf numFmtId="184" fontId="6" fillId="0" borderId="0" applyFont="0" applyFill="0" applyBorder="0" applyAlignment="0" applyProtection="0"/>
    <xf numFmtId="174" fontId="14" fillId="0" borderId="0"/>
    <xf numFmtId="174" fontId="6" fillId="0" borderId="0"/>
    <xf numFmtId="174" fontId="14" fillId="0" borderId="0"/>
    <xf numFmtId="174" fontId="6" fillId="0" borderId="0"/>
    <xf numFmtId="174" fontId="6" fillId="0" borderId="0"/>
    <xf numFmtId="174" fontId="6" fillId="0" borderId="0"/>
    <xf numFmtId="0" fontId="14" fillId="0" borderId="0"/>
    <xf numFmtId="0" fontId="6" fillId="0" borderId="0"/>
    <xf numFmtId="0" fontId="14" fillId="0" borderId="0"/>
    <xf numFmtId="0" fontId="6" fillId="0" borderId="0"/>
    <xf numFmtId="0" fontId="6" fillId="0" borderId="0"/>
    <xf numFmtId="0" fontId="6" fillId="0" borderId="0"/>
    <xf numFmtId="0" fontId="14" fillId="0" borderId="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180" fontId="45" fillId="0" borderId="0">
      <protection locked="0"/>
    </xf>
    <xf numFmtId="0" fontId="52" fillId="0" borderId="0" applyNumberFormat="0" applyFill="0" applyBorder="0" applyAlignment="0" applyProtection="0">
      <alignment vertical="top"/>
      <protection locked="0"/>
    </xf>
    <xf numFmtId="38" fontId="5" fillId="48" borderId="0" applyNumberFormat="0" applyBorder="0" applyAlignment="0" applyProtection="0"/>
    <xf numFmtId="0" fontId="53" fillId="0" borderId="0">
      <alignment horizontal="left"/>
    </xf>
    <xf numFmtId="180" fontId="54" fillId="0" borderId="0">
      <protection locked="0"/>
    </xf>
    <xf numFmtId="180" fontId="54" fillId="0" borderId="0">
      <protection locked="0"/>
    </xf>
    <xf numFmtId="0" fontId="12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2" fillId="3"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11" borderId="0" applyNumberFormat="0" applyBorder="0" applyAlignment="0" applyProtection="0"/>
    <xf numFmtId="10" fontId="5" fillId="48" borderId="9" applyNumberFormat="0" applyBorder="0" applyAlignment="0" applyProtection="0"/>
    <xf numFmtId="185" fontId="6" fillId="0" borderId="0" applyFont="0" applyFill="0" applyBorder="0" applyAlignment="0" applyProtection="0"/>
    <xf numFmtId="186" fontId="6" fillId="0" borderId="0" applyFont="0" applyFill="0" applyBorder="0" applyAlignment="0" applyProtection="0"/>
    <xf numFmtId="0" fontId="56" fillId="0" borderId="10"/>
    <xf numFmtId="44" fontId="4" fillId="0" borderId="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 fillId="0" borderId="0" applyFill="0" applyBorder="0" applyAlignment="0" applyProtection="0"/>
    <xf numFmtId="172" fontId="6" fillId="0" borderId="0"/>
    <xf numFmtId="172" fontId="6" fillId="0" borderId="0"/>
    <xf numFmtId="44" fontId="6" fillId="0" borderId="0" applyFill="0" applyBorder="0" applyAlignment="0" applyProtection="0"/>
    <xf numFmtId="44" fontId="14" fillId="0" borderId="0" applyFont="0" applyFill="0" applyBorder="0" applyAlignment="0" applyProtection="0"/>
    <xf numFmtId="172" fontId="6" fillId="0" borderId="0"/>
    <xf numFmtId="44" fontId="6" fillId="0" borderId="0" applyFill="0" applyBorder="0" applyAlignment="0" applyProtection="0"/>
    <xf numFmtId="40" fontId="14" fillId="0" borderId="0"/>
    <xf numFmtId="187" fontId="6" fillId="0" borderId="0" applyFont="0" applyFill="0" applyBorder="0" applyAlignment="0" applyProtection="0"/>
    <xf numFmtId="187" fontId="6" fillId="0" borderId="0" applyFont="0" applyFill="0" applyBorder="0" applyAlignment="0" applyProtection="0"/>
    <xf numFmtId="44" fontId="6" fillId="0" borderId="0" applyFill="0" applyBorder="0" applyAlignment="0" applyProtection="0"/>
    <xf numFmtId="172" fontId="6" fillId="0" borderId="0"/>
    <xf numFmtId="44" fontId="6" fillId="0" borderId="0" applyFill="0" applyBorder="0" applyAlignment="0" applyProtection="0"/>
    <xf numFmtId="172" fontId="14" fillId="0" borderId="0"/>
    <xf numFmtId="172" fontId="6" fillId="0" borderId="0"/>
    <xf numFmtId="44" fontId="6" fillId="0" borderId="0" applyFill="0" applyBorder="0" applyAlignment="0" applyProtection="0"/>
    <xf numFmtId="44" fontId="6" fillId="0" borderId="0" applyFill="0" applyBorder="0" applyAlignment="0" applyProtection="0"/>
    <xf numFmtId="172" fontId="14" fillId="0" borderId="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172" fontId="14" fillId="0" borderId="0"/>
    <xf numFmtId="172" fontId="14" fillId="0" borderId="0"/>
    <xf numFmtId="44" fontId="3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72" fontId="14" fillId="0" borderId="0"/>
    <xf numFmtId="44" fontId="7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14"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14"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71" fillId="0" borderId="0" applyFont="0" applyFill="0" applyBorder="0" applyAlignment="0" applyProtection="0"/>
    <xf numFmtId="44" fontId="14" fillId="0" borderId="0" applyFont="0" applyFill="0" applyBorder="0" applyAlignment="0" applyProtection="0"/>
    <xf numFmtId="172" fontId="14" fillId="0" borderId="0"/>
    <xf numFmtId="44" fontId="3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0" fontId="50" fillId="0" borderId="0">
      <protection locked="0"/>
    </xf>
    <xf numFmtId="0" fontId="23" fillId="21" borderId="0" applyNumberFormat="0" applyBorder="0" applyAlignment="0" applyProtection="0"/>
    <xf numFmtId="0" fontId="57" fillId="4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37" fontId="58" fillId="0" borderId="0"/>
    <xf numFmtId="190" fontId="6" fillId="0" borderId="0"/>
    <xf numFmtId="0" fontId="35" fillId="0" borderId="0"/>
    <xf numFmtId="0" fontId="35" fillId="0" borderId="0"/>
    <xf numFmtId="0" fontId="35" fillId="0" borderId="0"/>
    <xf numFmtId="0" fontId="126" fillId="0" borderId="0"/>
    <xf numFmtId="0" fontId="14" fillId="0" borderId="0"/>
    <xf numFmtId="0" fontId="126" fillId="0" borderId="0"/>
    <xf numFmtId="0" fontId="14" fillId="0" borderId="0"/>
    <xf numFmtId="0" fontId="36" fillId="0" borderId="0"/>
    <xf numFmtId="0" fontId="6" fillId="0" borderId="0"/>
    <xf numFmtId="0" fontId="6" fillId="0" borderId="0"/>
    <xf numFmtId="0" fontId="6" fillId="0" borderId="0"/>
    <xf numFmtId="0" fontId="6" fillId="0" borderId="0"/>
    <xf numFmtId="0" fontId="36" fillId="0" borderId="0"/>
    <xf numFmtId="0" fontId="59" fillId="0" borderId="0" applyNumberFormat="0" applyFill="0" applyBorder="0" applyAlignment="0" applyProtection="0"/>
    <xf numFmtId="0" fontId="14" fillId="0" borderId="0"/>
    <xf numFmtId="0" fontId="124" fillId="0" borderId="0"/>
    <xf numFmtId="0" fontId="124" fillId="0" borderId="0"/>
    <xf numFmtId="0" fontId="124" fillId="0" borderId="0"/>
    <xf numFmtId="0" fontId="14" fillId="0" borderId="0"/>
    <xf numFmtId="0" fontId="124" fillId="0" borderId="0"/>
    <xf numFmtId="0" fontId="124" fillId="0" borderId="0"/>
    <xf numFmtId="0" fontId="14" fillId="0" borderId="0"/>
    <xf numFmtId="0" fontId="124" fillId="0" borderId="0"/>
    <xf numFmtId="0" fontId="124" fillId="0" borderId="0"/>
    <xf numFmtId="0" fontId="6" fillId="0" borderId="0"/>
    <xf numFmtId="0" fontId="6" fillId="0" borderId="0" applyNumberFormat="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6" fillId="0" borderId="0"/>
    <xf numFmtId="0" fontId="14"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pplyNumberFormat="0" applyFont="0" applyFill="0" applyBorder="0" applyAlignment="0" applyProtection="0"/>
    <xf numFmtId="0" fontId="6"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126" fillId="0" borderId="0"/>
    <xf numFmtId="0" fontId="6" fillId="0" borderId="0"/>
    <xf numFmtId="0" fontId="35" fillId="0" borderId="0"/>
    <xf numFmtId="0" fontId="35" fillId="0" borderId="0"/>
    <xf numFmtId="0" fontId="126" fillId="0" borderId="0"/>
    <xf numFmtId="0" fontId="6" fillId="0" borderId="0"/>
    <xf numFmtId="0" fontId="126" fillId="0" borderId="0"/>
    <xf numFmtId="0" fontId="6" fillId="0" borderId="0"/>
    <xf numFmtId="0" fontId="6" fillId="0" borderId="0"/>
    <xf numFmtId="0" fontId="6" fillId="0" borderId="0"/>
    <xf numFmtId="0" fontId="6" fillId="0" borderId="0"/>
    <xf numFmtId="0" fontId="6" fillId="0" borderId="0"/>
    <xf numFmtId="0" fontId="35" fillId="0" borderId="0"/>
    <xf numFmtId="0" fontId="126" fillId="0" borderId="0"/>
    <xf numFmtId="0" fontId="6" fillId="0" borderId="0"/>
    <xf numFmtId="0" fontId="6" fillId="0" borderId="0"/>
    <xf numFmtId="0" fontId="6" fillId="0" borderId="0"/>
    <xf numFmtId="0" fontId="6" fillId="0" borderId="0"/>
    <xf numFmtId="0" fontId="14" fillId="0" borderId="0"/>
    <xf numFmtId="0" fontId="14" fillId="0" borderId="0"/>
    <xf numFmtId="0" fontId="6" fillId="0" borderId="0"/>
    <xf numFmtId="0" fontId="14" fillId="0" borderId="0"/>
    <xf numFmtId="0" fontId="6" fillId="0" borderId="0"/>
    <xf numFmtId="0" fontId="6"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0" borderId="0"/>
    <xf numFmtId="0" fontId="59" fillId="0" borderId="0"/>
    <xf numFmtId="0" fontId="59" fillId="0" borderId="0"/>
    <xf numFmtId="0" fontId="6" fillId="0" borderId="0"/>
    <xf numFmtId="0" fontId="6" fillId="0" borderId="0"/>
    <xf numFmtId="0" fontId="6" fillId="0" borderId="0"/>
    <xf numFmtId="0" fontId="6" fillId="0" borderId="0"/>
    <xf numFmtId="0" fontId="16" fillId="0" borderId="0"/>
    <xf numFmtId="0" fontId="14" fillId="0" borderId="0"/>
    <xf numFmtId="0" fontId="14" fillId="50" borderId="11"/>
    <xf numFmtId="0" fontId="14" fillId="51" borderId="11" applyNumberFormat="0" applyAlignment="0" applyProtection="0"/>
    <xf numFmtId="0" fontId="14" fillId="51" borderId="11" applyNumberFormat="0" applyAlignment="0" applyProtection="0"/>
    <xf numFmtId="0" fontId="14" fillId="51" borderId="11" applyNumberFormat="0" applyAlignment="0" applyProtection="0"/>
    <xf numFmtId="0" fontId="6" fillId="12" borderId="11" applyNumberFormat="0" applyFont="0" applyAlignment="0" applyProtection="0"/>
    <xf numFmtId="0" fontId="6" fillId="12" borderId="11" applyNumberFormat="0" applyFont="0" applyAlignment="0" applyProtection="0"/>
    <xf numFmtId="0" fontId="6" fillId="12" borderId="11" applyNumberFormat="0" applyFont="0" applyAlignment="0" applyProtection="0"/>
    <xf numFmtId="0" fontId="14" fillId="51" borderId="11" applyNumberFormat="0" applyAlignment="0" applyProtection="0"/>
    <xf numFmtId="0" fontId="6"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0" fontId="14" fillId="12" borderId="11" applyNumberFormat="0" applyFont="0" applyAlignment="0" applyProtection="0"/>
    <xf numFmtId="180" fontId="45" fillId="0" borderId="0">
      <protection locked="0"/>
    </xf>
    <xf numFmtId="10" fontId="6" fillId="0" borderId="0" applyFont="0" applyFill="0" applyBorder="0" applyAlignment="0" applyProtection="0"/>
    <xf numFmtId="9" fontId="14" fillId="0" borderId="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xf numFmtId="9" fontId="6" fillId="0" borderId="0" applyFill="0" applyBorder="0" applyAlignment="0" applyProtection="0"/>
    <xf numFmtId="9" fontId="6" fillId="0" borderId="0" applyFill="0" applyBorder="0" applyAlignment="0" applyProtection="0"/>
    <xf numFmtId="9" fontId="6" fillId="0" borderId="0"/>
    <xf numFmtId="9" fontId="6" fillId="0" borderId="0" applyFill="0" applyBorder="0" applyAlignment="0" applyProtection="0"/>
    <xf numFmtId="9" fontId="6" fillId="0" borderId="0" applyFill="0" applyBorder="0" applyAlignment="0" applyProtection="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60" fillId="0" borderId="12" applyNumberFormat="0" applyFont="0" applyBorder="0" applyAlignment="0"/>
    <xf numFmtId="9" fontId="4" fillId="0" borderId="0" applyFill="0" applyBorder="0" applyAlignment="0" applyProtection="0"/>
    <xf numFmtId="9" fontId="6" fillId="0" borderId="0"/>
    <xf numFmtId="9" fontId="6" fillId="0" borderId="0" applyFill="0" applyBorder="0" applyAlignment="0" applyProtection="0"/>
    <xf numFmtId="9" fontId="14" fillId="0" borderId="0"/>
    <xf numFmtId="9" fontId="6" fillId="0" borderId="0" applyFont="0" applyFill="0" applyBorder="0" applyAlignment="0" applyProtection="0"/>
    <xf numFmtId="9" fontId="6" fillId="0" borderId="0" applyFont="0" applyFill="0" applyBorder="0" applyAlignment="0" applyProtection="0"/>
    <xf numFmtId="9" fontId="14" fillId="0" borderId="0"/>
    <xf numFmtId="9" fontId="6" fillId="0" borderId="0" applyFont="0" applyFill="0" applyBorder="0" applyAlignment="0" applyProtection="0"/>
    <xf numFmtId="9" fontId="6" fillId="0" borderId="0" applyFont="0" applyFill="0" applyBorder="0" applyAlignment="0" applyProtection="0"/>
    <xf numFmtId="9"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xf numFmtId="9" fontId="6" fillId="0" borderId="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14" fillId="0" borderId="0"/>
    <xf numFmtId="9" fontId="6" fillId="0" borderId="0" applyFont="0" applyFill="0" applyBorder="0" applyAlignment="0" applyProtection="0"/>
    <xf numFmtId="9" fontId="14" fillId="0" borderId="0" applyFont="0" applyFill="0" applyBorder="0" applyAlignment="0" applyProtection="0"/>
    <xf numFmtId="9" fontId="14" fillId="0" borderId="0"/>
    <xf numFmtId="9" fontId="6" fillId="0" borderId="0" applyFont="0" applyFill="0" applyBorder="0" applyAlignment="0" applyProtection="0"/>
    <xf numFmtId="9"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 fillId="0" borderId="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16" fillId="0" borderId="0" applyFill="0" applyBorder="0" applyAlignment="0" applyProtection="0"/>
    <xf numFmtId="0" fontId="50" fillId="0" borderId="0">
      <protection locked="0"/>
    </xf>
    <xf numFmtId="38" fontId="61" fillId="0" borderId="0"/>
    <xf numFmtId="0" fontId="25" fillId="34" borderId="13"/>
    <xf numFmtId="0" fontId="25" fillId="34" borderId="13" applyNumberFormat="0" applyAlignment="0" applyProtection="0"/>
    <xf numFmtId="0" fontId="25" fillId="34" borderId="13" applyNumberFormat="0" applyAlignment="0" applyProtection="0"/>
    <xf numFmtId="0" fontId="25" fillId="34" borderId="13" applyNumberFormat="0" applyAlignment="0" applyProtection="0"/>
    <xf numFmtId="0" fontId="25" fillId="33" borderId="13" applyNumberFormat="0" applyAlignment="0" applyProtection="0"/>
    <xf numFmtId="0" fontId="25" fillId="33" borderId="13" applyNumberFormat="0" applyAlignment="0" applyProtection="0"/>
    <xf numFmtId="0" fontId="25" fillId="33" borderId="13" applyNumberFormat="0" applyAlignment="0" applyProtection="0"/>
    <xf numFmtId="0" fontId="25" fillId="34" borderId="13" applyNumberFormat="0" applyAlignment="0" applyProtection="0"/>
    <xf numFmtId="0" fontId="25" fillId="33" borderId="13" applyNumberFormat="0" applyAlignment="0" applyProtection="0"/>
    <xf numFmtId="0" fontId="25" fillId="35" borderId="13" applyNumberFormat="0" applyAlignment="0" applyProtection="0"/>
    <xf numFmtId="0" fontId="25" fillId="35" borderId="13" applyNumberFormat="0" applyAlignment="0" applyProtection="0"/>
    <xf numFmtId="0" fontId="25" fillId="35" borderId="13" applyNumberFormat="0" applyAlignment="0" applyProtection="0"/>
    <xf numFmtId="180" fontId="62" fillId="0" borderId="0">
      <protection locked="0"/>
    </xf>
    <xf numFmtId="43" fontId="4" fillId="0" borderId="0" applyFill="0" applyBorder="0" applyAlignment="0" applyProtection="0"/>
    <xf numFmtId="173" fontId="6" fillId="0" borderId="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73" fontId="6" fillId="0" borderId="0"/>
    <xf numFmtId="43" fontId="6" fillId="0" borderId="0" applyFill="0" applyBorder="0" applyAlignment="0" applyProtection="0"/>
    <xf numFmtId="43" fontId="6" fillId="0" borderId="0" applyFill="0" applyBorder="0" applyAlignment="0" applyProtection="0"/>
    <xf numFmtId="175" fontId="6" fillId="0" borderId="0" applyFill="0" applyBorder="0" applyAlignment="0" applyProtection="0"/>
    <xf numFmtId="175"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166" fontId="6" fillId="0" borderId="0"/>
    <xf numFmtId="166" fontId="6" fillId="0" borderId="0"/>
    <xf numFmtId="166" fontId="6" fillId="0" borderId="0" applyFill="0" applyBorder="0" applyAlignment="0" applyProtection="0"/>
    <xf numFmtId="43" fontId="14" fillId="0" borderId="0" applyFont="0" applyFill="0" applyBorder="0" applyAlignment="0" applyProtection="0"/>
    <xf numFmtId="166" fontId="6" fillId="0" borderId="0"/>
    <xf numFmtId="166" fontId="6" fillId="0" borderId="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ill="0" applyBorder="0" applyAlignment="0" applyProtection="0"/>
    <xf numFmtId="166" fontId="6" fillId="0" borderId="0" applyFill="0" applyBorder="0" applyAlignment="0" applyProtection="0"/>
    <xf numFmtId="166" fontId="6" fillId="0" borderId="0"/>
    <xf numFmtId="166" fontId="6" fillId="0" borderId="0"/>
    <xf numFmtId="166" fontId="6" fillId="0" borderId="0" applyFill="0" applyBorder="0" applyAlignment="0" applyProtection="0"/>
    <xf numFmtId="166" fontId="6" fillId="0" borderId="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ill="0" applyBorder="0" applyAlignment="0" applyProtection="0"/>
    <xf numFmtId="166" fontId="6" fillId="0" borderId="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174" fontId="14"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175" fontId="6" fillId="0" borderId="0" applyFill="0" applyBorder="0" applyAlignment="0" applyProtection="0"/>
    <xf numFmtId="175" fontId="6" fillId="0" borderId="0" applyFill="0" applyBorder="0" applyAlignment="0" applyProtection="0"/>
    <xf numFmtId="43" fontId="16" fillId="0" borderId="0" applyFill="0" applyBorder="0" applyAlignment="0" applyProtection="0"/>
    <xf numFmtId="0" fontId="56" fillId="0" borderId="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9" fillId="0" borderId="0"/>
    <xf numFmtId="0" fontId="29" fillId="0" borderId="0" applyNumberFormat="0" applyFill="0" applyBorder="0" applyAlignment="0" applyProtection="0"/>
    <xf numFmtId="0" fontId="29" fillId="0" borderId="0" applyNumberFormat="0" applyFill="0" applyBorder="0" applyAlignment="0" applyProtection="0"/>
    <xf numFmtId="0" fontId="18" fillId="0" borderId="14" applyNumberFormat="0" applyFill="0" applyAlignment="0" applyProtection="0"/>
    <xf numFmtId="0" fontId="40" fillId="0" borderId="1" applyNumberFormat="0" applyFill="0" applyAlignment="0" applyProtection="0"/>
    <xf numFmtId="0" fontId="19" fillId="0" borderId="15" applyNumberFormat="0" applyFill="0" applyAlignment="0" applyProtection="0"/>
    <xf numFmtId="0" fontId="41" fillId="0" borderId="2" applyNumberFormat="0" applyFill="0" applyAlignment="0" applyProtection="0"/>
    <xf numFmtId="0" fontId="20" fillId="0" borderId="16" applyNumberFormat="0" applyFill="0" applyAlignment="0" applyProtection="0"/>
    <xf numFmtId="0" fontId="42" fillId="0" borderId="3" applyNumberFormat="0" applyFill="0" applyAlignment="0" applyProtection="0"/>
    <xf numFmtId="0" fontId="20" fillId="0" borderId="0" applyNumberFormat="0" applyFill="0" applyBorder="0" applyAlignment="0" applyProtection="0"/>
    <xf numFmtId="0" fontId="42" fillId="0" borderId="0" applyNumberFormat="0" applyFill="0" applyBorder="0" applyAlignment="0" applyProtection="0"/>
    <xf numFmtId="0" fontId="37" fillId="0" borderId="0"/>
    <xf numFmtId="0" fontId="3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7" fillId="0" borderId="0" applyNumberFormat="0" applyFill="0" applyBorder="0" applyAlignment="0" applyProtection="0"/>
    <xf numFmtId="0" fontId="30" fillId="0" borderId="18"/>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28" fillId="36" borderId="5" applyNumberFormat="0" applyAlignment="0" applyProtection="0"/>
    <xf numFmtId="0" fontId="28" fillId="36" borderId="5" applyNumberFormat="0" applyAlignment="0" applyProtection="0"/>
    <xf numFmtId="43" fontId="14" fillId="0" borderId="0" applyFont="0" applyFill="0" applyBorder="0" applyAlignment="0" applyProtection="0"/>
    <xf numFmtId="43" fontId="7" fillId="0" borderId="0" applyFill="0" applyBorder="0" applyAlignment="0" applyProtection="0"/>
    <xf numFmtId="173" fontId="14" fillId="0" borderId="0"/>
    <xf numFmtId="173" fontId="14" fillId="0" borderId="0"/>
    <xf numFmtId="174" fontId="14" fillId="0" borderId="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5" fontId="6" fillId="0" borderId="0" applyFill="0" applyBorder="0" applyAlignment="0" applyProtection="0"/>
    <xf numFmtId="175" fontId="6" fillId="0" borderId="0" applyFill="0" applyBorder="0" applyAlignment="0" applyProtection="0"/>
    <xf numFmtId="173" fontId="14"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3" fontId="14" fillId="0" borderId="0"/>
    <xf numFmtId="173" fontId="14" fillId="0" borderId="0"/>
    <xf numFmtId="173" fontId="14" fillId="0" borderId="0"/>
    <xf numFmtId="173" fontId="14" fillId="0" borderId="0"/>
    <xf numFmtId="43" fontId="35" fillId="0" borderId="0" applyFont="0" applyFill="0" applyBorder="0" applyAlignment="0" applyProtection="0"/>
    <xf numFmtId="173" fontId="6" fillId="0" borderId="0"/>
    <xf numFmtId="43" fontId="6" fillId="0" borderId="0" applyFill="0" applyBorder="0" applyAlignment="0" applyProtection="0"/>
    <xf numFmtId="43" fontId="6" fillId="0" borderId="0" applyFill="0" applyBorder="0" applyAlignment="0" applyProtection="0"/>
    <xf numFmtId="173" fontId="14" fillId="0" borderId="0"/>
    <xf numFmtId="43" fontId="3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175" fontId="6" fillId="0" borderId="0"/>
    <xf numFmtId="175" fontId="6" fillId="0" borderId="0" applyFill="0" applyBorder="0" applyAlignment="0" applyProtection="0"/>
    <xf numFmtId="43" fontId="14" fillId="0" borderId="0" applyFont="0" applyFill="0" applyBorder="0" applyAlignment="0" applyProtection="0"/>
    <xf numFmtId="173" fontId="14" fillId="0" borderId="0"/>
    <xf numFmtId="43" fontId="14"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4"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33" fillId="0" borderId="0" applyFill="0" applyBorder="0" applyAlignment="0" applyProtection="0"/>
    <xf numFmtId="9" fontId="133" fillId="0" borderId="0" applyFill="0" applyBorder="0" applyAlignment="0" applyProtection="0"/>
    <xf numFmtId="0" fontId="4" fillId="1" borderId="8" applyFont="0" applyFill="0" applyBorder="0" applyAlignment="0">
      <alignment horizontal="center" vertical="center"/>
    </xf>
    <xf numFmtId="44" fontId="133" fillId="0" borderId="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4" fillId="0" borderId="0" applyFill="0" applyBorder="0" applyAlignment="0" applyProtection="0"/>
    <xf numFmtId="44" fontId="6" fillId="0" borderId="0" applyFill="0" applyBorder="0" applyAlignment="0" applyProtection="0"/>
    <xf numFmtId="44" fontId="14" fillId="0" borderId="0" applyFont="0" applyFill="0" applyBorder="0" applyAlignment="0" applyProtection="0"/>
    <xf numFmtId="44" fontId="6" fillId="0" borderId="0" applyFill="0" applyBorder="0" applyAlignment="0" applyProtection="0"/>
    <xf numFmtId="44" fontId="6" fillId="0" borderId="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33" fillId="0" borderId="0" applyFill="0" applyBorder="0" applyAlignment="0" applyProtection="0"/>
    <xf numFmtId="9" fontId="133" fillId="0" borderId="0" applyFill="0" applyBorder="0" applyAlignment="0" applyProtection="0"/>
    <xf numFmtId="0" fontId="6" fillId="0" borderId="0" applyNumberFormat="0" applyFont="0" applyFill="0" applyBorder="0" applyAlignment="0" applyProtection="0"/>
    <xf numFmtId="9" fontId="133"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43" fontId="133" fillId="0" borderId="0" applyFill="0" applyBorder="0" applyAlignment="0" applyProtection="0"/>
    <xf numFmtId="43" fontId="14" fillId="0" borderId="0" applyFont="0" applyFill="0" applyBorder="0" applyAlignment="0" applyProtection="0"/>
    <xf numFmtId="43" fontId="4"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0" fontId="1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ill="0" applyBorder="0" applyAlignment="0" applyProtection="0"/>
    <xf numFmtId="9" fontId="4" fillId="0" borderId="0" applyFill="0" applyBorder="0" applyAlignment="0" applyProtection="0"/>
    <xf numFmtId="44" fontId="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43" fontId="4" fillId="0" borderId="0" applyFill="0" applyBorder="0" applyAlignment="0" applyProtection="0"/>
    <xf numFmtId="0" fontId="1" fillId="0" borderId="0"/>
    <xf numFmtId="0" fontId="6" fillId="0" borderId="0"/>
  </cellStyleXfs>
  <cellXfs count="876">
    <xf numFmtId="0" fontId="0" fillId="0" borderId="0" xfId="0"/>
    <xf numFmtId="0" fontId="0" fillId="52" borderId="0" xfId="0" applyFill="1" applyAlignment="1" applyProtection="1">
      <alignment vertical="center"/>
      <protection locked="0"/>
    </xf>
    <xf numFmtId="0" fontId="0" fillId="52" borderId="0" xfId="0" applyFill="1" applyBorder="1" applyAlignment="1" applyProtection="1">
      <alignment vertical="center"/>
      <protection locked="0"/>
    </xf>
    <xf numFmtId="0" fontId="0" fillId="52" borderId="0" xfId="0" applyFill="1" applyProtection="1">
      <protection locked="0"/>
    </xf>
    <xf numFmtId="0" fontId="0" fillId="0" borderId="0" xfId="0" applyProtection="1">
      <protection locked="0"/>
    </xf>
    <xf numFmtId="0" fontId="0" fillId="52" borderId="0" xfId="0" applyFill="1" applyBorder="1" applyProtection="1">
      <protection locked="0"/>
    </xf>
    <xf numFmtId="0" fontId="7" fillId="52" borderId="0" xfId="0" applyFont="1" applyFill="1" applyBorder="1" applyAlignment="1" applyProtection="1">
      <alignment horizontal="center"/>
      <protection locked="0"/>
    </xf>
    <xf numFmtId="0" fontId="7" fillId="52" borderId="0" xfId="0" applyFont="1" applyFill="1" applyBorder="1" applyAlignment="1" applyProtection="1">
      <alignment horizontal="center" vertical="center"/>
      <protection locked="0"/>
    </xf>
    <xf numFmtId="10" fontId="0" fillId="0" borderId="0" xfId="0" applyNumberFormat="1" applyProtection="1">
      <protection locked="0"/>
    </xf>
    <xf numFmtId="0" fontId="8" fillId="52" borderId="0" xfId="0" applyFont="1" applyFill="1" applyBorder="1" applyAlignment="1" applyProtection="1">
      <alignment horizontal="center" vertical="center"/>
      <protection locked="0"/>
    </xf>
    <xf numFmtId="168" fontId="0" fillId="0" borderId="0" xfId="0" applyNumberFormat="1" applyProtection="1">
      <protection locked="0"/>
    </xf>
    <xf numFmtId="2" fontId="9" fillId="0" borderId="0" xfId="0" applyNumberFormat="1" applyFont="1" applyProtection="1">
      <protection locked="0"/>
    </xf>
    <xf numFmtId="0" fontId="7" fillId="52" borderId="0" xfId="0" applyFont="1" applyFill="1" applyBorder="1" applyAlignment="1" applyProtection="1">
      <alignment horizontal="left"/>
      <protection locked="0"/>
    </xf>
    <xf numFmtId="0" fontId="10" fillId="52" borderId="0" xfId="0" applyFont="1" applyFill="1" applyBorder="1" applyProtection="1">
      <protection locked="0"/>
    </xf>
    <xf numFmtId="0" fontId="10" fillId="52" borderId="0" xfId="0" applyFont="1" applyFill="1" applyBorder="1" applyAlignment="1" applyProtection="1">
      <alignment horizontal="right"/>
      <protection locked="0"/>
    </xf>
    <xf numFmtId="4" fontId="10" fillId="52" borderId="0" xfId="0" applyNumberFormat="1" applyFont="1" applyFill="1" applyBorder="1" applyAlignment="1" applyProtection="1">
      <alignment horizontal="left"/>
      <protection locked="0"/>
    </xf>
    <xf numFmtId="49" fontId="10" fillId="52" borderId="0" xfId="0" applyNumberFormat="1" applyFont="1" applyFill="1" applyBorder="1" applyAlignment="1" applyProtection="1">
      <protection locked="0"/>
    </xf>
    <xf numFmtId="4" fontId="10" fillId="52" borderId="0" xfId="0" applyNumberFormat="1" applyFont="1" applyFill="1" applyBorder="1" applyAlignment="1" applyProtection="1">
      <alignment horizontal="left"/>
    </xf>
    <xf numFmtId="4" fontId="11" fillId="52" borderId="0" xfId="0" applyNumberFormat="1" applyFont="1" applyFill="1" applyBorder="1" applyAlignment="1" applyProtection="1">
      <alignment horizontal="left"/>
    </xf>
    <xf numFmtId="4" fontId="11" fillId="52" borderId="0" xfId="0" applyNumberFormat="1" applyFont="1" applyFill="1" applyBorder="1" applyAlignment="1" applyProtection="1">
      <alignment horizontal="left"/>
      <protection locked="0"/>
    </xf>
    <xf numFmtId="0" fontId="10" fillId="52" borderId="0" xfId="0" applyFont="1" applyFill="1" applyBorder="1" applyAlignment="1" applyProtection="1">
      <alignment horizontal="left"/>
      <protection locked="0"/>
    </xf>
    <xf numFmtId="10" fontId="10" fillId="52" borderId="0" xfId="0" applyNumberFormat="1" applyFont="1" applyFill="1" applyBorder="1" applyAlignment="1" applyProtection="1">
      <alignment horizontal="center"/>
      <protection locked="0"/>
    </xf>
    <xf numFmtId="0" fontId="10" fillId="52" borderId="0" xfId="0" applyFont="1" applyFill="1" applyBorder="1" applyAlignment="1" applyProtection="1">
      <alignment horizontal="center"/>
      <protection locked="0"/>
    </xf>
    <xf numFmtId="0" fontId="10" fillId="52" borderId="0" xfId="0" applyFont="1" applyFill="1" applyBorder="1" applyAlignment="1" applyProtection="1">
      <protection locked="0"/>
    </xf>
    <xf numFmtId="0" fontId="12" fillId="52" borderId="0" xfId="0" applyFont="1" applyFill="1" applyBorder="1" applyAlignment="1" applyProtection="1">
      <alignment horizontal="left"/>
      <protection locked="0"/>
    </xf>
    <xf numFmtId="0" fontId="12" fillId="52" borderId="0" xfId="0" applyFont="1" applyFill="1" applyBorder="1" applyProtection="1">
      <protection locked="0"/>
    </xf>
    <xf numFmtId="0" fontId="0" fillId="52" borderId="0" xfId="0" applyFill="1" applyBorder="1" applyAlignment="1" applyProtection="1">
      <protection locked="0"/>
    </xf>
    <xf numFmtId="0" fontId="0" fillId="52" borderId="0" xfId="0" applyFill="1" applyAlignment="1" applyProtection="1">
      <protection locked="0"/>
    </xf>
    <xf numFmtId="0" fontId="7" fillId="52" borderId="0" xfId="0" applyFont="1" applyFill="1" applyBorder="1" applyAlignment="1" applyProtection="1">
      <alignment horizontal="left" vertical="center"/>
      <protection locked="0"/>
    </xf>
    <xf numFmtId="0" fontId="8" fillId="52" borderId="0" xfId="0" applyFont="1" applyFill="1" applyBorder="1" applyAlignment="1" applyProtection="1">
      <alignment horizontal="left" vertical="center"/>
      <protection locked="0"/>
    </xf>
    <xf numFmtId="0" fontId="7" fillId="53" borderId="0" xfId="264" applyFont="1" applyFill="1" applyBorder="1" applyAlignment="1" applyProtection="1">
      <alignment horizontal="center" vertical="center" wrapText="1"/>
    </xf>
    <xf numFmtId="0" fontId="7" fillId="0" borderId="0" xfId="264" applyFont="1" applyAlignment="1" applyProtection="1">
      <alignment horizontal="center" vertical="center" wrapText="1"/>
    </xf>
    <xf numFmtId="0" fontId="30" fillId="0" borderId="0" xfId="264" applyFont="1" applyAlignment="1" applyProtection="1">
      <alignment horizontal="center" vertical="center" wrapText="1"/>
    </xf>
    <xf numFmtId="0" fontId="14" fillId="0" borderId="0" xfId="264" applyFont="1" applyAlignment="1" applyProtection="1">
      <alignment vertical="center" wrapText="1"/>
    </xf>
    <xf numFmtId="0" fontId="14" fillId="0" borderId="0" xfId="264" applyFont="1" applyAlignment="1" applyProtection="1">
      <alignment horizontal="center" vertical="center" wrapText="1"/>
    </xf>
    <xf numFmtId="2" fontId="7" fillId="53" borderId="0" xfId="264" applyNumberFormat="1" applyFont="1" applyFill="1" applyBorder="1" applyAlignment="1" applyProtection="1">
      <alignment horizontal="center" vertical="center" wrapText="1"/>
    </xf>
    <xf numFmtId="2" fontId="7" fillId="0" borderId="0" xfId="264" applyNumberFormat="1" applyFont="1" applyAlignment="1" applyProtection="1">
      <alignment horizontal="center" vertical="center" wrapText="1"/>
    </xf>
    <xf numFmtId="179" fontId="5" fillId="53" borderId="19" xfId="686" applyNumberFormat="1" applyFont="1" applyFill="1" applyBorder="1" applyAlignment="1" applyProtection="1">
      <alignment horizontal="center" vertical="center"/>
    </xf>
    <xf numFmtId="179" fontId="5" fillId="53" borderId="0" xfId="686" applyNumberFormat="1" applyFont="1" applyFill="1" applyBorder="1" applyAlignment="1" applyProtection="1">
      <alignment horizontal="center" vertical="center"/>
    </xf>
    <xf numFmtId="0" fontId="0" fillId="48" borderId="0" xfId="0" applyFill="1" applyBorder="1"/>
    <xf numFmtId="179" fontId="5" fillId="53" borderId="20" xfId="686" applyNumberFormat="1" applyFont="1" applyFill="1" applyBorder="1" applyAlignment="1" applyProtection="1">
      <alignment horizontal="center" vertical="center"/>
    </xf>
    <xf numFmtId="0" fontId="14" fillId="0" borderId="0" xfId="0" applyFont="1"/>
    <xf numFmtId="0" fontId="5" fillId="53" borderId="0" xfId="492" applyFont="1" applyFill="1" applyBorder="1" applyAlignment="1">
      <alignment horizontal="center" vertical="center"/>
    </xf>
    <xf numFmtId="0" fontId="14" fillId="53" borderId="0" xfId="264" applyFont="1" applyFill="1" applyAlignment="1" applyProtection="1">
      <alignment vertical="center" wrapText="1"/>
    </xf>
    <xf numFmtId="0" fontId="5" fillId="0" borderId="0" xfId="264" applyFont="1" applyAlignment="1" applyProtection="1">
      <alignment horizontal="center" vertical="center"/>
    </xf>
    <xf numFmtId="0" fontId="5" fillId="53" borderId="19" xfId="492" applyFont="1" applyFill="1" applyBorder="1" applyAlignment="1">
      <alignment horizontal="center" vertical="center"/>
    </xf>
    <xf numFmtId="191" fontId="5" fillId="53" borderId="19" xfId="492" applyNumberFormat="1" applyFont="1" applyFill="1" applyBorder="1" applyAlignment="1">
      <alignment horizontal="centerContinuous" vertical="center"/>
    </xf>
    <xf numFmtId="191" fontId="5" fillId="53" borderId="0" xfId="492" applyNumberFormat="1" applyFont="1" applyFill="1" applyBorder="1" applyAlignment="1">
      <alignment horizontal="center" vertical="center"/>
    </xf>
    <xf numFmtId="0" fontId="0" fillId="52" borderId="21" xfId="0" applyFill="1" applyBorder="1" applyAlignment="1" applyProtection="1">
      <protection locked="0"/>
    </xf>
    <xf numFmtId="0" fontId="0" fillId="52" borderId="22" xfId="0" applyFill="1" applyBorder="1" applyAlignment="1" applyProtection="1">
      <protection locked="0"/>
    </xf>
    <xf numFmtId="0" fontId="0" fillId="52" borderId="23" xfId="0" applyFill="1" applyBorder="1" applyProtection="1">
      <protection locked="0"/>
    </xf>
    <xf numFmtId="0" fontId="0" fillId="52" borderId="24" xfId="0" applyFill="1" applyBorder="1" applyProtection="1">
      <protection locked="0"/>
    </xf>
    <xf numFmtId="0" fontId="0" fillId="52" borderId="25" xfId="0" applyFill="1" applyBorder="1" applyProtection="1">
      <protection locked="0"/>
    </xf>
    <xf numFmtId="0" fontId="0" fillId="52" borderId="26" xfId="0" applyFont="1" applyFill="1" applyBorder="1" applyAlignment="1" applyProtection="1">
      <protection locked="0"/>
    </xf>
    <xf numFmtId="0" fontId="0" fillId="52" borderId="10" xfId="0" applyFill="1" applyBorder="1" applyProtection="1">
      <protection locked="0"/>
    </xf>
    <xf numFmtId="0" fontId="0" fillId="52" borderId="27" xfId="0" applyFill="1" applyBorder="1" applyProtection="1">
      <protection locked="0"/>
    </xf>
    <xf numFmtId="0" fontId="10" fillId="52" borderId="22" xfId="0" applyFont="1" applyFill="1" applyBorder="1" applyAlignment="1" applyProtection="1">
      <protection locked="0"/>
    </xf>
    <xf numFmtId="0" fontId="10" fillId="52" borderId="23" xfId="0" applyFont="1" applyFill="1" applyBorder="1" applyAlignment="1" applyProtection="1">
      <alignment horizontal="right"/>
      <protection locked="0"/>
    </xf>
    <xf numFmtId="0" fontId="10" fillId="52" borderId="23" xfId="0" applyFont="1" applyFill="1" applyBorder="1" applyAlignment="1" applyProtection="1">
      <alignment horizontal="left"/>
      <protection locked="0"/>
    </xf>
    <xf numFmtId="0" fontId="10" fillId="52" borderId="23" xfId="0" applyFont="1" applyFill="1" applyBorder="1" applyAlignment="1" applyProtection="1">
      <protection locked="0"/>
    </xf>
    <xf numFmtId="0" fontId="10" fillId="52" borderId="23" xfId="0" applyFont="1" applyFill="1" applyBorder="1" applyProtection="1">
      <protection locked="0"/>
    </xf>
    <xf numFmtId="0" fontId="10" fillId="52" borderId="24" xfId="0" applyFont="1" applyFill="1" applyBorder="1" applyProtection="1">
      <protection locked="0"/>
    </xf>
    <xf numFmtId="0" fontId="10" fillId="52" borderId="25" xfId="0" applyFont="1" applyFill="1" applyBorder="1" applyProtection="1">
      <protection locked="0"/>
    </xf>
    <xf numFmtId="0" fontId="10" fillId="52" borderId="21" xfId="0" applyFont="1" applyFill="1" applyBorder="1" applyAlignment="1" applyProtection="1">
      <protection locked="0"/>
    </xf>
    <xf numFmtId="0" fontId="10" fillId="52" borderId="26" xfId="0" applyFont="1" applyFill="1" applyBorder="1" applyAlignment="1" applyProtection="1">
      <protection locked="0"/>
    </xf>
    <xf numFmtId="0" fontId="10" fillId="52" borderId="10" xfId="0" applyFont="1" applyFill="1" applyBorder="1" applyProtection="1">
      <protection locked="0"/>
    </xf>
    <xf numFmtId="0" fontId="10" fillId="52" borderId="27" xfId="0" applyFont="1" applyFill="1" applyBorder="1" applyProtection="1">
      <protection locked="0"/>
    </xf>
    <xf numFmtId="0" fontId="7" fillId="52" borderId="23" xfId="0" applyFont="1" applyFill="1" applyBorder="1" applyAlignment="1" applyProtection="1">
      <alignment horizontal="center"/>
      <protection locked="0"/>
    </xf>
    <xf numFmtId="0" fontId="7" fillId="52" borderId="25" xfId="0" applyFont="1" applyFill="1" applyBorder="1" applyAlignment="1" applyProtection="1">
      <alignment horizontal="center" vertical="center"/>
      <protection locked="0"/>
    </xf>
    <xf numFmtId="0" fontId="0" fillId="52" borderId="21" xfId="0" applyFill="1" applyBorder="1" applyAlignment="1" applyProtection="1">
      <alignment vertical="center"/>
      <protection locked="0"/>
    </xf>
    <xf numFmtId="0" fontId="0" fillId="52" borderId="26" xfId="0" applyFill="1" applyBorder="1" applyAlignment="1" applyProtection="1">
      <alignment vertical="center"/>
      <protection locked="0"/>
    </xf>
    <xf numFmtId="0" fontId="0" fillId="52" borderId="10" xfId="0" applyFill="1" applyBorder="1" applyAlignment="1" applyProtection="1">
      <alignment vertical="center"/>
      <protection locked="0"/>
    </xf>
    <xf numFmtId="0" fontId="7" fillId="52" borderId="10" xfId="0" applyFont="1" applyFill="1" applyBorder="1" applyAlignment="1" applyProtection="1">
      <alignment horizontal="center" vertical="center"/>
      <protection locked="0"/>
    </xf>
    <xf numFmtId="0" fontId="7" fillId="52" borderId="10" xfId="0" applyFont="1" applyFill="1" applyBorder="1" applyAlignment="1" applyProtection="1">
      <alignment horizontal="left" vertical="center"/>
      <protection locked="0"/>
    </xf>
    <xf numFmtId="0" fontId="7" fillId="52" borderId="27" xfId="0" applyFont="1" applyFill="1" applyBorder="1" applyAlignment="1" applyProtection="1">
      <alignment horizontal="center" vertical="center"/>
      <protection locked="0"/>
    </xf>
    <xf numFmtId="0" fontId="10" fillId="52" borderId="10" xfId="0" applyFont="1" applyFill="1" applyBorder="1" applyAlignment="1" applyProtection="1">
      <protection locked="0"/>
    </xf>
    <xf numFmtId="0" fontId="78" fillId="0" borderId="0" xfId="0" applyFont="1" applyAlignment="1">
      <alignment horizontal="right"/>
    </xf>
    <xf numFmtId="0" fontId="0" fillId="0" borderId="0" xfId="0" applyAlignment="1">
      <alignment horizontal="justify" vertical="justify"/>
    </xf>
    <xf numFmtId="0" fontId="0" fillId="0" borderId="0" xfId="0" applyBorder="1"/>
    <xf numFmtId="0" fontId="78" fillId="54" borderId="28" xfId="0" applyFont="1" applyFill="1" applyBorder="1" applyAlignment="1">
      <alignment horizontal="center"/>
    </xf>
    <xf numFmtId="0" fontId="78" fillId="54" borderId="29" xfId="0" applyFont="1" applyFill="1" applyBorder="1" applyAlignment="1">
      <alignment horizontal="center"/>
    </xf>
    <xf numFmtId="0" fontId="78" fillId="56" borderId="35" xfId="0" applyFont="1" applyFill="1" applyBorder="1"/>
    <xf numFmtId="8" fontId="0" fillId="0" borderId="36" xfId="0" applyNumberFormat="1" applyBorder="1" applyAlignment="1">
      <alignment horizontal="center" vertical="center"/>
    </xf>
    <xf numFmtId="0" fontId="78" fillId="56" borderId="35" xfId="0" applyFont="1" applyFill="1" applyBorder="1" applyAlignment="1">
      <alignment horizontal="center"/>
    </xf>
    <xf numFmtId="8" fontId="78" fillId="55" borderId="37" xfId="0" applyNumberFormat="1" applyFont="1" applyFill="1" applyBorder="1" applyAlignment="1">
      <alignment horizontal="center" vertical="center"/>
    </xf>
    <xf numFmtId="0" fontId="0" fillId="56" borderId="35" xfId="0" applyFill="1" applyBorder="1"/>
    <xf numFmtId="0" fontId="76" fillId="0" borderId="0" xfId="0" applyFont="1" applyAlignment="1">
      <alignment horizontal="center" vertical="justify"/>
    </xf>
    <xf numFmtId="2" fontId="83" fillId="57" borderId="35" xfId="0" applyNumberFormat="1" applyFont="1" applyFill="1" applyBorder="1" applyAlignment="1">
      <alignment horizontal="center" vertical="center"/>
    </xf>
    <xf numFmtId="2" fontId="0" fillId="0" borderId="0" xfId="0" applyNumberFormat="1"/>
    <xf numFmtId="0" fontId="0" fillId="48" borderId="0" xfId="0" applyFill="1"/>
    <xf numFmtId="0" fontId="0" fillId="48" borderId="0" xfId="0" applyFill="1" applyAlignment="1"/>
    <xf numFmtId="0" fontId="16" fillId="48" borderId="38" xfId="496" applyFill="1" applyBorder="1"/>
    <xf numFmtId="0" fontId="16" fillId="48" borderId="38" xfId="496" applyFill="1" applyBorder="1" applyAlignment="1"/>
    <xf numFmtId="0" fontId="16" fillId="48" borderId="39" xfId="496" applyFill="1" applyBorder="1"/>
    <xf numFmtId="0" fontId="16" fillId="48" borderId="0" xfId="496" applyFill="1" applyBorder="1"/>
    <xf numFmtId="0" fontId="16" fillId="48" borderId="0" xfId="496" applyFill="1" applyBorder="1" applyAlignment="1"/>
    <xf numFmtId="0" fontId="16" fillId="48" borderId="40" xfId="496" applyFill="1" applyBorder="1"/>
    <xf numFmtId="0" fontId="84" fillId="48" borderId="0" xfId="496" applyFont="1" applyFill="1" applyBorder="1" applyAlignment="1"/>
    <xf numFmtId="0" fontId="85" fillId="48" borderId="0" xfId="496" applyFont="1" applyFill="1" applyBorder="1" applyAlignment="1" applyProtection="1">
      <alignment horizontal="left"/>
      <protection locked="0"/>
    </xf>
    <xf numFmtId="0" fontId="16" fillId="48" borderId="41" xfId="496" applyFill="1" applyBorder="1"/>
    <xf numFmtId="0" fontId="16" fillId="48" borderId="42" xfId="496" applyFill="1" applyBorder="1"/>
    <xf numFmtId="0" fontId="16" fillId="48" borderId="0" xfId="496" applyFont="1" applyFill="1" applyBorder="1"/>
    <xf numFmtId="0" fontId="7" fillId="48" borderId="0" xfId="496" applyFont="1" applyFill="1" applyBorder="1"/>
    <xf numFmtId="0" fontId="0" fillId="48" borderId="0" xfId="0" applyFill="1" applyAlignment="1">
      <alignment horizontal="center"/>
    </xf>
    <xf numFmtId="0" fontId="16" fillId="48" borderId="38" xfId="496" applyFill="1" applyBorder="1" applyAlignment="1">
      <alignment horizontal="center"/>
    </xf>
    <xf numFmtId="0" fontId="16" fillId="48" borderId="0" xfId="496" applyFill="1" applyBorder="1" applyAlignment="1">
      <alignment horizontal="center"/>
    </xf>
    <xf numFmtId="0" fontId="85" fillId="48" borderId="0" xfId="496" applyFont="1" applyFill="1" applyBorder="1" applyAlignment="1" applyProtection="1">
      <alignment horizontal="center"/>
      <protection locked="0"/>
    </xf>
    <xf numFmtId="0" fontId="4" fillId="48" borderId="39" xfId="496" applyFont="1" applyFill="1" applyBorder="1"/>
    <xf numFmtId="0" fontId="4" fillId="48" borderId="0" xfId="496" applyFont="1" applyFill="1" applyBorder="1"/>
    <xf numFmtId="0" fontId="4" fillId="48" borderId="0" xfId="496" applyFont="1" applyFill="1" applyBorder="1" applyAlignment="1">
      <alignment horizontal="center"/>
    </xf>
    <xf numFmtId="0" fontId="4" fillId="48" borderId="40" xfId="496" applyFont="1" applyFill="1" applyBorder="1"/>
    <xf numFmtId="0" fontId="30" fillId="48" borderId="0" xfId="0" applyFont="1" applyFill="1"/>
    <xf numFmtId="0" fontId="30" fillId="0" borderId="0" xfId="0" applyFont="1"/>
    <xf numFmtId="0" fontId="16" fillId="48" borderId="10" xfId="496" applyFont="1" applyFill="1" applyBorder="1"/>
    <xf numFmtId="0" fontId="16" fillId="48" borderId="10" xfId="496" applyFill="1" applyBorder="1"/>
    <xf numFmtId="0" fontId="11" fillId="48" borderId="0" xfId="496" applyFont="1" applyFill="1" applyBorder="1"/>
    <xf numFmtId="0" fontId="10" fillId="48" borderId="0" xfId="496" applyFont="1" applyFill="1" applyBorder="1"/>
    <xf numFmtId="0" fontId="10" fillId="48" borderId="38" xfId="496" applyFont="1" applyFill="1" applyBorder="1"/>
    <xf numFmtId="0" fontId="28" fillId="58" borderId="43" xfId="264" applyFont="1" applyFill="1" applyBorder="1" applyAlignment="1">
      <alignment horizontal="center" vertical="center" wrapText="1"/>
    </xf>
    <xf numFmtId="0" fontId="76" fillId="48" borderId="35" xfId="0" applyFont="1" applyFill="1" applyBorder="1" applyAlignment="1">
      <alignment horizontal="center" vertical="center"/>
    </xf>
    <xf numFmtId="0" fontId="76" fillId="48" borderId="35" xfId="0" applyFont="1" applyFill="1" applyBorder="1" applyAlignment="1">
      <alignment horizontal="center" vertical="justify"/>
    </xf>
    <xf numFmtId="0" fontId="0" fillId="48" borderId="35" xfId="0" applyFill="1" applyBorder="1" applyAlignment="1">
      <alignment horizontal="center" vertical="center"/>
    </xf>
    <xf numFmtId="2" fontId="0" fillId="48" borderId="35" xfId="0" applyNumberFormat="1" applyFill="1" applyBorder="1" applyAlignment="1">
      <alignment horizontal="center" vertical="center"/>
    </xf>
    <xf numFmtId="49" fontId="69" fillId="0" borderId="0" xfId="264" applyNumberFormat="1" applyFont="1" applyAlignment="1" applyProtection="1">
      <alignment horizontal="center" vertical="center" wrapText="1"/>
    </xf>
    <xf numFmtId="0" fontId="10" fillId="48" borderId="38" xfId="496" applyFont="1" applyFill="1" applyBorder="1" applyAlignment="1"/>
    <xf numFmtId="0" fontId="39" fillId="0" borderId="0" xfId="264" applyNumberFormat="1" applyFont="1" applyBorder="1" applyAlignment="1" applyProtection="1">
      <alignment horizontal="center" vertical="center" wrapText="1"/>
    </xf>
    <xf numFmtId="0" fontId="7" fillId="0" borderId="0" xfId="264" applyFont="1" applyBorder="1" applyAlignment="1" applyProtection="1">
      <alignment horizontal="center" vertical="center" wrapText="1"/>
    </xf>
    <xf numFmtId="0" fontId="14" fillId="0" borderId="0" xfId="264" applyFont="1" applyBorder="1" applyAlignment="1" applyProtection="1">
      <alignment vertical="center" wrapText="1"/>
    </xf>
    <xf numFmtId="0" fontId="0" fillId="52" borderId="0" xfId="0" applyFont="1" applyFill="1" applyBorder="1" applyAlignment="1" applyProtection="1">
      <alignment horizontal="center"/>
      <protection locked="0"/>
    </xf>
    <xf numFmtId="0" fontId="0" fillId="52" borderId="0" xfId="0" applyFill="1" applyBorder="1" applyAlignment="1" applyProtection="1">
      <alignment horizontal="center"/>
      <protection locked="0"/>
    </xf>
    <xf numFmtId="0" fontId="15" fillId="52" borderId="0" xfId="0" applyFont="1" applyFill="1" applyBorder="1" applyAlignment="1" applyProtection="1">
      <alignment horizontal="right"/>
      <protection locked="0"/>
    </xf>
    <xf numFmtId="0" fontId="71" fillId="52" borderId="0" xfId="0" applyFont="1" applyFill="1" applyBorder="1" applyAlignment="1" applyProtection="1">
      <alignment horizontal="right"/>
      <protection locked="0"/>
    </xf>
    <xf numFmtId="0" fontId="71" fillId="52" borderId="0" xfId="0" applyFont="1" applyFill="1" applyBorder="1" applyProtection="1">
      <protection locked="0"/>
    </xf>
    <xf numFmtId="0" fontId="71" fillId="52" borderId="21" xfId="0" applyFont="1" applyFill="1" applyBorder="1" applyAlignment="1" applyProtection="1">
      <alignment horizontal="left"/>
      <protection locked="0"/>
    </xf>
    <xf numFmtId="0" fontId="71" fillId="52" borderId="21" xfId="0" applyFont="1" applyFill="1" applyBorder="1" applyAlignment="1" applyProtection="1">
      <protection locked="0"/>
    </xf>
    <xf numFmtId="49" fontId="71" fillId="52" borderId="0" xfId="0" applyNumberFormat="1" applyFont="1" applyFill="1" applyBorder="1" applyAlignment="1" applyProtection="1">
      <alignment horizontal="left"/>
      <protection locked="0"/>
    </xf>
    <xf numFmtId="4" fontId="63" fillId="53" borderId="19" xfId="492" applyNumberFormat="1" applyFont="1" applyFill="1" applyBorder="1" applyAlignment="1">
      <alignment vertical="center" wrapText="1"/>
    </xf>
    <xf numFmtId="4" fontId="67" fillId="59" borderId="9" xfId="686" applyNumberFormat="1" applyFont="1" applyFill="1" applyBorder="1" applyAlignment="1" applyProtection="1">
      <alignment horizontal="center" vertical="center"/>
    </xf>
    <xf numFmtId="4" fontId="5" fillId="53" borderId="0" xfId="492" applyNumberFormat="1" applyFont="1" applyFill="1" applyBorder="1" applyAlignment="1">
      <alignment horizontal="center" vertical="center"/>
    </xf>
    <xf numFmtId="4" fontId="5" fillId="53" borderId="0" xfId="686" applyNumberFormat="1" applyFont="1" applyFill="1" applyBorder="1" applyAlignment="1" applyProtection="1">
      <alignment horizontal="right" vertical="center"/>
    </xf>
    <xf numFmtId="0" fontId="76" fillId="48" borderId="21" xfId="0" applyFont="1" applyFill="1" applyBorder="1" applyAlignment="1">
      <alignment horizontal="center"/>
    </xf>
    <xf numFmtId="0" fontId="76" fillId="48" borderId="0" xfId="0" applyFont="1" applyFill="1" applyBorder="1" applyAlignment="1">
      <alignment horizontal="center"/>
    </xf>
    <xf numFmtId="0" fontId="76" fillId="48" borderId="25" xfId="0" applyFont="1" applyFill="1" applyBorder="1" applyAlignment="1">
      <alignment horizontal="center"/>
    </xf>
    <xf numFmtId="0" fontId="82" fillId="48" borderId="21" xfId="0" applyFont="1" applyFill="1" applyBorder="1" applyAlignment="1">
      <alignment horizontal="left"/>
    </xf>
    <xf numFmtId="0" fontId="86" fillId="48" borderId="25" xfId="0" applyFont="1" applyFill="1" applyBorder="1" applyAlignment="1">
      <alignment horizontal="right"/>
    </xf>
    <xf numFmtId="49" fontId="39" fillId="53" borderId="21" xfId="264" applyNumberFormat="1" applyFont="1" applyFill="1" applyBorder="1" applyAlignment="1" applyProtection="1">
      <alignment vertical="center"/>
    </xf>
    <xf numFmtId="0" fontId="14" fillId="48" borderId="0" xfId="264" applyFill="1" applyBorder="1" applyAlignment="1" applyProtection="1">
      <alignment vertical="center"/>
    </xf>
    <xf numFmtId="0" fontId="7" fillId="48" borderId="0" xfId="264" applyFont="1" applyFill="1" applyBorder="1" applyAlignment="1" applyProtection="1">
      <alignment horizontal="center" vertical="center" wrapText="1"/>
    </xf>
    <xf numFmtId="2" fontId="7" fillId="48" borderId="25" xfId="264" applyNumberFormat="1" applyFont="1" applyFill="1" applyBorder="1" applyAlignment="1" applyProtection="1">
      <alignment horizontal="center" vertical="center" wrapText="1"/>
    </xf>
    <xf numFmtId="0" fontId="0" fillId="48" borderId="21" xfId="0" applyFill="1" applyBorder="1"/>
    <xf numFmtId="0" fontId="0" fillId="48" borderId="25" xfId="0" applyFill="1" applyBorder="1"/>
    <xf numFmtId="0" fontId="0" fillId="48" borderId="21" xfId="0" applyFill="1" applyBorder="1" applyAlignment="1">
      <alignment vertical="center"/>
    </xf>
    <xf numFmtId="0" fontId="0" fillId="48" borderId="0" xfId="0" applyFill="1" applyBorder="1" applyAlignment="1">
      <alignment vertical="center"/>
    </xf>
    <xf numFmtId="0" fontId="0" fillId="48" borderId="25" xfId="0" applyFill="1" applyBorder="1" applyAlignment="1">
      <alignment vertical="center"/>
    </xf>
    <xf numFmtId="0" fontId="0" fillId="0" borderId="21" xfId="0" applyBorder="1"/>
    <xf numFmtId="0" fontId="0" fillId="0" borderId="25" xfId="0" applyBorder="1"/>
    <xf numFmtId="4" fontId="7" fillId="53" borderId="0" xfId="264" applyNumberFormat="1" applyFont="1" applyFill="1" applyBorder="1" applyAlignment="1" applyProtection="1">
      <alignment horizontal="right" vertical="center" wrapText="1"/>
    </xf>
    <xf numFmtId="4" fontId="28" fillId="58" borderId="35" xfId="264" applyNumberFormat="1" applyFont="1" applyFill="1" applyBorder="1" applyAlignment="1">
      <alignment horizontal="center" vertical="center" wrapText="1"/>
    </xf>
    <xf numFmtId="4" fontId="28" fillId="58" borderId="44" xfId="264" applyNumberFormat="1" applyFont="1" applyFill="1" applyBorder="1" applyAlignment="1">
      <alignment horizontal="center" vertical="center" wrapText="1"/>
    </xf>
    <xf numFmtId="4" fontId="5" fillId="0" borderId="0" xfId="264" applyNumberFormat="1" applyFont="1" applyAlignment="1" applyProtection="1">
      <alignment horizontal="right" vertical="center"/>
    </xf>
    <xf numFmtId="4" fontId="14" fillId="0" borderId="0" xfId="264" applyNumberFormat="1" applyFont="1" applyAlignment="1" applyProtection="1">
      <alignment horizontal="right" vertical="center" wrapText="1"/>
    </xf>
    <xf numFmtId="0" fontId="101" fillId="52" borderId="0" xfId="0" applyFont="1" applyFill="1" applyBorder="1" applyAlignment="1" applyProtection="1">
      <alignment vertical="center"/>
      <protection locked="0"/>
    </xf>
    <xf numFmtId="0" fontId="101" fillId="52" borderId="0" xfId="0" applyFont="1" applyFill="1" applyAlignment="1" applyProtection="1">
      <alignment vertical="center"/>
      <protection locked="0"/>
    </xf>
    <xf numFmtId="0" fontId="101" fillId="52" borderId="0" xfId="0" applyFont="1" applyFill="1" applyAlignment="1" applyProtection="1">
      <alignment horizontal="center" vertical="center"/>
      <protection locked="0"/>
    </xf>
    <xf numFmtId="2" fontId="101" fillId="52" borderId="0" xfId="0" applyNumberFormat="1" applyFont="1" applyFill="1" applyAlignment="1" applyProtection="1">
      <alignment horizontal="center" vertical="center"/>
      <protection locked="0"/>
    </xf>
    <xf numFmtId="10" fontId="101" fillId="52" borderId="0" xfId="0" applyNumberFormat="1" applyFont="1" applyFill="1" applyAlignment="1" applyProtection="1">
      <alignment vertical="center"/>
      <protection locked="0"/>
    </xf>
    <xf numFmtId="0" fontId="101" fillId="52" borderId="0" xfId="0" applyFont="1" applyFill="1" applyAlignment="1" applyProtection="1">
      <alignment vertical="justify" wrapText="1"/>
      <protection locked="0"/>
    </xf>
    <xf numFmtId="2" fontId="102" fillId="52" borderId="0" xfId="0" applyNumberFormat="1" applyFont="1" applyFill="1" applyAlignment="1" applyProtection="1">
      <alignment horizontal="right" vertical="center"/>
      <protection locked="0"/>
    </xf>
    <xf numFmtId="2" fontId="101" fillId="52" borderId="0" xfId="0" applyNumberFormat="1" applyFont="1" applyFill="1" applyAlignment="1" applyProtection="1">
      <alignment horizontal="right" vertical="center"/>
      <protection locked="0"/>
    </xf>
    <xf numFmtId="1" fontId="101" fillId="52" borderId="0" xfId="0" applyNumberFormat="1" applyFont="1" applyFill="1" applyAlignment="1" applyProtection="1">
      <alignment horizontal="center" vertical="center"/>
      <protection locked="0"/>
    </xf>
    <xf numFmtId="2" fontId="103" fillId="52" borderId="0" xfId="0" applyNumberFormat="1" applyFont="1" applyFill="1" applyAlignment="1" applyProtection="1">
      <alignment horizontal="right" vertical="center"/>
      <protection locked="0"/>
    </xf>
    <xf numFmtId="2" fontId="103" fillId="52" borderId="0" xfId="0" applyNumberFormat="1" applyFont="1" applyFill="1" applyAlignment="1" applyProtection="1">
      <alignment vertical="center"/>
      <protection locked="0"/>
    </xf>
    <xf numFmtId="168" fontId="105" fillId="52" borderId="0" xfId="0" applyNumberFormat="1" applyFont="1" applyFill="1" applyBorder="1" applyAlignment="1" applyProtection="1">
      <alignment horizontal="center" vertical="center"/>
      <protection locked="0"/>
    </xf>
    <xf numFmtId="1" fontId="106" fillId="52" borderId="0" xfId="0" applyNumberFormat="1" applyFont="1" applyFill="1" applyBorder="1" applyAlignment="1" applyProtection="1">
      <alignment horizontal="center" vertical="center"/>
      <protection locked="0"/>
    </xf>
    <xf numFmtId="168" fontId="105" fillId="52" borderId="0" xfId="0" applyNumberFormat="1" applyFont="1" applyFill="1" applyBorder="1" applyAlignment="1" applyProtection="1">
      <alignment horizontal="center" vertical="center" wrapText="1"/>
      <protection locked="0"/>
    </xf>
    <xf numFmtId="2" fontId="105" fillId="52" borderId="0" xfId="0" applyNumberFormat="1" applyFont="1" applyFill="1" applyBorder="1" applyAlignment="1" applyProtection="1">
      <alignment horizontal="center" vertical="center"/>
      <protection locked="0"/>
    </xf>
    <xf numFmtId="0" fontId="106" fillId="52" borderId="0" xfId="0" applyFont="1" applyFill="1" applyBorder="1" applyAlignment="1" applyProtection="1">
      <alignment vertical="center"/>
      <protection locked="0"/>
    </xf>
    <xf numFmtId="0" fontId="106" fillId="52" borderId="0" xfId="0" applyFont="1" applyFill="1" applyAlignment="1" applyProtection="1">
      <alignment vertical="center"/>
      <protection locked="0"/>
    </xf>
    <xf numFmtId="1" fontId="106" fillId="52" borderId="0" xfId="0" applyNumberFormat="1" applyFont="1" applyFill="1" applyAlignment="1" applyProtection="1">
      <alignment horizontal="center" vertical="center"/>
      <protection locked="0"/>
    </xf>
    <xf numFmtId="0" fontId="105" fillId="52" borderId="0" xfId="0" applyFont="1" applyFill="1" applyAlignment="1" applyProtection="1">
      <alignment horizontal="center" vertical="center" wrapText="1"/>
      <protection locked="0"/>
    </xf>
    <xf numFmtId="0" fontId="102" fillId="52" borderId="0" xfId="0" applyFont="1" applyFill="1" applyAlignment="1" applyProtection="1">
      <alignment horizontal="center" vertical="center"/>
      <protection locked="0"/>
    </xf>
    <xf numFmtId="2" fontId="106" fillId="52" borderId="0" xfId="0" applyNumberFormat="1" applyFont="1" applyFill="1" applyAlignment="1" applyProtection="1">
      <alignment horizontal="center" vertical="center"/>
      <protection locked="0"/>
    </xf>
    <xf numFmtId="49" fontId="105" fillId="52" borderId="0" xfId="0" applyNumberFormat="1" applyFont="1" applyFill="1" applyAlignment="1" applyProtection="1">
      <alignment horizontal="left" vertical="center"/>
      <protection locked="0"/>
    </xf>
    <xf numFmtId="169" fontId="102" fillId="52" borderId="0" xfId="0" applyNumberFormat="1" applyFont="1" applyFill="1" applyAlignment="1" applyProtection="1">
      <alignment horizontal="left" vertical="center"/>
      <protection locked="0"/>
    </xf>
    <xf numFmtId="2" fontId="102" fillId="52" borderId="0" xfId="0" applyNumberFormat="1" applyFont="1" applyFill="1" applyBorder="1" applyAlignment="1" applyProtection="1">
      <alignment horizontal="right" vertical="center"/>
      <protection locked="0"/>
    </xf>
    <xf numFmtId="10" fontId="105" fillId="52" borderId="0" xfId="0" applyNumberFormat="1" applyFont="1" applyFill="1" applyBorder="1" applyAlignment="1" applyProtection="1">
      <alignment horizontal="left" vertical="center"/>
      <protection locked="0"/>
    </xf>
    <xf numFmtId="0" fontId="102" fillId="52" borderId="0" xfId="0" applyFont="1" applyFill="1" applyBorder="1" applyAlignment="1" applyProtection="1">
      <alignment vertical="center"/>
      <protection locked="0"/>
    </xf>
    <xf numFmtId="0" fontId="102" fillId="52" borderId="0" xfId="0" applyFont="1" applyFill="1" applyAlignment="1" applyProtection="1">
      <alignment vertical="center"/>
      <protection locked="0"/>
    </xf>
    <xf numFmtId="169" fontId="102" fillId="52" borderId="0" xfId="0" applyNumberFormat="1" applyFont="1" applyFill="1" applyBorder="1" applyAlignment="1" applyProtection="1">
      <alignment horizontal="left" vertical="center"/>
      <protection locked="0"/>
    </xf>
    <xf numFmtId="2" fontId="102" fillId="52" borderId="19" xfId="0" applyNumberFormat="1" applyFont="1" applyFill="1" applyBorder="1" applyAlignment="1" applyProtection="1">
      <alignment horizontal="right" vertical="center"/>
      <protection locked="0"/>
    </xf>
    <xf numFmtId="10" fontId="102" fillId="52" borderId="0" xfId="0" applyNumberFormat="1" applyFont="1" applyFill="1" applyBorder="1" applyAlignment="1" applyProtection="1">
      <alignment vertical="center"/>
      <protection locked="0"/>
    </xf>
    <xf numFmtId="2" fontId="102" fillId="52" borderId="20" xfId="0" applyNumberFormat="1" applyFont="1" applyFill="1" applyBorder="1" applyAlignment="1" applyProtection="1">
      <alignment horizontal="right" vertical="center"/>
      <protection locked="0"/>
    </xf>
    <xf numFmtId="10" fontId="102" fillId="52" borderId="0" xfId="0" applyNumberFormat="1" applyFont="1" applyFill="1" applyBorder="1" applyAlignment="1" applyProtection="1">
      <alignment horizontal="right" vertical="center"/>
      <protection locked="0"/>
    </xf>
    <xf numFmtId="0" fontId="102" fillId="52" borderId="0" xfId="0" applyFont="1" applyFill="1" applyAlignment="1" applyProtection="1">
      <alignment horizontal="justify" vertical="center" wrapText="1"/>
      <protection locked="0"/>
    </xf>
    <xf numFmtId="2" fontId="102" fillId="52" borderId="0" xfId="0" applyNumberFormat="1" applyFont="1" applyFill="1" applyAlignment="1" applyProtection="1">
      <alignment horizontal="center" vertical="center"/>
      <protection locked="0"/>
    </xf>
    <xf numFmtId="10" fontId="106" fillId="52" borderId="0" xfId="0" applyNumberFormat="1" applyFont="1" applyFill="1" applyAlignment="1" applyProtection="1">
      <alignment vertical="center"/>
      <protection locked="0"/>
    </xf>
    <xf numFmtId="2" fontId="105" fillId="52" borderId="0" xfId="0" applyNumberFormat="1" applyFont="1" applyFill="1" applyBorder="1" applyAlignment="1" applyProtection="1">
      <alignment vertical="center"/>
      <protection locked="0"/>
    </xf>
    <xf numFmtId="2" fontId="103" fillId="52" borderId="47" xfId="0" applyNumberFormat="1" applyFont="1" applyFill="1" applyBorder="1" applyAlignment="1" applyProtection="1">
      <alignment horizontal="right" vertical="center" wrapText="1"/>
      <protection locked="0"/>
    </xf>
    <xf numFmtId="0" fontId="14" fillId="48" borderId="0" xfId="497" applyFont="1" applyFill="1" applyBorder="1" applyAlignment="1" applyProtection="1">
      <alignment vertical="center"/>
    </xf>
    <xf numFmtId="10" fontId="88" fillId="48" borderId="23" xfId="497" applyNumberFormat="1" applyFont="1" applyFill="1" applyBorder="1" applyAlignment="1" applyProtection="1">
      <alignment horizontal="right"/>
    </xf>
    <xf numFmtId="10" fontId="88" fillId="48" borderId="23" xfId="497" applyNumberFormat="1" applyFont="1" applyFill="1" applyBorder="1" applyAlignment="1" applyProtection="1">
      <alignment horizontal="left"/>
    </xf>
    <xf numFmtId="10" fontId="89" fillId="48" borderId="23" xfId="497" applyNumberFormat="1" applyFont="1" applyFill="1" applyBorder="1" applyAlignment="1" applyProtection="1">
      <alignment horizontal="right"/>
    </xf>
    <xf numFmtId="0" fontId="89" fillId="48" borderId="24" xfId="497" applyFont="1" applyFill="1" applyBorder="1" applyProtection="1"/>
    <xf numFmtId="0" fontId="14" fillId="48" borderId="0" xfId="497" applyFont="1" applyFill="1" applyBorder="1" applyProtection="1"/>
    <xf numFmtId="176" fontId="14" fillId="48" borderId="21" xfId="497" applyNumberFormat="1" applyFont="1" applyFill="1" applyBorder="1" applyAlignment="1" applyProtection="1">
      <alignment horizontal="center" vertical="top"/>
    </xf>
    <xf numFmtId="10" fontId="14" fillId="48" borderId="0" xfId="497" applyNumberFormat="1" applyFont="1" applyFill="1" applyProtection="1"/>
    <xf numFmtId="0" fontId="89" fillId="48" borderId="0" xfId="497" applyFont="1" applyFill="1" applyBorder="1" applyAlignment="1" applyProtection="1">
      <alignment horizontal="left" vertical="center"/>
    </xf>
    <xf numFmtId="0" fontId="89" fillId="48" borderId="0" xfId="497" applyFont="1" applyFill="1" applyBorder="1" applyAlignment="1" applyProtection="1">
      <alignment horizontal="right" vertical="center"/>
    </xf>
    <xf numFmtId="0" fontId="88" fillId="48" borderId="0" xfId="497" applyFont="1" applyFill="1" applyBorder="1" applyAlignment="1" applyProtection="1">
      <alignment horizontal="right" vertical="center"/>
    </xf>
    <xf numFmtId="176" fontId="89" fillId="48" borderId="21" xfId="497" quotePrefix="1" applyNumberFormat="1" applyFont="1" applyFill="1" applyBorder="1" applyAlignment="1" applyProtection="1">
      <alignment horizontal="center" vertical="top"/>
    </xf>
    <xf numFmtId="0" fontId="88" fillId="48" borderId="10" xfId="497" applyFont="1" applyFill="1" applyBorder="1" applyAlignment="1" applyProtection="1">
      <alignment horizontal="center" vertical="justify"/>
    </xf>
    <xf numFmtId="10" fontId="88" fillId="48" borderId="44" xfId="497" applyNumberFormat="1" applyFont="1" applyFill="1" applyBorder="1" applyAlignment="1" applyProtection="1">
      <alignment horizontal="centerContinuous"/>
    </xf>
    <xf numFmtId="176" fontId="90" fillId="48" borderId="22" xfId="497" quotePrefix="1" applyNumberFormat="1" applyFont="1" applyFill="1" applyBorder="1" applyAlignment="1" applyProtection="1">
      <alignment horizontal="center" vertical="top"/>
    </xf>
    <xf numFmtId="10" fontId="91" fillId="48" borderId="43" xfId="497" applyNumberFormat="1" applyFont="1" applyFill="1" applyBorder="1" applyAlignment="1" applyProtection="1">
      <alignment horizontal="right"/>
    </xf>
    <xf numFmtId="10" fontId="91" fillId="48" borderId="22" xfId="497" applyNumberFormat="1" applyFont="1" applyFill="1" applyBorder="1" applyAlignment="1" applyProtection="1">
      <alignment horizontal="center"/>
    </xf>
    <xf numFmtId="0" fontId="91" fillId="48" borderId="43" xfId="497" applyFont="1" applyFill="1" applyBorder="1" applyAlignment="1" applyProtection="1">
      <alignment horizontal="center" vertical="center"/>
    </xf>
    <xf numFmtId="0" fontId="90" fillId="48" borderId="0" xfId="497" applyFont="1" applyFill="1" applyBorder="1" applyProtection="1"/>
    <xf numFmtId="176" fontId="88" fillId="48" borderId="21" xfId="497" applyNumberFormat="1" applyFont="1" applyFill="1" applyBorder="1" applyAlignment="1" applyProtection="1">
      <alignment horizontal="center" vertical="center"/>
    </xf>
    <xf numFmtId="15" fontId="88" fillId="48" borderId="48" xfId="497" applyNumberFormat="1" applyFont="1" applyFill="1" applyBorder="1" applyAlignment="1" applyProtection="1">
      <alignment horizontal="center" vertical="center"/>
    </xf>
    <xf numFmtId="15" fontId="91" fillId="48" borderId="21" xfId="497" applyNumberFormat="1" applyFont="1" applyFill="1" applyBorder="1" applyAlignment="1" applyProtection="1">
      <alignment horizontal="center" vertical="center"/>
    </xf>
    <xf numFmtId="15" fontId="91" fillId="48" borderId="48" xfId="497" applyNumberFormat="1" applyFont="1" applyFill="1" applyBorder="1" applyAlignment="1" applyProtection="1">
      <alignment horizontal="center" vertical="center"/>
    </xf>
    <xf numFmtId="15" fontId="66" fillId="48" borderId="0" xfId="497" applyNumberFormat="1" applyFont="1" applyFill="1" applyBorder="1" applyAlignment="1" applyProtection="1">
      <alignment horizontal="center" vertical="center"/>
    </xf>
    <xf numFmtId="176" fontId="88" fillId="48" borderId="26" xfId="497" applyNumberFormat="1" applyFont="1" applyFill="1" applyBorder="1" applyAlignment="1" applyProtection="1">
      <alignment horizontal="center" vertical="center"/>
    </xf>
    <xf numFmtId="15" fontId="88" fillId="48" borderId="49" xfId="497" applyNumberFormat="1" applyFont="1" applyFill="1" applyBorder="1" applyAlignment="1" applyProtection="1">
      <alignment horizontal="center" vertical="center"/>
    </xf>
    <xf numFmtId="15" fontId="91" fillId="48" borderId="26" xfId="497" applyNumberFormat="1" applyFont="1" applyFill="1" applyBorder="1" applyAlignment="1" applyProtection="1">
      <alignment horizontal="center" vertical="center"/>
    </xf>
    <xf numFmtId="15" fontId="91" fillId="48" borderId="49" xfId="497" applyNumberFormat="1" applyFont="1" applyFill="1" applyBorder="1" applyAlignment="1" applyProtection="1">
      <alignment horizontal="center" vertical="center"/>
    </xf>
    <xf numFmtId="15" fontId="66" fillId="48" borderId="0" xfId="497" applyNumberFormat="1" applyFont="1" applyFill="1" applyBorder="1" applyAlignment="1" applyProtection="1">
      <alignment horizontal="justify" vertical="justify"/>
    </xf>
    <xf numFmtId="176" fontId="89" fillId="55" borderId="32" xfId="497" applyNumberFormat="1" applyFont="1" applyFill="1" applyBorder="1" applyAlignment="1" applyProtection="1">
      <alignment horizontal="center" vertical="center" wrapText="1"/>
    </xf>
    <xf numFmtId="10" fontId="86" fillId="48" borderId="32" xfId="497" applyNumberFormat="1" applyFont="1" applyFill="1" applyBorder="1" applyAlignment="1" applyProtection="1">
      <alignment horizontal="right" vertical="center" wrapText="1"/>
    </xf>
    <xf numFmtId="177" fontId="86" fillId="48" borderId="32" xfId="497" applyNumberFormat="1" applyFont="1" applyFill="1" applyBorder="1" applyAlignment="1" applyProtection="1">
      <alignment horizontal="right" vertical="center" wrapText="1"/>
    </xf>
    <xf numFmtId="10" fontId="86" fillId="55" borderId="32" xfId="497" applyNumberFormat="1" applyFont="1" applyFill="1" applyBorder="1" applyAlignment="1" applyProtection="1">
      <alignment horizontal="right" vertical="center" wrapText="1"/>
      <protection locked="0"/>
    </xf>
    <xf numFmtId="0" fontId="14" fillId="48" borderId="0" xfId="497" applyFont="1" applyFill="1" applyBorder="1" applyAlignment="1" applyProtection="1">
      <alignment vertical="center" wrapText="1"/>
    </xf>
    <xf numFmtId="10" fontId="86" fillId="48" borderId="31" xfId="497" applyNumberFormat="1" applyFont="1" applyFill="1" applyBorder="1" applyAlignment="1" applyProtection="1">
      <alignment horizontal="right"/>
    </xf>
    <xf numFmtId="177" fontId="86" fillId="48" borderId="31" xfId="497" applyNumberFormat="1" applyFont="1" applyFill="1" applyBorder="1" applyAlignment="1" applyProtection="1">
      <alignment horizontal="right"/>
    </xf>
    <xf numFmtId="10" fontId="86" fillId="48" borderId="33" xfId="497" quotePrefix="1" applyNumberFormat="1" applyFont="1" applyFill="1" applyBorder="1" applyAlignment="1" applyProtection="1">
      <alignment horizontal="right"/>
    </xf>
    <xf numFmtId="177" fontId="86" fillId="48" borderId="33" xfId="497" applyNumberFormat="1" applyFont="1" applyFill="1" applyBorder="1" applyAlignment="1" applyProtection="1">
      <alignment horizontal="right"/>
    </xf>
    <xf numFmtId="177" fontId="86" fillId="48" borderId="33" xfId="497" applyNumberFormat="1" applyFont="1" applyFill="1" applyBorder="1" applyAlignment="1" applyProtection="1">
      <alignment horizontal="right"/>
      <protection locked="0"/>
    </xf>
    <xf numFmtId="0" fontId="86" fillId="48" borderId="33" xfId="497" applyFont="1" applyFill="1" applyBorder="1" applyProtection="1"/>
    <xf numFmtId="0" fontId="89" fillId="48" borderId="0" xfId="497" applyFont="1" applyFill="1" applyBorder="1" applyProtection="1"/>
    <xf numFmtId="176" fontId="89" fillId="48" borderId="0" xfId="497" applyNumberFormat="1" applyFont="1" applyFill="1" applyBorder="1" applyAlignment="1" applyProtection="1">
      <alignment horizontal="center" vertical="top"/>
    </xf>
    <xf numFmtId="0" fontId="89" fillId="48" borderId="0" xfId="497" applyFont="1" applyFill="1" applyBorder="1" applyAlignment="1" applyProtection="1">
      <alignment horizontal="left" vertical="justify"/>
    </xf>
    <xf numFmtId="10" fontId="89" fillId="48" borderId="0" xfId="497" applyNumberFormat="1" applyFont="1" applyFill="1" applyBorder="1" applyAlignment="1" applyProtection="1">
      <alignment horizontal="right"/>
    </xf>
    <xf numFmtId="177" fontId="89" fillId="48" borderId="0" xfId="497" applyNumberFormat="1" applyFont="1" applyFill="1" applyBorder="1" applyAlignment="1" applyProtection="1">
      <alignment horizontal="center"/>
    </xf>
    <xf numFmtId="10" fontId="89" fillId="48" borderId="0" xfId="497" applyNumberFormat="1" applyFont="1" applyFill="1" applyBorder="1" applyAlignment="1" applyProtection="1">
      <alignment horizontal="center"/>
    </xf>
    <xf numFmtId="177" fontId="89" fillId="48" borderId="0" xfId="497" applyNumberFormat="1" applyFont="1" applyFill="1" applyBorder="1" applyProtection="1"/>
    <xf numFmtId="177" fontId="89" fillId="48" borderId="0" xfId="497" quotePrefix="1" applyNumberFormat="1" applyFont="1" applyFill="1" applyBorder="1" applyAlignment="1" applyProtection="1">
      <alignment horizontal="center"/>
    </xf>
    <xf numFmtId="10" fontId="89" fillId="48" borderId="0" xfId="497" quotePrefix="1" applyNumberFormat="1" applyFont="1" applyFill="1" applyBorder="1" applyAlignment="1" applyProtection="1">
      <alignment horizontal="center"/>
    </xf>
    <xf numFmtId="176" fontId="14" fillId="48" borderId="0" xfId="497" applyNumberFormat="1" applyFont="1" applyFill="1" applyAlignment="1" applyProtection="1">
      <alignment horizontal="center" vertical="top"/>
    </xf>
    <xf numFmtId="0" fontId="14" fillId="48" borderId="0" xfId="497" applyFont="1" applyFill="1" applyAlignment="1" applyProtection="1">
      <alignment horizontal="left" vertical="justify"/>
    </xf>
    <xf numFmtId="177" fontId="14" fillId="48" borderId="0" xfId="497" applyNumberFormat="1" applyFont="1" applyFill="1" applyProtection="1"/>
    <xf numFmtId="0" fontId="38" fillId="60" borderId="9" xfId="492" applyFont="1" applyFill="1" applyBorder="1" applyAlignment="1">
      <alignment horizontal="center" vertical="center"/>
    </xf>
    <xf numFmtId="0" fontId="5" fillId="53" borderId="0" xfId="492" applyNumberFormat="1" applyFont="1" applyFill="1" applyBorder="1" applyAlignment="1">
      <alignment vertical="center" wrapText="1"/>
    </xf>
    <xf numFmtId="0" fontId="10" fillId="0" borderId="0" xfId="418" applyFont="1" applyBorder="1" applyProtection="1"/>
    <xf numFmtId="0" fontId="10" fillId="0" borderId="0" xfId="418" applyFont="1" applyProtection="1"/>
    <xf numFmtId="0" fontId="10" fillId="53" borderId="0" xfId="418" applyFont="1" applyFill="1" applyAlignment="1" applyProtection="1"/>
    <xf numFmtId="0" fontId="10" fillId="53" borderId="50" xfId="418" applyFont="1" applyFill="1" applyBorder="1" applyAlignment="1" applyProtection="1"/>
    <xf numFmtId="0" fontId="96" fillId="53" borderId="19" xfId="264" applyFont="1" applyFill="1" applyBorder="1" applyAlignment="1" applyProtection="1"/>
    <xf numFmtId="0" fontId="83" fillId="53" borderId="19" xfId="418" applyFont="1" applyFill="1" applyBorder="1" applyAlignment="1" applyProtection="1">
      <alignment horizontal="center"/>
    </xf>
    <xf numFmtId="0" fontId="96" fillId="53" borderId="0" xfId="264" applyFont="1" applyFill="1" applyBorder="1" applyAlignment="1" applyProtection="1"/>
    <xf numFmtId="0" fontId="96" fillId="53" borderId="51" xfId="418" applyFont="1" applyFill="1" applyBorder="1" applyAlignment="1" applyProtection="1"/>
    <xf numFmtId="0" fontId="83" fillId="53" borderId="0" xfId="418" applyFont="1" applyFill="1" applyBorder="1" applyAlignment="1" applyProtection="1">
      <alignment horizontal="left" indent="1"/>
    </xf>
    <xf numFmtId="0" fontId="10" fillId="53" borderId="0" xfId="418" applyFont="1" applyFill="1" applyAlignment="1" applyProtection="1">
      <alignment vertical="center"/>
    </xf>
    <xf numFmtId="0" fontId="97" fillId="53" borderId="52" xfId="418" applyFont="1" applyFill="1" applyBorder="1" applyAlignment="1" applyProtection="1">
      <alignment horizontal="left"/>
    </xf>
    <xf numFmtId="0" fontId="35" fillId="53" borderId="20" xfId="418" applyFont="1" applyFill="1" applyBorder="1" applyAlignment="1" applyProtection="1"/>
    <xf numFmtId="0" fontId="98" fillId="53" borderId="20" xfId="418" applyFont="1" applyFill="1" applyBorder="1" applyAlignment="1" applyProtection="1">
      <alignment horizontal="center"/>
    </xf>
    <xf numFmtId="0" fontId="98" fillId="53" borderId="53" xfId="418" applyFont="1" applyFill="1" applyBorder="1" applyAlignment="1" applyProtection="1">
      <alignment horizontal="center"/>
    </xf>
    <xf numFmtId="0" fontId="11" fillId="53" borderId="0" xfId="418" applyFont="1" applyFill="1" applyBorder="1" applyAlignment="1" applyProtection="1">
      <alignment horizontal="center" vertical="center"/>
    </xf>
    <xf numFmtId="0" fontId="10" fillId="53" borderId="0" xfId="418" applyFont="1" applyFill="1" applyAlignment="1" applyProtection="1">
      <alignment horizontal="center" vertical="center"/>
    </xf>
    <xf numFmtId="0" fontId="108" fillId="53" borderId="54" xfId="418" applyFont="1" applyFill="1" applyBorder="1" applyAlignment="1" applyProtection="1">
      <alignment horizontal="center" vertical="center" wrapText="1"/>
    </xf>
    <xf numFmtId="0" fontId="108" fillId="53" borderId="55" xfId="418" applyFont="1" applyFill="1" applyBorder="1" applyAlignment="1" applyProtection="1">
      <alignment horizontal="center" vertical="center" wrapText="1"/>
    </xf>
    <xf numFmtId="0" fontId="108" fillId="53" borderId="46" xfId="418" applyFont="1" applyFill="1" applyBorder="1" applyAlignment="1" applyProtection="1">
      <alignment horizontal="center" vertical="center" wrapText="1"/>
    </xf>
    <xf numFmtId="0" fontId="96" fillId="53" borderId="0" xfId="264" applyFont="1" applyFill="1" applyBorder="1" applyAlignment="1" applyProtection="1">
      <alignment horizontal="center" vertical="center"/>
    </xf>
    <xf numFmtId="0" fontId="97" fillId="61" borderId="56" xfId="264" applyFont="1" applyFill="1" applyBorder="1" applyAlignment="1" applyProtection="1">
      <alignment horizontal="center" vertical="center"/>
    </xf>
    <xf numFmtId="197" fontId="96" fillId="53" borderId="57" xfId="418" applyNumberFormat="1" applyFont="1" applyFill="1" applyBorder="1" applyAlignment="1" applyProtection="1">
      <alignment horizontal="right" vertical="center"/>
    </xf>
    <xf numFmtId="198" fontId="97" fillId="53" borderId="58" xfId="264" applyNumberFormat="1" applyFont="1" applyFill="1" applyBorder="1" applyAlignment="1" applyProtection="1">
      <alignment vertical="center"/>
    </xf>
    <xf numFmtId="0" fontId="96" fillId="61" borderId="59" xfId="418" applyNumberFormat="1" applyFont="1" applyFill="1" applyBorder="1" applyAlignment="1" applyProtection="1">
      <alignment horizontal="center" vertical="center"/>
    </xf>
    <xf numFmtId="0" fontId="97" fillId="53" borderId="0" xfId="264" applyFont="1" applyFill="1" applyBorder="1" applyAlignment="1" applyProtection="1">
      <alignment vertical="center"/>
    </xf>
    <xf numFmtId="0" fontId="109" fillId="53" borderId="60" xfId="264" applyFont="1" applyFill="1" applyBorder="1" applyAlignment="1" applyProtection="1">
      <alignment horizontal="left" vertical="center" indent="2"/>
    </xf>
    <xf numFmtId="0" fontId="109" fillId="53" borderId="61" xfId="264" applyFont="1" applyFill="1" applyBorder="1" applyAlignment="1" applyProtection="1">
      <alignment vertical="center"/>
    </xf>
    <xf numFmtId="197" fontId="108" fillId="53" borderId="62" xfId="302" applyNumberFormat="1" applyFont="1" applyFill="1" applyBorder="1" applyAlignment="1" applyProtection="1">
      <alignment vertical="center"/>
    </xf>
    <xf numFmtId="197" fontId="110" fillId="53" borderId="62" xfId="302" applyNumberFormat="1" applyFont="1" applyFill="1" applyBorder="1" applyAlignment="1" applyProtection="1">
      <alignment vertical="center"/>
    </xf>
    <xf numFmtId="199" fontId="109" fillId="53" borderId="63" xfId="264" applyNumberFormat="1" applyFont="1" applyFill="1" applyBorder="1" applyAlignment="1" applyProtection="1">
      <alignment vertical="center"/>
    </xf>
    <xf numFmtId="0" fontId="96" fillId="53" borderId="0" xfId="418" applyFont="1" applyFill="1" applyAlignment="1" applyProtection="1">
      <alignment vertical="center"/>
    </xf>
    <xf numFmtId="0" fontId="35" fillId="53" borderId="0" xfId="264" applyFont="1" applyFill="1" applyBorder="1" applyAlignment="1" applyProtection="1">
      <alignment vertical="center"/>
    </xf>
    <xf numFmtId="10" fontId="108" fillId="62" borderId="62" xfId="302" applyNumberFormat="1" applyFont="1" applyFill="1" applyBorder="1" applyAlignment="1" applyProtection="1">
      <alignment horizontal="center" vertical="center"/>
    </xf>
    <xf numFmtId="197" fontId="108" fillId="47" borderId="62" xfId="302" applyNumberFormat="1" applyFont="1" applyFill="1" applyBorder="1" applyAlignment="1" applyProtection="1">
      <alignment horizontal="center" vertical="center"/>
    </xf>
    <xf numFmtId="197" fontId="108" fillId="47" borderId="63" xfId="302" applyNumberFormat="1" applyFont="1" applyFill="1" applyBorder="1" applyAlignment="1" applyProtection="1">
      <alignment horizontal="center" vertical="center"/>
    </xf>
    <xf numFmtId="0" fontId="10" fillId="53" borderId="0" xfId="418" applyFont="1" applyFill="1" applyBorder="1" applyAlignment="1" applyProtection="1">
      <alignment vertical="center"/>
    </xf>
    <xf numFmtId="0" fontId="96" fillId="0" borderId="0" xfId="418" applyFont="1" applyBorder="1" applyProtection="1"/>
    <xf numFmtId="0" fontId="107" fillId="47" borderId="60" xfId="418" applyFont="1" applyFill="1" applyBorder="1" applyProtection="1"/>
    <xf numFmtId="0" fontId="107" fillId="47" borderId="61" xfId="418" applyFont="1" applyFill="1" applyBorder="1" applyProtection="1"/>
    <xf numFmtId="197" fontId="107" fillId="47" borderId="61" xfId="418" applyNumberFormat="1" applyFont="1" applyFill="1" applyBorder="1" applyProtection="1"/>
    <xf numFmtId="171" fontId="109" fillId="53" borderId="64" xfId="517" applyNumberFormat="1" applyFont="1" applyFill="1" applyBorder="1" applyAlignment="1" applyProtection="1">
      <alignment horizontal="left" vertical="center" indent="1"/>
    </xf>
    <xf numFmtId="171" fontId="9" fillId="53" borderId="65" xfId="517" applyNumberFormat="1" applyFont="1" applyFill="1" applyBorder="1" applyAlignment="1" applyProtection="1">
      <alignment horizontal="centerContinuous" vertical="center"/>
    </xf>
    <xf numFmtId="4" fontId="108" fillId="53" borderId="66" xfId="264" applyNumberFormat="1" applyFont="1" applyFill="1" applyBorder="1" applyAlignment="1" applyProtection="1">
      <alignment vertical="center"/>
    </xf>
    <xf numFmtId="0" fontId="10" fillId="48" borderId="0" xfId="418" applyFont="1" applyFill="1" applyBorder="1" applyProtection="1"/>
    <xf numFmtId="0" fontId="0" fillId="53" borderId="0" xfId="0" applyFill="1" applyBorder="1" applyProtection="1"/>
    <xf numFmtId="0" fontId="0" fillId="53" borderId="20" xfId="0" applyFill="1" applyBorder="1" applyProtection="1"/>
    <xf numFmtId="0" fontId="0" fillId="53" borderId="0" xfId="0" applyFont="1" applyFill="1" applyBorder="1" applyAlignment="1" applyProtection="1">
      <alignment horizontal="center"/>
    </xf>
    <xf numFmtId="0" fontId="0" fillId="53" borderId="0" xfId="0" applyFont="1" applyFill="1" applyBorder="1" applyAlignment="1" applyProtection="1"/>
    <xf numFmtId="0" fontId="0" fillId="53" borderId="0" xfId="0" applyFill="1" applyBorder="1" applyAlignment="1" applyProtection="1">
      <alignment horizontal="center"/>
    </xf>
    <xf numFmtId="0" fontId="0" fillId="53" borderId="0" xfId="0" applyFill="1" applyBorder="1" applyAlignment="1" applyProtection="1">
      <alignment vertical="top"/>
    </xf>
    <xf numFmtId="1" fontId="105" fillId="52" borderId="0" xfId="0" applyNumberFormat="1" applyFont="1" applyFill="1" applyBorder="1" applyAlignment="1" applyProtection="1">
      <alignment horizontal="center" vertical="center"/>
      <protection locked="0"/>
    </xf>
    <xf numFmtId="1" fontId="102" fillId="52" borderId="0" xfId="0" applyNumberFormat="1" applyFont="1" applyFill="1" applyAlignment="1" applyProtection="1">
      <alignment horizontal="center" vertical="center"/>
      <protection locked="0"/>
    </xf>
    <xf numFmtId="1" fontId="103" fillId="52" borderId="47" xfId="0" applyNumberFormat="1" applyFont="1" applyFill="1" applyBorder="1" applyAlignment="1" applyProtection="1">
      <alignment horizontal="center" vertical="center" wrapText="1"/>
      <protection locked="0"/>
    </xf>
    <xf numFmtId="0" fontId="0" fillId="52" borderId="21" xfId="0" applyFont="1" applyFill="1" applyBorder="1" applyAlignment="1" applyProtection="1">
      <protection locked="0"/>
    </xf>
    <xf numFmtId="0" fontId="0" fillId="52" borderId="0" xfId="0" applyFont="1" applyFill="1" applyBorder="1" applyAlignment="1" applyProtection="1">
      <protection locked="0"/>
    </xf>
    <xf numFmtId="0" fontId="0" fillId="52" borderId="0" xfId="0" applyFont="1" applyFill="1" applyBorder="1" applyAlignment="1" applyProtection="1">
      <alignment horizontal="right"/>
      <protection locked="0"/>
    </xf>
    <xf numFmtId="49" fontId="28" fillId="58" borderId="43" xfId="264" applyNumberFormat="1" applyFont="1" applyFill="1" applyBorder="1" applyAlignment="1">
      <alignment horizontal="center" vertical="center" wrapText="1"/>
    </xf>
    <xf numFmtId="201" fontId="102" fillId="52" borderId="20" xfId="0" applyNumberFormat="1" applyFont="1" applyFill="1" applyBorder="1" applyAlignment="1" applyProtection="1">
      <alignment horizontal="left" vertical="center" wrapText="1"/>
      <protection locked="0"/>
    </xf>
    <xf numFmtId="49" fontId="71" fillId="50" borderId="0" xfId="0" applyNumberFormat="1" applyFont="1" applyFill="1" applyBorder="1" applyAlignment="1" applyProtection="1">
      <alignment horizontal="left"/>
      <protection locked="0"/>
    </xf>
    <xf numFmtId="0" fontId="0" fillId="50" borderId="10" xfId="0" applyFill="1" applyBorder="1" applyAlignment="1" applyProtection="1">
      <alignment horizontal="left"/>
      <protection locked="0"/>
    </xf>
    <xf numFmtId="0" fontId="0" fillId="50" borderId="27" xfId="0" applyFill="1" applyBorder="1" applyAlignment="1" applyProtection="1">
      <alignment horizontal="left"/>
      <protection locked="0"/>
    </xf>
    <xf numFmtId="0" fontId="11" fillId="50" borderId="9" xfId="0" applyFont="1" applyFill="1" applyBorder="1" applyAlignment="1" applyProtection="1">
      <alignment horizontal="center"/>
      <protection locked="0"/>
    </xf>
    <xf numFmtId="177" fontId="77" fillId="48" borderId="0" xfId="497" applyNumberFormat="1" applyFont="1" applyFill="1" applyAlignment="1" applyProtection="1">
      <alignment horizontal="left" vertical="center"/>
    </xf>
    <xf numFmtId="194" fontId="81" fillId="48" borderId="25" xfId="497" applyNumberFormat="1" applyFont="1" applyFill="1" applyBorder="1" applyAlignment="1" applyProtection="1">
      <alignment horizontal="left" vertical="center"/>
    </xf>
    <xf numFmtId="49" fontId="81" fillId="48" borderId="25" xfId="497" applyNumberFormat="1" applyFont="1" applyFill="1" applyBorder="1" applyAlignment="1" applyProtection="1">
      <alignment horizontal="left" vertical="center"/>
    </xf>
    <xf numFmtId="192" fontId="81" fillId="48" borderId="25" xfId="497" applyNumberFormat="1" applyFont="1" applyFill="1" applyBorder="1" applyAlignment="1" applyProtection="1">
      <alignment horizontal="left" vertical="center"/>
    </xf>
    <xf numFmtId="171" fontId="89" fillId="55" borderId="35" xfId="565" applyNumberFormat="1" applyFont="1" applyFill="1" applyBorder="1" applyAlignment="1" applyProtection="1">
      <alignment horizontal="center"/>
    </xf>
    <xf numFmtId="10" fontId="14" fillId="48" borderId="0" xfId="497" applyNumberFormat="1" applyFont="1" applyFill="1" applyBorder="1" applyAlignment="1" applyProtection="1">
      <alignment vertical="center" wrapText="1"/>
    </xf>
    <xf numFmtId="179" fontId="67" fillId="59" borderId="52" xfId="686" applyNumberFormat="1" applyFont="1" applyFill="1" applyBorder="1" applyAlignment="1" applyProtection="1">
      <alignment horizontal="center" vertical="center" wrapText="1"/>
    </xf>
    <xf numFmtId="4" fontId="5" fillId="53" borderId="19" xfId="492" applyNumberFormat="1" applyFont="1" applyFill="1" applyBorder="1" applyAlignment="1">
      <alignment horizontal="center" vertical="center"/>
    </xf>
    <xf numFmtId="4" fontId="63" fillId="53" borderId="19" xfId="492" applyNumberFormat="1" applyFont="1" applyFill="1" applyBorder="1" applyAlignment="1">
      <alignment horizontal="center" vertical="center" wrapText="1"/>
    </xf>
    <xf numFmtId="4" fontId="5" fillId="53" borderId="0" xfId="686" applyNumberFormat="1" applyFont="1" applyFill="1" applyBorder="1" applyAlignment="1" applyProtection="1">
      <alignment horizontal="center" vertical="center"/>
    </xf>
    <xf numFmtId="0" fontId="104" fillId="52" borderId="0" xfId="0" applyFont="1" applyFill="1" applyBorder="1" applyAlignment="1" applyProtection="1">
      <alignment vertical="center" wrapText="1"/>
      <protection locked="0"/>
    </xf>
    <xf numFmtId="0" fontId="104" fillId="52" borderId="68" xfId="0" applyFont="1" applyFill="1" applyBorder="1" applyAlignment="1" applyProtection="1">
      <alignment vertical="center" wrapText="1"/>
      <protection locked="0"/>
    </xf>
    <xf numFmtId="0" fontId="104" fillId="52" borderId="0" xfId="0" applyFont="1" applyFill="1" applyAlignment="1" applyProtection="1">
      <alignment vertical="center" wrapText="1"/>
      <protection locked="0"/>
    </xf>
    <xf numFmtId="0" fontId="39" fillId="53" borderId="0" xfId="264" applyNumberFormat="1" applyFont="1" applyFill="1" applyBorder="1" applyAlignment="1" applyProtection="1">
      <alignment vertical="center" wrapText="1"/>
    </xf>
    <xf numFmtId="0" fontId="14" fillId="0" borderId="0" xfId="264" applyAlignment="1" applyProtection="1">
      <alignment horizontal="center" vertical="center" wrapText="1"/>
    </xf>
    <xf numFmtId="49" fontId="69" fillId="53" borderId="0" xfId="264" applyNumberFormat="1" applyFont="1" applyFill="1" applyAlignment="1" applyProtection="1">
      <alignment horizontal="center" vertical="center" wrapText="1"/>
    </xf>
    <xf numFmtId="2" fontId="105" fillId="52" borderId="0" xfId="0" applyNumberFormat="1" applyFont="1" applyFill="1" applyAlignment="1" applyProtection="1">
      <alignment horizontal="left" vertical="center"/>
      <protection locked="0"/>
    </xf>
    <xf numFmtId="2" fontId="102" fillId="52" borderId="0" xfId="0" applyNumberFormat="1" applyFont="1" applyFill="1" applyBorder="1" applyAlignment="1" applyProtection="1">
      <alignment horizontal="left" vertical="center"/>
      <protection locked="0"/>
    </xf>
    <xf numFmtId="2" fontId="112" fillId="52" borderId="0" xfId="0" applyNumberFormat="1" applyFont="1" applyFill="1" applyBorder="1" applyAlignment="1" applyProtection="1">
      <alignment horizontal="right" vertical="center"/>
      <protection locked="0"/>
    </xf>
    <xf numFmtId="1" fontId="105" fillId="52" borderId="0" xfId="0" applyNumberFormat="1" applyFont="1" applyFill="1" applyBorder="1" applyAlignment="1" applyProtection="1">
      <alignment horizontal="left" vertical="center"/>
      <protection locked="0"/>
    </xf>
    <xf numFmtId="0" fontId="105" fillId="52" borderId="0" xfId="0" applyNumberFormat="1" applyFont="1" applyFill="1" applyBorder="1" applyAlignment="1" applyProtection="1">
      <alignment vertical="center"/>
      <protection locked="0"/>
    </xf>
    <xf numFmtId="0" fontId="105" fillId="52" borderId="0" xfId="0" applyNumberFormat="1" applyFont="1" applyFill="1" applyBorder="1" applyAlignment="1" applyProtection="1">
      <alignment horizontal="left" vertical="center"/>
      <protection locked="0"/>
    </xf>
    <xf numFmtId="0" fontId="112" fillId="57" borderId="9" xfId="0" applyFont="1" applyFill="1" applyBorder="1" applyAlignment="1">
      <alignment horizontal="center" vertical="center"/>
    </xf>
    <xf numFmtId="0" fontId="112" fillId="57" borderId="9" xfId="0" applyFont="1" applyFill="1" applyBorder="1" applyAlignment="1">
      <alignment horizontal="center" vertical="center" wrapText="1"/>
    </xf>
    <xf numFmtId="0" fontId="112" fillId="48" borderId="0" xfId="0" applyFont="1" applyFill="1" applyAlignment="1">
      <alignment horizontal="center"/>
    </xf>
    <xf numFmtId="0" fontId="0" fillId="63" borderId="9" xfId="0" applyFill="1" applyBorder="1" applyAlignment="1">
      <alignment horizontal="center" vertical="center"/>
    </xf>
    <xf numFmtId="0" fontId="0" fillId="0" borderId="0" xfId="0" applyFill="1"/>
    <xf numFmtId="0" fontId="0" fillId="0" borderId="9" xfId="0" applyBorder="1"/>
    <xf numFmtId="14" fontId="0" fillId="0" borderId="9" xfId="0" applyNumberFormat="1" applyBorder="1"/>
    <xf numFmtId="49" fontId="0" fillId="0" borderId="9" xfId="0" applyNumberFormat="1" applyBorder="1" applyAlignment="1">
      <alignment horizontal="center"/>
    </xf>
    <xf numFmtId="0" fontId="0" fillId="0" borderId="9" xfId="0" applyBorder="1" applyAlignment="1">
      <alignment horizontal="center"/>
    </xf>
    <xf numFmtId="0" fontId="102" fillId="52" borderId="0" xfId="0" applyFont="1" applyFill="1" applyAlignment="1" applyProtection="1">
      <alignment horizontal="right" vertical="center"/>
      <protection locked="0"/>
    </xf>
    <xf numFmtId="0" fontId="112" fillId="52" borderId="0" xfId="0" applyNumberFormat="1" applyFont="1" applyFill="1" applyAlignment="1" applyProtection="1">
      <alignment horizontal="left" vertical="center"/>
      <protection locked="0"/>
    </xf>
    <xf numFmtId="0" fontId="39" fillId="0" borderId="0" xfId="493" applyFont="1" applyBorder="1" applyAlignment="1">
      <alignment horizontal="left" vertical="top" wrapText="1"/>
    </xf>
    <xf numFmtId="202" fontId="77" fillId="48" borderId="0" xfId="497" applyNumberFormat="1" applyFont="1" applyFill="1" applyAlignment="1" applyProtection="1">
      <alignment horizontal="left" vertical="center"/>
    </xf>
    <xf numFmtId="0" fontId="0" fillId="48" borderId="69" xfId="0" applyFill="1" applyBorder="1"/>
    <xf numFmtId="1" fontId="112" fillId="52" borderId="0" xfId="0" applyNumberFormat="1" applyFont="1" applyFill="1" applyBorder="1" applyAlignment="1" applyProtection="1">
      <alignment horizontal="left" vertical="center" wrapText="1"/>
      <protection locked="0"/>
    </xf>
    <xf numFmtId="49" fontId="15" fillId="48" borderId="47" xfId="685" applyNumberFormat="1" applyFont="1" applyFill="1" applyBorder="1" applyAlignment="1" applyProtection="1">
      <alignment horizontal="center" vertical="center" wrapText="1"/>
    </xf>
    <xf numFmtId="49" fontId="106" fillId="52" borderId="0" xfId="0" applyNumberFormat="1" applyFont="1" applyFill="1" applyBorder="1" applyAlignment="1" applyProtection="1">
      <alignment horizontal="center" vertical="center"/>
      <protection locked="0"/>
    </xf>
    <xf numFmtId="49" fontId="106" fillId="52" borderId="0" xfId="0" applyNumberFormat="1" applyFont="1" applyFill="1" applyAlignment="1" applyProtection="1">
      <alignment horizontal="center" vertical="center"/>
      <protection locked="0"/>
    </xf>
    <xf numFmtId="49" fontId="101" fillId="52" borderId="0" xfId="0" applyNumberFormat="1" applyFont="1" applyFill="1" applyAlignment="1" applyProtection="1">
      <alignment horizontal="center" vertical="center"/>
      <protection locked="0"/>
    </xf>
    <xf numFmtId="179" fontId="99" fillId="63" borderId="9" xfId="461" applyNumberFormat="1" applyFont="1" applyFill="1" applyBorder="1" applyAlignment="1">
      <alignment horizontal="center" vertical="center" wrapText="1"/>
    </xf>
    <xf numFmtId="0" fontId="83" fillId="63" borderId="9" xfId="457" applyNumberFormat="1" applyFont="1" applyFill="1" applyBorder="1" applyAlignment="1">
      <alignment horizontal="left" vertical="center" wrapText="1"/>
    </xf>
    <xf numFmtId="0" fontId="83" fillId="63" borderId="9" xfId="457" applyFont="1" applyFill="1" applyBorder="1" applyAlignment="1">
      <alignment horizontal="center" vertical="center"/>
    </xf>
    <xf numFmtId="4" fontId="83" fillId="63" borderId="9" xfId="328" applyNumberFormat="1" applyFont="1" applyFill="1" applyBorder="1" applyAlignment="1">
      <alignment horizontal="center" vertical="center"/>
    </xf>
    <xf numFmtId="49" fontId="5" fillId="53" borderId="50" xfId="686" applyNumberFormat="1" applyFont="1" applyFill="1" applyBorder="1" applyAlignment="1" applyProtection="1">
      <alignment horizontal="center" vertical="center"/>
    </xf>
    <xf numFmtId="49" fontId="5" fillId="53" borderId="51" xfId="686" applyNumberFormat="1" applyFont="1" applyFill="1" applyBorder="1" applyAlignment="1" applyProtection="1">
      <alignment horizontal="center" vertical="center"/>
    </xf>
    <xf numFmtId="49" fontId="5" fillId="53" borderId="52" xfId="686" applyNumberFormat="1" applyFont="1" applyFill="1" applyBorder="1" applyAlignment="1" applyProtection="1">
      <alignment horizontal="center" vertical="center"/>
    </xf>
    <xf numFmtId="49" fontId="67" fillId="59" borderId="70" xfId="686" applyNumberFormat="1" applyFont="1" applyFill="1" applyBorder="1" applyAlignment="1" applyProtection="1">
      <alignment horizontal="center" vertical="center" wrapText="1"/>
    </xf>
    <xf numFmtId="49" fontId="5" fillId="53" borderId="0" xfId="686" applyNumberFormat="1" applyFont="1" applyFill="1" applyBorder="1" applyAlignment="1" applyProtection="1">
      <alignment horizontal="center" vertical="center"/>
    </xf>
    <xf numFmtId="0" fontId="99" fillId="48" borderId="71" xfId="418" applyFont="1" applyFill="1" applyBorder="1" applyAlignment="1" applyProtection="1">
      <alignment horizontal="center"/>
    </xf>
    <xf numFmtId="0" fontId="30" fillId="48" borderId="35" xfId="0" applyFont="1" applyFill="1" applyBorder="1" applyAlignment="1">
      <alignment horizontal="center" vertical="center"/>
    </xf>
    <xf numFmtId="2" fontId="30" fillId="48" borderId="35" xfId="0" applyNumberFormat="1" applyFont="1" applyFill="1" applyBorder="1" applyAlignment="1">
      <alignment horizontal="center" vertical="center"/>
    </xf>
    <xf numFmtId="2" fontId="30" fillId="0" borderId="0" xfId="0" applyNumberFormat="1" applyFont="1"/>
    <xf numFmtId="0" fontId="0" fillId="48" borderId="22" xfId="0" applyFill="1" applyBorder="1"/>
    <xf numFmtId="0" fontId="0" fillId="48" borderId="23" xfId="0" applyFill="1" applyBorder="1"/>
    <xf numFmtId="0" fontId="0" fillId="48" borderId="24" xfId="0" applyFill="1" applyBorder="1"/>
    <xf numFmtId="0" fontId="30" fillId="0" borderId="0" xfId="0" applyFont="1" applyBorder="1"/>
    <xf numFmtId="0" fontId="97" fillId="48" borderId="21" xfId="0" applyFont="1" applyFill="1" applyBorder="1"/>
    <xf numFmtId="0" fontId="97" fillId="48" borderId="0" xfId="0" applyFont="1" applyFill="1" applyBorder="1"/>
    <xf numFmtId="0" fontId="97" fillId="48" borderId="25" xfId="0" applyFont="1" applyFill="1" applyBorder="1"/>
    <xf numFmtId="0" fontId="97" fillId="48" borderId="0" xfId="0" applyNumberFormat="1" applyFont="1" applyFill="1" applyBorder="1" applyAlignment="1">
      <alignment horizontal="justify" vertical="justify" wrapText="1" justifyLastLine="1"/>
    </xf>
    <xf numFmtId="0" fontId="97" fillId="48" borderId="26" xfId="0" applyFont="1" applyFill="1" applyBorder="1"/>
    <xf numFmtId="0" fontId="97" fillId="48" borderId="10" xfId="0" applyFont="1" applyFill="1" applyBorder="1"/>
    <xf numFmtId="0" fontId="97" fillId="48" borderId="27" xfId="0" applyFont="1" applyFill="1" applyBorder="1"/>
    <xf numFmtId="0" fontId="0" fillId="50" borderId="0" xfId="0" applyFill="1" applyBorder="1" applyAlignment="1" applyProtection="1">
      <alignment horizontal="left"/>
      <protection locked="0"/>
    </xf>
    <xf numFmtId="0" fontId="87" fillId="52" borderId="21" xfId="0" applyFont="1" applyFill="1" applyBorder="1" applyAlignment="1" applyProtection="1">
      <protection locked="0"/>
    </xf>
    <xf numFmtId="0" fontId="16" fillId="0" borderId="35" xfId="494" applyFont="1" applyBorder="1" applyAlignment="1">
      <alignment horizontal="center"/>
    </xf>
    <xf numFmtId="0" fontId="0" fillId="50" borderId="25" xfId="0" applyFill="1" applyBorder="1" applyAlignment="1" applyProtection="1">
      <alignment horizontal="left"/>
      <protection locked="0"/>
    </xf>
    <xf numFmtId="0" fontId="0" fillId="50" borderId="26" xfId="0" applyFill="1" applyBorder="1" applyAlignment="1" applyProtection="1">
      <alignment horizontal="left"/>
      <protection locked="0"/>
    </xf>
    <xf numFmtId="2" fontId="86" fillId="52" borderId="0" xfId="0" applyNumberFormat="1" applyFont="1" applyFill="1" applyAlignment="1" applyProtection="1">
      <alignment horizontal="right" vertical="center"/>
      <protection locked="0"/>
    </xf>
    <xf numFmtId="0" fontId="113" fillId="48" borderId="19" xfId="0" applyNumberFormat="1" applyFont="1" applyFill="1" applyBorder="1" applyAlignment="1" applyProtection="1">
      <alignment horizontal="centerContinuous" vertical="center" wrapText="1"/>
      <protection locked="0"/>
    </xf>
    <xf numFmtId="0" fontId="114" fillId="48" borderId="0" xfId="0" applyNumberFormat="1" applyFont="1" applyFill="1" applyBorder="1" applyAlignment="1" applyProtection="1">
      <alignment horizontal="centerContinuous" vertical="center" wrapText="1"/>
      <protection locked="0"/>
    </xf>
    <xf numFmtId="0" fontId="114" fillId="48" borderId="20" xfId="0" applyNumberFormat="1" applyFont="1" applyFill="1" applyBorder="1" applyAlignment="1" applyProtection="1">
      <alignment horizontal="centerContinuous" vertical="center" wrapText="1"/>
      <protection locked="0"/>
    </xf>
    <xf numFmtId="0" fontId="97" fillId="48" borderId="0" xfId="0" applyFont="1" applyFill="1" applyBorder="1" applyAlignment="1">
      <alignment horizontal="center"/>
    </xf>
    <xf numFmtId="1" fontId="15" fillId="52" borderId="47" xfId="0" applyNumberFormat="1" applyFont="1" applyFill="1" applyBorder="1" applyAlignment="1" applyProtection="1">
      <alignment horizontal="center" vertical="center" wrapText="1"/>
      <protection locked="0"/>
    </xf>
    <xf numFmtId="2" fontId="15" fillId="52" borderId="47" xfId="0" applyNumberFormat="1" applyFont="1" applyFill="1" applyBorder="1" applyAlignment="1" applyProtection="1">
      <alignment horizontal="center" vertical="center" wrapText="1"/>
      <protection locked="0"/>
    </xf>
    <xf numFmtId="43" fontId="6" fillId="52" borderId="47" xfId="581" applyFont="1" applyFill="1" applyBorder="1" applyAlignment="1" applyProtection="1">
      <alignment horizontal="right" vertical="center" wrapText="1"/>
      <protection locked="0"/>
    </xf>
    <xf numFmtId="10" fontId="6" fillId="52" borderId="47" xfId="530" applyNumberFormat="1" applyFont="1" applyFill="1" applyBorder="1" applyAlignment="1" applyProtection="1">
      <alignment horizontal="right" vertical="center" wrapText="1"/>
      <protection locked="0"/>
    </xf>
    <xf numFmtId="2" fontId="15" fillId="52" borderId="47" xfId="0" applyNumberFormat="1" applyFont="1" applyFill="1" applyBorder="1" applyAlignment="1" applyProtection="1">
      <alignment horizontal="left" vertical="justify" wrapText="1"/>
      <protection locked="0"/>
    </xf>
    <xf numFmtId="14" fontId="83" fillId="53" borderId="72" xfId="418" applyNumberFormat="1" applyFont="1" applyFill="1" applyBorder="1" applyAlignment="1" applyProtection="1">
      <alignment horizontal="left" indent="1"/>
    </xf>
    <xf numFmtId="0" fontId="97" fillId="53" borderId="72" xfId="418" applyFont="1" applyFill="1" applyBorder="1" applyAlignment="1" applyProtection="1">
      <alignment horizontal="left" indent="1"/>
    </xf>
    <xf numFmtId="171" fontId="99" fillId="53" borderId="72" xfId="418" applyNumberFormat="1" applyFont="1" applyFill="1" applyBorder="1" applyAlignment="1" applyProtection="1">
      <alignment horizontal="left" indent="1"/>
      <protection locked="0"/>
    </xf>
    <xf numFmtId="194" fontId="81" fillId="48" borderId="0" xfId="497" applyNumberFormat="1" applyFont="1" applyFill="1" applyBorder="1" applyAlignment="1" applyProtection="1">
      <alignment horizontal="left" vertical="center"/>
    </xf>
    <xf numFmtId="0" fontId="0" fillId="48" borderId="72" xfId="0" applyFill="1" applyBorder="1"/>
    <xf numFmtId="177" fontId="77" fillId="48" borderId="0" xfId="497" applyNumberFormat="1" applyFont="1" applyFill="1" applyBorder="1" applyAlignment="1" applyProtection="1">
      <alignment horizontal="left" vertical="center"/>
    </xf>
    <xf numFmtId="193" fontId="86" fillId="48" borderId="32" xfId="497" applyNumberFormat="1" applyFont="1" applyFill="1" applyBorder="1" applyAlignment="1" applyProtection="1">
      <alignment horizontal="right"/>
    </xf>
    <xf numFmtId="44" fontId="66" fillId="55" borderId="32" xfId="296" applyFont="1" applyFill="1" applyBorder="1" applyAlignment="1" applyProtection="1">
      <alignment horizontal="right"/>
    </xf>
    <xf numFmtId="2" fontId="105" fillId="52" borderId="0" xfId="0" applyNumberFormat="1" applyFont="1" applyFill="1" applyBorder="1" applyAlignment="1" applyProtection="1">
      <alignment horizontal="right" vertical="center"/>
      <protection locked="0"/>
    </xf>
    <xf numFmtId="2" fontId="86" fillId="48" borderId="33" xfId="497" applyNumberFormat="1" applyFont="1" applyFill="1" applyBorder="1" applyAlignment="1" applyProtection="1">
      <alignment horizontal="right"/>
    </xf>
    <xf numFmtId="10" fontId="86" fillId="48" borderId="31" xfId="497" applyNumberFormat="1" applyFont="1" applyFill="1" applyBorder="1" applyAlignment="1" applyProtection="1">
      <alignment horizontal="right" vertical="center" wrapText="1"/>
    </xf>
    <xf numFmtId="0" fontId="6" fillId="48" borderId="0" xfId="494" applyFont="1" applyFill="1" applyBorder="1"/>
    <xf numFmtId="0" fontId="6" fillId="48" borderId="0" xfId="494" applyFont="1" applyFill="1" applyBorder="1" applyAlignment="1">
      <alignment horizontal="center"/>
    </xf>
    <xf numFmtId="0" fontId="116" fillId="52" borderId="0" xfId="0" applyFont="1" applyFill="1" applyBorder="1" applyAlignment="1" applyProtection="1">
      <alignment horizontal="left"/>
      <protection locked="0"/>
    </xf>
    <xf numFmtId="0" fontId="117" fillId="52" borderId="0" xfId="0" applyFont="1" applyFill="1" applyBorder="1" applyAlignment="1" applyProtection="1">
      <alignment horizontal="left"/>
    </xf>
    <xf numFmtId="0" fontId="11" fillId="48" borderId="0" xfId="494" applyFont="1" applyFill="1" applyBorder="1"/>
    <xf numFmtId="0" fontId="16" fillId="48" borderId="0" xfId="494" applyFont="1" applyFill="1" applyBorder="1"/>
    <xf numFmtId="0" fontId="64" fillId="48" borderId="0" xfId="494" applyFont="1" applyFill="1" applyBorder="1"/>
    <xf numFmtId="0" fontId="16" fillId="0" borderId="0" xfId="494" applyFont="1"/>
    <xf numFmtId="0" fontId="16" fillId="0" borderId="35" xfId="494" applyFont="1" applyBorder="1" applyAlignment="1">
      <alignment horizontal="center" vertical="center"/>
    </xf>
    <xf numFmtId="0" fontId="16" fillId="0" borderId="0" xfId="494" applyFont="1" applyAlignment="1">
      <alignment vertical="center"/>
    </xf>
    <xf numFmtId="0" fontId="16" fillId="54" borderId="35" xfId="494" applyFont="1" applyFill="1" applyBorder="1"/>
    <xf numFmtId="164" fontId="16" fillId="54" borderId="35" xfId="494" applyNumberFormat="1" applyFont="1" applyFill="1" applyBorder="1" applyAlignment="1">
      <alignment horizontal="center"/>
    </xf>
    <xf numFmtId="10" fontId="16" fillId="65" borderId="35" xfId="494" applyNumberFormat="1" applyFont="1" applyFill="1" applyBorder="1" applyAlignment="1">
      <alignment horizontal="center"/>
    </xf>
    <xf numFmtId="10" fontId="16" fillId="0" borderId="35" xfId="564" applyNumberFormat="1" applyFont="1" applyBorder="1" applyAlignment="1">
      <alignment horizontal="center"/>
    </xf>
    <xf numFmtId="10" fontId="16" fillId="65" borderId="35" xfId="564" applyNumberFormat="1" applyFont="1" applyFill="1" applyBorder="1" applyAlignment="1">
      <alignment horizontal="center"/>
    </xf>
    <xf numFmtId="0" fontId="16" fillId="54" borderId="35" xfId="494" applyFont="1" applyFill="1" applyBorder="1" applyAlignment="1">
      <alignment horizontal="left"/>
    </xf>
    <xf numFmtId="164" fontId="16" fillId="54" borderId="35" xfId="374" applyFont="1" applyFill="1" applyBorder="1" applyAlignment="1">
      <alignment horizontal="center"/>
    </xf>
    <xf numFmtId="10" fontId="16" fillId="54" borderId="35" xfId="564" applyNumberFormat="1" applyFont="1" applyFill="1" applyBorder="1" applyAlignment="1">
      <alignment horizontal="center"/>
    </xf>
    <xf numFmtId="0" fontId="16" fillId="48" borderId="21" xfId="494" applyFont="1" applyFill="1" applyBorder="1" applyAlignment="1">
      <alignment horizontal="center"/>
    </xf>
    <xf numFmtId="10" fontId="16" fillId="48" borderId="0" xfId="494" applyNumberFormat="1" applyFont="1" applyFill="1" applyBorder="1"/>
    <xf numFmtId="10" fontId="16" fillId="48" borderId="25" xfId="494" applyNumberFormat="1" applyFont="1" applyFill="1" applyBorder="1"/>
    <xf numFmtId="0" fontId="16" fillId="0" borderId="35" xfId="494" applyFont="1" applyBorder="1" applyAlignment="1">
      <alignment horizontal="left" indent="5"/>
    </xf>
    <xf numFmtId="0" fontId="16" fillId="48" borderId="25" xfId="494" applyFont="1" applyFill="1" applyBorder="1"/>
    <xf numFmtId="10" fontId="16" fillId="65" borderId="43" xfId="564" applyNumberFormat="1" applyFont="1" applyFill="1" applyBorder="1" applyAlignment="1">
      <alignment horizontal="center"/>
    </xf>
    <xf numFmtId="164" fontId="16" fillId="0" borderId="35" xfId="494" applyNumberFormat="1" applyFont="1" applyBorder="1" applyAlignment="1">
      <alignment horizontal="center"/>
    </xf>
    <xf numFmtId="0" fontId="16" fillId="0" borderId="35" xfId="494" applyFont="1" applyBorder="1"/>
    <xf numFmtId="10" fontId="16" fillId="65" borderId="35" xfId="564" applyNumberFormat="1" applyFont="1" applyFill="1" applyBorder="1"/>
    <xf numFmtId="0" fontId="16" fillId="48" borderId="0" xfId="494" applyFont="1" applyFill="1"/>
    <xf numFmtId="0" fontId="16" fillId="48" borderId="0" xfId="494" applyFont="1" applyFill="1" applyAlignment="1">
      <alignment horizontal="center"/>
    </xf>
    <xf numFmtId="0" fontId="16" fillId="48" borderId="22" xfId="494" applyFont="1" applyFill="1" applyBorder="1"/>
    <xf numFmtId="0" fontId="16" fillId="48" borderId="23" xfId="494" applyFont="1" applyFill="1" applyBorder="1"/>
    <xf numFmtId="0" fontId="16" fillId="48" borderId="24" xfId="494" applyFont="1" applyFill="1" applyBorder="1"/>
    <xf numFmtId="0" fontId="16" fillId="48" borderId="21" xfId="494" applyFont="1" applyFill="1" applyBorder="1"/>
    <xf numFmtId="0" fontId="16" fillId="48" borderId="26" xfId="494" applyFont="1" applyFill="1" applyBorder="1"/>
    <xf numFmtId="0" fontId="16" fillId="48" borderId="10" xfId="494" applyFont="1" applyFill="1" applyBorder="1"/>
    <xf numFmtId="0" fontId="16" fillId="48" borderId="27" xfId="494" applyFont="1" applyFill="1" applyBorder="1"/>
    <xf numFmtId="0" fontId="16" fillId="0" borderId="0" xfId="494" applyFont="1" applyAlignment="1">
      <alignment horizontal="center"/>
    </xf>
    <xf numFmtId="0" fontId="119" fillId="66" borderId="9" xfId="685" applyNumberFormat="1" applyFont="1" applyFill="1" applyBorder="1" applyAlignment="1" applyProtection="1">
      <alignment horizontal="center" vertical="center"/>
    </xf>
    <xf numFmtId="0" fontId="120" fillId="66" borderId="9" xfId="492" applyFont="1" applyFill="1" applyBorder="1" applyAlignment="1">
      <alignment horizontal="left" vertical="center" wrapText="1"/>
    </xf>
    <xf numFmtId="0" fontId="121" fillId="66" borderId="9" xfId="492" applyFont="1" applyFill="1" applyBorder="1" applyAlignment="1">
      <alignment horizontal="center" vertical="center" wrapText="1"/>
    </xf>
    <xf numFmtId="4" fontId="121" fillId="66" borderId="9" xfId="492" applyNumberFormat="1" applyFont="1" applyFill="1" applyBorder="1" applyAlignment="1">
      <alignment horizontal="right" vertical="center" wrapText="1"/>
    </xf>
    <xf numFmtId="0" fontId="119" fillId="66" borderId="9" xfId="492" applyFont="1" applyFill="1" applyBorder="1" applyAlignment="1">
      <alignment horizontal="left" vertical="center" wrapText="1"/>
    </xf>
    <xf numFmtId="0" fontId="119" fillId="0" borderId="9" xfId="685" applyNumberFormat="1" applyFont="1" applyFill="1" applyBorder="1" applyAlignment="1" applyProtection="1">
      <alignment horizontal="center" vertical="center"/>
    </xf>
    <xf numFmtId="0" fontId="119" fillId="53" borderId="9" xfId="492" applyFont="1" applyFill="1" applyBorder="1" applyAlignment="1">
      <alignment horizontal="left" vertical="center" wrapText="1"/>
    </xf>
    <xf numFmtId="0" fontId="121" fillId="53" borderId="9" xfId="492" applyFont="1" applyFill="1" applyBorder="1" applyAlignment="1">
      <alignment horizontal="center" vertical="center" wrapText="1"/>
    </xf>
    <xf numFmtId="4" fontId="121" fillId="53" borderId="9" xfId="492" applyNumberFormat="1" applyFont="1" applyFill="1" applyBorder="1" applyAlignment="1">
      <alignment horizontal="right" vertical="center" wrapText="1"/>
    </xf>
    <xf numFmtId="0" fontId="122" fillId="66" borderId="9" xfId="492" applyFont="1" applyFill="1" applyBorder="1" applyAlignment="1">
      <alignment horizontal="center" vertical="center" wrapText="1"/>
    </xf>
    <xf numFmtId="4" fontId="122" fillId="66" borderId="9" xfId="492" applyNumberFormat="1" applyFont="1" applyFill="1" applyBorder="1" applyAlignment="1">
      <alignment horizontal="right" vertical="center" wrapText="1"/>
    </xf>
    <xf numFmtId="179" fontId="15" fillId="53" borderId="9" xfId="685" applyNumberFormat="1" applyFont="1" applyFill="1" applyBorder="1" applyAlignment="1" applyProtection="1">
      <alignment horizontal="center" vertical="center"/>
    </xf>
    <xf numFmtId="0" fontId="123" fillId="66" borderId="9" xfId="492" applyFont="1" applyFill="1" applyBorder="1" applyAlignment="1">
      <alignment horizontal="left" vertical="center" wrapText="1"/>
    </xf>
    <xf numFmtId="0" fontId="101" fillId="52" borderId="0" xfId="0" applyNumberFormat="1" applyFont="1" applyFill="1" applyAlignment="1" applyProtection="1">
      <alignment horizontal="center" vertical="center"/>
      <protection locked="0"/>
    </xf>
    <xf numFmtId="0" fontId="5" fillId="53" borderId="0" xfId="686" applyNumberFormat="1" applyFont="1" applyFill="1" applyBorder="1" applyAlignment="1" applyProtection="1">
      <alignment horizontal="center" vertical="center"/>
    </xf>
    <xf numFmtId="179" fontId="96" fillId="63" borderId="9" xfId="457" applyNumberFormat="1" applyFont="1" applyFill="1" applyBorder="1" applyAlignment="1">
      <alignment horizontal="center" vertical="center"/>
    </xf>
    <xf numFmtId="196" fontId="97" fillId="63" borderId="9" xfId="457" applyNumberFormat="1" applyFont="1" applyFill="1" applyBorder="1" applyAlignment="1">
      <alignment horizontal="right" vertical="center"/>
    </xf>
    <xf numFmtId="4" fontId="97" fillId="63" borderId="9" xfId="457" applyNumberFormat="1" applyFont="1" applyFill="1" applyBorder="1" applyAlignment="1">
      <alignment horizontal="center" vertical="center"/>
    </xf>
    <xf numFmtId="1" fontId="15" fillId="61" borderId="93" xfId="264" applyNumberFormat="1" applyFont="1" applyFill="1" applyBorder="1" applyAlignment="1">
      <alignment horizontal="center" vertical="center"/>
    </xf>
    <xf numFmtId="0" fontId="15" fillId="61" borderId="94" xfId="686" applyNumberFormat="1" applyFont="1" applyFill="1" applyBorder="1" applyAlignment="1" applyProtection="1">
      <alignment horizontal="center" vertical="center"/>
    </xf>
    <xf numFmtId="179" fontId="15" fillId="53" borderId="94" xfId="686" applyNumberFormat="1" applyFont="1" applyFill="1" applyBorder="1" applyAlignment="1" applyProtection="1">
      <alignment horizontal="center" vertical="center"/>
    </xf>
    <xf numFmtId="0" fontId="15" fillId="53" borderId="94" xfId="492" applyNumberFormat="1" applyFont="1" applyFill="1" applyBorder="1" applyAlignment="1">
      <alignment vertical="center" wrapText="1"/>
    </xf>
    <xf numFmtId="191" fontId="15" fillId="61" borderId="94" xfId="492" applyNumberFormat="1" applyFont="1" applyFill="1" applyBorder="1" applyAlignment="1">
      <alignment horizontal="center" vertical="center"/>
    </xf>
    <xf numFmtId="4" fontId="7" fillId="53" borderId="94" xfId="299" applyNumberFormat="1" applyFill="1" applyBorder="1" applyAlignment="1">
      <alignment horizontal="center" vertical="center" wrapText="1"/>
    </xf>
    <xf numFmtId="44" fontId="7" fillId="53" borderId="94" xfId="297" applyFont="1" applyFill="1" applyBorder="1" applyAlignment="1">
      <alignment horizontal="center" vertical="center" wrapText="1"/>
    </xf>
    <xf numFmtId="44" fontId="7" fillId="53" borderId="94" xfId="297" applyFont="1" applyFill="1" applyBorder="1" applyAlignment="1" applyProtection="1">
      <alignment horizontal="right" vertical="center"/>
    </xf>
    <xf numFmtId="0" fontId="76" fillId="0" borderId="34" xfId="0" applyFont="1" applyBorder="1" applyAlignment="1">
      <alignment horizontal="center" vertical="center"/>
    </xf>
    <xf numFmtId="0" fontId="64" fillId="52" borderId="23" xfId="0" applyFont="1" applyFill="1" applyBorder="1" applyAlignment="1" applyProtection="1">
      <alignment horizontal="center" vertical="center"/>
      <protection locked="0"/>
    </xf>
    <xf numFmtId="0" fontId="71" fillId="52" borderId="0" xfId="0" applyFont="1" applyFill="1" applyBorder="1" applyAlignment="1" applyProtection="1">
      <alignment horizontal="left"/>
      <protection locked="0"/>
    </xf>
    <xf numFmtId="0" fontId="7" fillId="52" borderId="0" xfId="0" applyFont="1" applyFill="1" applyBorder="1" applyAlignment="1" applyProtection="1">
      <alignment horizontal="left"/>
      <protection locked="0"/>
    </xf>
    <xf numFmtId="0" fontId="7" fillId="52" borderId="25" xfId="0" applyFont="1" applyFill="1" applyBorder="1" applyAlignment="1" applyProtection="1">
      <alignment horizontal="left"/>
      <protection locked="0"/>
    </xf>
    <xf numFmtId="0" fontId="71" fillId="52" borderId="25" xfId="0" applyFont="1" applyFill="1" applyBorder="1" applyAlignment="1" applyProtection="1">
      <alignment horizontal="left"/>
      <protection locked="0"/>
    </xf>
    <xf numFmtId="0" fontId="78" fillId="0" borderId="90" xfId="0" applyFont="1" applyBorder="1" applyAlignment="1">
      <alignment horizontal="right"/>
    </xf>
    <xf numFmtId="0" fontId="78" fillId="0" borderId="96" xfId="0" applyFont="1" applyBorder="1" applyAlignment="1">
      <alignment horizontal="right"/>
    </xf>
    <xf numFmtId="0" fontId="76" fillId="56" borderId="74" xfId="0" applyFont="1" applyFill="1" applyBorder="1" applyAlignment="1">
      <alignment horizontal="center" wrapText="1"/>
    </xf>
    <xf numFmtId="0" fontId="77" fillId="0" borderId="36" xfId="0" applyFont="1" applyBorder="1" applyAlignment="1">
      <alignment horizontal="center" vertical="justify"/>
    </xf>
    <xf numFmtId="0" fontId="78" fillId="0" borderId="91" xfId="0" applyFont="1" applyBorder="1" applyAlignment="1"/>
    <xf numFmtId="0" fontId="78" fillId="0" borderId="97" xfId="0" applyFont="1" applyBorder="1" applyAlignment="1"/>
    <xf numFmtId="14" fontId="11" fillId="55" borderId="9" xfId="496" applyNumberFormat="1" applyFont="1" applyFill="1" applyBorder="1" applyAlignment="1">
      <alignment horizontal="center"/>
    </xf>
    <xf numFmtId="14" fontId="11" fillId="69" borderId="0" xfId="496" applyNumberFormat="1" applyFont="1" applyFill="1" applyBorder="1" applyAlignment="1">
      <alignment horizontal="center"/>
    </xf>
    <xf numFmtId="0" fontId="16" fillId="69" borderId="0" xfId="496" applyFill="1" applyBorder="1" applyAlignment="1">
      <alignment horizontal="center"/>
    </xf>
    <xf numFmtId="0" fontId="16" fillId="69" borderId="0" xfId="496" applyFill="1" applyBorder="1"/>
    <xf numFmtId="0" fontId="10" fillId="70" borderId="0" xfId="0" applyFont="1" applyFill="1" applyBorder="1" applyAlignment="1" applyProtection="1">
      <alignment horizontal="left"/>
      <protection locked="0"/>
    </xf>
    <xf numFmtId="164" fontId="16" fillId="69" borderId="35" xfId="374" applyFont="1" applyFill="1" applyBorder="1" applyAlignment="1">
      <alignment horizontal="center"/>
    </xf>
    <xf numFmtId="10" fontId="16" fillId="69" borderId="35" xfId="564" applyNumberFormat="1" applyFont="1" applyFill="1" applyBorder="1" applyAlignment="1">
      <alignment horizontal="center"/>
    </xf>
    <xf numFmtId="201" fontId="66" fillId="52" borderId="20" xfId="0" applyNumberFormat="1" applyFont="1" applyFill="1" applyBorder="1" applyAlignment="1" applyProtection="1">
      <alignment horizontal="left" vertical="center" wrapText="1"/>
      <protection locked="0"/>
    </xf>
    <xf numFmtId="4" fontId="10" fillId="70" borderId="0" xfId="0" applyNumberFormat="1" applyFont="1" applyFill="1" applyBorder="1" applyAlignment="1" applyProtection="1">
      <alignment horizontal="left"/>
    </xf>
    <xf numFmtId="44" fontId="129" fillId="64" borderId="9" xfId="296" applyFont="1" applyFill="1" applyBorder="1" applyAlignment="1" applyProtection="1">
      <alignment vertical="center" wrapText="1"/>
    </xf>
    <xf numFmtId="44" fontId="129" fillId="64" borderId="9" xfId="296" applyFont="1" applyFill="1" applyBorder="1" applyAlignment="1" applyProtection="1">
      <alignment horizontal="right" vertical="center" wrapText="1"/>
      <protection locked="0"/>
    </xf>
    <xf numFmtId="1" fontId="129" fillId="52" borderId="67" xfId="0" applyNumberFormat="1" applyFont="1" applyFill="1" applyBorder="1" applyAlignment="1" applyProtection="1">
      <alignment horizontal="center" vertical="center" wrapText="1"/>
      <protection locked="0"/>
    </xf>
    <xf numFmtId="49" fontId="130" fillId="52" borderId="45" xfId="0" applyNumberFormat="1" applyFont="1" applyFill="1" applyBorder="1" applyAlignment="1" applyProtection="1">
      <alignment horizontal="center" vertical="center" wrapText="1"/>
      <protection locked="0"/>
    </xf>
    <xf numFmtId="0" fontId="129" fillId="52" borderId="45" xfId="0" applyFont="1" applyFill="1" applyBorder="1" applyAlignment="1" applyProtection="1">
      <alignment horizontal="center" vertical="center" wrapText="1"/>
      <protection locked="0"/>
    </xf>
    <xf numFmtId="2" fontId="129" fillId="52" borderId="45" xfId="0" applyNumberFormat="1" applyFont="1" applyFill="1" applyBorder="1" applyAlignment="1" applyProtection="1">
      <alignment horizontal="center" vertical="center" wrapText="1"/>
      <protection locked="0"/>
    </xf>
    <xf numFmtId="10" fontId="129" fillId="52" borderId="46" xfId="0" applyNumberFormat="1" applyFont="1" applyFill="1" applyBorder="1" applyAlignment="1" applyProtection="1">
      <alignment horizontal="center" vertical="center"/>
      <protection locked="0"/>
    </xf>
    <xf numFmtId="1" fontId="131" fillId="64" borderId="9" xfId="0" applyNumberFormat="1" applyFont="1" applyFill="1" applyBorder="1" applyAlignment="1" applyProtection="1">
      <alignment horizontal="center" vertical="center" wrapText="1"/>
      <protection locked="0"/>
    </xf>
    <xf numFmtId="1" fontId="131" fillId="65" borderId="9" xfId="685" applyNumberFormat="1" applyFont="1" applyFill="1" applyBorder="1" applyAlignment="1" applyProtection="1">
      <alignment horizontal="center" vertical="center" wrapText="1"/>
    </xf>
    <xf numFmtId="167" fontId="131" fillId="64" borderId="9" xfId="0" applyNumberFormat="1" applyFont="1" applyFill="1" applyBorder="1" applyAlignment="1" applyProtection="1">
      <alignment horizontal="left" vertical="justify" wrapText="1"/>
    </xf>
    <xf numFmtId="167" fontId="132" fillId="64" borderId="9" xfId="0" applyNumberFormat="1" applyFont="1" applyFill="1" applyBorder="1" applyAlignment="1" applyProtection="1">
      <alignment horizontal="center" vertical="center" wrapText="1"/>
    </xf>
    <xf numFmtId="2" fontId="132" fillId="64" borderId="9" xfId="0" applyNumberFormat="1" applyFont="1" applyFill="1" applyBorder="1" applyAlignment="1" applyProtection="1">
      <alignment horizontal="center" vertical="center" wrapText="1"/>
    </xf>
    <xf numFmtId="2" fontId="132" fillId="64" borderId="9" xfId="0" applyNumberFormat="1" applyFont="1" applyFill="1" applyBorder="1" applyAlignment="1" applyProtection="1">
      <alignment vertical="center" wrapText="1"/>
    </xf>
    <xf numFmtId="2" fontId="132" fillId="64" borderId="9" xfId="0" applyNumberFormat="1" applyFont="1" applyFill="1" applyBorder="1" applyAlignment="1" applyProtection="1">
      <alignment horizontal="right" vertical="center" wrapText="1"/>
    </xf>
    <xf numFmtId="1" fontId="132" fillId="52" borderId="47" xfId="0" applyNumberFormat="1" applyFont="1" applyFill="1" applyBorder="1" applyAlignment="1" applyProtection="1">
      <alignment horizontal="center" vertical="center" wrapText="1"/>
      <protection locked="0"/>
    </xf>
    <xf numFmtId="0" fontId="132" fillId="48" borderId="47" xfId="685" applyNumberFormat="1" applyFont="1" applyFill="1" applyBorder="1" applyAlignment="1" applyProtection="1">
      <alignment horizontal="center" vertical="center" wrapText="1"/>
    </xf>
    <xf numFmtId="2" fontId="132" fillId="52" borderId="47" xfId="0" applyNumberFormat="1" applyFont="1" applyFill="1" applyBorder="1" applyAlignment="1" applyProtection="1">
      <alignment horizontal="left" vertical="justify" wrapText="1"/>
    </xf>
    <xf numFmtId="2" fontId="132" fillId="52" borderId="47" xfId="0" applyNumberFormat="1" applyFont="1" applyFill="1" applyBorder="1" applyAlignment="1" applyProtection="1">
      <alignment horizontal="center" vertical="center" wrapText="1"/>
    </xf>
    <xf numFmtId="4" fontId="132" fillId="52" borderId="47" xfId="0" applyNumberFormat="1" applyFont="1" applyFill="1" applyBorder="1" applyAlignment="1" applyProtection="1">
      <alignment horizontal="center" vertical="center" wrapText="1"/>
    </xf>
    <xf numFmtId="4" fontId="132" fillId="52" borderId="47" xfId="0" applyNumberFormat="1" applyFont="1" applyFill="1" applyBorder="1" applyAlignment="1" applyProtection="1">
      <alignment horizontal="right" vertical="center" wrapText="1"/>
    </xf>
    <xf numFmtId="0" fontId="105" fillId="52" borderId="0" xfId="0" applyFont="1" applyFill="1" applyAlignment="1" applyProtection="1">
      <alignment horizontal="center" vertical="center" wrapText="1"/>
    </xf>
    <xf numFmtId="0" fontId="102" fillId="52" borderId="0" xfId="0" applyFont="1" applyFill="1" applyAlignment="1" applyProtection="1">
      <alignment horizontal="center" vertical="center"/>
    </xf>
    <xf numFmtId="2" fontId="106" fillId="52" borderId="0" xfId="0" applyNumberFormat="1" applyFont="1" applyFill="1" applyAlignment="1" applyProtection="1">
      <alignment horizontal="center" vertical="center"/>
    </xf>
    <xf numFmtId="2" fontId="102" fillId="52" borderId="0" xfId="0" applyNumberFormat="1" applyFont="1" applyFill="1" applyAlignment="1" applyProtection="1">
      <alignment horizontal="right" vertical="center"/>
    </xf>
    <xf numFmtId="169" fontId="102" fillId="52" borderId="0" xfId="0" applyNumberFormat="1" applyFont="1" applyFill="1" applyAlignment="1" applyProtection="1">
      <alignment horizontal="left" vertical="center"/>
    </xf>
    <xf numFmtId="2" fontId="102" fillId="52" borderId="0" xfId="0" applyNumberFormat="1" applyFont="1" applyFill="1" applyBorder="1" applyAlignment="1" applyProtection="1">
      <alignment horizontal="right" vertical="center"/>
    </xf>
    <xf numFmtId="2" fontId="105" fillId="52" borderId="0" xfId="0" applyNumberFormat="1" applyFont="1" applyFill="1" applyBorder="1" applyAlignment="1" applyProtection="1">
      <alignment vertical="center"/>
    </xf>
    <xf numFmtId="2" fontId="86" fillId="52" borderId="0" xfId="0" applyNumberFormat="1" applyFont="1" applyFill="1" applyAlignment="1" applyProtection="1">
      <alignment horizontal="right" vertical="center"/>
    </xf>
    <xf numFmtId="170" fontId="118" fillId="52" borderId="19" xfId="0" applyNumberFormat="1" applyFont="1" applyFill="1" applyBorder="1" applyAlignment="1" applyProtection="1">
      <alignment horizontal="left" vertical="center" wrapText="1"/>
    </xf>
    <xf numFmtId="2" fontId="102" fillId="52" borderId="19" xfId="0" applyNumberFormat="1" applyFont="1" applyFill="1" applyBorder="1" applyAlignment="1" applyProtection="1">
      <alignment horizontal="right" vertical="center"/>
    </xf>
    <xf numFmtId="201" fontId="102" fillId="52" borderId="20" xfId="0" applyNumberFormat="1" applyFont="1" applyFill="1" applyBorder="1" applyAlignment="1" applyProtection="1">
      <alignment horizontal="left" vertical="center" wrapText="1"/>
    </xf>
    <xf numFmtId="2" fontId="102" fillId="52" borderId="20" xfId="0" applyNumberFormat="1" applyFont="1" applyFill="1" applyBorder="1" applyAlignment="1" applyProtection="1">
      <alignment horizontal="right" vertical="center"/>
    </xf>
    <xf numFmtId="201" fontId="38" fillId="52" borderId="20" xfId="0" applyNumberFormat="1" applyFont="1" applyFill="1" applyBorder="1" applyAlignment="1" applyProtection="1">
      <alignment horizontal="left" vertical="center" wrapText="1"/>
    </xf>
    <xf numFmtId="0" fontId="86" fillId="69" borderId="32" xfId="497" applyFont="1" applyFill="1" applyBorder="1" applyAlignment="1" applyProtection="1">
      <alignment horizontal="left" vertical="center" wrapText="1"/>
      <protection locked="0"/>
    </xf>
    <xf numFmtId="17" fontId="86" fillId="69" borderId="32" xfId="497" applyNumberFormat="1" applyFont="1" applyFill="1" applyBorder="1" applyAlignment="1" applyProtection="1">
      <alignment horizontal="left" vertical="center" wrapText="1"/>
      <protection locked="0"/>
    </xf>
    <xf numFmtId="178" fontId="86" fillId="69" borderId="32" xfId="687" quotePrefix="1" applyNumberFormat="1" applyFont="1" applyFill="1" applyBorder="1" applyAlignment="1" applyProtection="1">
      <alignment horizontal="right" vertical="center" wrapText="1"/>
      <protection locked="0"/>
    </xf>
    <xf numFmtId="0" fontId="15" fillId="61" borderId="95" xfId="686" applyNumberFormat="1" applyFont="1" applyFill="1" applyBorder="1" applyAlignment="1" applyProtection="1">
      <alignment horizontal="center" vertical="center"/>
    </xf>
    <xf numFmtId="1" fontId="66" fillId="59" borderId="9" xfId="686" applyNumberFormat="1" applyFont="1" applyFill="1" applyBorder="1" applyAlignment="1" applyProtection="1">
      <alignment horizontal="center" vertical="center"/>
    </xf>
    <xf numFmtId="1" fontId="66" fillId="59" borderId="9" xfId="686" applyNumberFormat="1" applyFont="1" applyFill="1" applyBorder="1" applyAlignment="1" applyProtection="1">
      <alignment horizontal="center" vertical="center" wrapText="1"/>
    </xf>
    <xf numFmtId="192" fontId="81" fillId="48" borderId="0" xfId="497" applyNumberFormat="1" applyFont="1" applyFill="1" applyBorder="1" applyAlignment="1" applyProtection="1">
      <alignment horizontal="left" vertical="center"/>
    </xf>
    <xf numFmtId="177" fontId="77" fillId="48" borderId="20" xfId="497" applyNumberFormat="1" applyFont="1" applyFill="1" applyBorder="1" applyAlignment="1" applyProtection="1">
      <alignment horizontal="left" vertical="center"/>
    </xf>
    <xf numFmtId="4" fontId="5" fillId="53" borderId="20" xfId="492" applyNumberFormat="1" applyFont="1" applyFill="1" applyBorder="1" applyAlignment="1">
      <alignment horizontal="center" vertical="center"/>
    </xf>
    <xf numFmtId="4" fontId="5" fillId="53" borderId="20" xfId="686" applyNumberFormat="1" applyFont="1" applyFill="1" applyBorder="1" applyAlignment="1" applyProtection="1">
      <alignment horizontal="center" vertical="center"/>
    </xf>
    <xf numFmtId="0" fontId="88" fillId="48" borderId="20" xfId="497" applyFont="1" applyFill="1" applyBorder="1" applyAlignment="1" applyProtection="1">
      <alignment horizontal="right" vertical="center"/>
    </xf>
    <xf numFmtId="192" fontId="81" fillId="48" borderId="20" xfId="497" applyNumberFormat="1" applyFont="1" applyFill="1" applyBorder="1" applyAlignment="1" applyProtection="1">
      <alignment horizontal="left" vertical="center"/>
    </xf>
    <xf numFmtId="0" fontId="0" fillId="48" borderId="53" xfId="0" applyFill="1" applyBorder="1"/>
    <xf numFmtId="0" fontId="88" fillId="48" borderId="20" xfId="497" applyFont="1" applyFill="1" applyBorder="1" applyAlignment="1" applyProtection="1">
      <alignment horizontal="center" vertical="center"/>
    </xf>
    <xf numFmtId="0" fontId="15" fillId="53" borderId="94" xfId="492" applyNumberFormat="1" applyFont="1" applyFill="1" applyBorder="1" applyAlignment="1">
      <alignment horizontal="center" vertical="center" wrapText="1"/>
    </xf>
    <xf numFmtId="0" fontId="68" fillId="52" borderId="0" xfId="0" applyFont="1" applyFill="1" applyBorder="1" applyAlignment="1" applyProtection="1">
      <protection locked="0"/>
    </xf>
    <xf numFmtId="0" fontId="24" fillId="66" borderId="9" xfId="492" applyFont="1" applyFill="1" applyBorder="1" applyAlignment="1">
      <alignment horizontal="left" vertical="center" wrapText="1"/>
    </xf>
    <xf numFmtId="0" fontId="119" fillId="71" borderId="9" xfId="685" applyNumberFormat="1" applyFont="1" applyFill="1" applyBorder="1" applyAlignment="1" applyProtection="1">
      <alignment horizontal="center" vertical="center"/>
    </xf>
    <xf numFmtId="0" fontId="14" fillId="69" borderId="0" xfId="264" applyFont="1" applyFill="1" applyBorder="1" applyAlignment="1" applyProtection="1">
      <alignment vertical="center" wrapText="1"/>
    </xf>
    <xf numFmtId="0" fontId="24" fillId="0" borderId="9" xfId="685" applyNumberFormat="1" applyFont="1" applyFill="1" applyBorder="1" applyAlignment="1" applyProtection="1">
      <alignment horizontal="center" vertical="center"/>
    </xf>
    <xf numFmtId="0" fontId="66" fillId="70" borderId="0" xfId="0" applyFont="1" applyFill="1" applyAlignment="1" applyProtection="1">
      <alignment horizontal="center" vertical="center" wrapText="1"/>
    </xf>
    <xf numFmtId="168" fontId="66" fillId="52" borderId="0" xfId="0" applyNumberFormat="1" applyFont="1" applyFill="1" applyBorder="1" applyAlignment="1" applyProtection="1">
      <alignment horizontal="center" vertical="center"/>
      <protection locked="0"/>
    </xf>
    <xf numFmtId="0" fontId="14" fillId="53" borderId="0" xfId="418" applyFont="1" applyFill="1" applyBorder="1" applyAlignment="1" applyProtection="1">
      <alignment horizontal="right"/>
    </xf>
    <xf numFmtId="0" fontId="0" fillId="53" borderId="0" xfId="418" applyFont="1" applyFill="1" applyBorder="1" applyAlignment="1" applyProtection="1">
      <alignment horizontal="right"/>
    </xf>
    <xf numFmtId="0" fontId="38" fillId="48" borderId="0" xfId="0" applyNumberFormat="1" applyFont="1" applyFill="1" applyBorder="1" applyAlignment="1" applyProtection="1">
      <alignment horizontal="centerContinuous" vertical="center" wrapText="1"/>
      <protection locked="0"/>
    </xf>
    <xf numFmtId="0" fontId="117" fillId="52" borderId="0" xfId="0" applyFont="1" applyFill="1" applyBorder="1" applyAlignment="1" applyProtection="1">
      <alignment horizontal="right"/>
      <protection locked="0"/>
    </xf>
    <xf numFmtId="0" fontId="16" fillId="48" borderId="0" xfId="496" applyFill="1" applyBorder="1" applyAlignment="1">
      <alignment horizontal="center"/>
    </xf>
    <xf numFmtId="0" fontId="24" fillId="53" borderId="9" xfId="492" applyFont="1" applyFill="1" applyBorder="1" applyAlignment="1">
      <alignment horizontal="left" vertical="center" wrapText="1"/>
    </xf>
    <xf numFmtId="0" fontId="80" fillId="72" borderId="0" xfId="264" applyNumberFormat="1" applyFont="1" applyFill="1" applyBorder="1" applyAlignment="1">
      <alignment horizontal="center" vertical="center" wrapText="1"/>
    </xf>
    <xf numFmtId="0" fontId="28" fillId="72" borderId="0" xfId="264" applyFont="1" applyFill="1" applyBorder="1" applyAlignment="1">
      <alignment horizontal="center" vertical="center" wrapText="1"/>
    </xf>
    <xf numFmtId="4" fontId="28" fillId="72" borderId="0" xfId="264" applyNumberFormat="1" applyFont="1" applyFill="1" applyBorder="1" applyAlignment="1">
      <alignment horizontal="center" vertical="center" wrapText="1"/>
    </xf>
    <xf numFmtId="0" fontId="76" fillId="0" borderId="98" xfId="0" applyFont="1" applyBorder="1" applyAlignment="1">
      <alignment horizontal="right"/>
    </xf>
    <xf numFmtId="0" fontId="76" fillId="0" borderId="99" xfId="0" applyFont="1" applyBorder="1" applyAlignment="1"/>
    <xf numFmtId="204" fontId="77" fillId="0" borderId="90" xfId="0" applyNumberFormat="1" applyFont="1" applyBorder="1" applyAlignment="1">
      <alignment horizontal="center"/>
    </xf>
    <xf numFmtId="0" fontId="77" fillId="0" borderId="90" xfId="0" applyFont="1" applyBorder="1" applyAlignment="1">
      <alignment horizontal="center"/>
    </xf>
    <xf numFmtId="0" fontId="77" fillId="0" borderId="96" xfId="0" applyFont="1" applyBorder="1" applyAlignment="1">
      <alignment horizontal="center"/>
    </xf>
    <xf numFmtId="204" fontId="77" fillId="0" borderId="54" xfId="0" applyNumberFormat="1" applyFont="1" applyBorder="1" applyAlignment="1">
      <alignment horizontal="center"/>
    </xf>
    <xf numFmtId="0" fontId="77" fillId="0" borderId="54" xfId="0" applyFont="1" applyBorder="1" applyAlignment="1">
      <alignment horizontal="center"/>
    </xf>
    <xf numFmtId="0" fontId="77" fillId="0" borderId="100" xfId="0" applyFont="1" applyBorder="1" applyAlignment="1">
      <alignment horizontal="center"/>
    </xf>
    <xf numFmtId="204" fontId="77" fillId="0" borderId="9" xfId="0" applyNumberFormat="1" applyFont="1" applyBorder="1" applyAlignment="1">
      <alignment horizontal="center"/>
    </xf>
    <xf numFmtId="0" fontId="77" fillId="0" borderId="9" xfId="0" applyFont="1" applyBorder="1" applyAlignment="1">
      <alignment horizontal="center"/>
    </xf>
    <xf numFmtId="0" fontId="77" fillId="0" borderId="30" xfId="0" applyFont="1" applyBorder="1" applyAlignment="1">
      <alignment horizontal="center"/>
    </xf>
    <xf numFmtId="0" fontId="82" fillId="69" borderId="21" xfId="0" applyFont="1" applyFill="1" applyBorder="1" applyAlignment="1">
      <alignment horizontal="left"/>
    </xf>
    <xf numFmtId="0" fontId="76" fillId="69" borderId="0" xfId="0" applyFont="1" applyFill="1" applyBorder="1" applyAlignment="1">
      <alignment horizontal="center"/>
    </xf>
    <xf numFmtId="0" fontId="117" fillId="52" borderId="0" xfId="0" applyFont="1" applyFill="1" applyBorder="1" applyAlignment="1" applyProtection="1">
      <alignment horizontal="center"/>
    </xf>
    <xf numFmtId="0" fontId="16" fillId="69" borderId="0" xfId="494" applyFont="1" applyFill="1"/>
    <xf numFmtId="0" fontId="16" fillId="69" borderId="0" xfId="494" applyFont="1" applyFill="1" applyAlignment="1">
      <alignment horizontal="center"/>
    </xf>
    <xf numFmtId="0" fontId="38" fillId="52" borderId="0" xfId="0" applyFont="1" applyFill="1" applyBorder="1" applyAlignment="1" applyProtection="1">
      <alignment vertical="center" wrapText="1"/>
      <protection locked="0"/>
    </xf>
    <xf numFmtId="0" fontId="38" fillId="52" borderId="68" xfId="0" applyFont="1" applyFill="1" applyBorder="1" applyAlignment="1" applyProtection="1">
      <alignment vertical="center" wrapText="1"/>
      <protection locked="0"/>
    </xf>
    <xf numFmtId="0" fontId="38" fillId="52" borderId="0" xfId="0" applyFont="1" applyFill="1" applyAlignment="1" applyProtection="1">
      <alignment vertical="center" wrapText="1"/>
      <protection locked="0"/>
    </xf>
    <xf numFmtId="0" fontId="14" fillId="0" borderId="0" xfId="0" applyFont="1"/>
    <xf numFmtId="1" fontId="15" fillId="61" borderId="93" xfId="264" applyNumberFormat="1" applyFont="1" applyFill="1" applyBorder="1" applyAlignment="1">
      <alignment horizontal="center" vertical="center"/>
    </xf>
    <xf numFmtId="0" fontId="15" fillId="61" borderId="94" xfId="686" applyNumberFormat="1" applyFont="1" applyFill="1" applyBorder="1" applyAlignment="1" applyProtection="1">
      <alignment horizontal="center" vertical="center"/>
    </xf>
    <xf numFmtId="179" fontId="15" fillId="53" borderId="94" xfId="686" applyNumberFormat="1" applyFont="1" applyFill="1" applyBorder="1" applyAlignment="1" applyProtection="1">
      <alignment horizontal="center" vertical="center"/>
    </xf>
    <xf numFmtId="0" fontId="15" fillId="53" borderId="94" xfId="492" applyNumberFormat="1" applyFont="1" applyFill="1" applyBorder="1" applyAlignment="1">
      <alignment vertical="center" wrapText="1"/>
    </xf>
    <xf numFmtId="191" fontId="15" fillId="61" borderId="94" xfId="492" applyNumberFormat="1" applyFont="1" applyFill="1" applyBorder="1" applyAlignment="1">
      <alignment horizontal="center" vertical="center"/>
    </xf>
    <xf numFmtId="0" fontId="15" fillId="61" borderId="95" xfId="686" applyNumberFormat="1" applyFont="1" applyFill="1" applyBorder="1" applyAlignment="1" applyProtection="1">
      <alignment horizontal="center" vertical="center"/>
    </xf>
    <xf numFmtId="0" fontId="15" fillId="53" borderId="94" xfId="492" applyNumberFormat="1" applyFont="1" applyFill="1" applyBorder="1" applyAlignment="1">
      <alignment horizontal="center" vertical="center" wrapText="1"/>
    </xf>
    <xf numFmtId="1" fontId="15" fillId="61" borderId="93" xfId="264" applyNumberFormat="1" applyFont="1" applyFill="1" applyBorder="1" applyAlignment="1">
      <alignment horizontal="center" vertical="center"/>
    </xf>
    <xf numFmtId="1" fontId="132" fillId="52" borderId="47" xfId="0" applyNumberFormat="1" applyFont="1" applyFill="1" applyBorder="1" applyAlignment="1" applyProtection="1">
      <alignment horizontal="center" vertical="center" wrapText="1"/>
      <protection locked="0"/>
    </xf>
    <xf numFmtId="0" fontId="15" fillId="61" borderId="95" xfId="686" applyNumberFormat="1" applyFont="1" applyFill="1" applyBorder="1" applyAlignment="1" applyProtection="1">
      <alignment horizontal="center" vertical="center"/>
    </xf>
    <xf numFmtId="2" fontId="132" fillId="52" borderId="47" xfId="0" applyNumberFormat="1" applyFont="1" applyFill="1" applyBorder="1" applyAlignment="1" applyProtection="1">
      <alignment horizontal="left" vertical="justify" wrapText="1"/>
    </xf>
    <xf numFmtId="2" fontId="132" fillId="52" borderId="47" xfId="0" applyNumberFormat="1" applyFont="1" applyFill="1" applyBorder="1" applyAlignment="1" applyProtection="1">
      <alignment horizontal="center" vertical="center" wrapText="1"/>
    </xf>
    <xf numFmtId="4" fontId="132" fillId="52" borderId="47" xfId="0" applyNumberFormat="1" applyFont="1" applyFill="1" applyBorder="1" applyAlignment="1" applyProtection="1">
      <alignment horizontal="center" vertical="center" wrapText="1"/>
    </xf>
    <xf numFmtId="4" fontId="132" fillId="52" borderId="47" xfId="0" applyNumberFormat="1" applyFont="1" applyFill="1" applyBorder="1" applyAlignment="1" applyProtection="1">
      <alignment horizontal="right" vertical="center" wrapText="1"/>
    </xf>
    <xf numFmtId="179" fontId="99" fillId="63" borderId="9" xfId="461" applyNumberFormat="1" applyFont="1" applyFill="1" applyBorder="1" applyAlignment="1">
      <alignment horizontal="center" vertical="center" wrapText="1"/>
    </xf>
    <xf numFmtId="0" fontId="83" fillId="63" borderId="9" xfId="457" applyNumberFormat="1" applyFont="1" applyFill="1" applyBorder="1" applyAlignment="1">
      <alignment horizontal="left" vertical="center" wrapText="1"/>
    </xf>
    <xf numFmtId="0" fontId="83" fillId="63" borderId="9" xfId="457" applyFont="1" applyFill="1" applyBorder="1" applyAlignment="1">
      <alignment horizontal="center" vertical="center"/>
    </xf>
    <xf numFmtId="4" fontId="83" fillId="63" borderId="9" xfId="328" applyNumberFormat="1" applyFont="1" applyFill="1" applyBorder="1" applyAlignment="1">
      <alignment horizontal="center" vertical="center"/>
    </xf>
    <xf numFmtId="179" fontId="96" fillId="63" borderId="9" xfId="457" applyNumberFormat="1" applyFont="1" applyFill="1" applyBorder="1" applyAlignment="1">
      <alignment horizontal="center" vertical="center"/>
    </xf>
    <xf numFmtId="196" fontId="97" fillId="63" borderId="9" xfId="457" applyNumberFormat="1" applyFont="1" applyFill="1" applyBorder="1" applyAlignment="1">
      <alignment horizontal="right" vertical="center"/>
    </xf>
    <xf numFmtId="4" fontId="97" fillId="63" borderId="9" xfId="457" applyNumberFormat="1" applyFont="1" applyFill="1" applyBorder="1" applyAlignment="1">
      <alignment horizontal="center" vertical="center"/>
    </xf>
    <xf numFmtId="1" fontId="15" fillId="61" borderId="93" xfId="264" applyNumberFormat="1" applyFont="1" applyFill="1" applyBorder="1" applyAlignment="1">
      <alignment horizontal="center" vertical="center"/>
    </xf>
    <xf numFmtId="0" fontId="15" fillId="61" borderId="94" xfId="686" applyNumberFormat="1" applyFont="1" applyFill="1" applyBorder="1" applyAlignment="1" applyProtection="1">
      <alignment horizontal="center" vertical="center"/>
    </xf>
    <xf numFmtId="0" fontId="15" fillId="61" borderId="95" xfId="686" applyNumberFormat="1" applyFont="1" applyFill="1" applyBorder="1" applyAlignment="1" applyProtection="1">
      <alignment horizontal="center" vertical="center"/>
    </xf>
    <xf numFmtId="0" fontId="38" fillId="60" borderId="9" xfId="492" applyFont="1" applyFill="1" applyBorder="1" applyAlignment="1">
      <alignment horizontal="center" vertical="center" wrapText="1"/>
    </xf>
    <xf numFmtId="0" fontId="38" fillId="0" borderId="0" xfId="0" applyFont="1" applyFill="1" applyBorder="1" applyAlignment="1" applyProtection="1">
      <alignment vertical="center" wrapText="1"/>
      <protection locked="0"/>
    </xf>
    <xf numFmtId="0" fontId="38" fillId="0" borderId="68" xfId="0" applyFont="1" applyFill="1" applyBorder="1" applyAlignment="1" applyProtection="1">
      <alignment vertical="center" wrapText="1"/>
      <protection locked="0"/>
    </xf>
    <xf numFmtId="0" fontId="38" fillId="0" borderId="0" xfId="0" applyFont="1" applyFill="1" applyAlignment="1" applyProtection="1">
      <alignment vertical="center" wrapText="1"/>
      <protection locked="0"/>
    </xf>
    <xf numFmtId="0" fontId="104" fillId="0" borderId="0" xfId="0" applyFont="1" applyFill="1" applyBorder="1" applyAlignment="1" applyProtection="1">
      <alignment vertical="center" wrapText="1"/>
      <protection locked="0"/>
    </xf>
    <xf numFmtId="0" fontId="104" fillId="0" borderId="68" xfId="0" applyFont="1" applyFill="1" applyBorder="1" applyAlignment="1" applyProtection="1">
      <alignment vertical="center" wrapText="1"/>
      <protection locked="0"/>
    </xf>
    <xf numFmtId="0" fontId="104" fillId="0" borderId="0" xfId="0" applyFont="1" applyFill="1" applyAlignment="1" applyProtection="1">
      <alignment vertical="center" wrapText="1"/>
      <protection locked="0"/>
    </xf>
    <xf numFmtId="1" fontId="132" fillId="0" borderId="47" xfId="0" applyNumberFormat="1" applyFont="1" applyFill="1" applyBorder="1" applyAlignment="1" applyProtection="1">
      <alignment horizontal="center" vertical="center" wrapText="1"/>
      <protection locked="0"/>
    </xf>
    <xf numFmtId="2" fontId="132" fillId="0" borderId="47" xfId="0" applyNumberFormat="1" applyFont="1" applyFill="1" applyBorder="1" applyAlignment="1" applyProtection="1">
      <alignment horizontal="left" vertical="justify" wrapText="1"/>
    </xf>
    <xf numFmtId="2" fontId="132" fillId="0" borderId="47" xfId="0" applyNumberFormat="1" applyFont="1" applyFill="1" applyBorder="1" applyAlignment="1" applyProtection="1">
      <alignment horizontal="center" vertical="center" wrapText="1"/>
    </xf>
    <xf numFmtId="4" fontId="132" fillId="0" borderId="47" xfId="0" applyNumberFormat="1" applyFont="1" applyFill="1" applyBorder="1" applyAlignment="1" applyProtection="1">
      <alignment horizontal="center" vertical="center" wrapText="1"/>
    </xf>
    <xf numFmtId="4" fontId="132" fillId="0" borderId="47" xfId="0" applyNumberFormat="1" applyFont="1" applyFill="1" applyBorder="1" applyAlignment="1" applyProtection="1">
      <alignment horizontal="right" vertical="center" wrapText="1"/>
    </xf>
    <xf numFmtId="0" fontId="132" fillId="0" borderId="47" xfId="685" applyNumberFormat="1" applyFont="1" applyFill="1" applyBorder="1" applyAlignment="1" applyProtection="1">
      <alignment horizontal="center" vertical="center" wrapText="1"/>
    </xf>
    <xf numFmtId="1" fontId="131" fillId="65" borderId="9" xfId="685" applyNumberFormat="1" applyFont="1" applyFill="1" applyBorder="1" applyAlignment="1" applyProtection="1">
      <alignment horizontal="left" vertical="center" wrapText="1"/>
    </xf>
    <xf numFmtId="205" fontId="15" fillId="61" borderId="94" xfId="492" applyNumberFormat="1" applyFont="1" applyFill="1" applyBorder="1" applyAlignment="1">
      <alignment horizontal="center" vertical="center"/>
    </xf>
    <xf numFmtId="0" fontId="4" fillId="55" borderId="0" xfId="496" applyFont="1" applyFill="1" applyBorder="1" applyAlignment="1">
      <alignment horizontal="left"/>
    </xf>
    <xf numFmtId="195" fontId="11" fillId="48" borderId="0" xfId="496" applyNumberFormat="1" applyFont="1" applyFill="1" applyBorder="1" applyAlignment="1">
      <alignment horizontal="left"/>
    </xf>
    <xf numFmtId="195" fontId="11" fillId="48" borderId="40" xfId="496" applyNumberFormat="1" applyFont="1" applyFill="1" applyBorder="1" applyAlignment="1">
      <alignment horizontal="left"/>
    </xf>
    <xf numFmtId="0" fontId="11" fillId="55" borderId="0" xfId="496" applyFont="1" applyFill="1" applyBorder="1" applyAlignment="1">
      <alignment horizontal="left" wrapText="1"/>
    </xf>
    <xf numFmtId="0" fontId="64" fillId="55" borderId="0" xfId="496" applyFont="1" applyFill="1" applyBorder="1" applyAlignment="1">
      <alignment horizontal="center"/>
    </xf>
    <xf numFmtId="0" fontId="11" fillId="55" borderId="0" xfId="496" applyFont="1" applyFill="1" applyBorder="1" applyAlignment="1">
      <alignment horizontal="left"/>
    </xf>
    <xf numFmtId="0" fontId="10" fillId="48" borderId="38" xfId="496" applyNumberFormat="1" applyFont="1" applyFill="1" applyBorder="1" applyAlignment="1">
      <alignment horizontal="left"/>
    </xf>
    <xf numFmtId="203" fontId="11" fillId="55" borderId="0" xfId="496" applyNumberFormat="1" applyFont="1" applyFill="1" applyBorder="1" applyAlignment="1">
      <alignment horizontal="center"/>
    </xf>
    <xf numFmtId="14" fontId="11" fillId="55" borderId="0" xfId="496" applyNumberFormat="1" applyFont="1" applyFill="1" applyBorder="1" applyAlignment="1">
      <alignment horizontal="center"/>
    </xf>
    <xf numFmtId="195" fontId="10" fillId="48" borderId="38" xfId="496" applyNumberFormat="1" applyFont="1" applyFill="1" applyBorder="1" applyAlignment="1">
      <alignment horizontal="left"/>
    </xf>
    <xf numFmtId="200" fontId="11" fillId="48" borderId="0" xfId="496" applyNumberFormat="1" applyFont="1" applyFill="1" applyBorder="1" applyAlignment="1">
      <alignment horizontal="left"/>
    </xf>
    <xf numFmtId="200" fontId="11" fillId="48" borderId="40" xfId="496" applyNumberFormat="1" applyFont="1" applyFill="1" applyBorder="1" applyAlignment="1">
      <alignment horizontal="left"/>
    </xf>
    <xf numFmtId="0" fontId="6" fillId="48" borderId="0" xfId="496" applyFont="1" applyFill="1" applyBorder="1" applyAlignment="1">
      <alignment horizontal="center"/>
    </xf>
    <xf numFmtId="0" fontId="16" fillId="48" borderId="0" xfId="496" applyFill="1" applyBorder="1" applyAlignment="1">
      <alignment horizontal="center"/>
    </xf>
    <xf numFmtId="0" fontId="55" fillId="55" borderId="0" xfId="287" applyFill="1" applyBorder="1" applyAlignment="1" applyProtection="1">
      <alignment horizontal="left"/>
    </xf>
    <xf numFmtId="0" fontId="0" fillId="48" borderId="23" xfId="0" applyFill="1" applyBorder="1" applyAlignment="1">
      <alignment horizontal="center"/>
    </xf>
    <xf numFmtId="0" fontId="7" fillId="55" borderId="0" xfId="496" applyFont="1" applyFill="1" applyBorder="1" applyAlignment="1">
      <alignment horizontal="left"/>
    </xf>
    <xf numFmtId="0" fontId="0" fillId="52" borderId="0" xfId="0" applyFont="1" applyFill="1" applyBorder="1" applyAlignment="1" applyProtection="1">
      <alignment horizontal="center"/>
      <protection locked="0"/>
    </xf>
    <xf numFmtId="0" fontId="0" fillId="52" borderId="0" xfId="0" applyFill="1" applyBorder="1" applyAlignment="1" applyProtection="1">
      <alignment horizontal="center"/>
      <protection locked="0"/>
    </xf>
    <xf numFmtId="0" fontId="0" fillId="52" borderId="25" xfId="0" applyFont="1" applyFill="1" applyBorder="1" applyAlignment="1" applyProtection="1">
      <alignment horizontal="center"/>
      <protection locked="0"/>
    </xf>
    <xf numFmtId="17" fontId="12" fillId="70" borderId="0" xfId="0" applyNumberFormat="1" applyFont="1" applyFill="1" applyBorder="1" applyAlignment="1" applyProtection="1">
      <alignment horizontal="center"/>
      <protection locked="0"/>
    </xf>
    <xf numFmtId="17" fontId="12" fillId="70" borderId="25" xfId="0" applyNumberFormat="1" applyFont="1" applyFill="1" applyBorder="1" applyAlignment="1" applyProtection="1">
      <alignment horizontal="center"/>
      <protection locked="0"/>
    </xf>
    <xf numFmtId="0" fontId="0" fillId="52" borderId="0" xfId="0" applyFill="1" applyBorder="1" applyAlignment="1" applyProtection="1">
      <alignment horizontal="center"/>
    </xf>
    <xf numFmtId="0" fontId="10" fillId="52" borderId="0" xfId="0" applyFont="1" applyFill="1" applyBorder="1" applyAlignment="1" applyProtection="1">
      <alignment horizontal="center"/>
      <protection locked="0"/>
    </xf>
    <xf numFmtId="0" fontId="10" fillId="52" borderId="25" xfId="0" applyFont="1" applyFill="1" applyBorder="1" applyAlignment="1" applyProtection="1">
      <alignment horizontal="center"/>
      <protection locked="0"/>
    </xf>
    <xf numFmtId="0" fontId="71" fillId="52" borderId="0" xfId="0" applyFont="1" applyFill="1" applyBorder="1" applyAlignment="1" applyProtection="1">
      <alignment horizontal="left"/>
      <protection locked="0"/>
    </xf>
    <xf numFmtId="0" fontId="71" fillId="52" borderId="25" xfId="0" applyFont="1" applyFill="1" applyBorder="1" applyAlignment="1" applyProtection="1">
      <alignment horizontal="left"/>
      <protection locked="0"/>
    </xf>
    <xf numFmtId="10" fontId="11" fillId="52" borderId="0" xfId="530" applyNumberFormat="1" applyFont="1" applyFill="1" applyBorder="1" applyAlignment="1" applyProtection="1">
      <alignment horizontal="center"/>
    </xf>
    <xf numFmtId="0" fontId="10" fillId="52" borderId="0" xfId="0" applyFont="1" applyFill="1" applyBorder="1" applyAlignment="1" applyProtection="1">
      <alignment horizontal="right"/>
      <protection locked="0"/>
    </xf>
    <xf numFmtId="0" fontId="10" fillId="52" borderId="72" xfId="0" applyFont="1" applyFill="1" applyBorder="1" applyAlignment="1" applyProtection="1">
      <alignment horizontal="right"/>
      <protection locked="0"/>
    </xf>
    <xf numFmtId="0" fontId="68" fillId="52" borderId="0" xfId="0" applyFont="1" applyFill="1" applyBorder="1" applyAlignment="1" applyProtection="1">
      <alignment horizontal="left"/>
      <protection locked="0"/>
    </xf>
    <xf numFmtId="0" fontId="10" fillId="52" borderId="0" xfId="0" applyFont="1" applyFill="1" applyBorder="1" applyAlignment="1" applyProtection="1">
      <alignment horizontal="left"/>
      <protection locked="0"/>
    </xf>
    <xf numFmtId="0" fontId="69" fillId="50" borderId="0" xfId="0" applyFont="1" applyFill="1" applyBorder="1" applyAlignment="1" applyProtection="1">
      <alignment horizontal="left"/>
      <protection locked="0"/>
    </xf>
    <xf numFmtId="10" fontId="11" fillId="70" borderId="9" xfId="0" applyNumberFormat="1" applyFont="1" applyFill="1" applyBorder="1" applyAlignment="1" applyProtection="1">
      <alignment horizontal="center"/>
    </xf>
    <xf numFmtId="0" fontId="0" fillId="52" borderId="0" xfId="0" applyFont="1" applyFill="1" applyBorder="1" applyAlignment="1" applyProtection="1">
      <alignment horizontal="right"/>
      <protection locked="0"/>
    </xf>
    <xf numFmtId="0" fontId="7" fillId="52" borderId="0" xfId="0" applyFont="1" applyFill="1" applyBorder="1" applyAlignment="1" applyProtection="1">
      <alignment horizontal="left"/>
      <protection locked="0"/>
    </xf>
    <xf numFmtId="0" fontId="7" fillId="52" borderId="25" xfId="0" applyFont="1" applyFill="1" applyBorder="1" applyAlignment="1" applyProtection="1">
      <alignment horizontal="left"/>
      <protection locked="0"/>
    </xf>
    <xf numFmtId="0" fontId="69" fillId="70" borderId="0" xfId="0" applyFont="1" applyFill="1" applyBorder="1" applyAlignment="1" applyProtection="1">
      <alignment horizontal="left"/>
      <protection locked="0"/>
    </xf>
    <xf numFmtId="0" fontId="69" fillId="70" borderId="25" xfId="0" applyFont="1" applyFill="1" applyBorder="1" applyAlignment="1" applyProtection="1">
      <alignment horizontal="left"/>
      <protection locked="0"/>
    </xf>
    <xf numFmtId="0" fontId="0" fillId="52" borderId="25" xfId="0" applyFill="1" applyBorder="1" applyAlignment="1" applyProtection="1">
      <alignment horizontal="center"/>
      <protection locked="0"/>
    </xf>
    <xf numFmtId="0" fontId="10" fillId="52" borderId="21" xfId="0" applyFont="1" applyFill="1" applyBorder="1" applyAlignment="1" applyProtection="1">
      <alignment horizontal="right"/>
      <protection locked="0"/>
    </xf>
    <xf numFmtId="0" fontId="30" fillId="55" borderId="0" xfId="0" applyFont="1" applyFill="1" applyBorder="1" applyAlignment="1" applyProtection="1">
      <alignment horizontal="left"/>
      <protection locked="0"/>
    </xf>
    <xf numFmtId="0" fontId="68" fillId="55" borderId="0" xfId="0" applyFont="1" applyFill="1" applyBorder="1" applyAlignment="1" applyProtection="1">
      <alignment horizontal="left"/>
      <protection locked="0"/>
    </xf>
    <xf numFmtId="0" fontId="68" fillId="55" borderId="25" xfId="0" applyFont="1" applyFill="1" applyBorder="1" applyAlignment="1" applyProtection="1">
      <alignment horizontal="left"/>
      <protection locked="0"/>
    </xf>
    <xf numFmtId="0" fontId="64" fillId="52" borderId="22" xfId="0" applyFont="1" applyFill="1" applyBorder="1" applyAlignment="1" applyProtection="1">
      <alignment horizontal="center" vertical="center"/>
      <protection locked="0"/>
    </xf>
    <xf numFmtId="0" fontId="64" fillId="52" borderId="23" xfId="0" applyFont="1" applyFill="1" applyBorder="1" applyAlignment="1" applyProtection="1">
      <alignment horizontal="center" vertical="center"/>
      <protection locked="0"/>
    </xf>
    <xf numFmtId="0" fontId="30" fillId="69" borderId="0" xfId="0" applyFont="1" applyFill="1" applyBorder="1" applyAlignment="1" applyProtection="1">
      <alignment horizontal="left"/>
      <protection locked="0"/>
    </xf>
    <xf numFmtId="0" fontId="68" fillId="69" borderId="0" xfId="0" applyFont="1" applyFill="1" applyBorder="1" applyAlignment="1" applyProtection="1">
      <alignment horizontal="left"/>
      <protection locked="0"/>
    </xf>
    <xf numFmtId="0" fontId="68" fillId="69" borderId="25" xfId="0" applyFont="1" applyFill="1" applyBorder="1" applyAlignment="1" applyProtection="1">
      <alignment horizontal="left"/>
      <protection locked="0"/>
    </xf>
    <xf numFmtId="194" fontId="64" fillId="52" borderId="23" xfId="0" applyNumberFormat="1" applyFont="1" applyFill="1" applyBorder="1" applyAlignment="1" applyProtection="1">
      <alignment horizontal="left" vertical="top"/>
      <protection locked="0"/>
    </xf>
    <xf numFmtId="194" fontId="64" fillId="52" borderId="24" xfId="0" applyNumberFormat="1" applyFont="1" applyFill="1" applyBorder="1" applyAlignment="1" applyProtection="1">
      <alignment horizontal="left" vertical="top"/>
      <protection locked="0"/>
    </xf>
    <xf numFmtId="0" fontId="83" fillId="52" borderId="0" xfId="0" applyFont="1" applyFill="1" applyBorder="1" applyAlignment="1" applyProtection="1">
      <alignment horizontal="left" wrapText="1"/>
      <protection locked="0"/>
    </xf>
    <xf numFmtId="0" fontId="16" fillId="0" borderId="35" xfId="494" applyFont="1" applyBorder="1" applyAlignment="1">
      <alignment horizontal="center"/>
    </xf>
    <xf numFmtId="0" fontId="16" fillId="0" borderId="23" xfId="494" applyFont="1" applyBorder="1" applyAlignment="1">
      <alignment horizontal="center"/>
    </xf>
    <xf numFmtId="0" fontId="16" fillId="0" borderId="35" xfId="494" applyFont="1" applyBorder="1" applyAlignment="1">
      <alignment horizontal="center" vertical="center"/>
    </xf>
    <xf numFmtId="0" fontId="16" fillId="0" borderId="44" xfId="494" applyFont="1" applyBorder="1" applyAlignment="1">
      <alignment horizontal="center"/>
    </xf>
    <xf numFmtId="0" fontId="16" fillId="0" borderId="73" xfId="494" applyFont="1" applyBorder="1" applyAlignment="1">
      <alignment horizontal="center"/>
    </xf>
    <xf numFmtId="0" fontId="16" fillId="0" borderId="74" xfId="494" applyFont="1" applyBorder="1" applyAlignment="1">
      <alignment horizontal="center"/>
    </xf>
    <xf numFmtId="0" fontId="6" fillId="48" borderId="0" xfId="494" applyFont="1" applyFill="1" applyBorder="1" applyAlignment="1">
      <alignment horizontal="center"/>
    </xf>
    <xf numFmtId="0" fontId="6" fillId="48" borderId="0" xfId="494" applyFont="1" applyFill="1" applyBorder="1" applyAlignment="1">
      <alignment horizontal="right"/>
    </xf>
    <xf numFmtId="0" fontId="7" fillId="54" borderId="44" xfId="494" applyFont="1" applyFill="1" applyBorder="1" applyAlignment="1">
      <alignment horizontal="center"/>
    </xf>
    <xf numFmtId="0" fontId="7" fillId="54" borderId="73" xfId="494" applyFont="1" applyFill="1" applyBorder="1" applyAlignment="1">
      <alignment horizontal="center"/>
    </xf>
    <xf numFmtId="0" fontId="7" fillId="54" borderId="74" xfId="494" applyFont="1" applyFill="1" applyBorder="1" applyAlignment="1">
      <alignment horizontal="center"/>
    </xf>
    <xf numFmtId="0" fontId="16" fillId="0" borderId="43" xfId="494" applyFont="1" applyBorder="1" applyAlignment="1">
      <alignment horizontal="center" vertical="center" wrapText="1"/>
    </xf>
    <xf numFmtId="0" fontId="16" fillId="0" borderId="49" xfId="494" applyFont="1" applyBorder="1" applyAlignment="1">
      <alignment horizontal="center" vertical="center" wrapText="1"/>
    </xf>
    <xf numFmtId="0" fontId="16" fillId="0" borderId="44" xfId="494" applyFont="1" applyBorder="1" applyAlignment="1">
      <alignment horizontal="left"/>
    </xf>
    <xf numFmtId="0" fontId="16" fillId="0" borderId="74" xfId="494" applyFont="1" applyBorder="1" applyAlignment="1">
      <alignment horizontal="left"/>
    </xf>
    <xf numFmtId="0" fontId="16" fillId="0" borderId="24" xfId="494" applyFont="1" applyBorder="1" applyAlignment="1">
      <alignment horizontal="left"/>
    </xf>
    <xf numFmtId="0" fontId="111" fillId="53" borderId="0" xfId="418" applyFont="1" applyFill="1" applyAlignment="1" applyProtection="1">
      <alignment horizontal="center" wrapText="1"/>
    </xf>
    <xf numFmtId="0" fontId="83" fillId="53" borderId="19" xfId="418" applyFont="1" applyFill="1" applyBorder="1" applyAlignment="1" applyProtection="1">
      <alignment horizontal="left"/>
    </xf>
    <xf numFmtId="14" fontId="83" fillId="53" borderId="19" xfId="418" applyNumberFormat="1" applyFont="1" applyFill="1" applyBorder="1" applyAlignment="1" applyProtection="1">
      <alignment horizontal="left"/>
    </xf>
    <xf numFmtId="0" fontId="108" fillId="53" borderId="82" xfId="418" applyFont="1" applyFill="1" applyBorder="1" applyAlignment="1" applyProtection="1">
      <alignment horizontal="center" vertical="center"/>
    </xf>
    <xf numFmtId="0" fontId="108" fillId="53" borderId="70" xfId="418" applyFont="1" applyFill="1" applyBorder="1" applyAlignment="1" applyProtection="1">
      <alignment horizontal="center" vertical="center"/>
    </xf>
    <xf numFmtId="0" fontId="108" fillId="53" borderId="54" xfId="418" applyFont="1" applyFill="1" applyBorder="1" applyAlignment="1" applyProtection="1">
      <alignment horizontal="center" vertical="center" wrapText="1"/>
    </xf>
    <xf numFmtId="0" fontId="108" fillId="53" borderId="83" xfId="418" applyFont="1" applyFill="1" applyBorder="1" applyAlignment="1" applyProtection="1">
      <alignment horizontal="center" vertical="center" wrapText="1"/>
    </xf>
    <xf numFmtId="0" fontId="108" fillId="53" borderId="84" xfId="418" applyFont="1" applyFill="1" applyBorder="1" applyAlignment="1" applyProtection="1">
      <alignment horizontal="center" vertical="center" wrapText="1"/>
    </xf>
    <xf numFmtId="0" fontId="108" fillId="53" borderId="50" xfId="418" applyFont="1" applyFill="1" applyBorder="1" applyAlignment="1" applyProtection="1">
      <alignment horizontal="center" vertical="center" wrapText="1"/>
    </xf>
    <xf numFmtId="0" fontId="108" fillId="53" borderId="19" xfId="418" applyFont="1" applyFill="1" applyBorder="1" applyAlignment="1" applyProtection="1">
      <alignment horizontal="center" vertical="center" wrapText="1"/>
    </xf>
    <xf numFmtId="0" fontId="108" fillId="53" borderId="69" xfId="418" applyFont="1" applyFill="1" applyBorder="1" applyAlignment="1" applyProtection="1">
      <alignment horizontal="center" vertical="center" wrapText="1"/>
    </xf>
    <xf numFmtId="0" fontId="108" fillId="53" borderId="52" xfId="418" applyFont="1" applyFill="1" applyBorder="1" applyAlignment="1" applyProtection="1">
      <alignment horizontal="center" vertical="center" wrapText="1"/>
    </xf>
    <xf numFmtId="0" fontId="108" fillId="53" borderId="20" xfId="418" applyFont="1" applyFill="1" applyBorder="1" applyAlignment="1" applyProtection="1">
      <alignment horizontal="center" vertical="center" wrapText="1"/>
    </xf>
    <xf numFmtId="0" fontId="108" fillId="53" borderId="53" xfId="418" applyFont="1" applyFill="1" applyBorder="1" applyAlignment="1" applyProtection="1">
      <alignment horizontal="center" vertical="center" wrapText="1"/>
    </xf>
    <xf numFmtId="10" fontId="7" fillId="52" borderId="0" xfId="530" applyNumberFormat="1" applyFont="1" applyFill="1" applyBorder="1" applyAlignment="1" applyProtection="1">
      <alignment horizontal="left"/>
    </xf>
    <xf numFmtId="0" fontId="99" fillId="48" borderId="64" xfId="418" applyFont="1" applyFill="1" applyBorder="1" applyAlignment="1" applyProtection="1">
      <alignment horizontal="left"/>
    </xf>
    <xf numFmtId="0" fontId="99" fillId="48" borderId="65" xfId="418" applyFont="1" applyFill="1" applyBorder="1" applyAlignment="1" applyProtection="1">
      <alignment horizontal="left"/>
    </xf>
    <xf numFmtId="0" fontId="96" fillId="53" borderId="75" xfId="418" applyFont="1" applyFill="1" applyBorder="1" applyAlignment="1" applyProtection="1">
      <alignment horizontal="left" vertical="center" wrapText="1"/>
    </xf>
    <xf numFmtId="0" fontId="96" fillId="53" borderId="76" xfId="418" applyFont="1" applyFill="1" applyBorder="1" applyAlignment="1" applyProtection="1">
      <alignment horizontal="left" vertical="center" wrapText="1"/>
    </xf>
    <xf numFmtId="0" fontId="96" fillId="53" borderId="77" xfId="418" applyFont="1" applyFill="1" applyBorder="1" applyAlignment="1" applyProtection="1">
      <alignment horizontal="left" vertical="center" wrapText="1"/>
    </xf>
    <xf numFmtId="0" fontId="83" fillId="53" borderId="19" xfId="418" applyFont="1" applyFill="1" applyBorder="1" applyAlignment="1" applyProtection="1">
      <alignment horizontal="center"/>
    </xf>
    <xf numFmtId="0" fontId="83" fillId="53" borderId="69" xfId="418" applyFont="1" applyFill="1" applyBorder="1" applyAlignment="1" applyProtection="1">
      <alignment horizontal="center"/>
    </xf>
    <xf numFmtId="171" fontId="9" fillId="53" borderId="51" xfId="517" applyNumberFormat="1" applyFont="1" applyFill="1" applyBorder="1" applyAlignment="1" applyProtection="1">
      <alignment horizontal="center" vertical="center" wrapText="1"/>
    </xf>
    <xf numFmtId="171" fontId="9" fillId="53" borderId="0" xfId="517" applyNumberFormat="1" applyFont="1" applyFill="1" applyBorder="1" applyAlignment="1" applyProtection="1">
      <alignment horizontal="center" vertical="center" wrapText="1"/>
    </xf>
    <xf numFmtId="171" fontId="9" fillId="53" borderId="72" xfId="517" applyNumberFormat="1" applyFont="1" applyFill="1" applyBorder="1" applyAlignment="1" applyProtection="1">
      <alignment horizontal="center" vertical="center" wrapText="1"/>
    </xf>
    <xf numFmtId="171" fontId="9" fillId="53" borderId="52" xfId="517" applyNumberFormat="1" applyFont="1" applyFill="1" applyBorder="1" applyAlignment="1" applyProtection="1">
      <alignment horizontal="center" vertical="center" wrapText="1"/>
    </xf>
    <xf numFmtId="171" fontId="9" fillId="53" borderId="20" xfId="517" applyNumberFormat="1" applyFont="1" applyFill="1" applyBorder="1" applyAlignment="1" applyProtection="1">
      <alignment horizontal="center" vertical="center" wrapText="1"/>
    </xf>
    <xf numFmtId="171" fontId="9" fillId="53" borderId="53" xfId="517" applyNumberFormat="1" applyFont="1" applyFill="1" applyBorder="1" applyAlignment="1" applyProtection="1">
      <alignment horizontal="center" vertical="center" wrapText="1"/>
    </xf>
    <xf numFmtId="0" fontId="108" fillId="53" borderId="50" xfId="418" applyFont="1" applyFill="1" applyBorder="1" applyAlignment="1" applyProtection="1">
      <alignment horizontal="center" vertical="center"/>
    </xf>
    <xf numFmtId="0" fontId="108" fillId="53" borderId="78" xfId="418" applyFont="1" applyFill="1" applyBorder="1" applyAlignment="1" applyProtection="1">
      <alignment horizontal="center" vertical="center"/>
    </xf>
    <xf numFmtId="0" fontId="96" fillId="53" borderId="79" xfId="418" applyFont="1" applyFill="1" applyBorder="1" applyAlignment="1" applyProtection="1">
      <alignment horizontal="left" vertical="center" wrapText="1"/>
    </xf>
    <xf numFmtId="0" fontId="96" fillId="53" borderId="80" xfId="418" applyFont="1" applyFill="1" applyBorder="1" applyAlignment="1" applyProtection="1">
      <alignment horizontal="left" vertical="center" wrapText="1"/>
    </xf>
    <xf numFmtId="0" fontId="96" fillId="53" borderId="81" xfId="418" applyFont="1" applyFill="1" applyBorder="1" applyAlignment="1" applyProtection="1">
      <alignment horizontal="left" vertical="center" wrapText="1"/>
    </xf>
    <xf numFmtId="0" fontId="83" fillId="53" borderId="0" xfId="418" applyFont="1" applyFill="1" applyBorder="1" applyAlignment="1" applyProtection="1">
      <alignment horizontal="left"/>
    </xf>
    <xf numFmtId="0" fontId="108" fillId="53" borderId="82" xfId="418" applyFont="1" applyFill="1" applyBorder="1" applyAlignment="1" applyProtection="1">
      <alignment horizontal="center" vertical="center" wrapText="1"/>
    </xf>
    <xf numFmtId="0" fontId="108" fillId="53" borderId="70" xfId="418" applyFont="1" applyFill="1" applyBorder="1" applyAlignment="1" applyProtection="1">
      <alignment horizontal="center" vertical="center" wrapText="1"/>
    </xf>
    <xf numFmtId="0" fontId="99" fillId="53" borderId="0" xfId="418" applyFont="1" applyFill="1" applyBorder="1" applyAlignment="1" applyProtection="1">
      <alignment horizontal="left"/>
    </xf>
    <xf numFmtId="0" fontId="99" fillId="53" borderId="72" xfId="418" applyFont="1" applyFill="1" applyBorder="1" applyAlignment="1" applyProtection="1">
      <alignment horizontal="left"/>
    </xf>
    <xf numFmtId="14" fontId="83" fillId="53" borderId="0" xfId="418" applyNumberFormat="1" applyFont="1" applyFill="1" applyBorder="1" applyAlignment="1" applyProtection="1">
      <alignment horizontal="left"/>
    </xf>
    <xf numFmtId="2" fontId="105" fillId="52" borderId="0" xfId="0" applyNumberFormat="1" applyFont="1" applyFill="1" applyBorder="1" applyAlignment="1" applyProtection="1">
      <alignment horizontal="left" vertical="center"/>
    </xf>
    <xf numFmtId="2" fontId="102" fillId="52" borderId="19" xfId="0" applyNumberFormat="1" applyFont="1" applyFill="1" applyBorder="1" applyAlignment="1" applyProtection="1">
      <alignment horizontal="left" vertical="center"/>
    </xf>
    <xf numFmtId="2" fontId="105" fillId="52" borderId="20" xfId="0" applyNumberFormat="1" applyFont="1" applyFill="1" applyBorder="1" applyAlignment="1" applyProtection="1">
      <alignment horizontal="left" vertical="center"/>
    </xf>
    <xf numFmtId="2" fontId="102" fillId="52" borderId="85" xfId="0" applyNumberFormat="1" applyFont="1" applyFill="1" applyBorder="1" applyAlignment="1" applyProtection="1">
      <alignment horizontal="left" vertical="center"/>
    </xf>
    <xf numFmtId="0" fontId="105" fillId="52" borderId="20" xfId="0" applyNumberFormat="1" applyFont="1" applyFill="1" applyBorder="1" applyAlignment="1" applyProtection="1">
      <alignment horizontal="left" vertical="center"/>
    </xf>
    <xf numFmtId="2" fontId="105" fillId="52" borderId="19" xfId="0" applyNumberFormat="1" applyFont="1" applyFill="1" applyBorder="1" applyAlignment="1" applyProtection="1">
      <alignment horizontal="left" vertical="center"/>
    </xf>
    <xf numFmtId="2" fontId="105" fillId="52" borderId="0" xfId="0" applyNumberFormat="1" applyFont="1" applyFill="1" applyAlignment="1" applyProtection="1">
      <alignment horizontal="left" vertical="center"/>
    </xf>
    <xf numFmtId="2" fontId="102" fillId="52" borderId="20" xfId="0" applyNumberFormat="1" applyFont="1" applyFill="1" applyBorder="1" applyAlignment="1" applyProtection="1">
      <alignment horizontal="left" vertical="center"/>
    </xf>
    <xf numFmtId="1" fontId="105" fillId="52" borderId="19" xfId="0" applyNumberFormat="1" applyFont="1" applyFill="1" applyBorder="1" applyAlignment="1" applyProtection="1">
      <alignment horizontal="left" vertical="center"/>
    </xf>
    <xf numFmtId="2" fontId="102" fillId="52" borderId="0" xfId="0" applyNumberFormat="1" applyFont="1" applyFill="1" applyBorder="1" applyAlignment="1" applyProtection="1">
      <alignment horizontal="left" vertical="center"/>
    </xf>
    <xf numFmtId="0" fontId="80" fillId="58" borderId="43" xfId="264" applyNumberFormat="1" applyFont="1" applyFill="1" applyBorder="1" applyAlignment="1">
      <alignment horizontal="center" vertical="center" wrapText="1"/>
    </xf>
    <xf numFmtId="0" fontId="80" fillId="58" borderId="49" xfId="264" applyNumberFormat="1" applyFont="1" applyFill="1" applyBorder="1" applyAlignment="1">
      <alignment horizontal="center" vertical="center" wrapText="1"/>
    </xf>
    <xf numFmtId="0" fontId="28" fillId="58" borderId="86" xfId="264" applyFont="1" applyFill="1" applyBorder="1" applyAlignment="1">
      <alignment horizontal="center" vertical="center" wrapText="1"/>
    </xf>
    <xf numFmtId="0" fontId="28" fillId="58" borderId="87" xfId="264" applyFont="1" applyFill="1" applyBorder="1" applyAlignment="1">
      <alignment horizontal="center" vertical="center" wrapText="1"/>
    </xf>
    <xf numFmtId="0" fontId="28" fillId="58" borderId="43" xfId="264" applyFont="1" applyFill="1" applyBorder="1" applyAlignment="1">
      <alignment horizontal="center" vertical="center" wrapText="1"/>
    </xf>
    <xf numFmtId="4" fontId="28" fillId="58" borderId="44" xfId="264" applyNumberFormat="1" applyFont="1" applyFill="1" applyBorder="1" applyAlignment="1">
      <alignment horizontal="center" vertical="center" wrapText="1"/>
    </xf>
    <xf numFmtId="4" fontId="28" fillId="58" borderId="73" xfId="264" applyNumberFormat="1" applyFont="1" applyFill="1" applyBorder="1" applyAlignment="1">
      <alignment horizontal="center" vertical="center" wrapText="1"/>
    </xf>
    <xf numFmtId="1" fontId="115" fillId="52" borderId="0" xfId="0" applyNumberFormat="1" applyFont="1" applyFill="1" applyAlignment="1" applyProtection="1">
      <alignment horizontal="center" vertical="center"/>
      <protection locked="0"/>
    </xf>
    <xf numFmtId="2" fontId="105" fillId="52" borderId="0" xfId="0" applyNumberFormat="1" applyFont="1" applyFill="1" applyAlignment="1" applyProtection="1">
      <alignment horizontal="left" vertical="center"/>
      <protection locked="0"/>
    </xf>
    <xf numFmtId="2" fontId="105" fillId="52" borderId="0" xfId="0" applyNumberFormat="1" applyFont="1" applyFill="1" applyBorder="1" applyAlignment="1" applyProtection="1">
      <alignment horizontal="left" vertical="center"/>
      <protection locked="0"/>
    </xf>
    <xf numFmtId="2" fontId="102" fillId="52" borderId="0" xfId="0" applyNumberFormat="1" applyFont="1" applyFill="1" applyBorder="1" applyAlignment="1" applyProtection="1">
      <alignment horizontal="left" vertical="center"/>
      <protection locked="0"/>
    </xf>
    <xf numFmtId="2" fontId="102" fillId="52" borderId="20" xfId="0" applyNumberFormat="1" applyFont="1" applyFill="1" applyBorder="1" applyAlignment="1" applyProtection="1">
      <alignment horizontal="left" vertical="center"/>
      <protection locked="0"/>
    </xf>
    <xf numFmtId="1" fontId="110" fillId="0" borderId="51" xfId="495" applyNumberFormat="1" applyFont="1" applyFill="1" applyBorder="1" applyAlignment="1" applyProtection="1">
      <alignment horizontal="center" vertical="center"/>
      <protection hidden="1"/>
    </xf>
    <xf numFmtId="1" fontId="110" fillId="0" borderId="0" xfId="495" applyNumberFormat="1" applyFont="1" applyFill="1" applyBorder="1" applyAlignment="1" applyProtection="1">
      <alignment horizontal="center" vertical="center"/>
      <protection hidden="1"/>
    </xf>
    <xf numFmtId="2" fontId="102" fillId="52" borderId="19" xfId="0" applyNumberFormat="1" applyFont="1" applyFill="1" applyBorder="1" applyAlignment="1" applyProtection="1">
      <alignment horizontal="left" vertical="center"/>
      <protection locked="0"/>
    </xf>
    <xf numFmtId="2" fontId="105" fillId="52" borderId="19" xfId="0" applyNumberFormat="1" applyFont="1" applyFill="1" applyBorder="1" applyAlignment="1" applyProtection="1">
      <alignment horizontal="left" vertical="center"/>
      <protection locked="0"/>
    </xf>
    <xf numFmtId="1" fontId="105" fillId="52" borderId="19" xfId="0" applyNumberFormat="1" applyFont="1" applyFill="1" applyBorder="1" applyAlignment="1" applyProtection="1">
      <alignment horizontal="left" vertical="center"/>
      <protection locked="0"/>
    </xf>
    <xf numFmtId="2" fontId="102" fillId="52" borderId="85" xfId="0" applyNumberFormat="1" applyFont="1" applyFill="1" applyBorder="1" applyAlignment="1" applyProtection="1">
      <alignment horizontal="left" vertical="center"/>
      <protection locked="0"/>
    </xf>
    <xf numFmtId="0" fontId="105" fillId="52" borderId="20" xfId="0" applyNumberFormat="1" applyFont="1" applyFill="1" applyBorder="1" applyAlignment="1" applyProtection="1">
      <alignment horizontal="left" vertical="center"/>
      <protection locked="0"/>
    </xf>
    <xf numFmtId="0" fontId="95" fillId="48" borderId="0" xfId="497" applyFont="1" applyFill="1" applyBorder="1" applyAlignment="1" applyProtection="1">
      <alignment horizontal="center" vertical="justify"/>
    </xf>
    <xf numFmtId="0" fontId="94" fillId="48" borderId="0" xfId="497" applyFont="1" applyFill="1" applyBorder="1" applyAlignment="1" applyProtection="1">
      <alignment horizontal="center" vertical="justify"/>
    </xf>
    <xf numFmtId="0" fontId="94" fillId="48" borderId="0" xfId="497" quotePrefix="1" applyFont="1" applyFill="1" applyBorder="1" applyAlignment="1" applyProtection="1">
      <alignment horizontal="center" vertical="justify"/>
    </xf>
    <xf numFmtId="165" fontId="66" fillId="48" borderId="88" xfId="687" applyNumberFormat="1" applyFont="1" applyFill="1" applyBorder="1" applyAlignment="1" applyProtection="1">
      <alignment horizontal="right" vertical="center"/>
      <protection locked="0"/>
    </xf>
    <xf numFmtId="165" fontId="66" fillId="48" borderId="89" xfId="687" applyNumberFormat="1" applyFont="1" applyFill="1" applyBorder="1" applyAlignment="1" applyProtection="1">
      <alignment horizontal="right" vertical="center"/>
      <protection locked="0"/>
    </xf>
    <xf numFmtId="177" fontId="86" fillId="48" borderId="88" xfId="497" applyNumberFormat="1" applyFont="1" applyFill="1" applyBorder="1" applyAlignment="1" applyProtection="1">
      <alignment horizontal="center"/>
    </xf>
    <xf numFmtId="177" fontId="86" fillId="48" borderId="89" xfId="497" applyNumberFormat="1" applyFont="1" applyFill="1" applyBorder="1" applyAlignment="1" applyProtection="1">
      <alignment horizontal="center"/>
    </xf>
    <xf numFmtId="177" fontId="66" fillId="48" borderId="88" xfId="497" applyNumberFormat="1" applyFont="1" applyFill="1" applyBorder="1" applyAlignment="1" applyProtection="1">
      <alignment horizontal="right" vertical="center"/>
    </xf>
    <xf numFmtId="177" fontId="66" fillId="48" borderId="89" xfId="497" applyNumberFormat="1" applyFont="1" applyFill="1" applyBorder="1" applyAlignment="1" applyProtection="1">
      <alignment horizontal="right" vertical="center"/>
    </xf>
    <xf numFmtId="10" fontId="86" fillId="48" borderId="88" xfId="497" applyNumberFormat="1" applyFont="1" applyFill="1" applyBorder="1" applyAlignment="1" applyProtection="1">
      <alignment horizontal="right" vertical="center"/>
    </xf>
    <xf numFmtId="10" fontId="86" fillId="48" borderId="89" xfId="497" applyNumberFormat="1" applyFont="1" applyFill="1" applyBorder="1" applyAlignment="1" applyProtection="1">
      <alignment horizontal="right" vertical="center"/>
    </xf>
    <xf numFmtId="49" fontId="93" fillId="48" borderId="32" xfId="497" applyNumberFormat="1" applyFont="1" applyFill="1" applyBorder="1" applyAlignment="1" applyProtection="1">
      <alignment horizontal="center" vertical="center"/>
    </xf>
    <xf numFmtId="49" fontId="92" fillId="48" borderId="90" xfId="497" applyNumberFormat="1" applyFont="1" applyFill="1" applyBorder="1" applyAlignment="1" applyProtection="1">
      <alignment horizontal="center" vertical="center"/>
    </xf>
    <xf numFmtId="49" fontId="92" fillId="48" borderId="91" xfId="497" applyNumberFormat="1" applyFont="1" applyFill="1" applyBorder="1" applyAlignment="1" applyProtection="1">
      <alignment horizontal="center" vertical="center"/>
    </xf>
    <xf numFmtId="49" fontId="93" fillId="48" borderId="31" xfId="497" applyNumberFormat="1" applyFont="1" applyFill="1" applyBorder="1" applyAlignment="1" applyProtection="1">
      <alignment horizontal="center" vertical="center"/>
    </xf>
    <xf numFmtId="10" fontId="92" fillId="48" borderId="23" xfId="497" applyNumberFormat="1" applyFont="1" applyFill="1" applyBorder="1" applyAlignment="1" applyProtection="1">
      <alignment horizontal="center" vertical="center" wrapText="1"/>
    </xf>
    <xf numFmtId="10" fontId="92" fillId="48" borderId="0" xfId="497" applyNumberFormat="1" applyFont="1" applyFill="1" applyBorder="1" applyAlignment="1" applyProtection="1">
      <alignment horizontal="center" vertical="center" wrapText="1"/>
    </xf>
    <xf numFmtId="10" fontId="92" fillId="48" borderId="10" xfId="497" applyNumberFormat="1" applyFont="1" applyFill="1" applyBorder="1" applyAlignment="1" applyProtection="1">
      <alignment horizontal="center" vertical="center" wrapText="1"/>
    </xf>
    <xf numFmtId="49" fontId="93" fillId="48" borderId="33" xfId="497" applyNumberFormat="1" applyFont="1" applyFill="1" applyBorder="1" applyAlignment="1" applyProtection="1">
      <alignment horizontal="center" vertical="center"/>
    </xf>
    <xf numFmtId="10" fontId="92" fillId="48" borderId="43" xfId="497" applyNumberFormat="1" applyFont="1" applyFill="1" applyBorder="1" applyAlignment="1" applyProtection="1">
      <alignment horizontal="center" vertical="center" wrapText="1"/>
    </xf>
    <xf numFmtId="10" fontId="92" fillId="48" borderId="48" xfId="497" applyNumberFormat="1" applyFont="1" applyFill="1" applyBorder="1" applyAlignment="1" applyProtection="1">
      <alignment horizontal="center" vertical="center" wrapText="1"/>
    </xf>
    <xf numFmtId="10" fontId="92" fillId="48" borderId="49" xfId="497" applyNumberFormat="1" applyFont="1" applyFill="1" applyBorder="1" applyAlignment="1" applyProtection="1">
      <alignment horizontal="center" vertical="center" wrapText="1"/>
    </xf>
    <xf numFmtId="1" fontId="88" fillId="48" borderId="43" xfId="497" applyNumberFormat="1" applyFont="1" applyFill="1" applyBorder="1" applyAlignment="1" applyProtection="1">
      <alignment horizontal="center" vertical="center"/>
      <protection locked="0"/>
    </xf>
    <xf numFmtId="1" fontId="88" fillId="48" borderId="48" xfId="497" applyNumberFormat="1" applyFont="1" applyFill="1" applyBorder="1" applyAlignment="1" applyProtection="1">
      <alignment horizontal="center" vertical="center"/>
      <protection locked="0"/>
    </xf>
    <xf numFmtId="15" fontId="88" fillId="48" borderId="43" xfId="497" applyNumberFormat="1" applyFont="1" applyFill="1" applyBorder="1" applyAlignment="1" applyProtection="1">
      <alignment horizontal="center" vertical="center"/>
    </xf>
    <xf numFmtId="15" fontId="88" fillId="48" borderId="48" xfId="497" applyNumberFormat="1" applyFont="1" applyFill="1" applyBorder="1" applyAlignment="1" applyProtection="1">
      <alignment horizontal="center" vertical="center"/>
    </xf>
    <xf numFmtId="15" fontId="88" fillId="48" borderId="49" xfId="497" applyNumberFormat="1" applyFont="1" applyFill="1" applyBorder="1" applyAlignment="1" applyProtection="1">
      <alignment horizontal="center" vertical="center"/>
    </xf>
    <xf numFmtId="176" fontId="75" fillId="67" borderId="10" xfId="497" applyNumberFormat="1" applyFont="1" applyFill="1" applyBorder="1" applyAlignment="1" applyProtection="1">
      <alignment horizontal="center" vertical="center"/>
    </xf>
    <xf numFmtId="1" fontId="88" fillId="48" borderId="49" xfId="497" applyNumberFormat="1" applyFont="1" applyFill="1" applyBorder="1" applyAlignment="1" applyProtection="1">
      <alignment horizontal="center" vertical="center"/>
      <protection locked="0"/>
    </xf>
    <xf numFmtId="176" fontId="14" fillId="48" borderId="22" xfId="497" applyNumberFormat="1" applyFont="1" applyFill="1" applyBorder="1" applyAlignment="1" applyProtection="1">
      <alignment horizontal="center" vertical="top"/>
    </xf>
    <xf numFmtId="176" fontId="14" fillId="48" borderId="21" xfId="497" applyNumberFormat="1" applyFont="1" applyFill="1" applyBorder="1" applyAlignment="1" applyProtection="1">
      <alignment horizontal="center" vertical="top"/>
    </xf>
    <xf numFmtId="0" fontId="67" fillId="48" borderId="23" xfId="497" applyFont="1" applyFill="1" applyBorder="1" applyAlignment="1" applyProtection="1">
      <alignment horizontal="center"/>
      <protection hidden="1"/>
    </xf>
    <xf numFmtId="0" fontId="67" fillId="48" borderId="0" xfId="497" applyFont="1" applyFill="1" applyBorder="1" applyAlignment="1" applyProtection="1">
      <alignment horizontal="center" wrapText="1"/>
      <protection hidden="1"/>
    </xf>
    <xf numFmtId="0" fontId="67" fillId="48" borderId="0" xfId="497" applyFont="1" applyFill="1" applyBorder="1" applyAlignment="1" applyProtection="1">
      <alignment horizontal="center" vertical="center"/>
    </xf>
    <xf numFmtId="0" fontId="67" fillId="48" borderId="10" xfId="497" applyFont="1" applyFill="1" applyBorder="1" applyAlignment="1" applyProtection="1">
      <alignment horizontal="center" vertical="center"/>
    </xf>
    <xf numFmtId="177" fontId="77" fillId="48" borderId="0" xfId="497" applyNumberFormat="1" applyFont="1" applyFill="1" applyBorder="1" applyAlignment="1" applyProtection="1">
      <alignment horizontal="left" vertical="center"/>
    </xf>
    <xf numFmtId="1" fontId="66" fillId="59" borderId="54" xfId="686" applyNumberFormat="1" applyFont="1" applyFill="1" applyBorder="1" applyAlignment="1" applyProtection="1">
      <alignment horizontal="center" vertical="center"/>
    </xf>
    <xf numFmtId="1" fontId="66" fillId="59" borderId="83" xfId="686" applyNumberFormat="1" applyFont="1" applyFill="1" applyBorder="1" applyAlignment="1" applyProtection="1">
      <alignment horizontal="center" vertical="center"/>
    </xf>
    <xf numFmtId="179" fontId="67" fillId="59" borderId="9" xfId="686" applyNumberFormat="1" applyFont="1" applyFill="1" applyBorder="1" applyAlignment="1" applyProtection="1">
      <alignment horizontal="center" vertical="center" wrapText="1"/>
    </xf>
    <xf numFmtId="179" fontId="67" fillId="59" borderId="9" xfId="686" applyNumberFormat="1" applyFont="1" applyFill="1" applyBorder="1" applyAlignment="1" applyProtection="1">
      <alignment horizontal="center" vertical="center"/>
    </xf>
    <xf numFmtId="4" fontId="66" fillId="59" borderId="54" xfId="686" applyNumberFormat="1" applyFont="1" applyFill="1" applyBorder="1" applyAlignment="1" applyProtection="1">
      <alignment horizontal="center" vertical="center" wrapText="1"/>
    </xf>
    <xf numFmtId="4" fontId="66" fillId="59" borderId="83" xfId="686" applyNumberFormat="1" applyFont="1" applyFill="1" applyBorder="1" applyAlignment="1" applyProtection="1">
      <alignment horizontal="center" vertical="center" wrapText="1"/>
    </xf>
    <xf numFmtId="4" fontId="66" fillId="59" borderId="84" xfId="686" applyNumberFormat="1" applyFont="1" applyFill="1" applyBorder="1" applyAlignment="1" applyProtection="1">
      <alignment horizontal="center" vertical="center" wrapText="1"/>
    </xf>
    <xf numFmtId="1" fontId="65" fillId="68" borderId="52" xfId="495" applyNumberFormat="1" applyFont="1" applyFill="1" applyBorder="1" applyAlignment="1" applyProtection="1">
      <alignment horizontal="center" vertical="center"/>
      <protection hidden="1"/>
    </xf>
    <xf numFmtId="1" fontId="65" fillId="68" borderId="20" xfId="495" applyNumberFormat="1" applyFont="1" applyFill="1" applyBorder="1" applyAlignment="1" applyProtection="1">
      <alignment horizontal="center" vertical="center"/>
      <protection hidden="1"/>
    </xf>
    <xf numFmtId="0" fontId="38" fillId="59" borderId="82" xfId="492" applyNumberFormat="1" applyFont="1" applyFill="1" applyBorder="1" applyAlignment="1">
      <alignment horizontal="center" vertical="center" wrapText="1"/>
    </xf>
    <xf numFmtId="0" fontId="38" fillId="59" borderId="70" xfId="492" applyNumberFormat="1" applyFont="1" applyFill="1" applyBorder="1" applyAlignment="1">
      <alignment horizontal="center" vertical="center" wrapText="1"/>
    </xf>
    <xf numFmtId="0" fontId="66" fillId="59" borderId="92" xfId="492" applyFont="1" applyFill="1" applyBorder="1" applyAlignment="1">
      <alignment horizontal="center" vertical="center" wrapText="1"/>
    </xf>
    <xf numFmtId="0" fontId="66" fillId="59" borderId="70" xfId="492" applyFont="1" applyFill="1" applyBorder="1" applyAlignment="1">
      <alignment horizontal="center" vertical="center" wrapText="1"/>
    </xf>
    <xf numFmtId="191" fontId="66" fillId="59" borderId="92" xfId="492" applyNumberFormat="1" applyFont="1" applyFill="1" applyBorder="1" applyAlignment="1">
      <alignment horizontal="center" vertical="center" wrapText="1"/>
    </xf>
    <xf numFmtId="191" fontId="66" fillId="59" borderId="70" xfId="492" applyNumberFormat="1" applyFont="1" applyFill="1" applyBorder="1" applyAlignment="1">
      <alignment horizontal="center" vertical="center" wrapText="1"/>
    </xf>
    <xf numFmtId="4" fontId="66" fillId="59" borderId="92" xfId="492" applyNumberFormat="1" applyFont="1" applyFill="1" applyBorder="1" applyAlignment="1">
      <alignment horizontal="center" vertical="center" wrapText="1"/>
    </xf>
    <xf numFmtId="4" fontId="66" fillId="59" borderId="70" xfId="492" applyNumberFormat="1" applyFont="1" applyFill="1" applyBorder="1" applyAlignment="1">
      <alignment horizontal="center" vertical="center" wrapText="1"/>
    </xf>
    <xf numFmtId="2" fontId="67" fillId="59" borderId="82" xfId="686" applyNumberFormat="1" applyFont="1" applyFill="1" applyBorder="1" applyAlignment="1" applyProtection="1">
      <alignment horizontal="center" vertical="center" wrapText="1"/>
    </xf>
    <xf numFmtId="2" fontId="67" fillId="59" borderId="70" xfId="686" applyNumberFormat="1" applyFont="1" applyFill="1" applyBorder="1" applyAlignment="1" applyProtection="1">
      <alignment horizontal="center" vertical="center" wrapText="1"/>
    </xf>
    <xf numFmtId="0" fontId="78" fillId="56" borderId="44" xfId="0" applyFont="1" applyFill="1" applyBorder="1" applyAlignment="1">
      <alignment horizontal="center"/>
    </xf>
    <xf numFmtId="0" fontId="78" fillId="56" borderId="73" xfId="0" applyFont="1" applyFill="1" applyBorder="1" applyAlignment="1">
      <alignment horizontal="center"/>
    </xf>
    <xf numFmtId="0" fontId="78" fillId="56" borderId="74" xfId="0" applyFont="1" applyFill="1" applyBorder="1" applyAlignment="1">
      <alignment horizontal="center"/>
    </xf>
    <xf numFmtId="0" fontId="77" fillId="0" borderId="36" xfId="0" applyFont="1" applyBorder="1" applyAlignment="1">
      <alignment horizontal="justify" vertical="justify"/>
    </xf>
    <xf numFmtId="0" fontId="79" fillId="0" borderId="36" xfId="0" applyFont="1" applyBorder="1" applyAlignment="1">
      <alignment horizontal="justify" vertical="justify"/>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179" fontId="65" fillId="68" borderId="44" xfId="495" applyNumberFormat="1" applyFont="1" applyFill="1" applyBorder="1" applyAlignment="1" applyProtection="1">
      <alignment horizontal="center" vertical="center"/>
      <protection hidden="1"/>
    </xf>
    <xf numFmtId="179" fontId="65" fillId="68" borderId="73" xfId="495" applyNumberFormat="1" applyFont="1" applyFill="1" applyBorder="1" applyAlignment="1" applyProtection="1">
      <alignment horizontal="center" vertical="center"/>
      <protection hidden="1"/>
    </xf>
    <xf numFmtId="179" fontId="65" fillId="68" borderId="74" xfId="495" applyNumberFormat="1" applyFont="1" applyFill="1" applyBorder="1" applyAlignment="1" applyProtection="1">
      <alignment horizontal="center" vertical="center"/>
      <protection hidden="1"/>
    </xf>
    <xf numFmtId="0" fontId="30" fillId="55" borderId="101" xfId="0" applyFont="1" applyFill="1" applyBorder="1" applyAlignment="1">
      <alignment horizontal="center" vertical="center"/>
    </xf>
    <xf numFmtId="0" fontId="30" fillId="55" borderId="102" xfId="0" applyFont="1" applyFill="1" applyBorder="1" applyAlignment="1">
      <alignment horizontal="center" vertical="center"/>
    </xf>
    <xf numFmtId="0" fontId="30" fillId="55" borderId="37" xfId="0" applyFont="1" applyFill="1" applyBorder="1" applyAlignment="1">
      <alignment horizontal="center" vertical="center"/>
    </xf>
    <xf numFmtId="0" fontId="97" fillId="48" borderId="0" xfId="0" applyFont="1" applyFill="1" applyBorder="1" applyAlignment="1">
      <alignment horizontal="center"/>
    </xf>
    <xf numFmtId="0" fontId="83" fillId="48" borderId="0" xfId="0" applyFont="1" applyFill="1" applyBorder="1" applyAlignment="1">
      <alignment horizontal="center"/>
    </xf>
    <xf numFmtId="0" fontId="97" fillId="48" borderId="0" xfId="0" applyNumberFormat="1" applyFont="1" applyFill="1" applyBorder="1" applyAlignment="1">
      <alignment horizontal="justify" vertical="justify" wrapText="1"/>
    </xf>
    <xf numFmtId="0" fontId="97" fillId="48" borderId="0" xfId="0" applyFont="1" applyFill="1" applyBorder="1" applyAlignment="1">
      <alignment horizontal="right"/>
    </xf>
    <xf numFmtId="0" fontId="97" fillId="48" borderId="0" xfId="0" applyFont="1" applyFill="1" applyBorder="1" applyAlignment="1">
      <alignment horizontal="left"/>
    </xf>
    <xf numFmtId="49" fontId="39" fillId="53" borderId="22" xfId="264" applyNumberFormat="1" applyFont="1" applyFill="1" applyBorder="1" applyAlignment="1" applyProtection="1">
      <alignment horizontal="center" vertical="center"/>
    </xf>
    <xf numFmtId="49" fontId="39" fillId="53" borderId="23" xfId="264" applyNumberFormat="1" applyFont="1" applyFill="1" applyBorder="1" applyAlignment="1" applyProtection="1">
      <alignment horizontal="center" vertical="center"/>
    </xf>
    <xf numFmtId="49" fontId="39" fillId="53" borderId="24" xfId="264" applyNumberFormat="1" applyFont="1" applyFill="1" applyBorder="1" applyAlignment="1" applyProtection="1">
      <alignment horizontal="center" vertical="center"/>
    </xf>
    <xf numFmtId="0" fontId="76" fillId="48" borderId="21" xfId="0" applyFont="1" applyFill="1" applyBorder="1" applyAlignment="1">
      <alignment horizontal="center"/>
    </xf>
    <xf numFmtId="0" fontId="76" fillId="48" borderId="0" xfId="0" applyFont="1" applyFill="1" applyBorder="1" applyAlignment="1">
      <alignment horizontal="center"/>
    </xf>
    <xf numFmtId="0" fontId="76" fillId="48" borderId="25" xfId="0" applyFont="1" applyFill="1" applyBorder="1" applyAlignment="1">
      <alignment horizontal="center"/>
    </xf>
    <xf numFmtId="0" fontId="76" fillId="48" borderId="44" xfId="0" applyFont="1" applyFill="1" applyBorder="1" applyAlignment="1">
      <alignment horizontal="center"/>
    </xf>
    <xf numFmtId="0" fontId="76" fillId="48" borderId="73" xfId="0" applyFont="1" applyFill="1" applyBorder="1" applyAlignment="1">
      <alignment horizontal="center"/>
    </xf>
    <xf numFmtId="0" fontId="76" fillId="48" borderId="74" xfId="0" applyFont="1" applyFill="1" applyBorder="1" applyAlignment="1">
      <alignment horizontal="center"/>
    </xf>
    <xf numFmtId="0" fontId="112" fillId="52" borderId="0" xfId="0" applyNumberFormat="1" applyFont="1" applyFill="1" applyAlignment="1" applyProtection="1">
      <alignment horizontal="left" vertical="center"/>
      <protection locked="0"/>
    </xf>
    <xf numFmtId="2" fontId="102" fillId="52" borderId="0" xfId="0" applyNumberFormat="1" applyFont="1" applyFill="1" applyAlignment="1" applyProtection="1">
      <alignment horizontal="left" vertical="center"/>
      <protection locked="0"/>
    </xf>
    <xf numFmtId="2" fontId="112" fillId="52" borderId="20" xfId="0" applyNumberFormat="1" applyFont="1" applyFill="1" applyBorder="1" applyAlignment="1" applyProtection="1">
      <alignment horizontal="left" vertical="center"/>
      <protection locked="0"/>
    </xf>
    <xf numFmtId="0" fontId="112" fillId="57" borderId="9" xfId="0" applyFont="1" applyFill="1" applyBorder="1" applyAlignment="1">
      <alignment horizontal="center" vertical="center" wrapText="1"/>
    </xf>
    <xf numFmtId="0" fontId="82" fillId="57" borderId="9" xfId="0" applyFont="1" applyFill="1" applyBorder="1" applyAlignment="1">
      <alignment horizontal="center" vertical="center" wrapText="1"/>
    </xf>
    <xf numFmtId="0" fontId="112" fillId="57" borderId="9" xfId="0" applyFont="1" applyFill="1" applyBorder="1" applyAlignment="1">
      <alignment horizontal="center" vertical="center"/>
    </xf>
    <xf numFmtId="168" fontId="66" fillId="52" borderId="0" xfId="0" applyNumberFormat="1" applyFont="1" applyFill="1" applyBorder="1" applyAlignment="1" applyProtection="1">
      <alignment horizontal="center" vertical="center"/>
      <protection locked="0"/>
    </xf>
    <xf numFmtId="168" fontId="105" fillId="52" borderId="0" xfId="0" applyNumberFormat="1" applyFont="1" applyFill="1" applyBorder="1" applyAlignment="1" applyProtection="1">
      <alignment horizontal="center" vertical="center"/>
      <protection locked="0"/>
    </xf>
    <xf numFmtId="1" fontId="105" fillId="52" borderId="0" xfId="0" applyNumberFormat="1" applyFont="1" applyFill="1" applyBorder="1" applyAlignment="1" applyProtection="1">
      <alignment horizontal="left" vertical="center"/>
      <protection locked="0"/>
    </xf>
    <xf numFmtId="0" fontId="105" fillId="52" borderId="0" xfId="0" applyNumberFormat="1" applyFont="1" applyFill="1" applyBorder="1" applyAlignment="1" applyProtection="1">
      <alignment horizontal="left" vertical="center"/>
      <protection locked="0"/>
    </xf>
    <xf numFmtId="0" fontId="0" fillId="63" borderId="54" xfId="0" applyFill="1" applyBorder="1" applyAlignment="1">
      <alignment horizontal="center" vertical="center"/>
    </xf>
    <xf numFmtId="0" fontId="0" fillId="63" borderId="83" xfId="0" applyFill="1" applyBorder="1" applyAlignment="1">
      <alignment horizontal="center" vertical="center"/>
    </xf>
    <xf numFmtId="0" fontId="0" fillId="63" borderId="84" xfId="0" applyFill="1" applyBorder="1" applyAlignment="1">
      <alignment horizontal="center" vertical="center"/>
    </xf>
    <xf numFmtId="0" fontId="105" fillId="52" borderId="0" xfId="0" applyFont="1" applyFill="1" applyAlignment="1" applyProtection="1">
      <alignment horizontal="center" vertical="center" wrapText="1"/>
      <protection locked="0"/>
    </xf>
    <xf numFmtId="0" fontId="66" fillId="52" borderId="0" xfId="0" applyFont="1" applyFill="1" applyAlignment="1" applyProtection="1">
      <alignment horizontal="center" vertical="center" wrapText="1"/>
      <protection locked="0"/>
    </xf>
    <xf numFmtId="0" fontId="30" fillId="0" borderId="44" xfId="0" applyFont="1" applyBorder="1" applyAlignment="1">
      <alignment horizontal="center"/>
    </xf>
    <xf numFmtId="0" fontId="30" fillId="0" borderId="73" xfId="0" applyFont="1" applyBorder="1" applyAlignment="1">
      <alignment horizontal="center"/>
    </xf>
    <xf numFmtId="0" fontId="0" fillId="0" borderId="26" xfId="0" applyBorder="1" applyAlignment="1">
      <alignment horizontal="left"/>
    </xf>
    <xf numFmtId="0" fontId="0" fillId="0" borderId="10" xfId="0" applyBorder="1" applyAlignment="1">
      <alignment horizontal="left"/>
    </xf>
    <xf numFmtId="0" fontId="0" fillId="0" borderId="27" xfId="0" applyBorder="1" applyAlignment="1">
      <alignment horizontal="left"/>
    </xf>
    <xf numFmtId="0" fontId="0" fillId="48" borderId="22" xfId="0" applyFill="1" applyBorder="1" applyAlignment="1">
      <alignment horizontal="center" vertical="center"/>
    </xf>
    <xf numFmtId="0" fontId="0" fillId="48" borderId="26" xfId="0" applyFill="1" applyBorder="1" applyAlignment="1">
      <alignment horizontal="center" vertical="center"/>
    </xf>
    <xf numFmtId="0" fontId="0" fillId="48" borderId="22" xfId="0" applyFill="1" applyBorder="1" applyAlignment="1">
      <alignment horizontal="left" vertical="center"/>
    </xf>
    <xf numFmtId="0" fontId="0" fillId="48" borderId="23" xfId="0" applyFill="1" applyBorder="1" applyAlignment="1">
      <alignment horizontal="left" vertical="center"/>
    </xf>
    <xf numFmtId="0" fontId="0" fillId="48" borderId="24" xfId="0" applyFill="1" applyBorder="1" applyAlignment="1">
      <alignment horizontal="left" vertical="center"/>
    </xf>
    <xf numFmtId="2" fontId="0" fillId="48" borderId="43" xfId="0" applyNumberFormat="1" applyFill="1" applyBorder="1" applyAlignment="1">
      <alignment horizontal="center" vertical="center"/>
    </xf>
    <xf numFmtId="2" fontId="0" fillId="48" borderId="49" xfId="0" applyNumberFormat="1" applyFill="1" applyBorder="1" applyAlignment="1">
      <alignment horizontal="center" vertical="center"/>
    </xf>
    <xf numFmtId="0" fontId="0" fillId="48" borderId="26" xfId="0" applyFill="1" applyBorder="1" applyAlignment="1">
      <alignment horizontal="left" vertical="center"/>
    </xf>
    <xf numFmtId="0" fontId="0" fillId="48" borderId="10" xfId="0" applyFill="1" applyBorder="1" applyAlignment="1">
      <alignment horizontal="left" vertical="center"/>
    </xf>
    <xf numFmtId="0" fontId="0" fillId="48" borderId="27" xfId="0" applyFill="1" applyBorder="1" applyAlignment="1">
      <alignment horizontal="left" vertical="center"/>
    </xf>
    <xf numFmtId="0" fontId="30" fillId="48" borderId="44" xfId="0" applyFont="1" applyFill="1" applyBorder="1" applyAlignment="1">
      <alignment horizontal="left" vertical="center"/>
    </xf>
    <xf numFmtId="0" fontId="30" fillId="48" borderId="73" xfId="0" applyFont="1" applyFill="1" applyBorder="1" applyAlignment="1">
      <alignment horizontal="left" vertical="center"/>
    </xf>
    <xf numFmtId="0" fontId="30" fillId="48" borderId="74" xfId="0" applyFont="1" applyFill="1" applyBorder="1" applyAlignment="1">
      <alignment horizontal="left" vertical="center"/>
    </xf>
    <xf numFmtId="0" fontId="30" fillId="48" borderId="44" xfId="0" applyFont="1" applyFill="1" applyBorder="1" applyAlignment="1">
      <alignment horizontal="center" vertical="center"/>
    </xf>
    <xf numFmtId="0" fontId="30" fillId="48" borderId="73" xfId="0" applyFont="1" applyFill="1" applyBorder="1" applyAlignment="1">
      <alignment horizontal="center" vertical="center"/>
    </xf>
    <xf numFmtId="0" fontId="30" fillId="48" borderId="74" xfId="0" applyFont="1" applyFill="1" applyBorder="1" applyAlignment="1">
      <alignment horizontal="center" vertical="center"/>
    </xf>
    <xf numFmtId="0" fontId="0" fillId="48" borderId="44" xfId="0" applyFill="1" applyBorder="1" applyAlignment="1">
      <alignment horizontal="left" vertical="center"/>
    </xf>
    <xf numFmtId="0" fontId="0" fillId="48" borderId="73" xfId="0" applyFill="1" applyBorder="1" applyAlignment="1">
      <alignment horizontal="left" vertical="center"/>
    </xf>
    <xf numFmtId="0" fontId="0" fillId="48" borderId="74" xfId="0" applyFill="1" applyBorder="1" applyAlignment="1">
      <alignment horizontal="left" vertical="center"/>
    </xf>
    <xf numFmtId="0" fontId="76" fillId="48" borderId="44" xfId="0" applyFont="1" applyFill="1" applyBorder="1" applyAlignment="1">
      <alignment horizontal="center" vertical="center"/>
    </xf>
    <xf numFmtId="0" fontId="76" fillId="48" borderId="73" xfId="0" applyFont="1" applyFill="1" applyBorder="1" applyAlignment="1">
      <alignment horizontal="center" vertical="center"/>
    </xf>
    <xf numFmtId="0" fontId="76" fillId="48" borderId="74" xfId="0" applyFont="1" applyFill="1" applyBorder="1" applyAlignment="1">
      <alignment horizontal="center" vertical="center"/>
    </xf>
  </cellXfs>
  <cellStyles count="951">
    <cellStyle name="_CRONOGRAMA MODELO" xfId="1" xr:uid="{00000000-0005-0000-0000-000000000000}"/>
    <cellStyle name="_CRONOGRAMA MODELO_SERVIÇOS &amp; COMPOSIÇÕES (COR-SUDE2012) SUELY" xfId="2" xr:uid="{00000000-0005-0000-0000-000001000000}"/>
    <cellStyle name="_Teixeira Soares - EE Guarauna - REVISÃO - ADITIVO" xfId="3" xr:uid="{00000000-0005-0000-0000-000002000000}"/>
    <cellStyle name="_Teixeira Soares - EE Guarauna - REVISÃO - ADITIVO_SERVIÇOS &amp; COMPOSIÇÕES (COR-SUDE2012) SUELY" xfId="4" xr:uid="{00000000-0005-0000-0000-000003000000}"/>
    <cellStyle name="20% - Cor1" xfId="5" xr:uid="{00000000-0005-0000-0000-000004000000}"/>
    <cellStyle name="20% - Cor1 2" xfId="6" xr:uid="{00000000-0005-0000-0000-000005000000}"/>
    <cellStyle name="20% - Cor2" xfId="7" xr:uid="{00000000-0005-0000-0000-000006000000}"/>
    <cellStyle name="20% - Cor2 2" xfId="8" xr:uid="{00000000-0005-0000-0000-000007000000}"/>
    <cellStyle name="20% - Cor3" xfId="9" xr:uid="{00000000-0005-0000-0000-000008000000}"/>
    <cellStyle name="20% - Cor3 2" xfId="10" xr:uid="{00000000-0005-0000-0000-000009000000}"/>
    <cellStyle name="20% - Cor4" xfId="11" xr:uid="{00000000-0005-0000-0000-00000A000000}"/>
    <cellStyle name="20% - Cor4 2" xfId="12" xr:uid="{00000000-0005-0000-0000-00000B000000}"/>
    <cellStyle name="20% - Cor5" xfId="13" xr:uid="{00000000-0005-0000-0000-00000C000000}"/>
    <cellStyle name="20% - Cor5 2" xfId="14" xr:uid="{00000000-0005-0000-0000-00000D000000}"/>
    <cellStyle name="20% - Cor6" xfId="15" xr:uid="{00000000-0005-0000-0000-00000E000000}"/>
    <cellStyle name="20% - Cor6 2" xfId="16" xr:uid="{00000000-0005-0000-0000-00000F000000}"/>
    <cellStyle name="20% - Ênfase1 2" xfId="17" xr:uid="{00000000-0005-0000-0000-000010000000}"/>
    <cellStyle name="20% - Ênfase1 2 2" xfId="18" xr:uid="{00000000-0005-0000-0000-000011000000}"/>
    <cellStyle name="20% - Ênfase1 2 2 2" xfId="19" xr:uid="{00000000-0005-0000-0000-000012000000}"/>
    <cellStyle name="20% - Ênfase1 2 3" xfId="20" xr:uid="{00000000-0005-0000-0000-000013000000}"/>
    <cellStyle name="20% - Ênfase1 2 4" xfId="21" xr:uid="{00000000-0005-0000-0000-000014000000}"/>
    <cellStyle name="20% - Ênfase1 3" xfId="22" xr:uid="{00000000-0005-0000-0000-000015000000}"/>
    <cellStyle name="20% - Ênfase1 3 2" xfId="23" xr:uid="{00000000-0005-0000-0000-000016000000}"/>
    <cellStyle name="20% - Ênfase1 3 3" xfId="24" xr:uid="{00000000-0005-0000-0000-000017000000}"/>
    <cellStyle name="20% - Ênfase1 4" xfId="25" xr:uid="{00000000-0005-0000-0000-000018000000}"/>
    <cellStyle name="20% - Ênfase1 5" xfId="26" xr:uid="{00000000-0005-0000-0000-000019000000}"/>
    <cellStyle name="20% - Ênfase2 2" xfId="27" xr:uid="{00000000-0005-0000-0000-00001A000000}"/>
    <cellStyle name="20% - Ênfase2 2 2" xfId="28" xr:uid="{00000000-0005-0000-0000-00001B000000}"/>
    <cellStyle name="20% - Ênfase2 2 2 2" xfId="29" xr:uid="{00000000-0005-0000-0000-00001C000000}"/>
    <cellStyle name="20% - Ênfase2 2 3" xfId="30" xr:uid="{00000000-0005-0000-0000-00001D000000}"/>
    <cellStyle name="20% - Ênfase2 2 4" xfId="31" xr:uid="{00000000-0005-0000-0000-00001E000000}"/>
    <cellStyle name="20% - Ênfase2 3" xfId="32" xr:uid="{00000000-0005-0000-0000-00001F000000}"/>
    <cellStyle name="20% - Ênfase2 3 2" xfId="33" xr:uid="{00000000-0005-0000-0000-000020000000}"/>
    <cellStyle name="20% - Ênfase2 3 3" xfId="34" xr:uid="{00000000-0005-0000-0000-000021000000}"/>
    <cellStyle name="20% - Ênfase2 4" xfId="35" xr:uid="{00000000-0005-0000-0000-000022000000}"/>
    <cellStyle name="20% - Ênfase2 5" xfId="36" xr:uid="{00000000-0005-0000-0000-000023000000}"/>
    <cellStyle name="20% - Ênfase3 2" xfId="37" xr:uid="{00000000-0005-0000-0000-000024000000}"/>
    <cellStyle name="20% - Ênfase3 2 2" xfId="38" xr:uid="{00000000-0005-0000-0000-000025000000}"/>
    <cellStyle name="20% - Ênfase3 2 2 2" xfId="39" xr:uid="{00000000-0005-0000-0000-000026000000}"/>
    <cellStyle name="20% - Ênfase3 2 3" xfId="40" xr:uid="{00000000-0005-0000-0000-000027000000}"/>
    <cellStyle name="20% - Ênfase3 2 4" xfId="41" xr:uid="{00000000-0005-0000-0000-000028000000}"/>
    <cellStyle name="20% - Ênfase3 3" xfId="42" xr:uid="{00000000-0005-0000-0000-000029000000}"/>
    <cellStyle name="20% - Ênfase3 3 2" xfId="43" xr:uid="{00000000-0005-0000-0000-00002A000000}"/>
    <cellStyle name="20% - Ênfase3 3 3" xfId="44" xr:uid="{00000000-0005-0000-0000-00002B000000}"/>
    <cellStyle name="20% - Ênfase3 4" xfId="45" xr:uid="{00000000-0005-0000-0000-00002C000000}"/>
    <cellStyle name="20% - Ênfase3 5" xfId="46" xr:uid="{00000000-0005-0000-0000-00002D000000}"/>
    <cellStyle name="20% - Ênfase4 2" xfId="47" xr:uid="{00000000-0005-0000-0000-00002E000000}"/>
    <cellStyle name="20% - Ênfase4 2 2" xfId="48" xr:uid="{00000000-0005-0000-0000-00002F000000}"/>
    <cellStyle name="20% - Ênfase4 2 2 2" xfId="49" xr:uid="{00000000-0005-0000-0000-000030000000}"/>
    <cellStyle name="20% - Ênfase4 2 3" xfId="50" xr:uid="{00000000-0005-0000-0000-000031000000}"/>
    <cellStyle name="20% - Ênfase4 2 4" xfId="51" xr:uid="{00000000-0005-0000-0000-000032000000}"/>
    <cellStyle name="20% - Ênfase4 3" xfId="52" xr:uid="{00000000-0005-0000-0000-000033000000}"/>
    <cellStyle name="20% - Ênfase4 3 2" xfId="53" xr:uid="{00000000-0005-0000-0000-000034000000}"/>
    <cellStyle name="20% - Ênfase4 3 3" xfId="54" xr:uid="{00000000-0005-0000-0000-000035000000}"/>
    <cellStyle name="20% - Ênfase4 4" xfId="55" xr:uid="{00000000-0005-0000-0000-000036000000}"/>
    <cellStyle name="20% - Ênfase4 5" xfId="56" xr:uid="{00000000-0005-0000-0000-000037000000}"/>
    <cellStyle name="20% - Ênfase5 2" xfId="57" xr:uid="{00000000-0005-0000-0000-000038000000}"/>
    <cellStyle name="20% - Ênfase5 2 2" xfId="58" xr:uid="{00000000-0005-0000-0000-000039000000}"/>
    <cellStyle name="20% - Ênfase5 2 2 2" xfId="59" xr:uid="{00000000-0005-0000-0000-00003A000000}"/>
    <cellStyle name="20% - Ênfase5 2 3" xfId="60" xr:uid="{00000000-0005-0000-0000-00003B000000}"/>
    <cellStyle name="20% - Ênfase5 2 4" xfId="61" xr:uid="{00000000-0005-0000-0000-00003C000000}"/>
    <cellStyle name="20% - Ênfase5 3" xfId="62" xr:uid="{00000000-0005-0000-0000-00003D000000}"/>
    <cellStyle name="20% - Ênfase5 3 2" xfId="63" xr:uid="{00000000-0005-0000-0000-00003E000000}"/>
    <cellStyle name="20% - Ênfase5 3 3" xfId="64" xr:uid="{00000000-0005-0000-0000-00003F000000}"/>
    <cellStyle name="20% - Ênfase5 4" xfId="65" xr:uid="{00000000-0005-0000-0000-000040000000}"/>
    <cellStyle name="20% - Ênfase6 2" xfId="66" xr:uid="{00000000-0005-0000-0000-000041000000}"/>
    <cellStyle name="20% - Ênfase6 2 2" xfId="67" xr:uid="{00000000-0005-0000-0000-000042000000}"/>
    <cellStyle name="20% - Ênfase6 2 2 2" xfId="68" xr:uid="{00000000-0005-0000-0000-000043000000}"/>
    <cellStyle name="20% - Ênfase6 2 3" xfId="69" xr:uid="{00000000-0005-0000-0000-000044000000}"/>
    <cellStyle name="20% - Ênfase6 2 4" xfId="70" xr:uid="{00000000-0005-0000-0000-000045000000}"/>
    <cellStyle name="20% - Ênfase6 3" xfId="71" xr:uid="{00000000-0005-0000-0000-000046000000}"/>
    <cellStyle name="20% - Ênfase6 3 2" xfId="72" xr:uid="{00000000-0005-0000-0000-000047000000}"/>
    <cellStyle name="20% - Ênfase6 3 3" xfId="73" xr:uid="{00000000-0005-0000-0000-000048000000}"/>
    <cellStyle name="20% - Ênfase6 4" xfId="74" xr:uid="{00000000-0005-0000-0000-000049000000}"/>
    <cellStyle name="40% - Cor1" xfId="75" xr:uid="{00000000-0005-0000-0000-00004A000000}"/>
    <cellStyle name="40% - Cor1 2" xfId="76" xr:uid="{00000000-0005-0000-0000-00004B000000}"/>
    <cellStyle name="40% - Cor2" xfId="77" xr:uid="{00000000-0005-0000-0000-00004C000000}"/>
    <cellStyle name="40% - Cor2 2" xfId="78" xr:uid="{00000000-0005-0000-0000-00004D000000}"/>
    <cellStyle name="40% - Cor3" xfId="79" xr:uid="{00000000-0005-0000-0000-00004E000000}"/>
    <cellStyle name="40% - Cor3 2" xfId="80" xr:uid="{00000000-0005-0000-0000-00004F000000}"/>
    <cellStyle name="40% - Cor4" xfId="81" xr:uid="{00000000-0005-0000-0000-000050000000}"/>
    <cellStyle name="40% - Cor4 2" xfId="82" xr:uid="{00000000-0005-0000-0000-000051000000}"/>
    <cellStyle name="40% - Cor5" xfId="83" xr:uid="{00000000-0005-0000-0000-000052000000}"/>
    <cellStyle name="40% - Cor5 2" xfId="84" xr:uid="{00000000-0005-0000-0000-000053000000}"/>
    <cellStyle name="40% - Cor6" xfId="85" xr:uid="{00000000-0005-0000-0000-000054000000}"/>
    <cellStyle name="40% - Cor6 2" xfId="86" xr:uid="{00000000-0005-0000-0000-000055000000}"/>
    <cellStyle name="40% - Ênfase1 2" xfId="87" xr:uid="{00000000-0005-0000-0000-000056000000}"/>
    <cellStyle name="40% - Ênfase1 2 2" xfId="88" xr:uid="{00000000-0005-0000-0000-000057000000}"/>
    <cellStyle name="40% - Ênfase1 2 2 2" xfId="89" xr:uid="{00000000-0005-0000-0000-000058000000}"/>
    <cellStyle name="40% - Ênfase1 2 3" xfId="90" xr:uid="{00000000-0005-0000-0000-000059000000}"/>
    <cellStyle name="40% - Ênfase1 2 4" xfId="91" xr:uid="{00000000-0005-0000-0000-00005A000000}"/>
    <cellStyle name="40% - Ênfase1 3" xfId="92" xr:uid="{00000000-0005-0000-0000-00005B000000}"/>
    <cellStyle name="40% - Ênfase1 3 2" xfId="93" xr:uid="{00000000-0005-0000-0000-00005C000000}"/>
    <cellStyle name="40% - Ênfase1 3 3" xfId="94" xr:uid="{00000000-0005-0000-0000-00005D000000}"/>
    <cellStyle name="40% - Ênfase1 4" xfId="95" xr:uid="{00000000-0005-0000-0000-00005E000000}"/>
    <cellStyle name="40% - Ênfase2 2" xfId="96" xr:uid="{00000000-0005-0000-0000-00005F000000}"/>
    <cellStyle name="40% - Ênfase2 2 2" xfId="97" xr:uid="{00000000-0005-0000-0000-000060000000}"/>
    <cellStyle name="40% - Ênfase2 2 2 2" xfId="98" xr:uid="{00000000-0005-0000-0000-000061000000}"/>
    <cellStyle name="40% - Ênfase2 2 3" xfId="99" xr:uid="{00000000-0005-0000-0000-000062000000}"/>
    <cellStyle name="40% - Ênfase2 2 4" xfId="100" xr:uid="{00000000-0005-0000-0000-000063000000}"/>
    <cellStyle name="40% - Ênfase2 3" xfId="101" xr:uid="{00000000-0005-0000-0000-000064000000}"/>
    <cellStyle name="40% - Ênfase2 3 2" xfId="102" xr:uid="{00000000-0005-0000-0000-000065000000}"/>
    <cellStyle name="40% - Ênfase2 3 3" xfId="103" xr:uid="{00000000-0005-0000-0000-000066000000}"/>
    <cellStyle name="40% - Ênfase2 4" xfId="104" xr:uid="{00000000-0005-0000-0000-000067000000}"/>
    <cellStyle name="40% - Ênfase3 2" xfId="105" xr:uid="{00000000-0005-0000-0000-000068000000}"/>
    <cellStyle name="40% - Ênfase3 2 2" xfId="106" xr:uid="{00000000-0005-0000-0000-000069000000}"/>
    <cellStyle name="40% - Ênfase3 2 2 2" xfId="107" xr:uid="{00000000-0005-0000-0000-00006A000000}"/>
    <cellStyle name="40% - Ênfase3 2 3" xfId="108" xr:uid="{00000000-0005-0000-0000-00006B000000}"/>
    <cellStyle name="40% - Ênfase3 2 4" xfId="109" xr:uid="{00000000-0005-0000-0000-00006C000000}"/>
    <cellStyle name="40% - Ênfase3 3" xfId="110" xr:uid="{00000000-0005-0000-0000-00006D000000}"/>
    <cellStyle name="40% - Ênfase3 3 2" xfId="111" xr:uid="{00000000-0005-0000-0000-00006E000000}"/>
    <cellStyle name="40% - Ênfase3 3 3" xfId="112" xr:uid="{00000000-0005-0000-0000-00006F000000}"/>
    <cellStyle name="40% - Ênfase3 4" xfId="113" xr:uid="{00000000-0005-0000-0000-000070000000}"/>
    <cellStyle name="40% - Ênfase3 5" xfId="114" xr:uid="{00000000-0005-0000-0000-000071000000}"/>
    <cellStyle name="40% - Ênfase4 2" xfId="115" xr:uid="{00000000-0005-0000-0000-000072000000}"/>
    <cellStyle name="40% - Ênfase4 2 2" xfId="116" xr:uid="{00000000-0005-0000-0000-000073000000}"/>
    <cellStyle name="40% - Ênfase4 2 2 2" xfId="117" xr:uid="{00000000-0005-0000-0000-000074000000}"/>
    <cellStyle name="40% - Ênfase4 2 3" xfId="118" xr:uid="{00000000-0005-0000-0000-000075000000}"/>
    <cellStyle name="40% - Ênfase4 2 4" xfId="119" xr:uid="{00000000-0005-0000-0000-000076000000}"/>
    <cellStyle name="40% - Ênfase4 3" xfId="120" xr:uid="{00000000-0005-0000-0000-000077000000}"/>
    <cellStyle name="40% - Ênfase4 3 2" xfId="121" xr:uid="{00000000-0005-0000-0000-000078000000}"/>
    <cellStyle name="40% - Ênfase4 3 3" xfId="122" xr:uid="{00000000-0005-0000-0000-000079000000}"/>
    <cellStyle name="40% - Ênfase4 4" xfId="123" xr:uid="{00000000-0005-0000-0000-00007A000000}"/>
    <cellStyle name="40% - Ênfase5 2" xfId="124" xr:uid="{00000000-0005-0000-0000-00007B000000}"/>
    <cellStyle name="40% - Ênfase5 2 2" xfId="125" xr:uid="{00000000-0005-0000-0000-00007C000000}"/>
    <cellStyle name="40% - Ênfase5 2 2 2" xfId="126" xr:uid="{00000000-0005-0000-0000-00007D000000}"/>
    <cellStyle name="40% - Ênfase5 2 3" xfId="127" xr:uid="{00000000-0005-0000-0000-00007E000000}"/>
    <cellStyle name="40% - Ênfase5 2 4" xfId="128" xr:uid="{00000000-0005-0000-0000-00007F000000}"/>
    <cellStyle name="40% - Ênfase5 3" xfId="129" xr:uid="{00000000-0005-0000-0000-000080000000}"/>
    <cellStyle name="40% - Ênfase5 3 2" xfId="130" xr:uid="{00000000-0005-0000-0000-000081000000}"/>
    <cellStyle name="40% - Ênfase5 3 3" xfId="131" xr:uid="{00000000-0005-0000-0000-000082000000}"/>
    <cellStyle name="40% - Ênfase5 4" xfId="132" xr:uid="{00000000-0005-0000-0000-000083000000}"/>
    <cellStyle name="40% - Ênfase6 2" xfId="133" xr:uid="{00000000-0005-0000-0000-000084000000}"/>
    <cellStyle name="40% - Ênfase6 2 2" xfId="134" xr:uid="{00000000-0005-0000-0000-000085000000}"/>
    <cellStyle name="40% - Ênfase6 2 2 2" xfId="135" xr:uid="{00000000-0005-0000-0000-000086000000}"/>
    <cellStyle name="40% - Ênfase6 2 3" xfId="136" xr:uid="{00000000-0005-0000-0000-000087000000}"/>
    <cellStyle name="40% - Ênfase6 2 4" xfId="137" xr:uid="{00000000-0005-0000-0000-000088000000}"/>
    <cellStyle name="40% - Ênfase6 3" xfId="138" xr:uid="{00000000-0005-0000-0000-000089000000}"/>
    <cellStyle name="40% - Ênfase6 3 2" xfId="139" xr:uid="{00000000-0005-0000-0000-00008A000000}"/>
    <cellStyle name="40% - Ênfase6 3 3" xfId="140" xr:uid="{00000000-0005-0000-0000-00008B000000}"/>
    <cellStyle name="40% - Ênfase6 4" xfId="141" xr:uid="{00000000-0005-0000-0000-00008C000000}"/>
    <cellStyle name="60% - Cor1" xfId="142" xr:uid="{00000000-0005-0000-0000-00008D000000}"/>
    <cellStyle name="60% - Cor1 2" xfId="143" xr:uid="{00000000-0005-0000-0000-00008E000000}"/>
    <cellStyle name="60% - Cor2" xfId="144" xr:uid="{00000000-0005-0000-0000-00008F000000}"/>
    <cellStyle name="60% - Cor2 2" xfId="145" xr:uid="{00000000-0005-0000-0000-000090000000}"/>
    <cellStyle name="60% - Cor3" xfId="146" xr:uid="{00000000-0005-0000-0000-000091000000}"/>
    <cellStyle name="60% - Cor3 2" xfId="147" xr:uid="{00000000-0005-0000-0000-000092000000}"/>
    <cellStyle name="60% - Cor4" xfId="148" xr:uid="{00000000-0005-0000-0000-000093000000}"/>
    <cellStyle name="60% - Cor4 2" xfId="149" xr:uid="{00000000-0005-0000-0000-000094000000}"/>
    <cellStyle name="60% - Cor5" xfId="150" xr:uid="{00000000-0005-0000-0000-000095000000}"/>
    <cellStyle name="60% - Cor5 2" xfId="151" xr:uid="{00000000-0005-0000-0000-000096000000}"/>
    <cellStyle name="60% - Cor6" xfId="152" xr:uid="{00000000-0005-0000-0000-000097000000}"/>
    <cellStyle name="60% - Cor6 2" xfId="153" xr:uid="{00000000-0005-0000-0000-000098000000}"/>
    <cellStyle name="60% - Ênfase1 2" xfId="154" xr:uid="{00000000-0005-0000-0000-000099000000}"/>
    <cellStyle name="60% - Ênfase1 3" xfId="155" xr:uid="{00000000-0005-0000-0000-00009A000000}"/>
    <cellStyle name="60% - Ênfase2 2" xfId="156" xr:uid="{00000000-0005-0000-0000-00009B000000}"/>
    <cellStyle name="60% - Ênfase2 3" xfId="157" xr:uid="{00000000-0005-0000-0000-00009C000000}"/>
    <cellStyle name="60% - Ênfase3 2" xfId="158" xr:uid="{00000000-0005-0000-0000-00009D000000}"/>
    <cellStyle name="60% - Ênfase3 2 2" xfId="159" xr:uid="{00000000-0005-0000-0000-00009E000000}"/>
    <cellStyle name="60% - Ênfase3 3" xfId="160" xr:uid="{00000000-0005-0000-0000-00009F000000}"/>
    <cellStyle name="60% - Ênfase4 2" xfId="161" xr:uid="{00000000-0005-0000-0000-0000A0000000}"/>
    <cellStyle name="60% - Ênfase4 2 2" xfId="162" xr:uid="{00000000-0005-0000-0000-0000A1000000}"/>
    <cellStyle name="60% - Ênfase4 3" xfId="163" xr:uid="{00000000-0005-0000-0000-0000A2000000}"/>
    <cellStyle name="60% - Ênfase5 2" xfId="164" xr:uid="{00000000-0005-0000-0000-0000A3000000}"/>
    <cellStyle name="60% - Ênfase5 3" xfId="165" xr:uid="{00000000-0005-0000-0000-0000A4000000}"/>
    <cellStyle name="60% - Ênfase6 2" xfId="166" xr:uid="{00000000-0005-0000-0000-0000A5000000}"/>
    <cellStyle name="60% - Ênfase6 2 2" xfId="167" xr:uid="{00000000-0005-0000-0000-0000A6000000}"/>
    <cellStyle name="60% - Ênfase6 3" xfId="168" xr:uid="{00000000-0005-0000-0000-0000A7000000}"/>
    <cellStyle name="Bom 2" xfId="169" xr:uid="{00000000-0005-0000-0000-0000A8000000}"/>
    <cellStyle name="Bom 3" xfId="170" xr:uid="{00000000-0005-0000-0000-0000A9000000}"/>
    <cellStyle name="Cabeçalho 1" xfId="171" xr:uid="{00000000-0005-0000-0000-0000AA000000}"/>
    <cellStyle name="Cabeçalho 1 2" xfId="172" xr:uid="{00000000-0005-0000-0000-0000AB000000}"/>
    <cellStyle name="Cabeçalho 2" xfId="173" xr:uid="{00000000-0005-0000-0000-0000AC000000}"/>
    <cellStyle name="Cabeçalho 2 2" xfId="174" xr:uid="{00000000-0005-0000-0000-0000AD000000}"/>
    <cellStyle name="Cabeçalho 3" xfId="175" xr:uid="{00000000-0005-0000-0000-0000AE000000}"/>
    <cellStyle name="Cabeçalho 3 2" xfId="176" xr:uid="{00000000-0005-0000-0000-0000AF000000}"/>
    <cellStyle name="Cabeçalho 4" xfId="177" xr:uid="{00000000-0005-0000-0000-0000B0000000}"/>
    <cellStyle name="Cabeçalho 4 2" xfId="178" xr:uid="{00000000-0005-0000-0000-0000B1000000}"/>
    <cellStyle name="Cálculo 2" xfId="179" xr:uid="{00000000-0005-0000-0000-0000B2000000}"/>
    <cellStyle name="Cálculo 2 2" xfId="180" xr:uid="{00000000-0005-0000-0000-0000B3000000}"/>
    <cellStyle name="Cálculo 2 2 2" xfId="181" xr:uid="{00000000-0005-0000-0000-0000B4000000}"/>
    <cellStyle name="Cálculo 2 2_CÁLCULO DE HORAS - tabela MARÇO 2014" xfId="182" xr:uid="{00000000-0005-0000-0000-0000B5000000}"/>
    <cellStyle name="Cálculo 2 3" xfId="183" xr:uid="{00000000-0005-0000-0000-0000B6000000}"/>
    <cellStyle name="Cálculo 2 3 2" xfId="184" xr:uid="{00000000-0005-0000-0000-0000B7000000}"/>
    <cellStyle name="Cálculo 2 3_CÁLCULO DE HORAS - tabela MARÇO 2014" xfId="185" xr:uid="{00000000-0005-0000-0000-0000B8000000}"/>
    <cellStyle name="Cálculo 2 4" xfId="186" xr:uid="{00000000-0005-0000-0000-0000B9000000}"/>
    <cellStyle name="Cálculo 2_AQPNG_ORC_R01_2013_11_22(OBRA COMPLETA) 29112013-2" xfId="187" xr:uid="{00000000-0005-0000-0000-0000BA000000}"/>
    <cellStyle name="Cálculo 3" xfId="188" xr:uid="{00000000-0005-0000-0000-0000BB000000}"/>
    <cellStyle name="Cálculo 3 2" xfId="189" xr:uid="{00000000-0005-0000-0000-0000BC000000}"/>
    <cellStyle name="Cálculo 3_CÁLCULO DE HORAS - tabela MARÇO 2014" xfId="190" xr:uid="{00000000-0005-0000-0000-0000BD000000}"/>
    <cellStyle name="category" xfId="191" xr:uid="{00000000-0005-0000-0000-0000BE000000}"/>
    <cellStyle name="Célula de Verificação 2" xfId="192" xr:uid="{00000000-0005-0000-0000-0000BF000000}"/>
    <cellStyle name="Célula de Verificação 3" xfId="193" xr:uid="{00000000-0005-0000-0000-0000C0000000}"/>
    <cellStyle name="Célula Ligada" xfId="194" xr:uid="{00000000-0005-0000-0000-0000C1000000}"/>
    <cellStyle name="Célula Ligada 2" xfId="195" xr:uid="{00000000-0005-0000-0000-0000C2000000}"/>
    <cellStyle name="Célula Vinculada 2" xfId="196" xr:uid="{00000000-0005-0000-0000-0000C3000000}"/>
    <cellStyle name="Célula Vinculada 3" xfId="197" xr:uid="{00000000-0005-0000-0000-0000C4000000}"/>
    <cellStyle name="Comma" xfId="198" xr:uid="{00000000-0005-0000-0000-0000C5000000}"/>
    <cellStyle name="Comma [0]_aola" xfId="199" xr:uid="{00000000-0005-0000-0000-0000C6000000}"/>
    <cellStyle name="Comma_5 Series SW" xfId="200" xr:uid="{00000000-0005-0000-0000-0000C7000000}"/>
    <cellStyle name="Comma0" xfId="201" xr:uid="{00000000-0005-0000-0000-0000C8000000}"/>
    <cellStyle name="Comma0 - Modelo1" xfId="202" xr:uid="{00000000-0005-0000-0000-0000C9000000}"/>
    <cellStyle name="Comma0 - Style1" xfId="203" xr:uid="{00000000-0005-0000-0000-0000CA000000}"/>
    <cellStyle name="Comma1 - Modelo2" xfId="204" xr:uid="{00000000-0005-0000-0000-0000CB000000}"/>
    <cellStyle name="Comma1 - Style2" xfId="205" xr:uid="{00000000-0005-0000-0000-0000CC000000}"/>
    <cellStyle name="Cor1" xfId="206" xr:uid="{00000000-0005-0000-0000-0000CD000000}"/>
    <cellStyle name="Cor1 2" xfId="207" xr:uid="{00000000-0005-0000-0000-0000CE000000}"/>
    <cellStyle name="Cor2" xfId="208" xr:uid="{00000000-0005-0000-0000-0000CF000000}"/>
    <cellStyle name="Cor2 2" xfId="209" xr:uid="{00000000-0005-0000-0000-0000D0000000}"/>
    <cellStyle name="Cor3" xfId="210" xr:uid="{00000000-0005-0000-0000-0000D1000000}"/>
    <cellStyle name="Cor3 2" xfId="211" xr:uid="{00000000-0005-0000-0000-0000D2000000}"/>
    <cellStyle name="Cor4" xfId="212" xr:uid="{00000000-0005-0000-0000-0000D3000000}"/>
    <cellStyle name="Cor4 2" xfId="213" xr:uid="{00000000-0005-0000-0000-0000D4000000}"/>
    <cellStyle name="Cor5" xfId="214" xr:uid="{00000000-0005-0000-0000-0000D5000000}"/>
    <cellStyle name="Cor5 2" xfId="215" xr:uid="{00000000-0005-0000-0000-0000D6000000}"/>
    <cellStyle name="Cor6" xfId="216" xr:uid="{00000000-0005-0000-0000-0000D7000000}"/>
    <cellStyle name="Cor6 2" xfId="217" xr:uid="{00000000-0005-0000-0000-0000D8000000}"/>
    <cellStyle name="Correcto" xfId="218" xr:uid="{00000000-0005-0000-0000-0000D9000000}"/>
    <cellStyle name="Correcto 2" xfId="219" xr:uid="{00000000-0005-0000-0000-0000DA000000}"/>
    <cellStyle name="Currency" xfId="220" xr:uid="{00000000-0005-0000-0000-0000DB000000}"/>
    <cellStyle name="Currency $" xfId="221" xr:uid="{00000000-0005-0000-0000-0000DC000000}"/>
    <cellStyle name="Currency [0]_1995" xfId="222" xr:uid="{00000000-0005-0000-0000-0000DD000000}"/>
    <cellStyle name="Currency_1995" xfId="223" xr:uid="{00000000-0005-0000-0000-0000DE000000}"/>
    <cellStyle name="Currency0" xfId="224" xr:uid="{00000000-0005-0000-0000-0000DF000000}"/>
    <cellStyle name="Date" xfId="225" xr:uid="{00000000-0005-0000-0000-0000E0000000}"/>
    <cellStyle name="Dia" xfId="226" xr:uid="{00000000-0005-0000-0000-0000E1000000}"/>
    <cellStyle name="Encabez1" xfId="227" xr:uid="{00000000-0005-0000-0000-0000E2000000}"/>
    <cellStyle name="Encabez2" xfId="228" xr:uid="{00000000-0005-0000-0000-0000E3000000}"/>
    <cellStyle name="Ênfase1 2" xfId="229" xr:uid="{00000000-0005-0000-0000-0000E4000000}"/>
    <cellStyle name="Ênfase1 3" xfId="230" xr:uid="{00000000-0005-0000-0000-0000E5000000}"/>
    <cellStyle name="Ênfase2 2" xfId="231" xr:uid="{00000000-0005-0000-0000-0000E6000000}"/>
    <cellStyle name="Ênfase2 3" xfId="232" xr:uid="{00000000-0005-0000-0000-0000E7000000}"/>
    <cellStyle name="Ênfase3 2" xfId="233" xr:uid="{00000000-0005-0000-0000-0000E8000000}"/>
    <cellStyle name="Ênfase3 3" xfId="234" xr:uid="{00000000-0005-0000-0000-0000E9000000}"/>
    <cellStyle name="Ênfase4 2" xfId="235" xr:uid="{00000000-0005-0000-0000-0000EA000000}"/>
    <cellStyle name="Ênfase4 3" xfId="236" xr:uid="{00000000-0005-0000-0000-0000EB000000}"/>
    <cellStyle name="Ênfase5 2" xfId="237" xr:uid="{00000000-0005-0000-0000-0000EC000000}"/>
    <cellStyle name="Ênfase5 3" xfId="238" xr:uid="{00000000-0005-0000-0000-0000ED000000}"/>
    <cellStyle name="Ênfase6 2" xfId="239" xr:uid="{00000000-0005-0000-0000-0000EE000000}"/>
    <cellStyle name="Ênfase6 3" xfId="240" xr:uid="{00000000-0005-0000-0000-0000EF000000}"/>
    <cellStyle name="Entrada 2" xfId="241" xr:uid="{00000000-0005-0000-0000-0000F0000000}"/>
    <cellStyle name="Entrada 2 2" xfId="242" xr:uid="{00000000-0005-0000-0000-0000F1000000}"/>
    <cellStyle name="Entrada 2 2 2" xfId="243" xr:uid="{00000000-0005-0000-0000-0000F2000000}"/>
    <cellStyle name="Entrada 2 2_CÁLCULO DE HORAS - tabela MARÇO 2014" xfId="244" xr:uid="{00000000-0005-0000-0000-0000F3000000}"/>
    <cellStyle name="Entrada 2 3" xfId="245" xr:uid="{00000000-0005-0000-0000-0000F4000000}"/>
    <cellStyle name="Entrada 2 3 2" xfId="246" xr:uid="{00000000-0005-0000-0000-0000F5000000}"/>
    <cellStyle name="Entrada 2 3_CÁLCULO DE HORAS - tabela MARÇO 2014" xfId="247" xr:uid="{00000000-0005-0000-0000-0000F6000000}"/>
    <cellStyle name="Entrada 2 4" xfId="248" xr:uid="{00000000-0005-0000-0000-0000F7000000}"/>
    <cellStyle name="Entrada 2_AQPNG_ORC_R01_2013_11_22(OBRA COMPLETA) 29112013-2" xfId="249" xr:uid="{00000000-0005-0000-0000-0000F8000000}"/>
    <cellStyle name="Entrada 3" xfId="250" xr:uid="{00000000-0005-0000-0000-0000F9000000}"/>
    <cellStyle name="Entrada 3 2" xfId="251" xr:uid="{00000000-0005-0000-0000-0000FA000000}"/>
    <cellStyle name="Entrada 3_CÁLCULO DE HORAS - tabela MARÇO 2014" xfId="252" xr:uid="{00000000-0005-0000-0000-0000FB000000}"/>
    <cellStyle name="ESPECM" xfId="253" xr:uid="{00000000-0005-0000-0000-0000FC000000}"/>
    <cellStyle name="ESPECM 2" xfId="773" xr:uid="{00000000-0005-0000-0000-0000FD000000}"/>
    <cellStyle name="Estilo 1" xfId="254" xr:uid="{00000000-0005-0000-0000-0000FE000000}"/>
    <cellStyle name="Estilo 1 2" xfId="255" xr:uid="{00000000-0005-0000-0000-0000FF000000}"/>
    <cellStyle name="Estilo 1_AQPNG_ORC_R01_2013_11_22(OBRA COMPLETA) 29112013-2" xfId="256" xr:uid="{00000000-0005-0000-0000-000000010000}"/>
    <cellStyle name="Euro" xfId="257" xr:uid="{00000000-0005-0000-0000-000001010000}"/>
    <cellStyle name="Excel Built-in Comma" xfId="258" xr:uid="{00000000-0005-0000-0000-000002010000}"/>
    <cellStyle name="Excel Built-in Comma 2" xfId="259" xr:uid="{00000000-0005-0000-0000-000003010000}"/>
    <cellStyle name="Excel Built-in Comma 2 2" xfId="260" xr:uid="{00000000-0005-0000-0000-000004010000}"/>
    <cellStyle name="Excel Built-in Comma 3" xfId="261" xr:uid="{00000000-0005-0000-0000-000005010000}"/>
    <cellStyle name="Excel Built-in Comma 4" xfId="262" xr:uid="{00000000-0005-0000-0000-000006010000}"/>
    <cellStyle name="Excel Built-in Comma 5" xfId="263" xr:uid="{00000000-0005-0000-0000-000007010000}"/>
    <cellStyle name="Excel Built-in Normal" xfId="264" xr:uid="{00000000-0005-0000-0000-000008010000}"/>
    <cellStyle name="Excel Built-in Normal 2" xfId="265" xr:uid="{00000000-0005-0000-0000-000009010000}"/>
    <cellStyle name="Excel Built-in Normal 2 2" xfId="266" xr:uid="{00000000-0005-0000-0000-00000A010000}"/>
    <cellStyle name="Excel Built-in Normal 3" xfId="267" xr:uid="{00000000-0005-0000-0000-00000B010000}"/>
    <cellStyle name="Excel Built-in Normal 4" xfId="268" xr:uid="{00000000-0005-0000-0000-00000C010000}"/>
    <cellStyle name="Excel Built-in Normal 5" xfId="269" xr:uid="{00000000-0005-0000-0000-00000D010000}"/>
    <cellStyle name="Excel Built-in Normal_Planilha RETROFIT PALÁCIO - VRF  DEZEMBRO  2013 CRONOGRAMA 15 MESES _ R02 - 2" xfId="270" xr:uid="{00000000-0005-0000-0000-00000E010000}"/>
    <cellStyle name="F2" xfId="271" xr:uid="{00000000-0005-0000-0000-00000F010000}"/>
    <cellStyle name="F3" xfId="272" xr:uid="{00000000-0005-0000-0000-000010010000}"/>
    <cellStyle name="F4" xfId="273" xr:uid="{00000000-0005-0000-0000-000011010000}"/>
    <cellStyle name="F5" xfId="274" xr:uid="{00000000-0005-0000-0000-000012010000}"/>
    <cellStyle name="F6" xfId="275" xr:uid="{00000000-0005-0000-0000-000013010000}"/>
    <cellStyle name="F7" xfId="276" xr:uid="{00000000-0005-0000-0000-000014010000}"/>
    <cellStyle name="F8" xfId="277" xr:uid="{00000000-0005-0000-0000-000015010000}"/>
    <cellStyle name="Fijo" xfId="278" xr:uid="{00000000-0005-0000-0000-000016010000}"/>
    <cellStyle name="Financiero" xfId="279" xr:uid="{00000000-0005-0000-0000-000017010000}"/>
    <cellStyle name="Fixed" xfId="280" xr:uid="{00000000-0005-0000-0000-000018010000}"/>
    <cellStyle name="Followed Hyperlink" xfId="281" xr:uid="{00000000-0005-0000-0000-000019010000}"/>
    <cellStyle name="Grey" xfId="282" xr:uid="{00000000-0005-0000-0000-00001A010000}"/>
    <cellStyle name="HEADER" xfId="283" xr:uid="{00000000-0005-0000-0000-00001B010000}"/>
    <cellStyle name="Heading 1" xfId="284" xr:uid="{00000000-0005-0000-0000-00001C010000}"/>
    <cellStyle name="Heading 2" xfId="285" xr:uid="{00000000-0005-0000-0000-00001D010000}"/>
    <cellStyle name="Hiperlink" xfId="287" builtinId="8"/>
    <cellStyle name="Hiperlink 2" xfId="286" xr:uid="{00000000-0005-0000-0000-00001F010000}"/>
    <cellStyle name="Incorrecto" xfId="288" xr:uid="{00000000-0005-0000-0000-000020010000}"/>
    <cellStyle name="Incorrecto 2" xfId="289" xr:uid="{00000000-0005-0000-0000-000021010000}"/>
    <cellStyle name="Incorreto 2" xfId="290" xr:uid="{00000000-0005-0000-0000-000022010000}"/>
    <cellStyle name="Incorreto 3" xfId="291" xr:uid="{00000000-0005-0000-0000-000023010000}"/>
    <cellStyle name="Input [yellow]" xfId="292" xr:uid="{00000000-0005-0000-0000-000024010000}"/>
    <cellStyle name="Millares [0]_10 AVERIAS MASIVAS + ANT" xfId="293" xr:uid="{00000000-0005-0000-0000-000025010000}"/>
    <cellStyle name="Millares_10 AVERIAS MASIVAS + ANT" xfId="294" xr:uid="{00000000-0005-0000-0000-000026010000}"/>
    <cellStyle name="Model" xfId="295" xr:uid="{00000000-0005-0000-0000-000027010000}"/>
    <cellStyle name="Moeda" xfId="296" builtinId="4"/>
    <cellStyle name="Moeda 10" xfId="297" xr:uid="{00000000-0005-0000-0000-000029010000}"/>
    <cellStyle name="Moeda 10 2" xfId="775" xr:uid="{00000000-0005-0000-0000-00002A010000}"/>
    <cellStyle name="Moeda 11" xfId="298" xr:uid="{00000000-0005-0000-0000-00002B010000}"/>
    <cellStyle name="Moeda 11 2" xfId="776" xr:uid="{00000000-0005-0000-0000-00002C010000}"/>
    <cellStyle name="Moeda 12" xfId="299" xr:uid="{00000000-0005-0000-0000-00002D010000}"/>
    <cellStyle name="Moeda 12 2" xfId="777" xr:uid="{00000000-0005-0000-0000-00002E010000}"/>
    <cellStyle name="Moeda 13" xfId="774" xr:uid="{00000000-0005-0000-0000-00002F010000}"/>
    <cellStyle name="Moeda 13 2" xfId="937" xr:uid="{00000000-0005-0000-0000-000030010000}"/>
    <cellStyle name="Moeda 2" xfId="300" xr:uid="{00000000-0005-0000-0000-000031010000}"/>
    <cellStyle name="Moeda 2 2" xfId="301" xr:uid="{00000000-0005-0000-0000-000032010000}"/>
    <cellStyle name="Moeda 2 2 2" xfId="302" xr:uid="{00000000-0005-0000-0000-000033010000}"/>
    <cellStyle name="Moeda 2 2 2 2" xfId="778" xr:uid="{00000000-0005-0000-0000-000034010000}"/>
    <cellStyle name="Moeda 2 2 3" xfId="303" xr:uid="{00000000-0005-0000-0000-000035010000}"/>
    <cellStyle name="Moeda 2 2 3 2" xfId="779" xr:uid="{00000000-0005-0000-0000-000036010000}"/>
    <cellStyle name="Moeda 2 2 4" xfId="304" xr:uid="{00000000-0005-0000-0000-000037010000}"/>
    <cellStyle name="Moeda 2 2_AQPNG_ORC_R01_2013_11_22(OBRA COMPLETA) 29112013-2" xfId="305" xr:uid="{00000000-0005-0000-0000-000038010000}"/>
    <cellStyle name="Moeda 2 3" xfId="306" xr:uid="{00000000-0005-0000-0000-000039010000}"/>
    <cellStyle name="Moeda 2 3 2" xfId="307" xr:uid="{00000000-0005-0000-0000-00003A010000}"/>
    <cellStyle name="Moeda 2 3_AQPNG_ORC_R01_2013_11_22(OBRA COMPLETA) 29112013-2" xfId="308" xr:uid="{00000000-0005-0000-0000-00003B010000}"/>
    <cellStyle name="Moeda 2 4" xfId="309" xr:uid="{00000000-0005-0000-0000-00003C010000}"/>
    <cellStyle name="Moeda 2 4 2" xfId="780" xr:uid="{00000000-0005-0000-0000-00003D010000}"/>
    <cellStyle name="Moeda 2 5" xfId="310" xr:uid="{00000000-0005-0000-0000-00003E010000}"/>
    <cellStyle name="Moeda 2_AQPNG_ORC_R01_2013_11_22(OBRA COMPLETA) 29112013-2" xfId="311" xr:uid="{00000000-0005-0000-0000-00003F010000}"/>
    <cellStyle name="Moeda 3" xfId="312" xr:uid="{00000000-0005-0000-0000-000040010000}"/>
    <cellStyle name="Moeda 3 2" xfId="313" xr:uid="{00000000-0005-0000-0000-000041010000}"/>
    <cellStyle name="Moeda 3 2 2" xfId="314" xr:uid="{00000000-0005-0000-0000-000042010000}"/>
    <cellStyle name="Moeda 3 2 2 2" xfId="781" xr:uid="{00000000-0005-0000-0000-000043010000}"/>
    <cellStyle name="Moeda 3 2_AQPNG_ORC_R01_2013_11_22(OBRA COMPLETA) 29112013-2" xfId="315" xr:uid="{00000000-0005-0000-0000-000044010000}"/>
    <cellStyle name="Moeda 3 3" xfId="316" xr:uid="{00000000-0005-0000-0000-000045010000}"/>
    <cellStyle name="Moeda 3 3 2" xfId="317" xr:uid="{00000000-0005-0000-0000-000046010000}"/>
    <cellStyle name="Moeda 3 3 2 2" xfId="782" xr:uid="{00000000-0005-0000-0000-000047010000}"/>
    <cellStyle name="Moeda 3 3_AQPNG_ORC_R01_2013_11_22(OBRA COMPLETA) 29112013-2" xfId="318" xr:uid="{00000000-0005-0000-0000-000048010000}"/>
    <cellStyle name="Moeda 3 4" xfId="319" xr:uid="{00000000-0005-0000-0000-000049010000}"/>
    <cellStyle name="Moeda 3 4 2" xfId="783" xr:uid="{00000000-0005-0000-0000-00004A010000}"/>
    <cellStyle name="Moeda 3_AQPNG_ORC_R01_2013_11_22(OBRA COMPLETA) 29112013-2" xfId="320" xr:uid="{00000000-0005-0000-0000-00004B010000}"/>
    <cellStyle name="Moeda 4" xfId="321" xr:uid="{00000000-0005-0000-0000-00004C010000}"/>
    <cellStyle name="Moeda 4 2" xfId="322" xr:uid="{00000000-0005-0000-0000-00004D010000}"/>
    <cellStyle name="Moeda 4 2 2" xfId="323" xr:uid="{00000000-0005-0000-0000-00004E010000}"/>
    <cellStyle name="Moeda 4 2 2 2" xfId="324" xr:uid="{00000000-0005-0000-0000-00004F010000}"/>
    <cellStyle name="Moeda 4 2 2 2 2" xfId="785" xr:uid="{00000000-0005-0000-0000-000050010000}"/>
    <cellStyle name="Moeda 4 2 2 3" xfId="784" xr:uid="{00000000-0005-0000-0000-000051010000}"/>
    <cellStyle name="Moeda 4 2 3" xfId="325" xr:uid="{00000000-0005-0000-0000-000052010000}"/>
    <cellStyle name="Moeda 4 2 3 2" xfId="786" xr:uid="{00000000-0005-0000-0000-000053010000}"/>
    <cellStyle name="Moeda 4 2 4" xfId="326" xr:uid="{00000000-0005-0000-0000-000054010000}"/>
    <cellStyle name="Moeda 4 2 4 2" xfId="787" xr:uid="{00000000-0005-0000-0000-000055010000}"/>
    <cellStyle name="Moeda 4 2_AQPNG_ORC_R01_2013_11_22(OBRA COMPLETA) 29112013-2" xfId="327" xr:uid="{00000000-0005-0000-0000-000056010000}"/>
    <cellStyle name="Moeda 4 3" xfId="328" xr:uid="{00000000-0005-0000-0000-000057010000}"/>
    <cellStyle name="Moeda 4 3 2" xfId="329" xr:uid="{00000000-0005-0000-0000-000058010000}"/>
    <cellStyle name="Moeda 4 3 2 2" xfId="789" xr:uid="{00000000-0005-0000-0000-000059010000}"/>
    <cellStyle name="Moeda 4 3 3" xfId="330" xr:uid="{00000000-0005-0000-0000-00005A010000}"/>
    <cellStyle name="Moeda 4 3 3 2" xfId="790" xr:uid="{00000000-0005-0000-0000-00005B010000}"/>
    <cellStyle name="Moeda 4 3 4" xfId="788" xr:uid="{00000000-0005-0000-0000-00005C010000}"/>
    <cellStyle name="Moeda 4 4" xfId="331" xr:uid="{00000000-0005-0000-0000-00005D010000}"/>
    <cellStyle name="Moeda 4 4 2" xfId="791" xr:uid="{00000000-0005-0000-0000-00005E010000}"/>
    <cellStyle name="Moeda 4 5" xfId="332" xr:uid="{00000000-0005-0000-0000-00005F010000}"/>
    <cellStyle name="Moeda 4 5 2" xfId="792" xr:uid="{00000000-0005-0000-0000-000060010000}"/>
    <cellStyle name="Moeda 4_AQPNG_ORC_R01_2013_11_22(OBRA COMPLETA) 29112013-2" xfId="333" xr:uid="{00000000-0005-0000-0000-000061010000}"/>
    <cellStyle name="Moeda 5" xfId="334" xr:uid="{00000000-0005-0000-0000-000062010000}"/>
    <cellStyle name="Moeda 5 10" xfId="335" xr:uid="{00000000-0005-0000-0000-000063010000}"/>
    <cellStyle name="Moeda 5 10 2" xfId="793" xr:uid="{00000000-0005-0000-0000-000064010000}"/>
    <cellStyle name="Moeda 5 11" xfId="336" xr:uid="{00000000-0005-0000-0000-000065010000}"/>
    <cellStyle name="Moeda 5 11 2" xfId="794" xr:uid="{00000000-0005-0000-0000-000066010000}"/>
    <cellStyle name="Moeda 5 2" xfId="337" xr:uid="{00000000-0005-0000-0000-000067010000}"/>
    <cellStyle name="Moeda 5 2 2" xfId="338" xr:uid="{00000000-0005-0000-0000-000068010000}"/>
    <cellStyle name="Moeda 5 2 2 2" xfId="339" xr:uid="{00000000-0005-0000-0000-000069010000}"/>
    <cellStyle name="Moeda 5 2 2 2 2" xfId="797" xr:uid="{00000000-0005-0000-0000-00006A010000}"/>
    <cellStyle name="Moeda 5 2 2 3" xfId="340" xr:uid="{00000000-0005-0000-0000-00006B010000}"/>
    <cellStyle name="Moeda 5 2 2 3 2" xfId="798" xr:uid="{00000000-0005-0000-0000-00006C010000}"/>
    <cellStyle name="Moeda 5 2 2 4" xfId="796" xr:uid="{00000000-0005-0000-0000-00006D010000}"/>
    <cellStyle name="Moeda 5 2 3" xfId="341" xr:uid="{00000000-0005-0000-0000-00006E010000}"/>
    <cellStyle name="Moeda 5 2 3 2" xfId="342" xr:uid="{00000000-0005-0000-0000-00006F010000}"/>
    <cellStyle name="Moeda 5 2 3 2 2" xfId="800" xr:uid="{00000000-0005-0000-0000-000070010000}"/>
    <cellStyle name="Moeda 5 2 3 3" xfId="799" xr:uid="{00000000-0005-0000-0000-000071010000}"/>
    <cellStyle name="Moeda 5 2 4" xfId="343" xr:uid="{00000000-0005-0000-0000-000072010000}"/>
    <cellStyle name="Moeda 5 2 4 2" xfId="801" xr:uid="{00000000-0005-0000-0000-000073010000}"/>
    <cellStyle name="Moeda 5 2 5" xfId="344" xr:uid="{00000000-0005-0000-0000-000074010000}"/>
    <cellStyle name="Moeda 5 2 5 2" xfId="802" xr:uid="{00000000-0005-0000-0000-000075010000}"/>
    <cellStyle name="Moeda 5 2 6" xfId="795" xr:uid="{00000000-0005-0000-0000-000076010000}"/>
    <cellStyle name="Moeda 5 3" xfId="345" xr:uid="{00000000-0005-0000-0000-000077010000}"/>
    <cellStyle name="Moeda 5 3 2" xfId="346" xr:uid="{00000000-0005-0000-0000-000078010000}"/>
    <cellStyle name="Moeda 5 3 2 2" xfId="347" xr:uid="{00000000-0005-0000-0000-000079010000}"/>
    <cellStyle name="Moeda 5 3 2 2 2" xfId="805" xr:uid="{00000000-0005-0000-0000-00007A010000}"/>
    <cellStyle name="Moeda 5 3 2 3" xfId="804" xr:uid="{00000000-0005-0000-0000-00007B010000}"/>
    <cellStyle name="Moeda 5 3 3" xfId="348" xr:uid="{00000000-0005-0000-0000-00007C010000}"/>
    <cellStyle name="Moeda 5 3 3 2" xfId="806" xr:uid="{00000000-0005-0000-0000-00007D010000}"/>
    <cellStyle name="Moeda 5 3 4" xfId="349" xr:uid="{00000000-0005-0000-0000-00007E010000}"/>
    <cellStyle name="Moeda 5 3 4 2" xfId="807" xr:uid="{00000000-0005-0000-0000-00007F010000}"/>
    <cellStyle name="Moeda 5 3 5" xfId="803" xr:uid="{00000000-0005-0000-0000-000080010000}"/>
    <cellStyle name="Moeda 5 4" xfId="350" xr:uid="{00000000-0005-0000-0000-000081010000}"/>
    <cellStyle name="Moeda 5 4 2" xfId="808" xr:uid="{00000000-0005-0000-0000-000082010000}"/>
    <cellStyle name="Moeda 5 5" xfId="351" xr:uid="{00000000-0005-0000-0000-000083010000}"/>
    <cellStyle name="Moeda 5 5 2" xfId="352" xr:uid="{00000000-0005-0000-0000-000084010000}"/>
    <cellStyle name="Moeda 5 5 2 2" xfId="810" xr:uid="{00000000-0005-0000-0000-000085010000}"/>
    <cellStyle name="Moeda 5 5 3" xfId="353" xr:uid="{00000000-0005-0000-0000-000086010000}"/>
    <cellStyle name="Moeda 5 5 3 2" xfId="811" xr:uid="{00000000-0005-0000-0000-000087010000}"/>
    <cellStyle name="Moeda 5 5 4" xfId="809" xr:uid="{00000000-0005-0000-0000-000088010000}"/>
    <cellStyle name="Moeda 5 6" xfId="354" xr:uid="{00000000-0005-0000-0000-000089010000}"/>
    <cellStyle name="Moeda 5 6 2" xfId="355" xr:uid="{00000000-0005-0000-0000-00008A010000}"/>
    <cellStyle name="Moeda 5 6 2 2" xfId="813" xr:uid="{00000000-0005-0000-0000-00008B010000}"/>
    <cellStyle name="Moeda 5 6 3" xfId="356" xr:uid="{00000000-0005-0000-0000-00008C010000}"/>
    <cellStyle name="Moeda 5 6 3 2" xfId="814" xr:uid="{00000000-0005-0000-0000-00008D010000}"/>
    <cellStyle name="Moeda 5 6 4" xfId="812" xr:uid="{00000000-0005-0000-0000-00008E010000}"/>
    <cellStyle name="Moeda 5 7" xfId="357" xr:uid="{00000000-0005-0000-0000-00008F010000}"/>
    <cellStyle name="Moeda 5 7 2" xfId="358" xr:uid="{00000000-0005-0000-0000-000090010000}"/>
    <cellStyle name="Moeda 5 7 2 2" xfId="816" xr:uid="{00000000-0005-0000-0000-000091010000}"/>
    <cellStyle name="Moeda 5 7 3" xfId="815" xr:uid="{00000000-0005-0000-0000-000092010000}"/>
    <cellStyle name="Moeda 5 8" xfId="359" xr:uid="{00000000-0005-0000-0000-000093010000}"/>
    <cellStyle name="Moeda 5 8 2" xfId="360" xr:uid="{00000000-0005-0000-0000-000094010000}"/>
    <cellStyle name="Moeda 5 8 2 2" xfId="818" xr:uid="{00000000-0005-0000-0000-000095010000}"/>
    <cellStyle name="Moeda 5 8 3" xfId="817" xr:uid="{00000000-0005-0000-0000-000096010000}"/>
    <cellStyle name="Moeda 5 9" xfId="361" xr:uid="{00000000-0005-0000-0000-000097010000}"/>
    <cellStyle name="Moeda 5 9 2" xfId="819" xr:uid="{00000000-0005-0000-0000-000098010000}"/>
    <cellStyle name="Moeda 5_AQPNG_ORC_R01_2013_11_22(OBRA COMPLETA) 29112013-2" xfId="362" xr:uid="{00000000-0005-0000-0000-000099010000}"/>
    <cellStyle name="Moeda 6" xfId="363" xr:uid="{00000000-0005-0000-0000-00009A010000}"/>
    <cellStyle name="Moeda 6 2" xfId="364" xr:uid="{00000000-0005-0000-0000-00009B010000}"/>
    <cellStyle name="Moeda 6 2 2" xfId="365" xr:uid="{00000000-0005-0000-0000-00009C010000}"/>
    <cellStyle name="Moeda 6 2 2 2" xfId="821" xr:uid="{00000000-0005-0000-0000-00009D010000}"/>
    <cellStyle name="Moeda 6 2 3" xfId="820" xr:uid="{00000000-0005-0000-0000-00009E010000}"/>
    <cellStyle name="Moeda 6 3" xfId="366" xr:uid="{00000000-0005-0000-0000-00009F010000}"/>
    <cellStyle name="Moeda 6 3 2" xfId="822" xr:uid="{00000000-0005-0000-0000-0000A0010000}"/>
    <cellStyle name="Moeda 6 4" xfId="367" xr:uid="{00000000-0005-0000-0000-0000A1010000}"/>
    <cellStyle name="Moeda 6 4 2" xfId="823" xr:uid="{00000000-0005-0000-0000-0000A2010000}"/>
    <cellStyle name="Moeda 6_AQPNG_ORC_R01_2013_11_22(OBRA COMPLETA) 29112013-2" xfId="368" xr:uid="{00000000-0005-0000-0000-0000A3010000}"/>
    <cellStyle name="Moeda 7" xfId="369" xr:uid="{00000000-0005-0000-0000-0000A4010000}"/>
    <cellStyle name="Moeda 7 2" xfId="370" xr:uid="{00000000-0005-0000-0000-0000A5010000}"/>
    <cellStyle name="Moeda 7 2 2" xfId="825" xr:uid="{00000000-0005-0000-0000-0000A6010000}"/>
    <cellStyle name="Moeda 7 3" xfId="824" xr:uid="{00000000-0005-0000-0000-0000A7010000}"/>
    <cellStyle name="Moeda 8" xfId="371" xr:uid="{00000000-0005-0000-0000-0000A8010000}"/>
    <cellStyle name="Moeda 8 2" xfId="372" xr:uid="{00000000-0005-0000-0000-0000A9010000}"/>
    <cellStyle name="Moeda 8 2 2" xfId="827" xr:uid="{00000000-0005-0000-0000-0000AA010000}"/>
    <cellStyle name="Moeda 8 3" xfId="826" xr:uid="{00000000-0005-0000-0000-0000AB010000}"/>
    <cellStyle name="Moeda 9" xfId="373" xr:uid="{00000000-0005-0000-0000-0000AC010000}"/>
    <cellStyle name="Moeda 9 2" xfId="828" xr:uid="{00000000-0005-0000-0000-0000AD010000}"/>
    <cellStyle name="Moeda_pLANILHA DE BDI_MODELO v2_EXCEL" xfId="374" xr:uid="{00000000-0005-0000-0000-0000AE010000}"/>
    <cellStyle name="Moneda [0]_10 AVERIAS MASIVAS + ANT" xfId="375" xr:uid="{00000000-0005-0000-0000-0000AF010000}"/>
    <cellStyle name="Moneda_10 AVERIAS MASIVAS + ANT" xfId="376" xr:uid="{00000000-0005-0000-0000-0000B0010000}"/>
    <cellStyle name="Monetario" xfId="377" xr:uid="{00000000-0005-0000-0000-0000B1010000}"/>
    <cellStyle name="Neutra 2" xfId="378" xr:uid="{00000000-0005-0000-0000-0000B2010000}"/>
    <cellStyle name="Neutra 3" xfId="379" xr:uid="{00000000-0005-0000-0000-0000B3010000}"/>
    <cellStyle name="Neutro" xfId="380" xr:uid="{00000000-0005-0000-0000-0000B4010000}"/>
    <cellStyle name="Neutro 2" xfId="381" xr:uid="{00000000-0005-0000-0000-0000B5010000}"/>
    <cellStyle name="no dec" xfId="382" xr:uid="{00000000-0005-0000-0000-0000B6010000}"/>
    <cellStyle name="Normal" xfId="0" builtinId="0"/>
    <cellStyle name="Normal - Style1" xfId="383" xr:uid="{00000000-0005-0000-0000-0000B8010000}"/>
    <cellStyle name="Normal 10" xfId="384" xr:uid="{00000000-0005-0000-0000-0000B9010000}"/>
    <cellStyle name="Normal 10 2" xfId="385" xr:uid="{00000000-0005-0000-0000-0000BA010000}"/>
    <cellStyle name="Normal 10 3" xfId="386" xr:uid="{00000000-0005-0000-0000-0000BB010000}"/>
    <cellStyle name="Normal 10 3 2" xfId="387" xr:uid="{00000000-0005-0000-0000-0000BC010000}"/>
    <cellStyle name="Normal 10 4" xfId="388" xr:uid="{00000000-0005-0000-0000-0000BD010000}"/>
    <cellStyle name="Normal 10 5" xfId="389" xr:uid="{00000000-0005-0000-0000-0000BE010000}"/>
    <cellStyle name="Normal 10_AQPNG_ORC_R01_2013_11_22(OBRA COMPLETA) 29112013-2" xfId="390" xr:uid="{00000000-0005-0000-0000-0000BF010000}"/>
    <cellStyle name="Normal 11" xfId="391" xr:uid="{00000000-0005-0000-0000-0000C0010000}"/>
    <cellStyle name="Normal 11 2" xfId="392" xr:uid="{00000000-0005-0000-0000-0000C1010000}"/>
    <cellStyle name="Normal 11 2 2" xfId="393" xr:uid="{00000000-0005-0000-0000-0000C2010000}"/>
    <cellStyle name="Normal 11 3" xfId="394" xr:uid="{00000000-0005-0000-0000-0000C3010000}"/>
    <cellStyle name="Normal 11 4" xfId="395" xr:uid="{00000000-0005-0000-0000-0000C4010000}"/>
    <cellStyle name="Normal 11 5" xfId="396" xr:uid="{00000000-0005-0000-0000-0000C5010000}"/>
    <cellStyle name="Normal 11_AQPNG_ORC_R01_2013_11_22(OBRA COMPLETA) 29112013-2" xfId="397" xr:uid="{00000000-0005-0000-0000-0000C6010000}"/>
    <cellStyle name="Normal 12" xfId="398" xr:uid="{00000000-0005-0000-0000-0000C7010000}"/>
    <cellStyle name="Normal 12 2" xfId="399" xr:uid="{00000000-0005-0000-0000-0000C8010000}"/>
    <cellStyle name="Normal 12 2 2" xfId="400" xr:uid="{00000000-0005-0000-0000-0000C9010000}"/>
    <cellStyle name="Normal 12 2 2 2" xfId="830" xr:uid="{00000000-0005-0000-0000-0000CA010000}"/>
    <cellStyle name="Normal 12 2 2 2 2" xfId="939" xr:uid="{00000000-0005-0000-0000-0000CB010000}"/>
    <cellStyle name="Normal 12 2 2 3" xfId="929" xr:uid="{00000000-0005-0000-0000-0000CC010000}"/>
    <cellStyle name="Normal 12 2 3" xfId="401" xr:uid="{00000000-0005-0000-0000-0000CD010000}"/>
    <cellStyle name="Normal 12 2 3 2" xfId="831" xr:uid="{00000000-0005-0000-0000-0000CE010000}"/>
    <cellStyle name="Normal 12 2 3 2 2" xfId="940" xr:uid="{00000000-0005-0000-0000-0000CF010000}"/>
    <cellStyle name="Normal 12 2 3 3" xfId="930" xr:uid="{00000000-0005-0000-0000-0000D0010000}"/>
    <cellStyle name="Normal 12 2 4" xfId="829" xr:uid="{00000000-0005-0000-0000-0000D1010000}"/>
    <cellStyle name="Normal 12 2 4 2" xfId="938" xr:uid="{00000000-0005-0000-0000-0000D2010000}"/>
    <cellStyle name="Normal 12 2 5" xfId="928" xr:uid="{00000000-0005-0000-0000-0000D3010000}"/>
    <cellStyle name="Normal 12 2_CÁLCULO DE HORAS - tabela MARÇO 2014" xfId="402" xr:uid="{00000000-0005-0000-0000-0000D4010000}"/>
    <cellStyle name="Normal 12 3" xfId="403" xr:uid="{00000000-0005-0000-0000-0000D5010000}"/>
    <cellStyle name="Normal 12 3 2" xfId="404" xr:uid="{00000000-0005-0000-0000-0000D6010000}"/>
    <cellStyle name="Normal 12 3 2 2" xfId="833" xr:uid="{00000000-0005-0000-0000-0000D7010000}"/>
    <cellStyle name="Normal 12 3 2 2 2" xfId="942" xr:uid="{00000000-0005-0000-0000-0000D8010000}"/>
    <cellStyle name="Normal 12 3 2 3" xfId="932" xr:uid="{00000000-0005-0000-0000-0000D9010000}"/>
    <cellStyle name="Normal 12 3 3" xfId="832" xr:uid="{00000000-0005-0000-0000-0000DA010000}"/>
    <cellStyle name="Normal 12 3 3 2" xfId="941" xr:uid="{00000000-0005-0000-0000-0000DB010000}"/>
    <cellStyle name="Normal 12 3 4" xfId="931" xr:uid="{00000000-0005-0000-0000-0000DC010000}"/>
    <cellStyle name="Normal 12 3_CÁLCULO DE HORAS - tabela MARÇO 2014" xfId="405" xr:uid="{00000000-0005-0000-0000-0000DD010000}"/>
    <cellStyle name="Normal 12 4" xfId="406" xr:uid="{00000000-0005-0000-0000-0000DE010000}"/>
    <cellStyle name="Normal 12 4 2" xfId="834" xr:uid="{00000000-0005-0000-0000-0000DF010000}"/>
    <cellStyle name="Normal 12 4 2 2" xfId="943" xr:uid="{00000000-0005-0000-0000-0000E0010000}"/>
    <cellStyle name="Normal 12 4 3" xfId="933" xr:uid="{00000000-0005-0000-0000-0000E1010000}"/>
    <cellStyle name="Normal 12 5" xfId="407" xr:uid="{00000000-0005-0000-0000-0000E2010000}"/>
    <cellStyle name="Normal 12 5 2" xfId="835" xr:uid="{00000000-0005-0000-0000-0000E3010000}"/>
    <cellStyle name="Normal 12 5 2 2" xfId="944" xr:uid="{00000000-0005-0000-0000-0000E4010000}"/>
    <cellStyle name="Normal 12 5 3" xfId="934" xr:uid="{00000000-0005-0000-0000-0000E5010000}"/>
    <cellStyle name="Normal 12_AQPNG_ORC_R01_2013_11_22(OBRA COMPLETA) 29112013-2" xfId="408" xr:uid="{00000000-0005-0000-0000-0000E6010000}"/>
    <cellStyle name="Normal 13" xfId="409" xr:uid="{00000000-0005-0000-0000-0000E7010000}"/>
    <cellStyle name="Normal 14" xfId="410" xr:uid="{00000000-0005-0000-0000-0000E8010000}"/>
    <cellStyle name="Normal 15" xfId="411" xr:uid="{00000000-0005-0000-0000-0000E9010000}"/>
    <cellStyle name="Normal 16" xfId="412" xr:uid="{00000000-0005-0000-0000-0000EA010000}"/>
    <cellStyle name="Normal 17" xfId="413" xr:uid="{00000000-0005-0000-0000-0000EB010000}"/>
    <cellStyle name="Normal 18" xfId="414" xr:uid="{00000000-0005-0000-0000-0000EC010000}"/>
    <cellStyle name="Normal 19" xfId="415" xr:uid="{00000000-0005-0000-0000-0000ED010000}"/>
    <cellStyle name="Normal 2" xfId="416" xr:uid="{00000000-0005-0000-0000-0000EE010000}"/>
    <cellStyle name="Normal 2 2" xfId="417" xr:uid="{00000000-0005-0000-0000-0000EF010000}"/>
    <cellStyle name="Normal 2 2 2" xfId="418" xr:uid="{00000000-0005-0000-0000-0000F0010000}"/>
    <cellStyle name="Normal 2 2 3" xfId="419" xr:uid="{00000000-0005-0000-0000-0000F1010000}"/>
    <cellStyle name="Normal 2 2 3 2" xfId="420" xr:uid="{00000000-0005-0000-0000-0000F2010000}"/>
    <cellStyle name="Normal 2 2 4" xfId="421" xr:uid="{00000000-0005-0000-0000-0000F3010000}"/>
    <cellStyle name="Normal 2 2 4 2" xfId="422" xr:uid="{00000000-0005-0000-0000-0000F4010000}"/>
    <cellStyle name="Normal 2 2 5" xfId="423" xr:uid="{00000000-0005-0000-0000-0000F5010000}"/>
    <cellStyle name="Normal 2 2 6" xfId="424" xr:uid="{00000000-0005-0000-0000-0000F6010000}"/>
    <cellStyle name="Normal 2 2 7" xfId="425" xr:uid="{00000000-0005-0000-0000-0000F7010000}"/>
    <cellStyle name="Normal 2 2_CEEP BANDEIRANTES - REV. SUELY" xfId="426" xr:uid="{00000000-0005-0000-0000-0000F8010000}"/>
    <cellStyle name="Normal 2 3" xfId="427" xr:uid="{00000000-0005-0000-0000-0000F9010000}"/>
    <cellStyle name="Normal 2 3 2" xfId="428" xr:uid="{00000000-0005-0000-0000-0000FA010000}"/>
    <cellStyle name="Normal 2 3 2 2" xfId="429" xr:uid="{00000000-0005-0000-0000-0000FB010000}"/>
    <cellStyle name="Normal 2 3 2 3" xfId="430" xr:uid="{00000000-0005-0000-0000-0000FC010000}"/>
    <cellStyle name="Normal 2 3 3" xfId="431" xr:uid="{00000000-0005-0000-0000-0000FD010000}"/>
    <cellStyle name="Normal 2 3 4" xfId="432" xr:uid="{00000000-0005-0000-0000-0000FE010000}"/>
    <cellStyle name="Normal 2 4" xfId="433" xr:uid="{00000000-0005-0000-0000-0000FF010000}"/>
    <cellStyle name="Normal 2 4 2" xfId="434" xr:uid="{00000000-0005-0000-0000-000000020000}"/>
    <cellStyle name="Normal 2 5" xfId="435" xr:uid="{00000000-0005-0000-0000-000001020000}"/>
    <cellStyle name="Normal 2 6" xfId="436" xr:uid="{00000000-0005-0000-0000-000002020000}"/>
    <cellStyle name="Normal 2_0130.02.IMUNIZAÇÃO SGA_PLANILHA ORÇAMENTARIA.R05" xfId="437" xr:uid="{00000000-0005-0000-0000-000003020000}"/>
    <cellStyle name="Normal 20" xfId="438" xr:uid="{00000000-0005-0000-0000-000004020000}"/>
    <cellStyle name="Normal 21" xfId="439" xr:uid="{00000000-0005-0000-0000-000005020000}"/>
    <cellStyle name="Normal 22" xfId="440" xr:uid="{00000000-0005-0000-0000-000006020000}"/>
    <cellStyle name="Normal 23" xfId="441" xr:uid="{00000000-0005-0000-0000-000007020000}"/>
    <cellStyle name="Normal 24" xfId="442" xr:uid="{00000000-0005-0000-0000-000008020000}"/>
    <cellStyle name="Normal 25" xfId="443" xr:uid="{00000000-0005-0000-0000-000009020000}"/>
    <cellStyle name="Normal 26" xfId="444" xr:uid="{00000000-0005-0000-0000-00000A020000}"/>
    <cellStyle name="Normal 27" xfId="445" xr:uid="{00000000-0005-0000-0000-00000B020000}"/>
    <cellStyle name="Normal 27 2" xfId="838" xr:uid="{00000000-0005-0000-0000-00000C020000}"/>
    <cellStyle name="Normal 28" xfId="446" xr:uid="{00000000-0005-0000-0000-00000D020000}"/>
    <cellStyle name="Normal 29" xfId="926" xr:uid="{00000000-0005-0000-0000-00000E020000}"/>
    <cellStyle name="Normal 29 2" xfId="949" xr:uid="{00000000-0005-0000-0000-00000F020000}"/>
    <cellStyle name="Normal 3" xfId="447" xr:uid="{00000000-0005-0000-0000-000010020000}"/>
    <cellStyle name="Normal 3 2" xfId="448" xr:uid="{00000000-0005-0000-0000-000011020000}"/>
    <cellStyle name="Normal 3 3" xfId="449" xr:uid="{00000000-0005-0000-0000-000012020000}"/>
    <cellStyle name="Normal 3 3 2" xfId="450" xr:uid="{00000000-0005-0000-0000-000013020000}"/>
    <cellStyle name="Normal 3 4" xfId="451" xr:uid="{00000000-0005-0000-0000-000014020000}"/>
    <cellStyle name="Normal 3 5" xfId="452" xr:uid="{00000000-0005-0000-0000-000015020000}"/>
    <cellStyle name="Normal 3 6" xfId="453" xr:uid="{00000000-0005-0000-0000-000016020000}"/>
    <cellStyle name="Normal 3_Planilha RETROFIT PALÁCIO - VRF  DEZEMBRO  2013 CRONOGRAMA 15 MESES _ R02 - 2" xfId="454" xr:uid="{00000000-0005-0000-0000-000017020000}"/>
    <cellStyle name="Normal 30" xfId="927" xr:uid="{00000000-0005-0000-0000-000018020000}"/>
    <cellStyle name="Normal 30 2" xfId="950" xr:uid="{00000000-0005-0000-0000-000019020000}"/>
    <cellStyle name="Normal 32" xfId="455" xr:uid="{00000000-0005-0000-0000-00001A020000}"/>
    <cellStyle name="Normal 4" xfId="456" xr:uid="{00000000-0005-0000-0000-00001B020000}"/>
    <cellStyle name="Normal 4 10" xfId="457" xr:uid="{00000000-0005-0000-0000-00001C020000}"/>
    <cellStyle name="Normal 4 2" xfId="458" xr:uid="{00000000-0005-0000-0000-00001D020000}"/>
    <cellStyle name="Normal 4 3" xfId="459" xr:uid="{00000000-0005-0000-0000-00001E020000}"/>
    <cellStyle name="Normal 4 3 2" xfId="460" xr:uid="{00000000-0005-0000-0000-00001F020000}"/>
    <cellStyle name="Normal 4 3 2 2" xfId="461" xr:uid="{00000000-0005-0000-0000-000020020000}"/>
    <cellStyle name="Normal 4 3 3" xfId="462" xr:uid="{00000000-0005-0000-0000-000021020000}"/>
    <cellStyle name="Normal 4 3 4" xfId="463" xr:uid="{00000000-0005-0000-0000-000022020000}"/>
    <cellStyle name="Normal 4 3_AQPNG_ORC_R01_2013_11_22(OBRA COMPLETA) 29112013-2" xfId="464" xr:uid="{00000000-0005-0000-0000-000023020000}"/>
    <cellStyle name="Normal 4 4" xfId="465" xr:uid="{00000000-0005-0000-0000-000024020000}"/>
    <cellStyle name="Normal 4 4 2" xfId="466" xr:uid="{00000000-0005-0000-0000-000025020000}"/>
    <cellStyle name="Normal 4 5" xfId="467" xr:uid="{00000000-0005-0000-0000-000026020000}"/>
    <cellStyle name="Normal 4 6" xfId="468" xr:uid="{00000000-0005-0000-0000-000027020000}"/>
    <cellStyle name="Normal 4 7" xfId="469" xr:uid="{00000000-0005-0000-0000-000028020000}"/>
    <cellStyle name="Normal 4 8" xfId="470" xr:uid="{00000000-0005-0000-0000-000029020000}"/>
    <cellStyle name="Normal 4_CEEP BANDEIRANTES - REV. SUELY" xfId="471" xr:uid="{00000000-0005-0000-0000-00002A020000}"/>
    <cellStyle name="Normal 40" xfId="472" xr:uid="{00000000-0005-0000-0000-00002B020000}"/>
    <cellStyle name="Normal 44" xfId="473" xr:uid="{00000000-0005-0000-0000-00002C020000}"/>
    <cellStyle name="Normal 5" xfId="474" xr:uid="{00000000-0005-0000-0000-00002D020000}"/>
    <cellStyle name="Normal 5 2" xfId="475" xr:uid="{00000000-0005-0000-0000-00002E020000}"/>
    <cellStyle name="Normal 5 3" xfId="476" xr:uid="{00000000-0005-0000-0000-00002F020000}"/>
    <cellStyle name="Normal 5 4" xfId="477" xr:uid="{00000000-0005-0000-0000-000030020000}"/>
    <cellStyle name="Normal 6" xfId="478" xr:uid="{00000000-0005-0000-0000-000031020000}"/>
    <cellStyle name="Normal 6 2" xfId="479" xr:uid="{00000000-0005-0000-0000-000032020000}"/>
    <cellStyle name="Normal 6 2 2" xfId="480" xr:uid="{00000000-0005-0000-0000-000033020000}"/>
    <cellStyle name="Normal 6 3" xfId="481" xr:uid="{00000000-0005-0000-0000-000034020000}"/>
    <cellStyle name="Normal 6_Cópia de CEEP INDÍGENA DO PARANÁ  - LICITAÇÃO" xfId="482" xr:uid="{00000000-0005-0000-0000-000035020000}"/>
    <cellStyle name="Normal 7" xfId="483" xr:uid="{00000000-0005-0000-0000-000036020000}"/>
    <cellStyle name="Normal 7 2" xfId="484" xr:uid="{00000000-0005-0000-0000-000037020000}"/>
    <cellStyle name="Normal 8" xfId="485" xr:uid="{00000000-0005-0000-0000-000038020000}"/>
    <cellStyle name="Normal 8 2" xfId="486" xr:uid="{00000000-0005-0000-0000-000039020000}"/>
    <cellStyle name="Normal 8 3" xfId="487" xr:uid="{00000000-0005-0000-0000-00003A020000}"/>
    <cellStyle name="Normal 9" xfId="488" xr:uid="{00000000-0005-0000-0000-00003B020000}"/>
    <cellStyle name="Normal 9 2" xfId="489" xr:uid="{00000000-0005-0000-0000-00003C020000}"/>
    <cellStyle name="Normal 9 3" xfId="490" xr:uid="{00000000-0005-0000-0000-00003D020000}"/>
    <cellStyle name="Normal 9_AQPNG_ORC_R01_2013_11_22(OBRA COMPLETA) 29112013-2" xfId="491" xr:uid="{00000000-0005-0000-0000-00003E020000}"/>
    <cellStyle name="Normal_ELETRICA_2" xfId="492" xr:uid="{00000000-0005-0000-0000-00003F020000}"/>
    <cellStyle name="Normal_Plan4_1" xfId="493" xr:uid="{00000000-0005-0000-0000-000040020000}"/>
    <cellStyle name="Normal_pLANILHA DE BDI_MODELO v2_EXCEL" xfId="494" xr:uid="{00000000-0005-0000-0000-000041020000}"/>
    <cellStyle name="Normal_Planilha Modelo" xfId="495" xr:uid="{00000000-0005-0000-0000-000042020000}"/>
    <cellStyle name="Normal_Planilha RETROFIT PALÁCIO - VRF  DEZEMBRO  2013 CRONOGRAMA 15 MESES _ R02 - 2" xfId="496" xr:uid="{00000000-0005-0000-0000-000043020000}"/>
    <cellStyle name="Normal_SEJU" xfId="497" xr:uid="{00000000-0005-0000-0000-000044020000}"/>
    <cellStyle name="Nota 2" xfId="498" xr:uid="{00000000-0005-0000-0000-000045020000}"/>
    <cellStyle name="Nota 2 2" xfId="499" xr:uid="{00000000-0005-0000-0000-000046020000}"/>
    <cellStyle name="Nota 2 2 2" xfId="500" xr:uid="{00000000-0005-0000-0000-000047020000}"/>
    <cellStyle name="Nota 2 2_CÁLCULO DE HORAS - tabela MARÇO 2014" xfId="501" xr:uid="{00000000-0005-0000-0000-000048020000}"/>
    <cellStyle name="Nota 2 3" xfId="502" xr:uid="{00000000-0005-0000-0000-000049020000}"/>
    <cellStyle name="Nota 2 3 2" xfId="503" xr:uid="{00000000-0005-0000-0000-00004A020000}"/>
    <cellStyle name="Nota 2 3_CÁLCULO DE HORAS - tabela MARÇO 2014" xfId="504" xr:uid="{00000000-0005-0000-0000-00004B020000}"/>
    <cellStyle name="Nota 2 4" xfId="505" xr:uid="{00000000-0005-0000-0000-00004C020000}"/>
    <cellStyle name="Nota 2_AQPNG_ORC_R01_2013_11_22(OBRA COMPLETA) 29112013-2" xfId="506" xr:uid="{00000000-0005-0000-0000-00004D020000}"/>
    <cellStyle name="Nota 3" xfId="507" xr:uid="{00000000-0005-0000-0000-00004E020000}"/>
    <cellStyle name="Nota 3 2" xfId="508" xr:uid="{00000000-0005-0000-0000-00004F020000}"/>
    <cellStyle name="Nota 3_CÁLCULO DE HORAS - tabela MARÇO 2014" xfId="509" xr:uid="{00000000-0005-0000-0000-000050020000}"/>
    <cellStyle name="Nota 4" xfId="510" xr:uid="{00000000-0005-0000-0000-000051020000}"/>
    <cellStyle name="Nota 5" xfId="511" xr:uid="{00000000-0005-0000-0000-000052020000}"/>
    <cellStyle name="Nota 6" xfId="512" xr:uid="{00000000-0005-0000-0000-000053020000}"/>
    <cellStyle name="Nota 6 2" xfId="513" xr:uid="{00000000-0005-0000-0000-000054020000}"/>
    <cellStyle name="Percent" xfId="514" xr:uid="{00000000-0005-0000-0000-000055020000}"/>
    <cellStyle name="Percent [2]" xfId="515" xr:uid="{00000000-0005-0000-0000-000056020000}"/>
    <cellStyle name="Percentagem 2" xfId="516" xr:uid="{00000000-0005-0000-0000-000057020000}"/>
    <cellStyle name="Percentagem 2 2" xfId="517" xr:uid="{00000000-0005-0000-0000-000058020000}"/>
    <cellStyle name="Percentagem 2 3" xfId="518" xr:uid="{00000000-0005-0000-0000-000059020000}"/>
    <cellStyle name="Percentagem 2_AQPNG_ORC_R01_2013_11_22(OBRA COMPLETA) 29112013-2" xfId="519" xr:uid="{00000000-0005-0000-0000-00005A020000}"/>
    <cellStyle name="Percentagem 3" xfId="520" xr:uid="{00000000-0005-0000-0000-00005B020000}"/>
    <cellStyle name="Percentagem 3 2" xfId="521" xr:uid="{00000000-0005-0000-0000-00005C020000}"/>
    <cellStyle name="Percentagem 3_AQPNG_ORC_R01_2013_11_22(OBRA COMPLETA) 29112013-2" xfId="522" xr:uid="{00000000-0005-0000-0000-00005D020000}"/>
    <cellStyle name="Percentagem 4" xfId="523" xr:uid="{00000000-0005-0000-0000-00005E020000}"/>
    <cellStyle name="Percentagem 4 2" xfId="524" xr:uid="{00000000-0005-0000-0000-00005F020000}"/>
    <cellStyle name="Percentagem 4_AQPNG_ORC_R01_2013_11_22(OBRA COMPLETA) 29112013-2" xfId="525" xr:uid="{00000000-0005-0000-0000-000060020000}"/>
    <cellStyle name="PLANILHA ANALITICA" xfId="526" xr:uid="{00000000-0005-0000-0000-000061020000}"/>
    <cellStyle name="PLANILHA ANALITICA 2" xfId="527" xr:uid="{00000000-0005-0000-0000-000062020000}"/>
    <cellStyle name="PLANILHA ANALITICA_AQPNG_ORC_R01_2013_11_22(OBRA COMPLETA) 29112013-2" xfId="528" xr:uid="{00000000-0005-0000-0000-000063020000}"/>
    <cellStyle name="planilhas" xfId="529" xr:uid="{00000000-0005-0000-0000-000064020000}"/>
    <cellStyle name="Porcentagem" xfId="530" builtinId="5"/>
    <cellStyle name="Porcentagem 10" xfId="836" xr:uid="{00000000-0005-0000-0000-000066020000}"/>
    <cellStyle name="Porcentagem 10 2" xfId="945" xr:uid="{00000000-0005-0000-0000-000067020000}"/>
    <cellStyle name="Porcentagem 2" xfId="531" xr:uid="{00000000-0005-0000-0000-000068020000}"/>
    <cellStyle name="Porcentagem 2 10" xfId="532" xr:uid="{00000000-0005-0000-0000-000069020000}"/>
    <cellStyle name="Porcentagem 2 2" xfId="533" xr:uid="{00000000-0005-0000-0000-00006A020000}"/>
    <cellStyle name="Porcentagem 2 2 2" xfId="534" xr:uid="{00000000-0005-0000-0000-00006B020000}"/>
    <cellStyle name="Porcentagem 2 2_AQPNG_ORC_R01_2013_11_22(OBRA COMPLETA) 29112013-2" xfId="535" xr:uid="{00000000-0005-0000-0000-00006C020000}"/>
    <cellStyle name="Porcentagem 2 3" xfId="536" xr:uid="{00000000-0005-0000-0000-00006D020000}"/>
    <cellStyle name="Porcentagem 2 3 2" xfId="537" xr:uid="{00000000-0005-0000-0000-00006E020000}"/>
    <cellStyle name="Porcentagem 2 3_AQPNG_ORC_R01_2013_11_22(OBRA COMPLETA) 29112013-2" xfId="538" xr:uid="{00000000-0005-0000-0000-00006F020000}"/>
    <cellStyle name="Porcentagem 2 4" xfId="539" xr:uid="{00000000-0005-0000-0000-000070020000}"/>
    <cellStyle name="Porcentagem 2 4 2" xfId="540" xr:uid="{00000000-0005-0000-0000-000071020000}"/>
    <cellStyle name="Porcentagem 2 4_AQPNG_ORC_R01_2013_11_22(OBRA COMPLETA) 29112013-2" xfId="541" xr:uid="{00000000-0005-0000-0000-000072020000}"/>
    <cellStyle name="Porcentagem 2 5" xfId="542" xr:uid="{00000000-0005-0000-0000-000073020000}"/>
    <cellStyle name="Porcentagem 2 5 2" xfId="543" xr:uid="{00000000-0005-0000-0000-000074020000}"/>
    <cellStyle name="Porcentagem 2 5_AQPNG_ORC_R01_2013_11_22(OBRA COMPLETA) 29112013-2" xfId="544" xr:uid="{00000000-0005-0000-0000-000075020000}"/>
    <cellStyle name="Porcentagem 2 6" xfId="545" xr:uid="{00000000-0005-0000-0000-000076020000}"/>
    <cellStyle name="Porcentagem 2 6 2" xfId="546" xr:uid="{00000000-0005-0000-0000-000077020000}"/>
    <cellStyle name="Porcentagem 2 7" xfId="547" xr:uid="{00000000-0005-0000-0000-000078020000}"/>
    <cellStyle name="Porcentagem 2 8" xfId="548" xr:uid="{00000000-0005-0000-0000-000079020000}"/>
    <cellStyle name="Porcentagem 2 9" xfId="549" xr:uid="{00000000-0005-0000-0000-00007A020000}"/>
    <cellStyle name="Porcentagem 2_AQPNG_ORC_R01_2013_11_22(OBRA COMPLETA) 29112013-2" xfId="550" xr:uid="{00000000-0005-0000-0000-00007B020000}"/>
    <cellStyle name="Porcentagem 3" xfId="551" xr:uid="{00000000-0005-0000-0000-00007C020000}"/>
    <cellStyle name="Porcentagem 3 2" xfId="552" xr:uid="{00000000-0005-0000-0000-00007D020000}"/>
    <cellStyle name="Porcentagem 3 3" xfId="553" xr:uid="{00000000-0005-0000-0000-00007E020000}"/>
    <cellStyle name="Porcentagem 3 4" xfId="554" xr:uid="{00000000-0005-0000-0000-00007F020000}"/>
    <cellStyle name="Porcentagem 3_AQPNG_ORC_R01_2013_11_22(OBRA COMPLETA) 29112013-2" xfId="555" xr:uid="{00000000-0005-0000-0000-000080020000}"/>
    <cellStyle name="Porcentagem 4" xfId="556" xr:uid="{00000000-0005-0000-0000-000081020000}"/>
    <cellStyle name="Porcentagem 4 2" xfId="557" xr:uid="{00000000-0005-0000-0000-000082020000}"/>
    <cellStyle name="Porcentagem 4 2 2" xfId="558" xr:uid="{00000000-0005-0000-0000-000083020000}"/>
    <cellStyle name="Porcentagem 4 3" xfId="559" xr:uid="{00000000-0005-0000-0000-000084020000}"/>
    <cellStyle name="Porcentagem 4 4" xfId="560" xr:uid="{00000000-0005-0000-0000-000085020000}"/>
    <cellStyle name="Porcentagem 4 5" xfId="561" xr:uid="{00000000-0005-0000-0000-000086020000}"/>
    <cellStyle name="Porcentagem 4_AQPNG_ORC_R01_2013_11_22(OBRA COMPLETA) 29112013-2" xfId="562" xr:uid="{00000000-0005-0000-0000-000087020000}"/>
    <cellStyle name="Porcentagem 5" xfId="563" xr:uid="{00000000-0005-0000-0000-000088020000}"/>
    <cellStyle name="Porcentagem 6" xfId="839" xr:uid="{00000000-0005-0000-0000-000089020000}"/>
    <cellStyle name="Porcentagem 6 2" xfId="947" xr:uid="{00000000-0005-0000-0000-00008A020000}"/>
    <cellStyle name="Porcentagem 7" xfId="771" xr:uid="{00000000-0005-0000-0000-00008B020000}"/>
    <cellStyle name="Porcentagem 7 2" xfId="935" xr:uid="{00000000-0005-0000-0000-00008C020000}"/>
    <cellStyle name="Porcentagem 8" xfId="837" xr:uid="{00000000-0005-0000-0000-00008D020000}"/>
    <cellStyle name="Porcentagem 8 2" xfId="946" xr:uid="{00000000-0005-0000-0000-00008E020000}"/>
    <cellStyle name="Porcentagem 9" xfId="772" xr:uid="{00000000-0005-0000-0000-00008F020000}"/>
    <cellStyle name="Porcentagem 9 2" xfId="936" xr:uid="{00000000-0005-0000-0000-000090020000}"/>
    <cellStyle name="Porcentagem_pLANILHA DE BDI_MODELO v2_EXCEL" xfId="564" xr:uid="{00000000-0005-0000-0000-000091020000}"/>
    <cellStyle name="Porcentagem_SEJU" xfId="565" xr:uid="{00000000-0005-0000-0000-000092020000}"/>
    <cellStyle name="Porcentaje" xfId="566" xr:uid="{00000000-0005-0000-0000-000093020000}"/>
    <cellStyle name="RM" xfId="567" xr:uid="{00000000-0005-0000-0000-000094020000}"/>
    <cellStyle name="Saída 2" xfId="568" xr:uid="{00000000-0005-0000-0000-000095020000}"/>
    <cellStyle name="Saída 2 2" xfId="569" xr:uid="{00000000-0005-0000-0000-000096020000}"/>
    <cellStyle name="Saída 2 2 2" xfId="570" xr:uid="{00000000-0005-0000-0000-000097020000}"/>
    <cellStyle name="Saída 2 2_CÁLCULO DE HORAS - tabela MARÇO 2014" xfId="571" xr:uid="{00000000-0005-0000-0000-000098020000}"/>
    <cellStyle name="Saída 2 3" xfId="572" xr:uid="{00000000-0005-0000-0000-000099020000}"/>
    <cellStyle name="Saída 2 3 2" xfId="573" xr:uid="{00000000-0005-0000-0000-00009A020000}"/>
    <cellStyle name="Saída 2 3_CÁLCULO DE HORAS - tabela MARÇO 2014" xfId="574" xr:uid="{00000000-0005-0000-0000-00009B020000}"/>
    <cellStyle name="Saída 2 4" xfId="575" xr:uid="{00000000-0005-0000-0000-00009C020000}"/>
    <cellStyle name="Saída 2_AQPNG_ORC_R01_2013_11_22(OBRA COMPLETA) 29112013-2" xfId="576" xr:uid="{00000000-0005-0000-0000-00009D020000}"/>
    <cellStyle name="Saída 3" xfId="577" xr:uid="{00000000-0005-0000-0000-00009E020000}"/>
    <cellStyle name="Saída 3 2" xfId="578" xr:uid="{00000000-0005-0000-0000-00009F020000}"/>
    <cellStyle name="Saída 3_CÁLCULO DE HORAS - tabela MARÇO 2014" xfId="579" xr:uid="{00000000-0005-0000-0000-0000A0020000}"/>
    <cellStyle name="Separador de m" xfId="580" xr:uid="{00000000-0005-0000-0000-0000A1020000}"/>
    <cellStyle name="Separador de milhares 2" xfId="582" xr:uid="{00000000-0005-0000-0000-0000A2020000}"/>
    <cellStyle name="Separador de milhares 2 10" xfId="583" xr:uid="{00000000-0005-0000-0000-0000A3020000}"/>
    <cellStyle name="Separador de milhares 2 10 2" xfId="584" xr:uid="{00000000-0005-0000-0000-0000A4020000}"/>
    <cellStyle name="Separador de milhares 2 10 2 2" xfId="585" xr:uid="{00000000-0005-0000-0000-0000A5020000}"/>
    <cellStyle name="Separador de milhares 2 10 2 2 2" xfId="841" xr:uid="{00000000-0005-0000-0000-0000A6020000}"/>
    <cellStyle name="Separador de milhares 2 10 2 3" xfId="840" xr:uid="{00000000-0005-0000-0000-0000A7020000}"/>
    <cellStyle name="Separador de milhares 2 2" xfId="586" xr:uid="{00000000-0005-0000-0000-0000A8020000}"/>
    <cellStyle name="Separador de milhares 2 2 2" xfId="587" xr:uid="{00000000-0005-0000-0000-0000A9020000}"/>
    <cellStyle name="Separador de milhares 2 2 2 2" xfId="842" xr:uid="{00000000-0005-0000-0000-0000AA020000}"/>
    <cellStyle name="Separador de milhares 2 2_AQPNG_ORC_R01_2013_11_22(OBRA COMPLETA) 29112013-2" xfId="588" xr:uid="{00000000-0005-0000-0000-0000AB020000}"/>
    <cellStyle name="Separador de milhares 2 3" xfId="589" xr:uid="{00000000-0005-0000-0000-0000AC020000}"/>
    <cellStyle name="Separador de milhares 2 3 2" xfId="590" xr:uid="{00000000-0005-0000-0000-0000AD020000}"/>
    <cellStyle name="Separador de milhares 2 3 2 2" xfId="843" xr:uid="{00000000-0005-0000-0000-0000AE020000}"/>
    <cellStyle name="Separador de milhares 2 3_AQPNG_ORC_R01_2013_11_22(OBRA COMPLETA) 29112013-2" xfId="591" xr:uid="{00000000-0005-0000-0000-0000AF020000}"/>
    <cellStyle name="Separador de milhares 2 4" xfId="592" xr:uid="{00000000-0005-0000-0000-0000B0020000}"/>
    <cellStyle name="Separador de milhares 2 4 2" xfId="593" xr:uid="{00000000-0005-0000-0000-0000B1020000}"/>
    <cellStyle name="Separador de milhares 2 4 2 2" xfId="844" xr:uid="{00000000-0005-0000-0000-0000B2020000}"/>
    <cellStyle name="Separador de milhares 2 4_AQPNG_ORC_R01_2013_11_22(OBRA COMPLETA) 29112013-2" xfId="594" xr:uid="{00000000-0005-0000-0000-0000B3020000}"/>
    <cellStyle name="Separador de milhares 2 5" xfId="595" xr:uid="{00000000-0005-0000-0000-0000B4020000}"/>
    <cellStyle name="Separador de milhares 2 5 2" xfId="596" xr:uid="{00000000-0005-0000-0000-0000B5020000}"/>
    <cellStyle name="Separador de milhares 2 5 2 2" xfId="597" xr:uid="{00000000-0005-0000-0000-0000B6020000}"/>
    <cellStyle name="Separador de milhares 2 5 2 2 2" xfId="846" xr:uid="{00000000-0005-0000-0000-0000B7020000}"/>
    <cellStyle name="Separador de milhares 2 5 2 3" xfId="845" xr:uid="{00000000-0005-0000-0000-0000B8020000}"/>
    <cellStyle name="Separador de milhares 2 5 3" xfId="598" xr:uid="{00000000-0005-0000-0000-0000B9020000}"/>
    <cellStyle name="Separador de milhares 2 5_AQPNG_ORC_R01_2013_11_22(OBRA COMPLETA) 29112013-2" xfId="599" xr:uid="{00000000-0005-0000-0000-0000BA020000}"/>
    <cellStyle name="Separador de milhares 2 6" xfId="600" xr:uid="{00000000-0005-0000-0000-0000BB020000}"/>
    <cellStyle name="Separador de milhares 2 6 2" xfId="601" xr:uid="{00000000-0005-0000-0000-0000BC020000}"/>
    <cellStyle name="Separador de milhares 2 6 2 2" xfId="848" xr:uid="{00000000-0005-0000-0000-0000BD020000}"/>
    <cellStyle name="Separador de milhares 2 6 3" xfId="602" xr:uid="{00000000-0005-0000-0000-0000BE020000}"/>
    <cellStyle name="Separador de milhares 2 6 3 2" xfId="849" xr:uid="{00000000-0005-0000-0000-0000BF020000}"/>
    <cellStyle name="Separador de milhares 2 6 4" xfId="847" xr:uid="{00000000-0005-0000-0000-0000C0020000}"/>
    <cellStyle name="Separador de milhares 2 7" xfId="603" xr:uid="{00000000-0005-0000-0000-0000C1020000}"/>
    <cellStyle name="Separador de milhares 2 7 2" xfId="604" xr:uid="{00000000-0005-0000-0000-0000C2020000}"/>
    <cellStyle name="Separador de milhares 2 7 2 2" xfId="605" xr:uid="{00000000-0005-0000-0000-0000C3020000}"/>
    <cellStyle name="Separador de milhares 2 7 2 2 2" xfId="851" xr:uid="{00000000-0005-0000-0000-0000C4020000}"/>
    <cellStyle name="Separador de milhares 2 7 2 3" xfId="850" xr:uid="{00000000-0005-0000-0000-0000C5020000}"/>
    <cellStyle name="Separador de milhares 2 8" xfId="606" xr:uid="{00000000-0005-0000-0000-0000C6020000}"/>
    <cellStyle name="Separador de milhares 2 8 2" xfId="607" xr:uid="{00000000-0005-0000-0000-0000C7020000}"/>
    <cellStyle name="Separador de milhares 2 8 2 2" xfId="608" xr:uid="{00000000-0005-0000-0000-0000C8020000}"/>
    <cellStyle name="Separador de milhares 2 8 2 2 2" xfId="853" xr:uid="{00000000-0005-0000-0000-0000C9020000}"/>
    <cellStyle name="Separador de milhares 2 8 2 3" xfId="852" xr:uid="{00000000-0005-0000-0000-0000CA020000}"/>
    <cellStyle name="Separador de milhares 2 9" xfId="609" xr:uid="{00000000-0005-0000-0000-0000CB020000}"/>
    <cellStyle name="Separador de milhares 2 9 2" xfId="610" xr:uid="{00000000-0005-0000-0000-0000CC020000}"/>
    <cellStyle name="Separador de milhares 2 9 2 2" xfId="611" xr:uid="{00000000-0005-0000-0000-0000CD020000}"/>
    <cellStyle name="Separador de milhares 2 9 2 2 2" xfId="855" xr:uid="{00000000-0005-0000-0000-0000CE020000}"/>
    <cellStyle name="Separador de milhares 2 9 2 3" xfId="854" xr:uid="{00000000-0005-0000-0000-0000CF020000}"/>
    <cellStyle name="Separador de milhares 2_AQPNG_ORC_R01_2013_11_22(OBRA COMPLETA) 29112013-2" xfId="612" xr:uid="{00000000-0005-0000-0000-0000D0020000}"/>
    <cellStyle name="Separador de milhares 3" xfId="613" xr:uid="{00000000-0005-0000-0000-0000D1020000}"/>
    <cellStyle name="Separador de milhares 3 2" xfId="614" xr:uid="{00000000-0005-0000-0000-0000D2020000}"/>
    <cellStyle name="Separador de milhares 3 2 2" xfId="615" xr:uid="{00000000-0005-0000-0000-0000D3020000}"/>
    <cellStyle name="Separador de milhares 3 2 3" xfId="616" xr:uid="{00000000-0005-0000-0000-0000D4020000}"/>
    <cellStyle name="Separador de milhares 3 2 3 2" xfId="856" xr:uid="{00000000-0005-0000-0000-0000D5020000}"/>
    <cellStyle name="Separador de milhares 3 2 4" xfId="617" xr:uid="{00000000-0005-0000-0000-0000D6020000}"/>
    <cellStyle name="Separador de milhares 3 2_AQPNG_ORC_R01_2013_11_22(OBRA COMPLETA) 29112013-2" xfId="618" xr:uid="{00000000-0005-0000-0000-0000D7020000}"/>
    <cellStyle name="Separador de milhares 3 3" xfId="619" xr:uid="{00000000-0005-0000-0000-0000D8020000}"/>
    <cellStyle name="Separador de milhares 3 3 2" xfId="620" xr:uid="{00000000-0005-0000-0000-0000D9020000}"/>
    <cellStyle name="Separador de milhares 3 3 2 2" xfId="857" xr:uid="{00000000-0005-0000-0000-0000DA020000}"/>
    <cellStyle name="Separador de milhares 3 3_AQPNG_ORC_R01_2013_11_22(OBRA COMPLETA) 29112013-2" xfId="621" xr:uid="{00000000-0005-0000-0000-0000DB020000}"/>
    <cellStyle name="Separador de milhares 3 4" xfId="622" xr:uid="{00000000-0005-0000-0000-0000DC020000}"/>
    <cellStyle name="Separador de milhares 3 4 2" xfId="623" xr:uid="{00000000-0005-0000-0000-0000DD020000}"/>
    <cellStyle name="Separador de milhares 3 4 2 2" xfId="624" xr:uid="{00000000-0005-0000-0000-0000DE020000}"/>
    <cellStyle name="Separador de milhares 3 4 2 2 2" xfId="859" xr:uid="{00000000-0005-0000-0000-0000DF020000}"/>
    <cellStyle name="Separador de milhares 3 4 2 3" xfId="858" xr:uid="{00000000-0005-0000-0000-0000E0020000}"/>
    <cellStyle name="Separador de milhares 3 4 3" xfId="625" xr:uid="{00000000-0005-0000-0000-0000E1020000}"/>
    <cellStyle name="Separador de milhares 3 4 3 2" xfId="626" xr:uid="{00000000-0005-0000-0000-0000E2020000}"/>
    <cellStyle name="Separador de milhares 3 4 3 2 2" xfId="861" xr:uid="{00000000-0005-0000-0000-0000E3020000}"/>
    <cellStyle name="Separador de milhares 3 4 3 3" xfId="860" xr:uid="{00000000-0005-0000-0000-0000E4020000}"/>
    <cellStyle name="Separador de milhares 3 5" xfId="627" xr:uid="{00000000-0005-0000-0000-0000E5020000}"/>
    <cellStyle name="Separador de milhares 3 5 2" xfId="628" xr:uid="{00000000-0005-0000-0000-0000E6020000}"/>
    <cellStyle name="Separador de milhares 3 5 2 2" xfId="629" xr:uid="{00000000-0005-0000-0000-0000E7020000}"/>
    <cellStyle name="Separador de milhares 3 5 2 2 2" xfId="863" xr:uid="{00000000-0005-0000-0000-0000E8020000}"/>
    <cellStyle name="Separador de milhares 3 5 2 3" xfId="862" xr:uid="{00000000-0005-0000-0000-0000E9020000}"/>
    <cellStyle name="Separador de milhares 3 5 3" xfId="630" xr:uid="{00000000-0005-0000-0000-0000EA020000}"/>
    <cellStyle name="Separador de milhares 3 5 3 2" xfId="631" xr:uid="{00000000-0005-0000-0000-0000EB020000}"/>
    <cellStyle name="Separador de milhares 3 5 3 2 2" xfId="865" xr:uid="{00000000-0005-0000-0000-0000EC020000}"/>
    <cellStyle name="Separador de milhares 3 5 3 3" xfId="864" xr:uid="{00000000-0005-0000-0000-0000ED020000}"/>
    <cellStyle name="Separador de milhares 3 6" xfId="632" xr:uid="{00000000-0005-0000-0000-0000EE020000}"/>
    <cellStyle name="Separador de milhares 3 6 2" xfId="633" xr:uid="{00000000-0005-0000-0000-0000EF020000}"/>
    <cellStyle name="Separador de milhares 3 6 2 2" xfId="634" xr:uid="{00000000-0005-0000-0000-0000F0020000}"/>
    <cellStyle name="Separador de milhares 3 6 2 2 2" xfId="867" xr:uid="{00000000-0005-0000-0000-0000F1020000}"/>
    <cellStyle name="Separador de milhares 3 6 2 3" xfId="866" xr:uid="{00000000-0005-0000-0000-0000F2020000}"/>
    <cellStyle name="Separador de milhares 3 7" xfId="635" xr:uid="{00000000-0005-0000-0000-0000F3020000}"/>
    <cellStyle name="Separador de milhares 3 7 2" xfId="636" xr:uid="{00000000-0005-0000-0000-0000F4020000}"/>
    <cellStyle name="Separador de milhares 3 7 2 2" xfId="637" xr:uid="{00000000-0005-0000-0000-0000F5020000}"/>
    <cellStyle name="Separador de milhares 3 7 2 2 2" xfId="869" xr:uid="{00000000-0005-0000-0000-0000F6020000}"/>
    <cellStyle name="Separador de milhares 3 7 2 3" xfId="868" xr:uid="{00000000-0005-0000-0000-0000F7020000}"/>
    <cellStyle name="Separador de milhares 3 8" xfId="638" xr:uid="{00000000-0005-0000-0000-0000F8020000}"/>
    <cellStyle name="Separador de milhares 3_AQPNG_ORC_R01_2013_11_22(OBRA COMPLETA) 29112013-2" xfId="639" xr:uid="{00000000-0005-0000-0000-0000F9020000}"/>
    <cellStyle name="Separador de milhares 4" xfId="640" xr:uid="{00000000-0005-0000-0000-0000FA020000}"/>
    <cellStyle name="Separador de milhares 4 2" xfId="641" xr:uid="{00000000-0005-0000-0000-0000FB020000}"/>
    <cellStyle name="Separador de milhares 4 2 2" xfId="642" xr:uid="{00000000-0005-0000-0000-0000FC020000}"/>
    <cellStyle name="Separador de milhares 4 2_AQPNG_ORC_R01_2013_11_22(OBRA COMPLETA) 29112013-2" xfId="643" xr:uid="{00000000-0005-0000-0000-0000FD020000}"/>
    <cellStyle name="Separador de milhares 4 3" xfId="644" xr:uid="{00000000-0005-0000-0000-0000FE020000}"/>
    <cellStyle name="Separador de milhares 4 3 2" xfId="645" xr:uid="{00000000-0005-0000-0000-0000FF020000}"/>
    <cellStyle name="Separador de milhares 4 3 2 2" xfId="870" xr:uid="{00000000-0005-0000-0000-000000030000}"/>
    <cellStyle name="Separador de milhares 4 3_AQPNG_ORC_R01_2013_11_22(OBRA COMPLETA) 29112013-2" xfId="646" xr:uid="{00000000-0005-0000-0000-000001030000}"/>
    <cellStyle name="Separador de milhares 4 4" xfId="647" xr:uid="{00000000-0005-0000-0000-000002030000}"/>
    <cellStyle name="Separador de milhares 4 4 2" xfId="648" xr:uid="{00000000-0005-0000-0000-000003030000}"/>
    <cellStyle name="Separador de milhares 4 4 2 2" xfId="649" xr:uid="{00000000-0005-0000-0000-000004030000}"/>
    <cellStyle name="Separador de milhares 4 4 2 2 2" xfId="872" xr:uid="{00000000-0005-0000-0000-000005030000}"/>
    <cellStyle name="Separador de milhares 4 4 2 3" xfId="871" xr:uid="{00000000-0005-0000-0000-000006030000}"/>
    <cellStyle name="Separador de milhares 4 4 3" xfId="650" xr:uid="{00000000-0005-0000-0000-000007030000}"/>
    <cellStyle name="Separador de milhares 4 4 3 2" xfId="651" xr:uid="{00000000-0005-0000-0000-000008030000}"/>
    <cellStyle name="Separador de milhares 4 4 3 2 2" xfId="874" xr:uid="{00000000-0005-0000-0000-000009030000}"/>
    <cellStyle name="Separador de milhares 4 4 3 3" xfId="873" xr:uid="{00000000-0005-0000-0000-00000A030000}"/>
    <cellStyle name="Separador de milhares 4 5" xfId="652" xr:uid="{00000000-0005-0000-0000-00000B030000}"/>
    <cellStyle name="Separador de milhares 4 5 2" xfId="653" xr:uid="{00000000-0005-0000-0000-00000C030000}"/>
    <cellStyle name="Separador de milhares 4 5 2 2" xfId="654" xr:uid="{00000000-0005-0000-0000-00000D030000}"/>
    <cellStyle name="Separador de milhares 4 5 2 2 2" xfId="876" xr:uid="{00000000-0005-0000-0000-00000E030000}"/>
    <cellStyle name="Separador de milhares 4 5 2 3" xfId="875" xr:uid="{00000000-0005-0000-0000-00000F030000}"/>
    <cellStyle name="Separador de milhares 4 6" xfId="655" xr:uid="{00000000-0005-0000-0000-000010030000}"/>
    <cellStyle name="Separador de milhares 4 6 2" xfId="656" xr:uid="{00000000-0005-0000-0000-000011030000}"/>
    <cellStyle name="Separador de milhares 4 6 2 2" xfId="657" xr:uid="{00000000-0005-0000-0000-000012030000}"/>
    <cellStyle name="Separador de milhares 4 6 2 2 2" xfId="878" xr:uid="{00000000-0005-0000-0000-000013030000}"/>
    <cellStyle name="Separador de milhares 4 6 2 3" xfId="877" xr:uid="{00000000-0005-0000-0000-000014030000}"/>
    <cellStyle name="Separador de milhares 4 7" xfId="658" xr:uid="{00000000-0005-0000-0000-000015030000}"/>
    <cellStyle name="Separador de milhares 4 7 2" xfId="659" xr:uid="{00000000-0005-0000-0000-000016030000}"/>
    <cellStyle name="Separador de milhares 4 7 2 2" xfId="660" xr:uid="{00000000-0005-0000-0000-000017030000}"/>
    <cellStyle name="Separador de milhares 4 7 2 2 2" xfId="880" xr:uid="{00000000-0005-0000-0000-000018030000}"/>
    <cellStyle name="Separador de milhares 4 7 2 3" xfId="879" xr:uid="{00000000-0005-0000-0000-000019030000}"/>
    <cellStyle name="Separador de milhares 4 8" xfId="661" xr:uid="{00000000-0005-0000-0000-00001A030000}"/>
    <cellStyle name="Separador de milhares 4_AQPNG_ORC_R01_2013_11_22(OBRA COMPLETA) 29112013-2" xfId="662" xr:uid="{00000000-0005-0000-0000-00001B030000}"/>
    <cellStyle name="Separador de milhares 5" xfId="663" xr:uid="{00000000-0005-0000-0000-00001C030000}"/>
    <cellStyle name="Separador de milhares 5 2" xfId="664" xr:uid="{00000000-0005-0000-0000-00001D030000}"/>
    <cellStyle name="Separador de milhares 5 2 2" xfId="881" xr:uid="{00000000-0005-0000-0000-00001E030000}"/>
    <cellStyle name="Separador de milhares 5_AQPNG_ORC_R01_2013_11_22(OBRA COMPLETA) 29112013-2" xfId="665" xr:uid="{00000000-0005-0000-0000-00001F030000}"/>
    <cellStyle name="Separador de milhares 6" xfId="666" xr:uid="{00000000-0005-0000-0000-000020030000}"/>
    <cellStyle name="Separador de milhares 6 2" xfId="667" xr:uid="{00000000-0005-0000-0000-000021030000}"/>
    <cellStyle name="Separador de milhares 6 2 2" xfId="882" xr:uid="{00000000-0005-0000-0000-000022030000}"/>
    <cellStyle name="Separador de milhares 6_AQPNG_ORC_R01_2013_11_22(OBRA COMPLETA) 29112013-2" xfId="668" xr:uid="{00000000-0005-0000-0000-000023030000}"/>
    <cellStyle name="Separador de milhares 7" xfId="669" xr:uid="{00000000-0005-0000-0000-000024030000}"/>
    <cellStyle name="Separador de milhares 7 2" xfId="670" xr:uid="{00000000-0005-0000-0000-000025030000}"/>
    <cellStyle name="Separador de milhares 7 2 2" xfId="671" xr:uid="{00000000-0005-0000-0000-000026030000}"/>
    <cellStyle name="Separador de milhares 7 2 2 2" xfId="885" xr:uid="{00000000-0005-0000-0000-000027030000}"/>
    <cellStyle name="Separador de milhares 7 2 3" xfId="884" xr:uid="{00000000-0005-0000-0000-000028030000}"/>
    <cellStyle name="Separador de milhares 7 3" xfId="672" xr:uid="{00000000-0005-0000-0000-000029030000}"/>
    <cellStyle name="Separador de milhares 7 3 2" xfId="886" xr:uid="{00000000-0005-0000-0000-00002A030000}"/>
    <cellStyle name="Separador de milhares 7 4" xfId="673" xr:uid="{00000000-0005-0000-0000-00002B030000}"/>
    <cellStyle name="Separador de milhares 7 4 2" xfId="887" xr:uid="{00000000-0005-0000-0000-00002C030000}"/>
    <cellStyle name="Separador de milhares 7 5" xfId="883" xr:uid="{00000000-0005-0000-0000-00002D030000}"/>
    <cellStyle name="Separador de milhares 8" xfId="674" xr:uid="{00000000-0005-0000-0000-00002E030000}"/>
    <cellStyle name="Separador de milhares 8 2" xfId="675" xr:uid="{00000000-0005-0000-0000-00002F030000}"/>
    <cellStyle name="Separador de milhares 8 2 2" xfId="676" xr:uid="{00000000-0005-0000-0000-000030030000}"/>
    <cellStyle name="Separador de milhares 8 2 2 2" xfId="677" xr:uid="{00000000-0005-0000-0000-000031030000}"/>
    <cellStyle name="Separador de milhares 8 2 2 2 2" xfId="891" xr:uid="{00000000-0005-0000-0000-000032030000}"/>
    <cellStyle name="Separador de milhares 8 2 2 3" xfId="890" xr:uid="{00000000-0005-0000-0000-000033030000}"/>
    <cellStyle name="Separador de milhares 8 2 3" xfId="678" xr:uid="{00000000-0005-0000-0000-000034030000}"/>
    <cellStyle name="Separador de milhares 8 2 3 2" xfId="892" xr:uid="{00000000-0005-0000-0000-000035030000}"/>
    <cellStyle name="Separador de milhares 8 2 4" xfId="889" xr:uid="{00000000-0005-0000-0000-000036030000}"/>
    <cellStyle name="Separador de milhares 8 3" xfId="679" xr:uid="{00000000-0005-0000-0000-000037030000}"/>
    <cellStyle name="Separador de milhares 8 3 2" xfId="680" xr:uid="{00000000-0005-0000-0000-000038030000}"/>
    <cellStyle name="Separador de milhares 8 3 2 2" xfId="894" xr:uid="{00000000-0005-0000-0000-000039030000}"/>
    <cellStyle name="Separador de milhares 8 3 3" xfId="893" xr:uid="{00000000-0005-0000-0000-00003A030000}"/>
    <cellStyle name="Separador de milhares 8 4" xfId="681" xr:uid="{00000000-0005-0000-0000-00003B030000}"/>
    <cellStyle name="Separador de milhares 8 4 2" xfId="682" xr:uid="{00000000-0005-0000-0000-00003C030000}"/>
    <cellStyle name="Separador de milhares 8 4 2 2" xfId="896" xr:uid="{00000000-0005-0000-0000-00003D030000}"/>
    <cellStyle name="Separador de milhares 8 4 3" xfId="895" xr:uid="{00000000-0005-0000-0000-00003E030000}"/>
    <cellStyle name="Separador de milhares 8 5" xfId="683" xr:uid="{00000000-0005-0000-0000-00003F030000}"/>
    <cellStyle name="Separador de milhares 8 5 2" xfId="897" xr:uid="{00000000-0005-0000-0000-000040030000}"/>
    <cellStyle name="Separador de milhares 8 6" xfId="888" xr:uid="{00000000-0005-0000-0000-000041030000}"/>
    <cellStyle name="Separador de milhares 9" xfId="684" xr:uid="{00000000-0005-0000-0000-000042030000}"/>
    <cellStyle name="Separador de milhares 9 2" xfId="898" xr:uid="{00000000-0005-0000-0000-000043030000}"/>
    <cellStyle name="Separador de milhares_ELETRICA_2 2 2" xfId="685" xr:uid="{00000000-0005-0000-0000-000044030000}"/>
    <cellStyle name="Separador de milhares_ELETRICA_2 2_MODELO Planilha Orçamentária obra menor _ SEIL-PRED-SUDE _ JUN 2013-2" xfId="686" xr:uid="{00000000-0005-0000-0000-000045030000}"/>
    <cellStyle name="Separador de milhares_SEJU" xfId="687" xr:uid="{00000000-0005-0000-0000-000046030000}"/>
    <cellStyle name="subhead" xfId="688" xr:uid="{00000000-0005-0000-0000-000047030000}"/>
    <cellStyle name="Texto de Aviso 2" xfId="689" xr:uid="{00000000-0005-0000-0000-000048030000}"/>
    <cellStyle name="Texto de Aviso 2 2" xfId="690" xr:uid="{00000000-0005-0000-0000-000049030000}"/>
    <cellStyle name="Texto de Aviso 2_AQPNG_ORC_R01_2013_11_22(OBRA COMPLETA) 29112013-2" xfId="691" xr:uid="{00000000-0005-0000-0000-00004A030000}"/>
    <cellStyle name="Texto Explicativo 2" xfId="692" xr:uid="{00000000-0005-0000-0000-00004B030000}"/>
    <cellStyle name="Texto Explicativo 2 2" xfId="693" xr:uid="{00000000-0005-0000-0000-00004C030000}"/>
    <cellStyle name="Texto Explicativo 2_AQPNG_ORC_R01_2013_11_22(OBRA COMPLETA) 29112013-2" xfId="694" xr:uid="{00000000-0005-0000-0000-00004D030000}"/>
    <cellStyle name="Título 1 2" xfId="695" xr:uid="{00000000-0005-0000-0000-00004E030000}"/>
    <cellStyle name="Título 1 3" xfId="696" xr:uid="{00000000-0005-0000-0000-00004F030000}"/>
    <cellStyle name="Título 2 2" xfId="697" xr:uid="{00000000-0005-0000-0000-000050030000}"/>
    <cellStyle name="Título 2 3" xfId="698" xr:uid="{00000000-0005-0000-0000-000051030000}"/>
    <cellStyle name="Título 3 2" xfId="699" xr:uid="{00000000-0005-0000-0000-000052030000}"/>
    <cellStyle name="Título 3 3" xfId="700" xr:uid="{00000000-0005-0000-0000-000053030000}"/>
    <cellStyle name="Título 4 2" xfId="701" xr:uid="{00000000-0005-0000-0000-000054030000}"/>
    <cellStyle name="Título 4 3" xfId="702" xr:uid="{00000000-0005-0000-0000-000055030000}"/>
    <cellStyle name="Título 5" xfId="703" xr:uid="{00000000-0005-0000-0000-000056030000}"/>
    <cellStyle name="Título 5 2" xfId="704" xr:uid="{00000000-0005-0000-0000-000057030000}"/>
    <cellStyle name="Título 5 3" xfId="705" xr:uid="{00000000-0005-0000-0000-000058030000}"/>
    <cellStyle name="Título 5_AQPNG_ORC_R01_2013_11_22(OBRA COMPLETA) 29112013-2" xfId="706" xr:uid="{00000000-0005-0000-0000-000059030000}"/>
    <cellStyle name="Título 6" xfId="707" xr:uid="{00000000-0005-0000-0000-00005A030000}"/>
    <cellStyle name="Título 7" xfId="708" xr:uid="{00000000-0005-0000-0000-00005B030000}"/>
    <cellStyle name="Total 2" xfId="709" xr:uid="{00000000-0005-0000-0000-00005C030000}"/>
    <cellStyle name="Total 2 2" xfId="710" xr:uid="{00000000-0005-0000-0000-00005D030000}"/>
    <cellStyle name="Total 2 2 2" xfId="711" xr:uid="{00000000-0005-0000-0000-00005E030000}"/>
    <cellStyle name="Total 2 2_CÁLCULO DE HORAS - tabela MARÇO 2014" xfId="712" xr:uid="{00000000-0005-0000-0000-00005F030000}"/>
    <cellStyle name="Total 2 3" xfId="713" xr:uid="{00000000-0005-0000-0000-000060030000}"/>
    <cellStyle name="Total 2 3 2" xfId="714" xr:uid="{00000000-0005-0000-0000-000061030000}"/>
    <cellStyle name="Total 2 3_CÁLCULO DE HORAS - tabela MARÇO 2014" xfId="715" xr:uid="{00000000-0005-0000-0000-000062030000}"/>
    <cellStyle name="Total 2 4" xfId="716" xr:uid="{00000000-0005-0000-0000-000063030000}"/>
    <cellStyle name="Total 2_AQPNG_ORC_R01_2013_11_22(OBRA COMPLETA) 29112013-2" xfId="717" xr:uid="{00000000-0005-0000-0000-000064030000}"/>
    <cellStyle name="Total 3" xfId="718" xr:uid="{00000000-0005-0000-0000-000065030000}"/>
    <cellStyle name="Total 3 2" xfId="719" xr:uid="{00000000-0005-0000-0000-000066030000}"/>
    <cellStyle name="Total 3_CÁLCULO DE HORAS - tabela MARÇO 2014" xfId="720" xr:uid="{00000000-0005-0000-0000-000067030000}"/>
    <cellStyle name="Verificar Célula" xfId="721" xr:uid="{00000000-0005-0000-0000-000068030000}"/>
    <cellStyle name="Verificar Célula 2" xfId="722" xr:uid="{00000000-0005-0000-0000-000069030000}"/>
    <cellStyle name="Vírgula" xfId="581" builtinId="3"/>
    <cellStyle name="Vírgula 10" xfId="723" xr:uid="{00000000-0005-0000-0000-00006B030000}"/>
    <cellStyle name="Vírgula 10 2" xfId="900" xr:uid="{00000000-0005-0000-0000-00006C030000}"/>
    <cellStyle name="Vírgula 11" xfId="724" xr:uid="{00000000-0005-0000-0000-00006D030000}"/>
    <cellStyle name="Vírgula 11 2" xfId="901" xr:uid="{00000000-0005-0000-0000-00006E030000}"/>
    <cellStyle name="Vírgula 12" xfId="899" xr:uid="{00000000-0005-0000-0000-00006F030000}"/>
    <cellStyle name="Vírgula 12 2" xfId="948" xr:uid="{00000000-0005-0000-0000-000070030000}"/>
    <cellStyle name="Vírgula 2" xfId="725" xr:uid="{00000000-0005-0000-0000-000071030000}"/>
    <cellStyle name="Vírgula 2 10" xfId="726" xr:uid="{00000000-0005-0000-0000-000072030000}"/>
    <cellStyle name="Vírgula 2 2" xfId="727" xr:uid="{00000000-0005-0000-0000-000073030000}"/>
    <cellStyle name="Vírgula 2 2 2" xfId="728" xr:uid="{00000000-0005-0000-0000-000074030000}"/>
    <cellStyle name="Vírgula 2 2 2 2" xfId="729" xr:uid="{00000000-0005-0000-0000-000075030000}"/>
    <cellStyle name="Vírgula 2 2 2 2 2" xfId="730" xr:uid="{00000000-0005-0000-0000-000076030000}"/>
    <cellStyle name="Vírgula 2 2 2 2 2 2" xfId="903" xr:uid="{00000000-0005-0000-0000-000077030000}"/>
    <cellStyle name="Vírgula 2 2 2 2 3" xfId="902" xr:uid="{00000000-0005-0000-0000-000078030000}"/>
    <cellStyle name="Vírgula 2 2 3" xfId="731" xr:uid="{00000000-0005-0000-0000-000079030000}"/>
    <cellStyle name="Vírgula 2 2_AQPNG_ORC_R01_2013_11_22(OBRA COMPLETA) 29112013-2" xfId="732" xr:uid="{00000000-0005-0000-0000-00007A030000}"/>
    <cellStyle name="Vírgula 2 3" xfId="733" xr:uid="{00000000-0005-0000-0000-00007B030000}"/>
    <cellStyle name="Vírgula 2 3 2" xfId="734" xr:uid="{00000000-0005-0000-0000-00007C030000}"/>
    <cellStyle name="Vírgula 2 3 2 2" xfId="904" xr:uid="{00000000-0005-0000-0000-00007D030000}"/>
    <cellStyle name="Vírgula 2 3_CÁLCULO DE HORAS - tabela MARÇO 2014" xfId="735" xr:uid="{00000000-0005-0000-0000-00007E030000}"/>
    <cellStyle name="Vírgula 2 4" xfId="736" xr:uid="{00000000-0005-0000-0000-00007F030000}"/>
    <cellStyle name="Vírgula 2 4 2" xfId="905" xr:uid="{00000000-0005-0000-0000-000080030000}"/>
    <cellStyle name="Vírgula 2 5" xfId="737" xr:uid="{00000000-0005-0000-0000-000081030000}"/>
    <cellStyle name="Vírgula 2 5 2" xfId="906" xr:uid="{00000000-0005-0000-0000-000082030000}"/>
    <cellStyle name="Vírgula 2 6" xfId="738" xr:uid="{00000000-0005-0000-0000-000083030000}"/>
    <cellStyle name="Vírgula 2 7" xfId="739" xr:uid="{00000000-0005-0000-0000-000084030000}"/>
    <cellStyle name="Vírgula 2 8" xfId="740" xr:uid="{00000000-0005-0000-0000-000085030000}"/>
    <cellStyle name="Vírgula 2 9" xfId="741" xr:uid="{00000000-0005-0000-0000-000086030000}"/>
    <cellStyle name="Vírgula 2_AQPNG_ORC_R01_2013_11_22(OBRA COMPLETA) 29112013-2" xfId="742" xr:uid="{00000000-0005-0000-0000-000087030000}"/>
    <cellStyle name="Vírgula 3" xfId="743" xr:uid="{00000000-0005-0000-0000-000088030000}"/>
    <cellStyle name="Vírgula 3 2" xfId="744" xr:uid="{00000000-0005-0000-0000-000089030000}"/>
    <cellStyle name="Vírgula 3 2 2" xfId="907" xr:uid="{00000000-0005-0000-0000-00008A030000}"/>
    <cellStyle name="Vírgula 3_AQPNG_ORC_R01_2013_11_22(OBRA COMPLETA) 29112013-2" xfId="745" xr:uid="{00000000-0005-0000-0000-00008B030000}"/>
    <cellStyle name="Vírgula 4" xfId="746" xr:uid="{00000000-0005-0000-0000-00008C030000}"/>
    <cellStyle name="Vírgula 4 2" xfId="747" xr:uid="{00000000-0005-0000-0000-00008D030000}"/>
    <cellStyle name="Vírgula 4 2 2" xfId="748" xr:uid="{00000000-0005-0000-0000-00008E030000}"/>
    <cellStyle name="Vírgula 4 2 2 2" xfId="909" xr:uid="{00000000-0005-0000-0000-00008F030000}"/>
    <cellStyle name="Vírgula 4 2 3" xfId="749" xr:uid="{00000000-0005-0000-0000-000090030000}"/>
    <cellStyle name="Vírgula 4 2 3 2" xfId="910" xr:uid="{00000000-0005-0000-0000-000091030000}"/>
    <cellStyle name="Vírgula 4 2 4" xfId="908" xr:uid="{00000000-0005-0000-0000-000092030000}"/>
    <cellStyle name="Vírgula 4 3" xfId="750" xr:uid="{00000000-0005-0000-0000-000093030000}"/>
    <cellStyle name="Vírgula 4 3 2" xfId="911" xr:uid="{00000000-0005-0000-0000-000094030000}"/>
    <cellStyle name="Vírgula 4 4" xfId="751" xr:uid="{00000000-0005-0000-0000-000095030000}"/>
    <cellStyle name="Vírgula 4 4 2" xfId="912" xr:uid="{00000000-0005-0000-0000-000096030000}"/>
    <cellStyle name="Vírgula 4_AQPNG_ORC_R01_2013_11_22(OBRA COMPLETA) 29112013-2" xfId="752" xr:uid="{00000000-0005-0000-0000-000097030000}"/>
    <cellStyle name="Vírgula 5" xfId="753" xr:uid="{00000000-0005-0000-0000-000098030000}"/>
    <cellStyle name="Vírgula 5 2" xfId="754" xr:uid="{00000000-0005-0000-0000-000099030000}"/>
    <cellStyle name="Vírgula 5_AQPNG_ORC_R01_2013_11_22(OBRA COMPLETA) 29112013-2" xfId="755" xr:uid="{00000000-0005-0000-0000-00009A030000}"/>
    <cellStyle name="Vírgula 6" xfId="756" xr:uid="{00000000-0005-0000-0000-00009B030000}"/>
    <cellStyle name="Vírgula 6 2" xfId="757" xr:uid="{00000000-0005-0000-0000-00009C030000}"/>
    <cellStyle name="Vírgula 6 2 2" xfId="758" xr:uid="{00000000-0005-0000-0000-00009D030000}"/>
    <cellStyle name="Vírgula 6 2 2 2" xfId="759" xr:uid="{00000000-0005-0000-0000-00009E030000}"/>
    <cellStyle name="Vírgula 6 2 2 2 2" xfId="915" xr:uid="{00000000-0005-0000-0000-00009F030000}"/>
    <cellStyle name="Vírgula 6 2 2 3" xfId="914" xr:uid="{00000000-0005-0000-0000-0000A0030000}"/>
    <cellStyle name="Vírgula 6 2 3" xfId="760" xr:uid="{00000000-0005-0000-0000-0000A1030000}"/>
    <cellStyle name="Vírgula 6 2 3 2" xfId="916" xr:uid="{00000000-0005-0000-0000-0000A2030000}"/>
    <cellStyle name="Vírgula 6 2 4" xfId="761" xr:uid="{00000000-0005-0000-0000-0000A3030000}"/>
    <cellStyle name="Vírgula 6 2 4 2" xfId="917" xr:uid="{00000000-0005-0000-0000-0000A4030000}"/>
    <cellStyle name="Vírgula 6 2 5" xfId="913" xr:uid="{00000000-0005-0000-0000-0000A5030000}"/>
    <cellStyle name="Vírgula 6 3" xfId="762" xr:uid="{00000000-0005-0000-0000-0000A6030000}"/>
    <cellStyle name="Vírgula 6 3 2" xfId="918" xr:uid="{00000000-0005-0000-0000-0000A7030000}"/>
    <cellStyle name="Vírgula 6 4" xfId="763" xr:uid="{00000000-0005-0000-0000-0000A8030000}"/>
    <cellStyle name="Vírgula 6 4 2" xfId="764" xr:uid="{00000000-0005-0000-0000-0000A9030000}"/>
    <cellStyle name="Vírgula 6 4 2 2" xfId="920" xr:uid="{00000000-0005-0000-0000-0000AA030000}"/>
    <cellStyle name="Vírgula 6 4 3" xfId="919" xr:uid="{00000000-0005-0000-0000-0000AB030000}"/>
    <cellStyle name="Vírgula 6 5" xfId="765" xr:uid="{00000000-0005-0000-0000-0000AC030000}"/>
    <cellStyle name="Vírgula 6 5 2" xfId="921" xr:uid="{00000000-0005-0000-0000-0000AD030000}"/>
    <cellStyle name="Vírgula 6 6" xfId="766" xr:uid="{00000000-0005-0000-0000-0000AE030000}"/>
    <cellStyle name="Vírgula 6 6 2" xfId="922" xr:uid="{00000000-0005-0000-0000-0000AF030000}"/>
    <cellStyle name="Vírgula 6_CÁLCULO DE HORAS - tabela MARÇO 2014" xfId="767" xr:uid="{00000000-0005-0000-0000-0000B0030000}"/>
    <cellStyle name="Vírgula 7" xfId="768" xr:uid="{00000000-0005-0000-0000-0000B1030000}"/>
    <cellStyle name="Vírgula 7 2" xfId="923" xr:uid="{00000000-0005-0000-0000-0000B2030000}"/>
    <cellStyle name="Vírgula 8" xfId="769" xr:uid="{00000000-0005-0000-0000-0000B3030000}"/>
    <cellStyle name="Vírgula 8 2" xfId="924" xr:uid="{00000000-0005-0000-0000-0000B4030000}"/>
    <cellStyle name="Vírgula 9" xfId="770" xr:uid="{00000000-0005-0000-0000-0000B5030000}"/>
    <cellStyle name="Vírgula 9 2" xfId="925" xr:uid="{00000000-0005-0000-0000-0000B6030000}"/>
  </cellStyles>
  <dxfs count="9">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550333</xdr:colOff>
      <xdr:row>0</xdr:row>
      <xdr:rowOff>9525</xdr:rowOff>
    </xdr:from>
    <xdr:to>
      <xdr:col>12</xdr:col>
      <xdr:colOff>95250</xdr:colOff>
      <xdr:row>5</xdr:row>
      <xdr:rowOff>158750</xdr:rowOff>
    </xdr:to>
    <xdr:sp macro="" textlink="" fLocksText="0">
      <xdr:nvSpPr>
        <xdr:cNvPr id="21506" name="Text Box 3">
          <a:extLst>
            <a:ext uri="{FF2B5EF4-FFF2-40B4-BE49-F238E27FC236}">
              <a16:creationId xmlns:a16="http://schemas.microsoft.com/office/drawing/2014/main" id="{00000000-0008-0000-0000-000002540000}"/>
            </a:ext>
          </a:extLst>
        </xdr:cNvPr>
        <xdr:cNvSpPr>
          <a:spLocks noChangeArrowheads="1"/>
        </xdr:cNvSpPr>
      </xdr:nvSpPr>
      <xdr:spPr bwMode="auto">
        <a:xfrm>
          <a:off x="1153583" y="9525"/>
          <a:ext cx="4995334" cy="1101725"/>
        </a:xfrm>
        <a:prstGeom prst="rect">
          <a:avLst/>
        </a:prstGeom>
        <a:noFill/>
        <a:ln>
          <a:noFill/>
        </a:ln>
        <a:effectLst/>
      </xdr:spPr>
      <xdr:txBody>
        <a:bodyPr vertOverflow="clip" wrap="square" lIns="90000" tIns="45000" rIns="90000" bIns="45000" anchor="ctr" upright="1"/>
        <a:lstStyle/>
        <a:p>
          <a:pPr algn="ctr" rtl="0"/>
          <a:r>
            <a:rPr lang="pt-BR" sz="1100" b="1" i="0" baseline="0">
              <a:effectLst/>
              <a:latin typeface="Arial" panose="020B0604020202020204" pitchFamily="34" charset="0"/>
              <a:ea typeface="+mn-ea"/>
              <a:cs typeface="Arial" panose="020B0604020202020204" pitchFamily="34" charset="0"/>
            </a:rPr>
            <a:t>SECRETARIA DE ESTADO DE INFRAESTRUTURA E LOGÍSTICA</a:t>
          </a:r>
        </a:p>
        <a:p>
          <a:pPr algn="ctr" rtl="0"/>
          <a:r>
            <a:rPr lang="pt-BR" sz="1100" b="1" i="0" baseline="0">
              <a:effectLst/>
              <a:latin typeface="Arial" panose="020B0604020202020204" pitchFamily="34" charset="0"/>
              <a:ea typeface="+mn-ea"/>
              <a:cs typeface="Arial" panose="020B0604020202020204" pitchFamily="34" charset="0"/>
            </a:rPr>
            <a:t>PARANÁ EDIFICAÇÕES</a:t>
          </a:r>
          <a:endParaRPr lang="pt-BR" sz="1000">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DIRETORIA DE PLANEJAMENTO E PROJETOS</a:t>
          </a:r>
          <a:endParaRPr lang="pt-BR" sz="1000">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GERÊNCIA DE CUSTOS E ORÇAMENTOS</a:t>
          </a:r>
          <a:endParaRPr lang="pt-BR" sz="1000">
            <a:effectLst/>
            <a:latin typeface="Arial" panose="020B0604020202020204" pitchFamily="34" charset="0"/>
            <a:cs typeface="Arial" panose="020B0604020202020204" pitchFamily="34" charset="0"/>
          </a:endParaRPr>
        </a:p>
      </xdr:txBody>
    </xdr:sp>
    <xdr:clientData/>
  </xdr:twoCellAnchor>
  <xdr:twoCellAnchor editAs="oneCell">
    <xdr:from>
      <xdr:col>0</xdr:col>
      <xdr:colOff>84666</xdr:colOff>
      <xdr:row>0</xdr:row>
      <xdr:rowOff>52917</xdr:rowOff>
    </xdr:from>
    <xdr:to>
      <xdr:col>1</xdr:col>
      <xdr:colOff>521976</xdr:colOff>
      <xdr:row>6</xdr:row>
      <xdr:rowOff>169917</xdr:rowOff>
    </xdr:to>
    <xdr:pic>
      <xdr:nvPicPr>
        <xdr:cNvPr id="5" name="Imagem 4" descr="1_2_assinaturas_marca_2_reduzida">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52917"/>
          <a:ext cx="1040560" cy="1260000"/>
        </a:xfrm>
        <a:prstGeom prst="rect">
          <a:avLst/>
        </a:prstGeom>
        <a:noFill/>
        <a:ln>
          <a:noFill/>
        </a:ln>
      </xdr:spPr>
    </xdr:pic>
    <xdr:clientData/>
  </xdr:twoCellAnchor>
  <xdr:twoCellAnchor editAs="oneCell">
    <xdr:from>
      <xdr:col>12</xdr:col>
      <xdr:colOff>105833</xdr:colOff>
      <xdr:row>0</xdr:row>
      <xdr:rowOff>179916</xdr:rowOff>
    </xdr:from>
    <xdr:to>
      <xdr:col>15</xdr:col>
      <xdr:colOff>473583</xdr:colOff>
      <xdr:row>6</xdr:row>
      <xdr:rowOff>44916</xdr:rowOff>
    </xdr:to>
    <xdr:pic>
      <xdr:nvPicPr>
        <xdr:cNvPr id="6" name="Imagem 5" descr="pred_hom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9500" y="179916"/>
          <a:ext cx="1098000" cy="10080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966955</xdr:colOff>
      <xdr:row>4</xdr:row>
      <xdr:rowOff>129600</xdr:rowOff>
    </xdr:to>
    <xdr:pic>
      <xdr:nvPicPr>
        <xdr:cNvPr id="4" name="Imagem 3" descr="1_2_assinaturas_marca_2_reduzida">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76200"/>
          <a:ext cx="862180" cy="1044000"/>
        </a:xfrm>
        <a:prstGeom prst="rect">
          <a:avLst/>
        </a:prstGeom>
        <a:noFill/>
        <a:ln>
          <a:noFill/>
        </a:ln>
      </xdr:spPr>
    </xdr:pic>
    <xdr:clientData/>
  </xdr:twoCellAnchor>
  <xdr:twoCellAnchor editAs="oneCell">
    <xdr:from>
      <xdr:col>10</xdr:col>
      <xdr:colOff>66675</xdr:colOff>
      <xdr:row>0</xdr:row>
      <xdr:rowOff>76200</xdr:rowOff>
    </xdr:from>
    <xdr:to>
      <xdr:col>10</xdr:col>
      <xdr:colOff>1164675</xdr:colOff>
      <xdr:row>4</xdr:row>
      <xdr:rowOff>93600</xdr:rowOff>
    </xdr:to>
    <xdr:pic>
      <xdr:nvPicPr>
        <xdr:cNvPr id="5" name="Imagem 4" descr="pred_home">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01475" y="76200"/>
          <a:ext cx="1098000" cy="10080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581025</xdr:colOff>
      <xdr:row>0</xdr:row>
      <xdr:rowOff>19050</xdr:rowOff>
    </xdr:from>
    <xdr:to>
      <xdr:col>8</xdr:col>
      <xdr:colOff>381000</xdr:colOff>
      <xdr:row>4</xdr:row>
      <xdr:rowOff>114300</xdr:rowOff>
    </xdr:to>
    <xdr:sp macro="" textlink="" fLocksText="0">
      <xdr:nvSpPr>
        <xdr:cNvPr id="16387" name="Text Box 3">
          <a:extLst>
            <a:ext uri="{FF2B5EF4-FFF2-40B4-BE49-F238E27FC236}">
              <a16:creationId xmlns:a16="http://schemas.microsoft.com/office/drawing/2014/main" id="{00000000-0008-0000-0A00-000003400000}"/>
            </a:ext>
          </a:extLst>
        </xdr:cNvPr>
        <xdr:cNvSpPr>
          <a:spLocks noChangeArrowheads="1"/>
        </xdr:cNvSpPr>
      </xdr:nvSpPr>
      <xdr:spPr bwMode="auto">
        <a:xfrm>
          <a:off x="1666875" y="19050"/>
          <a:ext cx="7324725" cy="857250"/>
        </a:xfrm>
        <a:prstGeom prst="rect">
          <a:avLst/>
        </a:prstGeom>
        <a:noFill/>
        <a:ln>
          <a:noFill/>
        </a:ln>
        <a:effectLst/>
      </xdr:spPr>
      <xdr:txBody>
        <a:bodyPr vertOverflow="clip" wrap="square" lIns="90000" tIns="45000" rIns="90000" bIns="45000" anchor="t"/>
        <a:lstStyle/>
        <a:p>
          <a:pPr algn="ctr" rtl="0">
            <a:defRPr sz="1000"/>
          </a:pPr>
          <a:r>
            <a:rPr lang="pt-BR" sz="1000" b="1" i="0" u="none" strike="noStrike" baseline="0">
              <a:solidFill>
                <a:srgbClr val="000000"/>
              </a:solidFill>
              <a:latin typeface="Arial"/>
              <a:cs typeface="Arial"/>
            </a:rPr>
            <a:t>SECRETARIA DE ESTADO DE INFRAESTRUTURA E LOGÍSTICA</a:t>
          </a:r>
        </a:p>
        <a:p>
          <a:pPr algn="ctr" rtl="0">
            <a:defRPr sz="1000"/>
          </a:pPr>
          <a:r>
            <a:rPr lang="pt-BR" sz="1000" b="1" i="0" u="none" strike="noStrike" baseline="0">
              <a:solidFill>
                <a:srgbClr val="000000"/>
              </a:solidFill>
              <a:latin typeface="Arial"/>
              <a:cs typeface="Arial"/>
            </a:rPr>
            <a:t>PARANÁ EDIFICAÇÕES</a:t>
          </a:r>
        </a:p>
        <a:p>
          <a:pPr algn="ctr" rtl="0">
            <a:defRPr sz="1000"/>
          </a:pPr>
          <a:r>
            <a:rPr lang="pt-BR" sz="1000" b="1" i="0" u="none" strike="noStrike" baseline="0">
              <a:solidFill>
                <a:srgbClr val="000000"/>
              </a:solidFill>
              <a:latin typeface="Arial"/>
              <a:cs typeface="Arial"/>
            </a:rPr>
            <a:t>DIRETORIA DE PLANEJAMENTO E PROJETOS</a:t>
          </a:r>
        </a:p>
        <a:p>
          <a:pPr algn="ctr" rtl="0">
            <a:defRPr sz="1000"/>
          </a:pPr>
          <a:r>
            <a:rPr lang="pt-BR" sz="1000" b="1" i="0" u="none" strike="noStrike" baseline="0">
              <a:solidFill>
                <a:srgbClr val="000000"/>
              </a:solidFill>
              <a:latin typeface="Arial"/>
              <a:cs typeface="Arial"/>
            </a:rPr>
            <a:t>GERÊNCIA DE CUSTOS E ORÇAMENTOS</a:t>
          </a:r>
        </a:p>
      </xdr:txBody>
    </xdr:sp>
    <xdr:clientData/>
  </xdr:twoCellAnchor>
  <xdr:twoCellAnchor editAs="oneCell">
    <xdr:from>
      <xdr:col>0</xdr:col>
      <xdr:colOff>161925</xdr:colOff>
      <xdr:row>0</xdr:row>
      <xdr:rowOff>47625</xdr:rowOff>
    </xdr:from>
    <xdr:to>
      <xdr:col>1</xdr:col>
      <xdr:colOff>370630</xdr:colOff>
      <xdr:row>4</xdr:row>
      <xdr:rowOff>149625</xdr:rowOff>
    </xdr:to>
    <xdr:pic>
      <xdr:nvPicPr>
        <xdr:cNvPr id="5" name="Imagem 4" descr="1_2_assinaturas_marca_2_reduzida">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47625"/>
          <a:ext cx="713530" cy="864000"/>
        </a:xfrm>
        <a:prstGeom prst="rect">
          <a:avLst/>
        </a:prstGeom>
        <a:noFill/>
        <a:ln>
          <a:noFill/>
        </a:ln>
      </xdr:spPr>
    </xdr:pic>
    <xdr:clientData/>
  </xdr:twoCellAnchor>
  <xdr:twoCellAnchor editAs="oneCell">
    <xdr:from>
      <xdr:col>8</xdr:col>
      <xdr:colOff>171450</xdr:colOff>
      <xdr:row>0</xdr:row>
      <xdr:rowOff>76200</xdr:rowOff>
    </xdr:from>
    <xdr:to>
      <xdr:col>8</xdr:col>
      <xdr:colOff>1034166</xdr:colOff>
      <xdr:row>4</xdr:row>
      <xdr:rowOff>106200</xdr:rowOff>
    </xdr:to>
    <xdr:pic>
      <xdr:nvPicPr>
        <xdr:cNvPr id="6" name="Imagem 5" descr="pred_home">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82050" y="76200"/>
          <a:ext cx="862716" cy="7920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0</xdr:row>
      <xdr:rowOff>123825</xdr:rowOff>
    </xdr:from>
    <xdr:to>
      <xdr:col>6</xdr:col>
      <xdr:colOff>533400</xdr:colOff>
      <xdr:row>0</xdr:row>
      <xdr:rowOff>666750</xdr:rowOff>
    </xdr:to>
    <xdr:sp macro="" textlink="" fLocksText="0">
      <xdr:nvSpPr>
        <xdr:cNvPr id="2" name="Text Box 3">
          <a:extLst>
            <a:ext uri="{FF2B5EF4-FFF2-40B4-BE49-F238E27FC236}">
              <a16:creationId xmlns:a16="http://schemas.microsoft.com/office/drawing/2014/main" id="{00000000-0008-0000-0B00-000002000000}"/>
            </a:ext>
          </a:extLst>
        </xdr:cNvPr>
        <xdr:cNvSpPr>
          <a:spLocks noChangeArrowheads="1"/>
        </xdr:cNvSpPr>
      </xdr:nvSpPr>
      <xdr:spPr bwMode="auto">
        <a:xfrm>
          <a:off x="809625" y="123825"/>
          <a:ext cx="4410075" cy="542925"/>
        </a:xfrm>
        <a:prstGeom prst="rect">
          <a:avLst/>
        </a:prstGeom>
        <a:noFill/>
        <a:ln>
          <a:noFill/>
        </a:ln>
        <a:effectLst/>
      </xdr:spPr>
      <xdr:txBody>
        <a:bodyPr vertOverflow="clip" wrap="square" lIns="90000" tIns="45000" rIns="90000" bIns="45000" anchor="t" upright="1"/>
        <a:lstStyle/>
        <a:p>
          <a:pPr algn="ctr" rtl="0">
            <a:defRPr sz="1000"/>
          </a:pPr>
          <a:r>
            <a:rPr lang="pt-BR" sz="1200" b="1" i="0" u="none" strike="noStrike" baseline="0">
              <a:solidFill>
                <a:srgbClr val="000000"/>
              </a:solidFill>
              <a:latin typeface="Arial"/>
              <a:cs typeface="Arial"/>
            </a:rPr>
            <a:t>DECLARAÇÃO DE  RESPONSABILIDADE E DE LIBERAÇÃO DOS DIREITOS AUTORAIS</a:t>
          </a:r>
        </a:p>
        <a:p>
          <a:pPr algn="ctr" rtl="0">
            <a:defRPr sz="1000"/>
          </a:pPr>
          <a:endParaRPr lang="pt-BR" sz="1200" b="1" i="0" u="none" strike="noStrike" baseline="0">
            <a:solidFill>
              <a:srgbClr val="000000"/>
            </a:solidFill>
            <a:latin typeface="Arial"/>
            <a:cs typeface="Arial"/>
          </a:endParaRPr>
        </a:p>
      </xdr:txBody>
    </xdr:sp>
    <xdr:clientData/>
  </xdr:twoCellAnchor>
  <xdr:twoCellAnchor editAs="oneCell">
    <xdr:from>
      <xdr:col>6</xdr:col>
      <xdr:colOff>619125</xdr:colOff>
      <xdr:row>0</xdr:row>
      <xdr:rowOff>76200</xdr:rowOff>
    </xdr:from>
    <xdr:to>
      <xdr:col>7</xdr:col>
      <xdr:colOff>700791</xdr:colOff>
      <xdr:row>1</xdr:row>
      <xdr:rowOff>87150</xdr:rowOff>
    </xdr:to>
    <xdr:pic>
      <xdr:nvPicPr>
        <xdr:cNvPr id="5" name="Imagem 4" descr="pred_home">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76200"/>
          <a:ext cx="862716" cy="792000"/>
        </a:xfrm>
        <a:prstGeom prst="rect">
          <a:avLst/>
        </a:prstGeom>
        <a:noFill/>
        <a:ln>
          <a:noFill/>
        </a:ln>
      </xdr:spPr>
    </xdr:pic>
    <xdr:clientData/>
  </xdr:twoCellAnchor>
  <xdr:twoCellAnchor editAs="oneCell">
    <xdr:from>
      <xdr:col>0</xdr:col>
      <xdr:colOff>95250</xdr:colOff>
      <xdr:row>0</xdr:row>
      <xdr:rowOff>76200</xdr:rowOff>
    </xdr:from>
    <xdr:to>
      <xdr:col>1</xdr:col>
      <xdr:colOff>27730</xdr:colOff>
      <xdr:row>1</xdr:row>
      <xdr:rowOff>159150</xdr:rowOff>
    </xdr:to>
    <xdr:pic>
      <xdr:nvPicPr>
        <xdr:cNvPr id="6" name="Imagem 5" descr="1_2_assinaturas_marca_2_reduzida">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6200"/>
          <a:ext cx="713530" cy="8640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190500</xdr:colOff>
      <xdr:row>0</xdr:row>
      <xdr:rowOff>85725</xdr:rowOff>
    </xdr:from>
    <xdr:to>
      <xdr:col>1</xdr:col>
      <xdr:colOff>389680</xdr:colOff>
      <xdr:row>5</xdr:row>
      <xdr:rowOff>82950</xdr:rowOff>
    </xdr:to>
    <xdr:pic>
      <xdr:nvPicPr>
        <xdr:cNvPr id="4" name="Imagem 3" descr="1_2_assinaturas_marca_2_reduzida">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5725"/>
          <a:ext cx="713530" cy="864000"/>
        </a:xfrm>
        <a:prstGeom prst="rect">
          <a:avLst/>
        </a:prstGeom>
        <a:noFill/>
        <a:ln>
          <a:noFill/>
        </a:ln>
      </xdr:spPr>
    </xdr:pic>
    <xdr:clientData/>
  </xdr:twoCellAnchor>
  <xdr:twoCellAnchor editAs="oneCell">
    <xdr:from>
      <xdr:col>8</xdr:col>
      <xdr:colOff>266700</xdr:colOff>
      <xdr:row>0</xdr:row>
      <xdr:rowOff>104775</xdr:rowOff>
    </xdr:from>
    <xdr:to>
      <xdr:col>9</xdr:col>
      <xdr:colOff>519816</xdr:colOff>
      <xdr:row>5</xdr:row>
      <xdr:rowOff>30000</xdr:rowOff>
    </xdr:to>
    <xdr:pic>
      <xdr:nvPicPr>
        <xdr:cNvPr id="5" name="Imagem 4" descr="pred_home">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10575" y="104775"/>
          <a:ext cx="862716" cy="7920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19050</xdr:colOff>
      <xdr:row>0</xdr:row>
      <xdr:rowOff>123825</xdr:rowOff>
    </xdr:from>
    <xdr:to>
      <xdr:col>6</xdr:col>
      <xdr:colOff>533400</xdr:colOff>
      <xdr:row>0</xdr:row>
      <xdr:rowOff>666750</xdr:rowOff>
    </xdr:to>
    <xdr:sp macro="" textlink="" fLocksText="0">
      <xdr:nvSpPr>
        <xdr:cNvPr id="2" name="Text Box 3">
          <a:extLst>
            <a:ext uri="{FF2B5EF4-FFF2-40B4-BE49-F238E27FC236}">
              <a16:creationId xmlns:a16="http://schemas.microsoft.com/office/drawing/2014/main" id="{00000000-0008-0000-0D00-000002000000}"/>
            </a:ext>
          </a:extLst>
        </xdr:cNvPr>
        <xdr:cNvSpPr>
          <a:spLocks noChangeArrowheads="1"/>
        </xdr:cNvSpPr>
      </xdr:nvSpPr>
      <xdr:spPr bwMode="auto">
        <a:xfrm>
          <a:off x="1238250" y="123825"/>
          <a:ext cx="3543300" cy="542925"/>
        </a:xfrm>
        <a:prstGeom prst="rect">
          <a:avLst/>
        </a:prstGeom>
        <a:noFill/>
        <a:ln>
          <a:noFill/>
        </a:ln>
        <a:effectLst/>
      </xdr:spPr>
      <xdr:txBody>
        <a:bodyPr vertOverflow="clip" wrap="square" lIns="90000" tIns="45000" rIns="90000" bIns="45000" anchor="t" upright="1"/>
        <a:lstStyle/>
        <a:p>
          <a:pPr algn="ctr" rtl="0">
            <a:defRPr sz="1000"/>
          </a:pPr>
          <a:r>
            <a:rPr lang="pt-BR" sz="1200" b="1" i="0" u="none" strike="noStrike" baseline="0">
              <a:solidFill>
                <a:srgbClr val="000000"/>
              </a:solidFill>
              <a:latin typeface="Arial"/>
              <a:cs typeface="Arial"/>
            </a:rPr>
            <a:t>COMPOSIÇÃO DOS ENCARGOS SOCIAIS</a:t>
          </a:r>
        </a:p>
        <a:p>
          <a:pPr algn="ctr" rtl="0">
            <a:defRPr sz="1000"/>
          </a:pPr>
          <a:r>
            <a:rPr lang="pt-BR" sz="1200" b="1" i="0" u="none" strike="noStrike" baseline="0">
              <a:solidFill>
                <a:srgbClr val="000000"/>
              </a:solidFill>
              <a:latin typeface="Arial"/>
              <a:cs typeface="Arial"/>
            </a:rPr>
            <a:t>REFERÊNCIA: MARÇO/2019</a:t>
          </a:r>
        </a:p>
      </xdr:txBody>
    </xdr:sp>
    <xdr:clientData/>
  </xdr:twoCellAnchor>
  <xdr:twoCellAnchor editAs="oneCell">
    <xdr:from>
      <xdr:col>0</xdr:col>
      <xdr:colOff>66675</xdr:colOff>
      <xdr:row>0</xdr:row>
      <xdr:rowOff>47625</xdr:rowOff>
    </xdr:from>
    <xdr:to>
      <xdr:col>1</xdr:col>
      <xdr:colOff>170605</xdr:colOff>
      <xdr:row>1</xdr:row>
      <xdr:rowOff>130575</xdr:rowOff>
    </xdr:to>
    <xdr:pic>
      <xdr:nvPicPr>
        <xdr:cNvPr id="5" name="Imagem 4" descr="1_2_assinaturas_marca_2_reduzida">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13530" cy="864000"/>
        </a:xfrm>
        <a:prstGeom prst="rect">
          <a:avLst/>
        </a:prstGeom>
        <a:noFill/>
        <a:ln>
          <a:noFill/>
        </a:ln>
      </xdr:spPr>
    </xdr:pic>
    <xdr:clientData/>
  </xdr:twoCellAnchor>
  <xdr:twoCellAnchor editAs="oneCell">
    <xdr:from>
      <xdr:col>6</xdr:col>
      <xdr:colOff>466725</xdr:colOff>
      <xdr:row>0</xdr:row>
      <xdr:rowOff>57150</xdr:rowOff>
    </xdr:from>
    <xdr:to>
      <xdr:col>7</xdr:col>
      <xdr:colOff>719841</xdr:colOff>
      <xdr:row>1</xdr:row>
      <xdr:rowOff>68100</xdr:rowOff>
    </xdr:to>
    <xdr:pic>
      <xdr:nvPicPr>
        <xdr:cNvPr id="6" name="Imagem 5" descr="pred_home">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4875" y="57150"/>
          <a:ext cx="862716" cy="79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174112</xdr:colOff>
      <xdr:row>0</xdr:row>
      <xdr:rowOff>74081</xdr:rowOff>
    </xdr:from>
    <xdr:to>
      <xdr:col>10</xdr:col>
      <xdr:colOff>307258</xdr:colOff>
      <xdr:row>5</xdr:row>
      <xdr:rowOff>194596</xdr:rowOff>
    </xdr:to>
    <xdr:sp macro="" textlink="" fLocksText="0">
      <xdr:nvSpPr>
        <xdr:cNvPr id="1332" name="Text Box 3">
          <a:extLst>
            <a:ext uri="{FF2B5EF4-FFF2-40B4-BE49-F238E27FC236}">
              <a16:creationId xmlns:a16="http://schemas.microsoft.com/office/drawing/2014/main" id="{00000000-0008-0000-0100-000034050000}"/>
            </a:ext>
          </a:extLst>
        </xdr:cNvPr>
        <xdr:cNvSpPr>
          <a:spLocks noChangeArrowheads="1"/>
        </xdr:cNvSpPr>
      </xdr:nvSpPr>
      <xdr:spPr bwMode="auto">
        <a:xfrm>
          <a:off x="1034435" y="74081"/>
          <a:ext cx="4475726" cy="1093499"/>
        </a:xfrm>
        <a:prstGeom prst="rect">
          <a:avLst/>
        </a:prstGeom>
        <a:noFill/>
        <a:ln>
          <a:noFill/>
        </a:ln>
        <a:effectLst/>
      </xdr:spPr>
      <xdr:txBody>
        <a:bodyPr vertOverflow="clip" wrap="square" lIns="90000" tIns="45000" rIns="90000" bIns="45000" anchor="ctr" upright="1"/>
        <a:lstStyle/>
        <a:p>
          <a:pPr algn="ctr" rtl="0"/>
          <a:r>
            <a:rPr lang="pt-BR" sz="1100" b="1" i="0" baseline="0">
              <a:effectLst/>
              <a:latin typeface="Arial" panose="020B0604020202020204" pitchFamily="34" charset="0"/>
              <a:ea typeface="+mn-ea"/>
              <a:cs typeface="Arial" panose="020B0604020202020204" pitchFamily="34" charset="0"/>
            </a:rPr>
            <a:t>SECRETARIA DE ESTADO DE INFRAESTRUTURA E LOGÍSTICA</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PARANÁ EDIFICAÇÕES</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DIRETORIA DE PLANEJAMENTO E PROJETOS</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GERÊNCIA DE CUSTOS E ORÇAMENTOS</a:t>
          </a:r>
          <a:endParaRPr lang="pt-BR">
            <a:effectLst/>
            <a:latin typeface="Arial" panose="020B0604020202020204" pitchFamily="34" charset="0"/>
            <a:cs typeface="Arial" panose="020B0604020202020204" pitchFamily="34" charset="0"/>
          </a:endParaRPr>
        </a:p>
      </xdr:txBody>
    </xdr:sp>
    <xdr:clientData/>
  </xdr:twoCellAnchor>
  <xdr:twoCellAnchor>
    <xdr:from>
      <xdr:col>0</xdr:col>
      <xdr:colOff>66675</xdr:colOff>
      <xdr:row>0</xdr:row>
      <xdr:rowOff>0</xdr:rowOff>
    </xdr:from>
    <xdr:to>
      <xdr:col>1</xdr:col>
      <xdr:colOff>1076325</xdr:colOff>
      <xdr:row>0</xdr:row>
      <xdr:rowOff>0</xdr:rowOff>
    </xdr:to>
    <xdr:pic>
      <xdr:nvPicPr>
        <xdr:cNvPr id="44039" name="Figuras 1">
          <a:extLst>
            <a:ext uri="{FF2B5EF4-FFF2-40B4-BE49-F238E27FC236}">
              <a16:creationId xmlns:a16="http://schemas.microsoft.com/office/drawing/2014/main" id="{00000000-0008-0000-0100-000007A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0</xdr:col>
      <xdr:colOff>84667</xdr:colOff>
      <xdr:row>0</xdr:row>
      <xdr:rowOff>42333</xdr:rowOff>
    </xdr:from>
    <xdr:to>
      <xdr:col>2</xdr:col>
      <xdr:colOff>257394</xdr:colOff>
      <xdr:row>6</xdr:row>
      <xdr:rowOff>159333</xdr:rowOff>
    </xdr:to>
    <xdr:pic>
      <xdr:nvPicPr>
        <xdr:cNvPr id="6" name="Imagem 5" descr="1_2_assinaturas_marca_2_reduzida">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67" y="42333"/>
          <a:ext cx="1040560" cy="1260000"/>
        </a:xfrm>
        <a:prstGeom prst="rect">
          <a:avLst/>
        </a:prstGeom>
        <a:noFill/>
        <a:ln>
          <a:noFill/>
        </a:ln>
      </xdr:spPr>
    </xdr:pic>
    <xdr:clientData/>
  </xdr:twoCellAnchor>
  <xdr:twoCellAnchor editAs="oneCell">
    <xdr:from>
      <xdr:col>10</xdr:col>
      <xdr:colOff>275166</xdr:colOff>
      <xdr:row>0</xdr:row>
      <xdr:rowOff>116417</xdr:rowOff>
    </xdr:from>
    <xdr:to>
      <xdr:col>12</xdr:col>
      <xdr:colOff>378333</xdr:colOff>
      <xdr:row>5</xdr:row>
      <xdr:rowOff>171917</xdr:rowOff>
    </xdr:to>
    <xdr:pic>
      <xdr:nvPicPr>
        <xdr:cNvPr id="7" name="Imagem 6" descr="pred_home">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03333" y="116417"/>
          <a:ext cx="1098000" cy="1008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0</xdr:row>
      <xdr:rowOff>104775</xdr:rowOff>
    </xdr:from>
    <xdr:to>
      <xdr:col>7</xdr:col>
      <xdr:colOff>180975</xdr:colOff>
      <xdr:row>6</xdr:row>
      <xdr:rowOff>133350</xdr:rowOff>
    </xdr:to>
    <xdr:sp macro="" textlink="" fLocksText="0">
      <xdr:nvSpPr>
        <xdr:cNvPr id="4" name="Text Box 3">
          <a:extLst>
            <a:ext uri="{FF2B5EF4-FFF2-40B4-BE49-F238E27FC236}">
              <a16:creationId xmlns:a16="http://schemas.microsoft.com/office/drawing/2014/main" id="{00000000-0008-0000-0200-000004000000}"/>
            </a:ext>
          </a:extLst>
        </xdr:cNvPr>
        <xdr:cNvSpPr>
          <a:spLocks noChangeArrowheads="1"/>
        </xdr:cNvSpPr>
      </xdr:nvSpPr>
      <xdr:spPr bwMode="auto">
        <a:xfrm>
          <a:off x="952500" y="104775"/>
          <a:ext cx="7677150" cy="1000125"/>
        </a:xfrm>
        <a:prstGeom prst="rect">
          <a:avLst/>
        </a:prstGeom>
        <a:noFill/>
        <a:ln w="9525">
          <a:noFill/>
          <a:round/>
          <a:headEnd/>
          <a:tailEnd/>
        </a:ln>
        <a:effectLst/>
      </xdr:spPr>
      <xdr:txBody>
        <a:bodyPr vertOverflow="clip" wrap="square" lIns="90000" tIns="45000" rIns="90000" bIns="45000" anchor="ctr" upright="1"/>
        <a:lstStyle/>
        <a:p>
          <a:pPr algn="ctr" rtl="0"/>
          <a:r>
            <a:rPr lang="pt-BR" sz="1100" b="1" i="0" baseline="0">
              <a:effectLst/>
              <a:latin typeface="Arial" panose="020B0604020202020204" pitchFamily="34" charset="0"/>
              <a:ea typeface="+mn-ea"/>
              <a:cs typeface="Arial" panose="020B0604020202020204" pitchFamily="34" charset="0"/>
            </a:rPr>
            <a:t>SECRETARIA DE ESTADO DE INFRAESTRUTURA E LOGÍSTICA</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PARANÁ EDIFICAÇÕES</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DIRETORIA DE PLANEJAMENTO E PROJETOS</a:t>
          </a:r>
          <a:endParaRPr lang="pt-BR">
            <a:effectLst/>
            <a:latin typeface="Arial" panose="020B0604020202020204" pitchFamily="34" charset="0"/>
            <a:cs typeface="Arial" panose="020B0604020202020204" pitchFamily="34" charset="0"/>
          </a:endParaRPr>
        </a:p>
        <a:p>
          <a:pPr algn="ctr" rtl="0"/>
          <a:r>
            <a:rPr lang="pt-BR" sz="1100" b="1" i="0" baseline="0">
              <a:effectLst/>
              <a:latin typeface="Arial" panose="020B0604020202020204" pitchFamily="34" charset="0"/>
              <a:ea typeface="+mn-ea"/>
              <a:cs typeface="Arial" panose="020B0604020202020204" pitchFamily="34" charset="0"/>
            </a:rPr>
            <a:t>GERÊNCIA DE CUSTOS E ORÇAMENTOS</a:t>
          </a:r>
          <a:endParaRPr lang="pt-BR">
            <a:effectLst/>
            <a:latin typeface="Arial" panose="020B0604020202020204" pitchFamily="34" charset="0"/>
            <a:cs typeface="Arial" panose="020B0604020202020204" pitchFamily="34" charset="0"/>
          </a:endParaRPr>
        </a:p>
      </xdr:txBody>
    </xdr:sp>
    <xdr:clientData/>
  </xdr:twoCellAnchor>
  <xdr:twoCellAnchor editAs="oneCell">
    <xdr:from>
      <xdr:col>5</xdr:col>
      <xdr:colOff>323850</xdr:colOff>
      <xdr:row>30</xdr:row>
      <xdr:rowOff>0</xdr:rowOff>
    </xdr:from>
    <xdr:to>
      <xdr:col>8</xdr:col>
      <xdr:colOff>914400</xdr:colOff>
      <xdr:row>34</xdr:row>
      <xdr:rowOff>76200</xdr:rowOff>
    </xdr:to>
    <xdr:pic>
      <xdr:nvPicPr>
        <xdr:cNvPr id="38233" name="Picture 4">
          <a:extLst>
            <a:ext uri="{FF2B5EF4-FFF2-40B4-BE49-F238E27FC236}">
              <a16:creationId xmlns:a16="http://schemas.microsoft.com/office/drawing/2014/main" id="{00000000-0008-0000-0200-0000599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2700" y="5762625"/>
          <a:ext cx="3752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76200</xdr:rowOff>
    </xdr:from>
    <xdr:to>
      <xdr:col>1</xdr:col>
      <xdr:colOff>316660</xdr:colOff>
      <xdr:row>8</xdr:row>
      <xdr:rowOff>12225</xdr:rowOff>
    </xdr:to>
    <xdr:pic>
      <xdr:nvPicPr>
        <xdr:cNvPr id="6" name="Imagem 5" descr="1_2_assinaturas_marca_2_reduzida">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76200"/>
          <a:ext cx="1040560" cy="1260000"/>
        </a:xfrm>
        <a:prstGeom prst="rect">
          <a:avLst/>
        </a:prstGeom>
        <a:noFill/>
        <a:ln>
          <a:noFill/>
        </a:ln>
      </xdr:spPr>
    </xdr:pic>
    <xdr:clientData/>
  </xdr:twoCellAnchor>
  <xdr:twoCellAnchor editAs="oneCell">
    <xdr:from>
      <xdr:col>7</xdr:col>
      <xdr:colOff>266700</xdr:colOff>
      <xdr:row>0</xdr:row>
      <xdr:rowOff>104775</xdr:rowOff>
    </xdr:from>
    <xdr:to>
      <xdr:col>8</xdr:col>
      <xdr:colOff>564600</xdr:colOff>
      <xdr:row>6</xdr:row>
      <xdr:rowOff>141225</xdr:rowOff>
    </xdr:to>
    <xdr:pic>
      <xdr:nvPicPr>
        <xdr:cNvPr id="7" name="Imagem 6" descr="pred_home">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15375" y="104775"/>
          <a:ext cx="1098000" cy="1008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1</xdr:row>
      <xdr:rowOff>28575</xdr:rowOff>
    </xdr:from>
    <xdr:to>
      <xdr:col>2</xdr:col>
      <xdr:colOff>640510</xdr:colOff>
      <xdr:row>5</xdr:row>
      <xdr:rowOff>145575</xdr:rowOff>
    </xdr:to>
    <xdr:pic>
      <xdr:nvPicPr>
        <xdr:cNvPr id="4" name="Imagem 3" descr="1_2_assinaturas_marca_2_reduzida">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1040560" cy="1260000"/>
        </a:xfrm>
        <a:prstGeom prst="rect">
          <a:avLst/>
        </a:prstGeom>
        <a:noFill/>
        <a:ln>
          <a:noFill/>
        </a:ln>
      </xdr:spPr>
    </xdr:pic>
    <xdr:clientData/>
  </xdr:twoCellAnchor>
  <xdr:twoCellAnchor editAs="oneCell">
    <xdr:from>
      <xdr:col>8</xdr:col>
      <xdr:colOff>790575</xdr:colOff>
      <xdr:row>1</xdr:row>
      <xdr:rowOff>152400</xdr:rowOff>
    </xdr:from>
    <xdr:to>
      <xdr:col>9</xdr:col>
      <xdr:colOff>574125</xdr:colOff>
      <xdr:row>5</xdr:row>
      <xdr:rowOff>17400</xdr:rowOff>
    </xdr:to>
    <xdr:pic>
      <xdr:nvPicPr>
        <xdr:cNvPr id="5" name="Imagem 4" descr="pred_hom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01025" y="209550"/>
          <a:ext cx="1098000" cy="1008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1</xdr:col>
      <xdr:colOff>547855</xdr:colOff>
      <xdr:row>6</xdr:row>
      <xdr:rowOff>129600</xdr:rowOff>
    </xdr:to>
    <xdr:pic>
      <xdr:nvPicPr>
        <xdr:cNvPr id="4" name="Imagem 3" descr="1_2_assinaturas_marca_2_reduzida">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47625"/>
          <a:ext cx="862180" cy="1044000"/>
        </a:xfrm>
        <a:prstGeom prst="rect">
          <a:avLst/>
        </a:prstGeom>
        <a:noFill/>
        <a:ln>
          <a:noFill/>
        </a:ln>
      </xdr:spPr>
    </xdr:pic>
    <xdr:clientData/>
  </xdr:twoCellAnchor>
  <xdr:twoCellAnchor editAs="oneCell">
    <xdr:from>
      <xdr:col>11</xdr:col>
      <xdr:colOff>0</xdr:colOff>
      <xdr:row>0</xdr:row>
      <xdr:rowOff>142875</xdr:rowOff>
    </xdr:from>
    <xdr:to>
      <xdr:col>11</xdr:col>
      <xdr:colOff>862716</xdr:colOff>
      <xdr:row>5</xdr:row>
      <xdr:rowOff>134775</xdr:rowOff>
    </xdr:to>
    <xdr:pic>
      <xdr:nvPicPr>
        <xdr:cNvPr id="5" name="Imagem 4" descr="pred_hom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11025" y="142875"/>
          <a:ext cx="862716" cy="792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1095375</xdr:colOff>
      <xdr:row>0</xdr:row>
      <xdr:rowOff>0</xdr:rowOff>
    </xdr:from>
    <xdr:to>
      <xdr:col>5</xdr:col>
      <xdr:colOff>0</xdr:colOff>
      <xdr:row>0</xdr:row>
      <xdr:rowOff>0</xdr:rowOff>
    </xdr:to>
    <xdr:sp macro="" textlink="" fLocksText="0">
      <xdr:nvSpPr>
        <xdr:cNvPr id="6499" name="Text Box 3">
          <a:extLst>
            <a:ext uri="{FF2B5EF4-FFF2-40B4-BE49-F238E27FC236}">
              <a16:creationId xmlns:a16="http://schemas.microsoft.com/office/drawing/2014/main" id="{00000000-0008-0000-0500-000063190000}"/>
            </a:ext>
          </a:extLst>
        </xdr:cNvPr>
        <xdr:cNvSpPr>
          <a:spLocks noChangeArrowheads="1"/>
        </xdr:cNvSpPr>
      </xdr:nvSpPr>
      <xdr:spPr bwMode="auto">
        <a:xfrm>
          <a:off x="1685925" y="9525"/>
          <a:ext cx="6800850" cy="762000"/>
        </a:xfrm>
        <a:prstGeom prst="rect">
          <a:avLst/>
        </a:prstGeom>
        <a:noFill/>
        <a:ln>
          <a:noFill/>
        </a:ln>
        <a:effectLst/>
      </xdr:spPr>
      <xdr:txBody>
        <a:bodyPr vertOverflow="clip" wrap="square" lIns="90000" tIns="45000" rIns="90000" bIns="45000" anchor="t"/>
        <a:lstStyle/>
        <a:p>
          <a:pPr algn="ctr" rtl="0">
            <a:defRPr sz="1000"/>
          </a:pPr>
          <a:r>
            <a:rPr lang="pt-BR" sz="1400" b="1" i="0" u="none" strike="noStrike" baseline="0">
              <a:solidFill>
                <a:srgbClr val="000000"/>
              </a:solidFill>
              <a:latin typeface="Arial"/>
              <a:cs typeface="Arial"/>
            </a:rPr>
            <a:t>SERVIÇOS DE EDIFICAÇÕES - COM DESONERAÇÃO</a:t>
          </a:r>
        </a:p>
        <a:p>
          <a:pPr algn="ctr" rtl="0">
            <a:defRPr sz="1000"/>
          </a:pPr>
          <a:r>
            <a:rPr lang="pt-BR" sz="1200" b="0" i="0" u="none" strike="noStrike" baseline="0">
              <a:solidFill>
                <a:srgbClr val="000000"/>
              </a:solidFill>
              <a:latin typeface="Arial"/>
              <a:cs typeface="Arial"/>
            </a:rPr>
            <a:t>Resolução Conjunta SEIL/PRED </a:t>
          </a:r>
          <a:r>
            <a:rPr lang="pt-BR" sz="1200" b="0" i="0" u="none" strike="noStrike" baseline="0">
              <a:solidFill>
                <a:srgbClr val="FF0000"/>
              </a:solidFill>
              <a:latin typeface="Arial"/>
              <a:cs typeface="Arial"/>
            </a:rPr>
            <a:t>001/2014</a:t>
          </a:r>
          <a:endParaRPr lang="pt-BR" sz="1200" b="0" i="0" u="none" strike="noStrike" baseline="0">
            <a:solidFill>
              <a:srgbClr val="000000"/>
            </a:solidFill>
            <a:latin typeface="Arial"/>
            <a:cs typeface="Arial"/>
          </a:endParaRPr>
        </a:p>
        <a:p>
          <a:pPr algn="ctr" rtl="0">
            <a:defRPr sz="1000"/>
          </a:pPr>
          <a:r>
            <a:rPr lang="pt-BR" sz="1200" b="0" i="0" u="none" strike="noStrike" baseline="0">
              <a:solidFill>
                <a:srgbClr val="000000"/>
              </a:solidFill>
              <a:latin typeface="Arial"/>
              <a:cs typeface="Arial"/>
            </a:rPr>
            <a:t>ref.: JANEIRO 2014  vigência: MARÇO 2014</a:t>
          </a:r>
        </a:p>
      </xdr:txBody>
    </xdr:sp>
    <xdr:clientData/>
  </xdr:twoCellAnchor>
  <xdr:twoCellAnchor>
    <xdr:from>
      <xdr:col>0</xdr:col>
      <xdr:colOff>66675</xdr:colOff>
      <xdr:row>0</xdr:row>
      <xdr:rowOff>0</xdr:rowOff>
    </xdr:from>
    <xdr:to>
      <xdr:col>1</xdr:col>
      <xdr:colOff>1066800</xdr:colOff>
      <xdr:row>0</xdr:row>
      <xdr:rowOff>0</xdr:rowOff>
    </xdr:to>
    <xdr:pic>
      <xdr:nvPicPr>
        <xdr:cNvPr id="43109" name="Figuras 1">
          <a:extLst>
            <a:ext uri="{FF2B5EF4-FFF2-40B4-BE49-F238E27FC236}">
              <a16:creationId xmlns:a16="http://schemas.microsoft.com/office/drawing/2014/main" id="{00000000-0008-0000-0500-000065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90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1104900</xdr:colOff>
      <xdr:row>0</xdr:row>
      <xdr:rowOff>114300</xdr:rowOff>
    </xdr:from>
    <xdr:to>
      <xdr:col>5</xdr:col>
      <xdr:colOff>9525</xdr:colOff>
      <xdr:row>1</xdr:row>
      <xdr:rowOff>95250</xdr:rowOff>
    </xdr:to>
    <xdr:sp macro="" textlink="" fLocksText="0">
      <xdr:nvSpPr>
        <xdr:cNvPr id="6607" name="Text Box 3">
          <a:extLst>
            <a:ext uri="{FF2B5EF4-FFF2-40B4-BE49-F238E27FC236}">
              <a16:creationId xmlns:a16="http://schemas.microsoft.com/office/drawing/2014/main" id="{00000000-0008-0000-0500-0000CF190000}"/>
            </a:ext>
          </a:extLst>
        </xdr:cNvPr>
        <xdr:cNvSpPr>
          <a:spLocks noChangeArrowheads="1"/>
        </xdr:cNvSpPr>
      </xdr:nvSpPr>
      <xdr:spPr bwMode="auto">
        <a:xfrm>
          <a:off x="1695450" y="114300"/>
          <a:ext cx="7000875" cy="762000"/>
        </a:xfrm>
        <a:prstGeom prst="rect">
          <a:avLst/>
        </a:prstGeom>
        <a:noFill/>
        <a:ln>
          <a:noFill/>
        </a:ln>
        <a:effectLst/>
      </xdr:spPr>
      <xdr:txBody>
        <a:bodyPr vertOverflow="clip" wrap="square" lIns="90000" tIns="45000" rIns="90000" bIns="45000" anchor="t"/>
        <a:lstStyle/>
        <a:p>
          <a:pPr algn="ctr" rtl="0">
            <a:defRPr sz="1000"/>
          </a:pPr>
          <a:r>
            <a:rPr lang="pt-BR" sz="1400" b="1" i="0" u="none" strike="noStrike" baseline="0">
              <a:solidFill>
                <a:srgbClr val="000000"/>
              </a:solidFill>
              <a:latin typeface="+mn-lt"/>
              <a:cs typeface="Arial"/>
            </a:rPr>
            <a:t>SERVIÇOS DE EDIFICAÇÕES - COM DESONERAÇÃO</a:t>
          </a:r>
        </a:p>
        <a:p>
          <a:pPr algn="ctr" rtl="0">
            <a:defRPr sz="1000"/>
          </a:pPr>
          <a:r>
            <a:rPr lang="pt-BR" sz="1200" b="0" i="0" u="none" strike="noStrike" baseline="0">
              <a:solidFill>
                <a:srgbClr val="000000"/>
              </a:solidFill>
              <a:latin typeface="+mn-lt"/>
              <a:cs typeface="Arial"/>
            </a:rPr>
            <a:t>Resolução Conjunta SEIL/PRED N° </a:t>
          </a:r>
          <a:r>
            <a:rPr lang="pt-BR" sz="1200" b="0" i="0" u="none" strike="noStrike" baseline="0">
              <a:solidFill>
                <a:sysClr val="windowText" lastClr="000000"/>
              </a:solidFill>
              <a:latin typeface="+mn-lt"/>
              <a:cs typeface="Arial"/>
            </a:rPr>
            <a:t>003</a:t>
          </a:r>
          <a:r>
            <a:rPr lang="pt-BR" sz="1200" b="0" i="0" u="none" strike="noStrike" baseline="0">
              <a:solidFill>
                <a:srgbClr val="000000"/>
              </a:solidFill>
              <a:latin typeface="+mn-lt"/>
              <a:cs typeface="Arial"/>
            </a:rPr>
            <a:t>/2019</a:t>
          </a:r>
        </a:p>
        <a:p>
          <a:pPr algn="ctr" rtl="0">
            <a:defRPr sz="1000"/>
          </a:pPr>
          <a:r>
            <a:rPr lang="pt-BR" sz="1200" b="0" i="0" u="none" strike="noStrike" baseline="0">
              <a:solidFill>
                <a:srgbClr val="000000"/>
              </a:solidFill>
              <a:latin typeface="+mn-lt"/>
              <a:cs typeface="Arial"/>
            </a:rPr>
            <a:t>Referência SINAPI: MARÇO de 2019  - Vigência: MAIO de 2019</a:t>
          </a:r>
        </a:p>
      </xdr:txBody>
    </xdr:sp>
    <xdr:clientData/>
  </xdr:twoCellAnchor>
  <xdr:twoCellAnchor editAs="oneCell">
    <xdr:from>
      <xdr:col>5</xdr:col>
      <xdr:colOff>38100</xdr:colOff>
      <xdr:row>0</xdr:row>
      <xdr:rowOff>38100</xdr:rowOff>
    </xdr:from>
    <xdr:to>
      <xdr:col>5</xdr:col>
      <xdr:colOff>822388</xdr:colOff>
      <xdr:row>0</xdr:row>
      <xdr:rowOff>758100</xdr:rowOff>
    </xdr:to>
    <xdr:pic>
      <xdr:nvPicPr>
        <xdr:cNvPr id="8" name="Imagem 7" descr="pred_home">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38100"/>
          <a:ext cx="784288" cy="720000"/>
        </a:xfrm>
        <a:prstGeom prst="rect">
          <a:avLst/>
        </a:prstGeom>
        <a:noFill/>
        <a:ln>
          <a:noFill/>
        </a:ln>
      </xdr:spPr>
    </xdr:pic>
    <xdr:clientData/>
  </xdr:twoCellAnchor>
  <xdr:twoCellAnchor editAs="oneCell">
    <xdr:from>
      <xdr:col>0</xdr:col>
      <xdr:colOff>47625</xdr:colOff>
      <xdr:row>0</xdr:row>
      <xdr:rowOff>38100</xdr:rowOff>
    </xdr:from>
    <xdr:to>
      <xdr:col>1</xdr:col>
      <xdr:colOff>51685</xdr:colOff>
      <xdr:row>0</xdr:row>
      <xdr:rowOff>758100</xdr:rowOff>
    </xdr:to>
    <xdr:pic>
      <xdr:nvPicPr>
        <xdr:cNvPr id="9" name="Imagem 8" descr="1_2_assinaturas_marca_2_reduzida">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38100"/>
          <a:ext cx="594610" cy="720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66675</xdr:rowOff>
    </xdr:from>
    <xdr:to>
      <xdr:col>3</xdr:col>
      <xdr:colOff>9525</xdr:colOff>
      <xdr:row>1</xdr:row>
      <xdr:rowOff>19050</xdr:rowOff>
    </xdr:to>
    <xdr:sp macro="" textlink="" fLocksText="0">
      <xdr:nvSpPr>
        <xdr:cNvPr id="6" name="Text Box 3">
          <a:extLst>
            <a:ext uri="{FF2B5EF4-FFF2-40B4-BE49-F238E27FC236}">
              <a16:creationId xmlns:a16="http://schemas.microsoft.com/office/drawing/2014/main" id="{00000000-0008-0000-0600-000006000000}"/>
            </a:ext>
          </a:extLst>
        </xdr:cNvPr>
        <xdr:cNvSpPr>
          <a:spLocks noChangeArrowheads="1"/>
        </xdr:cNvSpPr>
      </xdr:nvSpPr>
      <xdr:spPr bwMode="auto">
        <a:xfrm>
          <a:off x="704850" y="66675"/>
          <a:ext cx="6296025" cy="752475"/>
        </a:xfrm>
        <a:prstGeom prst="rect">
          <a:avLst/>
        </a:prstGeom>
        <a:noFill/>
        <a:ln>
          <a:noFill/>
        </a:ln>
        <a:effectLst/>
      </xdr:spPr>
      <xdr:txBody>
        <a:bodyPr vertOverflow="clip" wrap="square" lIns="90000" tIns="45000" rIns="90000" bIns="45000" anchor="t"/>
        <a:lstStyle/>
        <a:p>
          <a:pPr algn="ctr" rtl="0">
            <a:defRPr sz="1000"/>
          </a:pPr>
          <a:r>
            <a:rPr lang="pt-BR" sz="1400" b="1" i="0" u="none" strike="noStrike" baseline="0">
              <a:solidFill>
                <a:srgbClr val="000000"/>
              </a:solidFill>
              <a:latin typeface="+mn-lt"/>
              <a:cs typeface="Arial"/>
            </a:rPr>
            <a:t>INSUMOS DE EDIFICAÇÕES - COM DESONERAÇÃO</a:t>
          </a:r>
        </a:p>
        <a:p>
          <a:pPr algn="ctr" rtl="0">
            <a:defRPr sz="1000"/>
          </a:pPr>
          <a:r>
            <a:rPr lang="pt-BR" sz="1200" b="0" i="0" u="none" strike="noStrike" baseline="0">
              <a:solidFill>
                <a:srgbClr val="000000"/>
              </a:solidFill>
              <a:latin typeface="+mn-lt"/>
              <a:cs typeface="Arial"/>
            </a:rPr>
            <a:t>Resolução Conjunta </a:t>
          </a:r>
          <a:r>
            <a:rPr lang="pt-BR" sz="1200" b="0" i="0" u="none" strike="noStrike" baseline="0">
              <a:solidFill>
                <a:sysClr val="windowText" lastClr="000000"/>
              </a:solidFill>
              <a:latin typeface="+mn-lt"/>
              <a:cs typeface="Arial"/>
            </a:rPr>
            <a:t>SEIL/PRED N° 003/2019</a:t>
          </a:r>
        </a:p>
        <a:p>
          <a:pPr algn="ctr" rtl="0">
            <a:defRPr sz="1000"/>
          </a:pPr>
          <a:r>
            <a:rPr lang="pt-BR" sz="1200" b="0" i="0" u="none" strike="noStrike" baseline="0">
              <a:solidFill>
                <a:srgbClr val="000000"/>
              </a:solidFill>
              <a:latin typeface="+mn-lt"/>
              <a:cs typeface="Arial"/>
            </a:rPr>
            <a:t>Referência SINAPI: MARÇO de 2019  - Vigência: MAIO de 2019</a:t>
          </a:r>
        </a:p>
      </xdr:txBody>
    </xdr:sp>
    <xdr:clientData/>
  </xdr:twoCellAnchor>
  <xdr:twoCellAnchor editAs="oneCell">
    <xdr:from>
      <xdr:col>2</xdr:col>
      <xdr:colOff>600075</xdr:colOff>
      <xdr:row>0</xdr:row>
      <xdr:rowOff>28575</xdr:rowOff>
    </xdr:from>
    <xdr:to>
      <xdr:col>3</xdr:col>
      <xdr:colOff>774763</xdr:colOff>
      <xdr:row>0</xdr:row>
      <xdr:rowOff>748575</xdr:rowOff>
    </xdr:to>
    <xdr:pic>
      <xdr:nvPicPr>
        <xdr:cNvPr id="7" name="Imagem 6" descr="pred_home">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1825" y="28575"/>
          <a:ext cx="784288" cy="720000"/>
        </a:xfrm>
        <a:prstGeom prst="rect">
          <a:avLst/>
        </a:prstGeom>
        <a:noFill/>
        <a:ln>
          <a:noFill/>
        </a:ln>
      </xdr:spPr>
    </xdr:pic>
    <xdr:clientData/>
  </xdr:twoCellAnchor>
  <xdr:twoCellAnchor editAs="oneCell">
    <xdr:from>
      <xdr:col>0</xdr:col>
      <xdr:colOff>57150</xdr:colOff>
      <xdr:row>0</xdr:row>
      <xdr:rowOff>38100</xdr:rowOff>
    </xdr:from>
    <xdr:to>
      <xdr:col>1</xdr:col>
      <xdr:colOff>61210</xdr:colOff>
      <xdr:row>0</xdr:row>
      <xdr:rowOff>758100</xdr:rowOff>
    </xdr:to>
    <xdr:pic>
      <xdr:nvPicPr>
        <xdr:cNvPr id="8" name="Imagem 7" descr="1_2_assinaturas_marca_2_reduzida">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38100"/>
          <a:ext cx="594610" cy="7200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2</xdr:row>
      <xdr:rowOff>76200</xdr:rowOff>
    </xdr:from>
    <xdr:to>
      <xdr:col>1</xdr:col>
      <xdr:colOff>395455</xdr:colOff>
      <xdr:row>8</xdr:row>
      <xdr:rowOff>101025</xdr:rowOff>
    </xdr:to>
    <xdr:pic>
      <xdr:nvPicPr>
        <xdr:cNvPr id="4" name="Imagem 3" descr="1_2_assinaturas_marca_2_reduzida">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457200"/>
          <a:ext cx="862180" cy="1044000"/>
        </a:xfrm>
        <a:prstGeom prst="rect">
          <a:avLst/>
        </a:prstGeom>
        <a:noFill/>
        <a:ln>
          <a:noFill/>
        </a:ln>
      </xdr:spPr>
    </xdr:pic>
    <xdr:clientData/>
  </xdr:twoCellAnchor>
  <xdr:twoCellAnchor editAs="oneCell">
    <xdr:from>
      <xdr:col>10</xdr:col>
      <xdr:colOff>685800</xdr:colOff>
      <xdr:row>2</xdr:row>
      <xdr:rowOff>76200</xdr:rowOff>
    </xdr:from>
    <xdr:to>
      <xdr:col>11</xdr:col>
      <xdr:colOff>878925</xdr:colOff>
      <xdr:row>8</xdr:row>
      <xdr:rowOff>65025</xdr:rowOff>
    </xdr:to>
    <xdr:pic>
      <xdr:nvPicPr>
        <xdr:cNvPr id="5" name="Imagem 4" descr="pred_home">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01575" y="457200"/>
          <a:ext cx="1098000" cy="10080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790574</xdr:colOff>
      <xdr:row>1</xdr:row>
      <xdr:rowOff>133350</xdr:rowOff>
    </xdr:from>
    <xdr:to>
      <xdr:col>9</xdr:col>
      <xdr:colOff>542925</xdr:colOff>
      <xdr:row>6</xdr:row>
      <xdr:rowOff>28576</xdr:rowOff>
    </xdr:to>
    <xdr:sp macro="" textlink="" fLocksText="0">
      <xdr:nvSpPr>
        <xdr:cNvPr id="15364" name="Text Box 3">
          <a:extLst>
            <a:ext uri="{FF2B5EF4-FFF2-40B4-BE49-F238E27FC236}">
              <a16:creationId xmlns:a16="http://schemas.microsoft.com/office/drawing/2014/main" id="{00000000-0008-0000-0800-0000043C0000}"/>
            </a:ext>
          </a:extLst>
        </xdr:cNvPr>
        <xdr:cNvSpPr>
          <a:spLocks noChangeArrowheads="1"/>
        </xdr:cNvSpPr>
      </xdr:nvSpPr>
      <xdr:spPr bwMode="auto">
        <a:xfrm>
          <a:off x="1104899" y="447675"/>
          <a:ext cx="8001001" cy="885826"/>
        </a:xfrm>
        <a:prstGeom prst="rect">
          <a:avLst/>
        </a:prstGeom>
        <a:noFill/>
        <a:ln>
          <a:noFill/>
        </a:ln>
        <a:effectLst/>
      </xdr:spPr>
      <xdr:txBody>
        <a:bodyPr vertOverflow="clip" wrap="square" lIns="90000" tIns="45000" rIns="90000" bIns="45000" anchor="t"/>
        <a:lstStyle/>
        <a:p>
          <a:pPr algn="ctr" rtl="0">
            <a:defRPr sz="1000"/>
          </a:pPr>
          <a:r>
            <a:rPr lang="pt-BR" sz="1100" b="1" i="0" u="none" strike="noStrike" baseline="0">
              <a:solidFill>
                <a:srgbClr val="000000"/>
              </a:solidFill>
              <a:latin typeface="Arial" panose="020B0604020202020204" pitchFamily="34" charset="0"/>
              <a:cs typeface="Arial" panose="020B0604020202020204" pitchFamily="34" charset="0"/>
            </a:rPr>
            <a:t>SECRETARIA DE ESTADO D</a:t>
          </a:r>
          <a:r>
            <a:rPr lang="pt-BR" sz="1100" b="1" i="0" u="none" strike="noStrike">
              <a:effectLst/>
              <a:latin typeface="Arial" panose="020B0604020202020204" pitchFamily="34" charset="0"/>
              <a:ea typeface="+mn-ea"/>
              <a:cs typeface="Arial" panose="020B0604020202020204" pitchFamily="34" charset="0"/>
            </a:rPr>
            <a:t>E ESTADO DE INFRAESTRUTURA E LOGÍSTICA</a:t>
          </a:r>
          <a:r>
            <a:rPr lang="pt-BR" sz="1100">
              <a:latin typeface="Arial" panose="020B0604020202020204" pitchFamily="34" charset="0"/>
              <a:cs typeface="Arial" panose="020B0604020202020204" pitchFamily="34" charset="0"/>
            </a:rPr>
            <a:t> </a:t>
          </a:r>
        </a:p>
        <a:p>
          <a:pPr algn="ctr" rtl="0">
            <a:defRPr sz="1000"/>
          </a:pPr>
          <a:r>
            <a:rPr lang="pt-BR" sz="1100" b="1" i="0" u="none" strike="noStrike" baseline="0">
              <a:solidFill>
                <a:srgbClr val="000000"/>
              </a:solidFill>
              <a:latin typeface="Arial" panose="020B0604020202020204" pitchFamily="34" charset="0"/>
              <a:cs typeface="Arial" panose="020B0604020202020204" pitchFamily="34" charset="0"/>
            </a:rPr>
            <a:t>PARANÁ EDIFICAÇÕES</a:t>
          </a:r>
        </a:p>
        <a:p>
          <a:pPr algn="ctr" rtl="0">
            <a:defRPr sz="1000"/>
          </a:pPr>
          <a:r>
            <a:rPr lang="pt-BR" sz="1100" b="1" i="0" u="none" strike="noStrike" baseline="0">
              <a:solidFill>
                <a:srgbClr val="000000"/>
              </a:solidFill>
              <a:latin typeface="Arial" panose="020B0604020202020204" pitchFamily="34" charset="0"/>
              <a:cs typeface="Arial" panose="020B0604020202020204" pitchFamily="34" charset="0"/>
            </a:rPr>
            <a:t>DIRETORIA DE PLANEJAMENTO E PROJETOS</a:t>
          </a:r>
        </a:p>
        <a:p>
          <a:pPr algn="ctr" rtl="0">
            <a:defRPr sz="1000"/>
          </a:pPr>
          <a:r>
            <a:rPr lang="pt-BR" sz="1100" b="1" i="0" u="none" strike="noStrike" baseline="0">
              <a:solidFill>
                <a:srgbClr val="000000"/>
              </a:solidFill>
              <a:latin typeface="Arial" panose="020B0604020202020204" pitchFamily="34" charset="0"/>
              <a:cs typeface="Arial" panose="020B0604020202020204" pitchFamily="34" charset="0"/>
            </a:rPr>
            <a:t>GERÊNCIA DE CUSTOS E ORÇAMENTOS</a:t>
          </a:r>
        </a:p>
      </xdr:txBody>
    </xdr:sp>
    <xdr:clientData/>
  </xdr:twoCellAnchor>
  <xdr:twoCellAnchor editAs="oneCell">
    <xdr:from>
      <xdr:col>0</xdr:col>
      <xdr:colOff>228600</xdr:colOff>
      <xdr:row>43</xdr:row>
      <xdr:rowOff>0</xdr:rowOff>
    </xdr:from>
    <xdr:to>
      <xdr:col>1</xdr:col>
      <xdr:colOff>638175</xdr:colOff>
      <xdr:row>43</xdr:row>
      <xdr:rowOff>0</xdr:rowOff>
    </xdr:to>
    <xdr:pic>
      <xdr:nvPicPr>
        <xdr:cNvPr id="33022" name="Picture 1278">
          <a:extLst>
            <a:ext uri="{FF2B5EF4-FFF2-40B4-BE49-F238E27FC236}">
              <a16:creationId xmlns:a16="http://schemas.microsoft.com/office/drawing/2014/main" id="{00000000-0008-0000-0800-0000FE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7296150"/>
          <a:ext cx="7239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1</xdr:row>
      <xdr:rowOff>85725</xdr:rowOff>
    </xdr:from>
    <xdr:to>
      <xdr:col>1</xdr:col>
      <xdr:colOff>776455</xdr:colOff>
      <xdr:row>6</xdr:row>
      <xdr:rowOff>139125</xdr:rowOff>
    </xdr:to>
    <xdr:pic>
      <xdr:nvPicPr>
        <xdr:cNvPr id="6" name="Imagem 5" descr="1_2_assinaturas_marca_2_reduzida">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400050"/>
          <a:ext cx="862180" cy="1044000"/>
        </a:xfrm>
        <a:prstGeom prst="rect">
          <a:avLst/>
        </a:prstGeom>
        <a:noFill/>
        <a:ln>
          <a:noFill/>
        </a:ln>
      </xdr:spPr>
    </xdr:pic>
    <xdr:clientData/>
  </xdr:twoCellAnchor>
  <xdr:twoCellAnchor editAs="oneCell">
    <xdr:from>
      <xdr:col>9</xdr:col>
      <xdr:colOff>523875</xdr:colOff>
      <xdr:row>1</xdr:row>
      <xdr:rowOff>76200</xdr:rowOff>
    </xdr:from>
    <xdr:to>
      <xdr:col>11</xdr:col>
      <xdr:colOff>212175</xdr:colOff>
      <xdr:row>6</xdr:row>
      <xdr:rowOff>93600</xdr:rowOff>
    </xdr:to>
    <xdr:pic>
      <xdr:nvPicPr>
        <xdr:cNvPr id="7" name="Imagem 6" descr="pred_home">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86850" y="390525"/>
          <a:ext cx="1098000" cy="1008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388736\servidor$\Documents%20and%20Settings\cc72\Meus%20documentos\Downloads\Para&#237;so%20do%20Norte\Para&#237;so%20do%20Norte%20(v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g-dpp-gco/PLAN-2017/Seju/Seju%20-%20Preven&#231;&#227;o%20de%20Inc&#234;ndio/CA%2070-2014/Cense%20Ponta%20Grossa/dg-dpp-gco-publico/Arquivos%20para%20o%20site/Folha%20de%20Fecham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MEDIÇÃO COMPLETA"/>
      <sheetName val="CRONOGRAMA"/>
      <sheetName val="Relatório"/>
      <sheetName val="Parecer Gerado"/>
      <sheetName val="PARECERES"/>
      <sheetName val="HISTÓRICO DE PARECERES"/>
      <sheetName val=" "/>
    </sheetNames>
    <sheetDataSet>
      <sheetData sheetId="0" refreshError="1"/>
      <sheetData sheetId="1" refreshError="1"/>
      <sheetData sheetId="2" refreshError="1"/>
      <sheetData sheetId="3" refreshError="1"/>
      <sheetData sheetId="4" refreshError="1"/>
      <sheetData sheetId="5" refreshError="1"/>
      <sheetData sheetId="6" refreshError="1">
        <row r="464">
          <cell r="F464" t="str">
            <v xml:space="preserve">                                                                                                                                                                                 1° MEDIÇÃO</v>
          </cell>
        </row>
        <row r="465">
          <cell r="F465" t="str">
            <v xml:space="preserve">                                                                                                                                                                                 2° MEDIÇÃO</v>
          </cell>
        </row>
        <row r="466">
          <cell r="F466" t="str">
            <v xml:space="preserve">                                                                                                                                                                                 3° MEDIÇÃO</v>
          </cell>
        </row>
        <row r="467">
          <cell r="F467" t="str">
            <v xml:space="preserve">                                                                                                                                                                                 4° MEDIÇÃO</v>
          </cell>
        </row>
        <row r="468">
          <cell r="F468" t="str">
            <v xml:space="preserve">                                                                                                                                                                                 5° MEDIÇÃO</v>
          </cell>
        </row>
        <row r="469">
          <cell r="F469" t="str">
            <v xml:space="preserve">                                                                                                                                                                                 6° MEDIÇÃO</v>
          </cell>
        </row>
        <row r="470">
          <cell r="F470" t="str">
            <v xml:space="preserve">                                                                                                                                                                                 7° MEDIÇÃO</v>
          </cell>
        </row>
        <row r="471">
          <cell r="F471" t="str">
            <v xml:space="preserve">                                                                                                                                                                                 8° MEDIÇÃO</v>
          </cell>
        </row>
        <row r="472">
          <cell r="F472" t="str">
            <v xml:space="preserve">                                                                                                                                                                                 9° MEDIÇÃO</v>
          </cell>
        </row>
        <row r="473">
          <cell r="F473" t="str">
            <v xml:space="preserve">                                                                                                                                                                               10° MEDIÇÃO</v>
          </cell>
        </row>
        <row r="474">
          <cell r="F474" t="str">
            <v xml:space="preserve">                                                                                                                                                                               11° MEDIÇÃO</v>
          </cell>
        </row>
        <row r="475">
          <cell r="F475" t="str">
            <v xml:space="preserve">                                                                                                                                                                               12° MEDIÇÃO</v>
          </cell>
        </row>
        <row r="476">
          <cell r="F476" t="str">
            <v xml:space="preserve">                                                                                                                                                                               13° MEDIÇÃO</v>
          </cell>
        </row>
        <row r="477">
          <cell r="F477" t="str">
            <v xml:space="preserve">                                                                                                                                                                              14° MEDIÇÃO</v>
          </cell>
        </row>
        <row r="478">
          <cell r="F478" t="str">
            <v xml:space="preserve">                                                                                                                                                                               15° MEDIÇÃO</v>
          </cell>
        </row>
        <row r="479">
          <cell r="F479" t="str">
            <v xml:space="preserve">                                                                                                                                                                               16° MEDIÇÃO</v>
          </cell>
        </row>
        <row r="480">
          <cell r="F480" t="str">
            <v xml:space="preserve">                                                                                                                                                                               17° MEDIÇÃO</v>
          </cell>
        </row>
        <row r="481">
          <cell r="F481" t="str">
            <v xml:space="preserve">                                                                                                                                                                               18° MEDIÇÃO</v>
          </cell>
        </row>
        <row r="482">
          <cell r="F482" t="str">
            <v xml:space="preserve">                                                                                                                                                                               19° MEDIÇÃO</v>
          </cell>
        </row>
        <row r="483">
          <cell r="F483" t="str">
            <v xml:space="preserve">                                                                                                                                                                               20° MEDIÇÃO</v>
          </cell>
        </row>
        <row r="484">
          <cell r="F484" t="str">
            <v xml:space="preserve">                                                                                                                                                                               21° MEDIÇÃO</v>
          </cell>
        </row>
        <row r="485">
          <cell r="F485" t="str">
            <v xml:space="preserve">                                                                                                                                                                               22° MEDIÇÃO</v>
          </cell>
        </row>
        <row r="486">
          <cell r="F486" t="str">
            <v xml:space="preserve">                                                                                                                                                                               23° MEDIÇÃO</v>
          </cell>
        </row>
        <row r="487">
          <cell r="F487" t="str">
            <v xml:space="preserve">                                                                                                                                                                               24° MEDIÇÃO</v>
          </cell>
        </row>
        <row r="488">
          <cell r="F488" t="str">
            <v xml:space="preserve">                                                                                                                                                                        TODAS AS MEDIÇÕES</v>
          </cell>
        </row>
        <row r="489">
          <cell r="F489" t="str">
            <v xml:space="preserve">                                                                                                                                                                                     TOTAL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 FECHAMENTO"/>
    </sheetNames>
    <sheetDataSet>
      <sheetData sheetId="0">
        <row r="9">
          <cell r="O9" t="str">
            <v>CONSTRUÇÃO</v>
          </cell>
        </row>
        <row r="10">
          <cell r="O10" t="str">
            <v>AMPLIAÇÃO</v>
          </cell>
        </row>
        <row r="11">
          <cell r="O11" t="str">
            <v>REPAROS</v>
          </cell>
        </row>
        <row r="12">
          <cell r="O12" t="str">
            <v>MELHORIAS</v>
          </cell>
        </row>
        <row r="13">
          <cell r="O13" t="str">
            <v>REPAROS E MELHORIAS*</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2:U409"/>
  <sheetViews>
    <sheetView view="pageBreakPreview" topLeftCell="A4" zoomScaleNormal="100" zoomScaleSheetLayoutView="100" workbookViewId="0">
      <selection activeCell="G22" sqref="G22"/>
    </sheetView>
  </sheetViews>
  <sheetFormatPr defaultRowHeight="15"/>
  <cols>
    <col min="1" max="4" width="9" style="89" customWidth="1"/>
    <col min="5" max="6" width="9" style="103" customWidth="1"/>
    <col min="7" max="7" width="18.85546875" style="103" customWidth="1"/>
    <col min="8" max="8" width="3.5703125" style="103" customWidth="1"/>
    <col min="9" max="9" width="2.85546875" style="103" customWidth="1"/>
    <col min="10" max="10" width="3.5703125" style="103" customWidth="1"/>
    <col min="11" max="11" width="3.5703125" style="90" customWidth="1"/>
    <col min="12" max="12" width="3.85546875" style="90" customWidth="1"/>
    <col min="13" max="13" width="3.5703125" style="90" customWidth="1"/>
    <col min="14" max="15" width="3.5703125" style="89" customWidth="1"/>
    <col min="16" max="17" width="9" style="89" customWidth="1"/>
    <col min="21" max="21" width="30" style="3" hidden="1" customWidth="1"/>
  </cols>
  <sheetData>
    <row r="2" spans="1:21">
      <c r="U2" s="347" t="s">
        <v>5773</v>
      </c>
    </row>
    <row r="3" spans="1:21">
      <c r="U3" s="347" t="s">
        <v>5774</v>
      </c>
    </row>
    <row r="4" spans="1:21">
      <c r="U4" s="347" t="s">
        <v>5775</v>
      </c>
    </row>
    <row r="5" spans="1:21">
      <c r="U5" s="347" t="s">
        <v>5776</v>
      </c>
    </row>
    <row r="6" spans="1:21">
      <c r="U6" s="347" t="s">
        <v>5777</v>
      </c>
    </row>
    <row r="7" spans="1:21" ht="15.75" thickBot="1">
      <c r="A7" s="91"/>
      <c r="B7" s="91"/>
      <c r="C7" s="91"/>
      <c r="D7" s="91"/>
      <c r="E7" s="104"/>
      <c r="F7" s="104"/>
      <c r="G7" s="104"/>
      <c r="H7" s="104"/>
      <c r="I7" s="104"/>
      <c r="J7" s="104"/>
      <c r="K7" s="92"/>
      <c r="L7" s="92"/>
      <c r="M7" s="92"/>
      <c r="N7" s="91"/>
      <c r="O7" s="91"/>
      <c r="P7" s="91"/>
      <c r="U7" s="347" t="s">
        <v>5778</v>
      </c>
    </row>
    <row r="8" spans="1:21" ht="15.75" thickTop="1">
      <c r="A8" s="93"/>
      <c r="B8" s="94"/>
      <c r="C8" s="94"/>
      <c r="D8" s="94"/>
      <c r="E8" s="105"/>
      <c r="F8" s="105"/>
      <c r="G8" s="105"/>
      <c r="H8" s="105"/>
      <c r="I8" s="105"/>
      <c r="J8" s="105"/>
      <c r="K8" s="95"/>
      <c r="L8" s="95"/>
      <c r="M8" s="95"/>
      <c r="N8" s="94"/>
      <c r="O8" s="94"/>
      <c r="P8" s="96"/>
      <c r="U8" s="347" t="s">
        <v>5779</v>
      </c>
    </row>
    <row r="9" spans="1:21">
      <c r="A9" s="93"/>
      <c r="B9" s="94"/>
      <c r="C9" s="94"/>
      <c r="D9" s="94"/>
      <c r="E9" s="105"/>
      <c r="F9" s="105"/>
      <c r="G9" s="105"/>
      <c r="H9" s="105"/>
      <c r="I9" s="105"/>
      <c r="J9" s="105"/>
      <c r="K9" s="95"/>
      <c r="L9" s="95"/>
      <c r="M9" s="95"/>
      <c r="N9" s="94"/>
      <c r="O9" s="94"/>
      <c r="P9" s="96"/>
      <c r="U9" s="347" t="s">
        <v>5780</v>
      </c>
    </row>
    <row r="10" spans="1:21" ht="15.75">
      <c r="A10" s="93"/>
      <c r="B10" s="115" t="s">
        <v>2935</v>
      </c>
      <c r="C10" s="94"/>
      <c r="D10" s="94"/>
      <c r="E10" s="105"/>
      <c r="F10" s="105"/>
      <c r="G10" s="105"/>
      <c r="H10" s="105"/>
      <c r="I10" s="105"/>
      <c r="J10" s="105"/>
      <c r="K10" s="95"/>
      <c r="L10" s="95"/>
      <c r="M10" s="95"/>
      <c r="N10" s="94"/>
      <c r="O10" s="94"/>
      <c r="P10" s="96"/>
      <c r="U10" s="347" t="s">
        <v>5781</v>
      </c>
    </row>
    <row r="11" spans="1:21" ht="15.75">
      <c r="A11" s="93"/>
      <c r="B11" s="116"/>
      <c r="C11" s="94"/>
      <c r="D11" s="94"/>
      <c r="E11" s="105"/>
      <c r="F11" s="105"/>
      <c r="G11" s="105"/>
      <c r="H11" s="105"/>
      <c r="I11" s="105"/>
      <c r="J11" s="105"/>
      <c r="K11" s="95"/>
      <c r="L11" s="95"/>
      <c r="M11" s="95"/>
      <c r="N11" s="94"/>
      <c r="O11" s="94"/>
      <c r="P11" s="96"/>
      <c r="U11" s="347" t="s">
        <v>5782</v>
      </c>
    </row>
    <row r="12" spans="1:21" ht="16.5" thickBot="1">
      <c r="A12" s="93"/>
      <c r="B12" s="117" t="s">
        <v>2926</v>
      </c>
      <c r="C12" s="91"/>
      <c r="D12" s="615" t="s">
        <v>21026</v>
      </c>
      <c r="E12" s="615"/>
      <c r="F12" s="615"/>
      <c r="G12" s="615"/>
      <c r="H12" s="615"/>
      <c r="I12" s="615"/>
      <c r="J12" s="615"/>
      <c r="K12" s="124" t="s">
        <v>2891</v>
      </c>
      <c r="L12" s="124"/>
      <c r="M12" s="616"/>
      <c r="N12" s="616"/>
      <c r="O12" s="616"/>
      <c r="P12" s="96"/>
      <c r="U12" s="347" t="s">
        <v>5782</v>
      </c>
    </row>
    <row r="13" spans="1:21" ht="16.5" thickTop="1">
      <c r="A13" s="93"/>
      <c r="B13" s="116"/>
      <c r="C13" s="94"/>
      <c r="D13" s="94"/>
      <c r="E13" s="105"/>
      <c r="F13" s="105"/>
      <c r="G13" s="105"/>
      <c r="H13" s="105"/>
      <c r="I13" s="105"/>
      <c r="J13" s="105"/>
      <c r="K13" s="95"/>
      <c r="L13" s="95"/>
      <c r="M13" s="95"/>
      <c r="N13" s="94"/>
      <c r="O13" s="94"/>
      <c r="P13" s="96"/>
      <c r="U13" s="347" t="s">
        <v>5783</v>
      </c>
    </row>
    <row r="14" spans="1:21" ht="16.5" thickBot="1">
      <c r="A14" s="93"/>
      <c r="B14" s="117" t="s">
        <v>2931</v>
      </c>
      <c r="C14" s="91"/>
      <c r="D14" s="617" t="s">
        <v>21028</v>
      </c>
      <c r="E14" s="617"/>
      <c r="F14" s="617"/>
      <c r="G14" s="617"/>
      <c r="H14" s="617"/>
      <c r="I14" s="617"/>
      <c r="J14" s="617"/>
      <c r="K14" s="617"/>
      <c r="L14" s="617"/>
      <c r="M14" s="617"/>
      <c r="N14" s="617"/>
      <c r="O14" s="617"/>
      <c r="P14" s="96"/>
      <c r="U14" s="347" t="s">
        <v>5784</v>
      </c>
    </row>
    <row r="15" spans="1:21" ht="16.5" thickTop="1">
      <c r="A15" s="93"/>
      <c r="B15" s="116"/>
      <c r="C15" s="94"/>
      <c r="D15" s="97"/>
      <c r="E15" s="106"/>
      <c r="F15" s="106"/>
      <c r="G15" s="106"/>
      <c r="H15" s="106"/>
      <c r="I15" s="106"/>
      <c r="J15" s="106"/>
      <c r="K15" s="98"/>
      <c r="L15" s="98"/>
      <c r="M15" s="98"/>
      <c r="N15" s="94"/>
      <c r="O15" s="94"/>
      <c r="P15" s="96"/>
      <c r="U15" s="347" t="s">
        <v>5785</v>
      </c>
    </row>
    <row r="16" spans="1:21" ht="16.5" thickBot="1">
      <c r="A16" s="93"/>
      <c r="B16" s="117" t="s">
        <v>2932</v>
      </c>
      <c r="C16" s="91"/>
      <c r="D16" s="617" t="s">
        <v>21027</v>
      </c>
      <c r="E16" s="617"/>
      <c r="F16" s="617"/>
      <c r="G16" s="617"/>
      <c r="H16" s="621" t="s">
        <v>2583</v>
      </c>
      <c r="I16" s="621"/>
      <c r="J16" s="621"/>
      <c r="K16" s="621"/>
      <c r="L16" s="621"/>
      <c r="M16" s="613">
        <f>IF('FOLHA FECHAMENTO'!G27&lt;&gt;" ",'FOLHA FECHAMENTO'!G27," ")</f>
        <v>63060.318701043208</v>
      </c>
      <c r="N16" s="613"/>
      <c r="O16" s="613"/>
      <c r="P16" s="614"/>
      <c r="U16" s="347" t="s">
        <v>5786</v>
      </c>
    </row>
    <row r="17" spans="1:21" ht="16.5" thickTop="1">
      <c r="A17" s="93"/>
      <c r="B17" s="116"/>
      <c r="C17" s="94"/>
      <c r="D17" s="97"/>
      <c r="E17" s="106"/>
      <c r="F17" s="106"/>
      <c r="G17" s="106"/>
      <c r="H17" s="106"/>
      <c r="I17" s="106"/>
      <c r="J17" s="106"/>
      <c r="K17" s="98"/>
      <c r="L17" s="98"/>
      <c r="M17" s="98"/>
      <c r="N17" s="94"/>
      <c r="O17" s="94"/>
      <c r="P17" s="96"/>
      <c r="U17" s="347" t="s">
        <v>5787</v>
      </c>
    </row>
    <row r="18" spans="1:21" ht="16.5" thickBot="1">
      <c r="A18" s="93"/>
      <c r="B18" s="117" t="s">
        <v>2927</v>
      </c>
      <c r="C18" s="91"/>
      <c r="D18" s="619"/>
      <c r="E18" s="619"/>
      <c r="F18" s="619"/>
      <c r="G18" s="116"/>
      <c r="H18" s="618" t="s">
        <v>2584</v>
      </c>
      <c r="I18" s="618"/>
      <c r="J18" s="618"/>
      <c r="K18" s="618"/>
      <c r="L18" s="618"/>
      <c r="M18" s="622" t="str">
        <f>IF(D18&lt;&gt;"",M16/D18," ")</f>
        <v xml:space="preserve"> </v>
      </c>
      <c r="N18" s="622"/>
      <c r="O18" s="622"/>
      <c r="P18" s="623"/>
      <c r="U18" s="347" t="s">
        <v>5788</v>
      </c>
    </row>
    <row r="19" spans="1:21" ht="15.75" thickTop="1">
      <c r="A19" s="93"/>
      <c r="B19" s="94"/>
      <c r="C19" s="94"/>
      <c r="D19" s="94"/>
      <c r="E19" s="105"/>
      <c r="F19" s="105"/>
      <c r="G19" s="105"/>
      <c r="H19" s="105"/>
      <c r="I19" s="105"/>
      <c r="J19" s="105"/>
      <c r="K19" s="95"/>
      <c r="L19" s="95"/>
      <c r="M19" s="95"/>
      <c r="N19" s="94"/>
      <c r="O19" s="94"/>
      <c r="P19" s="96"/>
      <c r="U19" s="347" t="s">
        <v>5789</v>
      </c>
    </row>
    <row r="20" spans="1:21" ht="16.5" thickBot="1">
      <c r="A20" s="93"/>
      <c r="B20" s="117" t="s">
        <v>342</v>
      </c>
      <c r="C20" s="91"/>
      <c r="D20" s="620"/>
      <c r="E20" s="620"/>
      <c r="F20" s="620"/>
      <c r="G20" s="105"/>
      <c r="H20" s="105"/>
      <c r="I20" s="105"/>
      <c r="J20" s="105"/>
      <c r="K20" s="95"/>
      <c r="L20" s="95"/>
      <c r="M20" s="95"/>
      <c r="N20" s="94"/>
      <c r="O20" s="94"/>
      <c r="P20" s="96"/>
      <c r="U20" s="347" t="s">
        <v>5790</v>
      </c>
    </row>
    <row r="21" spans="1:21" ht="15.75" thickTop="1">
      <c r="A21" s="93"/>
      <c r="B21" s="94"/>
      <c r="C21" s="94"/>
      <c r="D21" s="94"/>
      <c r="E21" s="105"/>
      <c r="F21" s="105"/>
      <c r="G21" s="105"/>
      <c r="H21" s="105"/>
      <c r="I21" s="105"/>
      <c r="J21" s="105"/>
      <c r="K21" s="95"/>
      <c r="L21" s="95"/>
      <c r="M21" s="95"/>
      <c r="N21" s="94"/>
      <c r="O21" s="94"/>
      <c r="P21" s="96"/>
      <c r="U21" s="347" t="s">
        <v>5791</v>
      </c>
    </row>
    <row r="22" spans="1:21" ht="15.75">
      <c r="A22" s="93"/>
      <c r="B22" s="115" t="s">
        <v>2936</v>
      </c>
      <c r="C22" s="102"/>
      <c r="D22" s="102"/>
      <c r="E22" s="105"/>
      <c r="F22" s="105"/>
      <c r="G22" s="105"/>
      <c r="H22" s="548"/>
      <c r="I22" s="548"/>
      <c r="J22" s="548"/>
      <c r="K22" s="95"/>
      <c r="L22" s="95"/>
      <c r="M22" s="613"/>
      <c r="N22" s="613"/>
      <c r="O22" s="613"/>
      <c r="P22" s="614"/>
      <c r="U22" s="347" t="s">
        <v>5792</v>
      </c>
    </row>
    <row r="23" spans="1:21" ht="15.75">
      <c r="A23" s="93"/>
      <c r="B23" s="116"/>
      <c r="C23" s="94"/>
      <c r="D23" s="94"/>
      <c r="E23" s="105"/>
      <c r="F23" s="105"/>
      <c r="G23" s="105"/>
      <c r="H23" s="105"/>
      <c r="I23" s="105"/>
      <c r="J23" s="105"/>
      <c r="K23" s="95"/>
      <c r="L23" s="95"/>
      <c r="M23" s="95"/>
      <c r="N23" s="94"/>
      <c r="O23" s="94"/>
      <c r="P23" s="96"/>
      <c r="U23" s="347" t="s">
        <v>5793</v>
      </c>
    </row>
    <row r="24" spans="1:21" ht="16.5" thickBot="1">
      <c r="A24" s="93"/>
      <c r="B24" s="117" t="s">
        <v>2933</v>
      </c>
      <c r="C24" s="91"/>
      <c r="D24" s="612"/>
      <c r="E24" s="612"/>
      <c r="F24" s="612"/>
      <c r="G24" s="612"/>
      <c r="H24" s="612"/>
      <c r="I24" s="612"/>
      <c r="J24" s="612"/>
      <c r="K24" s="612"/>
      <c r="L24" s="612"/>
      <c r="M24" s="612"/>
      <c r="N24" s="612"/>
      <c r="O24" s="612"/>
      <c r="P24" s="96"/>
      <c r="U24" s="347" t="s">
        <v>5794</v>
      </c>
    </row>
    <row r="25" spans="1:21" ht="16.5" thickTop="1">
      <c r="A25" s="93"/>
      <c r="B25" s="116"/>
      <c r="C25" s="94"/>
      <c r="D25" s="94"/>
      <c r="E25" s="105"/>
      <c r="F25" s="105"/>
      <c r="G25" s="105"/>
      <c r="H25" s="105"/>
      <c r="I25" s="105"/>
      <c r="J25" s="105"/>
      <c r="K25" s="95"/>
      <c r="L25" s="95"/>
      <c r="M25" s="95"/>
      <c r="N25" s="94"/>
      <c r="O25" s="94"/>
      <c r="P25" s="96"/>
      <c r="U25" s="347" t="s">
        <v>5795</v>
      </c>
    </row>
    <row r="26" spans="1:21" ht="16.5" thickBot="1">
      <c r="A26" s="93"/>
      <c r="B26" s="117" t="s">
        <v>2934</v>
      </c>
      <c r="C26" s="91"/>
      <c r="D26" s="612"/>
      <c r="E26" s="612"/>
      <c r="F26" s="612"/>
      <c r="G26" s="612"/>
      <c r="H26" s="612"/>
      <c r="I26" s="612"/>
      <c r="J26" s="612"/>
      <c r="K26" s="612"/>
      <c r="L26" s="612"/>
      <c r="M26" s="612"/>
      <c r="N26" s="612"/>
      <c r="O26" s="612"/>
      <c r="P26" s="96"/>
      <c r="U26" s="347" t="s">
        <v>5796</v>
      </c>
    </row>
    <row r="27" spans="1:21" ht="16.5" thickTop="1">
      <c r="A27" s="93"/>
      <c r="B27" s="116"/>
      <c r="C27" s="94"/>
      <c r="D27" s="94"/>
      <c r="E27" s="105"/>
      <c r="F27" s="105"/>
      <c r="G27" s="105"/>
      <c r="H27" s="105"/>
      <c r="I27" s="105"/>
      <c r="J27" s="105"/>
      <c r="K27" s="95"/>
      <c r="L27" s="95"/>
      <c r="M27" s="95"/>
      <c r="N27" s="94"/>
      <c r="O27" s="94"/>
      <c r="P27" s="96"/>
      <c r="U27" s="347" t="s">
        <v>5797</v>
      </c>
    </row>
    <row r="28" spans="1:21" ht="16.5" thickBot="1">
      <c r="A28" s="93"/>
      <c r="B28" s="117" t="s">
        <v>2929</v>
      </c>
      <c r="C28" s="91"/>
      <c r="D28" s="612"/>
      <c r="E28" s="612"/>
      <c r="F28" s="612"/>
      <c r="G28" s="612"/>
      <c r="H28" s="612"/>
      <c r="I28" s="612"/>
      <c r="J28" s="612"/>
      <c r="K28" s="612"/>
      <c r="L28" s="612"/>
      <c r="M28" s="612"/>
      <c r="N28" s="612"/>
      <c r="O28" s="612"/>
      <c r="P28" s="96"/>
      <c r="U28" s="347" t="s">
        <v>5798</v>
      </c>
    </row>
    <row r="29" spans="1:21" ht="16.5" thickTop="1">
      <c r="A29" s="93"/>
      <c r="B29" s="116"/>
      <c r="C29" s="94"/>
      <c r="D29" s="94"/>
      <c r="E29" s="106"/>
      <c r="F29" s="106"/>
      <c r="G29" s="106"/>
      <c r="H29" s="106"/>
      <c r="I29" s="106"/>
      <c r="J29" s="106"/>
      <c r="K29" s="98"/>
      <c r="L29" s="98"/>
      <c r="M29" s="98"/>
      <c r="N29" s="94"/>
      <c r="O29" s="94"/>
      <c r="P29" s="96"/>
      <c r="U29" s="347" t="s">
        <v>5799</v>
      </c>
    </row>
    <row r="30" spans="1:21" ht="16.5" thickBot="1">
      <c r="A30" s="93"/>
      <c r="B30" s="117" t="s">
        <v>2930</v>
      </c>
      <c r="C30" s="91"/>
      <c r="D30" s="628"/>
      <c r="E30" s="628"/>
      <c r="F30" s="628"/>
      <c r="G30" s="628"/>
      <c r="H30" s="628"/>
      <c r="I30" s="628"/>
      <c r="J30" s="628"/>
      <c r="K30" s="628"/>
      <c r="L30" s="628"/>
      <c r="M30" s="628"/>
      <c r="N30" s="628"/>
      <c r="O30" s="628"/>
      <c r="P30" s="96"/>
      <c r="U30" s="347" t="s">
        <v>5800</v>
      </c>
    </row>
    <row r="31" spans="1:21" ht="16.5" thickTop="1">
      <c r="A31" s="93"/>
      <c r="B31" s="116"/>
      <c r="C31" s="94"/>
      <c r="D31" s="94"/>
      <c r="E31" s="105"/>
      <c r="F31" s="105"/>
      <c r="G31" s="105"/>
      <c r="H31" s="105"/>
      <c r="I31" s="105"/>
      <c r="J31" s="105"/>
      <c r="K31" s="95"/>
      <c r="L31" s="95"/>
      <c r="M31" s="95"/>
      <c r="N31" s="94"/>
      <c r="O31" s="94"/>
      <c r="P31" s="96"/>
      <c r="U31" s="347" t="s">
        <v>5801</v>
      </c>
    </row>
    <row r="32" spans="1:21" ht="16.5" thickBot="1">
      <c r="A32" s="93"/>
      <c r="B32" s="117" t="s">
        <v>2928</v>
      </c>
      <c r="C32" s="91"/>
      <c r="D32" s="612"/>
      <c r="E32" s="612"/>
      <c r="F32" s="612"/>
      <c r="G32" s="612"/>
      <c r="H32" s="612"/>
      <c r="I32" s="612"/>
      <c r="J32" s="612"/>
      <c r="K32" s="612"/>
      <c r="L32" s="612"/>
      <c r="M32" s="612"/>
      <c r="N32" s="612"/>
      <c r="O32" s="612"/>
      <c r="P32" s="96"/>
      <c r="U32" s="347" t="s">
        <v>5802</v>
      </c>
    </row>
    <row r="33" spans="1:21" ht="16.5" thickTop="1">
      <c r="A33" s="93"/>
      <c r="B33" s="116"/>
      <c r="C33" s="94"/>
      <c r="D33" s="94"/>
      <c r="E33" s="105"/>
      <c r="F33" s="105"/>
      <c r="G33" s="105"/>
      <c r="H33" s="105"/>
      <c r="I33" s="105"/>
      <c r="J33" s="105"/>
      <c r="K33" s="95"/>
      <c r="L33" s="95"/>
      <c r="M33" s="95"/>
      <c r="N33" s="94"/>
      <c r="O33" s="94"/>
      <c r="P33" s="96"/>
      <c r="U33" s="347" t="s">
        <v>5803</v>
      </c>
    </row>
    <row r="34" spans="1:21" ht="16.5" thickBot="1">
      <c r="A34" s="93"/>
      <c r="B34" s="117" t="s">
        <v>2120</v>
      </c>
      <c r="C34" s="91"/>
      <c r="D34" s="612"/>
      <c r="E34" s="612"/>
      <c r="F34" s="612"/>
      <c r="G34" s="612"/>
      <c r="H34" s="612"/>
      <c r="I34" s="612"/>
      <c r="J34" s="612"/>
      <c r="K34" s="612"/>
      <c r="L34" s="612"/>
      <c r="M34" s="612"/>
      <c r="N34" s="612"/>
      <c r="O34" s="612"/>
      <c r="P34" s="96"/>
      <c r="U34" s="347" t="s">
        <v>5804</v>
      </c>
    </row>
    <row r="35" spans="1:21" ht="16.5" thickTop="1">
      <c r="A35" s="93"/>
      <c r="B35" s="116"/>
      <c r="C35" s="94"/>
      <c r="D35" s="94"/>
      <c r="E35" s="106"/>
      <c r="F35" s="106"/>
      <c r="G35" s="106"/>
      <c r="H35" s="106"/>
      <c r="I35" s="106"/>
      <c r="J35" s="106"/>
      <c r="K35" s="98"/>
      <c r="L35" s="98"/>
      <c r="M35" s="98"/>
      <c r="N35" s="94"/>
      <c r="O35" s="94"/>
      <c r="P35" s="96"/>
      <c r="U35" s="347" t="s">
        <v>5805</v>
      </c>
    </row>
    <row r="36" spans="1:21" ht="16.5" thickBot="1">
      <c r="A36" s="93"/>
      <c r="B36" s="117" t="s">
        <v>2585</v>
      </c>
      <c r="C36" s="91"/>
      <c r="D36" s="626"/>
      <c r="E36" s="626"/>
      <c r="F36" s="626"/>
      <c r="G36" s="626"/>
      <c r="H36" s="626"/>
      <c r="I36" s="626"/>
      <c r="J36" s="626"/>
      <c r="K36" s="626"/>
      <c r="L36" s="626"/>
      <c r="M36" s="626"/>
      <c r="N36" s="626"/>
      <c r="O36" s="626"/>
      <c r="P36" s="96"/>
      <c r="U36" s="347" t="s">
        <v>5806</v>
      </c>
    </row>
    <row r="37" spans="1:21" ht="15.75" thickTop="1">
      <c r="A37" s="93"/>
      <c r="B37" s="94"/>
      <c r="C37" s="94"/>
      <c r="D37" s="94"/>
      <c r="E37" s="105"/>
      <c r="F37" s="105"/>
      <c r="G37" s="105"/>
      <c r="H37" s="105"/>
      <c r="I37" s="105"/>
      <c r="J37" s="105"/>
      <c r="K37" s="95"/>
      <c r="L37" s="95"/>
      <c r="M37" s="95"/>
      <c r="N37" s="94"/>
      <c r="O37" s="94"/>
      <c r="P37" s="96"/>
      <c r="U37" s="347" t="s">
        <v>5807</v>
      </c>
    </row>
    <row r="38" spans="1:21" ht="15.75">
      <c r="A38" s="93"/>
      <c r="B38" s="115" t="s">
        <v>5763</v>
      </c>
      <c r="C38" s="94"/>
      <c r="D38" s="94"/>
      <c r="E38" s="105"/>
      <c r="F38" s="105"/>
      <c r="G38" s="105"/>
      <c r="H38" s="105"/>
      <c r="I38" s="105"/>
      <c r="J38" s="105"/>
      <c r="K38" s="95"/>
      <c r="L38" s="95"/>
      <c r="M38" s="95"/>
      <c r="N38" s="94"/>
      <c r="O38" s="94"/>
      <c r="P38" s="96"/>
      <c r="U38" s="347" t="s">
        <v>5808</v>
      </c>
    </row>
    <row r="39" spans="1:21">
      <c r="A39" s="93"/>
      <c r="C39" s="94"/>
      <c r="D39" s="94"/>
      <c r="E39" s="105"/>
      <c r="F39" s="105"/>
      <c r="G39" s="105"/>
      <c r="H39" s="105"/>
      <c r="I39" s="105"/>
      <c r="J39" s="105"/>
      <c r="K39" s="95"/>
      <c r="L39" s="95"/>
      <c r="M39" s="95"/>
      <c r="N39" s="94"/>
      <c r="O39" s="94"/>
      <c r="P39" s="96"/>
      <c r="U39" s="347" t="s">
        <v>5809</v>
      </c>
    </row>
    <row r="40" spans="1:21" ht="15.75">
      <c r="A40" s="93"/>
      <c r="B40" s="115" t="s">
        <v>2937</v>
      </c>
      <c r="C40" s="108"/>
      <c r="D40" s="108"/>
      <c r="E40" s="109"/>
      <c r="F40" s="109"/>
      <c r="G40" s="109"/>
      <c r="H40" s="109" t="s">
        <v>2938</v>
      </c>
      <c r="I40" s="109"/>
      <c r="J40" s="109"/>
      <c r="K40" s="109" t="s">
        <v>2939</v>
      </c>
      <c r="L40" s="109"/>
      <c r="M40" s="109"/>
      <c r="N40" s="109" t="s">
        <v>2940</v>
      </c>
      <c r="O40" s="109"/>
      <c r="P40" s="96"/>
      <c r="U40" s="347" t="s">
        <v>5810</v>
      </c>
    </row>
    <row r="41" spans="1:21" ht="15.75">
      <c r="A41" s="93"/>
      <c r="B41" s="116"/>
      <c r="C41" s="94"/>
      <c r="D41" s="94"/>
      <c r="E41" s="105"/>
      <c r="F41" s="105"/>
      <c r="G41" s="105"/>
      <c r="H41" s="105"/>
      <c r="I41" s="105"/>
      <c r="J41" s="105"/>
      <c r="K41" s="95"/>
      <c r="L41" s="95"/>
      <c r="M41" s="95"/>
      <c r="N41" s="94"/>
      <c r="O41" s="94"/>
      <c r="P41" s="96"/>
      <c r="U41" s="347" t="s">
        <v>5811</v>
      </c>
    </row>
    <row r="42" spans="1:21" s="112" customFormat="1" ht="15.75">
      <c r="A42" s="107"/>
      <c r="B42" s="116" t="s">
        <v>2941</v>
      </c>
      <c r="C42" s="94"/>
      <c r="D42" s="94"/>
      <c r="E42" s="105"/>
      <c r="F42" s="105"/>
      <c r="G42" s="105"/>
      <c r="H42" s="480"/>
      <c r="I42" s="105"/>
      <c r="J42" s="105"/>
      <c r="K42" s="480"/>
      <c r="L42" s="481"/>
      <c r="M42" s="481"/>
      <c r="N42" s="482"/>
      <c r="O42" s="483"/>
      <c r="P42" s="110"/>
      <c r="Q42" s="111"/>
      <c r="U42" s="347" t="s">
        <v>5812</v>
      </c>
    </row>
    <row r="43" spans="1:21" ht="9.9499999999999993" customHeight="1">
      <c r="A43" s="93"/>
      <c r="B43" s="116"/>
      <c r="C43" s="94"/>
      <c r="D43" s="94"/>
      <c r="E43" s="105"/>
      <c r="F43" s="105"/>
      <c r="G43" s="105"/>
      <c r="H43" s="105"/>
      <c r="I43" s="105"/>
      <c r="J43" s="105"/>
      <c r="K43" s="105"/>
      <c r="L43" s="482"/>
      <c r="M43" s="482"/>
      <c r="N43" s="482"/>
      <c r="O43" s="483"/>
      <c r="P43" s="96"/>
      <c r="U43" s="347" t="s">
        <v>5813</v>
      </c>
    </row>
    <row r="44" spans="1:21" ht="15.75">
      <c r="A44" s="93"/>
      <c r="B44" s="116" t="s">
        <v>2942</v>
      </c>
      <c r="C44" s="94"/>
      <c r="D44" s="94"/>
      <c r="E44" s="105"/>
      <c r="F44" s="105"/>
      <c r="G44" s="105"/>
      <c r="H44" s="480"/>
      <c r="I44" s="105"/>
      <c r="J44" s="105"/>
      <c r="K44" s="480"/>
      <c r="L44" s="105"/>
      <c r="M44" s="105"/>
      <c r="N44" s="105"/>
      <c r="O44" s="94"/>
      <c r="P44" s="96"/>
      <c r="U44" s="347" t="s">
        <v>5813</v>
      </c>
    </row>
    <row r="45" spans="1:21" ht="9.9499999999999993" customHeight="1">
      <c r="A45" s="93"/>
      <c r="B45" s="116"/>
      <c r="C45" s="94"/>
      <c r="D45" s="94"/>
      <c r="E45" s="105"/>
      <c r="F45" s="105"/>
      <c r="G45" s="105"/>
      <c r="H45" s="105"/>
      <c r="I45" s="105"/>
      <c r="J45" s="105"/>
      <c r="K45" s="105"/>
      <c r="L45" s="105"/>
      <c r="M45" s="105"/>
      <c r="N45" s="105"/>
      <c r="O45" s="94"/>
      <c r="P45" s="96"/>
      <c r="U45" s="347" t="s">
        <v>5813</v>
      </c>
    </row>
    <row r="46" spans="1:21" ht="15.75">
      <c r="A46" s="93"/>
      <c r="B46" s="116" t="s">
        <v>2944</v>
      </c>
      <c r="C46" s="94"/>
      <c r="D46" s="94"/>
      <c r="E46" s="105"/>
      <c r="F46" s="105"/>
      <c r="G46" s="105"/>
      <c r="H46" s="480"/>
      <c r="I46" s="105"/>
      <c r="J46" s="105"/>
      <c r="K46" s="480"/>
      <c r="L46" s="105"/>
      <c r="M46" s="105"/>
      <c r="N46" s="105"/>
      <c r="O46" s="94"/>
      <c r="P46" s="96"/>
      <c r="U46" s="347" t="s">
        <v>5814</v>
      </c>
    </row>
    <row r="47" spans="1:21" ht="9.9499999999999993" customHeight="1">
      <c r="A47" s="93"/>
      <c r="P47" s="96"/>
      <c r="U47" s="347" t="s">
        <v>5815</v>
      </c>
    </row>
    <row r="48" spans="1:21" ht="15.75">
      <c r="A48" s="93"/>
      <c r="B48" s="116" t="s">
        <v>2943</v>
      </c>
      <c r="C48" s="94"/>
      <c r="D48" s="94"/>
      <c r="E48" s="105"/>
      <c r="F48" s="105"/>
      <c r="G48" s="105"/>
      <c r="H48" s="480"/>
      <c r="I48" s="105"/>
      <c r="J48" s="105"/>
      <c r="K48" s="480"/>
      <c r="L48" s="105"/>
      <c r="M48" s="105"/>
      <c r="N48" s="480"/>
      <c r="O48" s="94"/>
      <c r="P48" s="96"/>
      <c r="U48" s="347" t="s">
        <v>5816</v>
      </c>
    </row>
    <row r="49" spans="1:21" ht="9.9499999999999993" customHeight="1">
      <c r="A49" s="93"/>
      <c r="B49" s="116"/>
      <c r="C49" s="94"/>
      <c r="D49" s="94"/>
      <c r="E49" s="105"/>
      <c r="F49" s="105"/>
      <c r="G49" s="105"/>
      <c r="H49" s="105"/>
      <c r="I49" s="105"/>
      <c r="J49" s="105"/>
      <c r="K49" s="105"/>
      <c r="L49" s="105"/>
      <c r="M49" s="105"/>
      <c r="N49" s="105"/>
      <c r="O49" s="94"/>
      <c r="P49" s="96"/>
      <c r="U49" s="347" t="s">
        <v>5817</v>
      </c>
    </row>
    <row r="50" spans="1:21" ht="15.75">
      <c r="A50" s="93"/>
      <c r="B50" s="116" t="s">
        <v>5079</v>
      </c>
      <c r="C50" s="94"/>
      <c r="D50" s="94"/>
      <c r="E50" s="105"/>
      <c r="F50" s="105"/>
      <c r="G50" s="105"/>
      <c r="H50" s="480"/>
      <c r="I50" s="105"/>
      <c r="J50" s="105"/>
      <c r="K50" s="480"/>
      <c r="L50" s="105"/>
      <c r="M50" s="105"/>
      <c r="N50" s="480"/>
      <c r="O50" s="94"/>
      <c r="P50" s="96"/>
      <c r="U50" s="347" t="s">
        <v>5818</v>
      </c>
    </row>
    <row r="51" spans="1:21" ht="9.9499999999999993" customHeight="1">
      <c r="A51" s="93"/>
      <c r="P51" s="96"/>
      <c r="U51" s="347" t="s">
        <v>5819</v>
      </c>
    </row>
    <row r="52" spans="1:21" ht="15.75">
      <c r="A52" s="93"/>
      <c r="B52" s="116" t="s">
        <v>2948</v>
      </c>
      <c r="C52" s="94"/>
      <c r="D52" s="94"/>
      <c r="E52" s="105"/>
      <c r="F52" s="105"/>
      <c r="G52" s="105"/>
      <c r="H52" s="480"/>
      <c r="I52" s="105"/>
      <c r="J52" s="105"/>
      <c r="K52" s="480"/>
      <c r="L52" s="105"/>
      <c r="M52" s="105"/>
      <c r="N52" s="480"/>
      <c r="O52" s="94"/>
      <c r="P52" s="96"/>
      <c r="U52" s="347" t="s">
        <v>5820</v>
      </c>
    </row>
    <row r="53" spans="1:21" ht="9.9499999999999993" customHeight="1">
      <c r="A53" s="93"/>
      <c r="B53" s="116"/>
      <c r="C53" s="94"/>
      <c r="D53" s="94"/>
      <c r="E53" s="105"/>
      <c r="F53" s="105"/>
      <c r="G53" s="105"/>
      <c r="H53" s="105"/>
      <c r="I53" s="105"/>
      <c r="J53" s="105"/>
      <c r="K53" s="105"/>
      <c r="L53" s="105"/>
      <c r="M53" s="105"/>
      <c r="N53" s="105"/>
      <c r="O53" s="94"/>
      <c r="P53" s="96"/>
      <c r="U53" s="347" t="s">
        <v>5821</v>
      </c>
    </row>
    <row r="54" spans="1:21" ht="15.75">
      <c r="A54" s="93"/>
      <c r="B54" s="116" t="s">
        <v>5080</v>
      </c>
      <c r="C54" s="94"/>
      <c r="D54" s="94"/>
      <c r="E54" s="105"/>
      <c r="F54" s="105"/>
      <c r="G54" s="105"/>
      <c r="H54" s="480"/>
      <c r="I54" s="105"/>
      <c r="J54" s="105"/>
      <c r="K54" s="480"/>
      <c r="L54" s="105"/>
      <c r="M54" s="105"/>
      <c r="N54" s="105"/>
      <c r="O54" s="94"/>
      <c r="P54" s="96"/>
      <c r="U54" s="347" t="s">
        <v>5822</v>
      </c>
    </row>
    <row r="55" spans="1:21" ht="9.9499999999999993" customHeight="1">
      <c r="A55" s="93"/>
      <c r="B55" s="116"/>
      <c r="C55" s="94"/>
      <c r="D55" s="94"/>
      <c r="E55" s="105"/>
      <c r="F55" s="105"/>
      <c r="G55" s="105"/>
      <c r="H55" s="105"/>
      <c r="I55" s="105"/>
      <c r="J55" s="105"/>
      <c r="K55" s="105"/>
      <c r="L55" s="105"/>
      <c r="M55" s="105"/>
      <c r="N55" s="105"/>
      <c r="O55" s="94"/>
      <c r="P55" s="96"/>
      <c r="U55" s="347" t="s">
        <v>5823</v>
      </c>
    </row>
    <row r="56" spans="1:21" ht="15.75">
      <c r="A56" s="93"/>
      <c r="B56" s="116" t="s">
        <v>5076</v>
      </c>
      <c r="C56" s="94"/>
      <c r="D56" s="94"/>
      <c r="E56" s="105"/>
      <c r="F56" s="105"/>
      <c r="G56" s="105"/>
      <c r="H56" s="480"/>
      <c r="I56" s="105"/>
      <c r="J56" s="105"/>
      <c r="K56" s="480"/>
      <c r="L56" s="105"/>
      <c r="M56" s="105"/>
      <c r="N56" s="105"/>
      <c r="O56" s="94"/>
      <c r="P56" s="96"/>
      <c r="U56" s="347" t="s">
        <v>5824</v>
      </c>
    </row>
    <row r="57" spans="1:21" ht="9.9499999999999993" customHeight="1">
      <c r="A57" s="93"/>
      <c r="B57" s="116"/>
      <c r="C57" s="94"/>
      <c r="D57" s="94"/>
      <c r="E57" s="105"/>
      <c r="F57" s="105"/>
      <c r="G57" s="105"/>
      <c r="H57" s="105"/>
      <c r="I57" s="105"/>
      <c r="J57" s="105"/>
      <c r="K57" s="105"/>
      <c r="L57" s="105"/>
      <c r="M57" s="105"/>
      <c r="N57" s="105"/>
      <c r="O57" s="94"/>
      <c r="P57" s="96"/>
      <c r="U57" s="347" t="s">
        <v>5825</v>
      </c>
    </row>
    <row r="58" spans="1:21" ht="15.75">
      <c r="A58" s="93"/>
      <c r="B58" s="116" t="s">
        <v>5081</v>
      </c>
      <c r="C58" s="94"/>
      <c r="D58" s="94"/>
      <c r="E58" s="105"/>
      <c r="F58" s="105"/>
      <c r="G58" s="105"/>
      <c r="H58" s="480"/>
      <c r="I58" s="105"/>
      <c r="J58" s="105"/>
      <c r="K58" s="480"/>
      <c r="L58" s="105"/>
      <c r="M58" s="105"/>
      <c r="N58" s="105"/>
      <c r="O58" s="94"/>
      <c r="P58" s="96"/>
      <c r="U58" s="347" t="s">
        <v>5826</v>
      </c>
    </row>
    <row r="59" spans="1:21" ht="9.9499999999999993" customHeight="1">
      <c r="A59" s="93"/>
      <c r="B59" s="116"/>
      <c r="C59" s="94"/>
      <c r="D59" s="94"/>
      <c r="E59" s="105"/>
      <c r="F59" s="105"/>
      <c r="G59" s="105"/>
      <c r="H59" s="105"/>
      <c r="I59" s="105"/>
      <c r="J59" s="105"/>
      <c r="K59" s="105"/>
      <c r="L59" s="105"/>
      <c r="M59" s="105"/>
      <c r="N59" s="105"/>
      <c r="O59" s="94"/>
      <c r="P59" s="96"/>
      <c r="U59" s="347" t="s">
        <v>5827</v>
      </c>
    </row>
    <row r="60" spans="1:21" ht="15.75">
      <c r="A60" s="93"/>
      <c r="B60" s="116" t="s">
        <v>5078</v>
      </c>
      <c r="C60" s="94"/>
      <c r="D60" s="94"/>
      <c r="E60" s="105"/>
      <c r="F60" s="105"/>
      <c r="G60" s="105"/>
      <c r="H60" s="480"/>
      <c r="I60" s="105"/>
      <c r="J60" s="105"/>
      <c r="K60" s="480"/>
      <c r="L60" s="105"/>
      <c r="M60" s="105"/>
      <c r="N60" s="480"/>
      <c r="O60" s="94"/>
      <c r="P60" s="96"/>
      <c r="U60" s="347" t="s">
        <v>5828</v>
      </c>
    </row>
    <row r="61" spans="1:21" ht="9.9499999999999993" customHeight="1">
      <c r="A61" s="93"/>
      <c r="B61" s="116"/>
      <c r="C61" s="94"/>
      <c r="D61" s="94"/>
      <c r="E61" s="105"/>
      <c r="F61" s="105"/>
      <c r="G61" s="105"/>
      <c r="H61" s="105"/>
      <c r="I61" s="105"/>
      <c r="J61" s="105"/>
      <c r="K61" s="105"/>
      <c r="L61" s="105"/>
      <c r="M61" s="105"/>
      <c r="N61" s="105"/>
      <c r="O61" s="94"/>
      <c r="P61" s="96"/>
      <c r="U61" s="347" t="s">
        <v>5829</v>
      </c>
    </row>
    <row r="62" spans="1:21" ht="15.75">
      <c r="A62" s="93"/>
      <c r="B62" s="116" t="s">
        <v>5077</v>
      </c>
      <c r="C62" s="94"/>
      <c r="D62" s="94"/>
      <c r="E62" s="105"/>
      <c r="F62" s="105"/>
      <c r="G62" s="105"/>
      <c r="H62" s="480"/>
      <c r="I62" s="105"/>
      <c r="J62" s="105"/>
      <c r="K62" s="480"/>
      <c r="L62" s="105"/>
      <c r="M62" s="105"/>
      <c r="N62" s="480"/>
      <c r="O62" s="94"/>
      <c r="P62" s="96"/>
      <c r="U62" s="347" t="s">
        <v>5830</v>
      </c>
    </row>
    <row r="63" spans="1:21" ht="9.9499999999999993" customHeight="1">
      <c r="A63" s="93"/>
      <c r="B63" s="116"/>
      <c r="C63" s="94"/>
      <c r="D63" s="94"/>
      <c r="E63" s="105"/>
      <c r="F63" s="105"/>
      <c r="G63" s="105"/>
      <c r="H63" s="105"/>
      <c r="I63" s="105"/>
      <c r="J63" s="105"/>
      <c r="K63" s="105"/>
      <c r="L63" s="105"/>
      <c r="M63" s="105"/>
      <c r="N63" s="105"/>
      <c r="O63" s="94"/>
      <c r="P63" s="96"/>
      <c r="U63" s="347" t="s">
        <v>5831</v>
      </c>
    </row>
    <row r="64" spans="1:21" ht="15.75">
      <c r="A64" s="93"/>
      <c r="B64" s="116" t="s">
        <v>5082</v>
      </c>
      <c r="C64" s="94"/>
      <c r="D64" s="94"/>
      <c r="E64" s="105"/>
      <c r="F64" s="105"/>
      <c r="G64" s="105"/>
      <c r="H64" s="480"/>
      <c r="I64" s="105"/>
      <c r="J64" s="105"/>
      <c r="K64" s="480"/>
      <c r="L64" s="105"/>
      <c r="M64" s="105"/>
      <c r="N64" s="480"/>
      <c r="O64" s="94"/>
      <c r="P64" s="96"/>
      <c r="U64" s="347" t="s">
        <v>5832</v>
      </c>
    </row>
    <row r="65" spans="1:21" ht="9.9499999999999993" customHeight="1">
      <c r="A65" s="93"/>
      <c r="B65" s="116"/>
      <c r="C65" s="94"/>
      <c r="D65" s="94"/>
      <c r="E65" s="105"/>
      <c r="F65" s="105"/>
      <c r="G65" s="105"/>
      <c r="H65" s="105"/>
      <c r="I65" s="105"/>
      <c r="J65" s="105"/>
      <c r="K65" s="105"/>
      <c r="L65" s="105"/>
      <c r="M65" s="105"/>
      <c r="N65" s="105"/>
      <c r="O65" s="94"/>
      <c r="P65" s="96"/>
      <c r="U65" s="347" t="s">
        <v>5833</v>
      </c>
    </row>
    <row r="66" spans="1:21" ht="15.75">
      <c r="A66" s="93"/>
      <c r="B66" s="116" t="s">
        <v>2945</v>
      </c>
      <c r="C66" s="94"/>
      <c r="D66" s="94"/>
      <c r="E66" s="105"/>
      <c r="F66" s="105"/>
      <c r="G66" s="105"/>
      <c r="H66" s="480"/>
      <c r="I66" s="105"/>
      <c r="J66" s="105"/>
      <c r="K66" s="480"/>
      <c r="L66" s="105"/>
      <c r="M66" s="105"/>
      <c r="N66" s="480"/>
      <c r="O66" s="94"/>
      <c r="P66" s="96"/>
      <c r="U66" s="347" t="s">
        <v>5834</v>
      </c>
    </row>
    <row r="67" spans="1:21" ht="15.75">
      <c r="A67" s="93"/>
      <c r="B67" s="116" t="s">
        <v>5083</v>
      </c>
      <c r="C67" s="94"/>
      <c r="D67" s="94"/>
      <c r="E67" s="105"/>
      <c r="F67" s="105"/>
      <c r="G67" s="105"/>
      <c r="H67" s="105"/>
      <c r="I67" s="105"/>
      <c r="J67" s="105"/>
      <c r="K67" s="105"/>
      <c r="L67" s="105"/>
      <c r="M67" s="105"/>
      <c r="N67" s="105"/>
      <c r="O67" s="94"/>
      <c r="P67" s="96"/>
      <c r="U67" s="347" t="s">
        <v>5835</v>
      </c>
    </row>
    <row r="68" spans="1:21" ht="9.9499999999999993" customHeight="1">
      <c r="A68" s="93"/>
      <c r="B68" s="116"/>
      <c r="C68" s="94"/>
      <c r="D68" s="94"/>
      <c r="E68" s="105"/>
      <c r="F68" s="105"/>
      <c r="G68" s="105"/>
      <c r="H68" s="105"/>
      <c r="I68" s="105"/>
      <c r="J68" s="105"/>
      <c r="K68" s="105"/>
      <c r="L68" s="105"/>
      <c r="M68" s="105"/>
      <c r="N68" s="105"/>
      <c r="O68" s="94"/>
      <c r="P68" s="96"/>
      <c r="U68" s="347" t="s">
        <v>5836</v>
      </c>
    </row>
    <row r="69" spans="1:21" ht="15.75">
      <c r="A69" s="93"/>
      <c r="B69" s="116" t="s">
        <v>2946</v>
      </c>
      <c r="C69" s="94"/>
      <c r="D69" s="94"/>
      <c r="E69" s="105"/>
      <c r="F69" s="105"/>
      <c r="G69" s="105"/>
      <c r="H69" s="480"/>
      <c r="I69" s="105"/>
      <c r="J69" s="105"/>
      <c r="K69" s="480"/>
      <c r="L69" s="105"/>
      <c r="M69" s="105"/>
      <c r="N69" s="480"/>
      <c r="O69" s="94"/>
      <c r="P69" s="96"/>
      <c r="U69" s="347" t="s">
        <v>5837</v>
      </c>
    </row>
    <row r="70" spans="1:21">
      <c r="A70" s="93"/>
      <c r="B70" s="101"/>
      <c r="C70" s="94"/>
      <c r="D70" s="94"/>
      <c r="E70" s="105"/>
      <c r="F70" s="105"/>
      <c r="G70" s="105"/>
      <c r="H70" s="105"/>
      <c r="I70" s="105"/>
      <c r="J70" s="105"/>
      <c r="K70" s="95"/>
      <c r="L70" s="95"/>
      <c r="M70" s="95"/>
      <c r="N70" s="94"/>
      <c r="O70" s="94"/>
      <c r="P70" s="96"/>
      <c r="U70" s="347" t="s">
        <v>5838</v>
      </c>
    </row>
    <row r="71" spans="1:21">
      <c r="A71" s="93"/>
      <c r="B71" s="101"/>
      <c r="C71" s="94"/>
      <c r="D71" s="94"/>
      <c r="E71" s="105"/>
      <c r="F71" s="105"/>
      <c r="G71" s="105"/>
      <c r="H71" s="105"/>
      <c r="I71" s="105"/>
      <c r="J71" s="105"/>
      <c r="K71" s="95"/>
      <c r="L71" s="95"/>
      <c r="M71" s="95"/>
      <c r="N71" s="94"/>
      <c r="O71" s="94"/>
      <c r="P71" s="96"/>
      <c r="U71" s="347" t="s">
        <v>5839</v>
      </c>
    </row>
    <row r="72" spans="1:21" ht="15.75" thickBot="1">
      <c r="A72" s="93"/>
      <c r="B72" s="113"/>
      <c r="C72" s="114"/>
      <c r="D72" s="114"/>
      <c r="E72" s="105"/>
      <c r="F72" s="105"/>
      <c r="G72" s="105"/>
      <c r="H72" s="105"/>
      <c r="I72" s="105"/>
      <c r="J72" s="105"/>
      <c r="K72" s="95"/>
      <c r="L72" s="95"/>
      <c r="M72" s="95"/>
      <c r="N72" s="94"/>
      <c r="O72" s="94"/>
      <c r="P72" s="96"/>
      <c r="U72" s="347" t="s">
        <v>5840</v>
      </c>
    </row>
    <row r="73" spans="1:21">
      <c r="A73" s="93"/>
      <c r="B73" s="627" t="str">
        <f>IF(DADOS!$D$24&lt;&gt;"",DADOS!$D$24," ")</f>
        <v xml:space="preserve"> </v>
      </c>
      <c r="C73" s="627"/>
      <c r="D73" s="627"/>
      <c r="E73" s="105"/>
      <c r="F73" s="105"/>
      <c r="G73" s="105"/>
      <c r="H73" s="105"/>
      <c r="I73" s="105"/>
      <c r="J73" s="105"/>
      <c r="K73" s="95"/>
      <c r="L73" s="95"/>
      <c r="M73" s="95"/>
      <c r="N73" s="94"/>
      <c r="O73" s="94"/>
      <c r="P73" s="96"/>
      <c r="U73" s="347" t="s">
        <v>5841</v>
      </c>
    </row>
    <row r="74" spans="1:21">
      <c r="A74" s="93"/>
      <c r="B74" s="624" t="s">
        <v>2947</v>
      </c>
      <c r="C74" s="624"/>
      <c r="D74" s="624"/>
      <c r="E74" s="105"/>
      <c r="F74" s="105"/>
      <c r="G74" s="105"/>
      <c r="H74" s="625"/>
      <c r="I74" s="625"/>
      <c r="J74" s="625"/>
      <c r="K74" s="625"/>
      <c r="L74" s="625"/>
      <c r="M74" s="625"/>
      <c r="N74" s="625"/>
      <c r="O74" s="625"/>
      <c r="P74" s="96"/>
      <c r="U74" s="347" t="s">
        <v>5842</v>
      </c>
    </row>
    <row r="75" spans="1:21">
      <c r="A75" s="93"/>
      <c r="B75" s="624" t="s">
        <v>2738</v>
      </c>
      <c r="C75" s="624"/>
      <c r="D75" s="624"/>
      <c r="E75" s="105"/>
      <c r="F75" s="105"/>
      <c r="G75" s="105"/>
      <c r="H75" s="625"/>
      <c r="I75" s="625"/>
      <c r="J75" s="625"/>
      <c r="K75" s="625"/>
      <c r="L75" s="625"/>
      <c r="M75" s="625"/>
      <c r="N75" s="625"/>
      <c r="O75" s="625"/>
      <c r="P75" s="96"/>
      <c r="U75" s="347" t="s">
        <v>5843</v>
      </c>
    </row>
    <row r="76" spans="1:21" ht="15.75" thickBot="1">
      <c r="A76" s="99"/>
      <c r="B76" s="91"/>
      <c r="C76" s="91"/>
      <c r="D76" s="91"/>
      <c r="E76" s="104"/>
      <c r="F76" s="104"/>
      <c r="G76" s="104"/>
      <c r="H76" s="104"/>
      <c r="I76" s="104"/>
      <c r="J76" s="104"/>
      <c r="K76" s="92"/>
      <c r="L76" s="92"/>
      <c r="M76" s="92"/>
      <c r="N76" s="91"/>
      <c r="O76" s="91"/>
      <c r="P76" s="100"/>
      <c r="U76" s="347" t="s">
        <v>5844</v>
      </c>
    </row>
    <row r="77" spans="1:21" ht="15.75" thickTop="1">
      <c r="U77" s="347" t="s">
        <v>5845</v>
      </c>
    </row>
    <row r="78" spans="1:21">
      <c r="U78" s="347" t="s">
        <v>5846</v>
      </c>
    </row>
    <row r="79" spans="1:21">
      <c r="U79" s="347" t="s">
        <v>5847</v>
      </c>
    </row>
    <row r="80" spans="1:21">
      <c r="U80" s="347" t="s">
        <v>5848</v>
      </c>
    </row>
    <row r="81" spans="21:21">
      <c r="U81" s="347" t="s">
        <v>5849</v>
      </c>
    </row>
    <row r="82" spans="21:21">
      <c r="U82" s="347" t="s">
        <v>5850</v>
      </c>
    </row>
    <row r="83" spans="21:21">
      <c r="U83" s="347" t="s">
        <v>5851</v>
      </c>
    </row>
    <row r="84" spans="21:21">
      <c r="U84" s="347" t="s">
        <v>5852</v>
      </c>
    </row>
    <row r="85" spans="21:21">
      <c r="U85" s="347" t="s">
        <v>5853</v>
      </c>
    </row>
    <row r="86" spans="21:21">
      <c r="U86" s="347" t="s">
        <v>5854</v>
      </c>
    </row>
    <row r="87" spans="21:21">
      <c r="U87" s="347" t="s">
        <v>5855</v>
      </c>
    </row>
    <row r="88" spans="21:21">
      <c r="U88" s="347" t="s">
        <v>5856</v>
      </c>
    </row>
    <row r="89" spans="21:21">
      <c r="U89" s="347" t="s">
        <v>5857</v>
      </c>
    </row>
    <row r="90" spans="21:21">
      <c r="U90" s="347" t="s">
        <v>5858</v>
      </c>
    </row>
    <row r="91" spans="21:21">
      <c r="U91" s="347" t="s">
        <v>5859</v>
      </c>
    </row>
    <row r="92" spans="21:21">
      <c r="U92" s="347" t="s">
        <v>5860</v>
      </c>
    </row>
    <row r="93" spans="21:21">
      <c r="U93" s="347" t="s">
        <v>5861</v>
      </c>
    </row>
    <row r="94" spans="21:21">
      <c r="U94" s="347" t="s">
        <v>5862</v>
      </c>
    </row>
    <row r="95" spans="21:21">
      <c r="U95" s="347" t="s">
        <v>5863</v>
      </c>
    </row>
    <row r="96" spans="21:21">
      <c r="U96" s="347" t="s">
        <v>5864</v>
      </c>
    </row>
    <row r="97" spans="21:21">
      <c r="U97" s="347" t="s">
        <v>5865</v>
      </c>
    </row>
    <row r="98" spans="21:21">
      <c r="U98" s="347" t="s">
        <v>5866</v>
      </c>
    </row>
    <row r="99" spans="21:21">
      <c r="U99" s="347" t="s">
        <v>5867</v>
      </c>
    </row>
    <row r="100" spans="21:21">
      <c r="U100" s="347" t="s">
        <v>5868</v>
      </c>
    </row>
    <row r="101" spans="21:21">
      <c r="U101" s="347" t="s">
        <v>5869</v>
      </c>
    </row>
    <row r="102" spans="21:21">
      <c r="U102" s="347" t="s">
        <v>5870</v>
      </c>
    </row>
    <row r="103" spans="21:21">
      <c r="U103" s="347" t="s">
        <v>5871</v>
      </c>
    </row>
    <row r="104" spans="21:21">
      <c r="U104" s="347" t="s">
        <v>5872</v>
      </c>
    </row>
    <row r="105" spans="21:21">
      <c r="U105" s="347" t="s">
        <v>5873</v>
      </c>
    </row>
    <row r="106" spans="21:21">
      <c r="U106" s="347" t="s">
        <v>5874</v>
      </c>
    </row>
    <row r="107" spans="21:21">
      <c r="U107" s="347" t="s">
        <v>5875</v>
      </c>
    </row>
    <row r="108" spans="21:21">
      <c r="U108" s="347" t="s">
        <v>5876</v>
      </c>
    </row>
    <row r="109" spans="21:21">
      <c r="U109" s="347" t="s">
        <v>5877</v>
      </c>
    </row>
    <row r="110" spans="21:21">
      <c r="U110" s="347" t="s">
        <v>5878</v>
      </c>
    </row>
    <row r="111" spans="21:21">
      <c r="U111" s="347" t="s">
        <v>5879</v>
      </c>
    </row>
    <row r="112" spans="21:21">
      <c r="U112" s="347" t="s">
        <v>5880</v>
      </c>
    </row>
    <row r="113" spans="21:21">
      <c r="U113" s="347" t="s">
        <v>5881</v>
      </c>
    </row>
    <row r="114" spans="21:21">
      <c r="U114" s="347" t="s">
        <v>5882</v>
      </c>
    </row>
    <row r="115" spans="21:21">
      <c r="U115" s="347" t="s">
        <v>5883</v>
      </c>
    </row>
    <row r="116" spans="21:21">
      <c r="U116" s="347" t="s">
        <v>5884</v>
      </c>
    </row>
    <row r="117" spans="21:21">
      <c r="U117" s="347" t="s">
        <v>5885</v>
      </c>
    </row>
    <row r="118" spans="21:21">
      <c r="U118" s="347" t="s">
        <v>5886</v>
      </c>
    </row>
    <row r="119" spans="21:21">
      <c r="U119" s="347" t="s">
        <v>5887</v>
      </c>
    </row>
    <row r="120" spans="21:21">
      <c r="U120" s="347" t="s">
        <v>5888</v>
      </c>
    </row>
    <row r="121" spans="21:21">
      <c r="U121" s="347" t="s">
        <v>5889</v>
      </c>
    </row>
    <row r="122" spans="21:21">
      <c r="U122" s="347" t="s">
        <v>5890</v>
      </c>
    </row>
    <row r="123" spans="21:21">
      <c r="U123" s="347" t="s">
        <v>5891</v>
      </c>
    </row>
    <row r="124" spans="21:21">
      <c r="U124" s="347" t="s">
        <v>5892</v>
      </c>
    </row>
    <row r="125" spans="21:21">
      <c r="U125" s="347" t="s">
        <v>5893</v>
      </c>
    </row>
    <row r="126" spans="21:21">
      <c r="U126" s="347" t="s">
        <v>5894</v>
      </c>
    </row>
    <row r="127" spans="21:21">
      <c r="U127" s="347" t="s">
        <v>5895</v>
      </c>
    </row>
    <row r="128" spans="21:21">
      <c r="U128" s="347" t="s">
        <v>5896</v>
      </c>
    </row>
    <row r="129" spans="21:21">
      <c r="U129" s="347" t="s">
        <v>5897</v>
      </c>
    </row>
    <row r="130" spans="21:21">
      <c r="U130" s="347" t="s">
        <v>5898</v>
      </c>
    </row>
    <row r="131" spans="21:21">
      <c r="U131" s="347" t="s">
        <v>5899</v>
      </c>
    </row>
    <row r="132" spans="21:21">
      <c r="U132" s="347" t="s">
        <v>5900</v>
      </c>
    </row>
    <row r="133" spans="21:21">
      <c r="U133" s="347" t="s">
        <v>5901</v>
      </c>
    </row>
    <row r="134" spans="21:21">
      <c r="U134" s="347" t="s">
        <v>5902</v>
      </c>
    </row>
    <row r="135" spans="21:21">
      <c r="U135" s="347" t="s">
        <v>5903</v>
      </c>
    </row>
    <row r="136" spans="21:21">
      <c r="U136" s="347" t="s">
        <v>5904</v>
      </c>
    </row>
    <row r="137" spans="21:21">
      <c r="U137" s="347" t="s">
        <v>5905</v>
      </c>
    </row>
    <row r="138" spans="21:21">
      <c r="U138" s="347" t="s">
        <v>5906</v>
      </c>
    </row>
    <row r="139" spans="21:21">
      <c r="U139" s="347" t="s">
        <v>5907</v>
      </c>
    </row>
    <row r="140" spans="21:21">
      <c r="U140" s="347" t="s">
        <v>5908</v>
      </c>
    </row>
    <row r="141" spans="21:21">
      <c r="U141" s="347" t="s">
        <v>5909</v>
      </c>
    </row>
    <row r="142" spans="21:21">
      <c r="U142" s="347" t="s">
        <v>5910</v>
      </c>
    </row>
    <row r="143" spans="21:21">
      <c r="U143" s="347" t="s">
        <v>5911</v>
      </c>
    </row>
    <row r="144" spans="21:21">
      <c r="U144" s="347" t="s">
        <v>5912</v>
      </c>
    </row>
    <row r="145" spans="21:21">
      <c r="U145" s="347" t="s">
        <v>5913</v>
      </c>
    </row>
    <row r="146" spans="21:21">
      <c r="U146" s="347" t="s">
        <v>5914</v>
      </c>
    </row>
    <row r="147" spans="21:21">
      <c r="U147" s="347" t="s">
        <v>5915</v>
      </c>
    </row>
    <row r="148" spans="21:21">
      <c r="U148" s="347" t="s">
        <v>5916</v>
      </c>
    </row>
    <row r="149" spans="21:21">
      <c r="U149" s="347" t="s">
        <v>5917</v>
      </c>
    </row>
    <row r="150" spans="21:21">
      <c r="U150" s="347" t="s">
        <v>5918</v>
      </c>
    </row>
    <row r="151" spans="21:21">
      <c r="U151" s="347" t="s">
        <v>5919</v>
      </c>
    </row>
    <row r="152" spans="21:21">
      <c r="U152" s="347" t="s">
        <v>5920</v>
      </c>
    </row>
    <row r="153" spans="21:21">
      <c r="U153" s="347" t="s">
        <v>5921</v>
      </c>
    </row>
    <row r="154" spans="21:21">
      <c r="U154" s="347" t="s">
        <v>5922</v>
      </c>
    </row>
    <row r="155" spans="21:21">
      <c r="U155" s="347" t="s">
        <v>5923</v>
      </c>
    </row>
    <row r="156" spans="21:21">
      <c r="U156" s="347" t="s">
        <v>5924</v>
      </c>
    </row>
    <row r="157" spans="21:21">
      <c r="U157" s="347" t="s">
        <v>5925</v>
      </c>
    </row>
    <row r="158" spans="21:21">
      <c r="U158" s="347" t="s">
        <v>5926</v>
      </c>
    </row>
    <row r="159" spans="21:21">
      <c r="U159" s="347" t="s">
        <v>5927</v>
      </c>
    </row>
    <row r="160" spans="21:21">
      <c r="U160" s="347" t="s">
        <v>5928</v>
      </c>
    </row>
    <row r="161" spans="21:21">
      <c r="U161" s="347" t="s">
        <v>5929</v>
      </c>
    </row>
    <row r="162" spans="21:21">
      <c r="U162" s="347" t="s">
        <v>5930</v>
      </c>
    </row>
    <row r="163" spans="21:21">
      <c r="U163" s="347" t="s">
        <v>5931</v>
      </c>
    </row>
    <row r="164" spans="21:21">
      <c r="U164" s="347" t="s">
        <v>5932</v>
      </c>
    </row>
    <row r="165" spans="21:21">
      <c r="U165" s="347" t="s">
        <v>5933</v>
      </c>
    </row>
    <row r="166" spans="21:21">
      <c r="U166" s="347" t="s">
        <v>5934</v>
      </c>
    </row>
    <row r="167" spans="21:21">
      <c r="U167" s="347" t="s">
        <v>5935</v>
      </c>
    </row>
    <row r="168" spans="21:21">
      <c r="U168" s="347" t="s">
        <v>5936</v>
      </c>
    </row>
    <row r="169" spans="21:21">
      <c r="U169" s="347" t="s">
        <v>5937</v>
      </c>
    </row>
    <row r="170" spans="21:21">
      <c r="U170" s="347" t="s">
        <v>5938</v>
      </c>
    </row>
    <row r="171" spans="21:21">
      <c r="U171" s="347" t="s">
        <v>5939</v>
      </c>
    </row>
    <row r="172" spans="21:21">
      <c r="U172" s="347" t="s">
        <v>5940</v>
      </c>
    </row>
    <row r="173" spans="21:21">
      <c r="U173" s="347" t="s">
        <v>5941</v>
      </c>
    </row>
    <row r="174" spans="21:21">
      <c r="U174" s="347" t="s">
        <v>5942</v>
      </c>
    </row>
    <row r="175" spans="21:21">
      <c r="U175" s="347" t="s">
        <v>5943</v>
      </c>
    </row>
    <row r="176" spans="21:21">
      <c r="U176" s="347" t="s">
        <v>5944</v>
      </c>
    </row>
    <row r="177" spans="21:21">
      <c r="U177" s="347" t="s">
        <v>5945</v>
      </c>
    </row>
    <row r="178" spans="21:21">
      <c r="U178" s="347" t="s">
        <v>5946</v>
      </c>
    </row>
    <row r="179" spans="21:21">
      <c r="U179" s="347" t="s">
        <v>5947</v>
      </c>
    </row>
    <row r="180" spans="21:21">
      <c r="U180" s="347" t="s">
        <v>5948</v>
      </c>
    </row>
    <row r="181" spans="21:21">
      <c r="U181" s="347" t="s">
        <v>5949</v>
      </c>
    </row>
    <row r="182" spans="21:21">
      <c r="U182" s="347" t="s">
        <v>5950</v>
      </c>
    </row>
    <row r="183" spans="21:21">
      <c r="U183" s="347" t="s">
        <v>5951</v>
      </c>
    </row>
    <row r="184" spans="21:21">
      <c r="U184" s="347" t="s">
        <v>5952</v>
      </c>
    </row>
    <row r="185" spans="21:21">
      <c r="U185" s="347" t="s">
        <v>5953</v>
      </c>
    </row>
    <row r="186" spans="21:21">
      <c r="U186" s="347" t="s">
        <v>5954</v>
      </c>
    </row>
    <row r="187" spans="21:21">
      <c r="U187" s="347" t="s">
        <v>5955</v>
      </c>
    </row>
    <row r="188" spans="21:21">
      <c r="U188" s="347" t="s">
        <v>5956</v>
      </c>
    </row>
    <row r="189" spans="21:21">
      <c r="U189" s="347" t="s">
        <v>5957</v>
      </c>
    </row>
    <row r="190" spans="21:21">
      <c r="U190" s="347" t="s">
        <v>5958</v>
      </c>
    </row>
    <row r="191" spans="21:21">
      <c r="U191" s="347" t="s">
        <v>5959</v>
      </c>
    </row>
    <row r="192" spans="21:21">
      <c r="U192" s="347" t="s">
        <v>5960</v>
      </c>
    </row>
    <row r="193" spans="21:21">
      <c r="U193" s="347" t="s">
        <v>5961</v>
      </c>
    </row>
    <row r="194" spans="21:21">
      <c r="U194" s="347" t="s">
        <v>5962</v>
      </c>
    </row>
    <row r="195" spans="21:21">
      <c r="U195" s="347" t="s">
        <v>5963</v>
      </c>
    </row>
    <row r="196" spans="21:21">
      <c r="U196" s="347" t="s">
        <v>5964</v>
      </c>
    </row>
    <row r="197" spans="21:21">
      <c r="U197" s="347" t="s">
        <v>5965</v>
      </c>
    </row>
    <row r="198" spans="21:21">
      <c r="U198" s="347" t="s">
        <v>5966</v>
      </c>
    </row>
    <row r="199" spans="21:21">
      <c r="U199" s="347" t="s">
        <v>5967</v>
      </c>
    </row>
    <row r="200" spans="21:21">
      <c r="U200" s="347" t="s">
        <v>5968</v>
      </c>
    </row>
    <row r="201" spans="21:21">
      <c r="U201" s="347" t="s">
        <v>5969</v>
      </c>
    </row>
    <row r="202" spans="21:21">
      <c r="U202" s="347" t="s">
        <v>5970</v>
      </c>
    </row>
    <row r="203" spans="21:21">
      <c r="U203" s="347" t="s">
        <v>5971</v>
      </c>
    </row>
    <row r="204" spans="21:21">
      <c r="U204" s="347" t="s">
        <v>5972</v>
      </c>
    </row>
    <row r="205" spans="21:21">
      <c r="U205" s="347" t="s">
        <v>5973</v>
      </c>
    </row>
    <row r="206" spans="21:21">
      <c r="U206" s="347" t="s">
        <v>5974</v>
      </c>
    </row>
    <row r="207" spans="21:21">
      <c r="U207" s="347" t="s">
        <v>5975</v>
      </c>
    </row>
    <row r="208" spans="21:21">
      <c r="U208" s="347" t="s">
        <v>5976</v>
      </c>
    </row>
    <row r="209" spans="21:21">
      <c r="U209" s="347" t="s">
        <v>5977</v>
      </c>
    </row>
    <row r="210" spans="21:21">
      <c r="U210" s="347" t="s">
        <v>5978</v>
      </c>
    </row>
    <row r="211" spans="21:21">
      <c r="U211" s="347" t="s">
        <v>5979</v>
      </c>
    </row>
    <row r="212" spans="21:21">
      <c r="U212" s="347" t="s">
        <v>5980</v>
      </c>
    </row>
    <row r="213" spans="21:21">
      <c r="U213" s="347" t="s">
        <v>5981</v>
      </c>
    </row>
    <row r="214" spans="21:21">
      <c r="U214" s="347" t="s">
        <v>5982</v>
      </c>
    </row>
    <row r="215" spans="21:21">
      <c r="U215" s="347" t="s">
        <v>5983</v>
      </c>
    </row>
    <row r="216" spans="21:21">
      <c r="U216" s="347" t="s">
        <v>5984</v>
      </c>
    </row>
    <row r="217" spans="21:21">
      <c r="U217" s="347" t="s">
        <v>5985</v>
      </c>
    </row>
    <row r="218" spans="21:21">
      <c r="U218" s="347" t="s">
        <v>5986</v>
      </c>
    </row>
    <row r="219" spans="21:21">
      <c r="U219" s="347" t="s">
        <v>5987</v>
      </c>
    </row>
    <row r="220" spans="21:21">
      <c r="U220" s="347" t="s">
        <v>5988</v>
      </c>
    </row>
    <row r="221" spans="21:21">
      <c r="U221" s="347" t="s">
        <v>5989</v>
      </c>
    </row>
    <row r="222" spans="21:21">
      <c r="U222" s="347" t="s">
        <v>5990</v>
      </c>
    </row>
    <row r="223" spans="21:21">
      <c r="U223" s="347" t="s">
        <v>5991</v>
      </c>
    </row>
    <row r="224" spans="21:21">
      <c r="U224" s="347" t="s">
        <v>5992</v>
      </c>
    </row>
    <row r="225" spans="21:21">
      <c r="U225" s="347" t="s">
        <v>5993</v>
      </c>
    </row>
    <row r="226" spans="21:21">
      <c r="U226" s="347" t="s">
        <v>5994</v>
      </c>
    </row>
    <row r="227" spans="21:21">
      <c r="U227" s="347" t="s">
        <v>5995</v>
      </c>
    </row>
    <row r="228" spans="21:21">
      <c r="U228" s="347" t="s">
        <v>5996</v>
      </c>
    </row>
    <row r="229" spans="21:21">
      <c r="U229" s="347" t="s">
        <v>5997</v>
      </c>
    </row>
    <row r="230" spans="21:21">
      <c r="U230" s="347" t="s">
        <v>5998</v>
      </c>
    </row>
    <row r="231" spans="21:21">
      <c r="U231" s="347" t="s">
        <v>5999</v>
      </c>
    </row>
    <row r="232" spans="21:21">
      <c r="U232" s="347" t="s">
        <v>6000</v>
      </c>
    </row>
    <row r="233" spans="21:21">
      <c r="U233" s="347" t="s">
        <v>6001</v>
      </c>
    </row>
    <row r="234" spans="21:21">
      <c r="U234" s="347" t="s">
        <v>6002</v>
      </c>
    </row>
    <row r="235" spans="21:21">
      <c r="U235" s="347" t="s">
        <v>6003</v>
      </c>
    </row>
    <row r="236" spans="21:21">
      <c r="U236" s="347" t="s">
        <v>6004</v>
      </c>
    </row>
    <row r="237" spans="21:21">
      <c r="U237" s="347" t="s">
        <v>6005</v>
      </c>
    </row>
    <row r="238" spans="21:21">
      <c r="U238" s="347" t="s">
        <v>6006</v>
      </c>
    </row>
    <row r="239" spans="21:21">
      <c r="U239" s="347" t="s">
        <v>6007</v>
      </c>
    </row>
    <row r="240" spans="21:21">
      <c r="U240" s="347" t="s">
        <v>6008</v>
      </c>
    </row>
    <row r="241" spans="21:21">
      <c r="U241" s="347" t="s">
        <v>6009</v>
      </c>
    </row>
    <row r="242" spans="21:21">
      <c r="U242" s="347" t="s">
        <v>6010</v>
      </c>
    </row>
    <row r="243" spans="21:21">
      <c r="U243" s="347" t="s">
        <v>6011</v>
      </c>
    </row>
    <row r="244" spans="21:21">
      <c r="U244" s="347" t="s">
        <v>6012</v>
      </c>
    </row>
    <row r="245" spans="21:21">
      <c r="U245" s="347" t="s">
        <v>6013</v>
      </c>
    </row>
    <row r="246" spans="21:21">
      <c r="U246" s="347" t="s">
        <v>6014</v>
      </c>
    </row>
    <row r="247" spans="21:21">
      <c r="U247" s="347" t="s">
        <v>6015</v>
      </c>
    </row>
    <row r="248" spans="21:21">
      <c r="U248" s="347" t="s">
        <v>6016</v>
      </c>
    </row>
    <row r="249" spans="21:21">
      <c r="U249" s="347" t="s">
        <v>6017</v>
      </c>
    </row>
    <row r="250" spans="21:21">
      <c r="U250" s="347" t="s">
        <v>6018</v>
      </c>
    </row>
    <row r="251" spans="21:21">
      <c r="U251" s="347" t="s">
        <v>6019</v>
      </c>
    </row>
    <row r="252" spans="21:21">
      <c r="U252" s="347" t="s">
        <v>6020</v>
      </c>
    </row>
    <row r="253" spans="21:21">
      <c r="U253" s="347" t="s">
        <v>6021</v>
      </c>
    </row>
    <row r="254" spans="21:21">
      <c r="U254" s="347" t="s">
        <v>6022</v>
      </c>
    </row>
    <row r="255" spans="21:21">
      <c r="U255" s="347" t="s">
        <v>6023</v>
      </c>
    </row>
    <row r="256" spans="21:21">
      <c r="U256" s="347" t="s">
        <v>6024</v>
      </c>
    </row>
    <row r="257" spans="21:21">
      <c r="U257" s="347" t="s">
        <v>6025</v>
      </c>
    </row>
    <row r="258" spans="21:21">
      <c r="U258" s="347" t="s">
        <v>6026</v>
      </c>
    </row>
    <row r="259" spans="21:21">
      <c r="U259" s="347" t="s">
        <v>6027</v>
      </c>
    </row>
    <row r="260" spans="21:21">
      <c r="U260" s="347" t="s">
        <v>6028</v>
      </c>
    </row>
    <row r="261" spans="21:21">
      <c r="U261" s="347" t="s">
        <v>6029</v>
      </c>
    </row>
    <row r="262" spans="21:21">
      <c r="U262" s="347" t="s">
        <v>6030</v>
      </c>
    </row>
    <row r="263" spans="21:21">
      <c r="U263" s="347" t="s">
        <v>6031</v>
      </c>
    </row>
    <row r="264" spans="21:21">
      <c r="U264" s="347" t="s">
        <v>6032</v>
      </c>
    </row>
    <row r="265" spans="21:21">
      <c r="U265" s="347" t="s">
        <v>6033</v>
      </c>
    </row>
    <row r="266" spans="21:21">
      <c r="U266" s="347" t="s">
        <v>6034</v>
      </c>
    </row>
    <row r="267" spans="21:21">
      <c r="U267" s="347" t="s">
        <v>6035</v>
      </c>
    </row>
    <row r="268" spans="21:21">
      <c r="U268" s="347" t="s">
        <v>6036</v>
      </c>
    </row>
    <row r="269" spans="21:21">
      <c r="U269" s="347" t="s">
        <v>6037</v>
      </c>
    </row>
    <row r="270" spans="21:21">
      <c r="U270" s="347" t="s">
        <v>6038</v>
      </c>
    </row>
    <row r="271" spans="21:21">
      <c r="U271" s="347" t="s">
        <v>6039</v>
      </c>
    </row>
    <row r="272" spans="21:21">
      <c r="U272" s="347" t="s">
        <v>6040</v>
      </c>
    </row>
    <row r="273" spans="21:21">
      <c r="U273" s="347" t="s">
        <v>6041</v>
      </c>
    </row>
    <row r="274" spans="21:21">
      <c r="U274" s="347" t="s">
        <v>6042</v>
      </c>
    </row>
    <row r="275" spans="21:21">
      <c r="U275" s="347" t="s">
        <v>6043</v>
      </c>
    </row>
    <row r="276" spans="21:21">
      <c r="U276" s="347" t="s">
        <v>6044</v>
      </c>
    </row>
    <row r="277" spans="21:21">
      <c r="U277" s="347" t="s">
        <v>6045</v>
      </c>
    </row>
    <row r="278" spans="21:21">
      <c r="U278" s="347" t="s">
        <v>6046</v>
      </c>
    </row>
    <row r="279" spans="21:21">
      <c r="U279" s="347" t="s">
        <v>6047</v>
      </c>
    </row>
    <row r="280" spans="21:21">
      <c r="U280" s="347" t="s">
        <v>6048</v>
      </c>
    </row>
    <row r="281" spans="21:21">
      <c r="U281" s="347" t="s">
        <v>6049</v>
      </c>
    </row>
    <row r="282" spans="21:21">
      <c r="U282" s="347" t="s">
        <v>6050</v>
      </c>
    </row>
    <row r="283" spans="21:21">
      <c r="U283" s="347" t="s">
        <v>6051</v>
      </c>
    </row>
    <row r="284" spans="21:21">
      <c r="U284" s="347" t="s">
        <v>6052</v>
      </c>
    </row>
    <row r="285" spans="21:21">
      <c r="U285" s="347" t="s">
        <v>6053</v>
      </c>
    </row>
    <row r="286" spans="21:21">
      <c r="U286" s="347" t="s">
        <v>6054</v>
      </c>
    </row>
    <row r="287" spans="21:21">
      <c r="U287" s="347" t="s">
        <v>6055</v>
      </c>
    </row>
    <row r="288" spans="21:21">
      <c r="U288" s="347" t="s">
        <v>6056</v>
      </c>
    </row>
    <row r="289" spans="21:21">
      <c r="U289" s="347" t="s">
        <v>6057</v>
      </c>
    </row>
    <row r="290" spans="21:21">
      <c r="U290" s="347" t="s">
        <v>6058</v>
      </c>
    </row>
    <row r="291" spans="21:21">
      <c r="U291" s="347" t="s">
        <v>6059</v>
      </c>
    </row>
    <row r="292" spans="21:21">
      <c r="U292" s="347" t="s">
        <v>6060</v>
      </c>
    </row>
    <row r="293" spans="21:21">
      <c r="U293" s="347" t="s">
        <v>6061</v>
      </c>
    </row>
    <row r="294" spans="21:21">
      <c r="U294" s="347" t="s">
        <v>6062</v>
      </c>
    </row>
    <row r="295" spans="21:21">
      <c r="U295" s="347" t="s">
        <v>6063</v>
      </c>
    </row>
    <row r="296" spans="21:21">
      <c r="U296" s="347" t="s">
        <v>6064</v>
      </c>
    </row>
    <row r="297" spans="21:21">
      <c r="U297" s="347" t="s">
        <v>6065</v>
      </c>
    </row>
    <row r="298" spans="21:21">
      <c r="U298" s="347" t="s">
        <v>6066</v>
      </c>
    </row>
    <row r="299" spans="21:21">
      <c r="U299" s="347" t="s">
        <v>6067</v>
      </c>
    </row>
    <row r="300" spans="21:21">
      <c r="U300" s="347" t="s">
        <v>6068</v>
      </c>
    </row>
    <row r="301" spans="21:21">
      <c r="U301" s="347" t="s">
        <v>6069</v>
      </c>
    </row>
    <row r="302" spans="21:21">
      <c r="U302" s="347" t="s">
        <v>6070</v>
      </c>
    </row>
    <row r="303" spans="21:21">
      <c r="U303" s="347" t="s">
        <v>6071</v>
      </c>
    </row>
    <row r="304" spans="21:21">
      <c r="U304" s="347" t="s">
        <v>6072</v>
      </c>
    </row>
    <row r="305" spans="21:21">
      <c r="U305" s="347" t="s">
        <v>6073</v>
      </c>
    </row>
    <row r="306" spans="21:21">
      <c r="U306" s="347" t="s">
        <v>6074</v>
      </c>
    </row>
    <row r="307" spans="21:21">
      <c r="U307" s="347" t="s">
        <v>6075</v>
      </c>
    </row>
    <row r="308" spans="21:21">
      <c r="U308" s="347" t="s">
        <v>6076</v>
      </c>
    </row>
    <row r="309" spans="21:21">
      <c r="U309" s="347" t="s">
        <v>6077</v>
      </c>
    </row>
    <row r="310" spans="21:21">
      <c r="U310" s="347" t="s">
        <v>6078</v>
      </c>
    </row>
    <row r="311" spans="21:21">
      <c r="U311" s="347" t="s">
        <v>6079</v>
      </c>
    </row>
    <row r="312" spans="21:21">
      <c r="U312" s="347" t="s">
        <v>6080</v>
      </c>
    </row>
    <row r="313" spans="21:21">
      <c r="U313" s="347" t="s">
        <v>6081</v>
      </c>
    </row>
    <row r="314" spans="21:21">
      <c r="U314" s="347" t="s">
        <v>6082</v>
      </c>
    </row>
    <row r="315" spans="21:21">
      <c r="U315" s="347" t="s">
        <v>6083</v>
      </c>
    </row>
    <row r="316" spans="21:21">
      <c r="U316" s="347" t="s">
        <v>6084</v>
      </c>
    </row>
    <row r="317" spans="21:21">
      <c r="U317" s="347" t="s">
        <v>6085</v>
      </c>
    </row>
    <row r="318" spans="21:21">
      <c r="U318" s="347" t="s">
        <v>6086</v>
      </c>
    </row>
    <row r="319" spans="21:21">
      <c r="U319" s="347" t="s">
        <v>6087</v>
      </c>
    </row>
    <row r="320" spans="21:21">
      <c r="U320" s="347" t="s">
        <v>6088</v>
      </c>
    </row>
    <row r="321" spans="21:21">
      <c r="U321" s="347" t="s">
        <v>6089</v>
      </c>
    </row>
    <row r="322" spans="21:21">
      <c r="U322" s="347" t="s">
        <v>6090</v>
      </c>
    </row>
    <row r="323" spans="21:21">
      <c r="U323" s="347" t="s">
        <v>6091</v>
      </c>
    </row>
    <row r="324" spans="21:21">
      <c r="U324" s="347" t="s">
        <v>6092</v>
      </c>
    </row>
    <row r="325" spans="21:21">
      <c r="U325" s="347" t="s">
        <v>6093</v>
      </c>
    </row>
    <row r="326" spans="21:21">
      <c r="U326" s="347" t="s">
        <v>6094</v>
      </c>
    </row>
    <row r="327" spans="21:21">
      <c r="U327" s="347" t="s">
        <v>6095</v>
      </c>
    </row>
    <row r="328" spans="21:21">
      <c r="U328" s="347" t="s">
        <v>6096</v>
      </c>
    </row>
    <row r="329" spans="21:21">
      <c r="U329" s="347" t="s">
        <v>6097</v>
      </c>
    </row>
    <row r="330" spans="21:21">
      <c r="U330" s="347" t="s">
        <v>6098</v>
      </c>
    </row>
    <row r="331" spans="21:21">
      <c r="U331" s="347" t="s">
        <v>6099</v>
      </c>
    </row>
    <row r="332" spans="21:21">
      <c r="U332" s="347" t="s">
        <v>6100</v>
      </c>
    </row>
    <row r="333" spans="21:21">
      <c r="U333" s="347" t="s">
        <v>6101</v>
      </c>
    </row>
    <row r="334" spans="21:21">
      <c r="U334" s="347" t="s">
        <v>6102</v>
      </c>
    </row>
    <row r="335" spans="21:21">
      <c r="U335" s="347" t="s">
        <v>6103</v>
      </c>
    </row>
    <row r="336" spans="21:21">
      <c r="U336" s="347" t="s">
        <v>6104</v>
      </c>
    </row>
    <row r="337" spans="21:21">
      <c r="U337" s="347" t="s">
        <v>6105</v>
      </c>
    </row>
    <row r="338" spans="21:21">
      <c r="U338" s="347" t="s">
        <v>6106</v>
      </c>
    </row>
    <row r="339" spans="21:21">
      <c r="U339" s="347" t="s">
        <v>6107</v>
      </c>
    </row>
    <row r="340" spans="21:21">
      <c r="U340" s="347" t="s">
        <v>6108</v>
      </c>
    </row>
    <row r="341" spans="21:21">
      <c r="U341" s="347" t="s">
        <v>6109</v>
      </c>
    </row>
    <row r="342" spans="21:21">
      <c r="U342" s="347" t="s">
        <v>6110</v>
      </c>
    </row>
    <row r="343" spans="21:21">
      <c r="U343" s="347" t="s">
        <v>6111</v>
      </c>
    </row>
    <row r="344" spans="21:21">
      <c r="U344" s="347" t="s">
        <v>6112</v>
      </c>
    </row>
    <row r="345" spans="21:21">
      <c r="U345" s="347" t="s">
        <v>6113</v>
      </c>
    </row>
    <row r="346" spans="21:21">
      <c r="U346" s="347" t="s">
        <v>6114</v>
      </c>
    </row>
    <row r="347" spans="21:21">
      <c r="U347" s="347" t="s">
        <v>6115</v>
      </c>
    </row>
    <row r="348" spans="21:21">
      <c r="U348" s="347" t="s">
        <v>6116</v>
      </c>
    </row>
    <row r="349" spans="21:21">
      <c r="U349" s="347" t="s">
        <v>6117</v>
      </c>
    </row>
    <row r="350" spans="21:21">
      <c r="U350" s="347" t="s">
        <v>6118</v>
      </c>
    </row>
    <row r="351" spans="21:21">
      <c r="U351" s="347" t="s">
        <v>6119</v>
      </c>
    </row>
    <row r="352" spans="21:21">
      <c r="U352" s="347" t="s">
        <v>6120</v>
      </c>
    </row>
    <row r="353" spans="21:21">
      <c r="U353" s="347" t="s">
        <v>6121</v>
      </c>
    </row>
    <row r="354" spans="21:21">
      <c r="U354" s="347" t="s">
        <v>6122</v>
      </c>
    </row>
    <row r="355" spans="21:21">
      <c r="U355" s="347" t="s">
        <v>6123</v>
      </c>
    </row>
    <row r="356" spans="21:21">
      <c r="U356" s="347" t="s">
        <v>6124</v>
      </c>
    </row>
    <row r="357" spans="21:21">
      <c r="U357" s="347" t="s">
        <v>6125</v>
      </c>
    </row>
    <row r="358" spans="21:21">
      <c r="U358" s="347" t="s">
        <v>6126</v>
      </c>
    </row>
    <row r="359" spans="21:21">
      <c r="U359" s="347" t="s">
        <v>6127</v>
      </c>
    </row>
    <row r="360" spans="21:21">
      <c r="U360" s="347" t="s">
        <v>6128</v>
      </c>
    </row>
    <row r="361" spans="21:21">
      <c r="U361" s="347" t="s">
        <v>6129</v>
      </c>
    </row>
    <row r="362" spans="21:21">
      <c r="U362" s="347" t="s">
        <v>6130</v>
      </c>
    </row>
    <row r="363" spans="21:21">
      <c r="U363" s="347" t="s">
        <v>6131</v>
      </c>
    </row>
    <row r="364" spans="21:21">
      <c r="U364" s="347" t="s">
        <v>6132</v>
      </c>
    </row>
    <row r="365" spans="21:21">
      <c r="U365" s="347" t="s">
        <v>6133</v>
      </c>
    </row>
    <row r="366" spans="21:21">
      <c r="U366" s="347" t="s">
        <v>6134</v>
      </c>
    </row>
    <row r="367" spans="21:21">
      <c r="U367" s="347" t="s">
        <v>6135</v>
      </c>
    </row>
    <row r="368" spans="21:21">
      <c r="U368" s="347" t="s">
        <v>6136</v>
      </c>
    </row>
    <row r="369" spans="21:21">
      <c r="U369" s="347" t="s">
        <v>6137</v>
      </c>
    </row>
    <row r="370" spans="21:21">
      <c r="U370" s="347" t="s">
        <v>6138</v>
      </c>
    </row>
    <row r="371" spans="21:21">
      <c r="U371" s="347" t="s">
        <v>6139</v>
      </c>
    </row>
    <row r="372" spans="21:21">
      <c r="U372" s="347" t="s">
        <v>6140</v>
      </c>
    </row>
    <row r="373" spans="21:21">
      <c r="U373" s="347" t="s">
        <v>6141</v>
      </c>
    </row>
    <row r="374" spans="21:21">
      <c r="U374" s="347" t="s">
        <v>6142</v>
      </c>
    </row>
    <row r="375" spans="21:21">
      <c r="U375" s="347" t="s">
        <v>6143</v>
      </c>
    </row>
    <row r="376" spans="21:21">
      <c r="U376" s="347" t="s">
        <v>6144</v>
      </c>
    </row>
    <row r="377" spans="21:21">
      <c r="U377" s="347" t="s">
        <v>6145</v>
      </c>
    </row>
    <row r="378" spans="21:21">
      <c r="U378" s="347" t="s">
        <v>6146</v>
      </c>
    </row>
    <row r="379" spans="21:21">
      <c r="U379" s="347" t="s">
        <v>6147</v>
      </c>
    </row>
    <row r="380" spans="21:21">
      <c r="U380" s="347" t="s">
        <v>6148</v>
      </c>
    </row>
    <row r="381" spans="21:21">
      <c r="U381" s="347" t="s">
        <v>6149</v>
      </c>
    </row>
    <row r="382" spans="21:21">
      <c r="U382" s="347" t="s">
        <v>6150</v>
      </c>
    </row>
    <row r="383" spans="21:21">
      <c r="U383" s="347" t="s">
        <v>6151</v>
      </c>
    </row>
    <row r="384" spans="21:21">
      <c r="U384" s="347" t="s">
        <v>6152</v>
      </c>
    </row>
    <row r="385" spans="21:21">
      <c r="U385" s="347" t="s">
        <v>6153</v>
      </c>
    </row>
    <row r="386" spans="21:21">
      <c r="U386" s="347" t="s">
        <v>6154</v>
      </c>
    </row>
    <row r="387" spans="21:21">
      <c r="U387" s="347" t="s">
        <v>6155</v>
      </c>
    </row>
    <row r="388" spans="21:21">
      <c r="U388" s="347" t="s">
        <v>6156</v>
      </c>
    </row>
    <row r="389" spans="21:21">
      <c r="U389" s="347" t="s">
        <v>6157</v>
      </c>
    </row>
    <row r="390" spans="21:21">
      <c r="U390" s="347" t="s">
        <v>6158</v>
      </c>
    </row>
    <row r="391" spans="21:21">
      <c r="U391" s="347" t="s">
        <v>6159</v>
      </c>
    </row>
    <row r="392" spans="21:21">
      <c r="U392" s="347" t="s">
        <v>6160</v>
      </c>
    </row>
    <row r="393" spans="21:21">
      <c r="U393" s="347" t="s">
        <v>6161</v>
      </c>
    </row>
    <row r="394" spans="21:21">
      <c r="U394" s="347" t="s">
        <v>6162</v>
      </c>
    </row>
    <row r="395" spans="21:21">
      <c r="U395" s="347" t="s">
        <v>6163</v>
      </c>
    </row>
    <row r="396" spans="21:21">
      <c r="U396" s="347" t="s">
        <v>6164</v>
      </c>
    </row>
    <row r="397" spans="21:21">
      <c r="U397" s="347" t="s">
        <v>6165</v>
      </c>
    </row>
    <row r="398" spans="21:21">
      <c r="U398" s="347" t="s">
        <v>6166</v>
      </c>
    </row>
    <row r="399" spans="21:21">
      <c r="U399" s="347" t="s">
        <v>6167</v>
      </c>
    </row>
    <row r="400" spans="21:21">
      <c r="U400" s="347" t="s">
        <v>6168</v>
      </c>
    </row>
    <row r="401" spans="21:21">
      <c r="U401" s="347" t="s">
        <v>6169</v>
      </c>
    </row>
    <row r="409" spans="21:21">
      <c r="U409" s="5"/>
    </row>
  </sheetData>
  <mergeCells count="22">
    <mergeCell ref="B75:D75"/>
    <mergeCell ref="H74:O75"/>
    <mergeCell ref="D26:O26"/>
    <mergeCell ref="D28:O28"/>
    <mergeCell ref="D34:O34"/>
    <mergeCell ref="D36:O36"/>
    <mergeCell ref="B74:D74"/>
    <mergeCell ref="B73:D73"/>
    <mergeCell ref="D32:O32"/>
    <mergeCell ref="D30:O30"/>
    <mergeCell ref="D24:O24"/>
    <mergeCell ref="M22:P22"/>
    <mergeCell ref="D12:J12"/>
    <mergeCell ref="M12:O12"/>
    <mergeCell ref="D14:O14"/>
    <mergeCell ref="M16:P16"/>
    <mergeCell ref="H18:L18"/>
    <mergeCell ref="D18:F18"/>
    <mergeCell ref="D20:F20"/>
    <mergeCell ref="H16:L16"/>
    <mergeCell ref="M18:P18"/>
    <mergeCell ref="D16:G16"/>
  </mergeCells>
  <dataValidations count="1">
    <dataValidation type="list" allowBlank="1" showInputMessage="1" showErrorMessage="1" prompt="SELECIONE O MUNICÍPIO" sqref="D16:G16" xr:uid="{00000000-0002-0000-0000-000000000000}">
      <formula1>$U$1:$U$401</formula1>
    </dataValidation>
  </dataValidations>
  <printOptions horizontalCentered="1" verticalCentered="1"/>
  <pageMargins left="0.98425196850393704" right="0.39370078740157483" top="0.39370078740157483" bottom="0.39370078740157483" header="0" footer="0"/>
  <pageSetup paperSize="9" scale="7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2">
    <tabColor theme="6"/>
    <pageSetUpPr fitToPage="1"/>
  </sheetPr>
  <dimension ref="A1:K802"/>
  <sheetViews>
    <sheetView view="pageBreakPreview" topLeftCell="A5" zoomScale="90" zoomScaleNormal="90" zoomScaleSheetLayoutView="90" workbookViewId="0">
      <selection activeCell="A21" sqref="A21:XFD21"/>
    </sheetView>
  </sheetViews>
  <sheetFormatPr defaultRowHeight="15"/>
  <cols>
    <col min="1" max="1" width="15.42578125" style="363" customWidth="1"/>
    <col min="2" max="2" width="15.140625" style="38" customWidth="1"/>
    <col min="3" max="3" width="10.85546875" style="38" customWidth="1"/>
    <col min="4" max="4" width="71.140625" style="251" customWidth="1"/>
    <col min="5" max="5" width="10.85546875" style="42" bestFit="1" customWidth="1"/>
    <col min="6" max="6" width="10.5703125" style="47" customWidth="1"/>
    <col min="7" max="7" width="8.42578125" style="138" bestFit="1" customWidth="1"/>
    <col min="8" max="8" width="11.140625" style="323" bestFit="1" customWidth="1"/>
    <col min="9" max="9" width="10.7109375" style="323" customWidth="1"/>
    <col min="10" max="10" width="11.7109375" style="139" bestFit="1" customWidth="1"/>
    <col min="11" max="11" width="18.42578125" customWidth="1"/>
  </cols>
  <sheetData>
    <row r="1" spans="1:11" ht="19.5" customHeight="1">
      <c r="A1" s="359"/>
      <c r="B1" s="37"/>
      <c r="C1" s="37"/>
      <c r="D1" s="385" t="s">
        <v>2296</v>
      </c>
      <c r="E1" s="45"/>
      <c r="F1" s="46"/>
      <c r="G1" s="321"/>
      <c r="H1" s="322"/>
      <c r="I1" s="322"/>
      <c r="J1" s="136"/>
      <c r="K1" s="349"/>
    </row>
    <row r="2" spans="1:11" ht="19.5" customHeight="1">
      <c r="A2" s="360"/>
      <c r="D2" s="546" t="s">
        <v>21020</v>
      </c>
      <c r="E2" s="208" t="s">
        <v>2704</v>
      </c>
      <c r="F2" s="783" t="str">
        <f>IF('FOLHA FECHAMENTO'!$C$10&lt;&gt;"",'FOLHA FECHAMENTO'!$C$10," ")</f>
        <v>UNESPAR - Campus Campo Mourão</v>
      </c>
      <c r="G2" s="783"/>
      <c r="H2" s="783"/>
      <c r="I2" s="208" t="s">
        <v>2707</v>
      </c>
      <c r="J2" s="397" t="str">
        <f>IF('FOLHA FECHAMENTO'!$L$9&lt;&gt;"",'FOLHA FECHAMENTO'!$L$9," ")</f>
        <v xml:space="preserve"> </v>
      </c>
      <c r="K2" s="398"/>
    </row>
    <row r="3" spans="1:11" ht="19.5" customHeight="1">
      <c r="A3" s="360"/>
      <c r="D3" s="386" t="s">
        <v>2295</v>
      </c>
      <c r="E3" s="208" t="s">
        <v>2721</v>
      </c>
      <c r="F3" s="783" t="str">
        <f>IF(DADOS!$D$16&lt;&gt;"",DADOS!$D$16," ")</f>
        <v>Campo Mourão</v>
      </c>
      <c r="G3" s="783"/>
      <c r="I3" s="208" t="s">
        <v>21003</v>
      </c>
      <c r="J3" s="399" t="str">
        <f>IF('FOLHA FECHAMENTO'!$K$10&lt;&gt;"",'FOLHA FECHAMENTO'!$K$10," ")</f>
        <v>REFORMA</v>
      </c>
      <c r="K3" s="398"/>
    </row>
    <row r="4" spans="1:11" ht="19.5" customHeight="1">
      <c r="A4" s="360"/>
      <c r="D4" s="386" t="s">
        <v>2297</v>
      </c>
      <c r="E4" s="208" t="s">
        <v>1263</v>
      </c>
      <c r="F4" s="783" t="str">
        <f>IF(DADOS!$D$32&lt;&gt;"",DADOS!$D$32," ")</f>
        <v xml:space="preserve"> </v>
      </c>
      <c r="G4" s="783"/>
      <c r="H4" s="783"/>
      <c r="I4" s="208" t="s">
        <v>5747</v>
      </c>
      <c r="J4" s="528" t="str">
        <f>IF(DADOS!D24&lt;&gt;"",DADOS!D24," ")</f>
        <v xml:space="preserve"> </v>
      </c>
      <c r="K4" s="398"/>
    </row>
    <row r="5" spans="1:11">
      <c r="A5" s="361"/>
      <c r="B5" s="40"/>
      <c r="C5" s="40"/>
      <c r="D5" s="387"/>
      <c r="E5" s="535"/>
      <c r="F5" s="529"/>
      <c r="G5" s="530"/>
      <c r="H5" s="531"/>
      <c r="I5" s="532"/>
      <c r="J5" s="533"/>
      <c r="K5" s="534"/>
    </row>
    <row r="6" spans="1:11" ht="17.25">
      <c r="A6" s="791" t="s">
        <v>5770</v>
      </c>
      <c r="B6" s="792"/>
      <c r="C6" s="792"/>
      <c r="D6" s="792"/>
      <c r="E6" s="792"/>
      <c r="F6" s="792"/>
      <c r="G6" s="792"/>
      <c r="H6" s="792"/>
      <c r="I6" s="792"/>
      <c r="J6" s="792"/>
      <c r="K6" s="792"/>
    </row>
    <row r="7" spans="1:11" ht="15" customHeight="1">
      <c r="A7" s="784" t="s">
        <v>2298</v>
      </c>
      <c r="B7" s="785"/>
      <c r="C7" s="786" t="s">
        <v>5769</v>
      </c>
      <c r="D7" s="793" t="s">
        <v>2299</v>
      </c>
      <c r="E7" s="795" t="s">
        <v>2300</v>
      </c>
      <c r="F7" s="797" t="s">
        <v>2301</v>
      </c>
      <c r="G7" s="799" t="s">
        <v>2302</v>
      </c>
      <c r="H7" s="788" t="s">
        <v>2718</v>
      </c>
      <c r="I7" s="789"/>
      <c r="J7" s="790"/>
      <c r="K7" s="801" t="s">
        <v>2303</v>
      </c>
    </row>
    <row r="8" spans="1:11" ht="24" customHeight="1">
      <c r="A8" s="362" t="s">
        <v>816</v>
      </c>
      <c r="B8" s="320" t="s">
        <v>5768</v>
      </c>
      <c r="C8" s="787"/>
      <c r="D8" s="794"/>
      <c r="E8" s="796"/>
      <c r="F8" s="798"/>
      <c r="G8" s="800"/>
      <c r="H8" s="137" t="s">
        <v>2890</v>
      </c>
      <c r="I8" s="137" t="s">
        <v>2716</v>
      </c>
      <c r="J8" s="137" t="s">
        <v>2701</v>
      </c>
      <c r="K8" s="802"/>
    </row>
    <row r="9" spans="1:11" s="112" customFormat="1" ht="31.5">
      <c r="A9" s="457"/>
      <c r="B9" s="457"/>
      <c r="C9" s="355" t="s">
        <v>5772</v>
      </c>
      <c r="D9" s="356" t="s">
        <v>21032</v>
      </c>
      <c r="E9" s="357" t="s">
        <v>2572</v>
      </c>
      <c r="F9" s="458"/>
      <c r="G9" s="459"/>
      <c r="H9" s="358">
        <f>ROUND(SUM(H10:H13),2)</f>
        <v>48.91</v>
      </c>
      <c r="I9" s="358">
        <f>ROUND(SUM(I10:I13),2)</f>
        <v>38.04</v>
      </c>
      <c r="J9" s="358">
        <f>H9+I9</f>
        <v>86.949999999999989</v>
      </c>
      <c r="K9" s="597"/>
    </row>
    <row r="10" spans="1:11" s="572" customFormat="1">
      <c r="A10" s="594">
        <v>88316</v>
      </c>
      <c r="B10" s="574"/>
      <c r="C10" s="575"/>
      <c r="D10" s="576" t="str">
        <f>IF($B10="",IFERROR(VLOOKUP($A10,SERVIÇOS!$A:$F,2,0),IFERROR(VLOOKUP($A10,$C:$J,2,0),"")),IFERROR(VLOOKUP($B10,INSUMOS!$A:$D,2,0),IFERROR(VLOOKUP($B10,COTAÇÕES!$A:$J,2,0),"")))</f>
        <v>SERVENTE COM ENCARGOS COMPLEMENTARES</v>
      </c>
      <c r="E10" s="579" t="str">
        <f>IF($B10="",IFERROR(VLOOKUP($A10,SERVIÇOS!$A:$F,3,0),IFERROR(VLOOKUP($A10,$C:$J,3,0),"")),IFERROR(VLOOKUP($B10,INSUMOS!$A:$D,3,0),IFERROR(VLOOKUP($B10,COTAÇÕES!$A:$J,5,0),"")))</f>
        <v>H</v>
      </c>
      <c r="F10" s="577">
        <v>3.3</v>
      </c>
      <c r="G10" s="465" t="str">
        <f>IF($B10="",IFERROR(VLOOKUP($A10,SERVIÇOS!$A:$F,6,0),IFERROR(VLOOKUP($A10,$C:$J,8,0),"")),IFERROR(VLOOKUP($B10,INSUMOS!$A:$D,4,0),IFERROR(VLOOKUP($B10,COTAÇÕES!$A:$J,9,0),"")))</f>
        <v>16,76</v>
      </c>
      <c r="H10" s="466">
        <f>ROUND(IF($B10="",IFERROR(VLOOKUP($A10,SERVIÇOS!$A:$F,4,0),IFERROR(VLOOKUP($A10,$C:$J,6,0),)),IFERROR(VLOOKUP($B10,INSUMOS!$A:$D,4,0),IFERROR(VLOOKUP($B10,COTAÇÕES!$A:$J,9,0),)))*$F10,2)</f>
        <v>17.559999999999999</v>
      </c>
      <c r="I10" s="466">
        <f>ROUND(IF($B10="",IFERROR(VLOOKUP($A10,SERVIÇOS!$A:$F,5,0),IFERROR(VLOOKUP($A10,$C:$J,7,0),)),0)*$F10,2)</f>
        <v>37.75</v>
      </c>
      <c r="J10" s="467">
        <f t="shared" ref="J10" si="0">H10+I10</f>
        <v>55.31</v>
      </c>
      <c r="K10" s="578" t="s">
        <v>21024</v>
      </c>
    </row>
    <row r="11" spans="1:11" s="572" customFormat="1" ht="30" customHeight="1">
      <c r="A11" s="594">
        <v>88631</v>
      </c>
      <c r="B11" s="595"/>
      <c r="C11" s="575"/>
      <c r="D11" s="576" t="str">
        <f>IF($B11="",IFERROR(VLOOKUP($A11,SERVIÇOS!$A:$F,2,0),IFERROR(VLOOKUP($A11,$C:$J,2,0),"")),IFERROR(VLOOKUP($B11,INSUMOS!$A:$D,2,0),IFERROR(VLOOKUP($B11,COTAÇÕES!$A:$J,2,0),"")))</f>
        <v>ARGAMASSA TRAÇO 1:4 (CIMENTO E AREIA MÉDIA), PREPARO MANUAL. AF_08/2014</v>
      </c>
      <c r="E11" s="579" t="str">
        <f>IF($B11="",IFERROR(VLOOKUP($A11,SERVIÇOS!$A:$F,3,0),IFERROR(VLOOKUP($A11,$C:$J,3,0),"")),IFERROR(VLOOKUP($B11,INSUMOS!$A:$D,3,0),IFERROR(VLOOKUP($B11,COTAÇÕES!$A:$J,5,0),"")))</f>
        <v>M3</v>
      </c>
      <c r="F11" s="611">
        <v>3.0000000000000001E-3</v>
      </c>
      <c r="G11" s="465" t="str">
        <f>IF($B11="",IFERROR(VLOOKUP($A11,SERVIÇOS!$A:$F,6,0),IFERROR(VLOOKUP($A11,$C:$J,8,0),"")),IFERROR(VLOOKUP($B11,INSUMOS!$A:$D,4,0),IFERROR(VLOOKUP($B11,COTAÇÕES!$A:$J,9,0),"")))</f>
        <v>363,04</v>
      </c>
      <c r="H11" s="466">
        <f>ROUND(IF($B11="",IFERROR(VLOOKUP($A11,SERVIÇOS!$A:$F,4,0),IFERROR(VLOOKUP($A11,$C:$J,6,0),)),IFERROR(VLOOKUP($B11,INSUMOS!$A:$D,4,0),IFERROR(VLOOKUP($B11,COTAÇÕES!$A:$J,9,0),)))*$F11,2)</f>
        <v>0.79</v>
      </c>
      <c r="I11" s="466">
        <f>ROUND(IF($B11="",IFERROR(VLOOKUP($A11,SERVIÇOS!$A:$F,5,0),IFERROR(VLOOKUP($A11,$C:$J,7,0),)),0)*$F11,2)</f>
        <v>0.28999999999999998</v>
      </c>
      <c r="J11" s="467">
        <f t="shared" ref="J11:J12" si="1">H11+I11</f>
        <v>1.08</v>
      </c>
      <c r="K11" s="596" t="s">
        <v>21024</v>
      </c>
    </row>
    <row r="12" spans="1:11" s="572" customFormat="1" ht="30" customHeight="1">
      <c r="A12" s="594"/>
      <c r="B12" s="595">
        <v>7697</v>
      </c>
      <c r="C12" s="575"/>
      <c r="D12" s="576" t="str">
        <f>IF($B12="",IFERROR(VLOOKUP($A12,SERVIÇOS!$A:$F,2,0),IFERROR(VLOOKUP($A12,$C:$J,2,0),"")),IFERROR(VLOOKUP($B12,INSUMOS!$A:$D,2,0),IFERROR(VLOOKUP($B12,COTAÇÕES!$A:$J,2,0),"")))</f>
        <v xml:space="preserve">TUBO ACO GALVANIZADO COM COSTURA, CLASSE MEDIA, DN 1.1/2", E = *3,25* MM, PESO *3,61* KG/M (NBR 5580)                                                                                                                                                                                                                                                                                                                                                                                                     </v>
      </c>
      <c r="E12" s="579" t="str">
        <f>IF($B12="",IFERROR(VLOOKUP($A12,SERVIÇOS!$A:$F,3,0),IFERROR(VLOOKUP($A12,$C:$J,3,0),"")),IFERROR(VLOOKUP($B12,INSUMOS!$A:$D,3,0),IFERROR(VLOOKUP($B12,COTAÇÕES!$A:$J,5,0),"")))</f>
        <v xml:space="preserve">M     </v>
      </c>
      <c r="F12" s="577">
        <v>1</v>
      </c>
      <c r="G12" s="465" t="str">
        <f>IF($B12="",IFERROR(VLOOKUP($A12,SERVIÇOS!$A:$F,6,0),IFERROR(VLOOKUP($A12,$C:$J,8,0),"")),IFERROR(VLOOKUP($B12,INSUMOS!$A:$D,4,0),IFERROR(VLOOKUP($B12,COTAÇÕES!$A:$J,9,0),"")))</f>
        <v>30,56</v>
      </c>
      <c r="H12" s="466">
        <f>ROUND(IF($B12="",IFERROR(VLOOKUP($A12,SERVIÇOS!$A:$F,4,0),IFERROR(VLOOKUP($A12,$C:$J,6,0),)),IFERROR(VLOOKUP($B12,INSUMOS!$A:$D,4,0),IFERROR(VLOOKUP($B12,COTAÇÕES!$A:$J,9,0),)))*$F12,2)</f>
        <v>30.56</v>
      </c>
      <c r="I12" s="466">
        <f>ROUND(IF($B12="",IFERROR(VLOOKUP($A12,SERVIÇOS!$A:$F,5,0),IFERROR(VLOOKUP($A12,$C:$J,7,0),)),0)*$F12,2)</f>
        <v>0</v>
      </c>
      <c r="J12" s="467">
        <f t="shared" si="1"/>
        <v>30.56</v>
      </c>
      <c r="K12" s="596" t="s">
        <v>21024</v>
      </c>
    </row>
    <row r="13" spans="1:11" s="41" customFormat="1">
      <c r="A13" s="573"/>
      <c r="B13" s="461"/>
      <c r="C13" s="462"/>
      <c r="D13" s="463" t="str">
        <f>IF($B13="",IFERROR(VLOOKUP($A13,SERVIÇOS!$A:$F,2,0),IFERROR(VLOOKUP($A13,$C:$J,2,0),"")),IFERROR(VLOOKUP($B13,INSUMOS!$A:$D,2,0),IFERROR(VLOOKUP($B13,COTAÇÕES!$A:$J,2,0),"")))</f>
        <v/>
      </c>
      <c r="E13" s="536" t="str">
        <f>IF($B13="",IFERROR(VLOOKUP($A13,SERVIÇOS!$A:$F,3,0),IFERROR(VLOOKUP($A13,$C:$J,3,0),"")),IFERROR(VLOOKUP($B13,INSUMOS!$A:$D,3,0),IFERROR(VLOOKUP($B13,COTAÇÕES!$A:$J,5,0),"")))</f>
        <v/>
      </c>
      <c r="F13" s="464"/>
      <c r="G13" s="465" t="str">
        <f>IF($B13="",IFERROR(VLOOKUP($A13,SERVIÇOS!$A:$F,6,0),IFERROR(VLOOKUP($A13,$C:$J,8,0),"")),IFERROR(VLOOKUP($B13,INSUMOS!$A:$D,4,0),IFERROR(VLOOKUP($B13,COTAÇÕES!$A:$J,9,0),"")))</f>
        <v/>
      </c>
      <c r="H13" s="466"/>
      <c r="I13" s="466"/>
      <c r="J13" s="467"/>
      <c r="K13" s="525"/>
    </row>
    <row r="14" spans="1:11" s="112" customFormat="1" ht="15.75">
      <c r="A14" s="457"/>
      <c r="B14" s="457"/>
      <c r="C14" s="355"/>
      <c r="D14" s="588"/>
      <c r="E14" s="357"/>
      <c r="F14" s="458"/>
      <c r="G14" s="459"/>
      <c r="H14" s="358">
        <f>ROUND(SUM(H15:H16),2)</f>
        <v>0</v>
      </c>
      <c r="I14" s="358">
        <f>ROUND(SUM(I15:I16),2)</f>
        <v>0</v>
      </c>
      <c r="J14" s="358">
        <f>H14+I14</f>
        <v>0</v>
      </c>
      <c r="K14" s="597"/>
    </row>
    <row r="15" spans="1:11" s="41" customFormat="1">
      <c r="A15" s="580"/>
      <c r="B15" s="461"/>
      <c r="C15" s="462"/>
      <c r="D15" s="463" t="str">
        <f>IF($B15="",IFERROR(VLOOKUP($A15,SERVIÇOS!$A:$F,2,0),IFERROR(VLOOKUP($A15,$C:$J,2,0),"")),IFERROR(VLOOKUP($B15,INSUMOS!$A:$D,2,0),IFERROR(VLOOKUP($B15,COTAÇÕES!$A:$J,2,0),"")))</f>
        <v/>
      </c>
      <c r="E15" s="579" t="str">
        <f>IF($B15="",IFERROR(VLOOKUP($A15,SERVIÇOS!$A:$F,3,0),IFERROR(VLOOKUP($A15,$C:$J,3,0),"")),IFERROR(VLOOKUP($B15,INSUMOS!$A:$D,3,0),IFERROR(VLOOKUP($B15,COTAÇÕES!$A:$J,5,0),"")))</f>
        <v/>
      </c>
      <c r="F15" s="464"/>
      <c r="G15" s="465" t="str">
        <f>IF($B15="",IFERROR(VLOOKUP($A15,SERVIÇOS!$A:$F,6,0),IFERROR(VLOOKUP($A15,$C:$J,8,0),"")),IFERROR(VLOOKUP($B15,INSUMOS!$A:$D,4,0),IFERROR(VLOOKUP($B15,COTAÇÕES!$A:$J,9,0),"")))</f>
        <v/>
      </c>
      <c r="H15" s="466">
        <f>ROUND(IF($B15="",IFERROR(VLOOKUP($A15,SERVIÇOS!$A:$F,4,0),IFERROR(VLOOKUP($A15,$C:$J,6,0),)),IFERROR(VLOOKUP($B15,INSUMOS!$A:$D,4,0),IFERROR(VLOOKUP($B15,COTAÇÕES!$A:$J,9,0),)))*$F15,2)</f>
        <v>0</v>
      </c>
      <c r="I15" s="466">
        <f>ROUND(IF($B15="",IFERROR(VLOOKUP($A15,SERVIÇOS!$A:$F,5,0),IFERROR(VLOOKUP($A15,$C:$J,7,0),)),0)*$F15,2)</f>
        <v>0</v>
      </c>
      <c r="J15" s="467">
        <f t="shared" ref="J15" si="2">H15+I15</f>
        <v>0</v>
      </c>
      <c r="K15" s="582" t="s">
        <v>21024</v>
      </c>
    </row>
    <row r="16" spans="1:11" s="41" customFormat="1">
      <c r="A16" s="580"/>
      <c r="B16" s="461"/>
      <c r="C16" s="462"/>
      <c r="D16" s="463" t="str">
        <f>IF($B16="",IFERROR(VLOOKUP($A16,SERVIÇOS!$A:$F,2,0),IFERROR(VLOOKUP($A16,$C:$J,2,0),"")),IFERROR(VLOOKUP($B16,INSUMOS!$A:$D,2,0),IFERROR(VLOOKUP($B16,COTAÇÕES!$A:$J,2,0),"")))</f>
        <v/>
      </c>
      <c r="E16" s="536" t="str">
        <f>IF($B16="",IFERROR(VLOOKUP($A16,SERVIÇOS!$A:$F,3,0),IFERROR(VLOOKUP($A16,$C:$J,3,0),"")),IFERROR(VLOOKUP($B16,INSUMOS!$A:$D,3,0),IFERROR(VLOOKUP($B16,COTAÇÕES!$A:$J,5,0),"")))</f>
        <v/>
      </c>
      <c r="F16" s="464"/>
      <c r="G16" s="465"/>
      <c r="H16" s="466"/>
      <c r="I16" s="466"/>
      <c r="J16" s="467"/>
      <c r="K16" s="582"/>
    </row>
    <row r="17" spans="1:11" s="41" customFormat="1" ht="15.75">
      <c r="A17" s="591"/>
      <c r="B17" s="591"/>
      <c r="C17" s="587"/>
      <c r="D17" s="588"/>
      <c r="E17" s="589"/>
      <c r="F17" s="592"/>
      <c r="G17" s="593"/>
      <c r="H17" s="590">
        <f>ROUND(SUM(H18:H22),2)</f>
        <v>0</v>
      </c>
      <c r="I17" s="590">
        <f>ROUND(SUM(I18:I22),2)</f>
        <v>0</v>
      </c>
      <c r="J17" s="590">
        <f>H17+I17</f>
        <v>0</v>
      </c>
      <c r="K17" s="597"/>
    </row>
    <row r="18" spans="1:11" s="41" customFormat="1">
      <c r="A18" s="594"/>
      <c r="B18" s="595"/>
      <c r="C18" s="575"/>
      <c r="D18" s="576" t="str">
        <f>IF($B18="",IFERROR(VLOOKUP($A18,SERVIÇOS!$A:$F,2,0),IFERROR(VLOOKUP($A18,$C:$J,2,0),"")),IFERROR(VLOOKUP($B18,INSUMOS!$A:$D,2,0),IFERROR(VLOOKUP($B18,COTAÇÕES!$A:$J,2,0),"")))</f>
        <v/>
      </c>
      <c r="E18" s="579" t="str">
        <f>IF($B18="",IFERROR(VLOOKUP($A18,SERVIÇOS!$A:$F,3,0),IFERROR(VLOOKUP($A18,$C:$J,3,0),"")),IFERROR(VLOOKUP($B18,INSUMOS!$A:$D,3,0),IFERROR(VLOOKUP($B18,COTAÇÕES!$A:$J,5,0),"")))</f>
        <v/>
      </c>
      <c r="F18" s="577"/>
      <c r="G18" s="465" t="str">
        <f>IF($B18="",IFERROR(VLOOKUP($A18,SERVIÇOS!$A:$F,6,0),IFERROR(VLOOKUP($A18,$C:$J,8,0),"")),IFERROR(VLOOKUP($B18,INSUMOS!$A:$D,4,0),IFERROR(VLOOKUP($B18,COTAÇÕES!$A:$J,9,0),"")))</f>
        <v/>
      </c>
      <c r="H18" s="466">
        <f>ROUND(IF($B18="",IFERROR(VLOOKUP($A18,SERVIÇOS!$A:$F,4,0),IFERROR(VLOOKUP($A18,$C:$J,6,0),)),IFERROR(VLOOKUP($B18,INSUMOS!$A:$D,4,0),IFERROR(VLOOKUP($B18,COTAÇÕES!$A:$J,9,0),)))*$F18,2)</f>
        <v>0</v>
      </c>
      <c r="I18" s="466">
        <f>ROUND(IF($B18="",IFERROR(VLOOKUP($A18,SERVIÇOS!$A:$F,5,0),IFERROR(VLOOKUP($A18,$C:$J,7,0),)),0)*$F18,2)</f>
        <v>0</v>
      </c>
      <c r="J18" s="467">
        <f t="shared" ref="J18" si="3">H18+I18</f>
        <v>0</v>
      </c>
      <c r="K18" s="596" t="s">
        <v>21024</v>
      </c>
    </row>
    <row r="19" spans="1:11" s="41" customFormat="1">
      <c r="A19" s="594"/>
      <c r="B19" s="595"/>
      <c r="C19" s="575"/>
      <c r="D19" s="576" t="str">
        <f>IF($B19="",IFERROR(VLOOKUP($A19,SERVIÇOS!$A:$F,2,0),IFERROR(VLOOKUP($A19,$C:$J,2,0),"")),IFERROR(VLOOKUP($B19,INSUMOS!$A:$D,2,0),IFERROR(VLOOKUP($B19,COTAÇÕES!$A:$J,2,0),"")))</f>
        <v/>
      </c>
      <c r="E19" s="579" t="str">
        <f>IF($B19="",IFERROR(VLOOKUP($A19,SERVIÇOS!$A:$F,3,0),IFERROR(VLOOKUP($A19,$C:$J,3,0),"")),IFERROR(VLOOKUP($B19,INSUMOS!$A:$D,3,0),IFERROR(VLOOKUP($B19,COTAÇÕES!$A:$J,5,0),"")))</f>
        <v/>
      </c>
      <c r="F19" s="577"/>
      <c r="G19" s="465" t="str">
        <f>IF($B19="",IFERROR(VLOOKUP($A19,SERVIÇOS!$A:$F,6,0),IFERROR(VLOOKUP($A19,$C:$J,8,0),"")),IFERROR(VLOOKUP($B19,INSUMOS!$A:$D,4,0),IFERROR(VLOOKUP($B19,COTAÇÕES!$A:$J,9,0),"")))</f>
        <v/>
      </c>
      <c r="H19" s="466">
        <f>ROUND(IF($B19="",IFERROR(VLOOKUP($A19,SERVIÇOS!$A:$F,4,0),IFERROR(VLOOKUP($A19,$C:$J,6,0),)),IFERROR(VLOOKUP($B19,INSUMOS!$A:$D,4,0),IFERROR(VLOOKUP($B19,COTAÇÕES!$A:$J,9,0),)))*$F19,2)</f>
        <v>0</v>
      </c>
      <c r="I19" s="466">
        <f>ROUND(IF($B19="",IFERROR(VLOOKUP($A19,SERVIÇOS!$A:$F,5,0),IFERROR(VLOOKUP($A19,$C:$J,7,0),)),0)*$F19,2)</f>
        <v>0</v>
      </c>
      <c r="J19" s="467">
        <f t="shared" ref="J19:J21" si="4">H19+I19</f>
        <v>0</v>
      </c>
      <c r="K19" s="596" t="s">
        <v>21024</v>
      </c>
    </row>
    <row r="20" spans="1:11" s="41" customFormat="1">
      <c r="A20" s="594"/>
      <c r="B20" s="595"/>
      <c r="C20" s="575"/>
      <c r="D20" s="576" t="str">
        <f>IF($B20="",IFERROR(VLOOKUP($A20,SERVIÇOS!$A:$F,2,0),IFERROR(VLOOKUP($A20,$C:$J,2,0),"")),IFERROR(VLOOKUP($B20,INSUMOS!$A:$D,2,0),IFERROR(VLOOKUP($B20,COTAÇÕES!$A:$J,2,0),"")))</f>
        <v/>
      </c>
      <c r="E20" s="579" t="str">
        <f>IF($B20="",IFERROR(VLOOKUP($A20,SERVIÇOS!$A:$F,3,0),IFERROR(VLOOKUP($A20,$C:$J,3,0),"")),IFERROR(VLOOKUP($B20,INSUMOS!$A:$D,3,0),IFERROR(VLOOKUP($B20,COTAÇÕES!$A:$J,5,0),"")))</f>
        <v/>
      </c>
      <c r="F20" s="577"/>
      <c r="G20" s="465" t="str">
        <f>IF($B20="",IFERROR(VLOOKUP($A20,SERVIÇOS!$A:$F,6,0),IFERROR(VLOOKUP($A20,$C:$J,8,0),"")),IFERROR(VLOOKUP($B20,INSUMOS!$A:$D,4,0),IFERROR(VLOOKUP($B20,COTAÇÕES!$A:$J,9,0),"")))</f>
        <v/>
      </c>
      <c r="H20" s="466">
        <f>ROUND(IF($B20="",IFERROR(VLOOKUP($A20,SERVIÇOS!$A:$F,4,0),IFERROR(VLOOKUP($A20,$C:$J,6,0),)),IFERROR(VLOOKUP($B20,INSUMOS!$A:$D,4,0),IFERROR(VLOOKUP($B20,COTAÇÕES!$A:$J,9,0),)))*$F20,2)</f>
        <v>0</v>
      </c>
      <c r="I20" s="466">
        <f>ROUND(IF($B20="",IFERROR(VLOOKUP($A20,SERVIÇOS!$A:$F,5,0),IFERROR(VLOOKUP($A20,$C:$J,7,0),)),0)*$F20,2)</f>
        <v>0</v>
      </c>
      <c r="J20" s="467">
        <f t="shared" si="4"/>
        <v>0</v>
      </c>
      <c r="K20" s="596" t="s">
        <v>21024</v>
      </c>
    </row>
    <row r="21" spans="1:11" s="41" customFormat="1" ht="15" customHeight="1">
      <c r="A21" s="594"/>
      <c r="B21" s="595"/>
      <c r="C21" s="575"/>
      <c r="D21" s="576" t="str">
        <f>IF($B21="",IFERROR(VLOOKUP($A21,SERVIÇOS!$A:$F,2,0),IFERROR(VLOOKUP($A21,$C:$J,2,0),"")),IFERROR(VLOOKUP($B21,INSUMOS!$A:$D,2,0),IFERROR(VLOOKUP($B21,COTAÇÕES!$A:$J,2,0),"")))</f>
        <v/>
      </c>
      <c r="E21" s="579" t="str">
        <f>IF($B21="",IFERROR(VLOOKUP($A21,SERVIÇOS!$A:$F,3,0),IFERROR(VLOOKUP($A21,$C:$J,3,0),"")),IFERROR(VLOOKUP($B21,INSUMOS!$A:$D,3,0),IFERROR(VLOOKUP($B21,COTAÇÕES!$A:$J,5,0),"")))</f>
        <v/>
      </c>
      <c r="F21" s="611"/>
      <c r="G21" s="465" t="str">
        <f>IF($B21="",IFERROR(VLOOKUP($A21,SERVIÇOS!$A:$F,6,0),IFERROR(VLOOKUP($A21,$C:$J,8,0),"")),IFERROR(VLOOKUP($B21,INSUMOS!$A:$D,4,0),IFERROR(VLOOKUP($B21,COTAÇÕES!$A:$J,9,0),"")))</f>
        <v/>
      </c>
      <c r="H21" s="466">
        <f>ROUND(IF($B21="",IFERROR(VLOOKUP($A21,SERVIÇOS!$A:$F,4,0),IFERROR(VLOOKUP($A21,$C:$J,6,0),)),IFERROR(VLOOKUP($B21,INSUMOS!$A:$D,4,0),IFERROR(VLOOKUP($B21,COTAÇÕES!$A:$J,9,0),)))*$F21,2)</f>
        <v>0</v>
      </c>
      <c r="I21" s="466">
        <f>ROUND(IF($B21="",IFERROR(VLOOKUP($A21,SERVIÇOS!$A:$F,5,0),IFERROR(VLOOKUP($A21,$C:$J,7,0),)),0)*$F21,2)</f>
        <v>0</v>
      </c>
      <c r="J21" s="467">
        <f t="shared" si="4"/>
        <v>0</v>
      </c>
      <c r="K21" s="596" t="s">
        <v>21024</v>
      </c>
    </row>
    <row r="22" spans="1:11" s="572" customFormat="1" ht="15" customHeight="1">
      <c r="A22" s="594"/>
      <c r="B22" s="595"/>
      <c r="C22" s="575"/>
      <c r="D22" s="576" t="str">
        <f>IF($B22="",IFERROR(VLOOKUP($A22,SERVIÇOS!$A:$F,2,0),IFERROR(VLOOKUP($A22,$C:$J,2,0),"")),IFERROR(VLOOKUP($B22,INSUMOS!$A:$D,2,0),IFERROR(VLOOKUP($B22,COTAÇÕES!$A:$J,2,0),"")))</f>
        <v/>
      </c>
      <c r="E22" s="579" t="str">
        <f>IF($B22="",IFERROR(VLOOKUP($A22,SERVIÇOS!$A:$F,3,0),IFERROR(VLOOKUP($A22,$C:$J,3,0),"")),IFERROR(VLOOKUP($B22,INSUMOS!$A:$D,3,0),IFERROR(VLOOKUP($B22,COTAÇÕES!$A:$J,5,0),"")))</f>
        <v/>
      </c>
      <c r="F22" s="577"/>
      <c r="G22" s="465" t="str">
        <f>IF($B22="",IFERROR(VLOOKUP($A22,SERVIÇOS!$A:$F,6,0),IFERROR(VLOOKUP($A22,$C:$J,8,0),"")),IFERROR(VLOOKUP($B22,INSUMOS!$A:$D,4,0),IFERROR(VLOOKUP($B22,COTAÇÕES!$A:$J,9,0),"")))</f>
        <v/>
      </c>
      <c r="H22" s="466">
        <f>ROUND(IF($B22="",IFERROR(VLOOKUP($A22,SERVIÇOS!$A:$F,4,0),IFERROR(VLOOKUP($A22,$C:$J,6,0),)),IFERROR(VLOOKUP($B22,INSUMOS!$A:$D,4,0),IFERROR(VLOOKUP($B22,COTAÇÕES!$A:$J,9,0),)))*$F22,2)</f>
        <v>0</v>
      </c>
      <c r="I22" s="466">
        <f>ROUND(IF($B22="",IFERROR(VLOOKUP($A22,SERVIÇOS!$A:$F,5,0),IFERROR(VLOOKUP($A22,$C:$J,7,0),)),0)*$F22,2)</f>
        <v>0</v>
      </c>
      <c r="J22" s="467">
        <f t="shared" ref="J22" si="5">H22+I22</f>
        <v>0</v>
      </c>
      <c r="K22" s="596" t="s">
        <v>21024</v>
      </c>
    </row>
    <row r="23" spans="1:11" s="41" customFormat="1" ht="15" customHeight="1">
      <c r="A23" s="460"/>
      <c r="B23" s="595"/>
      <c r="C23" s="462"/>
      <c r="D23" s="463"/>
      <c r="E23" s="536"/>
      <c r="F23" s="464"/>
      <c r="G23" s="465"/>
      <c r="H23" s="466"/>
      <c r="I23" s="466"/>
      <c r="J23" s="467"/>
      <c r="K23" s="596"/>
    </row>
    <row r="24" spans="1:11" s="41" customFormat="1" ht="15.75">
      <c r="A24" s="591"/>
      <c r="B24" s="591"/>
      <c r="C24" s="587"/>
      <c r="D24" s="588"/>
      <c r="E24" s="589"/>
      <c r="F24" s="592"/>
      <c r="G24" s="593"/>
      <c r="H24" s="590"/>
      <c r="I24" s="590"/>
      <c r="J24" s="590"/>
      <c r="K24" s="250"/>
    </row>
    <row r="25" spans="1:11" s="41" customFormat="1">
      <c r="A25" s="460"/>
      <c r="B25" s="461"/>
      <c r="C25" s="462"/>
      <c r="D25" s="463"/>
      <c r="E25" s="536"/>
      <c r="F25" s="464"/>
      <c r="G25" s="465"/>
      <c r="H25" s="466"/>
      <c r="I25" s="466"/>
      <c r="J25" s="467"/>
      <c r="K25" s="525"/>
    </row>
    <row r="26" spans="1:11" s="41" customFormat="1">
      <c r="A26" s="460"/>
      <c r="B26" s="461"/>
      <c r="C26" s="462"/>
      <c r="D26" s="463"/>
      <c r="E26" s="536"/>
      <c r="F26" s="464"/>
      <c r="G26" s="465"/>
      <c r="H26" s="466"/>
      <c r="I26" s="466"/>
      <c r="J26" s="467"/>
      <c r="K26" s="525"/>
    </row>
    <row r="27" spans="1:11" s="41" customFormat="1" ht="15.75">
      <c r="A27" s="591"/>
      <c r="B27" s="591"/>
      <c r="C27" s="587"/>
      <c r="D27" s="588"/>
      <c r="E27" s="589"/>
      <c r="F27" s="592"/>
      <c r="G27" s="593"/>
      <c r="H27" s="590"/>
      <c r="I27" s="590"/>
      <c r="J27" s="590"/>
      <c r="K27" s="250"/>
    </row>
    <row r="28" spans="1:11" s="41" customFormat="1">
      <c r="A28" s="460"/>
      <c r="B28" s="461"/>
      <c r="C28" s="462"/>
      <c r="D28" s="463"/>
      <c r="E28" s="536"/>
      <c r="F28" s="464"/>
      <c r="G28" s="465"/>
      <c r="H28" s="466"/>
      <c r="I28" s="466"/>
      <c r="J28" s="467"/>
      <c r="K28" s="525"/>
    </row>
    <row r="29" spans="1:11" s="41" customFormat="1">
      <c r="A29" s="460"/>
      <c r="B29" s="461"/>
      <c r="C29" s="462"/>
      <c r="D29" s="463"/>
      <c r="E29" s="536"/>
      <c r="F29" s="464"/>
      <c r="G29" s="465"/>
      <c r="H29" s="466"/>
      <c r="I29" s="466"/>
      <c r="J29" s="467"/>
      <c r="K29" s="525"/>
    </row>
    <row r="30" spans="1:11" s="41" customFormat="1">
      <c r="A30" s="460"/>
      <c r="B30" s="461"/>
      <c r="C30" s="462"/>
      <c r="D30" s="463"/>
      <c r="E30" s="536"/>
      <c r="F30" s="464"/>
      <c r="G30" s="465"/>
      <c r="H30" s="466"/>
      <c r="I30" s="466"/>
      <c r="J30" s="467"/>
      <c r="K30" s="525"/>
    </row>
    <row r="31" spans="1:11" s="41" customFormat="1">
      <c r="A31" s="460"/>
      <c r="B31" s="461"/>
      <c r="C31" s="462"/>
      <c r="D31" s="463"/>
      <c r="E31" s="536"/>
      <c r="F31" s="464"/>
      <c r="G31" s="465"/>
      <c r="H31" s="466"/>
      <c r="I31" s="466"/>
      <c r="J31" s="467"/>
      <c r="K31" s="525"/>
    </row>
    <row r="32" spans="1:11" s="41" customFormat="1">
      <c r="A32" s="460"/>
      <c r="B32" s="461"/>
      <c r="C32" s="462"/>
      <c r="D32" s="463" t="str">
        <f>IF($B32="",IFERROR(VLOOKUP($A32,SERVIÇOS!$A:$F,2,0),IFERROR(VLOOKUP($A32,$C:$J,2,0),"")),IFERROR(VLOOKUP($B32,INSUMOS!$A:$D,2,0),IFERROR(VLOOKUP($B32,COTAÇÕES!$A:$J,2,0),"")))</f>
        <v/>
      </c>
      <c r="E32" s="536" t="str">
        <f>IF($B32="",IFERROR(VLOOKUP($A32,SERVIÇOS!$A:$F,3,0),IFERROR(VLOOKUP($A32,$C:$J,3,0),"")),IFERROR(VLOOKUP($B32,INSUMOS!$A:$D,3,0),IFERROR(VLOOKUP($B32,COTAÇÕES!$A:$J,5,0),"")))</f>
        <v/>
      </c>
      <c r="F32" s="464"/>
      <c r="G32" s="465" t="str">
        <f>IF($B32="",IFERROR(VLOOKUP($A32,SERVIÇOS!$A:$F,6,0),IFERROR(VLOOKUP($A32,$C:$J,8,0),"")),IFERROR(VLOOKUP($B32,INSUMOS!$A:$D,4,0),IFERROR(VLOOKUP($B32,COTAÇÕES!$A:$J,9,0),"")))</f>
        <v/>
      </c>
      <c r="H32" s="466"/>
      <c r="I32" s="466"/>
      <c r="J32" s="467"/>
      <c r="K32" s="525"/>
    </row>
    <row r="33" spans="1:11" s="41" customFormat="1">
      <c r="A33" s="460"/>
      <c r="B33" s="461"/>
      <c r="C33" s="462"/>
      <c r="D33" s="463" t="str">
        <f>IF($B33="",IFERROR(VLOOKUP($A33,SERVIÇOS!$A:$F,2,0),IFERROR(VLOOKUP($A33,$C:$J,2,0),"")),IFERROR(VLOOKUP($B33,INSUMOS!$A:$D,2,0),IFERROR(VLOOKUP($B33,COTAÇÕES!$A:$J,2,0),"")))</f>
        <v/>
      </c>
      <c r="E33" s="536" t="str">
        <f>IF($B33="",IFERROR(VLOOKUP($A33,SERVIÇOS!$A:$F,3,0),IFERROR(VLOOKUP($A33,$C:$J,3,0),"")),IFERROR(VLOOKUP($B33,INSUMOS!$A:$D,3,0),IFERROR(VLOOKUP($B33,COTAÇÕES!$A:$J,5,0),"")))</f>
        <v/>
      </c>
      <c r="F33" s="464"/>
      <c r="G33" s="465" t="str">
        <f>IF($B33="",IFERROR(VLOOKUP($A33,SERVIÇOS!$A:$F,6,0),IFERROR(VLOOKUP($A33,$C:$J,8,0),"")),IFERROR(VLOOKUP($B33,INSUMOS!$A:$D,4,0),IFERROR(VLOOKUP($B33,COTAÇÕES!$A:$J,9,0),"")))</f>
        <v/>
      </c>
      <c r="H33" s="466">
        <f>ROUND(IF($B33="",IFERROR(VLOOKUP($A33,SERVIÇOS!$A:$F,4,0),IFERROR(VLOOKUP($A33,$C:$J,6,0),)),IFERROR(VLOOKUP($B33,INSUMOS!$A:$D,4,0),IFERROR(VLOOKUP($B33,COTAÇÕES!$A:$J,9,0),)))*$F33,2)</f>
        <v>0</v>
      </c>
      <c r="I33" s="466">
        <f>ROUND(IF($B33="",IFERROR(VLOOKUP($A33,SERVIÇOS!$A:$F,5,0),IFERROR(VLOOKUP($A33,$C:$J,7,0),)),0)*$F33,2)</f>
        <v>0</v>
      </c>
      <c r="J33" s="467">
        <f t="shared" ref="J33" si="6">H33+I33</f>
        <v>0</v>
      </c>
      <c r="K33" s="525"/>
    </row>
    <row r="34" spans="1:11" s="41" customFormat="1">
      <c r="A34" s="460"/>
      <c r="B34" s="461"/>
      <c r="C34" s="462"/>
      <c r="D34" s="463" t="str">
        <f>IF($B34="",IFERROR(VLOOKUP($A34,SERVIÇOS!$A:$F,2,0),IFERROR(VLOOKUP($A34,$C:$J,2,0),"")),IFERROR(VLOOKUP($B34,INSUMOS!$A:$D,2,0),IFERROR(VLOOKUP($B34,COTAÇÕES!$A:$J,2,0),"")))</f>
        <v/>
      </c>
      <c r="E34" s="536" t="str">
        <f>IF($B34="",IFERROR(VLOOKUP($A34,SERVIÇOS!$A:$F,3,0),IFERROR(VLOOKUP($A34,$C:$J,3,0),"")),IFERROR(VLOOKUP($B34,INSUMOS!$A:$D,3,0),IFERROR(VLOOKUP($B34,COTAÇÕES!$A:$J,5,0),"")))</f>
        <v/>
      </c>
      <c r="F34" s="464"/>
      <c r="G34" s="465" t="str">
        <f>IF($B34="",IFERROR(VLOOKUP($A34,SERVIÇOS!$A:$F,6,0),IFERROR(VLOOKUP($A34,$C:$J,8,0),"")),IFERROR(VLOOKUP($B34,INSUMOS!$A:$D,4,0),IFERROR(VLOOKUP($B34,COTAÇÕES!$A:$J,9,0),"")))</f>
        <v/>
      </c>
      <c r="H34" s="466">
        <f>ROUND(IF($B34="",IFERROR(VLOOKUP($A34,SERVIÇOS!$A:$F,4,0),IFERROR(VLOOKUP($A34,$C:$J,6,0),)),IFERROR(VLOOKUP($B34,INSUMOS!$A:$D,4,0),IFERROR(VLOOKUP($B34,COTAÇÕES!$A:$J,9,0),)))*$F34,2)</f>
        <v>0</v>
      </c>
      <c r="I34" s="466">
        <f>ROUND(IF($B34="",IFERROR(VLOOKUP($A34,SERVIÇOS!$A:$F,5,0),IFERROR(VLOOKUP($A34,$C:$J,7,0),)),0)*$F34,2)</f>
        <v>0</v>
      </c>
      <c r="J34" s="467">
        <f t="shared" ref="J34:J97" si="7">H34+I34</f>
        <v>0</v>
      </c>
      <c r="K34" s="525"/>
    </row>
    <row r="35" spans="1:11" s="41" customFormat="1">
      <c r="A35" s="460"/>
      <c r="B35" s="461"/>
      <c r="C35" s="462"/>
      <c r="D35" s="463" t="str">
        <f>IF($B35="",IFERROR(VLOOKUP($A35,SERVIÇOS!$A:$F,2,0),IFERROR(VLOOKUP($A35,$C:$J,2,0),"")),IFERROR(VLOOKUP($B35,INSUMOS!$A:$D,2,0),IFERROR(VLOOKUP($B35,COTAÇÕES!$A:$J,2,0),"")))</f>
        <v/>
      </c>
      <c r="E35" s="536" t="str">
        <f>IF($B35="",IFERROR(VLOOKUP($A35,SERVIÇOS!$A:$F,3,0),IFERROR(VLOOKUP($A35,$C:$J,3,0),"")),IFERROR(VLOOKUP($B35,INSUMOS!$A:$D,3,0),IFERROR(VLOOKUP($B35,COTAÇÕES!$A:$J,5,0),"")))</f>
        <v/>
      </c>
      <c r="F35" s="464"/>
      <c r="G35" s="465" t="str">
        <f>IF($B35="",IFERROR(VLOOKUP($A35,SERVIÇOS!$A:$F,6,0),IFERROR(VLOOKUP($A35,$C:$J,8,0),"")),IFERROR(VLOOKUP($B35,INSUMOS!$A:$D,4,0),IFERROR(VLOOKUP($B35,COTAÇÕES!$A:$J,9,0),"")))</f>
        <v/>
      </c>
      <c r="H35" s="466">
        <f>ROUND(IF($B35="",IFERROR(VLOOKUP($A35,SERVIÇOS!$A:$F,4,0),IFERROR(VLOOKUP($A35,$C:$J,6,0),)),IFERROR(VLOOKUP($B35,INSUMOS!$A:$D,4,0),IFERROR(VLOOKUP($B35,COTAÇÕES!$A:$J,9,0),)))*$F35,2)</f>
        <v>0</v>
      </c>
      <c r="I35" s="466">
        <f>ROUND(IF($B35="",IFERROR(VLOOKUP($A35,SERVIÇOS!$A:$F,5,0),IFERROR(VLOOKUP($A35,$C:$J,7,0),)),0)*$F35,2)</f>
        <v>0</v>
      </c>
      <c r="J35" s="467">
        <f t="shared" si="7"/>
        <v>0</v>
      </c>
      <c r="K35" s="525"/>
    </row>
    <row r="36" spans="1:11" s="41" customFormat="1">
      <c r="A36" s="460"/>
      <c r="B36" s="461"/>
      <c r="C36" s="462"/>
      <c r="D36" s="463" t="str">
        <f>IF($B36="",IFERROR(VLOOKUP($A36,SERVIÇOS!$A:$F,2,0),IFERROR(VLOOKUP($A36,$C:$J,2,0),"")),IFERROR(VLOOKUP($B36,INSUMOS!$A:$D,2,0),IFERROR(VLOOKUP($B36,COTAÇÕES!$A:$J,2,0),"")))</f>
        <v/>
      </c>
      <c r="E36" s="536" t="str">
        <f>IF($B36="",IFERROR(VLOOKUP($A36,SERVIÇOS!$A:$F,3,0),IFERROR(VLOOKUP($A36,$C:$J,3,0),"")),IFERROR(VLOOKUP($B36,INSUMOS!$A:$D,3,0),IFERROR(VLOOKUP($B36,COTAÇÕES!$A:$J,5,0),"")))</f>
        <v/>
      </c>
      <c r="F36" s="464"/>
      <c r="G36" s="465" t="str">
        <f>IF($B36="",IFERROR(VLOOKUP($A36,SERVIÇOS!$A:$F,6,0),IFERROR(VLOOKUP($A36,$C:$J,8,0),"")),IFERROR(VLOOKUP($B36,INSUMOS!$A:$D,4,0),IFERROR(VLOOKUP($B36,COTAÇÕES!$A:$J,9,0),"")))</f>
        <v/>
      </c>
      <c r="H36" s="466">
        <f>ROUND(IF($B36="",IFERROR(VLOOKUP($A36,SERVIÇOS!$A:$F,4,0),IFERROR(VLOOKUP($A36,$C:$J,6,0),)),IFERROR(VLOOKUP($B36,INSUMOS!$A:$D,4,0),IFERROR(VLOOKUP($B36,COTAÇÕES!$A:$J,9,0),)))*$F36,2)</f>
        <v>0</v>
      </c>
      <c r="I36" s="466">
        <f>ROUND(IF($B36="",IFERROR(VLOOKUP($A36,SERVIÇOS!$A:$F,5,0),IFERROR(VLOOKUP($A36,$C:$J,7,0),)),0)*$F36,2)</f>
        <v>0</v>
      </c>
      <c r="J36" s="467">
        <f t="shared" si="7"/>
        <v>0</v>
      </c>
      <c r="K36" s="525"/>
    </row>
    <row r="37" spans="1:11" s="41" customFormat="1">
      <c r="A37" s="460"/>
      <c r="B37" s="461"/>
      <c r="C37" s="462"/>
      <c r="D37" s="463" t="str">
        <f>IF($B37="",IFERROR(VLOOKUP($A37,SERVIÇOS!$A:$F,2,0),IFERROR(VLOOKUP($A37,$C:$J,2,0),"")),IFERROR(VLOOKUP($B37,INSUMOS!$A:$D,2,0),IFERROR(VLOOKUP($B37,COTAÇÕES!$A:$J,2,0),"")))</f>
        <v/>
      </c>
      <c r="E37" s="536" t="str">
        <f>IF($B37="",IFERROR(VLOOKUP($A37,SERVIÇOS!$A:$F,3,0),IFERROR(VLOOKUP($A37,$C:$J,3,0),"")),IFERROR(VLOOKUP($B37,INSUMOS!$A:$D,3,0),IFERROR(VLOOKUP($B37,COTAÇÕES!$A:$J,5,0),"")))</f>
        <v/>
      </c>
      <c r="F37" s="464"/>
      <c r="G37" s="465" t="str">
        <f>IF($B37="",IFERROR(VLOOKUP($A37,SERVIÇOS!$A:$F,6,0),IFERROR(VLOOKUP($A37,$C:$J,8,0),"")),IFERROR(VLOOKUP($B37,INSUMOS!$A:$D,4,0),IFERROR(VLOOKUP($B37,COTAÇÕES!$A:$J,9,0),"")))</f>
        <v/>
      </c>
      <c r="H37" s="466">
        <f>ROUND(IF($B37="",IFERROR(VLOOKUP($A37,SERVIÇOS!$A:$F,4,0),IFERROR(VLOOKUP($A37,$C:$J,6,0),)),IFERROR(VLOOKUP($B37,INSUMOS!$A:$D,4,0),IFERROR(VLOOKUP($B37,COTAÇÕES!$A:$J,9,0),)))*$F37,2)</f>
        <v>0</v>
      </c>
      <c r="I37" s="466">
        <f>ROUND(IF($B37="",IFERROR(VLOOKUP($A37,SERVIÇOS!$A:$F,5,0),IFERROR(VLOOKUP($A37,$C:$J,7,0),)),0)*$F37,2)</f>
        <v>0</v>
      </c>
      <c r="J37" s="467">
        <f t="shared" si="7"/>
        <v>0</v>
      </c>
      <c r="K37" s="525"/>
    </row>
    <row r="38" spans="1:11" s="41" customFormat="1">
      <c r="A38" s="460"/>
      <c r="B38" s="461"/>
      <c r="C38" s="462"/>
      <c r="D38" s="463" t="str">
        <f>IF($B38="",IFERROR(VLOOKUP($A38,SERVIÇOS!$A:$F,2,0),IFERROR(VLOOKUP($A38,$C:$J,2,0),"")),IFERROR(VLOOKUP($B38,INSUMOS!$A:$D,2,0),IFERROR(VLOOKUP($B38,COTAÇÕES!$A:$J,2,0),"")))</f>
        <v/>
      </c>
      <c r="E38" s="536" t="str">
        <f>IF($B38="",IFERROR(VLOOKUP($A38,SERVIÇOS!$A:$F,3,0),IFERROR(VLOOKUP($A38,$C:$J,3,0),"")),IFERROR(VLOOKUP($B38,INSUMOS!$A:$D,3,0),IFERROR(VLOOKUP($B38,COTAÇÕES!$A:$J,5,0),"")))</f>
        <v/>
      </c>
      <c r="F38" s="464"/>
      <c r="G38" s="465" t="str">
        <f>IF($B38="",IFERROR(VLOOKUP($A38,SERVIÇOS!$A:$F,6,0),IFERROR(VLOOKUP($A38,$C:$J,8,0),"")),IFERROR(VLOOKUP($B38,INSUMOS!$A:$D,4,0),IFERROR(VLOOKUP($B38,COTAÇÕES!$A:$J,9,0),"")))</f>
        <v/>
      </c>
      <c r="H38" s="466">
        <f>ROUND(IF($B38="",IFERROR(VLOOKUP($A38,SERVIÇOS!$A:$F,4,0),IFERROR(VLOOKUP($A38,$C:$J,6,0),)),IFERROR(VLOOKUP($B38,INSUMOS!$A:$D,4,0),IFERROR(VLOOKUP($B38,COTAÇÕES!$A:$J,9,0),)))*$F38,2)</f>
        <v>0</v>
      </c>
      <c r="I38" s="466">
        <f>ROUND(IF($B38="",IFERROR(VLOOKUP($A38,SERVIÇOS!$A:$F,5,0),IFERROR(VLOOKUP($A38,$C:$J,7,0),)),0)*$F38,2)</f>
        <v>0</v>
      </c>
      <c r="J38" s="467">
        <f t="shared" si="7"/>
        <v>0</v>
      </c>
      <c r="K38" s="525"/>
    </row>
    <row r="39" spans="1:11" s="41" customFormat="1">
      <c r="A39" s="460"/>
      <c r="B39" s="461"/>
      <c r="C39" s="462"/>
      <c r="D39" s="463" t="str">
        <f>IF($B39="",IFERROR(VLOOKUP($A39,SERVIÇOS!$A:$F,2,0),IFERROR(VLOOKUP($A39,$C:$J,2,0),"")),IFERROR(VLOOKUP($B39,INSUMOS!$A:$D,2,0),IFERROR(VLOOKUP($B39,COTAÇÕES!$A:$J,2,0),"")))</f>
        <v/>
      </c>
      <c r="E39" s="536" t="str">
        <f>IF($B39="",IFERROR(VLOOKUP($A39,SERVIÇOS!$A:$F,3,0),IFERROR(VLOOKUP($A39,$C:$J,3,0),"")),IFERROR(VLOOKUP($B39,INSUMOS!$A:$D,3,0),IFERROR(VLOOKUP($B39,COTAÇÕES!$A:$J,5,0),"")))</f>
        <v/>
      </c>
      <c r="F39" s="464"/>
      <c r="G39" s="465" t="str">
        <f>IF($B39="",IFERROR(VLOOKUP($A39,SERVIÇOS!$A:$F,6,0),IFERROR(VLOOKUP($A39,$C:$J,8,0),"")),IFERROR(VLOOKUP($B39,INSUMOS!$A:$D,4,0),IFERROR(VLOOKUP($B39,COTAÇÕES!$A:$J,9,0),"")))</f>
        <v/>
      </c>
      <c r="H39" s="466">
        <f>ROUND(IF($B39="",IFERROR(VLOOKUP($A39,SERVIÇOS!$A:$F,4,0),IFERROR(VLOOKUP($A39,$C:$J,6,0),)),IFERROR(VLOOKUP($B39,INSUMOS!$A:$D,4,0),IFERROR(VLOOKUP($B39,COTAÇÕES!$A:$J,9,0),)))*$F39,2)</f>
        <v>0</v>
      </c>
      <c r="I39" s="466">
        <f>ROUND(IF($B39="",IFERROR(VLOOKUP($A39,SERVIÇOS!$A:$F,5,0),IFERROR(VLOOKUP($A39,$C:$J,7,0),)),0)*$F39,2)</f>
        <v>0</v>
      </c>
      <c r="J39" s="467">
        <f t="shared" si="7"/>
        <v>0</v>
      </c>
      <c r="K39" s="525"/>
    </row>
    <row r="40" spans="1:11" s="41" customFormat="1">
      <c r="A40" s="460"/>
      <c r="B40" s="461"/>
      <c r="C40" s="462"/>
      <c r="D40" s="463" t="str">
        <f>IF($B40="",IFERROR(VLOOKUP($A40,SERVIÇOS!$A:$F,2,0),IFERROR(VLOOKUP($A40,$C:$J,2,0),"")),IFERROR(VLOOKUP($B40,INSUMOS!$A:$D,2,0),IFERROR(VLOOKUP($B40,COTAÇÕES!$A:$J,2,0),"")))</f>
        <v/>
      </c>
      <c r="E40" s="536" t="str">
        <f>IF($B40="",IFERROR(VLOOKUP($A40,SERVIÇOS!$A:$F,3,0),IFERROR(VLOOKUP($A40,$C:$J,3,0),"")),IFERROR(VLOOKUP($B40,INSUMOS!$A:$D,3,0),IFERROR(VLOOKUP($B40,COTAÇÕES!$A:$J,5,0),"")))</f>
        <v/>
      </c>
      <c r="F40" s="464"/>
      <c r="G40" s="465" t="str">
        <f>IF($B40="",IFERROR(VLOOKUP($A40,SERVIÇOS!$A:$F,6,0),IFERROR(VLOOKUP($A40,$C:$J,8,0),"")),IFERROR(VLOOKUP($B40,INSUMOS!$A:$D,4,0),IFERROR(VLOOKUP($B40,COTAÇÕES!$A:$J,9,0),"")))</f>
        <v/>
      </c>
      <c r="H40" s="466">
        <f>ROUND(IF($B40="",IFERROR(VLOOKUP($A40,SERVIÇOS!$A:$F,4,0),IFERROR(VLOOKUP($A40,$C:$J,6,0),)),IFERROR(VLOOKUP($B40,INSUMOS!$A:$D,4,0),IFERROR(VLOOKUP($B40,COTAÇÕES!$A:$J,9,0),)))*$F40,2)</f>
        <v>0</v>
      </c>
      <c r="I40" s="466">
        <f>ROUND(IF($B40="",IFERROR(VLOOKUP($A40,SERVIÇOS!$A:$F,5,0),IFERROR(VLOOKUP($A40,$C:$J,7,0),)),0)*$F40,2)</f>
        <v>0</v>
      </c>
      <c r="J40" s="467">
        <f t="shared" si="7"/>
        <v>0</v>
      </c>
      <c r="K40" s="525"/>
    </row>
    <row r="41" spans="1:11" s="41" customFormat="1">
      <c r="A41" s="460"/>
      <c r="B41" s="461"/>
      <c r="C41" s="462"/>
      <c r="D41" s="463" t="str">
        <f>IF($B41="",IFERROR(VLOOKUP($A41,SERVIÇOS!$A:$F,2,0),IFERROR(VLOOKUP($A41,$C:$J,2,0),"")),IFERROR(VLOOKUP($B41,INSUMOS!$A:$D,2,0),IFERROR(VLOOKUP($B41,COTAÇÕES!$A:$J,2,0),"")))</f>
        <v/>
      </c>
      <c r="E41" s="536" t="str">
        <f>IF($B41="",IFERROR(VLOOKUP($A41,SERVIÇOS!$A:$F,3,0),IFERROR(VLOOKUP($A41,$C:$J,3,0),"")),IFERROR(VLOOKUP($B41,INSUMOS!$A:$D,3,0),IFERROR(VLOOKUP($B41,COTAÇÕES!$A:$J,5,0),"")))</f>
        <v/>
      </c>
      <c r="F41" s="464"/>
      <c r="G41" s="465" t="str">
        <f>IF($B41="",IFERROR(VLOOKUP($A41,SERVIÇOS!$A:$F,6,0),IFERROR(VLOOKUP($A41,$C:$J,8,0),"")),IFERROR(VLOOKUP($B41,INSUMOS!$A:$D,4,0),IFERROR(VLOOKUP($B41,COTAÇÕES!$A:$J,9,0),"")))</f>
        <v/>
      </c>
      <c r="H41" s="466">
        <f>ROUND(IF($B41="",IFERROR(VLOOKUP($A41,SERVIÇOS!$A:$F,4,0),IFERROR(VLOOKUP($A41,$C:$J,6,0),)),IFERROR(VLOOKUP($B41,INSUMOS!$A:$D,4,0),IFERROR(VLOOKUP($B41,COTAÇÕES!$A:$J,9,0),)))*$F41,2)</f>
        <v>0</v>
      </c>
      <c r="I41" s="466">
        <f>ROUND(IF($B41="",IFERROR(VLOOKUP($A41,SERVIÇOS!$A:$F,5,0),IFERROR(VLOOKUP($A41,$C:$J,7,0),)),0)*$F41,2)</f>
        <v>0</v>
      </c>
      <c r="J41" s="467">
        <f t="shared" si="7"/>
        <v>0</v>
      </c>
      <c r="K41" s="525"/>
    </row>
    <row r="42" spans="1:11" s="41" customFormat="1">
      <c r="A42" s="460"/>
      <c r="B42" s="461"/>
      <c r="C42" s="462"/>
      <c r="D42" s="463" t="str">
        <f>IF($B42="",IFERROR(VLOOKUP($A42,SERVIÇOS!$A:$F,2,0),IFERROR(VLOOKUP($A42,$C:$J,2,0),"")),IFERROR(VLOOKUP($B42,INSUMOS!$A:$D,2,0),IFERROR(VLOOKUP($B42,COTAÇÕES!$A:$J,2,0),"")))</f>
        <v/>
      </c>
      <c r="E42" s="536" t="str">
        <f>IF($B42="",IFERROR(VLOOKUP($A42,SERVIÇOS!$A:$F,3,0),IFERROR(VLOOKUP($A42,$C:$J,3,0),"")),IFERROR(VLOOKUP($B42,INSUMOS!$A:$D,3,0),IFERROR(VLOOKUP($B42,COTAÇÕES!$A:$J,5,0),"")))</f>
        <v/>
      </c>
      <c r="F42" s="464"/>
      <c r="G42" s="465" t="str">
        <f>IF($B42="",IFERROR(VLOOKUP($A42,SERVIÇOS!$A:$F,6,0),IFERROR(VLOOKUP($A42,$C:$J,8,0),"")),IFERROR(VLOOKUP($B42,INSUMOS!$A:$D,4,0),IFERROR(VLOOKUP($B42,COTAÇÕES!$A:$J,9,0),"")))</f>
        <v/>
      </c>
      <c r="H42" s="466">
        <f>ROUND(IF($B42="",IFERROR(VLOOKUP($A42,SERVIÇOS!$A:$F,4,0),IFERROR(VLOOKUP($A42,$C:$J,6,0),)),IFERROR(VLOOKUP($B42,INSUMOS!$A:$D,4,0),IFERROR(VLOOKUP($B42,COTAÇÕES!$A:$J,9,0),)))*$F42,2)</f>
        <v>0</v>
      </c>
      <c r="I42" s="466">
        <f>ROUND(IF($B42="",IFERROR(VLOOKUP($A42,SERVIÇOS!$A:$F,5,0),IFERROR(VLOOKUP($A42,$C:$J,7,0),)),0)*$F42,2)</f>
        <v>0</v>
      </c>
      <c r="J42" s="467">
        <f t="shared" si="7"/>
        <v>0</v>
      </c>
      <c r="K42" s="525"/>
    </row>
    <row r="43" spans="1:11" s="41" customFormat="1">
      <c r="A43" s="460"/>
      <c r="B43" s="461"/>
      <c r="C43" s="462"/>
      <c r="D43" s="463" t="str">
        <f>IF($B43="",IFERROR(VLOOKUP($A43,SERVIÇOS!$A:$F,2,0),IFERROR(VLOOKUP($A43,$C:$J,2,0),"")),IFERROR(VLOOKUP($B43,INSUMOS!$A:$D,2,0),IFERROR(VLOOKUP($B43,COTAÇÕES!$A:$J,2,0),"")))</f>
        <v/>
      </c>
      <c r="E43" s="536" t="str">
        <f>IF($B43="",IFERROR(VLOOKUP($A43,SERVIÇOS!$A:$F,3,0),IFERROR(VLOOKUP($A43,$C:$J,3,0),"")),IFERROR(VLOOKUP($B43,INSUMOS!$A:$D,3,0),IFERROR(VLOOKUP($B43,COTAÇÕES!$A:$J,5,0),"")))</f>
        <v/>
      </c>
      <c r="F43" s="464"/>
      <c r="G43" s="465" t="str">
        <f>IF($B43="",IFERROR(VLOOKUP($A43,SERVIÇOS!$A:$F,6,0),IFERROR(VLOOKUP($A43,$C:$J,8,0),"")),IFERROR(VLOOKUP($B43,INSUMOS!$A:$D,4,0),IFERROR(VLOOKUP($B43,COTAÇÕES!$A:$J,9,0),"")))</f>
        <v/>
      </c>
      <c r="H43" s="466">
        <f>ROUND(IF($B43="",IFERROR(VLOOKUP($A43,SERVIÇOS!$A:$F,4,0),IFERROR(VLOOKUP($A43,$C:$J,6,0),)),IFERROR(VLOOKUP($B43,INSUMOS!$A:$D,4,0),IFERROR(VLOOKUP($B43,COTAÇÕES!$A:$J,9,0),)))*$F43,2)</f>
        <v>0</v>
      </c>
      <c r="I43" s="466">
        <f>ROUND(IF($B43="",IFERROR(VLOOKUP($A43,SERVIÇOS!$A:$F,5,0),IFERROR(VLOOKUP($A43,$C:$J,7,0),)),0)*$F43,2)</f>
        <v>0</v>
      </c>
      <c r="J43" s="467">
        <f t="shared" si="7"/>
        <v>0</v>
      </c>
      <c r="K43" s="525"/>
    </row>
    <row r="44" spans="1:11" s="41" customFormat="1">
      <c r="A44" s="460"/>
      <c r="B44" s="461"/>
      <c r="C44" s="462"/>
      <c r="D44" s="463" t="str">
        <f>IF($B44="",IFERROR(VLOOKUP($A44,SERVIÇOS!$A:$F,2,0),IFERROR(VLOOKUP($A44,$C:$J,2,0),"")),IFERROR(VLOOKUP($B44,INSUMOS!$A:$D,2,0),IFERROR(VLOOKUP($B44,COTAÇÕES!$A:$J,2,0),"")))</f>
        <v/>
      </c>
      <c r="E44" s="536" t="str">
        <f>IF($B44="",IFERROR(VLOOKUP($A44,SERVIÇOS!$A:$F,3,0),IFERROR(VLOOKUP($A44,$C:$J,3,0),"")),IFERROR(VLOOKUP($B44,INSUMOS!$A:$D,3,0),IFERROR(VLOOKUP($B44,COTAÇÕES!$A:$J,5,0),"")))</f>
        <v/>
      </c>
      <c r="F44" s="464"/>
      <c r="G44" s="465" t="str">
        <f>IF($B44="",IFERROR(VLOOKUP($A44,SERVIÇOS!$A:$F,6,0),IFERROR(VLOOKUP($A44,$C:$J,8,0),"")),IFERROR(VLOOKUP($B44,INSUMOS!$A:$D,4,0),IFERROR(VLOOKUP($B44,COTAÇÕES!$A:$J,9,0),"")))</f>
        <v/>
      </c>
      <c r="H44" s="466">
        <f>ROUND(IF($B44="",IFERROR(VLOOKUP($A44,SERVIÇOS!$A:$F,4,0),IFERROR(VLOOKUP($A44,$C:$J,6,0),)),IFERROR(VLOOKUP($B44,INSUMOS!$A:$D,4,0),IFERROR(VLOOKUP($B44,COTAÇÕES!$A:$J,9,0),)))*$F44,2)</f>
        <v>0</v>
      </c>
      <c r="I44" s="466">
        <f>ROUND(IF($B44="",IFERROR(VLOOKUP($A44,SERVIÇOS!$A:$F,5,0),IFERROR(VLOOKUP($A44,$C:$J,7,0),)),0)*$F44,2)</f>
        <v>0</v>
      </c>
      <c r="J44" s="467">
        <f t="shared" si="7"/>
        <v>0</v>
      </c>
      <c r="K44" s="525"/>
    </row>
    <row r="45" spans="1:11" s="41" customFormat="1">
      <c r="A45" s="460"/>
      <c r="B45" s="461"/>
      <c r="C45" s="462"/>
      <c r="D45" s="463" t="str">
        <f>IF($B45="",IFERROR(VLOOKUP($A45,SERVIÇOS!$A:$F,2,0),IFERROR(VLOOKUP($A45,$C:$J,2,0),"")),IFERROR(VLOOKUP($B45,INSUMOS!$A:$D,2,0),IFERROR(VLOOKUP($B45,COTAÇÕES!$A:$J,2,0),"")))</f>
        <v/>
      </c>
      <c r="E45" s="536" t="str">
        <f>IF($B45="",IFERROR(VLOOKUP($A45,SERVIÇOS!$A:$F,3,0),IFERROR(VLOOKUP($A45,$C:$J,3,0),"")),IFERROR(VLOOKUP($B45,INSUMOS!$A:$D,3,0),IFERROR(VLOOKUP($B45,COTAÇÕES!$A:$J,5,0),"")))</f>
        <v/>
      </c>
      <c r="F45" s="464"/>
      <c r="G45" s="465" t="str">
        <f>IF($B45="",IFERROR(VLOOKUP($A45,SERVIÇOS!$A:$F,6,0),IFERROR(VLOOKUP($A45,$C:$J,8,0),"")),IFERROR(VLOOKUP($B45,INSUMOS!$A:$D,4,0),IFERROR(VLOOKUP($B45,COTAÇÕES!$A:$J,9,0),"")))</f>
        <v/>
      </c>
      <c r="H45" s="466">
        <f>ROUND(IF($B45="",IFERROR(VLOOKUP($A45,SERVIÇOS!$A:$F,4,0),IFERROR(VLOOKUP($A45,$C:$J,6,0),)),IFERROR(VLOOKUP($B45,INSUMOS!$A:$D,4,0),IFERROR(VLOOKUP($B45,COTAÇÕES!$A:$J,9,0),)))*$F45,2)</f>
        <v>0</v>
      </c>
      <c r="I45" s="466">
        <f>ROUND(IF($B45="",IFERROR(VLOOKUP($A45,SERVIÇOS!$A:$F,5,0),IFERROR(VLOOKUP($A45,$C:$J,7,0),)),0)*$F45,2)</f>
        <v>0</v>
      </c>
      <c r="J45" s="467">
        <f t="shared" si="7"/>
        <v>0</v>
      </c>
      <c r="K45" s="525"/>
    </row>
    <row r="46" spans="1:11" s="41" customFormat="1">
      <c r="A46" s="460"/>
      <c r="B46" s="461"/>
      <c r="C46" s="462"/>
      <c r="D46" s="463" t="str">
        <f>IF($B46="",IFERROR(VLOOKUP($A46,SERVIÇOS!$A:$F,2,0),IFERROR(VLOOKUP($A46,$C:$J,2,0),"")),IFERROR(VLOOKUP($B46,INSUMOS!$A:$D,2,0),IFERROR(VLOOKUP($B46,COTAÇÕES!$A:$J,2,0),"")))</f>
        <v/>
      </c>
      <c r="E46" s="536" t="str">
        <f>IF($B46="",IFERROR(VLOOKUP($A46,SERVIÇOS!$A:$F,3,0),IFERROR(VLOOKUP($A46,$C:$J,3,0),"")),IFERROR(VLOOKUP($B46,INSUMOS!$A:$D,3,0),IFERROR(VLOOKUP($B46,COTAÇÕES!$A:$J,5,0),"")))</f>
        <v/>
      </c>
      <c r="F46" s="464"/>
      <c r="G46" s="465" t="str">
        <f>IF($B46="",IFERROR(VLOOKUP($A46,SERVIÇOS!$A:$F,6,0),IFERROR(VLOOKUP($A46,$C:$J,8,0),"")),IFERROR(VLOOKUP($B46,INSUMOS!$A:$D,4,0),IFERROR(VLOOKUP($B46,COTAÇÕES!$A:$J,9,0),"")))</f>
        <v/>
      </c>
      <c r="H46" s="466">
        <f>ROUND(IF($B46="",IFERROR(VLOOKUP($A46,SERVIÇOS!$A:$F,4,0),IFERROR(VLOOKUP($A46,$C:$J,6,0),)),IFERROR(VLOOKUP($B46,INSUMOS!$A:$D,4,0),IFERROR(VLOOKUP($B46,COTAÇÕES!$A:$J,9,0),)))*$F46,2)</f>
        <v>0</v>
      </c>
      <c r="I46" s="466">
        <f>ROUND(IF($B46="",IFERROR(VLOOKUP($A46,SERVIÇOS!$A:$F,5,0),IFERROR(VLOOKUP($A46,$C:$J,7,0),)),0)*$F46,2)</f>
        <v>0</v>
      </c>
      <c r="J46" s="467">
        <f t="shared" si="7"/>
        <v>0</v>
      </c>
      <c r="K46" s="525"/>
    </row>
    <row r="47" spans="1:11" s="41" customFormat="1">
      <c r="A47" s="460"/>
      <c r="B47" s="461"/>
      <c r="C47" s="462"/>
      <c r="D47" s="463" t="str">
        <f>IF($B47="",IFERROR(VLOOKUP($A47,SERVIÇOS!$A:$F,2,0),IFERROR(VLOOKUP($A47,$C:$J,2,0),"")),IFERROR(VLOOKUP($B47,INSUMOS!$A:$D,2,0),IFERROR(VLOOKUP($B47,COTAÇÕES!$A:$J,2,0),"")))</f>
        <v/>
      </c>
      <c r="E47" s="536" t="str">
        <f>IF($B47="",IFERROR(VLOOKUP($A47,SERVIÇOS!$A:$F,3,0),IFERROR(VLOOKUP($A47,$C:$J,3,0),"")),IFERROR(VLOOKUP($B47,INSUMOS!$A:$D,3,0),IFERROR(VLOOKUP($B47,COTAÇÕES!$A:$J,5,0),"")))</f>
        <v/>
      </c>
      <c r="F47" s="464"/>
      <c r="G47" s="465" t="str">
        <f>IF($B47="",IFERROR(VLOOKUP($A47,SERVIÇOS!$A:$F,6,0),IFERROR(VLOOKUP($A47,$C:$J,8,0),"")),IFERROR(VLOOKUP($B47,INSUMOS!$A:$D,4,0),IFERROR(VLOOKUP($B47,COTAÇÕES!$A:$J,9,0),"")))</f>
        <v/>
      </c>
      <c r="H47" s="466">
        <f>ROUND(IF($B47="",IFERROR(VLOOKUP($A47,SERVIÇOS!$A:$F,4,0),IFERROR(VLOOKUP($A47,$C:$J,6,0),)),IFERROR(VLOOKUP($B47,INSUMOS!$A:$D,4,0),IFERROR(VLOOKUP($B47,COTAÇÕES!$A:$J,9,0),)))*$F47,2)</f>
        <v>0</v>
      </c>
      <c r="I47" s="466">
        <f>ROUND(IF($B47="",IFERROR(VLOOKUP($A47,SERVIÇOS!$A:$F,5,0),IFERROR(VLOOKUP($A47,$C:$J,7,0),)),0)*$F47,2)</f>
        <v>0</v>
      </c>
      <c r="J47" s="467">
        <f t="shared" si="7"/>
        <v>0</v>
      </c>
      <c r="K47" s="525"/>
    </row>
    <row r="48" spans="1:11" s="41" customFormat="1">
      <c r="A48" s="460"/>
      <c r="B48" s="461"/>
      <c r="C48" s="462"/>
      <c r="D48" s="463" t="str">
        <f>IF($B48="",IFERROR(VLOOKUP($A48,SERVIÇOS!$A:$F,2,0),IFERROR(VLOOKUP($A48,$C:$J,2,0),"")),IFERROR(VLOOKUP($B48,INSUMOS!$A:$D,2,0),IFERROR(VLOOKUP($B48,COTAÇÕES!$A:$J,2,0),"")))</f>
        <v/>
      </c>
      <c r="E48" s="536" t="str">
        <f>IF($B48="",IFERROR(VLOOKUP($A48,SERVIÇOS!$A:$F,3,0),IFERROR(VLOOKUP($A48,$C:$J,3,0),"")),IFERROR(VLOOKUP($B48,INSUMOS!$A:$D,3,0),IFERROR(VLOOKUP($B48,COTAÇÕES!$A:$J,5,0),"")))</f>
        <v/>
      </c>
      <c r="F48" s="464"/>
      <c r="G48" s="465" t="str">
        <f>IF($B48="",IFERROR(VLOOKUP($A48,SERVIÇOS!$A:$F,6,0),IFERROR(VLOOKUP($A48,$C:$J,8,0),"")),IFERROR(VLOOKUP($B48,INSUMOS!$A:$D,4,0),IFERROR(VLOOKUP($B48,COTAÇÕES!$A:$J,9,0),"")))</f>
        <v/>
      </c>
      <c r="H48" s="466">
        <f>ROUND(IF($B48="",IFERROR(VLOOKUP($A48,SERVIÇOS!$A:$F,4,0),IFERROR(VLOOKUP($A48,$C:$J,6,0),)),IFERROR(VLOOKUP($B48,INSUMOS!$A:$D,4,0),IFERROR(VLOOKUP($B48,COTAÇÕES!$A:$J,9,0),)))*$F48,2)</f>
        <v>0</v>
      </c>
      <c r="I48" s="466">
        <f>ROUND(IF($B48="",IFERROR(VLOOKUP($A48,SERVIÇOS!$A:$F,5,0),IFERROR(VLOOKUP($A48,$C:$J,7,0),)),0)*$F48,2)</f>
        <v>0</v>
      </c>
      <c r="J48" s="467">
        <f t="shared" si="7"/>
        <v>0</v>
      </c>
      <c r="K48" s="525"/>
    </row>
    <row r="49" spans="1:11" s="41" customFormat="1">
      <c r="A49" s="460"/>
      <c r="B49" s="461"/>
      <c r="C49" s="462"/>
      <c r="D49" s="463" t="str">
        <f>IF($B49="",IFERROR(VLOOKUP($A49,SERVIÇOS!$A:$F,2,0),IFERROR(VLOOKUP($A49,$C:$J,2,0),"")),IFERROR(VLOOKUP($B49,INSUMOS!$A:$D,2,0),IFERROR(VLOOKUP($B49,COTAÇÕES!$A:$J,2,0),"")))</f>
        <v/>
      </c>
      <c r="E49" s="536" t="str">
        <f>IF($B49="",IFERROR(VLOOKUP($A49,SERVIÇOS!$A:$F,3,0),IFERROR(VLOOKUP($A49,$C:$J,3,0),"")),IFERROR(VLOOKUP($B49,INSUMOS!$A:$D,3,0),IFERROR(VLOOKUP($B49,COTAÇÕES!$A:$J,5,0),"")))</f>
        <v/>
      </c>
      <c r="F49" s="464"/>
      <c r="G49" s="465" t="str">
        <f>IF($B49="",IFERROR(VLOOKUP($A49,SERVIÇOS!$A:$F,6,0),IFERROR(VLOOKUP($A49,$C:$J,8,0),"")),IFERROR(VLOOKUP($B49,INSUMOS!$A:$D,4,0),IFERROR(VLOOKUP($B49,COTAÇÕES!$A:$J,9,0),"")))</f>
        <v/>
      </c>
      <c r="H49" s="466">
        <f>ROUND(IF($B49="",IFERROR(VLOOKUP($A49,SERVIÇOS!$A:$F,4,0),IFERROR(VLOOKUP($A49,$C:$J,6,0),)),IFERROR(VLOOKUP($B49,INSUMOS!$A:$D,4,0),IFERROR(VLOOKUP($B49,COTAÇÕES!$A:$J,9,0),)))*$F49,2)</f>
        <v>0</v>
      </c>
      <c r="I49" s="466">
        <f>ROUND(IF($B49="",IFERROR(VLOOKUP($A49,SERVIÇOS!$A:$F,5,0),IFERROR(VLOOKUP($A49,$C:$J,7,0),)),0)*$F49,2)</f>
        <v>0</v>
      </c>
      <c r="J49" s="467">
        <f t="shared" si="7"/>
        <v>0</v>
      </c>
      <c r="K49" s="525"/>
    </row>
    <row r="50" spans="1:11" s="41" customFormat="1">
      <c r="A50" s="460"/>
      <c r="B50" s="461"/>
      <c r="C50" s="462"/>
      <c r="D50" s="463" t="str">
        <f>IF($B50="",IFERROR(VLOOKUP($A50,SERVIÇOS!$A:$F,2,0),IFERROR(VLOOKUP($A50,$C:$J,2,0),"")),IFERROR(VLOOKUP($B50,INSUMOS!$A:$D,2,0),IFERROR(VLOOKUP($B50,COTAÇÕES!$A:$J,2,0),"")))</f>
        <v/>
      </c>
      <c r="E50" s="536" t="str">
        <f>IF($B50="",IFERROR(VLOOKUP($A50,SERVIÇOS!$A:$F,3,0),IFERROR(VLOOKUP($A50,$C:$J,3,0),"")),IFERROR(VLOOKUP($B50,INSUMOS!$A:$D,3,0),IFERROR(VLOOKUP($B50,COTAÇÕES!$A:$J,5,0),"")))</f>
        <v/>
      </c>
      <c r="F50" s="464"/>
      <c r="G50" s="465" t="str">
        <f>IF($B50="",IFERROR(VLOOKUP($A50,SERVIÇOS!$A:$F,6,0),IFERROR(VLOOKUP($A50,$C:$J,8,0),"")),IFERROR(VLOOKUP($B50,INSUMOS!$A:$D,4,0),IFERROR(VLOOKUP($B50,COTAÇÕES!$A:$J,9,0),"")))</f>
        <v/>
      </c>
      <c r="H50" s="466">
        <f>ROUND(IF($B50="",IFERROR(VLOOKUP($A50,SERVIÇOS!$A:$F,4,0),IFERROR(VLOOKUP($A50,$C:$J,6,0),)),IFERROR(VLOOKUP($B50,INSUMOS!$A:$D,4,0),IFERROR(VLOOKUP($B50,COTAÇÕES!$A:$J,9,0),)))*$F50,2)</f>
        <v>0</v>
      </c>
      <c r="I50" s="466">
        <f>ROUND(IF($B50="",IFERROR(VLOOKUP($A50,SERVIÇOS!$A:$F,5,0),IFERROR(VLOOKUP($A50,$C:$J,7,0),)),0)*$F50,2)</f>
        <v>0</v>
      </c>
      <c r="J50" s="467">
        <f t="shared" si="7"/>
        <v>0</v>
      </c>
      <c r="K50" s="525"/>
    </row>
    <row r="51" spans="1:11" s="41" customFormat="1">
      <c r="A51" s="460"/>
      <c r="B51" s="461"/>
      <c r="C51" s="462"/>
      <c r="D51" s="463" t="str">
        <f>IF($B51="",IFERROR(VLOOKUP($A51,SERVIÇOS!$A:$F,2,0),IFERROR(VLOOKUP($A51,$C:$J,2,0),"")),IFERROR(VLOOKUP($B51,INSUMOS!$A:$D,2,0),IFERROR(VLOOKUP($B51,COTAÇÕES!$A:$J,2,0),"")))</f>
        <v/>
      </c>
      <c r="E51" s="536" t="str">
        <f>IF($B51="",IFERROR(VLOOKUP($A51,SERVIÇOS!$A:$F,3,0),IFERROR(VLOOKUP($A51,$C:$J,3,0),"")),IFERROR(VLOOKUP($B51,INSUMOS!$A:$D,3,0),IFERROR(VLOOKUP($B51,COTAÇÕES!$A:$J,5,0),"")))</f>
        <v/>
      </c>
      <c r="F51" s="464"/>
      <c r="G51" s="465" t="str">
        <f>IF($B51="",IFERROR(VLOOKUP($A51,SERVIÇOS!$A:$F,6,0),IFERROR(VLOOKUP($A51,$C:$J,8,0),"")),IFERROR(VLOOKUP($B51,INSUMOS!$A:$D,4,0),IFERROR(VLOOKUP($B51,COTAÇÕES!$A:$J,9,0),"")))</f>
        <v/>
      </c>
      <c r="H51" s="466">
        <f>ROUND(IF($B51="",IFERROR(VLOOKUP($A51,SERVIÇOS!$A:$F,4,0),IFERROR(VLOOKUP($A51,$C:$J,6,0),)),IFERROR(VLOOKUP($B51,INSUMOS!$A:$D,4,0),IFERROR(VLOOKUP($B51,COTAÇÕES!$A:$J,9,0),)))*$F51,2)</f>
        <v>0</v>
      </c>
      <c r="I51" s="466">
        <f>ROUND(IF($B51="",IFERROR(VLOOKUP($A51,SERVIÇOS!$A:$F,5,0),IFERROR(VLOOKUP($A51,$C:$J,7,0),)),0)*$F51,2)</f>
        <v>0</v>
      </c>
      <c r="J51" s="467">
        <f t="shared" si="7"/>
        <v>0</v>
      </c>
      <c r="K51" s="525"/>
    </row>
    <row r="52" spans="1:11" s="41" customFormat="1">
      <c r="A52" s="460"/>
      <c r="B52" s="461"/>
      <c r="C52" s="462"/>
      <c r="D52" s="463" t="str">
        <f>IF($B52="",IFERROR(VLOOKUP($A52,SERVIÇOS!$A:$F,2,0),IFERROR(VLOOKUP($A52,$C:$J,2,0),"")),IFERROR(VLOOKUP($B52,INSUMOS!$A:$D,2,0),IFERROR(VLOOKUP($B52,COTAÇÕES!$A:$J,2,0),"")))</f>
        <v/>
      </c>
      <c r="E52" s="536" t="str">
        <f>IF($B52="",IFERROR(VLOOKUP($A52,SERVIÇOS!$A:$F,3,0),IFERROR(VLOOKUP($A52,$C:$J,3,0),"")),IFERROR(VLOOKUP($B52,INSUMOS!$A:$D,3,0),IFERROR(VLOOKUP($B52,COTAÇÕES!$A:$J,5,0),"")))</f>
        <v/>
      </c>
      <c r="F52" s="464"/>
      <c r="G52" s="465" t="str">
        <f>IF($B52="",IFERROR(VLOOKUP($A52,SERVIÇOS!$A:$F,6,0),IFERROR(VLOOKUP($A52,$C:$J,8,0),"")),IFERROR(VLOOKUP($B52,INSUMOS!$A:$D,4,0),IFERROR(VLOOKUP($B52,COTAÇÕES!$A:$J,9,0),"")))</f>
        <v/>
      </c>
      <c r="H52" s="466">
        <f>ROUND(IF($B52="",IFERROR(VLOOKUP($A52,SERVIÇOS!$A:$F,4,0),IFERROR(VLOOKUP($A52,$C:$J,6,0),)),IFERROR(VLOOKUP($B52,INSUMOS!$A:$D,4,0),IFERROR(VLOOKUP($B52,COTAÇÕES!$A:$J,9,0),)))*$F52,2)</f>
        <v>0</v>
      </c>
      <c r="I52" s="466">
        <f>ROUND(IF($B52="",IFERROR(VLOOKUP($A52,SERVIÇOS!$A:$F,5,0),IFERROR(VLOOKUP($A52,$C:$J,7,0),)),0)*$F52,2)</f>
        <v>0</v>
      </c>
      <c r="J52" s="467">
        <f t="shared" si="7"/>
        <v>0</v>
      </c>
      <c r="K52" s="525"/>
    </row>
    <row r="53" spans="1:11" s="41" customFormat="1">
      <c r="A53" s="460"/>
      <c r="B53" s="461"/>
      <c r="C53" s="462"/>
      <c r="D53" s="463" t="str">
        <f>IF($B53="",IFERROR(VLOOKUP($A53,SERVIÇOS!$A:$F,2,0),IFERROR(VLOOKUP($A53,$C:$J,2,0),"")),IFERROR(VLOOKUP($B53,INSUMOS!$A:$D,2,0),IFERROR(VLOOKUP($B53,COTAÇÕES!$A:$J,2,0),"")))</f>
        <v/>
      </c>
      <c r="E53" s="536" t="str">
        <f>IF($B53="",IFERROR(VLOOKUP($A53,SERVIÇOS!$A:$F,3,0),IFERROR(VLOOKUP($A53,$C:$J,3,0),"")),IFERROR(VLOOKUP($B53,INSUMOS!$A:$D,3,0),IFERROR(VLOOKUP($B53,COTAÇÕES!$A:$J,5,0),"")))</f>
        <v/>
      </c>
      <c r="F53" s="464"/>
      <c r="G53" s="465" t="str">
        <f>IF($B53="",IFERROR(VLOOKUP($A53,SERVIÇOS!$A:$F,6,0),IFERROR(VLOOKUP($A53,$C:$J,8,0),"")),IFERROR(VLOOKUP($B53,INSUMOS!$A:$D,4,0),IFERROR(VLOOKUP($B53,COTAÇÕES!$A:$J,9,0),"")))</f>
        <v/>
      </c>
      <c r="H53" s="466">
        <f>ROUND(IF($B53="",IFERROR(VLOOKUP($A53,SERVIÇOS!$A:$F,4,0),IFERROR(VLOOKUP($A53,$C:$J,6,0),)),IFERROR(VLOOKUP($B53,INSUMOS!$A:$D,4,0),IFERROR(VLOOKUP($B53,COTAÇÕES!$A:$J,9,0),)))*$F53,2)</f>
        <v>0</v>
      </c>
      <c r="I53" s="466">
        <f>ROUND(IF($B53="",IFERROR(VLOOKUP($A53,SERVIÇOS!$A:$F,5,0),IFERROR(VLOOKUP($A53,$C:$J,7,0),)),0)*$F53,2)</f>
        <v>0</v>
      </c>
      <c r="J53" s="467">
        <f t="shared" si="7"/>
        <v>0</v>
      </c>
      <c r="K53" s="525"/>
    </row>
    <row r="54" spans="1:11" s="41" customFormat="1">
      <c r="A54" s="460"/>
      <c r="B54" s="461"/>
      <c r="C54" s="462"/>
      <c r="D54" s="463" t="str">
        <f>IF($B54="",IFERROR(VLOOKUP($A54,SERVIÇOS!$A:$F,2,0),IFERROR(VLOOKUP($A54,$C:$J,2,0),"")),IFERROR(VLOOKUP($B54,INSUMOS!$A:$D,2,0),IFERROR(VLOOKUP($B54,COTAÇÕES!$A:$J,2,0),"")))</f>
        <v/>
      </c>
      <c r="E54" s="536" t="str">
        <f>IF($B54="",IFERROR(VLOOKUP($A54,SERVIÇOS!$A:$F,3,0),IFERROR(VLOOKUP($A54,$C:$J,3,0),"")),IFERROR(VLOOKUP($B54,INSUMOS!$A:$D,3,0),IFERROR(VLOOKUP($B54,COTAÇÕES!$A:$J,5,0),"")))</f>
        <v/>
      </c>
      <c r="F54" s="464"/>
      <c r="G54" s="465" t="str">
        <f>IF($B54="",IFERROR(VLOOKUP($A54,SERVIÇOS!$A:$F,6,0),IFERROR(VLOOKUP($A54,$C:$J,8,0),"")),IFERROR(VLOOKUP($B54,INSUMOS!$A:$D,4,0),IFERROR(VLOOKUP($B54,COTAÇÕES!$A:$J,9,0),"")))</f>
        <v/>
      </c>
      <c r="H54" s="466">
        <f>ROUND(IF($B54="",IFERROR(VLOOKUP($A54,SERVIÇOS!$A:$F,4,0),IFERROR(VLOOKUP($A54,$C:$J,6,0),)),IFERROR(VLOOKUP($B54,INSUMOS!$A:$D,4,0),IFERROR(VLOOKUP($B54,COTAÇÕES!$A:$J,9,0),)))*$F54,2)</f>
        <v>0</v>
      </c>
      <c r="I54" s="466">
        <f>ROUND(IF($B54="",IFERROR(VLOOKUP($A54,SERVIÇOS!$A:$F,5,0),IFERROR(VLOOKUP($A54,$C:$J,7,0),)),0)*$F54,2)</f>
        <v>0</v>
      </c>
      <c r="J54" s="467">
        <f t="shared" si="7"/>
        <v>0</v>
      </c>
      <c r="K54" s="525"/>
    </row>
    <row r="55" spans="1:11" s="41" customFormat="1">
      <c r="A55" s="460"/>
      <c r="B55" s="461"/>
      <c r="C55" s="462"/>
      <c r="D55" s="463" t="str">
        <f>IF($B55="",IFERROR(VLOOKUP($A55,SERVIÇOS!$A:$F,2,0),IFERROR(VLOOKUP($A55,$C:$J,2,0),"")),IFERROR(VLOOKUP($B55,INSUMOS!$A:$D,2,0),IFERROR(VLOOKUP($B55,COTAÇÕES!$A:$J,2,0),"")))</f>
        <v/>
      </c>
      <c r="E55" s="536" t="str">
        <f>IF($B55="",IFERROR(VLOOKUP($A55,SERVIÇOS!$A:$F,3,0),IFERROR(VLOOKUP($A55,$C:$J,3,0),"")),IFERROR(VLOOKUP($B55,INSUMOS!$A:$D,3,0),IFERROR(VLOOKUP($B55,COTAÇÕES!$A:$J,5,0),"")))</f>
        <v/>
      </c>
      <c r="F55" s="464"/>
      <c r="G55" s="465" t="str">
        <f>IF($B55="",IFERROR(VLOOKUP($A55,SERVIÇOS!$A:$F,6,0),IFERROR(VLOOKUP($A55,$C:$J,8,0),"")),IFERROR(VLOOKUP($B55,INSUMOS!$A:$D,4,0),IFERROR(VLOOKUP($B55,COTAÇÕES!$A:$J,9,0),"")))</f>
        <v/>
      </c>
      <c r="H55" s="466">
        <f>ROUND(IF($B55="",IFERROR(VLOOKUP($A55,SERVIÇOS!$A:$F,4,0),IFERROR(VLOOKUP($A55,$C:$J,6,0),)),IFERROR(VLOOKUP($B55,INSUMOS!$A:$D,4,0),IFERROR(VLOOKUP($B55,COTAÇÕES!$A:$J,9,0),)))*$F55,2)</f>
        <v>0</v>
      </c>
      <c r="I55" s="466">
        <f>ROUND(IF($B55="",IFERROR(VLOOKUP($A55,SERVIÇOS!$A:$F,5,0),IFERROR(VLOOKUP($A55,$C:$J,7,0),)),0)*$F55,2)</f>
        <v>0</v>
      </c>
      <c r="J55" s="467">
        <f t="shared" si="7"/>
        <v>0</v>
      </c>
      <c r="K55" s="525"/>
    </row>
    <row r="56" spans="1:11" s="41" customFormat="1">
      <c r="A56" s="460"/>
      <c r="B56" s="461"/>
      <c r="C56" s="462"/>
      <c r="D56" s="463" t="str">
        <f>IF($B56="",IFERROR(VLOOKUP($A56,SERVIÇOS!$A:$F,2,0),IFERROR(VLOOKUP($A56,$C:$J,2,0),"")),IFERROR(VLOOKUP($B56,INSUMOS!$A:$D,2,0),IFERROR(VLOOKUP($B56,COTAÇÕES!$A:$J,2,0),"")))</f>
        <v/>
      </c>
      <c r="E56" s="536" t="str">
        <f>IF($B56="",IFERROR(VLOOKUP($A56,SERVIÇOS!$A:$F,3,0),IFERROR(VLOOKUP($A56,$C:$J,3,0),"")),IFERROR(VLOOKUP($B56,INSUMOS!$A:$D,3,0),IFERROR(VLOOKUP($B56,COTAÇÕES!$A:$J,5,0),"")))</f>
        <v/>
      </c>
      <c r="F56" s="464"/>
      <c r="G56" s="465" t="str">
        <f>IF($B56="",IFERROR(VLOOKUP($A56,SERVIÇOS!$A:$F,6,0),IFERROR(VLOOKUP($A56,$C:$J,8,0),"")),IFERROR(VLOOKUP($B56,INSUMOS!$A:$D,4,0),IFERROR(VLOOKUP($B56,COTAÇÕES!$A:$J,9,0),"")))</f>
        <v/>
      </c>
      <c r="H56" s="466">
        <f>ROUND(IF($B56="",IFERROR(VLOOKUP($A56,SERVIÇOS!$A:$F,4,0),IFERROR(VLOOKUP($A56,$C:$J,6,0),)),IFERROR(VLOOKUP($B56,INSUMOS!$A:$D,4,0),IFERROR(VLOOKUP($B56,COTAÇÕES!$A:$J,9,0),)))*$F56,2)</f>
        <v>0</v>
      </c>
      <c r="I56" s="466">
        <f>ROUND(IF($B56="",IFERROR(VLOOKUP($A56,SERVIÇOS!$A:$F,5,0),IFERROR(VLOOKUP($A56,$C:$J,7,0),)),0)*$F56,2)</f>
        <v>0</v>
      </c>
      <c r="J56" s="467">
        <f t="shared" si="7"/>
        <v>0</v>
      </c>
      <c r="K56" s="525"/>
    </row>
    <row r="57" spans="1:11" s="41" customFormat="1">
      <c r="A57" s="460"/>
      <c r="B57" s="461"/>
      <c r="C57" s="462"/>
      <c r="D57" s="463" t="str">
        <f>IF($B57="",IFERROR(VLOOKUP($A57,SERVIÇOS!$A:$F,2,0),IFERROR(VLOOKUP($A57,$C:$J,2,0),"")),IFERROR(VLOOKUP($B57,INSUMOS!$A:$D,2,0),IFERROR(VLOOKUP($B57,COTAÇÕES!$A:$J,2,0),"")))</f>
        <v/>
      </c>
      <c r="E57" s="536" t="str">
        <f>IF($B57="",IFERROR(VLOOKUP($A57,SERVIÇOS!$A:$F,3,0),IFERROR(VLOOKUP($A57,$C:$J,3,0),"")),IFERROR(VLOOKUP($B57,INSUMOS!$A:$D,3,0),IFERROR(VLOOKUP($B57,COTAÇÕES!$A:$J,5,0),"")))</f>
        <v/>
      </c>
      <c r="F57" s="464"/>
      <c r="G57" s="465" t="str">
        <f>IF($B57="",IFERROR(VLOOKUP($A57,SERVIÇOS!$A:$F,6,0),IFERROR(VLOOKUP($A57,$C:$J,8,0),"")),IFERROR(VLOOKUP($B57,INSUMOS!$A:$D,4,0),IFERROR(VLOOKUP($B57,COTAÇÕES!$A:$J,9,0),"")))</f>
        <v/>
      </c>
      <c r="H57" s="466">
        <f>ROUND(IF($B57="",IFERROR(VLOOKUP($A57,SERVIÇOS!$A:$F,4,0),IFERROR(VLOOKUP($A57,$C:$J,6,0),)),IFERROR(VLOOKUP($B57,INSUMOS!$A:$D,4,0),IFERROR(VLOOKUP($B57,COTAÇÕES!$A:$J,9,0),)))*$F57,2)</f>
        <v>0</v>
      </c>
      <c r="I57" s="466">
        <f>ROUND(IF($B57="",IFERROR(VLOOKUP($A57,SERVIÇOS!$A:$F,5,0),IFERROR(VLOOKUP($A57,$C:$J,7,0),)),0)*$F57,2)</f>
        <v>0</v>
      </c>
      <c r="J57" s="467">
        <f t="shared" si="7"/>
        <v>0</v>
      </c>
      <c r="K57" s="525"/>
    </row>
    <row r="58" spans="1:11" s="41" customFormat="1">
      <c r="A58" s="460"/>
      <c r="B58" s="461"/>
      <c r="C58" s="462"/>
      <c r="D58" s="463" t="str">
        <f>IF($B58="",IFERROR(VLOOKUP($A58,SERVIÇOS!$A:$F,2,0),IFERROR(VLOOKUP($A58,$C:$J,2,0),"")),IFERROR(VLOOKUP($B58,INSUMOS!$A:$D,2,0),IFERROR(VLOOKUP($B58,COTAÇÕES!$A:$J,2,0),"")))</f>
        <v/>
      </c>
      <c r="E58" s="536" t="str">
        <f>IF($B58="",IFERROR(VLOOKUP($A58,SERVIÇOS!$A:$F,3,0),IFERROR(VLOOKUP($A58,$C:$J,3,0),"")),IFERROR(VLOOKUP($B58,INSUMOS!$A:$D,3,0),IFERROR(VLOOKUP($B58,COTAÇÕES!$A:$J,5,0),"")))</f>
        <v/>
      </c>
      <c r="F58" s="464"/>
      <c r="G58" s="465" t="str">
        <f>IF($B58="",IFERROR(VLOOKUP($A58,SERVIÇOS!$A:$F,6,0),IFERROR(VLOOKUP($A58,$C:$J,8,0),"")),IFERROR(VLOOKUP($B58,INSUMOS!$A:$D,4,0),IFERROR(VLOOKUP($B58,COTAÇÕES!$A:$J,9,0),"")))</f>
        <v/>
      </c>
      <c r="H58" s="466">
        <f>ROUND(IF($B58="",IFERROR(VLOOKUP($A58,SERVIÇOS!$A:$F,4,0),IFERROR(VLOOKUP($A58,$C:$J,6,0),)),IFERROR(VLOOKUP($B58,INSUMOS!$A:$D,4,0),IFERROR(VLOOKUP($B58,COTAÇÕES!$A:$J,9,0),)))*$F58,2)</f>
        <v>0</v>
      </c>
      <c r="I58" s="466">
        <f>ROUND(IF($B58="",IFERROR(VLOOKUP($A58,SERVIÇOS!$A:$F,5,0),IFERROR(VLOOKUP($A58,$C:$J,7,0),)),0)*$F58,2)</f>
        <v>0</v>
      </c>
      <c r="J58" s="467">
        <f t="shared" si="7"/>
        <v>0</v>
      </c>
      <c r="K58" s="525"/>
    </row>
    <row r="59" spans="1:11" s="41" customFormat="1">
      <c r="A59" s="460"/>
      <c r="B59" s="461"/>
      <c r="C59" s="462"/>
      <c r="D59" s="463" t="str">
        <f>IF($B59="",IFERROR(VLOOKUP($A59,SERVIÇOS!$A:$F,2,0),IFERROR(VLOOKUP($A59,$C:$J,2,0),"")),IFERROR(VLOOKUP($B59,INSUMOS!$A:$D,2,0),IFERROR(VLOOKUP($B59,COTAÇÕES!$A:$J,2,0),"")))</f>
        <v/>
      </c>
      <c r="E59" s="536" t="str">
        <f>IF($B59="",IFERROR(VLOOKUP($A59,SERVIÇOS!$A:$F,3,0),IFERROR(VLOOKUP($A59,$C:$J,3,0),"")),IFERROR(VLOOKUP($B59,INSUMOS!$A:$D,3,0),IFERROR(VLOOKUP($B59,COTAÇÕES!$A:$J,5,0),"")))</f>
        <v/>
      </c>
      <c r="F59" s="464"/>
      <c r="G59" s="465" t="str">
        <f>IF($B59="",IFERROR(VLOOKUP($A59,SERVIÇOS!$A:$F,6,0),IFERROR(VLOOKUP($A59,$C:$J,8,0),"")),IFERROR(VLOOKUP($B59,INSUMOS!$A:$D,4,0),IFERROR(VLOOKUP($B59,COTAÇÕES!$A:$J,9,0),"")))</f>
        <v/>
      </c>
      <c r="H59" s="466">
        <f>ROUND(IF($B59="",IFERROR(VLOOKUP($A59,SERVIÇOS!$A:$F,4,0),IFERROR(VLOOKUP($A59,$C:$J,6,0),)),IFERROR(VLOOKUP($B59,INSUMOS!$A:$D,4,0),IFERROR(VLOOKUP($B59,COTAÇÕES!$A:$J,9,0),)))*$F59,2)</f>
        <v>0</v>
      </c>
      <c r="I59" s="466">
        <f>ROUND(IF($B59="",IFERROR(VLOOKUP($A59,SERVIÇOS!$A:$F,5,0),IFERROR(VLOOKUP($A59,$C:$J,7,0),)),0)*$F59,2)</f>
        <v>0</v>
      </c>
      <c r="J59" s="467">
        <f t="shared" si="7"/>
        <v>0</v>
      </c>
      <c r="K59" s="525"/>
    </row>
    <row r="60" spans="1:11" s="41" customFormat="1">
      <c r="A60" s="460"/>
      <c r="B60" s="461"/>
      <c r="C60" s="462"/>
      <c r="D60" s="463" t="str">
        <f>IF($B60="",IFERROR(VLOOKUP($A60,SERVIÇOS!$A:$F,2,0),IFERROR(VLOOKUP($A60,$C:$J,2,0),"")),IFERROR(VLOOKUP($B60,INSUMOS!$A:$D,2,0),IFERROR(VLOOKUP($B60,COTAÇÕES!$A:$J,2,0),"")))</f>
        <v/>
      </c>
      <c r="E60" s="536" t="str">
        <f>IF($B60="",IFERROR(VLOOKUP($A60,SERVIÇOS!$A:$F,3,0),IFERROR(VLOOKUP($A60,$C:$J,3,0),"")),IFERROR(VLOOKUP($B60,INSUMOS!$A:$D,3,0),IFERROR(VLOOKUP($B60,COTAÇÕES!$A:$J,5,0),"")))</f>
        <v/>
      </c>
      <c r="F60" s="464"/>
      <c r="G60" s="465" t="str">
        <f>IF($B60="",IFERROR(VLOOKUP($A60,SERVIÇOS!$A:$F,6,0),IFERROR(VLOOKUP($A60,$C:$J,8,0),"")),IFERROR(VLOOKUP($B60,INSUMOS!$A:$D,4,0),IFERROR(VLOOKUP($B60,COTAÇÕES!$A:$J,9,0),"")))</f>
        <v/>
      </c>
      <c r="H60" s="466">
        <f>ROUND(IF($B60="",IFERROR(VLOOKUP($A60,SERVIÇOS!$A:$F,4,0),IFERROR(VLOOKUP($A60,$C:$J,6,0),)),IFERROR(VLOOKUP($B60,INSUMOS!$A:$D,4,0),IFERROR(VLOOKUP($B60,COTAÇÕES!$A:$J,9,0),)))*$F60,2)</f>
        <v>0</v>
      </c>
      <c r="I60" s="466">
        <f>ROUND(IF($B60="",IFERROR(VLOOKUP($A60,SERVIÇOS!$A:$F,5,0),IFERROR(VLOOKUP($A60,$C:$J,7,0),)),0)*$F60,2)</f>
        <v>0</v>
      </c>
      <c r="J60" s="467">
        <f t="shared" si="7"/>
        <v>0</v>
      </c>
      <c r="K60" s="525"/>
    </row>
    <row r="61" spans="1:11" s="41" customFormat="1">
      <c r="A61" s="460"/>
      <c r="B61" s="461"/>
      <c r="C61" s="462"/>
      <c r="D61" s="463" t="str">
        <f>IF($B61="",IFERROR(VLOOKUP($A61,SERVIÇOS!$A:$F,2,0),IFERROR(VLOOKUP($A61,$C:$J,2,0),"")),IFERROR(VLOOKUP($B61,INSUMOS!$A:$D,2,0),IFERROR(VLOOKUP($B61,COTAÇÕES!$A:$J,2,0),"")))</f>
        <v/>
      </c>
      <c r="E61" s="536" t="str">
        <f>IF($B61="",IFERROR(VLOOKUP($A61,SERVIÇOS!$A:$F,3,0),IFERROR(VLOOKUP($A61,$C:$J,3,0),"")),IFERROR(VLOOKUP($B61,INSUMOS!$A:$D,3,0),IFERROR(VLOOKUP($B61,COTAÇÕES!$A:$J,5,0),"")))</f>
        <v/>
      </c>
      <c r="F61" s="464"/>
      <c r="G61" s="465" t="str">
        <f>IF($B61="",IFERROR(VLOOKUP($A61,SERVIÇOS!$A:$F,6,0),IFERROR(VLOOKUP($A61,$C:$J,8,0),"")),IFERROR(VLOOKUP($B61,INSUMOS!$A:$D,4,0),IFERROR(VLOOKUP($B61,COTAÇÕES!$A:$J,9,0),"")))</f>
        <v/>
      </c>
      <c r="H61" s="466">
        <f>ROUND(IF($B61="",IFERROR(VLOOKUP($A61,SERVIÇOS!$A:$F,4,0),IFERROR(VLOOKUP($A61,$C:$J,6,0),)),IFERROR(VLOOKUP($B61,INSUMOS!$A:$D,4,0),IFERROR(VLOOKUP($B61,COTAÇÕES!$A:$J,9,0),)))*$F61,2)</f>
        <v>0</v>
      </c>
      <c r="I61" s="466">
        <f>ROUND(IF($B61="",IFERROR(VLOOKUP($A61,SERVIÇOS!$A:$F,5,0),IFERROR(VLOOKUP($A61,$C:$J,7,0),)),0)*$F61,2)</f>
        <v>0</v>
      </c>
      <c r="J61" s="467">
        <f t="shared" si="7"/>
        <v>0</v>
      </c>
      <c r="K61" s="525"/>
    </row>
    <row r="62" spans="1:11" s="41" customFormat="1">
      <c r="A62" s="460"/>
      <c r="B62" s="461"/>
      <c r="C62" s="462"/>
      <c r="D62" s="463" t="str">
        <f>IF($B62="",IFERROR(VLOOKUP($A62,SERVIÇOS!$A:$F,2,0),IFERROR(VLOOKUP($A62,$C:$J,2,0),"")),IFERROR(VLOOKUP($B62,INSUMOS!$A:$D,2,0),IFERROR(VLOOKUP($B62,COTAÇÕES!$A:$J,2,0),"")))</f>
        <v/>
      </c>
      <c r="E62" s="536" t="str">
        <f>IF($B62="",IFERROR(VLOOKUP($A62,SERVIÇOS!$A:$F,3,0),IFERROR(VLOOKUP($A62,$C:$J,3,0),"")),IFERROR(VLOOKUP($B62,INSUMOS!$A:$D,3,0),IFERROR(VLOOKUP($B62,COTAÇÕES!$A:$J,5,0),"")))</f>
        <v/>
      </c>
      <c r="F62" s="464"/>
      <c r="G62" s="465" t="str">
        <f>IF($B62="",IFERROR(VLOOKUP($A62,SERVIÇOS!$A:$F,6,0),IFERROR(VLOOKUP($A62,$C:$J,8,0),"")),IFERROR(VLOOKUP($B62,INSUMOS!$A:$D,4,0),IFERROR(VLOOKUP($B62,COTAÇÕES!$A:$J,9,0),"")))</f>
        <v/>
      </c>
      <c r="H62" s="466">
        <f>ROUND(IF($B62="",IFERROR(VLOOKUP($A62,SERVIÇOS!$A:$F,4,0),IFERROR(VLOOKUP($A62,$C:$J,6,0),)),IFERROR(VLOOKUP($B62,INSUMOS!$A:$D,4,0),IFERROR(VLOOKUP($B62,COTAÇÕES!$A:$J,9,0),)))*$F62,2)</f>
        <v>0</v>
      </c>
      <c r="I62" s="466">
        <f>ROUND(IF($B62="",IFERROR(VLOOKUP($A62,SERVIÇOS!$A:$F,5,0),IFERROR(VLOOKUP($A62,$C:$J,7,0),)),0)*$F62,2)</f>
        <v>0</v>
      </c>
      <c r="J62" s="467">
        <f t="shared" si="7"/>
        <v>0</v>
      </c>
      <c r="K62" s="525"/>
    </row>
    <row r="63" spans="1:11" s="41" customFormat="1">
      <c r="A63" s="460"/>
      <c r="B63" s="461"/>
      <c r="C63" s="462"/>
      <c r="D63" s="463" t="str">
        <f>IF($B63="",IFERROR(VLOOKUP($A63,SERVIÇOS!$A:$F,2,0),IFERROR(VLOOKUP($A63,$C:$J,2,0),"")),IFERROR(VLOOKUP($B63,INSUMOS!$A:$D,2,0),IFERROR(VLOOKUP($B63,COTAÇÕES!$A:$J,2,0),"")))</f>
        <v/>
      </c>
      <c r="E63" s="536" t="str">
        <f>IF($B63="",IFERROR(VLOOKUP($A63,SERVIÇOS!$A:$F,3,0),IFERROR(VLOOKUP($A63,$C:$J,3,0),"")),IFERROR(VLOOKUP($B63,INSUMOS!$A:$D,3,0),IFERROR(VLOOKUP($B63,COTAÇÕES!$A:$J,5,0),"")))</f>
        <v/>
      </c>
      <c r="F63" s="464"/>
      <c r="G63" s="465" t="str">
        <f>IF($B63="",IFERROR(VLOOKUP($A63,SERVIÇOS!$A:$F,6,0),IFERROR(VLOOKUP($A63,$C:$J,8,0),"")),IFERROR(VLOOKUP($B63,INSUMOS!$A:$D,4,0),IFERROR(VLOOKUP($B63,COTAÇÕES!$A:$J,9,0),"")))</f>
        <v/>
      </c>
      <c r="H63" s="466">
        <f>ROUND(IF($B63="",IFERROR(VLOOKUP($A63,SERVIÇOS!$A:$F,4,0),IFERROR(VLOOKUP($A63,$C:$J,6,0),)),IFERROR(VLOOKUP($B63,INSUMOS!$A:$D,4,0),IFERROR(VLOOKUP($B63,COTAÇÕES!$A:$J,9,0),)))*$F63,2)</f>
        <v>0</v>
      </c>
      <c r="I63" s="466">
        <f>ROUND(IF($B63="",IFERROR(VLOOKUP($A63,SERVIÇOS!$A:$F,5,0),IFERROR(VLOOKUP($A63,$C:$J,7,0),)),0)*$F63,2)</f>
        <v>0</v>
      </c>
      <c r="J63" s="467">
        <f t="shared" si="7"/>
        <v>0</v>
      </c>
      <c r="K63" s="525"/>
    </row>
    <row r="64" spans="1:11" s="41" customFormat="1">
      <c r="A64" s="460"/>
      <c r="B64" s="461"/>
      <c r="C64" s="462"/>
      <c r="D64" s="463" t="str">
        <f>IF($B64="",IFERROR(VLOOKUP($A64,SERVIÇOS!$A:$F,2,0),IFERROR(VLOOKUP($A64,$C:$J,2,0),"")),IFERROR(VLOOKUP($B64,INSUMOS!$A:$D,2,0),IFERROR(VLOOKUP($B64,COTAÇÕES!$A:$J,2,0),"")))</f>
        <v/>
      </c>
      <c r="E64" s="536" t="str">
        <f>IF($B64="",IFERROR(VLOOKUP($A64,SERVIÇOS!$A:$F,3,0),IFERROR(VLOOKUP($A64,$C:$J,3,0),"")),IFERROR(VLOOKUP($B64,INSUMOS!$A:$D,3,0),IFERROR(VLOOKUP($B64,COTAÇÕES!$A:$J,5,0),"")))</f>
        <v/>
      </c>
      <c r="F64" s="464"/>
      <c r="G64" s="465" t="str">
        <f>IF($B64="",IFERROR(VLOOKUP($A64,SERVIÇOS!$A:$F,6,0),IFERROR(VLOOKUP($A64,$C:$J,8,0),"")),IFERROR(VLOOKUP($B64,INSUMOS!$A:$D,4,0),IFERROR(VLOOKUP($B64,COTAÇÕES!$A:$J,9,0),"")))</f>
        <v/>
      </c>
      <c r="H64" s="466">
        <f>ROUND(IF($B64="",IFERROR(VLOOKUP($A64,SERVIÇOS!$A:$F,4,0),IFERROR(VLOOKUP($A64,$C:$J,6,0),)),IFERROR(VLOOKUP($B64,INSUMOS!$A:$D,4,0),IFERROR(VLOOKUP($B64,COTAÇÕES!$A:$J,9,0),)))*$F64,2)</f>
        <v>0</v>
      </c>
      <c r="I64" s="466">
        <f>ROUND(IF($B64="",IFERROR(VLOOKUP($A64,SERVIÇOS!$A:$F,5,0),IFERROR(VLOOKUP($A64,$C:$J,7,0),)),0)*$F64,2)</f>
        <v>0</v>
      </c>
      <c r="J64" s="467">
        <f t="shared" si="7"/>
        <v>0</v>
      </c>
      <c r="K64" s="525"/>
    </row>
    <row r="65" spans="1:11" s="41" customFormat="1">
      <c r="A65" s="460"/>
      <c r="B65" s="461"/>
      <c r="C65" s="462"/>
      <c r="D65" s="463" t="str">
        <f>IF($B65="",IFERROR(VLOOKUP($A65,SERVIÇOS!$A:$F,2,0),IFERROR(VLOOKUP($A65,$C:$J,2,0),"")),IFERROR(VLOOKUP($B65,INSUMOS!$A:$D,2,0),IFERROR(VLOOKUP($B65,COTAÇÕES!$A:$J,2,0),"")))</f>
        <v/>
      </c>
      <c r="E65" s="536" t="str">
        <f>IF($B65="",IFERROR(VLOOKUP($A65,SERVIÇOS!$A:$F,3,0),IFERROR(VLOOKUP($A65,$C:$J,3,0),"")),IFERROR(VLOOKUP($B65,INSUMOS!$A:$D,3,0),IFERROR(VLOOKUP($B65,COTAÇÕES!$A:$J,5,0),"")))</f>
        <v/>
      </c>
      <c r="F65" s="464"/>
      <c r="G65" s="465" t="str">
        <f>IF($B65="",IFERROR(VLOOKUP($A65,SERVIÇOS!$A:$F,6,0),IFERROR(VLOOKUP($A65,$C:$J,8,0),"")),IFERROR(VLOOKUP($B65,INSUMOS!$A:$D,4,0),IFERROR(VLOOKUP($B65,COTAÇÕES!$A:$J,9,0),"")))</f>
        <v/>
      </c>
      <c r="H65" s="466">
        <f>ROUND(IF($B65="",IFERROR(VLOOKUP($A65,SERVIÇOS!$A:$F,4,0),IFERROR(VLOOKUP($A65,$C:$J,6,0),)),IFERROR(VLOOKUP($B65,INSUMOS!$A:$D,4,0),IFERROR(VLOOKUP($B65,COTAÇÕES!$A:$J,9,0),)))*$F65,2)</f>
        <v>0</v>
      </c>
      <c r="I65" s="466">
        <f>ROUND(IF($B65="",IFERROR(VLOOKUP($A65,SERVIÇOS!$A:$F,5,0),IFERROR(VLOOKUP($A65,$C:$J,7,0),)),0)*$F65,2)</f>
        <v>0</v>
      </c>
      <c r="J65" s="467">
        <f t="shared" si="7"/>
        <v>0</v>
      </c>
      <c r="K65" s="525"/>
    </row>
    <row r="66" spans="1:11" s="41" customFormat="1">
      <c r="A66" s="460"/>
      <c r="B66" s="461"/>
      <c r="C66" s="462"/>
      <c r="D66" s="463" t="str">
        <f>IF($B66="",IFERROR(VLOOKUP($A66,SERVIÇOS!$A:$F,2,0),IFERROR(VLOOKUP($A66,$C:$J,2,0),"")),IFERROR(VLOOKUP($B66,INSUMOS!$A:$D,2,0),IFERROR(VLOOKUP($B66,COTAÇÕES!$A:$J,2,0),"")))</f>
        <v/>
      </c>
      <c r="E66" s="536" t="str">
        <f>IF($B66="",IFERROR(VLOOKUP($A66,SERVIÇOS!$A:$F,3,0),IFERROR(VLOOKUP($A66,$C:$J,3,0),"")),IFERROR(VLOOKUP($B66,INSUMOS!$A:$D,3,0),IFERROR(VLOOKUP($B66,COTAÇÕES!$A:$J,5,0),"")))</f>
        <v/>
      </c>
      <c r="F66" s="464"/>
      <c r="G66" s="465" t="str">
        <f>IF($B66="",IFERROR(VLOOKUP($A66,SERVIÇOS!$A:$F,6,0),IFERROR(VLOOKUP($A66,$C:$J,8,0),"")),IFERROR(VLOOKUP($B66,INSUMOS!$A:$D,4,0),IFERROR(VLOOKUP($B66,COTAÇÕES!$A:$J,9,0),"")))</f>
        <v/>
      </c>
      <c r="H66" s="466">
        <f>ROUND(IF($B66="",IFERROR(VLOOKUP($A66,SERVIÇOS!$A:$F,4,0),IFERROR(VLOOKUP($A66,$C:$J,6,0),)),IFERROR(VLOOKUP($B66,INSUMOS!$A:$D,4,0),IFERROR(VLOOKUP($B66,COTAÇÕES!$A:$J,9,0),)))*$F66,2)</f>
        <v>0</v>
      </c>
      <c r="I66" s="466">
        <f>ROUND(IF($B66="",IFERROR(VLOOKUP($A66,SERVIÇOS!$A:$F,5,0),IFERROR(VLOOKUP($A66,$C:$J,7,0),)),0)*$F66,2)</f>
        <v>0</v>
      </c>
      <c r="J66" s="467">
        <f t="shared" si="7"/>
        <v>0</v>
      </c>
      <c r="K66" s="525"/>
    </row>
    <row r="67" spans="1:11" s="41" customFormat="1">
      <c r="A67" s="460"/>
      <c r="B67" s="461"/>
      <c r="C67" s="462"/>
      <c r="D67" s="463" t="str">
        <f>IF($B67="",IFERROR(VLOOKUP($A67,SERVIÇOS!$A:$F,2,0),IFERROR(VLOOKUP($A67,$C:$J,2,0),"")),IFERROR(VLOOKUP($B67,INSUMOS!$A:$D,2,0),IFERROR(VLOOKUP($B67,COTAÇÕES!$A:$J,2,0),"")))</f>
        <v/>
      </c>
      <c r="E67" s="536" t="str">
        <f>IF($B67="",IFERROR(VLOOKUP($A67,SERVIÇOS!$A:$F,3,0),IFERROR(VLOOKUP($A67,$C:$J,3,0),"")),IFERROR(VLOOKUP($B67,INSUMOS!$A:$D,3,0),IFERROR(VLOOKUP($B67,COTAÇÕES!$A:$J,5,0),"")))</f>
        <v/>
      </c>
      <c r="F67" s="464"/>
      <c r="G67" s="465" t="str">
        <f>IF($B67="",IFERROR(VLOOKUP($A67,SERVIÇOS!$A:$F,6,0),IFERROR(VLOOKUP($A67,$C:$J,8,0),"")),IFERROR(VLOOKUP($B67,INSUMOS!$A:$D,4,0),IFERROR(VLOOKUP($B67,COTAÇÕES!$A:$J,9,0),"")))</f>
        <v/>
      </c>
      <c r="H67" s="466">
        <f>ROUND(IF($B67="",IFERROR(VLOOKUP($A67,SERVIÇOS!$A:$F,4,0),IFERROR(VLOOKUP($A67,$C:$J,6,0),)),IFERROR(VLOOKUP($B67,INSUMOS!$A:$D,4,0),IFERROR(VLOOKUP($B67,COTAÇÕES!$A:$J,9,0),)))*$F67,2)</f>
        <v>0</v>
      </c>
      <c r="I67" s="466">
        <f>ROUND(IF($B67="",IFERROR(VLOOKUP($A67,SERVIÇOS!$A:$F,5,0),IFERROR(VLOOKUP($A67,$C:$J,7,0),)),0)*$F67,2)</f>
        <v>0</v>
      </c>
      <c r="J67" s="467">
        <f t="shared" si="7"/>
        <v>0</v>
      </c>
      <c r="K67" s="525"/>
    </row>
    <row r="68" spans="1:11" s="41" customFormat="1">
      <c r="A68" s="460"/>
      <c r="B68" s="461"/>
      <c r="C68" s="462"/>
      <c r="D68" s="463" t="str">
        <f>IF($B68="",IFERROR(VLOOKUP($A68,SERVIÇOS!$A:$F,2,0),IFERROR(VLOOKUP($A68,$C:$J,2,0),"")),IFERROR(VLOOKUP($B68,INSUMOS!$A:$D,2,0),IFERROR(VLOOKUP($B68,COTAÇÕES!$A:$J,2,0),"")))</f>
        <v/>
      </c>
      <c r="E68" s="536" t="str">
        <f>IF($B68="",IFERROR(VLOOKUP($A68,SERVIÇOS!$A:$F,3,0),IFERROR(VLOOKUP($A68,$C:$J,3,0),"")),IFERROR(VLOOKUP($B68,INSUMOS!$A:$D,3,0),IFERROR(VLOOKUP($B68,COTAÇÕES!$A:$J,5,0),"")))</f>
        <v/>
      </c>
      <c r="F68" s="464"/>
      <c r="G68" s="465" t="str">
        <f>IF($B68="",IFERROR(VLOOKUP($A68,SERVIÇOS!$A:$F,6,0),IFERROR(VLOOKUP($A68,$C:$J,8,0),"")),IFERROR(VLOOKUP($B68,INSUMOS!$A:$D,4,0),IFERROR(VLOOKUP($B68,COTAÇÕES!$A:$J,9,0),"")))</f>
        <v/>
      </c>
      <c r="H68" s="466">
        <f>ROUND(IF($B68="",IFERROR(VLOOKUP($A68,SERVIÇOS!$A:$F,4,0),IFERROR(VLOOKUP($A68,$C:$J,6,0),)),IFERROR(VLOOKUP($B68,INSUMOS!$A:$D,4,0),IFERROR(VLOOKUP($B68,COTAÇÕES!$A:$J,9,0),)))*$F68,2)</f>
        <v>0</v>
      </c>
      <c r="I68" s="466">
        <f>ROUND(IF($B68="",IFERROR(VLOOKUP($A68,SERVIÇOS!$A:$F,5,0),IFERROR(VLOOKUP($A68,$C:$J,7,0),)),0)*$F68,2)</f>
        <v>0</v>
      </c>
      <c r="J68" s="467">
        <f t="shared" si="7"/>
        <v>0</v>
      </c>
      <c r="K68" s="525"/>
    </row>
    <row r="69" spans="1:11" s="41" customFormat="1">
      <c r="A69" s="460"/>
      <c r="B69" s="461"/>
      <c r="C69" s="462"/>
      <c r="D69" s="463" t="str">
        <f>IF($B69="",IFERROR(VLOOKUP($A69,SERVIÇOS!$A:$F,2,0),IFERROR(VLOOKUP($A69,$C:$J,2,0),"")),IFERROR(VLOOKUP($B69,INSUMOS!$A:$D,2,0),IFERROR(VLOOKUP($B69,COTAÇÕES!$A:$J,2,0),"")))</f>
        <v/>
      </c>
      <c r="E69" s="536" t="str">
        <f>IF($B69="",IFERROR(VLOOKUP($A69,SERVIÇOS!$A:$F,3,0),IFERROR(VLOOKUP($A69,$C:$J,3,0),"")),IFERROR(VLOOKUP($B69,INSUMOS!$A:$D,3,0),IFERROR(VLOOKUP($B69,COTAÇÕES!$A:$J,5,0),"")))</f>
        <v/>
      </c>
      <c r="F69" s="464"/>
      <c r="G69" s="465" t="str">
        <f>IF($B69="",IFERROR(VLOOKUP($A69,SERVIÇOS!$A:$F,6,0),IFERROR(VLOOKUP($A69,$C:$J,8,0),"")),IFERROR(VLOOKUP($B69,INSUMOS!$A:$D,4,0),IFERROR(VLOOKUP($B69,COTAÇÕES!$A:$J,9,0),"")))</f>
        <v/>
      </c>
      <c r="H69" s="466">
        <f>ROUND(IF($B69="",IFERROR(VLOOKUP($A69,SERVIÇOS!$A:$F,4,0),IFERROR(VLOOKUP($A69,$C:$J,6,0),)),IFERROR(VLOOKUP($B69,INSUMOS!$A:$D,4,0),IFERROR(VLOOKUP($B69,COTAÇÕES!$A:$J,9,0),)))*$F69,2)</f>
        <v>0</v>
      </c>
      <c r="I69" s="466">
        <f>ROUND(IF($B69="",IFERROR(VLOOKUP($A69,SERVIÇOS!$A:$F,5,0),IFERROR(VLOOKUP($A69,$C:$J,7,0),)),0)*$F69,2)</f>
        <v>0</v>
      </c>
      <c r="J69" s="467">
        <f t="shared" si="7"/>
        <v>0</v>
      </c>
      <c r="K69" s="525"/>
    </row>
    <row r="70" spans="1:11" s="41" customFormat="1">
      <c r="A70" s="460"/>
      <c r="B70" s="461"/>
      <c r="C70" s="462"/>
      <c r="D70" s="463" t="str">
        <f>IF($B70="",IFERROR(VLOOKUP($A70,SERVIÇOS!$A:$F,2,0),IFERROR(VLOOKUP($A70,$C:$J,2,0),"")),IFERROR(VLOOKUP($B70,INSUMOS!$A:$D,2,0),IFERROR(VLOOKUP($B70,COTAÇÕES!$A:$J,2,0),"")))</f>
        <v/>
      </c>
      <c r="E70" s="536" t="str">
        <f>IF($B70="",IFERROR(VLOOKUP($A70,SERVIÇOS!$A:$F,3,0),IFERROR(VLOOKUP($A70,$C:$J,3,0),"")),IFERROR(VLOOKUP($B70,INSUMOS!$A:$D,3,0),IFERROR(VLOOKUP($B70,COTAÇÕES!$A:$J,5,0),"")))</f>
        <v/>
      </c>
      <c r="F70" s="464"/>
      <c r="G70" s="465" t="str">
        <f>IF($B70="",IFERROR(VLOOKUP($A70,SERVIÇOS!$A:$F,6,0),IFERROR(VLOOKUP($A70,$C:$J,8,0),"")),IFERROR(VLOOKUP($B70,INSUMOS!$A:$D,4,0),IFERROR(VLOOKUP($B70,COTAÇÕES!$A:$J,9,0),"")))</f>
        <v/>
      </c>
      <c r="H70" s="466">
        <f>ROUND(IF($B70="",IFERROR(VLOOKUP($A70,SERVIÇOS!$A:$F,4,0),IFERROR(VLOOKUP($A70,$C:$J,6,0),)),IFERROR(VLOOKUP($B70,INSUMOS!$A:$D,4,0),IFERROR(VLOOKUP($B70,COTAÇÕES!$A:$J,9,0),)))*$F70,2)</f>
        <v>0</v>
      </c>
      <c r="I70" s="466">
        <f>ROUND(IF($B70="",IFERROR(VLOOKUP($A70,SERVIÇOS!$A:$F,5,0),IFERROR(VLOOKUP($A70,$C:$J,7,0),)),0)*$F70,2)</f>
        <v>0</v>
      </c>
      <c r="J70" s="467">
        <f t="shared" si="7"/>
        <v>0</v>
      </c>
      <c r="K70" s="525"/>
    </row>
    <row r="71" spans="1:11" s="41" customFormat="1">
      <c r="A71" s="460"/>
      <c r="B71" s="461"/>
      <c r="C71" s="462"/>
      <c r="D71" s="463" t="str">
        <f>IF($B71="",IFERROR(VLOOKUP($A71,SERVIÇOS!$A:$F,2,0),IFERROR(VLOOKUP($A71,$C:$J,2,0),"")),IFERROR(VLOOKUP($B71,INSUMOS!$A:$D,2,0),IFERROR(VLOOKUP($B71,COTAÇÕES!$A:$J,2,0),"")))</f>
        <v/>
      </c>
      <c r="E71" s="536" t="str">
        <f>IF($B71="",IFERROR(VLOOKUP($A71,SERVIÇOS!$A:$F,3,0),IFERROR(VLOOKUP($A71,$C:$J,3,0),"")),IFERROR(VLOOKUP($B71,INSUMOS!$A:$D,3,0),IFERROR(VLOOKUP($B71,COTAÇÕES!$A:$J,5,0),"")))</f>
        <v/>
      </c>
      <c r="F71" s="464"/>
      <c r="G71" s="465" t="str">
        <f>IF($B71="",IFERROR(VLOOKUP($A71,SERVIÇOS!$A:$F,6,0),IFERROR(VLOOKUP($A71,$C:$J,8,0),"")),IFERROR(VLOOKUP($B71,INSUMOS!$A:$D,4,0),IFERROR(VLOOKUP($B71,COTAÇÕES!$A:$J,9,0),"")))</f>
        <v/>
      </c>
      <c r="H71" s="466">
        <f>ROUND(IF($B71="",IFERROR(VLOOKUP($A71,SERVIÇOS!$A:$F,4,0),IFERROR(VLOOKUP($A71,$C:$J,6,0),)),IFERROR(VLOOKUP($B71,INSUMOS!$A:$D,4,0),IFERROR(VLOOKUP($B71,COTAÇÕES!$A:$J,9,0),)))*$F71,2)</f>
        <v>0</v>
      </c>
      <c r="I71" s="466">
        <f>ROUND(IF($B71="",IFERROR(VLOOKUP($A71,SERVIÇOS!$A:$F,5,0),IFERROR(VLOOKUP($A71,$C:$J,7,0),)),0)*$F71,2)</f>
        <v>0</v>
      </c>
      <c r="J71" s="467">
        <f t="shared" si="7"/>
        <v>0</v>
      </c>
      <c r="K71" s="525"/>
    </row>
    <row r="72" spans="1:11" s="41" customFormat="1">
      <c r="A72" s="460"/>
      <c r="B72" s="461"/>
      <c r="C72" s="462"/>
      <c r="D72" s="463" t="str">
        <f>IF($B72="",IFERROR(VLOOKUP($A72,SERVIÇOS!$A:$F,2,0),IFERROR(VLOOKUP($A72,$C:$J,2,0),"")),IFERROR(VLOOKUP($B72,INSUMOS!$A:$D,2,0),IFERROR(VLOOKUP($B72,COTAÇÕES!$A:$J,2,0),"")))</f>
        <v/>
      </c>
      <c r="E72" s="536" t="str">
        <f>IF($B72="",IFERROR(VLOOKUP($A72,SERVIÇOS!$A:$F,3,0),IFERROR(VLOOKUP($A72,$C:$J,3,0),"")),IFERROR(VLOOKUP($B72,INSUMOS!$A:$D,3,0),IFERROR(VLOOKUP($B72,COTAÇÕES!$A:$J,5,0),"")))</f>
        <v/>
      </c>
      <c r="F72" s="464"/>
      <c r="G72" s="465" t="str">
        <f>IF($B72="",IFERROR(VLOOKUP($A72,SERVIÇOS!$A:$F,6,0),IFERROR(VLOOKUP($A72,$C:$J,8,0),"")),IFERROR(VLOOKUP($B72,INSUMOS!$A:$D,4,0),IFERROR(VLOOKUP($B72,COTAÇÕES!$A:$J,9,0),"")))</f>
        <v/>
      </c>
      <c r="H72" s="466">
        <f>ROUND(IF($B72="",IFERROR(VLOOKUP($A72,SERVIÇOS!$A:$F,4,0),IFERROR(VLOOKUP($A72,$C:$J,6,0),)),IFERROR(VLOOKUP($B72,INSUMOS!$A:$D,4,0),IFERROR(VLOOKUP($B72,COTAÇÕES!$A:$J,9,0),)))*$F72,2)</f>
        <v>0</v>
      </c>
      <c r="I72" s="466">
        <f>ROUND(IF($B72="",IFERROR(VLOOKUP($A72,SERVIÇOS!$A:$F,5,0),IFERROR(VLOOKUP($A72,$C:$J,7,0),)),0)*$F72,2)</f>
        <v>0</v>
      </c>
      <c r="J72" s="467">
        <f t="shared" si="7"/>
        <v>0</v>
      </c>
      <c r="K72" s="525"/>
    </row>
    <row r="73" spans="1:11" s="41" customFormat="1">
      <c r="A73" s="460"/>
      <c r="B73" s="461"/>
      <c r="C73" s="462"/>
      <c r="D73" s="463" t="str">
        <f>IF($B73="",IFERROR(VLOOKUP($A73,SERVIÇOS!$A:$F,2,0),IFERROR(VLOOKUP($A73,$C:$J,2,0),"")),IFERROR(VLOOKUP($B73,INSUMOS!$A:$D,2,0),IFERROR(VLOOKUP($B73,COTAÇÕES!$A:$J,2,0),"")))</f>
        <v/>
      </c>
      <c r="E73" s="536" t="str">
        <f>IF($B73="",IFERROR(VLOOKUP($A73,SERVIÇOS!$A:$F,3,0),IFERROR(VLOOKUP($A73,$C:$J,3,0),"")),IFERROR(VLOOKUP($B73,INSUMOS!$A:$D,3,0),IFERROR(VLOOKUP($B73,COTAÇÕES!$A:$J,5,0),"")))</f>
        <v/>
      </c>
      <c r="F73" s="464"/>
      <c r="G73" s="465" t="str">
        <f>IF($B73="",IFERROR(VLOOKUP($A73,SERVIÇOS!$A:$F,6,0),IFERROR(VLOOKUP($A73,$C:$J,8,0),"")),IFERROR(VLOOKUP($B73,INSUMOS!$A:$D,4,0),IFERROR(VLOOKUP($B73,COTAÇÕES!$A:$J,9,0),"")))</f>
        <v/>
      </c>
      <c r="H73" s="466">
        <f>ROUND(IF($B73="",IFERROR(VLOOKUP($A73,SERVIÇOS!$A:$F,4,0),IFERROR(VLOOKUP($A73,$C:$J,6,0),)),IFERROR(VLOOKUP($B73,INSUMOS!$A:$D,4,0),IFERROR(VLOOKUP($B73,COTAÇÕES!$A:$J,9,0),)))*$F73,2)</f>
        <v>0</v>
      </c>
      <c r="I73" s="466">
        <f>ROUND(IF($B73="",IFERROR(VLOOKUP($A73,SERVIÇOS!$A:$F,5,0),IFERROR(VLOOKUP($A73,$C:$J,7,0),)),0)*$F73,2)</f>
        <v>0</v>
      </c>
      <c r="J73" s="467">
        <f t="shared" si="7"/>
        <v>0</v>
      </c>
      <c r="K73" s="525"/>
    </row>
    <row r="74" spans="1:11" s="41" customFormat="1">
      <c r="A74" s="460"/>
      <c r="B74" s="461"/>
      <c r="C74" s="462"/>
      <c r="D74" s="463" t="str">
        <f>IF($B74="",IFERROR(VLOOKUP($A74,SERVIÇOS!$A:$F,2,0),IFERROR(VLOOKUP($A74,$C:$J,2,0),"")),IFERROR(VLOOKUP($B74,INSUMOS!$A:$D,2,0),IFERROR(VLOOKUP($B74,COTAÇÕES!$A:$J,2,0),"")))</f>
        <v/>
      </c>
      <c r="E74" s="536" t="str">
        <f>IF($B74="",IFERROR(VLOOKUP($A74,SERVIÇOS!$A:$F,3,0),IFERROR(VLOOKUP($A74,$C:$J,3,0),"")),IFERROR(VLOOKUP($B74,INSUMOS!$A:$D,3,0),IFERROR(VLOOKUP($B74,COTAÇÕES!$A:$J,5,0),"")))</f>
        <v/>
      </c>
      <c r="F74" s="464"/>
      <c r="G74" s="465" t="str">
        <f>IF($B74="",IFERROR(VLOOKUP($A74,SERVIÇOS!$A:$F,6,0),IFERROR(VLOOKUP($A74,$C:$J,8,0),"")),IFERROR(VLOOKUP($B74,INSUMOS!$A:$D,4,0),IFERROR(VLOOKUP($B74,COTAÇÕES!$A:$J,9,0),"")))</f>
        <v/>
      </c>
      <c r="H74" s="466">
        <f>ROUND(IF($B74="",IFERROR(VLOOKUP($A74,SERVIÇOS!$A:$F,4,0),IFERROR(VLOOKUP($A74,$C:$J,6,0),)),IFERROR(VLOOKUP($B74,INSUMOS!$A:$D,4,0),IFERROR(VLOOKUP($B74,COTAÇÕES!$A:$J,9,0),)))*$F74,2)</f>
        <v>0</v>
      </c>
      <c r="I74" s="466">
        <f>ROUND(IF($B74="",IFERROR(VLOOKUP($A74,SERVIÇOS!$A:$F,5,0),IFERROR(VLOOKUP($A74,$C:$J,7,0),)),0)*$F74,2)</f>
        <v>0</v>
      </c>
      <c r="J74" s="467">
        <f t="shared" si="7"/>
        <v>0</v>
      </c>
      <c r="K74" s="525"/>
    </row>
    <row r="75" spans="1:11" s="41" customFormat="1">
      <c r="A75" s="460"/>
      <c r="B75" s="461"/>
      <c r="C75" s="462"/>
      <c r="D75" s="463" t="str">
        <f>IF($B75="",IFERROR(VLOOKUP($A75,SERVIÇOS!$A:$F,2,0),IFERROR(VLOOKUP($A75,$C:$J,2,0),"")),IFERROR(VLOOKUP($B75,INSUMOS!$A:$D,2,0),IFERROR(VLOOKUP($B75,COTAÇÕES!$A:$J,2,0),"")))</f>
        <v/>
      </c>
      <c r="E75" s="536" t="str">
        <f>IF($B75="",IFERROR(VLOOKUP($A75,SERVIÇOS!$A:$F,3,0),IFERROR(VLOOKUP($A75,$C:$J,3,0),"")),IFERROR(VLOOKUP($B75,INSUMOS!$A:$D,3,0),IFERROR(VLOOKUP($B75,COTAÇÕES!$A:$J,5,0),"")))</f>
        <v/>
      </c>
      <c r="F75" s="464"/>
      <c r="G75" s="465" t="str">
        <f>IF($B75="",IFERROR(VLOOKUP($A75,SERVIÇOS!$A:$F,6,0),IFERROR(VLOOKUP($A75,$C:$J,8,0),"")),IFERROR(VLOOKUP($B75,INSUMOS!$A:$D,4,0),IFERROR(VLOOKUP($B75,COTAÇÕES!$A:$J,9,0),"")))</f>
        <v/>
      </c>
      <c r="H75" s="466">
        <f>ROUND(IF($B75="",IFERROR(VLOOKUP($A75,SERVIÇOS!$A:$F,4,0),IFERROR(VLOOKUP($A75,$C:$J,6,0),)),IFERROR(VLOOKUP($B75,INSUMOS!$A:$D,4,0),IFERROR(VLOOKUP($B75,COTAÇÕES!$A:$J,9,0),)))*$F75,2)</f>
        <v>0</v>
      </c>
      <c r="I75" s="466">
        <f>ROUND(IF($B75="",IFERROR(VLOOKUP($A75,SERVIÇOS!$A:$F,5,0),IFERROR(VLOOKUP($A75,$C:$J,7,0),)),0)*$F75,2)</f>
        <v>0</v>
      </c>
      <c r="J75" s="467">
        <f t="shared" si="7"/>
        <v>0</v>
      </c>
      <c r="K75" s="525"/>
    </row>
    <row r="76" spans="1:11" s="41" customFormat="1">
      <c r="A76" s="460"/>
      <c r="B76" s="461"/>
      <c r="C76" s="462"/>
      <c r="D76" s="463" t="str">
        <f>IF($B76="",IFERROR(VLOOKUP($A76,SERVIÇOS!$A:$F,2,0),IFERROR(VLOOKUP($A76,$C:$J,2,0),"")),IFERROR(VLOOKUP($B76,INSUMOS!$A:$D,2,0),IFERROR(VLOOKUP($B76,COTAÇÕES!$A:$J,2,0),"")))</f>
        <v/>
      </c>
      <c r="E76" s="536" t="str">
        <f>IF($B76="",IFERROR(VLOOKUP($A76,SERVIÇOS!$A:$F,3,0),IFERROR(VLOOKUP($A76,$C:$J,3,0),"")),IFERROR(VLOOKUP($B76,INSUMOS!$A:$D,3,0),IFERROR(VLOOKUP($B76,COTAÇÕES!$A:$J,5,0),"")))</f>
        <v/>
      </c>
      <c r="F76" s="464"/>
      <c r="G76" s="465" t="str">
        <f>IF($B76="",IFERROR(VLOOKUP($A76,SERVIÇOS!$A:$F,6,0),IFERROR(VLOOKUP($A76,$C:$J,8,0),"")),IFERROR(VLOOKUP($B76,INSUMOS!$A:$D,4,0),IFERROR(VLOOKUP($B76,COTAÇÕES!$A:$J,9,0),"")))</f>
        <v/>
      </c>
      <c r="H76" s="466">
        <f>ROUND(IF($B76="",IFERROR(VLOOKUP($A76,SERVIÇOS!$A:$F,4,0),IFERROR(VLOOKUP($A76,$C:$J,6,0),)),IFERROR(VLOOKUP($B76,INSUMOS!$A:$D,4,0),IFERROR(VLOOKUP($B76,COTAÇÕES!$A:$J,9,0),)))*$F76,2)</f>
        <v>0</v>
      </c>
      <c r="I76" s="466">
        <f>ROUND(IF($B76="",IFERROR(VLOOKUP($A76,SERVIÇOS!$A:$F,5,0),IFERROR(VLOOKUP($A76,$C:$J,7,0),)),0)*$F76,2)</f>
        <v>0</v>
      </c>
      <c r="J76" s="467">
        <f t="shared" si="7"/>
        <v>0</v>
      </c>
      <c r="K76" s="525"/>
    </row>
    <row r="77" spans="1:11">
      <c r="A77" s="460"/>
      <c r="B77" s="461"/>
      <c r="C77" s="462"/>
      <c r="D77" s="463" t="str">
        <f>IF($B77="",IFERROR(VLOOKUP($A77,SERVIÇOS!$A:$F,2,0),IFERROR(VLOOKUP($A77,$C:$J,2,0),"")),IFERROR(VLOOKUP($B77,INSUMOS!$A:$D,2,0),IFERROR(VLOOKUP($B77,COTAÇÕES!$A:$J,2,0),"")))</f>
        <v/>
      </c>
      <c r="E77" s="536" t="str">
        <f>IF($B77="",IFERROR(VLOOKUP($A77,SERVIÇOS!$A:$F,3,0),IFERROR(VLOOKUP($A77,$C:$J,3,0),"")),IFERROR(VLOOKUP($B77,INSUMOS!$A:$D,3,0),IFERROR(VLOOKUP($B77,COTAÇÕES!$A:$J,5,0),"")))</f>
        <v/>
      </c>
      <c r="F77" s="464"/>
      <c r="G77" s="465" t="str">
        <f>IF($B77="",IFERROR(VLOOKUP($A77,SERVIÇOS!$A:$F,6,0),IFERROR(VLOOKUP($A77,$C:$J,8,0),"")),IFERROR(VLOOKUP($B77,INSUMOS!$A:$D,4,0),IFERROR(VLOOKUP($B77,COTAÇÕES!$A:$J,9,0),"")))</f>
        <v/>
      </c>
      <c r="H77" s="466">
        <f>ROUND(IF($B77="",IFERROR(VLOOKUP($A77,SERVIÇOS!$A:$F,4,0),IFERROR(VLOOKUP($A77,$C:$J,6,0),)),IFERROR(VLOOKUP($B77,INSUMOS!$A:$D,4,0),IFERROR(VLOOKUP($B77,COTAÇÕES!$A:$J,9,0),)))*$F77,2)</f>
        <v>0</v>
      </c>
      <c r="I77" s="466">
        <f>ROUND(IF($B77="",IFERROR(VLOOKUP($A77,SERVIÇOS!$A:$F,5,0),IFERROR(VLOOKUP($A77,$C:$J,7,0),)),0)*$F77,2)</f>
        <v>0</v>
      </c>
      <c r="J77" s="467">
        <f t="shared" si="7"/>
        <v>0</v>
      </c>
      <c r="K77" s="525"/>
    </row>
    <row r="78" spans="1:11">
      <c r="A78" s="460"/>
      <c r="B78" s="461"/>
      <c r="C78" s="462"/>
      <c r="D78" s="463" t="str">
        <f>IF($B78="",IFERROR(VLOOKUP($A78,SERVIÇOS!$A:$F,2,0),IFERROR(VLOOKUP($A78,$C:$J,2,0),"")),IFERROR(VLOOKUP($B78,INSUMOS!$A:$D,2,0),IFERROR(VLOOKUP($B78,COTAÇÕES!$A:$J,2,0),"")))</f>
        <v/>
      </c>
      <c r="E78" s="536" t="str">
        <f>IF($B78="",IFERROR(VLOOKUP($A78,SERVIÇOS!$A:$F,3,0),IFERROR(VLOOKUP($A78,$C:$J,3,0),"")),IFERROR(VLOOKUP($B78,INSUMOS!$A:$D,3,0),IFERROR(VLOOKUP($B78,COTAÇÕES!$A:$J,5,0),"")))</f>
        <v/>
      </c>
      <c r="F78" s="464"/>
      <c r="G78" s="465" t="str">
        <f>IF($B78="",IFERROR(VLOOKUP($A78,SERVIÇOS!$A:$F,6,0),IFERROR(VLOOKUP($A78,$C:$J,8,0),"")),IFERROR(VLOOKUP($B78,INSUMOS!$A:$D,4,0),IFERROR(VLOOKUP($B78,COTAÇÕES!$A:$J,9,0),"")))</f>
        <v/>
      </c>
      <c r="H78" s="466">
        <f>ROUND(IF($B78="",IFERROR(VLOOKUP($A78,SERVIÇOS!$A:$F,4,0),IFERROR(VLOOKUP($A78,$C:$J,6,0),)),IFERROR(VLOOKUP($B78,INSUMOS!$A:$D,4,0),IFERROR(VLOOKUP($B78,COTAÇÕES!$A:$J,9,0),)))*$F78,2)</f>
        <v>0</v>
      </c>
      <c r="I78" s="466">
        <f>ROUND(IF($B78="",IFERROR(VLOOKUP($A78,SERVIÇOS!$A:$F,5,0),IFERROR(VLOOKUP($A78,$C:$J,7,0),)),0)*$F78,2)</f>
        <v>0</v>
      </c>
      <c r="J78" s="467">
        <f t="shared" si="7"/>
        <v>0</v>
      </c>
      <c r="K78" s="525"/>
    </row>
    <row r="79" spans="1:11">
      <c r="A79" s="460"/>
      <c r="B79" s="461"/>
      <c r="C79" s="462"/>
      <c r="D79" s="463" t="str">
        <f>IF($B79="",IFERROR(VLOOKUP($A79,SERVIÇOS!$A:$F,2,0),IFERROR(VLOOKUP($A79,$C:$J,2,0),"")),IFERROR(VLOOKUP($B79,INSUMOS!$A:$D,2,0),IFERROR(VLOOKUP($B79,COTAÇÕES!$A:$J,2,0),"")))</f>
        <v/>
      </c>
      <c r="E79" s="536" t="str">
        <f>IF($B79="",IFERROR(VLOOKUP($A79,SERVIÇOS!$A:$F,3,0),IFERROR(VLOOKUP($A79,$C:$J,3,0),"")),IFERROR(VLOOKUP($B79,INSUMOS!$A:$D,3,0),IFERROR(VLOOKUP($B79,COTAÇÕES!$A:$J,5,0),"")))</f>
        <v/>
      </c>
      <c r="F79" s="464"/>
      <c r="G79" s="465" t="str">
        <f>IF($B79="",IFERROR(VLOOKUP($A79,SERVIÇOS!$A:$F,6,0),IFERROR(VLOOKUP($A79,$C:$J,8,0),"")),IFERROR(VLOOKUP($B79,INSUMOS!$A:$D,4,0),IFERROR(VLOOKUP($B79,COTAÇÕES!$A:$J,9,0),"")))</f>
        <v/>
      </c>
      <c r="H79" s="466">
        <f>ROUND(IF($B79="",IFERROR(VLOOKUP($A79,SERVIÇOS!$A:$F,4,0),IFERROR(VLOOKUP($A79,$C:$J,6,0),)),IFERROR(VLOOKUP($B79,INSUMOS!$A:$D,4,0),IFERROR(VLOOKUP($B79,COTAÇÕES!$A:$J,9,0),)))*$F79,2)</f>
        <v>0</v>
      </c>
      <c r="I79" s="466">
        <f>ROUND(IF($B79="",IFERROR(VLOOKUP($A79,SERVIÇOS!$A:$F,5,0),IFERROR(VLOOKUP($A79,$C:$J,7,0),)),0)*$F79,2)</f>
        <v>0</v>
      </c>
      <c r="J79" s="467">
        <f t="shared" si="7"/>
        <v>0</v>
      </c>
      <c r="K79" s="525"/>
    </row>
    <row r="80" spans="1:11">
      <c r="A80" s="460"/>
      <c r="B80" s="461"/>
      <c r="C80" s="462"/>
      <c r="D80" s="463" t="str">
        <f>IF($B80="",IFERROR(VLOOKUP($A80,SERVIÇOS!$A:$F,2,0),IFERROR(VLOOKUP($A80,$C:$J,2,0),"")),IFERROR(VLOOKUP($B80,INSUMOS!$A:$D,2,0),IFERROR(VLOOKUP($B80,COTAÇÕES!$A:$J,2,0),"")))</f>
        <v/>
      </c>
      <c r="E80" s="536" t="str">
        <f>IF($B80="",IFERROR(VLOOKUP($A80,SERVIÇOS!$A:$F,3,0),IFERROR(VLOOKUP($A80,$C:$J,3,0),"")),IFERROR(VLOOKUP($B80,INSUMOS!$A:$D,3,0),IFERROR(VLOOKUP($B80,COTAÇÕES!$A:$J,5,0),"")))</f>
        <v/>
      </c>
      <c r="F80" s="464"/>
      <c r="G80" s="465" t="str">
        <f>IF($B80="",IFERROR(VLOOKUP($A80,SERVIÇOS!$A:$F,6,0),IFERROR(VLOOKUP($A80,$C:$J,8,0),"")),IFERROR(VLOOKUP($B80,INSUMOS!$A:$D,4,0),IFERROR(VLOOKUP($B80,COTAÇÕES!$A:$J,9,0),"")))</f>
        <v/>
      </c>
      <c r="H80" s="466">
        <f>ROUND(IF($B80="",IFERROR(VLOOKUP($A80,SERVIÇOS!$A:$F,4,0),IFERROR(VLOOKUP($A80,$C:$J,6,0),)),IFERROR(VLOOKUP($B80,INSUMOS!$A:$D,4,0),IFERROR(VLOOKUP($B80,COTAÇÕES!$A:$J,9,0),)))*$F80,2)</f>
        <v>0</v>
      </c>
      <c r="I80" s="466">
        <f>ROUND(IF($B80="",IFERROR(VLOOKUP($A80,SERVIÇOS!$A:$F,5,0),IFERROR(VLOOKUP($A80,$C:$J,7,0),)),0)*$F80,2)</f>
        <v>0</v>
      </c>
      <c r="J80" s="467">
        <f t="shared" si="7"/>
        <v>0</v>
      </c>
      <c r="K80" s="525"/>
    </row>
    <row r="81" spans="1:11">
      <c r="A81" s="460"/>
      <c r="B81" s="461"/>
      <c r="C81" s="462"/>
      <c r="D81" s="463" t="str">
        <f>IF($B81="",IFERROR(VLOOKUP($A81,SERVIÇOS!$A:$F,2,0),IFERROR(VLOOKUP($A81,$C:$J,2,0),"")),IFERROR(VLOOKUP($B81,INSUMOS!$A:$D,2,0),IFERROR(VLOOKUP($B81,COTAÇÕES!$A:$J,2,0),"")))</f>
        <v/>
      </c>
      <c r="E81" s="536" t="str">
        <f>IF($B81="",IFERROR(VLOOKUP($A81,SERVIÇOS!$A:$F,3,0),IFERROR(VLOOKUP($A81,$C:$J,3,0),"")),IFERROR(VLOOKUP($B81,INSUMOS!$A:$D,3,0),IFERROR(VLOOKUP($B81,COTAÇÕES!$A:$J,5,0),"")))</f>
        <v/>
      </c>
      <c r="F81" s="464"/>
      <c r="G81" s="465" t="str">
        <f>IF($B81="",IFERROR(VLOOKUP($A81,SERVIÇOS!$A:$F,6,0),IFERROR(VLOOKUP($A81,$C:$J,8,0),"")),IFERROR(VLOOKUP($B81,INSUMOS!$A:$D,4,0),IFERROR(VLOOKUP($B81,COTAÇÕES!$A:$J,9,0),"")))</f>
        <v/>
      </c>
      <c r="H81" s="466">
        <f>ROUND(IF($B81="",IFERROR(VLOOKUP($A81,SERVIÇOS!$A:$F,4,0),IFERROR(VLOOKUP($A81,$C:$J,6,0),)),IFERROR(VLOOKUP($B81,INSUMOS!$A:$D,4,0),IFERROR(VLOOKUP($B81,COTAÇÕES!$A:$J,9,0),)))*$F81,2)</f>
        <v>0</v>
      </c>
      <c r="I81" s="466">
        <f>ROUND(IF($B81="",IFERROR(VLOOKUP($A81,SERVIÇOS!$A:$F,5,0),IFERROR(VLOOKUP($A81,$C:$J,7,0),)),0)*$F81,2)</f>
        <v>0</v>
      </c>
      <c r="J81" s="467">
        <f t="shared" si="7"/>
        <v>0</v>
      </c>
      <c r="K81" s="525"/>
    </row>
    <row r="82" spans="1:11">
      <c r="A82" s="460"/>
      <c r="B82" s="461"/>
      <c r="C82" s="462"/>
      <c r="D82" s="463" t="str">
        <f>IF($B82="",IFERROR(VLOOKUP($A82,SERVIÇOS!$A:$F,2,0),IFERROR(VLOOKUP($A82,$C:$J,2,0),"")),IFERROR(VLOOKUP($B82,INSUMOS!$A:$D,2,0),IFERROR(VLOOKUP($B82,COTAÇÕES!$A:$J,2,0),"")))</f>
        <v/>
      </c>
      <c r="E82" s="536" t="str">
        <f>IF($B82="",IFERROR(VLOOKUP($A82,SERVIÇOS!$A:$F,3,0),IFERROR(VLOOKUP($A82,$C:$J,3,0),"")),IFERROR(VLOOKUP($B82,INSUMOS!$A:$D,3,0),IFERROR(VLOOKUP($B82,COTAÇÕES!$A:$J,5,0),"")))</f>
        <v/>
      </c>
      <c r="F82" s="464"/>
      <c r="G82" s="465" t="str">
        <f>IF($B82="",IFERROR(VLOOKUP($A82,SERVIÇOS!$A:$F,6,0),IFERROR(VLOOKUP($A82,$C:$J,8,0),"")),IFERROR(VLOOKUP($B82,INSUMOS!$A:$D,4,0),IFERROR(VLOOKUP($B82,COTAÇÕES!$A:$J,9,0),"")))</f>
        <v/>
      </c>
      <c r="H82" s="466">
        <f>ROUND(IF($B82="",IFERROR(VLOOKUP($A82,SERVIÇOS!$A:$F,4,0),IFERROR(VLOOKUP($A82,$C:$J,6,0),)),IFERROR(VLOOKUP($B82,INSUMOS!$A:$D,4,0),IFERROR(VLOOKUP($B82,COTAÇÕES!$A:$J,9,0),)))*$F82,2)</f>
        <v>0</v>
      </c>
      <c r="I82" s="466">
        <f>ROUND(IF($B82="",IFERROR(VLOOKUP($A82,SERVIÇOS!$A:$F,5,0),IFERROR(VLOOKUP($A82,$C:$J,7,0),)),0)*$F82,2)</f>
        <v>0</v>
      </c>
      <c r="J82" s="467">
        <f t="shared" si="7"/>
        <v>0</v>
      </c>
      <c r="K82" s="525"/>
    </row>
    <row r="83" spans="1:11">
      <c r="A83" s="460"/>
      <c r="B83" s="461"/>
      <c r="C83" s="462"/>
      <c r="D83" s="463" t="str">
        <f>IF($B83="",IFERROR(VLOOKUP($A83,SERVIÇOS!$A:$F,2,0),IFERROR(VLOOKUP($A83,$C:$J,2,0),"")),IFERROR(VLOOKUP($B83,INSUMOS!$A:$D,2,0),IFERROR(VLOOKUP($B83,COTAÇÕES!$A:$J,2,0),"")))</f>
        <v/>
      </c>
      <c r="E83" s="536" t="str">
        <f>IF($B83="",IFERROR(VLOOKUP($A83,SERVIÇOS!$A:$F,3,0),IFERROR(VLOOKUP($A83,$C:$J,3,0),"")),IFERROR(VLOOKUP($B83,INSUMOS!$A:$D,3,0),IFERROR(VLOOKUP($B83,COTAÇÕES!$A:$J,5,0),"")))</f>
        <v/>
      </c>
      <c r="F83" s="464"/>
      <c r="G83" s="465" t="str">
        <f>IF($B83="",IFERROR(VLOOKUP($A83,SERVIÇOS!$A:$F,6,0),IFERROR(VLOOKUP($A83,$C:$J,8,0),"")),IFERROR(VLOOKUP($B83,INSUMOS!$A:$D,4,0),IFERROR(VLOOKUP($B83,COTAÇÕES!$A:$J,9,0),"")))</f>
        <v/>
      </c>
      <c r="H83" s="466">
        <f>ROUND(IF($B83="",IFERROR(VLOOKUP($A83,SERVIÇOS!$A:$F,4,0),IFERROR(VLOOKUP($A83,$C:$J,6,0),)),IFERROR(VLOOKUP($B83,INSUMOS!$A:$D,4,0),IFERROR(VLOOKUP($B83,COTAÇÕES!$A:$J,9,0),)))*$F83,2)</f>
        <v>0</v>
      </c>
      <c r="I83" s="466">
        <f>ROUND(IF($B83="",IFERROR(VLOOKUP($A83,SERVIÇOS!$A:$F,5,0),IFERROR(VLOOKUP($A83,$C:$J,7,0),)),0)*$F83,2)</f>
        <v>0</v>
      </c>
      <c r="J83" s="467">
        <f t="shared" si="7"/>
        <v>0</v>
      </c>
      <c r="K83" s="525"/>
    </row>
    <row r="84" spans="1:11">
      <c r="A84" s="460"/>
      <c r="B84" s="461"/>
      <c r="C84" s="462"/>
      <c r="D84" s="463" t="str">
        <f>IF($B84="",IFERROR(VLOOKUP($A84,SERVIÇOS!$A:$F,2,0),IFERROR(VLOOKUP($A84,$C:$J,2,0),"")),IFERROR(VLOOKUP($B84,INSUMOS!$A:$D,2,0),IFERROR(VLOOKUP($B84,COTAÇÕES!$A:$J,2,0),"")))</f>
        <v/>
      </c>
      <c r="E84" s="536" t="str">
        <f>IF($B84="",IFERROR(VLOOKUP($A84,SERVIÇOS!$A:$F,3,0),IFERROR(VLOOKUP($A84,$C:$J,3,0),"")),IFERROR(VLOOKUP($B84,INSUMOS!$A:$D,3,0),IFERROR(VLOOKUP($B84,COTAÇÕES!$A:$J,5,0),"")))</f>
        <v/>
      </c>
      <c r="F84" s="464"/>
      <c r="G84" s="465" t="str">
        <f>IF($B84="",IFERROR(VLOOKUP($A84,SERVIÇOS!$A:$F,6,0),IFERROR(VLOOKUP($A84,$C:$J,8,0),"")),IFERROR(VLOOKUP($B84,INSUMOS!$A:$D,4,0),IFERROR(VLOOKUP($B84,COTAÇÕES!$A:$J,9,0),"")))</f>
        <v/>
      </c>
      <c r="H84" s="466">
        <f>ROUND(IF($B84="",IFERROR(VLOOKUP($A84,SERVIÇOS!$A:$F,4,0),IFERROR(VLOOKUP($A84,$C:$J,6,0),)),IFERROR(VLOOKUP($B84,INSUMOS!$A:$D,4,0),IFERROR(VLOOKUP($B84,COTAÇÕES!$A:$J,9,0),)))*$F84,2)</f>
        <v>0</v>
      </c>
      <c r="I84" s="466">
        <f>ROUND(IF($B84="",IFERROR(VLOOKUP($A84,SERVIÇOS!$A:$F,5,0),IFERROR(VLOOKUP($A84,$C:$J,7,0),)),0)*$F84,2)</f>
        <v>0</v>
      </c>
      <c r="J84" s="467">
        <f t="shared" si="7"/>
        <v>0</v>
      </c>
      <c r="K84" s="525"/>
    </row>
    <row r="85" spans="1:11">
      <c r="A85" s="460"/>
      <c r="B85" s="461"/>
      <c r="C85" s="462"/>
      <c r="D85" s="463" t="str">
        <f>IF($B85="",IFERROR(VLOOKUP($A85,SERVIÇOS!$A:$F,2,0),IFERROR(VLOOKUP($A85,$C:$J,2,0),"")),IFERROR(VLOOKUP($B85,INSUMOS!$A:$D,2,0),IFERROR(VLOOKUP($B85,COTAÇÕES!$A:$J,2,0),"")))</f>
        <v/>
      </c>
      <c r="E85" s="536" t="str">
        <f>IF($B85="",IFERROR(VLOOKUP($A85,SERVIÇOS!$A:$F,3,0),IFERROR(VLOOKUP($A85,$C:$J,3,0),"")),IFERROR(VLOOKUP($B85,INSUMOS!$A:$D,3,0),IFERROR(VLOOKUP($B85,COTAÇÕES!$A:$J,5,0),"")))</f>
        <v/>
      </c>
      <c r="F85" s="464"/>
      <c r="G85" s="465" t="str">
        <f>IF($B85="",IFERROR(VLOOKUP($A85,SERVIÇOS!$A:$F,6,0),IFERROR(VLOOKUP($A85,$C:$J,8,0),"")),IFERROR(VLOOKUP($B85,INSUMOS!$A:$D,4,0),IFERROR(VLOOKUP($B85,COTAÇÕES!$A:$J,9,0),"")))</f>
        <v/>
      </c>
      <c r="H85" s="466">
        <f>ROUND(IF($B85="",IFERROR(VLOOKUP($A85,SERVIÇOS!$A:$F,4,0),IFERROR(VLOOKUP($A85,$C:$J,6,0),)),IFERROR(VLOOKUP($B85,INSUMOS!$A:$D,4,0),IFERROR(VLOOKUP($B85,COTAÇÕES!$A:$J,9,0),)))*$F85,2)</f>
        <v>0</v>
      </c>
      <c r="I85" s="466">
        <f>ROUND(IF($B85="",IFERROR(VLOOKUP($A85,SERVIÇOS!$A:$F,5,0),IFERROR(VLOOKUP($A85,$C:$J,7,0),)),0)*$F85,2)</f>
        <v>0</v>
      </c>
      <c r="J85" s="467">
        <f t="shared" si="7"/>
        <v>0</v>
      </c>
      <c r="K85" s="525"/>
    </row>
    <row r="86" spans="1:11">
      <c r="A86" s="460"/>
      <c r="B86" s="461"/>
      <c r="C86" s="462"/>
      <c r="D86" s="463" t="str">
        <f>IF($B86="",IFERROR(VLOOKUP($A86,SERVIÇOS!$A:$F,2,0),IFERROR(VLOOKUP($A86,$C:$J,2,0),"")),IFERROR(VLOOKUP($B86,INSUMOS!$A:$D,2,0),IFERROR(VLOOKUP($B86,COTAÇÕES!$A:$J,2,0),"")))</f>
        <v/>
      </c>
      <c r="E86" s="536" t="str">
        <f>IF($B86="",IFERROR(VLOOKUP($A86,SERVIÇOS!$A:$F,3,0),IFERROR(VLOOKUP($A86,$C:$J,3,0),"")),IFERROR(VLOOKUP($B86,INSUMOS!$A:$D,3,0),IFERROR(VLOOKUP($B86,COTAÇÕES!$A:$J,5,0),"")))</f>
        <v/>
      </c>
      <c r="F86" s="464"/>
      <c r="G86" s="465" t="str">
        <f>IF($B86="",IFERROR(VLOOKUP($A86,SERVIÇOS!$A:$F,6,0),IFERROR(VLOOKUP($A86,$C:$J,8,0),"")),IFERROR(VLOOKUP($B86,INSUMOS!$A:$D,4,0),IFERROR(VLOOKUP($B86,COTAÇÕES!$A:$J,9,0),"")))</f>
        <v/>
      </c>
      <c r="H86" s="466">
        <f>ROUND(IF($B86="",IFERROR(VLOOKUP($A86,SERVIÇOS!$A:$F,4,0),IFERROR(VLOOKUP($A86,$C:$J,6,0),)),IFERROR(VLOOKUP($B86,INSUMOS!$A:$D,4,0),IFERROR(VLOOKUP($B86,COTAÇÕES!$A:$J,9,0),)))*$F86,2)</f>
        <v>0</v>
      </c>
      <c r="I86" s="466">
        <f>ROUND(IF($B86="",IFERROR(VLOOKUP($A86,SERVIÇOS!$A:$F,5,0),IFERROR(VLOOKUP($A86,$C:$J,7,0),)),0)*$F86,2)</f>
        <v>0</v>
      </c>
      <c r="J86" s="467">
        <f t="shared" si="7"/>
        <v>0</v>
      </c>
      <c r="K86" s="525"/>
    </row>
    <row r="87" spans="1:11">
      <c r="A87" s="460"/>
      <c r="B87" s="461"/>
      <c r="C87" s="462"/>
      <c r="D87" s="463" t="str">
        <f>IF($B87="",IFERROR(VLOOKUP($A87,SERVIÇOS!$A:$F,2,0),IFERROR(VLOOKUP($A87,$C:$J,2,0),"")),IFERROR(VLOOKUP($B87,INSUMOS!$A:$D,2,0),IFERROR(VLOOKUP($B87,COTAÇÕES!$A:$J,2,0),"")))</f>
        <v/>
      </c>
      <c r="E87" s="536" t="str">
        <f>IF($B87="",IFERROR(VLOOKUP($A87,SERVIÇOS!$A:$F,3,0),IFERROR(VLOOKUP($A87,$C:$J,3,0),"")),IFERROR(VLOOKUP($B87,INSUMOS!$A:$D,3,0),IFERROR(VLOOKUP($B87,COTAÇÕES!$A:$J,5,0),"")))</f>
        <v/>
      </c>
      <c r="F87" s="464"/>
      <c r="G87" s="465" t="str">
        <f>IF($B87="",IFERROR(VLOOKUP($A87,SERVIÇOS!$A:$F,6,0),IFERROR(VLOOKUP($A87,$C:$J,8,0),"")),IFERROR(VLOOKUP($B87,INSUMOS!$A:$D,4,0),IFERROR(VLOOKUP($B87,COTAÇÕES!$A:$J,9,0),"")))</f>
        <v/>
      </c>
      <c r="H87" s="466">
        <f>ROUND(IF($B87="",IFERROR(VLOOKUP($A87,SERVIÇOS!$A:$F,4,0),IFERROR(VLOOKUP($A87,$C:$J,6,0),)),IFERROR(VLOOKUP($B87,INSUMOS!$A:$D,4,0),IFERROR(VLOOKUP($B87,COTAÇÕES!$A:$J,9,0),)))*$F87,2)</f>
        <v>0</v>
      </c>
      <c r="I87" s="466">
        <f>ROUND(IF($B87="",IFERROR(VLOOKUP($A87,SERVIÇOS!$A:$F,5,0),IFERROR(VLOOKUP($A87,$C:$J,7,0),)),0)*$F87,2)</f>
        <v>0</v>
      </c>
      <c r="J87" s="467">
        <f t="shared" si="7"/>
        <v>0</v>
      </c>
      <c r="K87" s="525"/>
    </row>
    <row r="88" spans="1:11">
      <c r="A88" s="460"/>
      <c r="B88" s="461"/>
      <c r="C88" s="462"/>
      <c r="D88" s="463" t="str">
        <f>IF($B88="",IFERROR(VLOOKUP($A88,SERVIÇOS!$A:$F,2,0),IFERROR(VLOOKUP($A88,$C:$J,2,0),"")),IFERROR(VLOOKUP($B88,INSUMOS!$A:$D,2,0),IFERROR(VLOOKUP($B88,COTAÇÕES!$A:$J,2,0),"")))</f>
        <v/>
      </c>
      <c r="E88" s="536" t="str">
        <f>IF($B88="",IFERROR(VLOOKUP($A88,SERVIÇOS!$A:$F,3,0),IFERROR(VLOOKUP($A88,$C:$J,3,0),"")),IFERROR(VLOOKUP($B88,INSUMOS!$A:$D,3,0),IFERROR(VLOOKUP($B88,COTAÇÕES!$A:$J,5,0),"")))</f>
        <v/>
      </c>
      <c r="F88" s="464"/>
      <c r="G88" s="465" t="str">
        <f>IF($B88="",IFERROR(VLOOKUP($A88,SERVIÇOS!$A:$F,6,0),IFERROR(VLOOKUP($A88,$C:$J,8,0),"")),IFERROR(VLOOKUP($B88,INSUMOS!$A:$D,4,0),IFERROR(VLOOKUP($B88,COTAÇÕES!$A:$J,9,0),"")))</f>
        <v/>
      </c>
      <c r="H88" s="466">
        <f>ROUND(IF($B88="",IFERROR(VLOOKUP($A88,SERVIÇOS!$A:$F,4,0),IFERROR(VLOOKUP($A88,$C:$J,6,0),)),IFERROR(VLOOKUP($B88,INSUMOS!$A:$D,4,0),IFERROR(VLOOKUP($B88,COTAÇÕES!$A:$J,9,0),)))*$F88,2)</f>
        <v>0</v>
      </c>
      <c r="I88" s="466">
        <f>ROUND(IF($B88="",IFERROR(VLOOKUP($A88,SERVIÇOS!$A:$F,5,0),IFERROR(VLOOKUP($A88,$C:$J,7,0),)),0)*$F88,2)</f>
        <v>0</v>
      </c>
      <c r="J88" s="467">
        <f t="shared" si="7"/>
        <v>0</v>
      </c>
      <c r="K88" s="525"/>
    </row>
    <row r="89" spans="1:11">
      <c r="A89" s="460"/>
      <c r="B89" s="461"/>
      <c r="C89" s="462"/>
      <c r="D89" s="463" t="str">
        <f>IF($B89="",IFERROR(VLOOKUP($A89,SERVIÇOS!$A:$F,2,0),IFERROR(VLOOKUP($A89,$C:$J,2,0),"")),IFERROR(VLOOKUP($B89,INSUMOS!$A:$D,2,0),IFERROR(VLOOKUP($B89,COTAÇÕES!$A:$J,2,0),"")))</f>
        <v/>
      </c>
      <c r="E89" s="536" t="str">
        <f>IF($B89="",IFERROR(VLOOKUP($A89,SERVIÇOS!$A:$F,3,0),IFERROR(VLOOKUP($A89,$C:$J,3,0),"")),IFERROR(VLOOKUP($B89,INSUMOS!$A:$D,3,0),IFERROR(VLOOKUP($B89,COTAÇÕES!$A:$J,5,0),"")))</f>
        <v/>
      </c>
      <c r="F89" s="464"/>
      <c r="G89" s="465" t="str">
        <f>IF($B89="",IFERROR(VLOOKUP($A89,SERVIÇOS!$A:$F,6,0),IFERROR(VLOOKUP($A89,$C:$J,8,0),"")),IFERROR(VLOOKUP($B89,INSUMOS!$A:$D,4,0),IFERROR(VLOOKUP($B89,COTAÇÕES!$A:$J,9,0),"")))</f>
        <v/>
      </c>
      <c r="H89" s="466">
        <f>ROUND(IF($B89="",IFERROR(VLOOKUP($A89,SERVIÇOS!$A:$F,4,0),IFERROR(VLOOKUP($A89,$C:$J,6,0),)),IFERROR(VLOOKUP($B89,INSUMOS!$A:$D,4,0),IFERROR(VLOOKUP($B89,COTAÇÕES!$A:$J,9,0),)))*$F89,2)</f>
        <v>0</v>
      </c>
      <c r="I89" s="466">
        <f>ROUND(IF($B89="",IFERROR(VLOOKUP($A89,SERVIÇOS!$A:$F,5,0),IFERROR(VLOOKUP($A89,$C:$J,7,0),)),0)*$F89,2)</f>
        <v>0</v>
      </c>
      <c r="J89" s="467">
        <f t="shared" si="7"/>
        <v>0</v>
      </c>
      <c r="K89" s="525"/>
    </row>
    <row r="90" spans="1:11">
      <c r="A90" s="460"/>
      <c r="B90" s="461"/>
      <c r="C90" s="462"/>
      <c r="D90" s="463" t="str">
        <f>IF($B90="",IFERROR(VLOOKUP($A90,SERVIÇOS!$A:$F,2,0),IFERROR(VLOOKUP($A90,$C:$J,2,0),"")),IFERROR(VLOOKUP($B90,INSUMOS!$A:$D,2,0),IFERROR(VLOOKUP($B90,COTAÇÕES!$A:$J,2,0),"")))</f>
        <v/>
      </c>
      <c r="E90" s="536" t="str">
        <f>IF($B90="",IFERROR(VLOOKUP($A90,SERVIÇOS!$A:$F,3,0),IFERROR(VLOOKUP($A90,$C:$J,3,0),"")),IFERROR(VLOOKUP($B90,INSUMOS!$A:$D,3,0),IFERROR(VLOOKUP($B90,COTAÇÕES!$A:$J,5,0),"")))</f>
        <v/>
      </c>
      <c r="F90" s="464"/>
      <c r="G90" s="465" t="str">
        <f>IF($B90="",IFERROR(VLOOKUP($A90,SERVIÇOS!$A:$F,6,0),IFERROR(VLOOKUP($A90,$C:$J,8,0),"")),IFERROR(VLOOKUP($B90,INSUMOS!$A:$D,4,0),IFERROR(VLOOKUP($B90,COTAÇÕES!$A:$J,9,0),"")))</f>
        <v/>
      </c>
      <c r="H90" s="466">
        <f>ROUND(IF($B90="",IFERROR(VLOOKUP($A90,SERVIÇOS!$A:$F,4,0),IFERROR(VLOOKUP($A90,$C:$J,6,0),)),IFERROR(VLOOKUP($B90,INSUMOS!$A:$D,4,0),IFERROR(VLOOKUP($B90,COTAÇÕES!$A:$J,9,0),)))*$F90,2)</f>
        <v>0</v>
      </c>
      <c r="I90" s="466">
        <f>ROUND(IF($B90="",IFERROR(VLOOKUP($A90,SERVIÇOS!$A:$F,5,0),IFERROR(VLOOKUP($A90,$C:$J,7,0),)),0)*$F90,2)</f>
        <v>0</v>
      </c>
      <c r="J90" s="467">
        <f t="shared" si="7"/>
        <v>0</v>
      </c>
      <c r="K90" s="525"/>
    </row>
    <row r="91" spans="1:11">
      <c r="A91" s="460"/>
      <c r="B91" s="461"/>
      <c r="C91" s="462"/>
      <c r="D91" s="463" t="str">
        <f>IF($B91="",IFERROR(VLOOKUP($A91,SERVIÇOS!$A:$F,2,0),IFERROR(VLOOKUP($A91,$C:$J,2,0),"")),IFERROR(VLOOKUP($B91,INSUMOS!$A:$D,2,0),IFERROR(VLOOKUP($B91,COTAÇÕES!$A:$J,2,0),"")))</f>
        <v/>
      </c>
      <c r="E91" s="536" t="str">
        <f>IF($B91="",IFERROR(VLOOKUP($A91,SERVIÇOS!$A:$F,3,0),IFERROR(VLOOKUP($A91,$C:$J,3,0),"")),IFERROR(VLOOKUP($B91,INSUMOS!$A:$D,3,0),IFERROR(VLOOKUP($B91,COTAÇÕES!$A:$J,5,0),"")))</f>
        <v/>
      </c>
      <c r="F91" s="464"/>
      <c r="G91" s="465" t="str">
        <f>IF($B91="",IFERROR(VLOOKUP($A91,SERVIÇOS!$A:$F,6,0),IFERROR(VLOOKUP($A91,$C:$J,8,0),"")),IFERROR(VLOOKUP($B91,INSUMOS!$A:$D,4,0),IFERROR(VLOOKUP($B91,COTAÇÕES!$A:$J,9,0),"")))</f>
        <v/>
      </c>
      <c r="H91" s="466">
        <f>ROUND(IF($B91="",IFERROR(VLOOKUP($A91,SERVIÇOS!$A:$F,4,0),IFERROR(VLOOKUP($A91,$C:$J,6,0),)),IFERROR(VLOOKUP($B91,INSUMOS!$A:$D,4,0),IFERROR(VLOOKUP($B91,COTAÇÕES!$A:$J,9,0),)))*$F91,2)</f>
        <v>0</v>
      </c>
      <c r="I91" s="466">
        <f>ROUND(IF($B91="",IFERROR(VLOOKUP($A91,SERVIÇOS!$A:$F,5,0),IFERROR(VLOOKUP($A91,$C:$J,7,0),)),0)*$F91,2)</f>
        <v>0</v>
      </c>
      <c r="J91" s="467">
        <f t="shared" si="7"/>
        <v>0</v>
      </c>
      <c r="K91" s="525"/>
    </row>
    <row r="92" spans="1:11">
      <c r="A92" s="460"/>
      <c r="B92" s="461"/>
      <c r="C92" s="462"/>
      <c r="D92" s="463" t="str">
        <f>IF($B92="",IFERROR(VLOOKUP($A92,SERVIÇOS!$A:$F,2,0),IFERROR(VLOOKUP($A92,$C:$J,2,0),"")),IFERROR(VLOOKUP($B92,INSUMOS!$A:$D,2,0),IFERROR(VLOOKUP($B92,COTAÇÕES!$A:$J,2,0),"")))</f>
        <v/>
      </c>
      <c r="E92" s="536" t="str">
        <f>IF($B92="",IFERROR(VLOOKUP($A92,SERVIÇOS!$A:$F,3,0),IFERROR(VLOOKUP($A92,$C:$J,3,0),"")),IFERROR(VLOOKUP($B92,INSUMOS!$A:$D,3,0),IFERROR(VLOOKUP($B92,COTAÇÕES!$A:$J,5,0),"")))</f>
        <v/>
      </c>
      <c r="F92" s="464"/>
      <c r="G92" s="465" t="str">
        <f>IF($B92="",IFERROR(VLOOKUP($A92,SERVIÇOS!$A:$F,6,0),IFERROR(VLOOKUP($A92,$C:$J,8,0),"")),IFERROR(VLOOKUP($B92,INSUMOS!$A:$D,4,0),IFERROR(VLOOKUP($B92,COTAÇÕES!$A:$J,9,0),"")))</f>
        <v/>
      </c>
      <c r="H92" s="466">
        <f>ROUND(IF($B92="",IFERROR(VLOOKUP($A92,SERVIÇOS!$A:$F,4,0),IFERROR(VLOOKUP($A92,$C:$J,6,0),)),IFERROR(VLOOKUP($B92,INSUMOS!$A:$D,4,0),IFERROR(VLOOKUP($B92,COTAÇÕES!$A:$J,9,0),)))*$F92,2)</f>
        <v>0</v>
      </c>
      <c r="I92" s="466">
        <f>ROUND(IF($B92="",IFERROR(VLOOKUP($A92,SERVIÇOS!$A:$F,5,0),IFERROR(VLOOKUP($A92,$C:$J,7,0),)),0)*$F92,2)</f>
        <v>0</v>
      </c>
      <c r="J92" s="467">
        <f t="shared" si="7"/>
        <v>0</v>
      </c>
      <c r="K92" s="525"/>
    </row>
    <row r="93" spans="1:11">
      <c r="A93" s="460"/>
      <c r="B93" s="461"/>
      <c r="C93" s="462"/>
      <c r="D93" s="463" t="str">
        <f>IF($B93="",IFERROR(VLOOKUP($A93,SERVIÇOS!$A:$F,2,0),IFERROR(VLOOKUP($A93,$C:$J,2,0),"")),IFERROR(VLOOKUP($B93,INSUMOS!$A:$D,2,0),IFERROR(VLOOKUP($B93,COTAÇÕES!$A:$J,2,0),"")))</f>
        <v/>
      </c>
      <c r="E93" s="536" t="str">
        <f>IF($B93="",IFERROR(VLOOKUP($A93,SERVIÇOS!$A:$F,3,0),IFERROR(VLOOKUP($A93,$C:$J,3,0),"")),IFERROR(VLOOKUP($B93,INSUMOS!$A:$D,3,0),IFERROR(VLOOKUP($B93,COTAÇÕES!$A:$J,5,0),"")))</f>
        <v/>
      </c>
      <c r="F93" s="464"/>
      <c r="G93" s="465" t="str">
        <f>IF($B93="",IFERROR(VLOOKUP($A93,SERVIÇOS!$A:$F,6,0),IFERROR(VLOOKUP($A93,$C:$J,8,0),"")),IFERROR(VLOOKUP($B93,INSUMOS!$A:$D,4,0),IFERROR(VLOOKUP($B93,COTAÇÕES!$A:$J,9,0),"")))</f>
        <v/>
      </c>
      <c r="H93" s="466">
        <f>ROUND(IF($B93="",IFERROR(VLOOKUP($A93,SERVIÇOS!$A:$F,4,0),IFERROR(VLOOKUP($A93,$C:$J,6,0),)),IFERROR(VLOOKUP($B93,INSUMOS!$A:$D,4,0),IFERROR(VLOOKUP($B93,COTAÇÕES!$A:$J,9,0),)))*$F93,2)</f>
        <v>0</v>
      </c>
      <c r="I93" s="466">
        <f>ROUND(IF($B93="",IFERROR(VLOOKUP($A93,SERVIÇOS!$A:$F,5,0),IFERROR(VLOOKUP($A93,$C:$J,7,0),)),0)*$F93,2)</f>
        <v>0</v>
      </c>
      <c r="J93" s="467">
        <f t="shared" si="7"/>
        <v>0</v>
      </c>
      <c r="K93" s="525"/>
    </row>
    <row r="94" spans="1:11">
      <c r="A94" s="460"/>
      <c r="B94" s="461"/>
      <c r="C94" s="462"/>
      <c r="D94" s="463" t="str">
        <f>IF($B94="",IFERROR(VLOOKUP($A94,SERVIÇOS!$A:$F,2,0),IFERROR(VLOOKUP($A94,$C:$J,2,0),"")),IFERROR(VLOOKUP($B94,INSUMOS!$A:$D,2,0),IFERROR(VLOOKUP($B94,COTAÇÕES!$A:$J,2,0),"")))</f>
        <v/>
      </c>
      <c r="E94" s="536" t="str">
        <f>IF($B94="",IFERROR(VLOOKUP($A94,SERVIÇOS!$A:$F,3,0),IFERROR(VLOOKUP($A94,$C:$J,3,0),"")),IFERROR(VLOOKUP($B94,INSUMOS!$A:$D,3,0),IFERROR(VLOOKUP($B94,COTAÇÕES!$A:$J,5,0),"")))</f>
        <v/>
      </c>
      <c r="F94" s="464"/>
      <c r="G94" s="465" t="str">
        <f>IF($B94="",IFERROR(VLOOKUP($A94,SERVIÇOS!$A:$F,6,0),IFERROR(VLOOKUP($A94,$C:$J,8,0),"")),IFERROR(VLOOKUP($B94,INSUMOS!$A:$D,4,0),IFERROR(VLOOKUP($B94,COTAÇÕES!$A:$J,9,0),"")))</f>
        <v/>
      </c>
      <c r="H94" s="466">
        <f>ROUND(IF($B94="",IFERROR(VLOOKUP($A94,SERVIÇOS!$A:$F,4,0),IFERROR(VLOOKUP($A94,$C:$J,6,0),)),IFERROR(VLOOKUP($B94,INSUMOS!$A:$D,4,0),IFERROR(VLOOKUP($B94,COTAÇÕES!$A:$J,9,0),)))*$F94,2)</f>
        <v>0</v>
      </c>
      <c r="I94" s="466">
        <f>ROUND(IF($B94="",IFERROR(VLOOKUP($A94,SERVIÇOS!$A:$F,5,0),IFERROR(VLOOKUP($A94,$C:$J,7,0),)),0)*$F94,2)</f>
        <v>0</v>
      </c>
      <c r="J94" s="467">
        <f t="shared" si="7"/>
        <v>0</v>
      </c>
      <c r="K94" s="525"/>
    </row>
    <row r="95" spans="1:11">
      <c r="A95" s="460"/>
      <c r="B95" s="461"/>
      <c r="C95" s="462"/>
      <c r="D95" s="463" t="str">
        <f>IF($B95="",IFERROR(VLOOKUP($A95,SERVIÇOS!$A:$F,2,0),IFERROR(VLOOKUP($A95,$C:$J,2,0),"")),IFERROR(VLOOKUP($B95,INSUMOS!$A:$D,2,0),IFERROR(VLOOKUP($B95,COTAÇÕES!$A:$J,2,0),"")))</f>
        <v/>
      </c>
      <c r="E95" s="536" t="str">
        <f>IF($B95="",IFERROR(VLOOKUP($A95,SERVIÇOS!$A:$F,3,0),IFERROR(VLOOKUP($A95,$C:$J,3,0),"")),IFERROR(VLOOKUP($B95,INSUMOS!$A:$D,3,0),IFERROR(VLOOKUP($B95,COTAÇÕES!$A:$J,5,0),"")))</f>
        <v/>
      </c>
      <c r="F95" s="464"/>
      <c r="G95" s="465" t="str">
        <f>IF($B95="",IFERROR(VLOOKUP($A95,SERVIÇOS!$A:$F,6,0),IFERROR(VLOOKUP($A95,$C:$J,8,0),"")),IFERROR(VLOOKUP($B95,INSUMOS!$A:$D,4,0),IFERROR(VLOOKUP($B95,COTAÇÕES!$A:$J,9,0),"")))</f>
        <v/>
      </c>
      <c r="H95" s="466">
        <f>ROUND(IF($B95="",IFERROR(VLOOKUP($A95,SERVIÇOS!$A:$F,4,0),IFERROR(VLOOKUP($A95,$C:$J,6,0),)),IFERROR(VLOOKUP($B95,INSUMOS!$A:$D,4,0),IFERROR(VLOOKUP($B95,COTAÇÕES!$A:$J,9,0),)))*$F95,2)</f>
        <v>0</v>
      </c>
      <c r="I95" s="466">
        <f>ROUND(IF($B95="",IFERROR(VLOOKUP($A95,SERVIÇOS!$A:$F,5,0),IFERROR(VLOOKUP($A95,$C:$J,7,0),)),0)*$F95,2)</f>
        <v>0</v>
      </c>
      <c r="J95" s="467">
        <f t="shared" si="7"/>
        <v>0</v>
      </c>
      <c r="K95" s="525"/>
    </row>
    <row r="96" spans="1:11">
      <c r="A96" s="460"/>
      <c r="B96" s="461"/>
      <c r="C96" s="462"/>
      <c r="D96" s="463" t="str">
        <f>IF($B96="",IFERROR(VLOOKUP($A96,SERVIÇOS!$A:$F,2,0),IFERROR(VLOOKUP($A96,$C:$J,2,0),"")),IFERROR(VLOOKUP($B96,INSUMOS!$A:$D,2,0),IFERROR(VLOOKUP($B96,COTAÇÕES!$A:$J,2,0),"")))</f>
        <v/>
      </c>
      <c r="E96" s="536" t="str">
        <f>IF($B96="",IFERROR(VLOOKUP($A96,SERVIÇOS!$A:$F,3,0),IFERROR(VLOOKUP($A96,$C:$J,3,0),"")),IFERROR(VLOOKUP($B96,INSUMOS!$A:$D,3,0),IFERROR(VLOOKUP($B96,COTAÇÕES!$A:$J,5,0),"")))</f>
        <v/>
      </c>
      <c r="F96" s="464"/>
      <c r="G96" s="465" t="str">
        <f>IF($B96="",IFERROR(VLOOKUP($A96,SERVIÇOS!$A:$F,6,0),IFERROR(VLOOKUP($A96,$C:$J,8,0),"")),IFERROR(VLOOKUP($B96,INSUMOS!$A:$D,4,0),IFERROR(VLOOKUP($B96,COTAÇÕES!$A:$J,9,0),"")))</f>
        <v/>
      </c>
      <c r="H96" s="466">
        <f>ROUND(IF($B96="",IFERROR(VLOOKUP($A96,SERVIÇOS!$A:$F,4,0),IFERROR(VLOOKUP($A96,$C:$J,6,0),)),IFERROR(VLOOKUP($B96,INSUMOS!$A:$D,4,0),IFERROR(VLOOKUP($B96,COTAÇÕES!$A:$J,9,0),)))*$F96,2)</f>
        <v>0</v>
      </c>
      <c r="I96" s="466">
        <f>ROUND(IF($B96="",IFERROR(VLOOKUP($A96,SERVIÇOS!$A:$F,5,0),IFERROR(VLOOKUP($A96,$C:$J,7,0),)),0)*$F96,2)</f>
        <v>0</v>
      </c>
      <c r="J96" s="467">
        <f t="shared" si="7"/>
        <v>0</v>
      </c>
      <c r="K96" s="525"/>
    </row>
    <row r="97" spans="1:11">
      <c r="A97" s="460"/>
      <c r="B97" s="461"/>
      <c r="C97" s="462"/>
      <c r="D97" s="463" t="str">
        <f>IF($B97="",IFERROR(VLOOKUP($A97,SERVIÇOS!$A:$F,2,0),IFERROR(VLOOKUP($A97,$C:$J,2,0),"")),IFERROR(VLOOKUP($B97,INSUMOS!$A:$D,2,0),IFERROR(VLOOKUP($B97,COTAÇÕES!$A:$J,2,0),"")))</f>
        <v/>
      </c>
      <c r="E97" s="536" t="str">
        <f>IF($B97="",IFERROR(VLOOKUP($A97,SERVIÇOS!$A:$F,3,0),IFERROR(VLOOKUP($A97,$C:$J,3,0),"")),IFERROR(VLOOKUP($B97,INSUMOS!$A:$D,3,0),IFERROR(VLOOKUP($B97,COTAÇÕES!$A:$J,5,0),"")))</f>
        <v/>
      </c>
      <c r="F97" s="464"/>
      <c r="G97" s="465" t="str">
        <f>IF($B97="",IFERROR(VLOOKUP($A97,SERVIÇOS!$A:$F,6,0),IFERROR(VLOOKUP($A97,$C:$J,8,0),"")),IFERROR(VLOOKUP($B97,INSUMOS!$A:$D,4,0),IFERROR(VLOOKUP($B97,COTAÇÕES!$A:$J,9,0),"")))</f>
        <v/>
      </c>
      <c r="H97" s="466">
        <f>ROUND(IF($B97="",IFERROR(VLOOKUP($A97,SERVIÇOS!$A:$F,4,0),IFERROR(VLOOKUP($A97,$C:$J,6,0),)),IFERROR(VLOOKUP($B97,INSUMOS!$A:$D,4,0),IFERROR(VLOOKUP($B97,COTAÇÕES!$A:$J,9,0),)))*$F97,2)</f>
        <v>0</v>
      </c>
      <c r="I97" s="466">
        <f>ROUND(IF($B97="",IFERROR(VLOOKUP($A97,SERVIÇOS!$A:$F,5,0),IFERROR(VLOOKUP($A97,$C:$J,7,0),)),0)*$F97,2)</f>
        <v>0</v>
      </c>
      <c r="J97" s="467">
        <f t="shared" si="7"/>
        <v>0</v>
      </c>
      <c r="K97" s="525"/>
    </row>
    <row r="98" spans="1:11">
      <c r="A98" s="460"/>
      <c r="B98" s="461"/>
      <c r="C98" s="462"/>
      <c r="D98" s="463" t="str">
        <f>IF($B98="",IFERROR(VLOOKUP($A98,SERVIÇOS!$A:$F,2,0),IFERROR(VLOOKUP($A98,$C:$J,2,0),"")),IFERROR(VLOOKUP($B98,INSUMOS!$A:$D,2,0),IFERROR(VLOOKUP($B98,COTAÇÕES!$A:$J,2,0),"")))</f>
        <v/>
      </c>
      <c r="E98" s="536" t="str">
        <f>IF($B98="",IFERROR(VLOOKUP($A98,SERVIÇOS!$A:$F,3,0),IFERROR(VLOOKUP($A98,$C:$J,3,0),"")),IFERROR(VLOOKUP($B98,INSUMOS!$A:$D,3,0),IFERROR(VLOOKUP($B98,COTAÇÕES!$A:$J,5,0),"")))</f>
        <v/>
      </c>
      <c r="F98" s="464"/>
      <c r="G98" s="465" t="str">
        <f>IF($B98="",IFERROR(VLOOKUP($A98,SERVIÇOS!$A:$F,6,0),IFERROR(VLOOKUP($A98,$C:$J,8,0),"")),IFERROR(VLOOKUP($B98,INSUMOS!$A:$D,4,0),IFERROR(VLOOKUP($B98,COTAÇÕES!$A:$J,9,0),"")))</f>
        <v/>
      </c>
      <c r="H98" s="466">
        <f>ROUND(IF($B98="",IFERROR(VLOOKUP($A98,SERVIÇOS!$A:$F,4,0),IFERROR(VLOOKUP($A98,$C:$J,6,0),)),IFERROR(VLOOKUP($B98,INSUMOS!$A:$D,4,0),IFERROR(VLOOKUP($B98,COTAÇÕES!$A:$J,9,0),)))*$F98,2)</f>
        <v>0</v>
      </c>
      <c r="I98" s="466">
        <f>ROUND(IF($B98="",IFERROR(VLOOKUP($A98,SERVIÇOS!$A:$F,5,0),IFERROR(VLOOKUP($A98,$C:$J,7,0),)),0)*$F98,2)</f>
        <v>0</v>
      </c>
      <c r="J98" s="467">
        <f t="shared" ref="J98:J161" si="8">H98+I98</f>
        <v>0</v>
      </c>
      <c r="K98" s="525"/>
    </row>
    <row r="99" spans="1:11">
      <c r="A99" s="460"/>
      <c r="B99" s="461"/>
      <c r="C99" s="462"/>
      <c r="D99" s="463" t="str">
        <f>IF($B99="",IFERROR(VLOOKUP($A99,SERVIÇOS!$A:$F,2,0),IFERROR(VLOOKUP($A99,$C:$J,2,0),"")),IFERROR(VLOOKUP($B99,INSUMOS!$A:$D,2,0),IFERROR(VLOOKUP($B99,COTAÇÕES!$A:$J,2,0),"")))</f>
        <v/>
      </c>
      <c r="E99" s="536" t="str">
        <f>IF($B99="",IFERROR(VLOOKUP($A99,SERVIÇOS!$A:$F,3,0),IFERROR(VLOOKUP($A99,$C:$J,3,0),"")),IFERROR(VLOOKUP($B99,INSUMOS!$A:$D,3,0),IFERROR(VLOOKUP($B99,COTAÇÕES!$A:$J,5,0),"")))</f>
        <v/>
      </c>
      <c r="F99" s="464"/>
      <c r="G99" s="465" t="str">
        <f>IF($B99="",IFERROR(VLOOKUP($A99,SERVIÇOS!$A:$F,6,0),IFERROR(VLOOKUP($A99,$C:$J,8,0),"")),IFERROR(VLOOKUP($B99,INSUMOS!$A:$D,4,0),IFERROR(VLOOKUP($B99,COTAÇÕES!$A:$J,9,0),"")))</f>
        <v/>
      </c>
      <c r="H99" s="466">
        <f>ROUND(IF($B99="",IFERROR(VLOOKUP($A99,SERVIÇOS!$A:$F,4,0),IFERROR(VLOOKUP($A99,$C:$J,6,0),)),IFERROR(VLOOKUP($B99,INSUMOS!$A:$D,4,0),IFERROR(VLOOKUP($B99,COTAÇÕES!$A:$J,9,0),)))*$F99,2)</f>
        <v>0</v>
      </c>
      <c r="I99" s="466">
        <f>ROUND(IF($B99="",IFERROR(VLOOKUP($A99,SERVIÇOS!$A:$F,5,0),IFERROR(VLOOKUP($A99,$C:$J,7,0),)),0)*$F99,2)</f>
        <v>0</v>
      </c>
      <c r="J99" s="467">
        <f t="shared" si="8"/>
        <v>0</v>
      </c>
      <c r="K99" s="525"/>
    </row>
    <row r="100" spans="1:11">
      <c r="A100" s="460"/>
      <c r="B100" s="461"/>
      <c r="C100" s="462"/>
      <c r="D100" s="463" t="str">
        <f>IF($B100="",IFERROR(VLOOKUP($A100,SERVIÇOS!$A:$F,2,0),IFERROR(VLOOKUP($A100,$C:$J,2,0),"")),IFERROR(VLOOKUP($B100,INSUMOS!$A:$D,2,0),IFERROR(VLOOKUP($B100,COTAÇÕES!$A:$J,2,0),"")))</f>
        <v/>
      </c>
      <c r="E100" s="536" t="str">
        <f>IF($B100="",IFERROR(VLOOKUP($A100,SERVIÇOS!$A:$F,3,0),IFERROR(VLOOKUP($A100,$C:$J,3,0),"")),IFERROR(VLOOKUP($B100,INSUMOS!$A:$D,3,0),IFERROR(VLOOKUP($B100,COTAÇÕES!$A:$J,5,0),"")))</f>
        <v/>
      </c>
      <c r="F100" s="464"/>
      <c r="G100" s="465" t="str">
        <f>IF($B100="",IFERROR(VLOOKUP($A100,SERVIÇOS!$A:$F,6,0),IFERROR(VLOOKUP($A100,$C:$J,8,0),"")),IFERROR(VLOOKUP($B100,INSUMOS!$A:$D,4,0),IFERROR(VLOOKUP($B100,COTAÇÕES!$A:$J,9,0),"")))</f>
        <v/>
      </c>
      <c r="H100" s="466">
        <f>ROUND(IF($B100="",IFERROR(VLOOKUP($A100,SERVIÇOS!$A:$F,4,0),IFERROR(VLOOKUP($A100,$C:$J,6,0),)),IFERROR(VLOOKUP($B100,INSUMOS!$A:$D,4,0),IFERROR(VLOOKUP($B100,COTAÇÕES!$A:$J,9,0),)))*$F100,2)</f>
        <v>0</v>
      </c>
      <c r="I100" s="466">
        <f>ROUND(IF($B100="",IFERROR(VLOOKUP($A100,SERVIÇOS!$A:$F,5,0),IFERROR(VLOOKUP($A100,$C:$J,7,0),)),0)*$F100,2)</f>
        <v>0</v>
      </c>
      <c r="J100" s="467">
        <f t="shared" si="8"/>
        <v>0</v>
      </c>
      <c r="K100" s="525"/>
    </row>
    <row r="101" spans="1:11">
      <c r="A101" s="460"/>
      <c r="B101" s="461"/>
      <c r="C101" s="462"/>
      <c r="D101" s="463" t="str">
        <f>IF($B101="",IFERROR(VLOOKUP($A101,SERVIÇOS!$A:$F,2,0),IFERROR(VLOOKUP($A101,$C:$J,2,0),"")),IFERROR(VLOOKUP($B101,INSUMOS!$A:$D,2,0),IFERROR(VLOOKUP($B101,COTAÇÕES!$A:$J,2,0),"")))</f>
        <v/>
      </c>
      <c r="E101" s="536" t="str">
        <f>IF($B101="",IFERROR(VLOOKUP($A101,SERVIÇOS!$A:$F,3,0),IFERROR(VLOOKUP($A101,$C:$J,3,0),"")),IFERROR(VLOOKUP($B101,INSUMOS!$A:$D,3,0),IFERROR(VLOOKUP($B101,COTAÇÕES!$A:$J,5,0),"")))</f>
        <v/>
      </c>
      <c r="F101" s="464"/>
      <c r="G101" s="465" t="str">
        <f>IF($B101="",IFERROR(VLOOKUP($A101,SERVIÇOS!$A:$F,6,0),IFERROR(VLOOKUP($A101,$C:$J,8,0),"")),IFERROR(VLOOKUP($B101,INSUMOS!$A:$D,4,0),IFERROR(VLOOKUP($B101,COTAÇÕES!$A:$J,9,0),"")))</f>
        <v/>
      </c>
      <c r="H101" s="466">
        <f>ROUND(IF($B101="",IFERROR(VLOOKUP($A101,SERVIÇOS!$A:$F,4,0),IFERROR(VLOOKUP($A101,$C:$J,6,0),)),IFERROR(VLOOKUP($B101,INSUMOS!$A:$D,4,0),IFERROR(VLOOKUP($B101,COTAÇÕES!$A:$J,9,0),)))*$F101,2)</f>
        <v>0</v>
      </c>
      <c r="I101" s="466">
        <f>ROUND(IF($B101="",IFERROR(VLOOKUP($A101,SERVIÇOS!$A:$F,5,0),IFERROR(VLOOKUP($A101,$C:$J,7,0),)),0)*$F101,2)</f>
        <v>0</v>
      </c>
      <c r="J101" s="467">
        <f t="shared" si="8"/>
        <v>0</v>
      </c>
      <c r="K101" s="525"/>
    </row>
    <row r="102" spans="1:11">
      <c r="A102" s="460"/>
      <c r="B102" s="461"/>
      <c r="C102" s="462"/>
      <c r="D102" s="463" t="str">
        <f>IF($B102="",IFERROR(VLOOKUP($A102,SERVIÇOS!$A:$F,2,0),IFERROR(VLOOKUP($A102,$C:$J,2,0),"")),IFERROR(VLOOKUP($B102,INSUMOS!$A:$D,2,0),IFERROR(VLOOKUP($B102,COTAÇÕES!$A:$J,2,0),"")))</f>
        <v/>
      </c>
      <c r="E102" s="536" t="str">
        <f>IF($B102="",IFERROR(VLOOKUP($A102,SERVIÇOS!$A:$F,3,0),IFERROR(VLOOKUP($A102,$C:$J,3,0),"")),IFERROR(VLOOKUP($B102,INSUMOS!$A:$D,3,0),IFERROR(VLOOKUP($B102,COTAÇÕES!$A:$J,5,0),"")))</f>
        <v/>
      </c>
      <c r="F102" s="464"/>
      <c r="G102" s="465" t="str">
        <f>IF($B102="",IFERROR(VLOOKUP($A102,SERVIÇOS!$A:$F,6,0),IFERROR(VLOOKUP($A102,$C:$J,8,0),"")),IFERROR(VLOOKUP($B102,INSUMOS!$A:$D,4,0),IFERROR(VLOOKUP($B102,COTAÇÕES!$A:$J,9,0),"")))</f>
        <v/>
      </c>
      <c r="H102" s="466">
        <f>ROUND(IF($B102="",IFERROR(VLOOKUP($A102,SERVIÇOS!$A:$F,4,0),IFERROR(VLOOKUP($A102,$C:$J,6,0),)),IFERROR(VLOOKUP($B102,INSUMOS!$A:$D,4,0),IFERROR(VLOOKUP($B102,COTAÇÕES!$A:$J,9,0),)))*$F102,2)</f>
        <v>0</v>
      </c>
      <c r="I102" s="466">
        <f>ROUND(IF($B102="",IFERROR(VLOOKUP($A102,SERVIÇOS!$A:$F,5,0),IFERROR(VLOOKUP($A102,$C:$J,7,0),)),0)*$F102,2)</f>
        <v>0</v>
      </c>
      <c r="J102" s="467">
        <f t="shared" si="8"/>
        <v>0</v>
      </c>
      <c r="K102" s="525"/>
    </row>
    <row r="103" spans="1:11">
      <c r="A103" s="460"/>
      <c r="B103" s="461"/>
      <c r="C103" s="462"/>
      <c r="D103" s="463" t="str">
        <f>IF($B103="",IFERROR(VLOOKUP($A103,SERVIÇOS!$A:$F,2,0),IFERROR(VLOOKUP($A103,$C:$J,2,0),"")),IFERROR(VLOOKUP($B103,INSUMOS!$A:$D,2,0),IFERROR(VLOOKUP($B103,COTAÇÕES!$A:$J,2,0),"")))</f>
        <v/>
      </c>
      <c r="E103" s="536" t="str">
        <f>IF($B103="",IFERROR(VLOOKUP($A103,SERVIÇOS!$A:$F,3,0),IFERROR(VLOOKUP($A103,$C:$J,3,0),"")),IFERROR(VLOOKUP($B103,INSUMOS!$A:$D,3,0),IFERROR(VLOOKUP($B103,COTAÇÕES!$A:$J,5,0),"")))</f>
        <v/>
      </c>
      <c r="F103" s="464"/>
      <c r="G103" s="465" t="str">
        <f>IF($B103="",IFERROR(VLOOKUP($A103,SERVIÇOS!$A:$F,6,0),IFERROR(VLOOKUP($A103,$C:$J,8,0),"")),IFERROR(VLOOKUP($B103,INSUMOS!$A:$D,4,0),IFERROR(VLOOKUP($B103,COTAÇÕES!$A:$J,9,0),"")))</f>
        <v/>
      </c>
      <c r="H103" s="466">
        <f>ROUND(IF($B103="",IFERROR(VLOOKUP($A103,SERVIÇOS!$A:$F,4,0),IFERROR(VLOOKUP($A103,$C:$J,6,0),)),IFERROR(VLOOKUP($B103,INSUMOS!$A:$D,4,0),IFERROR(VLOOKUP($B103,COTAÇÕES!$A:$J,9,0),)))*$F103,2)</f>
        <v>0</v>
      </c>
      <c r="I103" s="466">
        <f>ROUND(IF($B103="",IFERROR(VLOOKUP($A103,SERVIÇOS!$A:$F,5,0),IFERROR(VLOOKUP($A103,$C:$J,7,0),)),0)*$F103,2)</f>
        <v>0</v>
      </c>
      <c r="J103" s="467">
        <f t="shared" si="8"/>
        <v>0</v>
      </c>
      <c r="K103" s="525"/>
    </row>
    <row r="104" spans="1:11">
      <c r="A104" s="460"/>
      <c r="B104" s="461"/>
      <c r="C104" s="462"/>
      <c r="D104" s="463" t="str">
        <f>IF($B104="",IFERROR(VLOOKUP($A104,SERVIÇOS!$A:$F,2,0),IFERROR(VLOOKUP($A104,$C:$J,2,0),"")),IFERROR(VLOOKUP($B104,INSUMOS!$A:$D,2,0),IFERROR(VLOOKUP($B104,COTAÇÕES!$A:$J,2,0),"")))</f>
        <v/>
      </c>
      <c r="E104" s="536" t="str">
        <f>IF($B104="",IFERROR(VLOOKUP($A104,SERVIÇOS!$A:$F,3,0),IFERROR(VLOOKUP($A104,$C:$J,3,0),"")),IFERROR(VLOOKUP($B104,INSUMOS!$A:$D,3,0),IFERROR(VLOOKUP($B104,COTAÇÕES!$A:$J,5,0),"")))</f>
        <v/>
      </c>
      <c r="F104" s="464"/>
      <c r="G104" s="465" t="str">
        <f>IF($B104="",IFERROR(VLOOKUP($A104,SERVIÇOS!$A:$F,6,0),IFERROR(VLOOKUP($A104,$C:$J,8,0),"")),IFERROR(VLOOKUP($B104,INSUMOS!$A:$D,4,0),IFERROR(VLOOKUP($B104,COTAÇÕES!$A:$J,9,0),"")))</f>
        <v/>
      </c>
      <c r="H104" s="466">
        <f>ROUND(IF($B104="",IFERROR(VLOOKUP($A104,SERVIÇOS!$A:$F,4,0),IFERROR(VLOOKUP($A104,$C:$J,6,0),)),IFERROR(VLOOKUP($B104,INSUMOS!$A:$D,4,0),IFERROR(VLOOKUP($B104,COTAÇÕES!$A:$J,9,0),)))*$F104,2)</f>
        <v>0</v>
      </c>
      <c r="I104" s="466">
        <f>ROUND(IF($B104="",IFERROR(VLOOKUP($A104,SERVIÇOS!$A:$F,5,0),IFERROR(VLOOKUP($A104,$C:$J,7,0),)),0)*$F104,2)</f>
        <v>0</v>
      </c>
      <c r="J104" s="467">
        <f t="shared" si="8"/>
        <v>0</v>
      </c>
      <c r="K104" s="525"/>
    </row>
    <row r="105" spans="1:11">
      <c r="A105" s="460"/>
      <c r="B105" s="461"/>
      <c r="C105" s="462"/>
      <c r="D105" s="463" t="str">
        <f>IF($B105="",IFERROR(VLOOKUP($A105,SERVIÇOS!$A:$F,2,0),IFERROR(VLOOKUP($A105,$C:$J,2,0),"")),IFERROR(VLOOKUP($B105,INSUMOS!$A:$D,2,0),IFERROR(VLOOKUP($B105,COTAÇÕES!$A:$J,2,0),"")))</f>
        <v/>
      </c>
      <c r="E105" s="536" t="str">
        <f>IF($B105="",IFERROR(VLOOKUP($A105,SERVIÇOS!$A:$F,3,0),IFERROR(VLOOKUP($A105,$C:$J,3,0),"")),IFERROR(VLOOKUP($B105,INSUMOS!$A:$D,3,0),IFERROR(VLOOKUP($B105,COTAÇÕES!$A:$J,5,0),"")))</f>
        <v/>
      </c>
      <c r="F105" s="464"/>
      <c r="G105" s="465" t="str">
        <f>IF($B105="",IFERROR(VLOOKUP($A105,SERVIÇOS!$A:$F,6,0),IFERROR(VLOOKUP($A105,$C:$J,8,0),"")),IFERROR(VLOOKUP($B105,INSUMOS!$A:$D,4,0),IFERROR(VLOOKUP($B105,COTAÇÕES!$A:$J,9,0),"")))</f>
        <v/>
      </c>
      <c r="H105" s="466">
        <f>ROUND(IF($B105="",IFERROR(VLOOKUP($A105,SERVIÇOS!$A:$F,4,0),IFERROR(VLOOKUP($A105,$C:$J,6,0),)),IFERROR(VLOOKUP($B105,INSUMOS!$A:$D,4,0),IFERROR(VLOOKUP($B105,COTAÇÕES!$A:$J,9,0),)))*$F105,2)</f>
        <v>0</v>
      </c>
      <c r="I105" s="466">
        <f>ROUND(IF($B105="",IFERROR(VLOOKUP($A105,SERVIÇOS!$A:$F,5,0),IFERROR(VLOOKUP($A105,$C:$J,7,0),)),0)*$F105,2)</f>
        <v>0</v>
      </c>
      <c r="J105" s="467">
        <f t="shared" si="8"/>
        <v>0</v>
      </c>
      <c r="K105" s="525"/>
    </row>
    <row r="106" spans="1:11">
      <c r="A106" s="460"/>
      <c r="B106" s="461"/>
      <c r="C106" s="462"/>
      <c r="D106" s="463" t="str">
        <f>IF($B106="",IFERROR(VLOOKUP($A106,SERVIÇOS!$A:$F,2,0),IFERROR(VLOOKUP($A106,$C:$J,2,0),"")),IFERROR(VLOOKUP($B106,INSUMOS!$A:$D,2,0),IFERROR(VLOOKUP($B106,COTAÇÕES!$A:$J,2,0),"")))</f>
        <v/>
      </c>
      <c r="E106" s="536" t="str">
        <f>IF($B106="",IFERROR(VLOOKUP($A106,SERVIÇOS!$A:$F,3,0),IFERROR(VLOOKUP($A106,$C:$J,3,0),"")),IFERROR(VLOOKUP($B106,INSUMOS!$A:$D,3,0),IFERROR(VLOOKUP($B106,COTAÇÕES!$A:$J,5,0),"")))</f>
        <v/>
      </c>
      <c r="F106" s="464"/>
      <c r="G106" s="465" t="str">
        <f>IF($B106="",IFERROR(VLOOKUP($A106,SERVIÇOS!$A:$F,6,0),IFERROR(VLOOKUP($A106,$C:$J,8,0),"")),IFERROR(VLOOKUP($B106,INSUMOS!$A:$D,4,0),IFERROR(VLOOKUP($B106,COTAÇÕES!$A:$J,9,0),"")))</f>
        <v/>
      </c>
      <c r="H106" s="466">
        <f>ROUND(IF($B106="",IFERROR(VLOOKUP($A106,SERVIÇOS!$A:$F,4,0),IFERROR(VLOOKUP($A106,$C:$J,6,0),)),IFERROR(VLOOKUP($B106,INSUMOS!$A:$D,4,0),IFERROR(VLOOKUP($B106,COTAÇÕES!$A:$J,9,0),)))*$F106,2)</f>
        <v>0</v>
      </c>
      <c r="I106" s="466">
        <f>ROUND(IF($B106="",IFERROR(VLOOKUP($A106,SERVIÇOS!$A:$F,5,0),IFERROR(VLOOKUP($A106,$C:$J,7,0),)),0)*$F106,2)</f>
        <v>0</v>
      </c>
      <c r="J106" s="467">
        <f t="shared" si="8"/>
        <v>0</v>
      </c>
      <c r="K106" s="525"/>
    </row>
    <row r="107" spans="1:11">
      <c r="A107" s="460"/>
      <c r="B107" s="461"/>
      <c r="C107" s="462"/>
      <c r="D107" s="463" t="str">
        <f>IF($B107="",IFERROR(VLOOKUP($A107,SERVIÇOS!$A:$F,2,0),IFERROR(VLOOKUP($A107,$C:$J,2,0),"")),IFERROR(VLOOKUP($B107,INSUMOS!$A:$D,2,0),IFERROR(VLOOKUP($B107,COTAÇÕES!$A:$J,2,0),"")))</f>
        <v/>
      </c>
      <c r="E107" s="536" t="str">
        <f>IF($B107="",IFERROR(VLOOKUP($A107,SERVIÇOS!$A:$F,3,0),IFERROR(VLOOKUP($A107,$C:$J,3,0),"")),IFERROR(VLOOKUP($B107,INSUMOS!$A:$D,3,0),IFERROR(VLOOKUP($B107,COTAÇÕES!$A:$J,5,0),"")))</f>
        <v/>
      </c>
      <c r="F107" s="464"/>
      <c r="G107" s="465" t="str">
        <f>IF($B107="",IFERROR(VLOOKUP($A107,SERVIÇOS!$A:$F,6,0),IFERROR(VLOOKUP($A107,$C:$J,8,0),"")),IFERROR(VLOOKUP($B107,INSUMOS!$A:$D,4,0),IFERROR(VLOOKUP($B107,COTAÇÕES!$A:$J,9,0),"")))</f>
        <v/>
      </c>
      <c r="H107" s="466">
        <f>ROUND(IF($B107="",IFERROR(VLOOKUP($A107,SERVIÇOS!$A:$F,4,0),IFERROR(VLOOKUP($A107,$C:$J,6,0),)),IFERROR(VLOOKUP($B107,INSUMOS!$A:$D,4,0),IFERROR(VLOOKUP($B107,COTAÇÕES!$A:$J,9,0),)))*$F107,2)</f>
        <v>0</v>
      </c>
      <c r="I107" s="466">
        <f>ROUND(IF($B107="",IFERROR(VLOOKUP($A107,SERVIÇOS!$A:$F,5,0),IFERROR(VLOOKUP($A107,$C:$J,7,0),)),0)*$F107,2)</f>
        <v>0</v>
      </c>
      <c r="J107" s="467">
        <f t="shared" si="8"/>
        <v>0</v>
      </c>
      <c r="K107" s="525"/>
    </row>
    <row r="108" spans="1:11">
      <c r="A108" s="460"/>
      <c r="B108" s="461"/>
      <c r="C108" s="462"/>
      <c r="D108" s="463" t="str">
        <f>IF($B108="",IFERROR(VLOOKUP($A108,SERVIÇOS!$A:$F,2,0),IFERROR(VLOOKUP($A108,$C:$J,2,0),"")),IFERROR(VLOOKUP($B108,INSUMOS!$A:$D,2,0),IFERROR(VLOOKUP($B108,COTAÇÕES!$A:$J,2,0),"")))</f>
        <v/>
      </c>
      <c r="E108" s="536" t="str">
        <f>IF($B108="",IFERROR(VLOOKUP($A108,SERVIÇOS!$A:$F,3,0),IFERROR(VLOOKUP($A108,$C:$J,3,0),"")),IFERROR(VLOOKUP($B108,INSUMOS!$A:$D,3,0),IFERROR(VLOOKUP($B108,COTAÇÕES!$A:$J,5,0),"")))</f>
        <v/>
      </c>
      <c r="F108" s="464"/>
      <c r="G108" s="465" t="str">
        <f>IF($B108="",IFERROR(VLOOKUP($A108,SERVIÇOS!$A:$F,6,0),IFERROR(VLOOKUP($A108,$C:$J,8,0),"")),IFERROR(VLOOKUP($B108,INSUMOS!$A:$D,4,0),IFERROR(VLOOKUP($B108,COTAÇÕES!$A:$J,9,0),"")))</f>
        <v/>
      </c>
      <c r="H108" s="466">
        <f>ROUND(IF($B108="",IFERROR(VLOOKUP($A108,SERVIÇOS!$A:$F,4,0),IFERROR(VLOOKUP($A108,$C:$J,6,0),)),IFERROR(VLOOKUP($B108,INSUMOS!$A:$D,4,0),IFERROR(VLOOKUP($B108,COTAÇÕES!$A:$J,9,0),)))*$F108,2)</f>
        <v>0</v>
      </c>
      <c r="I108" s="466">
        <f>ROUND(IF($B108="",IFERROR(VLOOKUP($A108,SERVIÇOS!$A:$F,5,0),IFERROR(VLOOKUP($A108,$C:$J,7,0),)),0)*$F108,2)</f>
        <v>0</v>
      </c>
      <c r="J108" s="467">
        <f t="shared" si="8"/>
        <v>0</v>
      </c>
      <c r="K108" s="525"/>
    </row>
    <row r="109" spans="1:11">
      <c r="A109" s="460"/>
      <c r="B109" s="461"/>
      <c r="C109" s="462"/>
      <c r="D109" s="463" t="str">
        <f>IF($B109="",IFERROR(VLOOKUP($A109,SERVIÇOS!$A:$F,2,0),IFERROR(VLOOKUP($A109,$C:$J,2,0),"")),IFERROR(VLOOKUP($B109,INSUMOS!$A:$D,2,0),IFERROR(VLOOKUP($B109,COTAÇÕES!$A:$J,2,0),"")))</f>
        <v/>
      </c>
      <c r="E109" s="536" t="str">
        <f>IF($B109="",IFERROR(VLOOKUP($A109,SERVIÇOS!$A:$F,3,0),IFERROR(VLOOKUP($A109,$C:$J,3,0),"")),IFERROR(VLOOKUP($B109,INSUMOS!$A:$D,3,0),IFERROR(VLOOKUP($B109,COTAÇÕES!$A:$J,5,0),"")))</f>
        <v/>
      </c>
      <c r="F109" s="464"/>
      <c r="G109" s="465" t="str">
        <f>IF($B109="",IFERROR(VLOOKUP($A109,SERVIÇOS!$A:$F,6,0),IFERROR(VLOOKUP($A109,$C:$J,8,0),"")),IFERROR(VLOOKUP($B109,INSUMOS!$A:$D,4,0),IFERROR(VLOOKUP($B109,COTAÇÕES!$A:$J,9,0),"")))</f>
        <v/>
      </c>
      <c r="H109" s="466">
        <f>ROUND(IF($B109="",IFERROR(VLOOKUP($A109,SERVIÇOS!$A:$F,4,0),IFERROR(VLOOKUP($A109,$C:$J,6,0),)),IFERROR(VLOOKUP($B109,INSUMOS!$A:$D,4,0),IFERROR(VLOOKUP($B109,COTAÇÕES!$A:$J,9,0),)))*$F109,2)</f>
        <v>0</v>
      </c>
      <c r="I109" s="466">
        <f>ROUND(IF($B109="",IFERROR(VLOOKUP($A109,SERVIÇOS!$A:$F,5,0),IFERROR(VLOOKUP($A109,$C:$J,7,0),)),0)*$F109,2)</f>
        <v>0</v>
      </c>
      <c r="J109" s="467">
        <f t="shared" si="8"/>
        <v>0</v>
      </c>
      <c r="K109" s="525"/>
    </row>
    <row r="110" spans="1:11">
      <c r="A110" s="460"/>
      <c r="B110" s="461"/>
      <c r="C110" s="462"/>
      <c r="D110" s="463" t="str">
        <f>IF($B110="",IFERROR(VLOOKUP($A110,SERVIÇOS!$A:$F,2,0),IFERROR(VLOOKUP($A110,$C:$J,2,0),"")),IFERROR(VLOOKUP($B110,INSUMOS!$A:$D,2,0),IFERROR(VLOOKUP($B110,COTAÇÕES!$A:$J,2,0),"")))</f>
        <v/>
      </c>
      <c r="E110" s="536" t="str">
        <f>IF($B110="",IFERROR(VLOOKUP($A110,SERVIÇOS!$A:$F,3,0),IFERROR(VLOOKUP($A110,$C:$J,3,0),"")),IFERROR(VLOOKUP($B110,INSUMOS!$A:$D,3,0),IFERROR(VLOOKUP($B110,COTAÇÕES!$A:$J,5,0),"")))</f>
        <v/>
      </c>
      <c r="F110" s="464"/>
      <c r="G110" s="465" t="str">
        <f>IF($B110="",IFERROR(VLOOKUP($A110,SERVIÇOS!$A:$F,6,0),IFERROR(VLOOKUP($A110,$C:$J,8,0),"")),IFERROR(VLOOKUP($B110,INSUMOS!$A:$D,4,0),IFERROR(VLOOKUP($B110,COTAÇÕES!$A:$J,9,0),"")))</f>
        <v/>
      </c>
      <c r="H110" s="466">
        <f>ROUND(IF($B110="",IFERROR(VLOOKUP($A110,SERVIÇOS!$A:$F,4,0),IFERROR(VLOOKUP($A110,$C:$J,6,0),)),IFERROR(VLOOKUP($B110,INSUMOS!$A:$D,4,0),IFERROR(VLOOKUP($B110,COTAÇÕES!$A:$J,9,0),)))*$F110,2)</f>
        <v>0</v>
      </c>
      <c r="I110" s="466">
        <f>ROUND(IF($B110="",IFERROR(VLOOKUP($A110,SERVIÇOS!$A:$F,5,0),IFERROR(VLOOKUP($A110,$C:$J,7,0),)),0)*$F110,2)</f>
        <v>0</v>
      </c>
      <c r="J110" s="467">
        <f t="shared" si="8"/>
        <v>0</v>
      </c>
      <c r="K110" s="525"/>
    </row>
    <row r="111" spans="1:11">
      <c r="A111" s="460"/>
      <c r="B111" s="461"/>
      <c r="C111" s="462"/>
      <c r="D111" s="463" t="str">
        <f>IF($B111="",IFERROR(VLOOKUP($A111,SERVIÇOS!$A:$F,2,0),IFERROR(VLOOKUP($A111,$C:$J,2,0),"")),IFERROR(VLOOKUP($B111,INSUMOS!$A:$D,2,0),IFERROR(VLOOKUP($B111,COTAÇÕES!$A:$J,2,0),"")))</f>
        <v/>
      </c>
      <c r="E111" s="536" t="str">
        <f>IF($B111="",IFERROR(VLOOKUP($A111,SERVIÇOS!$A:$F,3,0),IFERROR(VLOOKUP($A111,$C:$J,3,0),"")),IFERROR(VLOOKUP($B111,INSUMOS!$A:$D,3,0),IFERROR(VLOOKUP($B111,COTAÇÕES!$A:$J,5,0),"")))</f>
        <v/>
      </c>
      <c r="F111" s="464"/>
      <c r="G111" s="465" t="str">
        <f>IF($B111="",IFERROR(VLOOKUP($A111,SERVIÇOS!$A:$F,6,0),IFERROR(VLOOKUP($A111,$C:$J,8,0),"")),IFERROR(VLOOKUP($B111,INSUMOS!$A:$D,4,0),IFERROR(VLOOKUP($B111,COTAÇÕES!$A:$J,9,0),"")))</f>
        <v/>
      </c>
      <c r="H111" s="466">
        <f>ROUND(IF($B111="",IFERROR(VLOOKUP($A111,SERVIÇOS!$A:$F,4,0),IFERROR(VLOOKUP($A111,$C:$J,6,0),)),IFERROR(VLOOKUP($B111,INSUMOS!$A:$D,4,0),IFERROR(VLOOKUP($B111,COTAÇÕES!$A:$J,9,0),)))*$F111,2)</f>
        <v>0</v>
      </c>
      <c r="I111" s="466">
        <f>ROUND(IF($B111="",IFERROR(VLOOKUP($A111,SERVIÇOS!$A:$F,5,0),IFERROR(VLOOKUP($A111,$C:$J,7,0),)),0)*$F111,2)</f>
        <v>0</v>
      </c>
      <c r="J111" s="467">
        <f t="shared" si="8"/>
        <v>0</v>
      </c>
      <c r="K111" s="525"/>
    </row>
    <row r="112" spans="1:11">
      <c r="A112" s="460"/>
      <c r="B112" s="461"/>
      <c r="C112" s="462"/>
      <c r="D112" s="463" t="str">
        <f>IF($B112="",IFERROR(VLOOKUP($A112,SERVIÇOS!$A:$F,2,0),IFERROR(VLOOKUP($A112,$C:$J,2,0),"")),IFERROR(VLOOKUP($B112,INSUMOS!$A:$D,2,0),IFERROR(VLOOKUP($B112,COTAÇÕES!$A:$J,2,0),"")))</f>
        <v/>
      </c>
      <c r="E112" s="536" t="str">
        <f>IF($B112="",IFERROR(VLOOKUP($A112,SERVIÇOS!$A:$F,3,0),IFERROR(VLOOKUP($A112,$C:$J,3,0),"")),IFERROR(VLOOKUP($B112,INSUMOS!$A:$D,3,0),IFERROR(VLOOKUP($B112,COTAÇÕES!$A:$J,5,0),"")))</f>
        <v/>
      </c>
      <c r="F112" s="464"/>
      <c r="G112" s="465" t="str">
        <f>IF($B112="",IFERROR(VLOOKUP($A112,SERVIÇOS!$A:$F,6,0),IFERROR(VLOOKUP($A112,$C:$J,8,0),"")),IFERROR(VLOOKUP($B112,INSUMOS!$A:$D,4,0),IFERROR(VLOOKUP($B112,COTAÇÕES!$A:$J,9,0),"")))</f>
        <v/>
      </c>
      <c r="H112" s="466">
        <f>ROUND(IF($B112="",IFERROR(VLOOKUP($A112,SERVIÇOS!$A:$F,4,0),IFERROR(VLOOKUP($A112,$C:$J,6,0),)),IFERROR(VLOOKUP($B112,INSUMOS!$A:$D,4,0),IFERROR(VLOOKUP($B112,COTAÇÕES!$A:$J,9,0),)))*$F112,2)</f>
        <v>0</v>
      </c>
      <c r="I112" s="466">
        <f>ROUND(IF($B112="",IFERROR(VLOOKUP($A112,SERVIÇOS!$A:$F,5,0),IFERROR(VLOOKUP($A112,$C:$J,7,0),)),0)*$F112,2)</f>
        <v>0</v>
      </c>
      <c r="J112" s="467">
        <f t="shared" si="8"/>
        <v>0</v>
      </c>
      <c r="K112" s="525"/>
    </row>
    <row r="113" spans="1:11">
      <c r="A113" s="460"/>
      <c r="B113" s="461"/>
      <c r="C113" s="462"/>
      <c r="D113" s="463" t="str">
        <f>IF($B113="",IFERROR(VLOOKUP($A113,SERVIÇOS!$A:$F,2,0),IFERROR(VLOOKUP($A113,$C:$J,2,0),"")),IFERROR(VLOOKUP($B113,INSUMOS!$A:$D,2,0),IFERROR(VLOOKUP($B113,COTAÇÕES!$A:$J,2,0),"")))</f>
        <v/>
      </c>
      <c r="E113" s="536" t="str">
        <f>IF($B113="",IFERROR(VLOOKUP($A113,SERVIÇOS!$A:$F,3,0),IFERROR(VLOOKUP($A113,$C:$J,3,0),"")),IFERROR(VLOOKUP($B113,INSUMOS!$A:$D,3,0),IFERROR(VLOOKUP($B113,COTAÇÕES!$A:$J,5,0),"")))</f>
        <v/>
      </c>
      <c r="F113" s="464"/>
      <c r="G113" s="465" t="str">
        <f>IF($B113="",IFERROR(VLOOKUP($A113,SERVIÇOS!$A:$F,6,0),IFERROR(VLOOKUP($A113,$C:$J,8,0),"")),IFERROR(VLOOKUP($B113,INSUMOS!$A:$D,4,0),IFERROR(VLOOKUP($B113,COTAÇÕES!$A:$J,9,0),"")))</f>
        <v/>
      </c>
      <c r="H113" s="466">
        <f>ROUND(IF($B113="",IFERROR(VLOOKUP($A113,SERVIÇOS!$A:$F,4,0),IFERROR(VLOOKUP($A113,$C:$J,6,0),)),IFERROR(VLOOKUP($B113,INSUMOS!$A:$D,4,0),IFERROR(VLOOKUP($B113,COTAÇÕES!$A:$J,9,0),)))*$F113,2)</f>
        <v>0</v>
      </c>
      <c r="I113" s="466">
        <f>ROUND(IF($B113="",IFERROR(VLOOKUP($A113,SERVIÇOS!$A:$F,5,0),IFERROR(VLOOKUP($A113,$C:$J,7,0),)),0)*$F113,2)</f>
        <v>0</v>
      </c>
      <c r="J113" s="467">
        <f t="shared" si="8"/>
        <v>0</v>
      </c>
      <c r="K113" s="525"/>
    </row>
    <row r="114" spans="1:11">
      <c r="A114" s="460"/>
      <c r="B114" s="461"/>
      <c r="C114" s="462"/>
      <c r="D114" s="463" t="str">
        <f>IF($B114="",IFERROR(VLOOKUP($A114,SERVIÇOS!$A:$F,2,0),IFERROR(VLOOKUP($A114,$C:$J,2,0),"")),IFERROR(VLOOKUP($B114,INSUMOS!$A:$D,2,0),IFERROR(VLOOKUP($B114,COTAÇÕES!$A:$J,2,0),"")))</f>
        <v/>
      </c>
      <c r="E114" s="536" t="str">
        <f>IF($B114="",IFERROR(VLOOKUP($A114,SERVIÇOS!$A:$F,3,0),IFERROR(VLOOKUP($A114,$C:$J,3,0),"")),IFERROR(VLOOKUP($B114,INSUMOS!$A:$D,3,0),IFERROR(VLOOKUP($B114,COTAÇÕES!$A:$J,5,0),"")))</f>
        <v/>
      </c>
      <c r="F114" s="464"/>
      <c r="G114" s="465" t="str">
        <f>IF($B114="",IFERROR(VLOOKUP($A114,SERVIÇOS!$A:$F,6,0),IFERROR(VLOOKUP($A114,$C:$J,8,0),"")),IFERROR(VLOOKUP($B114,INSUMOS!$A:$D,4,0),IFERROR(VLOOKUP($B114,COTAÇÕES!$A:$J,9,0),"")))</f>
        <v/>
      </c>
      <c r="H114" s="466">
        <f>ROUND(IF($B114="",IFERROR(VLOOKUP($A114,SERVIÇOS!$A:$F,4,0),IFERROR(VLOOKUP($A114,$C:$J,6,0),)),IFERROR(VLOOKUP($B114,INSUMOS!$A:$D,4,0),IFERROR(VLOOKUP($B114,COTAÇÕES!$A:$J,9,0),)))*$F114,2)</f>
        <v>0</v>
      </c>
      <c r="I114" s="466">
        <f>ROUND(IF($B114="",IFERROR(VLOOKUP($A114,SERVIÇOS!$A:$F,5,0),IFERROR(VLOOKUP($A114,$C:$J,7,0),)),0)*$F114,2)</f>
        <v>0</v>
      </c>
      <c r="J114" s="467">
        <f t="shared" si="8"/>
        <v>0</v>
      </c>
      <c r="K114" s="525"/>
    </row>
    <row r="115" spans="1:11">
      <c r="A115" s="460"/>
      <c r="B115" s="461"/>
      <c r="C115" s="462"/>
      <c r="D115" s="463" t="str">
        <f>IF($B115="",IFERROR(VLOOKUP($A115,SERVIÇOS!$A:$F,2,0),IFERROR(VLOOKUP($A115,$C:$J,2,0),"")),IFERROR(VLOOKUP($B115,INSUMOS!$A:$D,2,0),IFERROR(VLOOKUP($B115,COTAÇÕES!$A:$J,2,0),"")))</f>
        <v/>
      </c>
      <c r="E115" s="536" t="str">
        <f>IF($B115="",IFERROR(VLOOKUP($A115,SERVIÇOS!$A:$F,3,0),IFERROR(VLOOKUP($A115,$C:$J,3,0),"")),IFERROR(VLOOKUP($B115,INSUMOS!$A:$D,3,0),IFERROR(VLOOKUP($B115,COTAÇÕES!$A:$J,5,0),"")))</f>
        <v/>
      </c>
      <c r="F115" s="464"/>
      <c r="G115" s="465" t="str">
        <f>IF($B115="",IFERROR(VLOOKUP($A115,SERVIÇOS!$A:$F,6,0),IFERROR(VLOOKUP($A115,$C:$J,8,0),"")),IFERROR(VLOOKUP($B115,INSUMOS!$A:$D,4,0),IFERROR(VLOOKUP($B115,COTAÇÕES!$A:$J,9,0),"")))</f>
        <v/>
      </c>
      <c r="H115" s="466">
        <f>ROUND(IF($B115="",IFERROR(VLOOKUP($A115,SERVIÇOS!$A:$F,4,0),IFERROR(VLOOKUP($A115,$C:$J,6,0),)),IFERROR(VLOOKUP($B115,INSUMOS!$A:$D,4,0),IFERROR(VLOOKUP($B115,COTAÇÕES!$A:$J,9,0),)))*$F115,2)</f>
        <v>0</v>
      </c>
      <c r="I115" s="466">
        <f>ROUND(IF($B115="",IFERROR(VLOOKUP($A115,SERVIÇOS!$A:$F,5,0),IFERROR(VLOOKUP($A115,$C:$J,7,0),)),0)*$F115,2)</f>
        <v>0</v>
      </c>
      <c r="J115" s="467">
        <f t="shared" si="8"/>
        <v>0</v>
      </c>
      <c r="K115" s="525"/>
    </row>
    <row r="116" spans="1:11">
      <c r="A116" s="460"/>
      <c r="B116" s="461"/>
      <c r="C116" s="462"/>
      <c r="D116" s="463" t="str">
        <f>IF($B116="",IFERROR(VLOOKUP($A116,SERVIÇOS!$A:$F,2,0),IFERROR(VLOOKUP($A116,$C:$J,2,0),"")),IFERROR(VLOOKUP($B116,INSUMOS!$A:$D,2,0),IFERROR(VLOOKUP($B116,COTAÇÕES!$A:$J,2,0),"")))</f>
        <v/>
      </c>
      <c r="E116" s="536" t="str">
        <f>IF($B116="",IFERROR(VLOOKUP($A116,SERVIÇOS!$A:$F,3,0),IFERROR(VLOOKUP($A116,$C:$J,3,0),"")),IFERROR(VLOOKUP($B116,INSUMOS!$A:$D,3,0),IFERROR(VLOOKUP($B116,COTAÇÕES!$A:$J,5,0),"")))</f>
        <v/>
      </c>
      <c r="F116" s="464"/>
      <c r="G116" s="465" t="str">
        <f>IF($B116="",IFERROR(VLOOKUP($A116,SERVIÇOS!$A:$F,6,0),IFERROR(VLOOKUP($A116,$C:$J,8,0),"")),IFERROR(VLOOKUP($B116,INSUMOS!$A:$D,4,0),IFERROR(VLOOKUP($B116,COTAÇÕES!$A:$J,9,0),"")))</f>
        <v/>
      </c>
      <c r="H116" s="466">
        <f>ROUND(IF($B116="",IFERROR(VLOOKUP($A116,SERVIÇOS!$A:$F,4,0),IFERROR(VLOOKUP($A116,$C:$J,6,0),)),IFERROR(VLOOKUP($B116,INSUMOS!$A:$D,4,0),IFERROR(VLOOKUP($B116,COTAÇÕES!$A:$J,9,0),)))*$F116,2)</f>
        <v>0</v>
      </c>
      <c r="I116" s="466">
        <f>ROUND(IF($B116="",IFERROR(VLOOKUP($A116,SERVIÇOS!$A:$F,5,0),IFERROR(VLOOKUP($A116,$C:$J,7,0),)),0)*$F116,2)</f>
        <v>0</v>
      </c>
      <c r="J116" s="467">
        <f t="shared" si="8"/>
        <v>0</v>
      </c>
      <c r="K116" s="525"/>
    </row>
    <row r="117" spans="1:11">
      <c r="A117" s="460"/>
      <c r="B117" s="461"/>
      <c r="C117" s="462"/>
      <c r="D117" s="463" t="str">
        <f>IF($B117="",IFERROR(VLOOKUP($A117,SERVIÇOS!$A:$F,2,0),IFERROR(VLOOKUP($A117,$C:$J,2,0),"")),IFERROR(VLOOKUP($B117,INSUMOS!$A:$D,2,0),IFERROR(VLOOKUP($B117,COTAÇÕES!$A:$J,2,0),"")))</f>
        <v/>
      </c>
      <c r="E117" s="536" t="str">
        <f>IF($B117="",IFERROR(VLOOKUP($A117,SERVIÇOS!$A:$F,3,0),IFERROR(VLOOKUP($A117,$C:$J,3,0),"")),IFERROR(VLOOKUP($B117,INSUMOS!$A:$D,3,0),IFERROR(VLOOKUP($B117,COTAÇÕES!$A:$J,5,0),"")))</f>
        <v/>
      </c>
      <c r="F117" s="464"/>
      <c r="G117" s="465" t="str">
        <f>IF($B117="",IFERROR(VLOOKUP($A117,SERVIÇOS!$A:$F,6,0),IFERROR(VLOOKUP($A117,$C:$J,8,0),"")),IFERROR(VLOOKUP($B117,INSUMOS!$A:$D,4,0),IFERROR(VLOOKUP($B117,COTAÇÕES!$A:$J,9,0),"")))</f>
        <v/>
      </c>
      <c r="H117" s="466">
        <f>ROUND(IF($B117="",IFERROR(VLOOKUP($A117,SERVIÇOS!$A:$F,4,0),IFERROR(VLOOKUP($A117,$C:$J,6,0),)),IFERROR(VLOOKUP($B117,INSUMOS!$A:$D,4,0),IFERROR(VLOOKUP($B117,COTAÇÕES!$A:$J,9,0),)))*$F117,2)</f>
        <v>0</v>
      </c>
      <c r="I117" s="466">
        <f>ROUND(IF($B117="",IFERROR(VLOOKUP($A117,SERVIÇOS!$A:$F,5,0),IFERROR(VLOOKUP($A117,$C:$J,7,0),)),0)*$F117,2)</f>
        <v>0</v>
      </c>
      <c r="J117" s="467">
        <f t="shared" si="8"/>
        <v>0</v>
      </c>
      <c r="K117" s="525"/>
    </row>
    <row r="118" spans="1:11">
      <c r="A118" s="460"/>
      <c r="B118" s="461"/>
      <c r="C118" s="462"/>
      <c r="D118" s="463" t="str">
        <f>IF($B118="",IFERROR(VLOOKUP($A118,SERVIÇOS!$A:$F,2,0),IFERROR(VLOOKUP($A118,$C:$J,2,0),"")),IFERROR(VLOOKUP($B118,INSUMOS!$A:$D,2,0),IFERROR(VLOOKUP($B118,COTAÇÕES!$A:$J,2,0),"")))</f>
        <v/>
      </c>
      <c r="E118" s="536" t="str">
        <f>IF($B118="",IFERROR(VLOOKUP($A118,SERVIÇOS!$A:$F,3,0),IFERROR(VLOOKUP($A118,$C:$J,3,0),"")),IFERROR(VLOOKUP($B118,INSUMOS!$A:$D,3,0),IFERROR(VLOOKUP($B118,COTAÇÕES!$A:$J,5,0),"")))</f>
        <v/>
      </c>
      <c r="F118" s="464"/>
      <c r="G118" s="465" t="str">
        <f>IF($B118="",IFERROR(VLOOKUP($A118,SERVIÇOS!$A:$F,6,0),IFERROR(VLOOKUP($A118,$C:$J,8,0),"")),IFERROR(VLOOKUP($B118,INSUMOS!$A:$D,4,0),IFERROR(VLOOKUP($B118,COTAÇÕES!$A:$J,9,0),"")))</f>
        <v/>
      </c>
      <c r="H118" s="466">
        <f>ROUND(IF($B118="",IFERROR(VLOOKUP($A118,SERVIÇOS!$A:$F,4,0),IFERROR(VLOOKUP($A118,$C:$J,6,0),)),IFERROR(VLOOKUP($B118,INSUMOS!$A:$D,4,0),IFERROR(VLOOKUP($B118,COTAÇÕES!$A:$J,9,0),)))*$F118,2)</f>
        <v>0</v>
      </c>
      <c r="I118" s="466">
        <f>ROUND(IF($B118="",IFERROR(VLOOKUP($A118,SERVIÇOS!$A:$F,5,0),IFERROR(VLOOKUP($A118,$C:$J,7,0),)),0)*$F118,2)</f>
        <v>0</v>
      </c>
      <c r="J118" s="467">
        <f t="shared" si="8"/>
        <v>0</v>
      </c>
      <c r="K118" s="525"/>
    </row>
    <row r="119" spans="1:11">
      <c r="A119" s="460"/>
      <c r="B119" s="461"/>
      <c r="C119" s="462"/>
      <c r="D119" s="463" t="str">
        <f>IF($B119="",IFERROR(VLOOKUP($A119,SERVIÇOS!$A:$F,2,0),IFERROR(VLOOKUP($A119,$C:$J,2,0),"")),IFERROR(VLOOKUP($B119,INSUMOS!$A:$D,2,0),IFERROR(VLOOKUP($B119,COTAÇÕES!$A:$J,2,0),"")))</f>
        <v/>
      </c>
      <c r="E119" s="536" t="str">
        <f>IF($B119="",IFERROR(VLOOKUP($A119,SERVIÇOS!$A:$F,3,0),IFERROR(VLOOKUP($A119,$C:$J,3,0),"")),IFERROR(VLOOKUP($B119,INSUMOS!$A:$D,3,0),IFERROR(VLOOKUP($B119,COTAÇÕES!$A:$J,5,0),"")))</f>
        <v/>
      </c>
      <c r="F119" s="464"/>
      <c r="G119" s="465" t="str">
        <f>IF($B119="",IFERROR(VLOOKUP($A119,SERVIÇOS!$A:$F,6,0),IFERROR(VLOOKUP($A119,$C:$J,8,0),"")),IFERROR(VLOOKUP($B119,INSUMOS!$A:$D,4,0),IFERROR(VLOOKUP($B119,COTAÇÕES!$A:$J,9,0),"")))</f>
        <v/>
      </c>
      <c r="H119" s="466">
        <f>ROUND(IF($B119="",IFERROR(VLOOKUP($A119,SERVIÇOS!$A:$F,4,0),IFERROR(VLOOKUP($A119,$C:$J,6,0),)),IFERROR(VLOOKUP($B119,INSUMOS!$A:$D,4,0),IFERROR(VLOOKUP($B119,COTAÇÕES!$A:$J,9,0),)))*$F119,2)</f>
        <v>0</v>
      </c>
      <c r="I119" s="466">
        <f>ROUND(IF($B119="",IFERROR(VLOOKUP($A119,SERVIÇOS!$A:$F,5,0),IFERROR(VLOOKUP($A119,$C:$J,7,0),)),0)*$F119,2)</f>
        <v>0</v>
      </c>
      <c r="J119" s="467">
        <f t="shared" si="8"/>
        <v>0</v>
      </c>
      <c r="K119" s="525"/>
    </row>
    <row r="120" spans="1:11">
      <c r="A120" s="460"/>
      <c r="B120" s="461"/>
      <c r="C120" s="462"/>
      <c r="D120" s="463" t="str">
        <f>IF($B120="",IFERROR(VLOOKUP($A120,SERVIÇOS!$A:$F,2,0),IFERROR(VLOOKUP($A120,$C:$J,2,0),"")),IFERROR(VLOOKUP($B120,INSUMOS!$A:$D,2,0),IFERROR(VLOOKUP($B120,COTAÇÕES!$A:$J,2,0),"")))</f>
        <v/>
      </c>
      <c r="E120" s="536" t="str">
        <f>IF($B120="",IFERROR(VLOOKUP($A120,SERVIÇOS!$A:$F,3,0),IFERROR(VLOOKUP($A120,$C:$J,3,0),"")),IFERROR(VLOOKUP($B120,INSUMOS!$A:$D,3,0),IFERROR(VLOOKUP($B120,COTAÇÕES!$A:$J,5,0),"")))</f>
        <v/>
      </c>
      <c r="F120" s="464"/>
      <c r="G120" s="465" t="str">
        <f>IF($B120="",IFERROR(VLOOKUP($A120,SERVIÇOS!$A:$F,6,0),IFERROR(VLOOKUP($A120,$C:$J,8,0),"")),IFERROR(VLOOKUP($B120,INSUMOS!$A:$D,4,0),IFERROR(VLOOKUP($B120,COTAÇÕES!$A:$J,9,0),"")))</f>
        <v/>
      </c>
      <c r="H120" s="466">
        <f>ROUND(IF($B120="",IFERROR(VLOOKUP($A120,SERVIÇOS!$A:$F,4,0),IFERROR(VLOOKUP($A120,$C:$J,6,0),)),IFERROR(VLOOKUP($B120,INSUMOS!$A:$D,4,0),IFERROR(VLOOKUP($B120,COTAÇÕES!$A:$J,9,0),)))*$F120,2)</f>
        <v>0</v>
      </c>
      <c r="I120" s="466">
        <f>ROUND(IF($B120="",IFERROR(VLOOKUP($A120,SERVIÇOS!$A:$F,5,0),IFERROR(VLOOKUP($A120,$C:$J,7,0),)),0)*$F120,2)</f>
        <v>0</v>
      </c>
      <c r="J120" s="467">
        <f t="shared" si="8"/>
        <v>0</v>
      </c>
      <c r="K120" s="525"/>
    </row>
    <row r="121" spans="1:11">
      <c r="A121" s="460"/>
      <c r="B121" s="461"/>
      <c r="C121" s="462"/>
      <c r="D121" s="463" t="str">
        <f>IF($B121="",IFERROR(VLOOKUP($A121,SERVIÇOS!$A:$F,2,0),IFERROR(VLOOKUP($A121,$C:$J,2,0),"")),IFERROR(VLOOKUP($B121,INSUMOS!$A:$D,2,0),IFERROR(VLOOKUP($B121,COTAÇÕES!$A:$J,2,0),"")))</f>
        <v/>
      </c>
      <c r="E121" s="536" t="str">
        <f>IF($B121="",IFERROR(VLOOKUP($A121,SERVIÇOS!$A:$F,3,0),IFERROR(VLOOKUP($A121,$C:$J,3,0),"")),IFERROR(VLOOKUP($B121,INSUMOS!$A:$D,3,0),IFERROR(VLOOKUP($B121,COTAÇÕES!$A:$J,5,0),"")))</f>
        <v/>
      </c>
      <c r="F121" s="464"/>
      <c r="G121" s="465" t="str">
        <f>IF($B121="",IFERROR(VLOOKUP($A121,SERVIÇOS!$A:$F,6,0),IFERROR(VLOOKUP($A121,$C:$J,8,0),"")),IFERROR(VLOOKUP($B121,INSUMOS!$A:$D,4,0),IFERROR(VLOOKUP($B121,COTAÇÕES!$A:$J,9,0),"")))</f>
        <v/>
      </c>
      <c r="H121" s="466">
        <f>ROUND(IF($B121="",IFERROR(VLOOKUP($A121,SERVIÇOS!$A:$F,4,0),IFERROR(VLOOKUP($A121,$C:$J,6,0),)),IFERROR(VLOOKUP($B121,INSUMOS!$A:$D,4,0),IFERROR(VLOOKUP($B121,COTAÇÕES!$A:$J,9,0),)))*$F121,2)</f>
        <v>0</v>
      </c>
      <c r="I121" s="466">
        <f>ROUND(IF($B121="",IFERROR(VLOOKUP($A121,SERVIÇOS!$A:$F,5,0),IFERROR(VLOOKUP($A121,$C:$J,7,0),)),0)*$F121,2)</f>
        <v>0</v>
      </c>
      <c r="J121" s="467">
        <f t="shared" si="8"/>
        <v>0</v>
      </c>
      <c r="K121" s="525"/>
    </row>
    <row r="122" spans="1:11">
      <c r="A122" s="460"/>
      <c r="B122" s="461"/>
      <c r="C122" s="462"/>
      <c r="D122" s="463" t="str">
        <f>IF($B122="",IFERROR(VLOOKUP($A122,SERVIÇOS!$A:$F,2,0),IFERROR(VLOOKUP($A122,$C:$J,2,0),"")),IFERROR(VLOOKUP($B122,INSUMOS!$A:$D,2,0),IFERROR(VLOOKUP($B122,COTAÇÕES!$A:$J,2,0),"")))</f>
        <v/>
      </c>
      <c r="E122" s="536" t="str">
        <f>IF($B122="",IFERROR(VLOOKUP($A122,SERVIÇOS!$A:$F,3,0),IFERROR(VLOOKUP($A122,$C:$J,3,0),"")),IFERROR(VLOOKUP($B122,INSUMOS!$A:$D,3,0),IFERROR(VLOOKUP($B122,COTAÇÕES!$A:$J,5,0),"")))</f>
        <v/>
      </c>
      <c r="F122" s="464"/>
      <c r="G122" s="465" t="str">
        <f>IF($B122="",IFERROR(VLOOKUP($A122,SERVIÇOS!$A:$F,6,0),IFERROR(VLOOKUP($A122,$C:$J,8,0),"")),IFERROR(VLOOKUP($B122,INSUMOS!$A:$D,4,0),IFERROR(VLOOKUP($B122,COTAÇÕES!$A:$J,9,0),"")))</f>
        <v/>
      </c>
      <c r="H122" s="466">
        <f>ROUND(IF($B122="",IFERROR(VLOOKUP($A122,SERVIÇOS!$A:$F,4,0),IFERROR(VLOOKUP($A122,$C:$J,6,0),)),IFERROR(VLOOKUP($B122,INSUMOS!$A:$D,4,0),IFERROR(VLOOKUP($B122,COTAÇÕES!$A:$J,9,0),)))*$F122,2)</f>
        <v>0</v>
      </c>
      <c r="I122" s="466">
        <f>ROUND(IF($B122="",IFERROR(VLOOKUP($A122,SERVIÇOS!$A:$F,5,0),IFERROR(VLOOKUP($A122,$C:$J,7,0),)),0)*$F122,2)</f>
        <v>0</v>
      </c>
      <c r="J122" s="467">
        <f t="shared" si="8"/>
        <v>0</v>
      </c>
      <c r="K122" s="525"/>
    </row>
    <row r="123" spans="1:11">
      <c r="A123" s="460"/>
      <c r="B123" s="461"/>
      <c r="C123" s="462"/>
      <c r="D123" s="463" t="str">
        <f>IF($B123="",IFERROR(VLOOKUP($A123,SERVIÇOS!$A:$F,2,0),IFERROR(VLOOKUP($A123,$C:$J,2,0),"")),IFERROR(VLOOKUP($B123,INSUMOS!$A:$D,2,0),IFERROR(VLOOKUP($B123,COTAÇÕES!$A:$J,2,0),"")))</f>
        <v/>
      </c>
      <c r="E123" s="536" t="str">
        <f>IF($B123="",IFERROR(VLOOKUP($A123,SERVIÇOS!$A:$F,3,0),IFERROR(VLOOKUP($A123,$C:$J,3,0),"")),IFERROR(VLOOKUP($B123,INSUMOS!$A:$D,3,0),IFERROR(VLOOKUP($B123,COTAÇÕES!$A:$J,5,0),"")))</f>
        <v/>
      </c>
      <c r="F123" s="464"/>
      <c r="G123" s="465" t="str">
        <f>IF($B123="",IFERROR(VLOOKUP($A123,SERVIÇOS!$A:$F,6,0),IFERROR(VLOOKUP($A123,$C:$J,8,0),"")),IFERROR(VLOOKUP($B123,INSUMOS!$A:$D,4,0),IFERROR(VLOOKUP($B123,COTAÇÕES!$A:$J,9,0),"")))</f>
        <v/>
      </c>
      <c r="H123" s="466">
        <f>ROUND(IF($B123="",IFERROR(VLOOKUP($A123,SERVIÇOS!$A:$F,4,0),IFERROR(VLOOKUP($A123,$C:$J,6,0),)),IFERROR(VLOOKUP($B123,INSUMOS!$A:$D,4,0),IFERROR(VLOOKUP($B123,COTAÇÕES!$A:$J,9,0),)))*$F123,2)</f>
        <v>0</v>
      </c>
      <c r="I123" s="466">
        <f>ROUND(IF($B123="",IFERROR(VLOOKUP($A123,SERVIÇOS!$A:$F,5,0),IFERROR(VLOOKUP($A123,$C:$J,7,0),)),0)*$F123,2)</f>
        <v>0</v>
      </c>
      <c r="J123" s="467">
        <f t="shared" si="8"/>
        <v>0</v>
      </c>
      <c r="K123" s="525"/>
    </row>
    <row r="124" spans="1:11">
      <c r="A124" s="460"/>
      <c r="B124" s="461"/>
      <c r="C124" s="462"/>
      <c r="D124" s="463" t="str">
        <f>IF($B124="",IFERROR(VLOOKUP($A124,SERVIÇOS!$A:$F,2,0),IFERROR(VLOOKUP($A124,$C:$J,2,0),"")),IFERROR(VLOOKUP($B124,INSUMOS!$A:$D,2,0),IFERROR(VLOOKUP($B124,COTAÇÕES!$A:$J,2,0),"")))</f>
        <v/>
      </c>
      <c r="E124" s="536" t="str">
        <f>IF($B124="",IFERROR(VLOOKUP($A124,SERVIÇOS!$A:$F,3,0),IFERROR(VLOOKUP($A124,$C:$J,3,0),"")),IFERROR(VLOOKUP($B124,INSUMOS!$A:$D,3,0),IFERROR(VLOOKUP($B124,COTAÇÕES!$A:$J,5,0),"")))</f>
        <v/>
      </c>
      <c r="F124" s="464"/>
      <c r="G124" s="465" t="str">
        <f>IF($B124="",IFERROR(VLOOKUP($A124,SERVIÇOS!$A:$F,6,0),IFERROR(VLOOKUP($A124,$C:$J,8,0),"")),IFERROR(VLOOKUP($B124,INSUMOS!$A:$D,4,0),IFERROR(VLOOKUP($B124,COTAÇÕES!$A:$J,9,0),"")))</f>
        <v/>
      </c>
      <c r="H124" s="466">
        <f>ROUND(IF($B124="",IFERROR(VLOOKUP($A124,SERVIÇOS!$A:$F,4,0),IFERROR(VLOOKUP($A124,$C:$J,6,0),)),IFERROR(VLOOKUP($B124,INSUMOS!$A:$D,4,0),IFERROR(VLOOKUP($B124,COTAÇÕES!$A:$J,9,0),)))*$F124,2)</f>
        <v>0</v>
      </c>
      <c r="I124" s="466">
        <f>ROUND(IF($B124="",IFERROR(VLOOKUP($A124,SERVIÇOS!$A:$F,5,0),IFERROR(VLOOKUP($A124,$C:$J,7,0),)),0)*$F124,2)</f>
        <v>0</v>
      </c>
      <c r="J124" s="467">
        <f t="shared" si="8"/>
        <v>0</v>
      </c>
      <c r="K124" s="525"/>
    </row>
    <row r="125" spans="1:11">
      <c r="A125" s="460"/>
      <c r="B125" s="461"/>
      <c r="C125" s="462"/>
      <c r="D125" s="463" t="str">
        <f>IF($B125="",IFERROR(VLOOKUP($A125,SERVIÇOS!$A:$F,2,0),IFERROR(VLOOKUP($A125,$C:$J,2,0),"")),IFERROR(VLOOKUP($B125,INSUMOS!$A:$D,2,0),IFERROR(VLOOKUP($B125,COTAÇÕES!$A:$J,2,0),"")))</f>
        <v/>
      </c>
      <c r="E125" s="536" t="str">
        <f>IF($B125="",IFERROR(VLOOKUP($A125,SERVIÇOS!$A:$F,3,0),IFERROR(VLOOKUP($A125,$C:$J,3,0),"")),IFERROR(VLOOKUP($B125,INSUMOS!$A:$D,3,0),IFERROR(VLOOKUP($B125,COTAÇÕES!$A:$J,5,0),"")))</f>
        <v/>
      </c>
      <c r="F125" s="464"/>
      <c r="G125" s="465" t="str">
        <f>IF($B125="",IFERROR(VLOOKUP($A125,SERVIÇOS!$A:$F,6,0),IFERROR(VLOOKUP($A125,$C:$J,8,0),"")),IFERROR(VLOOKUP($B125,INSUMOS!$A:$D,4,0),IFERROR(VLOOKUP($B125,COTAÇÕES!$A:$J,9,0),"")))</f>
        <v/>
      </c>
      <c r="H125" s="466">
        <f>ROUND(IF($B125="",IFERROR(VLOOKUP($A125,SERVIÇOS!$A:$F,4,0),IFERROR(VLOOKUP($A125,$C:$J,6,0),)),IFERROR(VLOOKUP($B125,INSUMOS!$A:$D,4,0),IFERROR(VLOOKUP($B125,COTAÇÕES!$A:$J,9,0),)))*$F125,2)</f>
        <v>0</v>
      </c>
      <c r="I125" s="466">
        <f>ROUND(IF($B125="",IFERROR(VLOOKUP($A125,SERVIÇOS!$A:$F,5,0),IFERROR(VLOOKUP($A125,$C:$J,7,0),)),0)*$F125,2)</f>
        <v>0</v>
      </c>
      <c r="J125" s="467">
        <f t="shared" si="8"/>
        <v>0</v>
      </c>
      <c r="K125" s="525"/>
    </row>
    <row r="126" spans="1:11">
      <c r="A126" s="460"/>
      <c r="B126" s="461"/>
      <c r="C126" s="462"/>
      <c r="D126" s="463" t="str">
        <f>IF($B126="",IFERROR(VLOOKUP($A126,SERVIÇOS!$A:$F,2,0),IFERROR(VLOOKUP($A126,$C:$J,2,0),"")),IFERROR(VLOOKUP($B126,INSUMOS!$A:$D,2,0),IFERROR(VLOOKUP($B126,COTAÇÕES!$A:$J,2,0),"")))</f>
        <v/>
      </c>
      <c r="E126" s="536" t="str">
        <f>IF($B126="",IFERROR(VLOOKUP($A126,SERVIÇOS!$A:$F,3,0),IFERROR(VLOOKUP($A126,$C:$J,3,0),"")),IFERROR(VLOOKUP($B126,INSUMOS!$A:$D,3,0),IFERROR(VLOOKUP($B126,COTAÇÕES!$A:$J,5,0),"")))</f>
        <v/>
      </c>
      <c r="F126" s="464"/>
      <c r="G126" s="465" t="str">
        <f>IF($B126="",IFERROR(VLOOKUP($A126,SERVIÇOS!$A:$F,6,0),IFERROR(VLOOKUP($A126,$C:$J,8,0),"")),IFERROR(VLOOKUP($B126,INSUMOS!$A:$D,4,0),IFERROR(VLOOKUP($B126,COTAÇÕES!$A:$J,9,0),"")))</f>
        <v/>
      </c>
      <c r="H126" s="466">
        <f>ROUND(IF($B126="",IFERROR(VLOOKUP($A126,SERVIÇOS!$A:$F,4,0),IFERROR(VLOOKUP($A126,$C:$J,6,0),)),IFERROR(VLOOKUP($B126,INSUMOS!$A:$D,4,0),IFERROR(VLOOKUP($B126,COTAÇÕES!$A:$J,9,0),)))*$F126,2)</f>
        <v>0</v>
      </c>
      <c r="I126" s="466">
        <f>ROUND(IF($B126="",IFERROR(VLOOKUP($A126,SERVIÇOS!$A:$F,5,0),IFERROR(VLOOKUP($A126,$C:$J,7,0),)),0)*$F126,2)</f>
        <v>0</v>
      </c>
      <c r="J126" s="467">
        <f t="shared" si="8"/>
        <v>0</v>
      </c>
      <c r="K126" s="525"/>
    </row>
    <row r="127" spans="1:11">
      <c r="A127" s="460"/>
      <c r="B127" s="461"/>
      <c r="C127" s="462"/>
      <c r="D127" s="463" t="str">
        <f>IF($B127="",IFERROR(VLOOKUP($A127,SERVIÇOS!$A:$F,2,0),IFERROR(VLOOKUP($A127,$C:$J,2,0),"")),IFERROR(VLOOKUP($B127,INSUMOS!$A:$D,2,0),IFERROR(VLOOKUP($B127,COTAÇÕES!$A:$J,2,0),"")))</f>
        <v/>
      </c>
      <c r="E127" s="536" t="str">
        <f>IF($B127="",IFERROR(VLOOKUP($A127,SERVIÇOS!$A:$F,3,0),IFERROR(VLOOKUP($A127,$C:$J,3,0),"")),IFERROR(VLOOKUP($B127,INSUMOS!$A:$D,3,0),IFERROR(VLOOKUP($B127,COTAÇÕES!$A:$J,5,0),"")))</f>
        <v/>
      </c>
      <c r="F127" s="464"/>
      <c r="G127" s="465" t="str">
        <f>IF($B127="",IFERROR(VLOOKUP($A127,SERVIÇOS!$A:$F,6,0),IFERROR(VLOOKUP($A127,$C:$J,8,0),"")),IFERROR(VLOOKUP($B127,INSUMOS!$A:$D,4,0),IFERROR(VLOOKUP($B127,COTAÇÕES!$A:$J,9,0),"")))</f>
        <v/>
      </c>
      <c r="H127" s="466">
        <f>ROUND(IF($B127="",IFERROR(VLOOKUP($A127,SERVIÇOS!$A:$F,4,0),IFERROR(VLOOKUP($A127,$C:$J,6,0),)),IFERROR(VLOOKUP($B127,INSUMOS!$A:$D,4,0),IFERROR(VLOOKUP($B127,COTAÇÕES!$A:$J,9,0),)))*$F127,2)</f>
        <v>0</v>
      </c>
      <c r="I127" s="466">
        <f>ROUND(IF($B127="",IFERROR(VLOOKUP($A127,SERVIÇOS!$A:$F,5,0),IFERROR(VLOOKUP($A127,$C:$J,7,0),)),0)*$F127,2)</f>
        <v>0</v>
      </c>
      <c r="J127" s="467">
        <f t="shared" si="8"/>
        <v>0</v>
      </c>
      <c r="K127" s="525"/>
    </row>
    <row r="128" spans="1:11">
      <c r="A128" s="460"/>
      <c r="B128" s="461"/>
      <c r="C128" s="462"/>
      <c r="D128" s="463" t="str">
        <f>IF($B128="",IFERROR(VLOOKUP($A128,SERVIÇOS!$A:$F,2,0),IFERROR(VLOOKUP($A128,$C:$J,2,0),"")),IFERROR(VLOOKUP($B128,INSUMOS!$A:$D,2,0),IFERROR(VLOOKUP($B128,COTAÇÕES!$A:$J,2,0),"")))</f>
        <v/>
      </c>
      <c r="E128" s="536" t="str">
        <f>IF($B128="",IFERROR(VLOOKUP($A128,SERVIÇOS!$A:$F,3,0),IFERROR(VLOOKUP($A128,$C:$J,3,0),"")),IFERROR(VLOOKUP($B128,INSUMOS!$A:$D,3,0),IFERROR(VLOOKUP($B128,COTAÇÕES!$A:$J,5,0),"")))</f>
        <v/>
      </c>
      <c r="F128" s="464"/>
      <c r="G128" s="465" t="str">
        <f>IF($B128="",IFERROR(VLOOKUP($A128,SERVIÇOS!$A:$F,6,0),IFERROR(VLOOKUP($A128,$C:$J,8,0),"")),IFERROR(VLOOKUP($B128,INSUMOS!$A:$D,4,0),IFERROR(VLOOKUP($B128,COTAÇÕES!$A:$J,9,0),"")))</f>
        <v/>
      </c>
      <c r="H128" s="466">
        <f>ROUND(IF($B128="",IFERROR(VLOOKUP($A128,SERVIÇOS!$A:$F,4,0),IFERROR(VLOOKUP($A128,$C:$J,6,0),)),IFERROR(VLOOKUP($B128,INSUMOS!$A:$D,4,0),IFERROR(VLOOKUP($B128,COTAÇÕES!$A:$J,9,0),)))*$F128,2)</f>
        <v>0</v>
      </c>
      <c r="I128" s="466">
        <f>ROUND(IF($B128="",IFERROR(VLOOKUP($A128,SERVIÇOS!$A:$F,5,0),IFERROR(VLOOKUP($A128,$C:$J,7,0),)),0)*$F128,2)</f>
        <v>0</v>
      </c>
      <c r="J128" s="467">
        <f t="shared" si="8"/>
        <v>0</v>
      </c>
      <c r="K128" s="525"/>
    </row>
    <row r="129" spans="1:11">
      <c r="A129" s="460"/>
      <c r="B129" s="461"/>
      <c r="C129" s="462"/>
      <c r="D129" s="463" t="str">
        <f>IF($B129="",IFERROR(VLOOKUP($A129,SERVIÇOS!$A:$F,2,0),IFERROR(VLOOKUP($A129,$C:$J,2,0),"")),IFERROR(VLOOKUP($B129,INSUMOS!$A:$D,2,0),IFERROR(VLOOKUP($B129,COTAÇÕES!$A:$J,2,0),"")))</f>
        <v/>
      </c>
      <c r="E129" s="536" t="str">
        <f>IF($B129="",IFERROR(VLOOKUP($A129,SERVIÇOS!$A:$F,3,0),IFERROR(VLOOKUP($A129,$C:$J,3,0),"")),IFERROR(VLOOKUP($B129,INSUMOS!$A:$D,3,0),IFERROR(VLOOKUP($B129,COTAÇÕES!$A:$J,5,0),"")))</f>
        <v/>
      </c>
      <c r="F129" s="464"/>
      <c r="G129" s="465" t="str">
        <f>IF($B129="",IFERROR(VLOOKUP($A129,SERVIÇOS!$A:$F,6,0),IFERROR(VLOOKUP($A129,$C:$J,8,0),"")),IFERROR(VLOOKUP($B129,INSUMOS!$A:$D,4,0),IFERROR(VLOOKUP($B129,COTAÇÕES!$A:$J,9,0),"")))</f>
        <v/>
      </c>
      <c r="H129" s="466">
        <f>ROUND(IF($B129="",IFERROR(VLOOKUP($A129,SERVIÇOS!$A:$F,4,0),IFERROR(VLOOKUP($A129,$C:$J,6,0),)),IFERROR(VLOOKUP($B129,INSUMOS!$A:$D,4,0),IFERROR(VLOOKUP($B129,COTAÇÕES!$A:$J,9,0),)))*$F129,2)</f>
        <v>0</v>
      </c>
      <c r="I129" s="466">
        <f>ROUND(IF($B129="",IFERROR(VLOOKUP($A129,SERVIÇOS!$A:$F,5,0),IFERROR(VLOOKUP($A129,$C:$J,7,0),)),0)*$F129,2)</f>
        <v>0</v>
      </c>
      <c r="J129" s="467">
        <f t="shared" si="8"/>
        <v>0</v>
      </c>
      <c r="K129" s="525"/>
    </row>
    <row r="130" spans="1:11">
      <c r="A130" s="460"/>
      <c r="B130" s="461"/>
      <c r="C130" s="462"/>
      <c r="D130" s="463" t="str">
        <f>IF($B130="",IFERROR(VLOOKUP($A130,SERVIÇOS!$A:$F,2,0),IFERROR(VLOOKUP($A130,$C:$J,2,0),"")),IFERROR(VLOOKUP($B130,INSUMOS!$A:$D,2,0),IFERROR(VLOOKUP($B130,COTAÇÕES!$A:$J,2,0),"")))</f>
        <v/>
      </c>
      <c r="E130" s="536" t="str">
        <f>IF($B130="",IFERROR(VLOOKUP($A130,SERVIÇOS!$A:$F,3,0),IFERROR(VLOOKUP($A130,$C:$J,3,0),"")),IFERROR(VLOOKUP($B130,INSUMOS!$A:$D,3,0),IFERROR(VLOOKUP($B130,COTAÇÕES!$A:$J,5,0),"")))</f>
        <v/>
      </c>
      <c r="F130" s="464"/>
      <c r="G130" s="465" t="str">
        <f>IF($B130="",IFERROR(VLOOKUP($A130,SERVIÇOS!$A:$F,6,0),IFERROR(VLOOKUP($A130,$C:$J,8,0),"")),IFERROR(VLOOKUP($B130,INSUMOS!$A:$D,4,0),IFERROR(VLOOKUP($B130,COTAÇÕES!$A:$J,9,0),"")))</f>
        <v/>
      </c>
      <c r="H130" s="466">
        <f>ROUND(IF($B130="",IFERROR(VLOOKUP($A130,SERVIÇOS!$A:$F,4,0),IFERROR(VLOOKUP($A130,$C:$J,6,0),)),IFERROR(VLOOKUP($B130,INSUMOS!$A:$D,4,0),IFERROR(VLOOKUP($B130,COTAÇÕES!$A:$J,9,0),)))*$F130,2)</f>
        <v>0</v>
      </c>
      <c r="I130" s="466">
        <f>ROUND(IF($B130="",IFERROR(VLOOKUP($A130,SERVIÇOS!$A:$F,5,0),IFERROR(VLOOKUP($A130,$C:$J,7,0),)),0)*$F130,2)</f>
        <v>0</v>
      </c>
      <c r="J130" s="467">
        <f t="shared" si="8"/>
        <v>0</v>
      </c>
      <c r="K130" s="525"/>
    </row>
    <row r="131" spans="1:11">
      <c r="A131" s="460"/>
      <c r="B131" s="461"/>
      <c r="C131" s="462"/>
      <c r="D131" s="463" t="str">
        <f>IF($B131="",IFERROR(VLOOKUP($A131,SERVIÇOS!$A:$F,2,0),IFERROR(VLOOKUP($A131,$C:$J,2,0),"")),IFERROR(VLOOKUP($B131,INSUMOS!$A:$D,2,0),IFERROR(VLOOKUP($B131,COTAÇÕES!$A:$J,2,0),"")))</f>
        <v/>
      </c>
      <c r="E131" s="536" t="str">
        <f>IF($B131="",IFERROR(VLOOKUP($A131,SERVIÇOS!$A:$F,3,0),IFERROR(VLOOKUP($A131,$C:$J,3,0),"")),IFERROR(VLOOKUP($B131,INSUMOS!$A:$D,3,0),IFERROR(VLOOKUP($B131,COTAÇÕES!$A:$J,5,0),"")))</f>
        <v/>
      </c>
      <c r="F131" s="464"/>
      <c r="G131" s="465" t="str">
        <f>IF($B131="",IFERROR(VLOOKUP($A131,SERVIÇOS!$A:$F,6,0),IFERROR(VLOOKUP($A131,$C:$J,8,0),"")),IFERROR(VLOOKUP($B131,INSUMOS!$A:$D,4,0),IFERROR(VLOOKUP($B131,COTAÇÕES!$A:$J,9,0),"")))</f>
        <v/>
      </c>
      <c r="H131" s="466">
        <f>ROUND(IF($B131="",IFERROR(VLOOKUP($A131,SERVIÇOS!$A:$F,4,0),IFERROR(VLOOKUP($A131,$C:$J,6,0),)),IFERROR(VLOOKUP($B131,INSUMOS!$A:$D,4,0),IFERROR(VLOOKUP($B131,COTAÇÕES!$A:$J,9,0),)))*$F131,2)</f>
        <v>0</v>
      </c>
      <c r="I131" s="466">
        <f>ROUND(IF($B131="",IFERROR(VLOOKUP($A131,SERVIÇOS!$A:$F,5,0),IFERROR(VLOOKUP($A131,$C:$J,7,0),)),0)*$F131,2)</f>
        <v>0</v>
      </c>
      <c r="J131" s="467">
        <f t="shared" si="8"/>
        <v>0</v>
      </c>
      <c r="K131" s="525"/>
    </row>
    <row r="132" spans="1:11">
      <c r="A132" s="460"/>
      <c r="B132" s="461"/>
      <c r="C132" s="462"/>
      <c r="D132" s="463" t="str">
        <f>IF($B132="",IFERROR(VLOOKUP($A132,SERVIÇOS!$A:$F,2,0),IFERROR(VLOOKUP($A132,$C:$J,2,0),"")),IFERROR(VLOOKUP($B132,INSUMOS!$A:$D,2,0),IFERROR(VLOOKUP($B132,COTAÇÕES!$A:$J,2,0),"")))</f>
        <v/>
      </c>
      <c r="E132" s="536" t="str">
        <f>IF($B132="",IFERROR(VLOOKUP($A132,SERVIÇOS!$A:$F,3,0),IFERROR(VLOOKUP($A132,$C:$J,3,0),"")),IFERROR(VLOOKUP($B132,INSUMOS!$A:$D,3,0),IFERROR(VLOOKUP($B132,COTAÇÕES!$A:$J,5,0),"")))</f>
        <v/>
      </c>
      <c r="F132" s="464"/>
      <c r="G132" s="465" t="str">
        <f>IF($B132="",IFERROR(VLOOKUP($A132,SERVIÇOS!$A:$F,6,0),IFERROR(VLOOKUP($A132,$C:$J,8,0),"")),IFERROR(VLOOKUP($B132,INSUMOS!$A:$D,4,0),IFERROR(VLOOKUP($B132,COTAÇÕES!$A:$J,9,0),"")))</f>
        <v/>
      </c>
      <c r="H132" s="466">
        <f>ROUND(IF($B132="",IFERROR(VLOOKUP($A132,SERVIÇOS!$A:$F,4,0),IFERROR(VLOOKUP($A132,$C:$J,6,0),)),IFERROR(VLOOKUP($B132,INSUMOS!$A:$D,4,0),IFERROR(VLOOKUP($B132,COTAÇÕES!$A:$J,9,0),)))*$F132,2)</f>
        <v>0</v>
      </c>
      <c r="I132" s="466">
        <f>ROUND(IF($B132="",IFERROR(VLOOKUP($A132,SERVIÇOS!$A:$F,5,0),IFERROR(VLOOKUP($A132,$C:$J,7,0),)),0)*$F132,2)</f>
        <v>0</v>
      </c>
      <c r="J132" s="467">
        <f t="shared" si="8"/>
        <v>0</v>
      </c>
      <c r="K132" s="525"/>
    </row>
    <row r="133" spans="1:11">
      <c r="A133" s="460"/>
      <c r="B133" s="461"/>
      <c r="C133" s="462"/>
      <c r="D133" s="463" t="str">
        <f>IF($B133="",IFERROR(VLOOKUP($A133,SERVIÇOS!$A:$F,2,0),IFERROR(VLOOKUP($A133,$C:$J,2,0),"")),IFERROR(VLOOKUP($B133,INSUMOS!$A:$D,2,0),IFERROR(VLOOKUP($B133,COTAÇÕES!$A:$J,2,0),"")))</f>
        <v/>
      </c>
      <c r="E133" s="536" t="str">
        <f>IF($B133="",IFERROR(VLOOKUP($A133,SERVIÇOS!$A:$F,3,0),IFERROR(VLOOKUP($A133,$C:$J,3,0),"")),IFERROR(VLOOKUP($B133,INSUMOS!$A:$D,3,0),IFERROR(VLOOKUP($B133,COTAÇÕES!$A:$J,5,0),"")))</f>
        <v/>
      </c>
      <c r="F133" s="464"/>
      <c r="G133" s="465" t="str">
        <f>IF($B133="",IFERROR(VLOOKUP($A133,SERVIÇOS!$A:$F,6,0),IFERROR(VLOOKUP($A133,$C:$J,8,0),"")),IFERROR(VLOOKUP($B133,INSUMOS!$A:$D,4,0),IFERROR(VLOOKUP($B133,COTAÇÕES!$A:$J,9,0),"")))</f>
        <v/>
      </c>
      <c r="H133" s="466">
        <f>ROUND(IF($B133="",IFERROR(VLOOKUP($A133,SERVIÇOS!$A:$F,4,0),IFERROR(VLOOKUP($A133,$C:$J,6,0),)),IFERROR(VLOOKUP($B133,INSUMOS!$A:$D,4,0),IFERROR(VLOOKUP($B133,COTAÇÕES!$A:$J,9,0),)))*$F133,2)</f>
        <v>0</v>
      </c>
      <c r="I133" s="466">
        <f>ROUND(IF($B133="",IFERROR(VLOOKUP($A133,SERVIÇOS!$A:$F,5,0),IFERROR(VLOOKUP($A133,$C:$J,7,0),)),0)*$F133,2)</f>
        <v>0</v>
      </c>
      <c r="J133" s="467">
        <f t="shared" si="8"/>
        <v>0</v>
      </c>
      <c r="K133" s="525"/>
    </row>
    <row r="134" spans="1:11">
      <c r="A134" s="460"/>
      <c r="B134" s="461"/>
      <c r="C134" s="462"/>
      <c r="D134" s="463" t="str">
        <f>IF($B134="",IFERROR(VLOOKUP($A134,SERVIÇOS!$A:$F,2,0),IFERROR(VLOOKUP($A134,$C:$J,2,0),"")),IFERROR(VLOOKUP($B134,INSUMOS!$A:$D,2,0),IFERROR(VLOOKUP($B134,COTAÇÕES!$A:$J,2,0),"")))</f>
        <v/>
      </c>
      <c r="E134" s="536" t="str">
        <f>IF($B134="",IFERROR(VLOOKUP($A134,SERVIÇOS!$A:$F,3,0),IFERROR(VLOOKUP($A134,$C:$J,3,0),"")),IFERROR(VLOOKUP($B134,INSUMOS!$A:$D,3,0),IFERROR(VLOOKUP($B134,COTAÇÕES!$A:$J,5,0),"")))</f>
        <v/>
      </c>
      <c r="F134" s="464"/>
      <c r="G134" s="465" t="str">
        <f>IF($B134="",IFERROR(VLOOKUP($A134,SERVIÇOS!$A:$F,6,0),IFERROR(VLOOKUP($A134,$C:$J,8,0),"")),IFERROR(VLOOKUP($B134,INSUMOS!$A:$D,4,0),IFERROR(VLOOKUP($B134,COTAÇÕES!$A:$J,9,0),"")))</f>
        <v/>
      </c>
      <c r="H134" s="466">
        <f>ROUND(IF($B134="",IFERROR(VLOOKUP($A134,SERVIÇOS!$A:$F,4,0),IFERROR(VLOOKUP($A134,$C:$J,6,0),)),IFERROR(VLOOKUP($B134,INSUMOS!$A:$D,4,0),IFERROR(VLOOKUP($B134,COTAÇÕES!$A:$J,9,0),)))*$F134,2)</f>
        <v>0</v>
      </c>
      <c r="I134" s="466">
        <f>ROUND(IF($B134="",IFERROR(VLOOKUP($A134,SERVIÇOS!$A:$F,5,0),IFERROR(VLOOKUP($A134,$C:$J,7,0),)),0)*$F134,2)</f>
        <v>0</v>
      </c>
      <c r="J134" s="467">
        <f t="shared" si="8"/>
        <v>0</v>
      </c>
      <c r="K134" s="525"/>
    </row>
    <row r="135" spans="1:11">
      <c r="A135" s="460"/>
      <c r="B135" s="461"/>
      <c r="C135" s="462"/>
      <c r="D135" s="463" t="str">
        <f>IF($B135="",IFERROR(VLOOKUP($A135,SERVIÇOS!$A:$F,2,0),IFERROR(VLOOKUP($A135,$C:$J,2,0),"")),IFERROR(VLOOKUP($B135,INSUMOS!$A:$D,2,0),IFERROR(VLOOKUP($B135,COTAÇÕES!$A:$J,2,0),"")))</f>
        <v/>
      </c>
      <c r="E135" s="536" t="str">
        <f>IF($B135="",IFERROR(VLOOKUP($A135,SERVIÇOS!$A:$F,3,0),IFERROR(VLOOKUP($A135,$C:$J,3,0),"")),IFERROR(VLOOKUP($B135,INSUMOS!$A:$D,3,0),IFERROR(VLOOKUP($B135,COTAÇÕES!$A:$J,5,0),"")))</f>
        <v/>
      </c>
      <c r="F135" s="464"/>
      <c r="G135" s="465" t="str">
        <f>IF($B135="",IFERROR(VLOOKUP($A135,SERVIÇOS!$A:$F,6,0),IFERROR(VLOOKUP($A135,$C:$J,8,0),"")),IFERROR(VLOOKUP($B135,INSUMOS!$A:$D,4,0),IFERROR(VLOOKUP($B135,COTAÇÕES!$A:$J,9,0),"")))</f>
        <v/>
      </c>
      <c r="H135" s="466">
        <f>ROUND(IF($B135="",IFERROR(VLOOKUP($A135,SERVIÇOS!$A:$F,4,0),IFERROR(VLOOKUP($A135,$C:$J,6,0),)),IFERROR(VLOOKUP($B135,INSUMOS!$A:$D,4,0),IFERROR(VLOOKUP($B135,COTAÇÕES!$A:$J,9,0),)))*$F135,2)</f>
        <v>0</v>
      </c>
      <c r="I135" s="466">
        <f>ROUND(IF($B135="",IFERROR(VLOOKUP($A135,SERVIÇOS!$A:$F,5,0),IFERROR(VLOOKUP($A135,$C:$J,7,0),)),0)*$F135,2)</f>
        <v>0</v>
      </c>
      <c r="J135" s="467">
        <f t="shared" si="8"/>
        <v>0</v>
      </c>
      <c r="K135" s="525"/>
    </row>
    <row r="136" spans="1:11">
      <c r="A136" s="460"/>
      <c r="B136" s="461"/>
      <c r="C136" s="462"/>
      <c r="D136" s="463" t="str">
        <f>IF($B136="",IFERROR(VLOOKUP($A136,SERVIÇOS!$A:$F,2,0),IFERROR(VLOOKUP($A136,$C:$J,2,0),"")),IFERROR(VLOOKUP($B136,INSUMOS!$A:$D,2,0),IFERROR(VLOOKUP($B136,COTAÇÕES!$A:$J,2,0),"")))</f>
        <v/>
      </c>
      <c r="E136" s="536" t="str">
        <f>IF($B136="",IFERROR(VLOOKUP($A136,SERVIÇOS!$A:$F,3,0),IFERROR(VLOOKUP($A136,$C:$J,3,0),"")),IFERROR(VLOOKUP($B136,INSUMOS!$A:$D,3,0),IFERROR(VLOOKUP($B136,COTAÇÕES!$A:$J,5,0),"")))</f>
        <v/>
      </c>
      <c r="F136" s="464"/>
      <c r="G136" s="465" t="str">
        <f>IF($B136="",IFERROR(VLOOKUP($A136,SERVIÇOS!$A:$F,6,0),IFERROR(VLOOKUP($A136,$C:$J,8,0),"")),IFERROR(VLOOKUP($B136,INSUMOS!$A:$D,4,0),IFERROR(VLOOKUP($B136,COTAÇÕES!$A:$J,9,0),"")))</f>
        <v/>
      </c>
      <c r="H136" s="466">
        <f>ROUND(IF($B136="",IFERROR(VLOOKUP($A136,SERVIÇOS!$A:$F,4,0),IFERROR(VLOOKUP($A136,$C:$J,6,0),)),IFERROR(VLOOKUP($B136,INSUMOS!$A:$D,4,0),IFERROR(VLOOKUP($B136,COTAÇÕES!$A:$J,9,0),)))*$F136,2)</f>
        <v>0</v>
      </c>
      <c r="I136" s="466">
        <f>ROUND(IF($B136="",IFERROR(VLOOKUP($A136,SERVIÇOS!$A:$F,5,0),IFERROR(VLOOKUP($A136,$C:$J,7,0),)),0)*$F136,2)</f>
        <v>0</v>
      </c>
      <c r="J136" s="467">
        <f t="shared" si="8"/>
        <v>0</v>
      </c>
      <c r="K136" s="525"/>
    </row>
    <row r="137" spans="1:11">
      <c r="A137" s="460"/>
      <c r="B137" s="461"/>
      <c r="C137" s="462"/>
      <c r="D137" s="463" t="str">
        <f>IF($B137="",IFERROR(VLOOKUP($A137,SERVIÇOS!$A:$F,2,0),IFERROR(VLOOKUP($A137,$C:$J,2,0),"")),IFERROR(VLOOKUP($B137,INSUMOS!$A:$D,2,0),IFERROR(VLOOKUP($B137,COTAÇÕES!$A:$J,2,0),"")))</f>
        <v/>
      </c>
      <c r="E137" s="536" t="str">
        <f>IF($B137="",IFERROR(VLOOKUP($A137,SERVIÇOS!$A:$F,3,0),IFERROR(VLOOKUP($A137,$C:$J,3,0),"")),IFERROR(VLOOKUP($B137,INSUMOS!$A:$D,3,0),IFERROR(VLOOKUP($B137,COTAÇÕES!$A:$J,5,0),"")))</f>
        <v/>
      </c>
      <c r="F137" s="464"/>
      <c r="G137" s="465" t="str">
        <f>IF($B137="",IFERROR(VLOOKUP($A137,SERVIÇOS!$A:$F,6,0),IFERROR(VLOOKUP($A137,$C:$J,8,0),"")),IFERROR(VLOOKUP($B137,INSUMOS!$A:$D,4,0),IFERROR(VLOOKUP($B137,COTAÇÕES!$A:$J,9,0),"")))</f>
        <v/>
      </c>
      <c r="H137" s="466">
        <f>ROUND(IF($B137="",IFERROR(VLOOKUP($A137,SERVIÇOS!$A:$F,4,0),IFERROR(VLOOKUP($A137,$C:$J,6,0),)),IFERROR(VLOOKUP($B137,INSUMOS!$A:$D,4,0),IFERROR(VLOOKUP($B137,COTAÇÕES!$A:$J,9,0),)))*$F137,2)</f>
        <v>0</v>
      </c>
      <c r="I137" s="466">
        <f>ROUND(IF($B137="",IFERROR(VLOOKUP($A137,SERVIÇOS!$A:$F,5,0),IFERROR(VLOOKUP($A137,$C:$J,7,0),)),0)*$F137,2)</f>
        <v>0</v>
      </c>
      <c r="J137" s="467">
        <f t="shared" si="8"/>
        <v>0</v>
      </c>
      <c r="K137" s="525"/>
    </row>
    <row r="138" spans="1:11">
      <c r="A138" s="460"/>
      <c r="B138" s="461"/>
      <c r="C138" s="462"/>
      <c r="D138" s="463" t="str">
        <f>IF($B138="",IFERROR(VLOOKUP($A138,SERVIÇOS!$A:$F,2,0),IFERROR(VLOOKUP($A138,$C:$J,2,0),"")),IFERROR(VLOOKUP($B138,INSUMOS!$A:$D,2,0),IFERROR(VLOOKUP($B138,COTAÇÕES!$A:$J,2,0),"")))</f>
        <v/>
      </c>
      <c r="E138" s="536" t="str">
        <f>IF($B138="",IFERROR(VLOOKUP($A138,SERVIÇOS!$A:$F,3,0),IFERROR(VLOOKUP($A138,$C:$J,3,0),"")),IFERROR(VLOOKUP($B138,INSUMOS!$A:$D,3,0),IFERROR(VLOOKUP($B138,COTAÇÕES!$A:$J,5,0),"")))</f>
        <v/>
      </c>
      <c r="F138" s="464"/>
      <c r="G138" s="465" t="str">
        <f>IF($B138="",IFERROR(VLOOKUP($A138,SERVIÇOS!$A:$F,6,0),IFERROR(VLOOKUP($A138,$C:$J,8,0),"")),IFERROR(VLOOKUP($B138,INSUMOS!$A:$D,4,0),IFERROR(VLOOKUP($B138,COTAÇÕES!$A:$J,9,0),"")))</f>
        <v/>
      </c>
      <c r="H138" s="466">
        <f>ROUND(IF($B138="",IFERROR(VLOOKUP($A138,SERVIÇOS!$A:$F,4,0),IFERROR(VLOOKUP($A138,$C:$J,6,0),)),IFERROR(VLOOKUP($B138,INSUMOS!$A:$D,4,0),IFERROR(VLOOKUP($B138,COTAÇÕES!$A:$J,9,0),)))*$F138,2)</f>
        <v>0</v>
      </c>
      <c r="I138" s="466">
        <f>ROUND(IF($B138="",IFERROR(VLOOKUP($A138,SERVIÇOS!$A:$F,5,0),IFERROR(VLOOKUP($A138,$C:$J,7,0),)),0)*$F138,2)</f>
        <v>0</v>
      </c>
      <c r="J138" s="467">
        <f t="shared" si="8"/>
        <v>0</v>
      </c>
      <c r="K138" s="525"/>
    </row>
    <row r="139" spans="1:11">
      <c r="A139" s="460"/>
      <c r="B139" s="461"/>
      <c r="C139" s="462"/>
      <c r="D139" s="463" t="str">
        <f>IF($B139="",IFERROR(VLOOKUP($A139,SERVIÇOS!$A:$F,2,0),IFERROR(VLOOKUP($A139,$C:$J,2,0),"")),IFERROR(VLOOKUP($B139,INSUMOS!$A:$D,2,0),IFERROR(VLOOKUP($B139,COTAÇÕES!$A:$J,2,0),"")))</f>
        <v/>
      </c>
      <c r="E139" s="536" t="str">
        <f>IF($B139="",IFERROR(VLOOKUP($A139,SERVIÇOS!$A:$F,3,0),IFERROR(VLOOKUP($A139,$C:$J,3,0),"")),IFERROR(VLOOKUP($B139,INSUMOS!$A:$D,3,0),IFERROR(VLOOKUP($B139,COTAÇÕES!$A:$J,5,0),"")))</f>
        <v/>
      </c>
      <c r="F139" s="464"/>
      <c r="G139" s="465" t="str">
        <f>IF($B139="",IFERROR(VLOOKUP($A139,SERVIÇOS!$A:$F,6,0),IFERROR(VLOOKUP($A139,$C:$J,8,0),"")),IFERROR(VLOOKUP($B139,INSUMOS!$A:$D,4,0),IFERROR(VLOOKUP($B139,COTAÇÕES!$A:$J,9,0),"")))</f>
        <v/>
      </c>
      <c r="H139" s="466">
        <f>ROUND(IF($B139="",IFERROR(VLOOKUP($A139,SERVIÇOS!$A:$F,4,0),IFERROR(VLOOKUP($A139,$C:$J,6,0),)),IFERROR(VLOOKUP($B139,INSUMOS!$A:$D,4,0),IFERROR(VLOOKUP($B139,COTAÇÕES!$A:$J,9,0),)))*$F139,2)</f>
        <v>0</v>
      </c>
      <c r="I139" s="466">
        <f>ROUND(IF($B139="",IFERROR(VLOOKUP($A139,SERVIÇOS!$A:$F,5,0),IFERROR(VLOOKUP($A139,$C:$J,7,0),)),0)*$F139,2)</f>
        <v>0</v>
      </c>
      <c r="J139" s="467">
        <f t="shared" si="8"/>
        <v>0</v>
      </c>
      <c r="K139" s="525"/>
    </row>
    <row r="140" spans="1:11">
      <c r="A140" s="460"/>
      <c r="B140" s="461"/>
      <c r="C140" s="462"/>
      <c r="D140" s="463" t="str">
        <f>IF($B140="",IFERROR(VLOOKUP($A140,SERVIÇOS!$A:$F,2,0),IFERROR(VLOOKUP($A140,$C:$J,2,0),"")),IFERROR(VLOOKUP($B140,INSUMOS!$A:$D,2,0),IFERROR(VLOOKUP($B140,COTAÇÕES!$A:$J,2,0),"")))</f>
        <v/>
      </c>
      <c r="E140" s="536" t="str">
        <f>IF($B140="",IFERROR(VLOOKUP($A140,SERVIÇOS!$A:$F,3,0),IFERROR(VLOOKUP($A140,$C:$J,3,0),"")),IFERROR(VLOOKUP($B140,INSUMOS!$A:$D,3,0),IFERROR(VLOOKUP($B140,COTAÇÕES!$A:$J,5,0),"")))</f>
        <v/>
      </c>
      <c r="F140" s="464"/>
      <c r="G140" s="465" t="str">
        <f>IF($B140="",IFERROR(VLOOKUP($A140,SERVIÇOS!$A:$F,6,0),IFERROR(VLOOKUP($A140,$C:$J,8,0),"")),IFERROR(VLOOKUP($B140,INSUMOS!$A:$D,4,0),IFERROR(VLOOKUP($B140,COTAÇÕES!$A:$J,9,0),"")))</f>
        <v/>
      </c>
      <c r="H140" s="466">
        <f>ROUND(IF($B140="",IFERROR(VLOOKUP($A140,SERVIÇOS!$A:$F,4,0),IFERROR(VLOOKUP($A140,$C:$J,6,0),)),IFERROR(VLOOKUP($B140,INSUMOS!$A:$D,4,0),IFERROR(VLOOKUP($B140,COTAÇÕES!$A:$J,9,0),)))*$F140,2)</f>
        <v>0</v>
      </c>
      <c r="I140" s="466">
        <f>ROUND(IF($B140="",IFERROR(VLOOKUP($A140,SERVIÇOS!$A:$F,5,0),IFERROR(VLOOKUP($A140,$C:$J,7,0),)),0)*$F140,2)</f>
        <v>0</v>
      </c>
      <c r="J140" s="467">
        <f t="shared" si="8"/>
        <v>0</v>
      </c>
      <c r="K140" s="525"/>
    </row>
    <row r="141" spans="1:11">
      <c r="A141" s="460"/>
      <c r="B141" s="461"/>
      <c r="C141" s="462"/>
      <c r="D141" s="463" t="str">
        <f>IF($B141="",IFERROR(VLOOKUP($A141,SERVIÇOS!$A:$F,2,0),IFERROR(VLOOKUP($A141,$C:$J,2,0),"")),IFERROR(VLOOKUP($B141,INSUMOS!$A:$D,2,0),IFERROR(VLOOKUP($B141,COTAÇÕES!$A:$J,2,0),"")))</f>
        <v/>
      </c>
      <c r="E141" s="536" t="str">
        <f>IF($B141="",IFERROR(VLOOKUP($A141,SERVIÇOS!$A:$F,3,0),IFERROR(VLOOKUP($A141,$C:$J,3,0),"")),IFERROR(VLOOKUP($B141,INSUMOS!$A:$D,3,0),IFERROR(VLOOKUP($B141,COTAÇÕES!$A:$J,5,0),"")))</f>
        <v/>
      </c>
      <c r="F141" s="464"/>
      <c r="G141" s="465" t="str">
        <f>IF($B141="",IFERROR(VLOOKUP($A141,SERVIÇOS!$A:$F,6,0),IFERROR(VLOOKUP($A141,$C:$J,8,0),"")),IFERROR(VLOOKUP($B141,INSUMOS!$A:$D,4,0),IFERROR(VLOOKUP($B141,COTAÇÕES!$A:$J,9,0),"")))</f>
        <v/>
      </c>
      <c r="H141" s="466">
        <f>ROUND(IF($B141="",IFERROR(VLOOKUP($A141,SERVIÇOS!$A:$F,4,0),IFERROR(VLOOKUP($A141,$C:$J,6,0),)),IFERROR(VLOOKUP($B141,INSUMOS!$A:$D,4,0),IFERROR(VLOOKUP($B141,COTAÇÕES!$A:$J,9,0),)))*$F141,2)</f>
        <v>0</v>
      </c>
      <c r="I141" s="466">
        <f>ROUND(IF($B141="",IFERROR(VLOOKUP($A141,SERVIÇOS!$A:$F,5,0),IFERROR(VLOOKUP($A141,$C:$J,7,0),)),0)*$F141,2)</f>
        <v>0</v>
      </c>
      <c r="J141" s="467">
        <f t="shared" si="8"/>
        <v>0</v>
      </c>
      <c r="K141" s="525"/>
    </row>
    <row r="142" spans="1:11">
      <c r="A142" s="460"/>
      <c r="B142" s="461"/>
      <c r="C142" s="462"/>
      <c r="D142" s="463" t="str">
        <f>IF($B142="",IFERROR(VLOOKUP($A142,SERVIÇOS!$A:$F,2,0),IFERROR(VLOOKUP($A142,$C:$J,2,0),"")),IFERROR(VLOOKUP($B142,INSUMOS!$A:$D,2,0),IFERROR(VLOOKUP($B142,COTAÇÕES!$A:$J,2,0),"")))</f>
        <v/>
      </c>
      <c r="E142" s="536" t="str">
        <f>IF($B142="",IFERROR(VLOOKUP($A142,SERVIÇOS!$A:$F,3,0),IFERROR(VLOOKUP($A142,$C:$J,3,0),"")),IFERROR(VLOOKUP($B142,INSUMOS!$A:$D,3,0),IFERROR(VLOOKUP($B142,COTAÇÕES!$A:$J,5,0),"")))</f>
        <v/>
      </c>
      <c r="F142" s="464"/>
      <c r="G142" s="465" t="str">
        <f>IF($B142="",IFERROR(VLOOKUP($A142,SERVIÇOS!$A:$F,6,0),IFERROR(VLOOKUP($A142,$C:$J,8,0),"")),IFERROR(VLOOKUP($B142,INSUMOS!$A:$D,4,0),IFERROR(VLOOKUP($B142,COTAÇÕES!$A:$J,9,0),"")))</f>
        <v/>
      </c>
      <c r="H142" s="466">
        <f>ROUND(IF($B142="",IFERROR(VLOOKUP($A142,SERVIÇOS!$A:$F,4,0),IFERROR(VLOOKUP($A142,$C:$J,6,0),)),IFERROR(VLOOKUP($B142,INSUMOS!$A:$D,4,0),IFERROR(VLOOKUP($B142,COTAÇÕES!$A:$J,9,0),)))*$F142,2)</f>
        <v>0</v>
      </c>
      <c r="I142" s="466">
        <f>ROUND(IF($B142="",IFERROR(VLOOKUP($A142,SERVIÇOS!$A:$F,5,0),IFERROR(VLOOKUP($A142,$C:$J,7,0),)),0)*$F142,2)</f>
        <v>0</v>
      </c>
      <c r="J142" s="467">
        <f t="shared" si="8"/>
        <v>0</v>
      </c>
      <c r="K142" s="525"/>
    </row>
    <row r="143" spans="1:11">
      <c r="A143" s="460"/>
      <c r="B143" s="461"/>
      <c r="C143" s="462"/>
      <c r="D143" s="463" t="str">
        <f>IF($B143="",IFERROR(VLOOKUP($A143,SERVIÇOS!$A:$F,2,0),IFERROR(VLOOKUP($A143,$C:$J,2,0),"")),IFERROR(VLOOKUP($B143,INSUMOS!$A:$D,2,0),IFERROR(VLOOKUP($B143,COTAÇÕES!$A:$J,2,0),"")))</f>
        <v/>
      </c>
      <c r="E143" s="536" t="str">
        <f>IF($B143="",IFERROR(VLOOKUP($A143,SERVIÇOS!$A:$F,3,0),IFERROR(VLOOKUP($A143,$C:$J,3,0),"")),IFERROR(VLOOKUP($B143,INSUMOS!$A:$D,3,0),IFERROR(VLOOKUP($B143,COTAÇÕES!$A:$J,5,0),"")))</f>
        <v/>
      </c>
      <c r="F143" s="464"/>
      <c r="G143" s="465" t="str">
        <f>IF($B143="",IFERROR(VLOOKUP($A143,SERVIÇOS!$A:$F,6,0),IFERROR(VLOOKUP($A143,$C:$J,8,0),"")),IFERROR(VLOOKUP($B143,INSUMOS!$A:$D,4,0),IFERROR(VLOOKUP($B143,COTAÇÕES!$A:$J,9,0),"")))</f>
        <v/>
      </c>
      <c r="H143" s="466">
        <f>ROUND(IF($B143="",IFERROR(VLOOKUP($A143,SERVIÇOS!$A:$F,4,0),IFERROR(VLOOKUP($A143,$C:$J,6,0),)),IFERROR(VLOOKUP($B143,INSUMOS!$A:$D,4,0),IFERROR(VLOOKUP($B143,COTAÇÕES!$A:$J,9,0),)))*$F143,2)</f>
        <v>0</v>
      </c>
      <c r="I143" s="466">
        <f>ROUND(IF($B143="",IFERROR(VLOOKUP($A143,SERVIÇOS!$A:$F,5,0),IFERROR(VLOOKUP($A143,$C:$J,7,0),)),0)*$F143,2)</f>
        <v>0</v>
      </c>
      <c r="J143" s="467">
        <f t="shared" si="8"/>
        <v>0</v>
      </c>
      <c r="K143" s="525"/>
    </row>
    <row r="144" spans="1:11">
      <c r="A144" s="460"/>
      <c r="B144" s="461"/>
      <c r="C144" s="462"/>
      <c r="D144" s="463" t="str">
        <f>IF($B144="",IFERROR(VLOOKUP($A144,SERVIÇOS!$A:$F,2,0),IFERROR(VLOOKUP($A144,$C:$J,2,0),"")),IFERROR(VLOOKUP($B144,INSUMOS!$A:$D,2,0),IFERROR(VLOOKUP($B144,COTAÇÕES!$A:$J,2,0),"")))</f>
        <v/>
      </c>
      <c r="E144" s="536" t="str">
        <f>IF($B144="",IFERROR(VLOOKUP($A144,SERVIÇOS!$A:$F,3,0),IFERROR(VLOOKUP($A144,$C:$J,3,0),"")),IFERROR(VLOOKUP($B144,INSUMOS!$A:$D,3,0),IFERROR(VLOOKUP($B144,COTAÇÕES!$A:$J,5,0),"")))</f>
        <v/>
      </c>
      <c r="F144" s="464"/>
      <c r="G144" s="465" t="str">
        <f>IF($B144="",IFERROR(VLOOKUP($A144,SERVIÇOS!$A:$F,6,0),IFERROR(VLOOKUP($A144,$C:$J,8,0),"")),IFERROR(VLOOKUP($B144,INSUMOS!$A:$D,4,0),IFERROR(VLOOKUP($B144,COTAÇÕES!$A:$J,9,0),"")))</f>
        <v/>
      </c>
      <c r="H144" s="466">
        <f>ROUND(IF($B144="",IFERROR(VLOOKUP($A144,SERVIÇOS!$A:$F,4,0),IFERROR(VLOOKUP($A144,$C:$J,6,0),)),IFERROR(VLOOKUP($B144,INSUMOS!$A:$D,4,0),IFERROR(VLOOKUP($B144,COTAÇÕES!$A:$J,9,0),)))*$F144,2)</f>
        <v>0</v>
      </c>
      <c r="I144" s="466">
        <f>ROUND(IF($B144="",IFERROR(VLOOKUP($A144,SERVIÇOS!$A:$F,5,0),IFERROR(VLOOKUP($A144,$C:$J,7,0),)),0)*$F144,2)</f>
        <v>0</v>
      </c>
      <c r="J144" s="467">
        <f t="shared" si="8"/>
        <v>0</v>
      </c>
      <c r="K144" s="525"/>
    </row>
    <row r="145" spans="1:11">
      <c r="A145" s="460"/>
      <c r="B145" s="461"/>
      <c r="C145" s="462"/>
      <c r="D145" s="463" t="str">
        <f>IF($B145="",IFERROR(VLOOKUP($A145,SERVIÇOS!$A:$F,2,0),IFERROR(VLOOKUP($A145,$C:$J,2,0),"")),IFERROR(VLOOKUP($B145,INSUMOS!$A:$D,2,0),IFERROR(VLOOKUP($B145,COTAÇÕES!$A:$J,2,0),"")))</f>
        <v/>
      </c>
      <c r="E145" s="536" t="str">
        <f>IF($B145="",IFERROR(VLOOKUP($A145,SERVIÇOS!$A:$F,3,0),IFERROR(VLOOKUP($A145,$C:$J,3,0),"")),IFERROR(VLOOKUP($B145,INSUMOS!$A:$D,3,0),IFERROR(VLOOKUP($B145,COTAÇÕES!$A:$J,5,0),"")))</f>
        <v/>
      </c>
      <c r="F145" s="464"/>
      <c r="G145" s="465" t="str">
        <f>IF($B145="",IFERROR(VLOOKUP($A145,SERVIÇOS!$A:$F,6,0),IFERROR(VLOOKUP($A145,$C:$J,8,0),"")),IFERROR(VLOOKUP($B145,INSUMOS!$A:$D,4,0),IFERROR(VLOOKUP($B145,COTAÇÕES!$A:$J,9,0),"")))</f>
        <v/>
      </c>
      <c r="H145" s="466">
        <f>ROUND(IF($B145="",IFERROR(VLOOKUP($A145,SERVIÇOS!$A:$F,4,0),IFERROR(VLOOKUP($A145,$C:$J,6,0),)),IFERROR(VLOOKUP($B145,INSUMOS!$A:$D,4,0),IFERROR(VLOOKUP($B145,COTAÇÕES!$A:$J,9,0),)))*$F145,2)</f>
        <v>0</v>
      </c>
      <c r="I145" s="466">
        <f>ROUND(IF($B145="",IFERROR(VLOOKUP($A145,SERVIÇOS!$A:$F,5,0),IFERROR(VLOOKUP($A145,$C:$J,7,0),)),0)*$F145,2)</f>
        <v>0</v>
      </c>
      <c r="J145" s="467">
        <f t="shared" si="8"/>
        <v>0</v>
      </c>
      <c r="K145" s="525"/>
    </row>
    <row r="146" spans="1:11">
      <c r="A146" s="460"/>
      <c r="B146" s="461"/>
      <c r="C146" s="462"/>
      <c r="D146" s="463" t="str">
        <f>IF($B146="",IFERROR(VLOOKUP($A146,SERVIÇOS!$A:$F,2,0),IFERROR(VLOOKUP($A146,$C:$J,2,0),"")),IFERROR(VLOOKUP($B146,INSUMOS!$A:$D,2,0),IFERROR(VLOOKUP($B146,COTAÇÕES!$A:$J,2,0),"")))</f>
        <v/>
      </c>
      <c r="E146" s="536" t="str">
        <f>IF($B146="",IFERROR(VLOOKUP($A146,SERVIÇOS!$A:$F,3,0),IFERROR(VLOOKUP($A146,$C:$J,3,0),"")),IFERROR(VLOOKUP($B146,INSUMOS!$A:$D,3,0),IFERROR(VLOOKUP($B146,COTAÇÕES!$A:$J,5,0),"")))</f>
        <v/>
      </c>
      <c r="F146" s="464"/>
      <c r="G146" s="465" t="str">
        <f>IF($B146="",IFERROR(VLOOKUP($A146,SERVIÇOS!$A:$F,6,0),IFERROR(VLOOKUP($A146,$C:$J,8,0),"")),IFERROR(VLOOKUP($B146,INSUMOS!$A:$D,4,0),IFERROR(VLOOKUP($B146,COTAÇÕES!$A:$J,9,0),"")))</f>
        <v/>
      </c>
      <c r="H146" s="466">
        <f>ROUND(IF($B146="",IFERROR(VLOOKUP($A146,SERVIÇOS!$A:$F,4,0),IFERROR(VLOOKUP($A146,$C:$J,6,0),)),IFERROR(VLOOKUP($B146,INSUMOS!$A:$D,4,0),IFERROR(VLOOKUP($B146,COTAÇÕES!$A:$J,9,0),)))*$F146,2)</f>
        <v>0</v>
      </c>
      <c r="I146" s="466">
        <f>ROUND(IF($B146="",IFERROR(VLOOKUP($A146,SERVIÇOS!$A:$F,5,0),IFERROR(VLOOKUP($A146,$C:$J,7,0),)),0)*$F146,2)</f>
        <v>0</v>
      </c>
      <c r="J146" s="467">
        <f t="shared" si="8"/>
        <v>0</v>
      </c>
      <c r="K146" s="525"/>
    </row>
    <row r="147" spans="1:11">
      <c r="A147" s="460"/>
      <c r="B147" s="461"/>
      <c r="C147" s="462"/>
      <c r="D147" s="463" t="str">
        <f>IF($B147="",IFERROR(VLOOKUP($A147,SERVIÇOS!$A:$F,2,0),IFERROR(VLOOKUP($A147,$C:$J,2,0),"")),IFERROR(VLOOKUP($B147,INSUMOS!$A:$D,2,0),IFERROR(VLOOKUP($B147,COTAÇÕES!$A:$J,2,0),"")))</f>
        <v/>
      </c>
      <c r="E147" s="536" t="str">
        <f>IF($B147="",IFERROR(VLOOKUP($A147,SERVIÇOS!$A:$F,3,0),IFERROR(VLOOKUP($A147,$C:$J,3,0),"")),IFERROR(VLOOKUP($B147,INSUMOS!$A:$D,3,0),IFERROR(VLOOKUP($B147,COTAÇÕES!$A:$J,5,0),"")))</f>
        <v/>
      </c>
      <c r="F147" s="464"/>
      <c r="G147" s="465" t="str">
        <f>IF($B147="",IFERROR(VLOOKUP($A147,SERVIÇOS!$A:$F,6,0),IFERROR(VLOOKUP($A147,$C:$J,8,0),"")),IFERROR(VLOOKUP($B147,INSUMOS!$A:$D,4,0),IFERROR(VLOOKUP($B147,COTAÇÕES!$A:$J,9,0),"")))</f>
        <v/>
      </c>
      <c r="H147" s="466">
        <f>ROUND(IF($B147="",IFERROR(VLOOKUP($A147,SERVIÇOS!$A:$F,4,0),IFERROR(VLOOKUP($A147,$C:$J,6,0),)),IFERROR(VLOOKUP($B147,INSUMOS!$A:$D,4,0),IFERROR(VLOOKUP($B147,COTAÇÕES!$A:$J,9,0),)))*$F147,2)</f>
        <v>0</v>
      </c>
      <c r="I147" s="466">
        <f>ROUND(IF($B147="",IFERROR(VLOOKUP($A147,SERVIÇOS!$A:$F,5,0),IFERROR(VLOOKUP($A147,$C:$J,7,0),)),0)*$F147,2)</f>
        <v>0</v>
      </c>
      <c r="J147" s="467">
        <f t="shared" si="8"/>
        <v>0</v>
      </c>
      <c r="K147" s="525"/>
    </row>
    <row r="148" spans="1:11">
      <c r="A148" s="460"/>
      <c r="B148" s="461"/>
      <c r="C148" s="462"/>
      <c r="D148" s="463" t="str">
        <f>IF($B148="",IFERROR(VLOOKUP($A148,SERVIÇOS!$A:$F,2,0),IFERROR(VLOOKUP($A148,$C:$J,2,0),"")),IFERROR(VLOOKUP($B148,INSUMOS!$A:$D,2,0),IFERROR(VLOOKUP($B148,COTAÇÕES!$A:$J,2,0),"")))</f>
        <v/>
      </c>
      <c r="E148" s="536" t="str">
        <f>IF($B148="",IFERROR(VLOOKUP($A148,SERVIÇOS!$A:$F,3,0),IFERROR(VLOOKUP($A148,$C:$J,3,0),"")),IFERROR(VLOOKUP($B148,INSUMOS!$A:$D,3,0),IFERROR(VLOOKUP($B148,COTAÇÕES!$A:$J,5,0),"")))</f>
        <v/>
      </c>
      <c r="F148" s="464"/>
      <c r="G148" s="465" t="str">
        <f>IF($B148="",IFERROR(VLOOKUP($A148,SERVIÇOS!$A:$F,6,0),IFERROR(VLOOKUP($A148,$C:$J,8,0),"")),IFERROR(VLOOKUP($B148,INSUMOS!$A:$D,4,0),IFERROR(VLOOKUP($B148,COTAÇÕES!$A:$J,9,0),"")))</f>
        <v/>
      </c>
      <c r="H148" s="466">
        <f>ROUND(IF($B148="",IFERROR(VLOOKUP($A148,SERVIÇOS!$A:$F,4,0),IFERROR(VLOOKUP($A148,$C:$J,6,0),)),IFERROR(VLOOKUP($B148,INSUMOS!$A:$D,4,0),IFERROR(VLOOKUP($B148,COTAÇÕES!$A:$J,9,0),)))*$F148,2)</f>
        <v>0</v>
      </c>
      <c r="I148" s="466">
        <f>ROUND(IF($B148="",IFERROR(VLOOKUP($A148,SERVIÇOS!$A:$F,5,0),IFERROR(VLOOKUP($A148,$C:$J,7,0),)),0)*$F148,2)</f>
        <v>0</v>
      </c>
      <c r="J148" s="467">
        <f t="shared" si="8"/>
        <v>0</v>
      </c>
      <c r="K148" s="525"/>
    </row>
    <row r="149" spans="1:11">
      <c r="A149" s="460"/>
      <c r="B149" s="461"/>
      <c r="C149" s="462"/>
      <c r="D149" s="463" t="str">
        <f>IF($B149="",IFERROR(VLOOKUP($A149,SERVIÇOS!$A:$F,2,0),IFERROR(VLOOKUP($A149,$C:$J,2,0),"")),IFERROR(VLOOKUP($B149,INSUMOS!$A:$D,2,0),IFERROR(VLOOKUP($B149,COTAÇÕES!$A:$J,2,0),"")))</f>
        <v/>
      </c>
      <c r="E149" s="536" t="str">
        <f>IF($B149="",IFERROR(VLOOKUP($A149,SERVIÇOS!$A:$F,3,0),IFERROR(VLOOKUP($A149,$C:$J,3,0),"")),IFERROR(VLOOKUP($B149,INSUMOS!$A:$D,3,0),IFERROR(VLOOKUP($B149,COTAÇÕES!$A:$J,5,0),"")))</f>
        <v/>
      </c>
      <c r="F149" s="464"/>
      <c r="G149" s="465" t="str">
        <f>IF($B149="",IFERROR(VLOOKUP($A149,SERVIÇOS!$A:$F,6,0),IFERROR(VLOOKUP($A149,$C:$J,8,0),"")),IFERROR(VLOOKUP($B149,INSUMOS!$A:$D,4,0),IFERROR(VLOOKUP($B149,COTAÇÕES!$A:$J,9,0),"")))</f>
        <v/>
      </c>
      <c r="H149" s="466">
        <f>ROUND(IF($B149="",IFERROR(VLOOKUP($A149,SERVIÇOS!$A:$F,4,0),IFERROR(VLOOKUP($A149,$C:$J,6,0),)),IFERROR(VLOOKUP($B149,INSUMOS!$A:$D,4,0),IFERROR(VLOOKUP($B149,COTAÇÕES!$A:$J,9,0),)))*$F149,2)</f>
        <v>0</v>
      </c>
      <c r="I149" s="466">
        <f>ROUND(IF($B149="",IFERROR(VLOOKUP($A149,SERVIÇOS!$A:$F,5,0),IFERROR(VLOOKUP($A149,$C:$J,7,0),)),0)*$F149,2)</f>
        <v>0</v>
      </c>
      <c r="J149" s="467">
        <f t="shared" si="8"/>
        <v>0</v>
      </c>
      <c r="K149" s="525"/>
    </row>
    <row r="150" spans="1:11">
      <c r="A150" s="460"/>
      <c r="B150" s="461"/>
      <c r="C150" s="462"/>
      <c r="D150" s="463" t="str">
        <f>IF($B150="",IFERROR(VLOOKUP($A150,SERVIÇOS!$A:$F,2,0),IFERROR(VLOOKUP($A150,$C:$J,2,0),"")),IFERROR(VLOOKUP($B150,INSUMOS!$A:$D,2,0),IFERROR(VLOOKUP($B150,COTAÇÕES!$A:$J,2,0),"")))</f>
        <v/>
      </c>
      <c r="E150" s="536" t="str">
        <f>IF($B150="",IFERROR(VLOOKUP($A150,SERVIÇOS!$A:$F,3,0),IFERROR(VLOOKUP($A150,$C:$J,3,0),"")),IFERROR(VLOOKUP($B150,INSUMOS!$A:$D,3,0),IFERROR(VLOOKUP($B150,COTAÇÕES!$A:$J,5,0),"")))</f>
        <v/>
      </c>
      <c r="F150" s="464"/>
      <c r="G150" s="465" t="str">
        <f>IF($B150="",IFERROR(VLOOKUP($A150,SERVIÇOS!$A:$F,6,0),IFERROR(VLOOKUP($A150,$C:$J,8,0),"")),IFERROR(VLOOKUP($B150,INSUMOS!$A:$D,4,0),IFERROR(VLOOKUP($B150,COTAÇÕES!$A:$J,9,0),"")))</f>
        <v/>
      </c>
      <c r="H150" s="466">
        <f>ROUND(IF($B150="",IFERROR(VLOOKUP($A150,SERVIÇOS!$A:$F,4,0),IFERROR(VLOOKUP($A150,$C:$J,6,0),)),IFERROR(VLOOKUP($B150,INSUMOS!$A:$D,4,0),IFERROR(VLOOKUP($B150,COTAÇÕES!$A:$J,9,0),)))*$F150,2)</f>
        <v>0</v>
      </c>
      <c r="I150" s="466">
        <f>ROUND(IF($B150="",IFERROR(VLOOKUP($A150,SERVIÇOS!$A:$F,5,0),IFERROR(VLOOKUP($A150,$C:$J,7,0),)),0)*$F150,2)</f>
        <v>0</v>
      </c>
      <c r="J150" s="467">
        <f t="shared" si="8"/>
        <v>0</v>
      </c>
      <c r="K150" s="525"/>
    </row>
    <row r="151" spans="1:11">
      <c r="A151" s="460"/>
      <c r="B151" s="461"/>
      <c r="C151" s="462"/>
      <c r="D151" s="463" t="str">
        <f>IF($B151="",IFERROR(VLOOKUP($A151,SERVIÇOS!$A:$F,2,0),IFERROR(VLOOKUP($A151,$C:$J,2,0),"")),IFERROR(VLOOKUP($B151,INSUMOS!$A:$D,2,0),IFERROR(VLOOKUP($B151,COTAÇÕES!$A:$J,2,0),"")))</f>
        <v/>
      </c>
      <c r="E151" s="536" t="str">
        <f>IF($B151="",IFERROR(VLOOKUP($A151,SERVIÇOS!$A:$F,3,0),IFERROR(VLOOKUP($A151,$C:$J,3,0),"")),IFERROR(VLOOKUP($B151,INSUMOS!$A:$D,3,0),IFERROR(VLOOKUP($B151,COTAÇÕES!$A:$J,5,0),"")))</f>
        <v/>
      </c>
      <c r="F151" s="464"/>
      <c r="G151" s="465" t="str">
        <f>IF($B151="",IFERROR(VLOOKUP($A151,SERVIÇOS!$A:$F,6,0),IFERROR(VLOOKUP($A151,$C:$J,8,0),"")),IFERROR(VLOOKUP($B151,INSUMOS!$A:$D,4,0),IFERROR(VLOOKUP($B151,COTAÇÕES!$A:$J,9,0),"")))</f>
        <v/>
      </c>
      <c r="H151" s="466">
        <f>ROUND(IF($B151="",IFERROR(VLOOKUP($A151,SERVIÇOS!$A:$F,4,0),IFERROR(VLOOKUP($A151,$C:$J,6,0),)),IFERROR(VLOOKUP($B151,INSUMOS!$A:$D,4,0),IFERROR(VLOOKUP($B151,COTAÇÕES!$A:$J,9,0),)))*$F151,2)</f>
        <v>0</v>
      </c>
      <c r="I151" s="466">
        <f>ROUND(IF($B151="",IFERROR(VLOOKUP($A151,SERVIÇOS!$A:$F,5,0),IFERROR(VLOOKUP($A151,$C:$J,7,0),)),0)*$F151,2)</f>
        <v>0</v>
      </c>
      <c r="J151" s="467">
        <f t="shared" si="8"/>
        <v>0</v>
      </c>
      <c r="K151" s="525"/>
    </row>
    <row r="152" spans="1:11">
      <c r="A152" s="460"/>
      <c r="B152" s="461"/>
      <c r="C152" s="462"/>
      <c r="D152" s="463" t="str">
        <f>IF($B152="",IFERROR(VLOOKUP($A152,SERVIÇOS!$A:$F,2,0),IFERROR(VLOOKUP($A152,$C:$J,2,0),"")),IFERROR(VLOOKUP($B152,INSUMOS!$A:$D,2,0),IFERROR(VLOOKUP($B152,COTAÇÕES!$A:$J,2,0),"")))</f>
        <v/>
      </c>
      <c r="E152" s="536" t="str">
        <f>IF($B152="",IFERROR(VLOOKUP($A152,SERVIÇOS!$A:$F,3,0),IFERROR(VLOOKUP($A152,$C:$J,3,0),"")),IFERROR(VLOOKUP($B152,INSUMOS!$A:$D,3,0),IFERROR(VLOOKUP($B152,COTAÇÕES!$A:$J,5,0),"")))</f>
        <v/>
      </c>
      <c r="F152" s="464"/>
      <c r="G152" s="465" t="str">
        <f>IF($B152="",IFERROR(VLOOKUP($A152,SERVIÇOS!$A:$F,6,0),IFERROR(VLOOKUP($A152,$C:$J,8,0),"")),IFERROR(VLOOKUP($B152,INSUMOS!$A:$D,4,0),IFERROR(VLOOKUP($B152,COTAÇÕES!$A:$J,9,0),"")))</f>
        <v/>
      </c>
      <c r="H152" s="466">
        <f>ROUND(IF($B152="",IFERROR(VLOOKUP($A152,SERVIÇOS!$A:$F,4,0),IFERROR(VLOOKUP($A152,$C:$J,6,0),)),IFERROR(VLOOKUP($B152,INSUMOS!$A:$D,4,0),IFERROR(VLOOKUP($B152,COTAÇÕES!$A:$J,9,0),)))*$F152,2)</f>
        <v>0</v>
      </c>
      <c r="I152" s="466">
        <f>ROUND(IF($B152="",IFERROR(VLOOKUP($A152,SERVIÇOS!$A:$F,5,0),IFERROR(VLOOKUP($A152,$C:$J,7,0),)),0)*$F152,2)</f>
        <v>0</v>
      </c>
      <c r="J152" s="467">
        <f t="shared" si="8"/>
        <v>0</v>
      </c>
      <c r="K152" s="525"/>
    </row>
    <row r="153" spans="1:11">
      <c r="A153" s="460"/>
      <c r="B153" s="461"/>
      <c r="C153" s="462"/>
      <c r="D153" s="463" t="str">
        <f>IF($B153="",IFERROR(VLOOKUP($A153,SERVIÇOS!$A:$F,2,0),IFERROR(VLOOKUP($A153,$C:$J,2,0),"")),IFERROR(VLOOKUP($B153,INSUMOS!$A:$D,2,0),IFERROR(VLOOKUP($B153,COTAÇÕES!$A:$J,2,0),"")))</f>
        <v/>
      </c>
      <c r="E153" s="536" t="str">
        <f>IF($B153="",IFERROR(VLOOKUP($A153,SERVIÇOS!$A:$F,3,0),IFERROR(VLOOKUP($A153,$C:$J,3,0),"")),IFERROR(VLOOKUP($B153,INSUMOS!$A:$D,3,0),IFERROR(VLOOKUP($B153,COTAÇÕES!$A:$J,5,0),"")))</f>
        <v/>
      </c>
      <c r="F153" s="464"/>
      <c r="G153" s="465" t="str">
        <f>IF($B153="",IFERROR(VLOOKUP($A153,SERVIÇOS!$A:$F,6,0),IFERROR(VLOOKUP($A153,$C:$J,8,0),"")),IFERROR(VLOOKUP($B153,INSUMOS!$A:$D,4,0),IFERROR(VLOOKUP($B153,COTAÇÕES!$A:$J,9,0),"")))</f>
        <v/>
      </c>
      <c r="H153" s="466">
        <f>ROUND(IF($B153="",IFERROR(VLOOKUP($A153,SERVIÇOS!$A:$F,4,0),IFERROR(VLOOKUP($A153,$C:$J,6,0),)),IFERROR(VLOOKUP($B153,INSUMOS!$A:$D,4,0),IFERROR(VLOOKUP($B153,COTAÇÕES!$A:$J,9,0),)))*$F153,2)</f>
        <v>0</v>
      </c>
      <c r="I153" s="466">
        <f>ROUND(IF($B153="",IFERROR(VLOOKUP($A153,SERVIÇOS!$A:$F,5,0),IFERROR(VLOOKUP($A153,$C:$J,7,0),)),0)*$F153,2)</f>
        <v>0</v>
      </c>
      <c r="J153" s="467">
        <f t="shared" si="8"/>
        <v>0</v>
      </c>
      <c r="K153" s="525"/>
    </row>
    <row r="154" spans="1:11">
      <c r="A154" s="460"/>
      <c r="B154" s="461"/>
      <c r="C154" s="462"/>
      <c r="D154" s="463" t="str">
        <f>IF($B154="",IFERROR(VLOOKUP($A154,SERVIÇOS!$A:$F,2,0),IFERROR(VLOOKUP($A154,$C:$J,2,0),"")),IFERROR(VLOOKUP($B154,INSUMOS!$A:$D,2,0),IFERROR(VLOOKUP($B154,COTAÇÕES!$A:$J,2,0),"")))</f>
        <v/>
      </c>
      <c r="E154" s="536" t="str">
        <f>IF($B154="",IFERROR(VLOOKUP($A154,SERVIÇOS!$A:$F,3,0),IFERROR(VLOOKUP($A154,$C:$J,3,0),"")),IFERROR(VLOOKUP($B154,INSUMOS!$A:$D,3,0),IFERROR(VLOOKUP($B154,COTAÇÕES!$A:$J,5,0),"")))</f>
        <v/>
      </c>
      <c r="F154" s="464"/>
      <c r="G154" s="465" t="str">
        <f>IF($B154="",IFERROR(VLOOKUP($A154,SERVIÇOS!$A:$F,6,0),IFERROR(VLOOKUP($A154,$C:$J,8,0),"")),IFERROR(VLOOKUP($B154,INSUMOS!$A:$D,4,0),IFERROR(VLOOKUP($B154,COTAÇÕES!$A:$J,9,0),"")))</f>
        <v/>
      </c>
      <c r="H154" s="466">
        <f>ROUND(IF($B154="",IFERROR(VLOOKUP($A154,SERVIÇOS!$A:$F,4,0),IFERROR(VLOOKUP($A154,$C:$J,6,0),)),IFERROR(VLOOKUP($B154,INSUMOS!$A:$D,4,0),IFERROR(VLOOKUP($B154,COTAÇÕES!$A:$J,9,0),)))*$F154,2)</f>
        <v>0</v>
      </c>
      <c r="I154" s="466">
        <f>ROUND(IF($B154="",IFERROR(VLOOKUP($A154,SERVIÇOS!$A:$F,5,0),IFERROR(VLOOKUP($A154,$C:$J,7,0),)),0)*$F154,2)</f>
        <v>0</v>
      </c>
      <c r="J154" s="467">
        <f t="shared" si="8"/>
        <v>0</v>
      </c>
      <c r="K154" s="525"/>
    </row>
    <row r="155" spans="1:11">
      <c r="A155" s="460"/>
      <c r="B155" s="461"/>
      <c r="C155" s="462"/>
      <c r="D155" s="463" t="str">
        <f>IF($B155="",IFERROR(VLOOKUP($A155,SERVIÇOS!$A:$F,2,0),IFERROR(VLOOKUP($A155,$C:$J,2,0),"")),IFERROR(VLOOKUP($B155,INSUMOS!$A:$D,2,0),IFERROR(VLOOKUP($B155,COTAÇÕES!$A:$J,2,0),"")))</f>
        <v/>
      </c>
      <c r="E155" s="536" t="str">
        <f>IF($B155="",IFERROR(VLOOKUP($A155,SERVIÇOS!$A:$F,3,0),IFERROR(VLOOKUP($A155,$C:$J,3,0),"")),IFERROR(VLOOKUP($B155,INSUMOS!$A:$D,3,0),IFERROR(VLOOKUP($B155,COTAÇÕES!$A:$J,5,0),"")))</f>
        <v/>
      </c>
      <c r="F155" s="464"/>
      <c r="G155" s="465" t="str">
        <f>IF($B155="",IFERROR(VLOOKUP($A155,SERVIÇOS!$A:$F,6,0),IFERROR(VLOOKUP($A155,$C:$J,8,0),"")),IFERROR(VLOOKUP($B155,INSUMOS!$A:$D,4,0),IFERROR(VLOOKUP($B155,COTAÇÕES!$A:$J,9,0),"")))</f>
        <v/>
      </c>
      <c r="H155" s="466">
        <f>ROUND(IF($B155="",IFERROR(VLOOKUP($A155,SERVIÇOS!$A:$F,4,0),IFERROR(VLOOKUP($A155,$C:$J,6,0),)),IFERROR(VLOOKUP($B155,INSUMOS!$A:$D,4,0),IFERROR(VLOOKUP($B155,COTAÇÕES!$A:$J,9,0),)))*$F155,2)</f>
        <v>0</v>
      </c>
      <c r="I155" s="466">
        <f>ROUND(IF($B155="",IFERROR(VLOOKUP($A155,SERVIÇOS!$A:$F,5,0),IFERROR(VLOOKUP($A155,$C:$J,7,0),)),0)*$F155,2)</f>
        <v>0</v>
      </c>
      <c r="J155" s="467">
        <f t="shared" si="8"/>
        <v>0</v>
      </c>
      <c r="K155" s="525"/>
    </row>
    <row r="156" spans="1:11">
      <c r="A156" s="460"/>
      <c r="B156" s="461"/>
      <c r="C156" s="462"/>
      <c r="D156" s="463" t="str">
        <f>IF($B156="",IFERROR(VLOOKUP($A156,SERVIÇOS!$A:$F,2,0),IFERROR(VLOOKUP($A156,$C:$J,2,0),"")),IFERROR(VLOOKUP($B156,INSUMOS!$A:$D,2,0),IFERROR(VLOOKUP($B156,COTAÇÕES!$A:$J,2,0),"")))</f>
        <v/>
      </c>
      <c r="E156" s="536" t="str">
        <f>IF($B156="",IFERROR(VLOOKUP($A156,SERVIÇOS!$A:$F,3,0),IFERROR(VLOOKUP($A156,$C:$J,3,0),"")),IFERROR(VLOOKUP($B156,INSUMOS!$A:$D,3,0),IFERROR(VLOOKUP($B156,COTAÇÕES!$A:$J,5,0),"")))</f>
        <v/>
      </c>
      <c r="F156" s="464"/>
      <c r="G156" s="465" t="str">
        <f>IF($B156="",IFERROR(VLOOKUP($A156,SERVIÇOS!$A:$F,6,0),IFERROR(VLOOKUP($A156,$C:$J,8,0),"")),IFERROR(VLOOKUP($B156,INSUMOS!$A:$D,4,0),IFERROR(VLOOKUP($B156,COTAÇÕES!$A:$J,9,0),"")))</f>
        <v/>
      </c>
      <c r="H156" s="466">
        <f>ROUND(IF($B156="",IFERROR(VLOOKUP($A156,SERVIÇOS!$A:$F,4,0),IFERROR(VLOOKUP($A156,$C:$J,6,0),)),IFERROR(VLOOKUP($B156,INSUMOS!$A:$D,4,0),IFERROR(VLOOKUP($B156,COTAÇÕES!$A:$J,9,0),)))*$F156,2)</f>
        <v>0</v>
      </c>
      <c r="I156" s="466">
        <f>ROUND(IF($B156="",IFERROR(VLOOKUP($A156,SERVIÇOS!$A:$F,5,0),IFERROR(VLOOKUP($A156,$C:$J,7,0),)),0)*$F156,2)</f>
        <v>0</v>
      </c>
      <c r="J156" s="467">
        <f t="shared" si="8"/>
        <v>0</v>
      </c>
      <c r="K156" s="525"/>
    </row>
    <row r="157" spans="1:11">
      <c r="A157" s="460"/>
      <c r="B157" s="461"/>
      <c r="C157" s="462"/>
      <c r="D157" s="463" t="str">
        <f>IF($B157="",IFERROR(VLOOKUP($A157,SERVIÇOS!$A:$F,2,0),IFERROR(VLOOKUP($A157,$C:$J,2,0),"")),IFERROR(VLOOKUP($B157,INSUMOS!$A:$D,2,0),IFERROR(VLOOKUP($B157,COTAÇÕES!$A:$J,2,0),"")))</f>
        <v/>
      </c>
      <c r="E157" s="536" t="str">
        <f>IF($B157="",IFERROR(VLOOKUP($A157,SERVIÇOS!$A:$F,3,0),IFERROR(VLOOKUP($A157,$C:$J,3,0),"")),IFERROR(VLOOKUP($B157,INSUMOS!$A:$D,3,0),IFERROR(VLOOKUP($B157,COTAÇÕES!$A:$J,5,0),"")))</f>
        <v/>
      </c>
      <c r="F157" s="464"/>
      <c r="G157" s="465" t="str">
        <f>IF($B157="",IFERROR(VLOOKUP($A157,SERVIÇOS!$A:$F,6,0),IFERROR(VLOOKUP($A157,$C:$J,8,0),"")),IFERROR(VLOOKUP($B157,INSUMOS!$A:$D,4,0),IFERROR(VLOOKUP($B157,COTAÇÕES!$A:$J,9,0),"")))</f>
        <v/>
      </c>
      <c r="H157" s="466">
        <f>ROUND(IF($B157="",IFERROR(VLOOKUP($A157,SERVIÇOS!$A:$F,4,0),IFERROR(VLOOKUP($A157,$C:$J,6,0),)),IFERROR(VLOOKUP($B157,INSUMOS!$A:$D,4,0),IFERROR(VLOOKUP($B157,COTAÇÕES!$A:$J,9,0),)))*$F157,2)</f>
        <v>0</v>
      </c>
      <c r="I157" s="466">
        <f>ROUND(IF($B157="",IFERROR(VLOOKUP($A157,SERVIÇOS!$A:$F,5,0),IFERROR(VLOOKUP($A157,$C:$J,7,0),)),0)*$F157,2)</f>
        <v>0</v>
      </c>
      <c r="J157" s="467">
        <f t="shared" si="8"/>
        <v>0</v>
      </c>
      <c r="K157" s="525"/>
    </row>
    <row r="158" spans="1:11">
      <c r="A158" s="460"/>
      <c r="B158" s="461"/>
      <c r="C158" s="462"/>
      <c r="D158" s="463" t="str">
        <f>IF($B158="",IFERROR(VLOOKUP($A158,SERVIÇOS!$A:$F,2,0),IFERROR(VLOOKUP($A158,$C:$J,2,0),"")),IFERROR(VLOOKUP($B158,INSUMOS!$A:$D,2,0),IFERROR(VLOOKUP($B158,COTAÇÕES!$A:$J,2,0),"")))</f>
        <v/>
      </c>
      <c r="E158" s="536" t="str">
        <f>IF($B158="",IFERROR(VLOOKUP($A158,SERVIÇOS!$A:$F,3,0),IFERROR(VLOOKUP($A158,$C:$J,3,0),"")),IFERROR(VLOOKUP($B158,INSUMOS!$A:$D,3,0),IFERROR(VLOOKUP($B158,COTAÇÕES!$A:$J,5,0),"")))</f>
        <v/>
      </c>
      <c r="F158" s="464"/>
      <c r="G158" s="465" t="str">
        <f>IF($B158="",IFERROR(VLOOKUP($A158,SERVIÇOS!$A:$F,6,0),IFERROR(VLOOKUP($A158,$C:$J,8,0),"")),IFERROR(VLOOKUP($B158,INSUMOS!$A:$D,4,0),IFERROR(VLOOKUP($B158,COTAÇÕES!$A:$J,9,0),"")))</f>
        <v/>
      </c>
      <c r="H158" s="466">
        <f>ROUND(IF($B158="",IFERROR(VLOOKUP($A158,SERVIÇOS!$A:$F,4,0),IFERROR(VLOOKUP($A158,$C:$J,6,0),)),IFERROR(VLOOKUP($B158,INSUMOS!$A:$D,4,0),IFERROR(VLOOKUP($B158,COTAÇÕES!$A:$J,9,0),)))*$F158,2)</f>
        <v>0</v>
      </c>
      <c r="I158" s="466">
        <f>ROUND(IF($B158="",IFERROR(VLOOKUP($A158,SERVIÇOS!$A:$F,5,0),IFERROR(VLOOKUP($A158,$C:$J,7,0),)),0)*$F158,2)</f>
        <v>0</v>
      </c>
      <c r="J158" s="467">
        <f t="shared" si="8"/>
        <v>0</v>
      </c>
      <c r="K158" s="525"/>
    </row>
    <row r="159" spans="1:11">
      <c r="A159" s="460"/>
      <c r="B159" s="461"/>
      <c r="C159" s="462"/>
      <c r="D159" s="463" t="str">
        <f>IF($B159="",IFERROR(VLOOKUP($A159,SERVIÇOS!$A:$F,2,0),IFERROR(VLOOKUP($A159,$C:$J,2,0),"")),IFERROR(VLOOKUP($B159,INSUMOS!$A:$D,2,0),IFERROR(VLOOKUP($B159,COTAÇÕES!$A:$J,2,0),"")))</f>
        <v/>
      </c>
      <c r="E159" s="536" t="str">
        <f>IF($B159="",IFERROR(VLOOKUP($A159,SERVIÇOS!$A:$F,3,0),IFERROR(VLOOKUP($A159,$C:$J,3,0),"")),IFERROR(VLOOKUP($B159,INSUMOS!$A:$D,3,0),IFERROR(VLOOKUP($B159,COTAÇÕES!$A:$J,5,0),"")))</f>
        <v/>
      </c>
      <c r="F159" s="464"/>
      <c r="G159" s="465" t="str">
        <f>IF($B159="",IFERROR(VLOOKUP($A159,SERVIÇOS!$A:$F,6,0),IFERROR(VLOOKUP($A159,$C:$J,8,0),"")),IFERROR(VLOOKUP($B159,INSUMOS!$A:$D,4,0),IFERROR(VLOOKUP($B159,COTAÇÕES!$A:$J,9,0),"")))</f>
        <v/>
      </c>
      <c r="H159" s="466">
        <f>ROUND(IF($B159="",IFERROR(VLOOKUP($A159,SERVIÇOS!$A:$F,4,0),IFERROR(VLOOKUP($A159,$C:$J,6,0),)),IFERROR(VLOOKUP($B159,INSUMOS!$A:$D,4,0),IFERROR(VLOOKUP($B159,COTAÇÕES!$A:$J,9,0),)))*$F159,2)</f>
        <v>0</v>
      </c>
      <c r="I159" s="466">
        <f>ROUND(IF($B159="",IFERROR(VLOOKUP($A159,SERVIÇOS!$A:$F,5,0),IFERROR(VLOOKUP($A159,$C:$J,7,0),)),0)*$F159,2)</f>
        <v>0</v>
      </c>
      <c r="J159" s="467">
        <f t="shared" si="8"/>
        <v>0</v>
      </c>
      <c r="K159" s="525"/>
    </row>
    <row r="160" spans="1:11">
      <c r="A160" s="460"/>
      <c r="B160" s="461"/>
      <c r="C160" s="462"/>
      <c r="D160" s="463" t="str">
        <f>IF($B160="",IFERROR(VLOOKUP($A160,SERVIÇOS!$A:$F,2,0),IFERROR(VLOOKUP($A160,$C:$J,2,0),"")),IFERROR(VLOOKUP($B160,INSUMOS!$A:$D,2,0),IFERROR(VLOOKUP($B160,COTAÇÕES!$A:$J,2,0),"")))</f>
        <v/>
      </c>
      <c r="E160" s="536" t="str">
        <f>IF($B160="",IFERROR(VLOOKUP($A160,SERVIÇOS!$A:$F,3,0),IFERROR(VLOOKUP($A160,$C:$J,3,0),"")),IFERROR(VLOOKUP($B160,INSUMOS!$A:$D,3,0),IFERROR(VLOOKUP($B160,COTAÇÕES!$A:$J,5,0),"")))</f>
        <v/>
      </c>
      <c r="F160" s="464"/>
      <c r="G160" s="465" t="str">
        <f>IF($B160="",IFERROR(VLOOKUP($A160,SERVIÇOS!$A:$F,6,0),IFERROR(VLOOKUP($A160,$C:$J,8,0),"")),IFERROR(VLOOKUP($B160,INSUMOS!$A:$D,4,0),IFERROR(VLOOKUP($B160,COTAÇÕES!$A:$J,9,0),"")))</f>
        <v/>
      </c>
      <c r="H160" s="466">
        <f>ROUND(IF($B160="",IFERROR(VLOOKUP($A160,SERVIÇOS!$A:$F,4,0),IFERROR(VLOOKUP($A160,$C:$J,6,0),)),IFERROR(VLOOKUP($B160,INSUMOS!$A:$D,4,0),IFERROR(VLOOKUP($B160,COTAÇÕES!$A:$J,9,0),)))*$F160,2)</f>
        <v>0</v>
      </c>
      <c r="I160" s="466">
        <f>ROUND(IF($B160="",IFERROR(VLOOKUP($A160,SERVIÇOS!$A:$F,5,0),IFERROR(VLOOKUP($A160,$C:$J,7,0),)),0)*$F160,2)</f>
        <v>0</v>
      </c>
      <c r="J160" s="467">
        <f t="shared" si="8"/>
        <v>0</v>
      </c>
      <c r="K160" s="525"/>
    </row>
    <row r="161" spans="1:11">
      <c r="A161" s="460"/>
      <c r="B161" s="461"/>
      <c r="C161" s="462"/>
      <c r="D161" s="463" t="str">
        <f>IF($B161="",IFERROR(VLOOKUP($A161,SERVIÇOS!$A:$F,2,0),IFERROR(VLOOKUP($A161,$C:$J,2,0),"")),IFERROR(VLOOKUP($B161,INSUMOS!$A:$D,2,0),IFERROR(VLOOKUP($B161,COTAÇÕES!$A:$J,2,0),"")))</f>
        <v/>
      </c>
      <c r="E161" s="536" t="str">
        <f>IF($B161="",IFERROR(VLOOKUP($A161,SERVIÇOS!$A:$F,3,0),IFERROR(VLOOKUP($A161,$C:$J,3,0),"")),IFERROR(VLOOKUP($B161,INSUMOS!$A:$D,3,0),IFERROR(VLOOKUP($B161,COTAÇÕES!$A:$J,5,0),"")))</f>
        <v/>
      </c>
      <c r="F161" s="464"/>
      <c r="G161" s="465" t="str">
        <f>IF($B161="",IFERROR(VLOOKUP($A161,SERVIÇOS!$A:$F,6,0),IFERROR(VLOOKUP($A161,$C:$J,8,0),"")),IFERROR(VLOOKUP($B161,INSUMOS!$A:$D,4,0),IFERROR(VLOOKUP($B161,COTAÇÕES!$A:$J,9,0),"")))</f>
        <v/>
      </c>
      <c r="H161" s="466">
        <f>ROUND(IF($B161="",IFERROR(VLOOKUP($A161,SERVIÇOS!$A:$F,4,0),IFERROR(VLOOKUP($A161,$C:$J,6,0),)),IFERROR(VLOOKUP($B161,INSUMOS!$A:$D,4,0),IFERROR(VLOOKUP($B161,COTAÇÕES!$A:$J,9,0),)))*$F161,2)</f>
        <v>0</v>
      </c>
      <c r="I161" s="466">
        <f>ROUND(IF($B161="",IFERROR(VLOOKUP($A161,SERVIÇOS!$A:$F,5,0),IFERROR(VLOOKUP($A161,$C:$J,7,0),)),0)*$F161,2)</f>
        <v>0</v>
      </c>
      <c r="J161" s="467">
        <f t="shared" si="8"/>
        <v>0</v>
      </c>
      <c r="K161" s="525"/>
    </row>
    <row r="162" spans="1:11">
      <c r="A162" s="460"/>
      <c r="B162" s="461"/>
      <c r="C162" s="462"/>
      <c r="D162" s="463" t="str">
        <f>IF($B162="",IFERROR(VLOOKUP($A162,SERVIÇOS!$A:$F,2,0),IFERROR(VLOOKUP($A162,$C:$J,2,0),"")),IFERROR(VLOOKUP($B162,INSUMOS!$A:$D,2,0),IFERROR(VLOOKUP($B162,COTAÇÕES!$A:$J,2,0),"")))</f>
        <v/>
      </c>
      <c r="E162" s="536" t="str">
        <f>IF($B162="",IFERROR(VLOOKUP($A162,SERVIÇOS!$A:$F,3,0),IFERROR(VLOOKUP($A162,$C:$J,3,0),"")),IFERROR(VLOOKUP($B162,INSUMOS!$A:$D,3,0),IFERROR(VLOOKUP($B162,COTAÇÕES!$A:$J,5,0),"")))</f>
        <v/>
      </c>
      <c r="F162" s="464"/>
      <c r="G162" s="465" t="str">
        <f>IF($B162="",IFERROR(VLOOKUP($A162,SERVIÇOS!$A:$F,6,0),IFERROR(VLOOKUP($A162,$C:$J,8,0),"")),IFERROR(VLOOKUP($B162,INSUMOS!$A:$D,4,0),IFERROR(VLOOKUP($B162,COTAÇÕES!$A:$J,9,0),"")))</f>
        <v/>
      </c>
      <c r="H162" s="466">
        <f>ROUND(IF($B162="",IFERROR(VLOOKUP($A162,SERVIÇOS!$A:$F,4,0),IFERROR(VLOOKUP($A162,$C:$J,6,0),)),IFERROR(VLOOKUP($B162,INSUMOS!$A:$D,4,0),IFERROR(VLOOKUP($B162,COTAÇÕES!$A:$J,9,0),)))*$F162,2)</f>
        <v>0</v>
      </c>
      <c r="I162" s="466">
        <f>ROUND(IF($B162="",IFERROR(VLOOKUP($A162,SERVIÇOS!$A:$F,5,0),IFERROR(VLOOKUP($A162,$C:$J,7,0),)),0)*$F162,2)</f>
        <v>0</v>
      </c>
      <c r="J162" s="467">
        <f t="shared" ref="J162:J199" si="9">H162+I162</f>
        <v>0</v>
      </c>
      <c r="K162" s="525"/>
    </row>
    <row r="163" spans="1:11">
      <c r="A163" s="460"/>
      <c r="B163" s="461"/>
      <c r="C163" s="462"/>
      <c r="D163" s="463" t="str">
        <f>IF($B163="",IFERROR(VLOOKUP($A163,SERVIÇOS!$A:$F,2,0),IFERROR(VLOOKUP($A163,$C:$J,2,0),"")),IFERROR(VLOOKUP($B163,INSUMOS!$A:$D,2,0),IFERROR(VLOOKUP($B163,COTAÇÕES!$A:$J,2,0),"")))</f>
        <v/>
      </c>
      <c r="E163" s="536" t="str">
        <f>IF($B163="",IFERROR(VLOOKUP($A163,SERVIÇOS!$A:$F,3,0),IFERROR(VLOOKUP($A163,$C:$J,3,0),"")),IFERROR(VLOOKUP($B163,INSUMOS!$A:$D,3,0),IFERROR(VLOOKUP($B163,COTAÇÕES!$A:$J,5,0),"")))</f>
        <v/>
      </c>
      <c r="F163" s="464"/>
      <c r="G163" s="465" t="str">
        <f>IF($B163="",IFERROR(VLOOKUP($A163,SERVIÇOS!$A:$F,6,0),IFERROR(VLOOKUP($A163,$C:$J,8,0),"")),IFERROR(VLOOKUP($B163,INSUMOS!$A:$D,4,0),IFERROR(VLOOKUP($B163,COTAÇÕES!$A:$J,9,0),"")))</f>
        <v/>
      </c>
      <c r="H163" s="466">
        <f>ROUND(IF($B163="",IFERROR(VLOOKUP($A163,SERVIÇOS!$A:$F,4,0),IFERROR(VLOOKUP($A163,$C:$J,6,0),)),IFERROR(VLOOKUP($B163,INSUMOS!$A:$D,4,0),IFERROR(VLOOKUP($B163,COTAÇÕES!$A:$J,9,0),)))*$F163,2)</f>
        <v>0</v>
      </c>
      <c r="I163" s="466">
        <f>ROUND(IF($B163="",IFERROR(VLOOKUP($A163,SERVIÇOS!$A:$F,5,0),IFERROR(VLOOKUP($A163,$C:$J,7,0),)),0)*$F163,2)</f>
        <v>0</v>
      </c>
      <c r="J163" s="467">
        <f t="shared" si="9"/>
        <v>0</v>
      </c>
      <c r="K163" s="525"/>
    </row>
    <row r="164" spans="1:11">
      <c r="A164" s="460"/>
      <c r="B164" s="461"/>
      <c r="C164" s="462"/>
      <c r="D164" s="463" t="str">
        <f>IF($B164="",IFERROR(VLOOKUP($A164,SERVIÇOS!$A:$F,2,0),IFERROR(VLOOKUP($A164,$C:$J,2,0),"")),IFERROR(VLOOKUP($B164,INSUMOS!$A:$D,2,0),IFERROR(VLOOKUP($B164,COTAÇÕES!$A:$J,2,0),"")))</f>
        <v/>
      </c>
      <c r="E164" s="536" t="str">
        <f>IF($B164="",IFERROR(VLOOKUP($A164,SERVIÇOS!$A:$F,3,0),IFERROR(VLOOKUP($A164,$C:$J,3,0),"")),IFERROR(VLOOKUP($B164,INSUMOS!$A:$D,3,0),IFERROR(VLOOKUP($B164,COTAÇÕES!$A:$J,5,0),"")))</f>
        <v/>
      </c>
      <c r="F164" s="464"/>
      <c r="G164" s="465" t="str">
        <f>IF($B164="",IFERROR(VLOOKUP($A164,SERVIÇOS!$A:$F,6,0),IFERROR(VLOOKUP($A164,$C:$J,8,0),"")),IFERROR(VLOOKUP($B164,INSUMOS!$A:$D,4,0),IFERROR(VLOOKUP($B164,COTAÇÕES!$A:$J,9,0),"")))</f>
        <v/>
      </c>
      <c r="H164" s="466">
        <f>ROUND(IF($B164="",IFERROR(VLOOKUP($A164,SERVIÇOS!$A:$F,4,0),IFERROR(VLOOKUP($A164,$C:$J,6,0),)),IFERROR(VLOOKUP($B164,INSUMOS!$A:$D,4,0),IFERROR(VLOOKUP($B164,COTAÇÕES!$A:$J,9,0),)))*$F164,2)</f>
        <v>0</v>
      </c>
      <c r="I164" s="466">
        <f>ROUND(IF($B164="",IFERROR(VLOOKUP($A164,SERVIÇOS!$A:$F,5,0),IFERROR(VLOOKUP($A164,$C:$J,7,0),)),0)*$F164,2)</f>
        <v>0</v>
      </c>
      <c r="J164" s="467">
        <f t="shared" si="9"/>
        <v>0</v>
      </c>
      <c r="K164" s="525"/>
    </row>
    <row r="165" spans="1:11">
      <c r="A165" s="460"/>
      <c r="B165" s="461"/>
      <c r="C165" s="462"/>
      <c r="D165" s="463" t="str">
        <f>IF($B165="",IFERROR(VLOOKUP($A165,SERVIÇOS!$A:$F,2,0),IFERROR(VLOOKUP($A165,$C:$J,2,0),"")),IFERROR(VLOOKUP($B165,INSUMOS!$A:$D,2,0),IFERROR(VLOOKUP($B165,COTAÇÕES!$A:$J,2,0),"")))</f>
        <v/>
      </c>
      <c r="E165" s="536" t="str">
        <f>IF($B165="",IFERROR(VLOOKUP($A165,SERVIÇOS!$A:$F,3,0),IFERROR(VLOOKUP($A165,$C:$J,3,0),"")),IFERROR(VLOOKUP($B165,INSUMOS!$A:$D,3,0),IFERROR(VLOOKUP($B165,COTAÇÕES!$A:$J,5,0),"")))</f>
        <v/>
      </c>
      <c r="F165" s="464"/>
      <c r="G165" s="465" t="str">
        <f>IF($B165="",IFERROR(VLOOKUP($A165,SERVIÇOS!$A:$F,6,0),IFERROR(VLOOKUP($A165,$C:$J,8,0),"")),IFERROR(VLOOKUP($B165,INSUMOS!$A:$D,4,0),IFERROR(VLOOKUP($B165,COTAÇÕES!$A:$J,9,0),"")))</f>
        <v/>
      </c>
      <c r="H165" s="466">
        <f>ROUND(IF($B165="",IFERROR(VLOOKUP($A165,SERVIÇOS!$A:$F,4,0),IFERROR(VLOOKUP($A165,$C:$J,6,0),)),IFERROR(VLOOKUP($B165,INSUMOS!$A:$D,4,0),IFERROR(VLOOKUP($B165,COTAÇÕES!$A:$J,9,0),)))*$F165,2)</f>
        <v>0</v>
      </c>
      <c r="I165" s="466">
        <f>ROUND(IF($B165="",IFERROR(VLOOKUP($A165,SERVIÇOS!$A:$F,5,0),IFERROR(VLOOKUP($A165,$C:$J,7,0),)),0)*$F165,2)</f>
        <v>0</v>
      </c>
      <c r="J165" s="467">
        <f t="shared" si="9"/>
        <v>0</v>
      </c>
      <c r="K165" s="525"/>
    </row>
    <row r="166" spans="1:11">
      <c r="A166" s="460"/>
      <c r="B166" s="461"/>
      <c r="C166" s="462"/>
      <c r="D166" s="463" t="str">
        <f>IF($B166="",IFERROR(VLOOKUP($A166,SERVIÇOS!$A:$F,2,0),IFERROR(VLOOKUP($A166,$C:$J,2,0),"")),IFERROR(VLOOKUP($B166,INSUMOS!$A:$D,2,0),IFERROR(VLOOKUP($B166,COTAÇÕES!$A:$J,2,0),"")))</f>
        <v/>
      </c>
      <c r="E166" s="536" t="str">
        <f>IF($B166="",IFERROR(VLOOKUP($A166,SERVIÇOS!$A:$F,3,0),IFERROR(VLOOKUP($A166,$C:$J,3,0),"")),IFERROR(VLOOKUP($B166,INSUMOS!$A:$D,3,0),IFERROR(VLOOKUP($B166,COTAÇÕES!$A:$J,5,0),"")))</f>
        <v/>
      </c>
      <c r="F166" s="464"/>
      <c r="G166" s="465" t="str">
        <f>IF($B166="",IFERROR(VLOOKUP($A166,SERVIÇOS!$A:$F,6,0),IFERROR(VLOOKUP($A166,$C:$J,8,0),"")),IFERROR(VLOOKUP($B166,INSUMOS!$A:$D,4,0),IFERROR(VLOOKUP($B166,COTAÇÕES!$A:$J,9,0),"")))</f>
        <v/>
      </c>
      <c r="H166" s="466">
        <f>ROUND(IF($B166="",IFERROR(VLOOKUP($A166,SERVIÇOS!$A:$F,4,0),IFERROR(VLOOKUP($A166,$C:$J,6,0),)),IFERROR(VLOOKUP($B166,INSUMOS!$A:$D,4,0),IFERROR(VLOOKUP($B166,COTAÇÕES!$A:$J,9,0),)))*$F166,2)</f>
        <v>0</v>
      </c>
      <c r="I166" s="466">
        <f>ROUND(IF($B166="",IFERROR(VLOOKUP($A166,SERVIÇOS!$A:$F,5,0),IFERROR(VLOOKUP($A166,$C:$J,7,0),)),0)*$F166,2)</f>
        <v>0</v>
      </c>
      <c r="J166" s="467">
        <f t="shared" si="9"/>
        <v>0</v>
      </c>
      <c r="K166" s="525"/>
    </row>
    <row r="167" spans="1:11">
      <c r="A167" s="460"/>
      <c r="B167" s="461"/>
      <c r="C167" s="462"/>
      <c r="D167" s="463" t="str">
        <f>IF($B167="",IFERROR(VLOOKUP($A167,SERVIÇOS!$A:$F,2,0),IFERROR(VLOOKUP($A167,$C:$J,2,0),"")),IFERROR(VLOOKUP($B167,INSUMOS!$A:$D,2,0),IFERROR(VLOOKUP($B167,COTAÇÕES!$A:$J,2,0),"")))</f>
        <v/>
      </c>
      <c r="E167" s="536" t="str">
        <f>IF($B167="",IFERROR(VLOOKUP($A167,SERVIÇOS!$A:$F,3,0),IFERROR(VLOOKUP($A167,$C:$J,3,0),"")),IFERROR(VLOOKUP($B167,INSUMOS!$A:$D,3,0),IFERROR(VLOOKUP($B167,COTAÇÕES!$A:$J,5,0),"")))</f>
        <v/>
      </c>
      <c r="F167" s="464"/>
      <c r="G167" s="465" t="str">
        <f>IF($B167="",IFERROR(VLOOKUP($A167,SERVIÇOS!$A:$F,6,0),IFERROR(VLOOKUP($A167,$C:$J,8,0),"")),IFERROR(VLOOKUP($B167,INSUMOS!$A:$D,4,0),IFERROR(VLOOKUP($B167,COTAÇÕES!$A:$J,9,0),"")))</f>
        <v/>
      </c>
      <c r="H167" s="466">
        <f>ROUND(IF($B167="",IFERROR(VLOOKUP($A167,SERVIÇOS!$A:$F,4,0),IFERROR(VLOOKUP($A167,$C:$J,6,0),)),IFERROR(VLOOKUP($B167,INSUMOS!$A:$D,4,0),IFERROR(VLOOKUP($B167,COTAÇÕES!$A:$J,9,0),)))*$F167,2)</f>
        <v>0</v>
      </c>
      <c r="I167" s="466">
        <f>ROUND(IF($B167="",IFERROR(VLOOKUP($A167,SERVIÇOS!$A:$F,5,0),IFERROR(VLOOKUP($A167,$C:$J,7,0),)),0)*$F167,2)</f>
        <v>0</v>
      </c>
      <c r="J167" s="467">
        <f t="shared" si="9"/>
        <v>0</v>
      </c>
      <c r="K167" s="525"/>
    </row>
    <row r="168" spans="1:11">
      <c r="A168" s="460"/>
      <c r="B168" s="461"/>
      <c r="C168" s="462"/>
      <c r="D168" s="463" t="str">
        <f>IF($B168="",IFERROR(VLOOKUP($A168,SERVIÇOS!$A:$F,2,0),IFERROR(VLOOKUP($A168,$C:$J,2,0),"")),IFERROR(VLOOKUP($B168,INSUMOS!$A:$D,2,0),IFERROR(VLOOKUP($B168,COTAÇÕES!$A:$J,2,0),"")))</f>
        <v/>
      </c>
      <c r="E168" s="536" t="str">
        <f>IF($B168="",IFERROR(VLOOKUP($A168,SERVIÇOS!$A:$F,3,0),IFERROR(VLOOKUP($A168,$C:$J,3,0),"")),IFERROR(VLOOKUP($B168,INSUMOS!$A:$D,3,0),IFERROR(VLOOKUP($B168,COTAÇÕES!$A:$J,5,0),"")))</f>
        <v/>
      </c>
      <c r="F168" s="464"/>
      <c r="G168" s="465" t="str">
        <f>IF($B168="",IFERROR(VLOOKUP($A168,SERVIÇOS!$A:$F,6,0),IFERROR(VLOOKUP($A168,$C:$J,8,0),"")),IFERROR(VLOOKUP($B168,INSUMOS!$A:$D,4,0),IFERROR(VLOOKUP($B168,COTAÇÕES!$A:$J,9,0),"")))</f>
        <v/>
      </c>
      <c r="H168" s="466">
        <f>ROUND(IF($B168="",IFERROR(VLOOKUP($A168,SERVIÇOS!$A:$F,4,0),IFERROR(VLOOKUP($A168,$C:$J,6,0),)),IFERROR(VLOOKUP($B168,INSUMOS!$A:$D,4,0),IFERROR(VLOOKUP($B168,COTAÇÕES!$A:$J,9,0),)))*$F168,2)</f>
        <v>0</v>
      </c>
      <c r="I168" s="466">
        <f>ROUND(IF($B168="",IFERROR(VLOOKUP($A168,SERVIÇOS!$A:$F,5,0),IFERROR(VLOOKUP($A168,$C:$J,7,0),)),0)*$F168,2)</f>
        <v>0</v>
      </c>
      <c r="J168" s="467">
        <f t="shared" si="9"/>
        <v>0</v>
      </c>
      <c r="K168" s="525"/>
    </row>
    <row r="169" spans="1:11">
      <c r="A169" s="460"/>
      <c r="B169" s="461"/>
      <c r="C169" s="462"/>
      <c r="D169" s="463" t="str">
        <f>IF($B169="",IFERROR(VLOOKUP($A169,SERVIÇOS!$A:$F,2,0),IFERROR(VLOOKUP($A169,$C:$J,2,0),"")),IFERROR(VLOOKUP($B169,INSUMOS!$A:$D,2,0),IFERROR(VLOOKUP($B169,COTAÇÕES!$A:$J,2,0),"")))</f>
        <v/>
      </c>
      <c r="E169" s="536" t="str">
        <f>IF($B169="",IFERROR(VLOOKUP($A169,SERVIÇOS!$A:$F,3,0),IFERROR(VLOOKUP($A169,$C:$J,3,0),"")),IFERROR(VLOOKUP($B169,INSUMOS!$A:$D,3,0),IFERROR(VLOOKUP($B169,COTAÇÕES!$A:$J,5,0),"")))</f>
        <v/>
      </c>
      <c r="F169" s="464"/>
      <c r="G169" s="465" t="str">
        <f>IF($B169="",IFERROR(VLOOKUP($A169,SERVIÇOS!$A:$F,6,0),IFERROR(VLOOKUP($A169,$C:$J,8,0),"")),IFERROR(VLOOKUP($B169,INSUMOS!$A:$D,4,0),IFERROR(VLOOKUP($B169,COTAÇÕES!$A:$J,9,0),"")))</f>
        <v/>
      </c>
      <c r="H169" s="466">
        <f>ROUND(IF($B169="",IFERROR(VLOOKUP($A169,SERVIÇOS!$A:$F,4,0),IFERROR(VLOOKUP($A169,$C:$J,6,0),)),IFERROR(VLOOKUP($B169,INSUMOS!$A:$D,4,0),IFERROR(VLOOKUP($B169,COTAÇÕES!$A:$J,9,0),)))*$F169,2)</f>
        <v>0</v>
      </c>
      <c r="I169" s="466">
        <f>ROUND(IF($B169="",IFERROR(VLOOKUP($A169,SERVIÇOS!$A:$F,5,0),IFERROR(VLOOKUP($A169,$C:$J,7,0),)),0)*$F169,2)</f>
        <v>0</v>
      </c>
      <c r="J169" s="467">
        <f t="shared" si="9"/>
        <v>0</v>
      </c>
      <c r="K169" s="525"/>
    </row>
    <row r="170" spans="1:11">
      <c r="A170" s="460"/>
      <c r="B170" s="461"/>
      <c r="C170" s="462"/>
      <c r="D170" s="463" t="str">
        <f>IF($B170="",IFERROR(VLOOKUP($A170,SERVIÇOS!$A:$F,2,0),IFERROR(VLOOKUP($A170,$C:$J,2,0),"")),IFERROR(VLOOKUP($B170,INSUMOS!$A:$D,2,0),IFERROR(VLOOKUP($B170,COTAÇÕES!$A:$J,2,0),"")))</f>
        <v/>
      </c>
      <c r="E170" s="536" t="str">
        <f>IF($B170="",IFERROR(VLOOKUP($A170,SERVIÇOS!$A:$F,3,0),IFERROR(VLOOKUP($A170,$C:$J,3,0),"")),IFERROR(VLOOKUP($B170,INSUMOS!$A:$D,3,0),IFERROR(VLOOKUP($B170,COTAÇÕES!$A:$J,5,0),"")))</f>
        <v/>
      </c>
      <c r="F170" s="464"/>
      <c r="G170" s="465" t="str">
        <f>IF($B170="",IFERROR(VLOOKUP($A170,SERVIÇOS!$A:$F,6,0),IFERROR(VLOOKUP($A170,$C:$J,8,0),"")),IFERROR(VLOOKUP($B170,INSUMOS!$A:$D,4,0),IFERROR(VLOOKUP($B170,COTAÇÕES!$A:$J,9,0),"")))</f>
        <v/>
      </c>
      <c r="H170" s="466">
        <f>ROUND(IF($B170="",IFERROR(VLOOKUP($A170,SERVIÇOS!$A:$F,4,0),IFERROR(VLOOKUP($A170,$C:$J,6,0),)),IFERROR(VLOOKUP($B170,INSUMOS!$A:$D,4,0),IFERROR(VLOOKUP($B170,COTAÇÕES!$A:$J,9,0),)))*$F170,2)</f>
        <v>0</v>
      </c>
      <c r="I170" s="466">
        <f>ROUND(IF($B170="",IFERROR(VLOOKUP($A170,SERVIÇOS!$A:$F,5,0),IFERROR(VLOOKUP($A170,$C:$J,7,0),)),0)*$F170,2)</f>
        <v>0</v>
      </c>
      <c r="J170" s="467">
        <f t="shared" si="9"/>
        <v>0</v>
      </c>
      <c r="K170" s="525"/>
    </row>
    <row r="171" spans="1:11">
      <c r="A171" s="460"/>
      <c r="B171" s="461"/>
      <c r="C171" s="462"/>
      <c r="D171" s="463" t="str">
        <f>IF($B171="",IFERROR(VLOOKUP($A171,SERVIÇOS!$A:$F,2,0),IFERROR(VLOOKUP($A171,$C:$J,2,0),"")),IFERROR(VLOOKUP($B171,INSUMOS!$A:$D,2,0),IFERROR(VLOOKUP($B171,COTAÇÕES!$A:$J,2,0),"")))</f>
        <v/>
      </c>
      <c r="E171" s="536" t="str">
        <f>IF($B171="",IFERROR(VLOOKUP($A171,SERVIÇOS!$A:$F,3,0),IFERROR(VLOOKUP($A171,$C:$J,3,0),"")),IFERROR(VLOOKUP($B171,INSUMOS!$A:$D,3,0),IFERROR(VLOOKUP($B171,COTAÇÕES!$A:$J,5,0),"")))</f>
        <v/>
      </c>
      <c r="F171" s="464"/>
      <c r="G171" s="465" t="str">
        <f>IF($B171="",IFERROR(VLOOKUP($A171,SERVIÇOS!$A:$F,6,0),IFERROR(VLOOKUP($A171,$C:$J,8,0),"")),IFERROR(VLOOKUP($B171,INSUMOS!$A:$D,4,0),IFERROR(VLOOKUP($B171,COTAÇÕES!$A:$J,9,0),"")))</f>
        <v/>
      </c>
      <c r="H171" s="466">
        <f>ROUND(IF($B171="",IFERROR(VLOOKUP($A171,SERVIÇOS!$A:$F,4,0),IFERROR(VLOOKUP($A171,$C:$J,6,0),)),IFERROR(VLOOKUP($B171,INSUMOS!$A:$D,4,0),IFERROR(VLOOKUP($B171,COTAÇÕES!$A:$J,9,0),)))*$F171,2)</f>
        <v>0</v>
      </c>
      <c r="I171" s="466">
        <f>ROUND(IF($B171="",IFERROR(VLOOKUP($A171,SERVIÇOS!$A:$F,5,0),IFERROR(VLOOKUP($A171,$C:$J,7,0),)),0)*$F171,2)</f>
        <v>0</v>
      </c>
      <c r="J171" s="467">
        <f t="shared" si="9"/>
        <v>0</v>
      </c>
      <c r="K171" s="525"/>
    </row>
    <row r="172" spans="1:11">
      <c r="A172" s="460"/>
      <c r="B172" s="461"/>
      <c r="C172" s="462"/>
      <c r="D172" s="463" t="str">
        <f>IF($B172="",IFERROR(VLOOKUP($A172,SERVIÇOS!$A:$F,2,0),IFERROR(VLOOKUP($A172,$C:$J,2,0),"")),IFERROR(VLOOKUP($B172,INSUMOS!$A:$D,2,0),IFERROR(VLOOKUP($B172,COTAÇÕES!$A:$J,2,0),"")))</f>
        <v/>
      </c>
      <c r="E172" s="536" t="str">
        <f>IF($B172="",IFERROR(VLOOKUP($A172,SERVIÇOS!$A:$F,3,0),IFERROR(VLOOKUP($A172,$C:$J,3,0),"")),IFERROR(VLOOKUP($B172,INSUMOS!$A:$D,3,0),IFERROR(VLOOKUP($B172,COTAÇÕES!$A:$J,5,0),"")))</f>
        <v/>
      </c>
      <c r="F172" s="464"/>
      <c r="G172" s="465" t="str">
        <f>IF($B172="",IFERROR(VLOOKUP($A172,SERVIÇOS!$A:$F,6,0),IFERROR(VLOOKUP($A172,$C:$J,8,0),"")),IFERROR(VLOOKUP($B172,INSUMOS!$A:$D,4,0),IFERROR(VLOOKUP($B172,COTAÇÕES!$A:$J,9,0),"")))</f>
        <v/>
      </c>
      <c r="H172" s="466">
        <f>ROUND(IF($B172="",IFERROR(VLOOKUP($A172,SERVIÇOS!$A:$F,4,0),IFERROR(VLOOKUP($A172,$C:$J,6,0),)),IFERROR(VLOOKUP($B172,INSUMOS!$A:$D,4,0),IFERROR(VLOOKUP($B172,COTAÇÕES!$A:$J,9,0),)))*$F172,2)</f>
        <v>0</v>
      </c>
      <c r="I172" s="466">
        <f>ROUND(IF($B172="",IFERROR(VLOOKUP($A172,SERVIÇOS!$A:$F,5,0),IFERROR(VLOOKUP($A172,$C:$J,7,0),)),0)*$F172,2)</f>
        <v>0</v>
      </c>
      <c r="J172" s="467">
        <f t="shared" si="9"/>
        <v>0</v>
      </c>
      <c r="K172" s="525"/>
    </row>
    <row r="173" spans="1:11">
      <c r="A173" s="460"/>
      <c r="B173" s="461"/>
      <c r="C173" s="462"/>
      <c r="D173" s="463" t="str">
        <f>IF($B173="",IFERROR(VLOOKUP($A173,SERVIÇOS!$A:$F,2,0),IFERROR(VLOOKUP($A173,$C:$J,2,0),"")),IFERROR(VLOOKUP($B173,INSUMOS!$A:$D,2,0),IFERROR(VLOOKUP($B173,COTAÇÕES!$A:$J,2,0),"")))</f>
        <v/>
      </c>
      <c r="E173" s="536" t="str">
        <f>IF($B173="",IFERROR(VLOOKUP($A173,SERVIÇOS!$A:$F,3,0),IFERROR(VLOOKUP($A173,$C:$J,3,0),"")),IFERROR(VLOOKUP($B173,INSUMOS!$A:$D,3,0),IFERROR(VLOOKUP($B173,COTAÇÕES!$A:$J,5,0),"")))</f>
        <v/>
      </c>
      <c r="F173" s="464"/>
      <c r="G173" s="465" t="str">
        <f>IF($B173="",IFERROR(VLOOKUP($A173,SERVIÇOS!$A:$F,6,0),IFERROR(VLOOKUP($A173,$C:$J,8,0),"")),IFERROR(VLOOKUP($B173,INSUMOS!$A:$D,4,0),IFERROR(VLOOKUP($B173,COTAÇÕES!$A:$J,9,0),"")))</f>
        <v/>
      </c>
      <c r="H173" s="466">
        <f>ROUND(IF($B173="",IFERROR(VLOOKUP($A173,SERVIÇOS!$A:$F,4,0),IFERROR(VLOOKUP($A173,$C:$J,6,0),)),IFERROR(VLOOKUP($B173,INSUMOS!$A:$D,4,0),IFERROR(VLOOKUP($B173,COTAÇÕES!$A:$J,9,0),)))*$F173,2)</f>
        <v>0</v>
      </c>
      <c r="I173" s="466">
        <f>ROUND(IF($B173="",IFERROR(VLOOKUP($A173,SERVIÇOS!$A:$F,5,0),IFERROR(VLOOKUP($A173,$C:$J,7,0),)),0)*$F173,2)</f>
        <v>0</v>
      </c>
      <c r="J173" s="467">
        <f t="shared" si="9"/>
        <v>0</v>
      </c>
      <c r="K173" s="525"/>
    </row>
    <row r="174" spans="1:11">
      <c r="A174" s="460"/>
      <c r="B174" s="461"/>
      <c r="C174" s="462"/>
      <c r="D174" s="463" t="str">
        <f>IF($B174="",IFERROR(VLOOKUP($A174,SERVIÇOS!$A:$F,2,0),IFERROR(VLOOKUP($A174,$C:$J,2,0),"")),IFERROR(VLOOKUP($B174,INSUMOS!$A:$D,2,0),IFERROR(VLOOKUP($B174,COTAÇÕES!$A:$J,2,0),"")))</f>
        <v/>
      </c>
      <c r="E174" s="536" t="str">
        <f>IF($B174="",IFERROR(VLOOKUP($A174,SERVIÇOS!$A:$F,3,0),IFERROR(VLOOKUP($A174,$C:$J,3,0),"")),IFERROR(VLOOKUP($B174,INSUMOS!$A:$D,3,0),IFERROR(VLOOKUP($B174,COTAÇÕES!$A:$J,5,0),"")))</f>
        <v/>
      </c>
      <c r="F174" s="464"/>
      <c r="G174" s="465" t="str">
        <f>IF($B174="",IFERROR(VLOOKUP($A174,SERVIÇOS!$A:$F,6,0),IFERROR(VLOOKUP($A174,$C:$J,8,0),"")),IFERROR(VLOOKUP($B174,INSUMOS!$A:$D,4,0),IFERROR(VLOOKUP($B174,COTAÇÕES!$A:$J,9,0),"")))</f>
        <v/>
      </c>
      <c r="H174" s="466">
        <f>ROUND(IF($B174="",IFERROR(VLOOKUP($A174,SERVIÇOS!$A:$F,4,0),IFERROR(VLOOKUP($A174,$C:$J,6,0),)),IFERROR(VLOOKUP($B174,INSUMOS!$A:$D,4,0),IFERROR(VLOOKUP($B174,COTAÇÕES!$A:$J,9,0),)))*$F174,2)</f>
        <v>0</v>
      </c>
      <c r="I174" s="466">
        <f>ROUND(IF($B174="",IFERROR(VLOOKUP($A174,SERVIÇOS!$A:$F,5,0),IFERROR(VLOOKUP($A174,$C:$J,7,0),)),0)*$F174,2)</f>
        <v>0</v>
      </c>
      <c r="J174" s="467">
        <f t="shared" si="9"/>
        <v>0</v>
      </c>
      <c r="K174" s="525"/>
    </row>
    <row r="175" spans="1:11">
      <c r="A175" s="460"/>
      <c r="B175" s="461"/>
      <c r="C175" s="462"/>
      <c r="D175" s="463" t="str">
        <f>IF($B175="",IFERROR(VLOOKUP($A175,SERVIÇOS!$A:$F,2,0),IFERROR(VLOOKUP($A175,$C:$J,2,0),"")),IFERROR(VLOOKUP($B175,INSUMOS!$A:$D,2,0),IFERROR(VLOOKUP($B175,COTAÇÕES!$A:$J,2,0),"")))</f>
        <v/>
      </c>
      <c r="E175" s="536" t="str">
        <f>IF($B175="",IFERROR(VLOOKUP($A175,SERVIÇOS!$A:$F,3,0),IFERROR(VLOOKUP($A175,$C:$J,3,0),"")),IFERROR(VLOOKUP($B175,INSUMOS!$A:$D,3,0),IFERROR(VLOOKUP($B175,COTAÇÕES!$A:$J,5,0),"")))</f>
        <v/>
      </c>
      <c r="F175" s="464"/>
      <c r="G175" s="465" t="str">
        <f>IF($B175="",IFERROR(VLOOKUP($A175,SERVIÇOS!$A:$F,6,0),IFERROR(VLOOKUP($A175,$C:$J,8,0),"")),IFERROR(VLOOKUP($B175,INSUMOS!$A:$D,4,0),IFERROR(VLOOKUP($B175,COTAÇÕES!$A:$J,9,0),"")))</f>
        <v/>
      </c>
      <c r="H175" s="466">
        <f>ROUND(IF($B175="",IFERROR(VLOOKUP($A175,SERVIÇOS!$A:$F,4,0),IFERROR(VLOOKUP($A175,$C:$J,6,0),)),IFERROR(VLOOKUP($B175,INSUMOS!$A:$D,4,0),IFERROR(VLOOKUP($B175,COTAÇÕES!$A:$J,9,0),)))*$F175,2)</f>
        <v>0</v>
      </c>
      <c r="I175" s="466">
        <f>ROUND(IF($B175="",IFERROR(VLOOKUP($A175,SERVIÇOS!$A:$F,5,0),IFERROR(VLOOKUP($A175,$C:$J,7,0),)),0)*$F175,2)</f>
        <v>0</v>
      </c>
      <c r="J175" s="467">
        <f t="shared" si="9"/>
        <v>0</v>
      </c>
      <c r="K175" s="525"/>
    </row>
    <row r="176" spans="1:11">
      <c r="A176" s="460"/>
      <c r="B176" s="461"/>
      <c r="C176" s="462"/>
      <c r="D176" s="463" t="str">
        <f>IF($B176="",IFERROR(VLOOKUP($A176,SERVIÇOS!$A:$F,2,0),IFERROR(VLOOKUP($A176,$C:$J,2,0),"")),IFERROR(VLOOKUP($B176,INSUMOS!$A:$D,2,0),IFERROR(VLOOKUP($B176,COTAÇÕES!$A:$J,2,0),"")))</f>
        <v/>
      </c>
      <c r="E176" s="536" t="str">
        <f>IF($B176="",IFERROR(VLOOKUP($A176,SERVIÇOS!$A:$F,3,0),IFERROR(VLOOKUP($A176,$C:$J,3,0),"")),IFERROR(VLOOKUP($B176,INSUMOS!$A:$D,3,0),IFERROR(VLOOKUP($B176,COTAÇÕES!$A:$J,5,0),"")))</f>
        <v/>
      </c>
      <c r="F176" s="464"/>
      <c r="G176" s="465" t="str">
        <f>IF($B176="",IFERROR(VLOOKUP($A176,SERVIÇOS!$A:$F,6,0),IFERROR(VLOOKUP($A176,$C:$J,8,0),"")),IFERROR(VLOOKUP($B176,INSUMOS!$A:$D,4,0),IFERROR(VLOOKUP($B176,COTAÇÕES!$A:$J,9,0),"")))</f>
        <v/>
      </c>
      <c r="H176" s="466">
        <f>ROUND(IF($B176="",IFERROR(VLOOKUP($A176,SERVIÇOS!$A:$F,4,0),IFERROR(VLOOKUP($A176,$C:$J,6,0),)),IFERROR(VLOOKUP($B176,INSUMOS!$A:$D,4,0),IFERROR(VLOOKUP($B176,COTAÇÕES!$A:$J,9,0),)))*$F176,2)</f>
        <v>0</v>
      </c>
      <c r="I176" s="466">
        <f>ROUND(IF($B176="",IFERROR(VLOOKUP($A176,SERVIÇOS!$A:$F,5,0),IFERROR(VLOOKUP($A176,$C:$J,7,0),)),0)*$F176,2)</f>
        <v>0</v>
      </c>
      <c r="J176" s="467">
        <f t="shared" si="9"/>
        <v>0</v>
      </c>
      <c r="K176" s="525"/>
    </row>
    <row r="177" spans="1:11">
      <c r="A177" s="460"/>
      <c r="B177" s="461"/>
      <c r="C177" s="462"/>
      <c r="D177" s="463" t="str">
        <f>IF($B177="",IFERROR(VLOOKUP($A177,SERVIÇOS!$A:$F,2,0),IFERROR(VLOOKUP($A177,$C:$J,2,0),"")),IFERROR(VLOOKUP($B177,INSUMOS!$A:$D,2,0),IFERROR(VLOOKUP($B177,COTAÇÕES!$A:$J,2,0),"")))</f>
        <v/>
      </c>
      <c r="E177" s="536" t="str">
        <f>IF($B177="",IFERROR(VLOOKUP($A177,SERVIÇOS!$A:$F,3,0),IFERROR(VLOOKUP($A177,$C:$J,3,0),"")),IFERROR(VLOOKUP($B177,INSUMOS!$A:$D,3,0),IFERROR(VLOOKUP($B177,COTAÇÕES!$A:$J,5,0),"")))</f>
        <v/>
      </c>
      <c r="F177" s="464"/>
      <c r="G177" s="465" t="str">
        <f>IF($B177="",IFERROR(VLOOKUP($A177,SERVIÇOS!$A:$F,6,0),IFERROR(VLOOKUP($A177,$C:$J,8,0),"")),IFERROR(VLOOKUP($B177,INSUMOS!$A:$D,4,0),IFERROR(VLOOKUP($B177,COTAÇÕES!$A:$J,9,0),"")))</f>
        <v/>
      </c>
      <c r="H177" s="466">
        <f>ROUND(IF($B177="",IFERROR(VLOOKUP($A177,SERVIÇOS!$A:$F,4,0),IFERROR(VLOOKUP($A177,$C:$J,6,0),)),IFERROR(VLOOKUP($B177,INSUMOS!$A:$D,4,0),IFERROR(VLOOKUP($B177,COTAÇÕES!$A:$J,9,0),)))*$F177,2)</f>
        <v>0</v>
      </c>
      <c r="I177" s="466">
        <f>ROUND(IF($B177="",IFERROR(VLOOKUP($A177,SERVIÇOS!$A:$F,5,0),IFERROR(VLOOKUP($A177,$C:$J,7,0),)),0)*$F177,2)</f>
        <v>0</v>
      </c>
      <c r="J177" s="467">
        <f t="shared" si="9"/>
        <v>0</v>
      </c>
      <c r="K177" s="525"/>
    </row>
    <row r="178" spans="1:11">
      <c r="A178" s="460"/>
      <c r="B178" s="461"/>
      <c r="C178" s="462"/>
      <c r="D178" s="463" t="str">
        <f>IF($B178="",IFERROR(VLOOKUP($A178,SERVIÇOS!$A:$F,2,0),IFERROR(VLOOKUP($A178,$C:$J,2,0),"")),IFERROR(VLOOKUP($B178,INSUMOS!$A:$D,2,0),IFERROR(VLOOKUP($B178,COTAÇÕES!$A:$J,2,0),"")))</f>
        <v/>
      </c>
      <c r="E178" s="536" t="str">
        <f>IF($B178="",IFERROR(VLOOKUP($A178,SERVIÇOS!$A:$F,3,0),IFERROR(VLOOKUP($A178,$C:$J,3,0),"")),IFERROR(VLOOKUP($B178,INSUMOS!$A:$D,3,0),IFERROR(VLOOKUP($B178,COTAÇÕES!$A:$J,5,0),"")))</f>
        <v/>
      </c>
      <c r="F178" s="464"/>
      <c r="G178" s="465" t="str">
        <f>IF($B178="",IFERROR(VLOOKUP($A178,SERVIÇOS!$A:$F,6,0),IFERROR(VLOOKUP($A178,$C:$J,8,0),"")),IFERROR(VLOOKUP($B178,INSUMOS!$A:$D,4,0),IFERROR(VLOOKUP($B178,COTAÇÕES!$A:$J,9,0),"")))</f>
        <v/>
      </c>
      <c r="H178" s="466">
        <f>ROUND(IF($B178="",IFERROR(VLOOKUP($A178,SERVIÇOS!$A:$F,4,0),IFERROR(VLOOKUP($A178,$C:$J,6,0),)),IFERROR(VLOOKUP($B178,INSUMOS!$A:$D,4,0),IFERROR(VLOOKUP($B178,COTAÇÕES!$A:$J,9,0),)))*$F178,2)</f>
        <v>0</v>
      </c>
      <c r="I178" s="466">
        <f>ROUND(IF($B178="",IFERROR(VLOOKUP($A178,SERVIÇOS!$A:$F,5,0),IFERROR(VLOOKUP($A178,$C:$J,7,0),)),0)*$F178,2)</f>
        <v>0</v>
      </c>
      <c r="J178" s="467">
        <f t="shared" si="9"/>
        <v>0</v>
      </c>
      <c r="K178" s="525"/>
    </row>
    <row r="179" spans="1:11">
      <c r="A179" s="460"/>
      <c r="B179" s="461"/>
      <c r="C179" s="462"/>
      <c r="D179" s="463" t="str">
        <f>IF($B179="",IFERROR(VLOOKUP($A179,SERVIÇOS!$A:$F,2,0),IFERROR(VLOOKUP($A179,$C:$J,2,0),"")),IFERROR(VLOOKUP($B179,INSUMOS!$A:$D,2,0),IFERROR(VLOOKUP($B179,COTAÇÕES!$A:$J,2,0),"")))</f>
        <v/>
      </c>
      <c r="E179" s="536" t="str">
        <f>IF($B179="",IFERROR(VLOOKUP($A179,SERVIÇOS!$A:$F,3,0),IFERROR(VLOOKUP($A179,$C:$J,3,0),"")),IFERROR(VLOOKUP($B179,INSUMOS!$A:$D,3,0),IFERROR(VLOOKUP($B179,COTAÇÕES!$A:$J,5,0),"")))</f>
        <v/>
      </c>
      <c r="F179" s="464"/>
      <c r="G179" s="465" t="str">
        <f>IF($B179="",IFERROR(VLOOKUP($A179,SERVIÇOS!$A:$F,6,0),IFERROR(VLOOKUP($A179,$C:$J,8,0),"")),IFERROR(VLOOKUP($B179,INSUMOS!$A:$D,4,0),IFERROR(VLOOKUP($B179,COTAÇÕES!$A:$J,9,0),"")))</f>
        <v/>
      </c>
      <c r="H179" s="466">
        <f>ROUND(IF($B179="",IFERROR(VLOOKUP($A179,SERVIÇOS!$A:$F,4,0),IFERROR(VLOOKUP($A179,$C:$J,6,0),)),IFERROR(VLOOKUP($B179,INSUMOS!$A:$D,4,0),IFERROR(VLOOKUP($B179,COTAÇÕES!$A:$J,9,0),)))*$F179,2)</f>
        <v>0</v>
      </c>
      <c r="I179" s="466">
        <f>ROUND(IF($B179="",IFERROR(VLOOKUP($A179,SERVIÇOS!$A:$F,5,0),IFERROR(VLOOKUP($A179,$C:$J,7,0),)),0)*$F179,2)</f>
        <v>0</v>
      </c>
      <c r="J179" s="467">
        <f t="shared" si="9"/>
        <v>0</v>
      </c>
      <c r="K179" s="525"/>
    </row>
    <row r="180" spans="1:11">
      <c r="A180" s="460"/>
      <c r="B180" s="461"/>
      <c r="C180" s="462"/>
      <c r="D180" s="463" t="str">
        <f>IF($B180="",IFERROR(VLOOKUP($A180,SERVIÇOS!$A:$F,2,0),IFERROR(VLOOKUP($A180,$C:$J,2,0),"")),IFERROR(VLOOKUP($B180,INSUMOS!$A:$D,2,0),IFERROR(VLOOKUP($B180,COTAÇÕES!$A:$J,2,0),"")))</f>
        <v/>
      </c>
      <c r="E180" s="536" t="str">
        <f>IF($B180="",IFERROR(VLOOKUP($A180,SERVIÇOS!$A:$F,3,0),IFERROR(VLOOKUP($A180,$C:$J,3,0),"")),IFERROR(VLOOKUP($B180,INSUMOS!$A:$D,3,0),IFERROR(VLOOKUP($B180,COTAÇÕES!$A:$J,5,0),"")))</f>
        <v/>
      </c>
      <c r="F180" s="464"/>
      <c r="G180" s="465" t="str">
        <f>IF($B180="",IFERROR(VLOOKUP($A180,SERVIÇOS!$A:$F,6,0),IFERROR(VLOOKUP($A180,$C:$J,8,0),"")),IFERROR(VLOOKUP($B180,INSUMOS!$A:$D,4,0),IFERROR(VLOOKUP($B180,COTAÇÕES!$A:$J,9,0),"")))</f>
        <v/>
      </c>
      <c r="H180" s="466">
        <f>ROUND(IF($B180="",IFERROR(VLOOKUP($A180,SERVIÇOS!$A:$F,4,0),IFERROR(VLOOKUP($A180,$C:$J,6,0),)),IFERROR(VLOOKUP($B180,INSUMOS!$A:$D,4,0),IFERROR(VLOOKUP($B180,COTAÇÕES!$A:$J,9,0),)))*$F180,2)</f>
        <v>0</v>
      </c>
      <c r="I180" s="466">
        <f>ROUND(IF($B180="",IFERROR(VLOOKUP($A180,SERVIÇOS!$A:$F,5,0),IFERROR(VLOOKUP($A180,$C:$J,7,0),)),0)*$F180,2)</f>
        <v>0</v>
      </c>
      <c r="J180" s="467">
        <f t="shared" si="9"/>
        <v>0</v>
      </c>
      <c r="K180" s="525"/>
    </row>
    <row r="181" spans="1:11">
      <c r="A181" s="460"/>
      <c r="B181" s="461"/>
      <c r="C181" s="462"/>
      <c r="D181" s="463" t="str">
        <f>IF($B181="",IFERROR(VLOOKUP($A181,SERVIÇOS!$A:$F,2,0),IFERROR(VLOOKUP($A181,$C:$J,2,0),"")),IFERROR(VLOOKUP($B181,INSUMOS!$A:$D,2,0),IFERROR(VLOOKUP($B181,COTAÇÕES!$A:$J,2,0),"")))</f>
        <v/>
      </c>
      <c r="E181" s="536" t="str">
        <f>IF($B181="",IFERROR(VLOOKUP($A181,SERVIÇOS!$A:$F,3,0),IFERROR(VLOOKUP($A181,$C:$J,3,0),"")),IFERROR(VLOOKUP($B181,INSUMOS!$A:$D,3,0),IFERROR(VLOOKUP($B181,COTAÇÕES!$A:$J,5,0),"")))</f>
        <v/>
      </c>
      <c r="F181" s="464"/>
      <c r="G181" s="465" t="str">
        <f>IF($B181="",IFERROR(VLOOKUP($A181,SERVIÇOS!$A:$F,6,0),IFERROR(VLOOKUP($A181,$C:$J,8,0),"")),IFERROR(VLOOKUP($B181,INSUMOS!$A:$D,4,0),IFERROR(VLOOKUP($B181,COTAÇÕES!$A:$J,9,0),"")))</f>
        <v/>
      </c>
      <c r="H181" s="466">
        <f>ROUND(IF($B181="",IFERROR(VLOOKUP($A181,SERVIÇOS!$A:$F,4,0),IFERROR(VLOOKUP($A181,$C:$J,6,0),)),IFERROR(VLOOKUP($B181,INSUMOS!$A:$D,4,0),IFERROR(VLOOKUP($B181,COTAÇÕES!$A:$J,9,0),)))*$F181,2)</f>
        <v>0</v>
      </c>
      <c r="I181" s="466">
        <f>ROUND(IF($B181="",IFERROR(VLOOKUP($A181,SERVIÇOS!$A:$F,5,0),IFERROR(VLOOKUP($A181,$C:$J,7,0),)),0)*$F181,2)</f>
        <v>0</v>
      </c>
      <c r="J181" s="467">
        <f t="shared" si="9"/>
        <v>0</v>
      </c>
      <c r="K181" s="525"/>
    </row>
    <row r="182" spans="1:11">
      <c r="A182" s="460"/>
      <c r="B182" s="461"/>
      <c r="C182" s="462"/>
      <c r="D182" s="463" t="str">
        <f>IF($B182="",IFERROR(VLOOKUP($A182,SERVIÇOS!$A:$F,2,0),IFERROR(VLOOKUP($A182,$C:$J,2,0),"")),IFERROR(VLOOKUP($B182,INSUMOS!$A:$D,2,0),IFERROR(VLOOKUP($B182,COTAÇÕES!$A:$J,2,0),"")))</f>
        <v/>
      </c>
      <c r="E182" s="536" t="str">
        <f>IF($B182="",IFERROR(VLOOKUP($A182,SERVIÇOS!$A:$F,3,0),IFERROR(VLOOKUP($A182,$C:$J,3,0),"")),IFERROR(VLOOKUP($B182,INSUMOS!$A:$D,3,0),IFERROR(VLOOKUP($B182,COTAÇÕES!$A:$J,5,0),"")))</f>
        <v/>
      </c>
      <c r="F182" s="464"/>
      <c r="G182" s="465" t="str">
        <f>IF($B182="",IFERROR(VLOOKUP($A182,SERVIÇOS!$A:$F,6,0),IFERROR(VLOOKUP($A182,$C:$J,8,0),"")),IFERROR(VLOOKUP($B182,INSUMOS!$A:$D,4,0),IFERROR(VLOOKUP($B182,COTAÇÕES!$A:$J,9,0),"")))</f>
        <v/>
      </c>
      <c r="H182" s="466">
        <f>ROUND(IF($B182="",IFERROR(VLOOKUP($A182,SERVIÇOS!$A:$F,4,0),IFERROR(VLOOKUP($A182,$C:$J,6,0),)),IFERROR(VLOOKUP($B182,INSUMOS!$A:$D,4,0),IFERROR(VLOOKUP($B182,COTAÇÕES!$A:$J,9,0),)))*$F182,2)</f>
        <v>0</v>
      </c>
      <c r="I182" s="466">
        <f>ROUND(IF($B182="",IFERROR(VLOOKUP($A182,SERVIÇOS!$A:$F,5,0),IFERROR(VLOOKUP($A182,$C:$J,7,0),)),0)*$F182,2)</f>
        <v>0</v>
      </c>
      <c r="J182" s="467">
        <f t="shared" si="9"/>
        <v>0</v>
      </c>
      <c r="K182" s="525"/>
    </row>
    <row r="183" spans="1:11">
      <c r="A183" s="460"/>
      <c r="B183" s="461"/>
      <c r="C183" s="462"/>
      <c r="D183" s="463" t="str">
        <f>IF($B183="",IFERROR(VLOOKUP($A183,SERVIÇOS!$A:$F,2,0),IFERROR(VLOOKUP($A183,$C:$J,2,0),"")),IFERROR(VLOOKUP($B183,INSUMOS!$A:$D,2,0),IFERROR(VLOOKUP($B183,COTAÇÕES!$A:$J,2,0),"")))</f>
        <v/>
      </c>
      <c r="E183" s="536" t="str">
        <f>IF($B183="",IFERROR(VLOOKUP($A183,SERVIÇOS!$A:$F,3,0),IFERROR(VLOOKUP($A183,$C:$J,3,0),"")),IFERROR(VLOOKUP($B183,INSUMOS!$A:$D,3,0),IFERROR(VLOOKUP($B183,COTAÇÕES!$A:$J,5,0),"")))</f>
        <v/>
      </c>
      <c r="F183" s="464"/>
      <c r="G183" s="465" t="str">
        <f>IF($B183="",IFERROR(VLOOKUP($A183,SERVIÇOS!$A:$F,6,0),IFERROR(VLOOKUP($A183,$C:$J,8,0),"")),IFERROR(VLOOKUP($B183,INSUMOS!$A:$D,4,0),IFERROR(VLOOKUP($B183,COTAÇÕES!$A:$J,9,0),"")))</f>
        <v/>
      </c>
      <c r="H183" s="466">
        <f>ROUND(IF($B183="",IFERROR(VLOOKUP($A183,SERVIÇOS!$A:$F,4,0),IFERROR(VLOOKUP($A183,$C:$J,6,0),)),IFERROR(VLOOKUP($B183,INSUMOS!$A:$D,4,0),IFERROR(VLOOKUP($B183,COTAÇÕES!$A:$J,9,0),)))*$F183,2)</f>
        <v>0</v>
      </c>
      <c r="I183" s="466">
        <f>ROUND(IF($B183="",IFERROR(VLOOKUP($A183,SERVIÇOS!$A:$F,5,0),IFERROR(VLOOKUP($A183,$C:$J,7,0),)),0)*$F183,2)</f>
        <v>0</v>
      </c>
      <c r="J183" s="467">
        <f t="shared" si="9"/>
        <v>0</v>
      </c>
      <c r="K183" s="525"/>
    </row>
    <row r="184" spans="1:11">
      <c r="A184" s="460"/>
      <c r="B184" s="461"/>
      <c r="C184" s="462"/>
      <c r="D184" s="463" t="str">
        <f>IF($B184="",IFERROR(VLOOKUP($A184,SERVIÇOS!$A:$F,2,0),IFERROR(VLOOKUP($A184,$C:$J,2,0),"")),IFERROR(VLOOKUP($B184,INSUMOS!$A:$D,2,0),IFERROR(VLOOKUP($B184,COTAÇÕES!$A:$J,2,0),"")))</f>
        <v/>
      </c>
      <c r="E184" s="536" t="str">
        <f>IF($B184="",IFERROR(VLOOKUP($A184,SERVIÇOS!$A:$F,3,0),IFERROR(VLOOKUP($A184,$C:$J,3,0),"")),IFERROR(VLOOKUP($B184,INSUMOS!$A:$D,3,0),IFERROR(VLOOKUP($B184,COTAÇÕES!$A:$J,5,0),"")))</f>
        <v/>
      </c>
      <c r="F184" s="464"/>
      <c r="G184" s="465" t="str">
        <f>IF($B184="",IFERROR(VLOOKUP($A184,SERVIÇOS!$A:$F,6,0),IFERROR(VLOOKUP($A184,$C:$J,8,0),"")),IFERROR(VLOOKUP($B184,INSUMOS!$A:$D,4,0),IFERROR(VLOOKUP($B184,COTAÇÕES!$A:$J,9,0),"")))</f>
        <v/>
      </c>
      <c r="H184" s="466">
        <f>ROUND(IF($B184="",IFERROR(VLOOKUP($A184,SERVIÇOS!$A:$F,4,0),IFERROR(VLOOKUP($A184,$C:$J,6,0),)),IFERROR(VLOOKUP($B184,INSUMOS!$A:$D,4,0),IFERROR(VLOOKUP($B184,COTAÇÕES!$A:$J,9,0),)))*$F184,2)</f>
        <v>0</v>
      </c>
      <c r="I184" s="466">
        <f>ROUND(IF($B184="",IFERROR(VLOOKUP($A184,SERVIÇOS!$A:$F,5,0),IFERROR(VLOOKUP($A184,$C:$J,7,0),)),0)*$F184,2)</f>
        <v>0</v>
      </c>
      <c r="J184" s="467">
        <f t="shared" si="9"/>
        <v>0</v>
      </c>
      <c r="K184" s="525"/>
    </row>
    <row r="185" spans="1:11">
      <c r="A185" s="460"/>
      <c r="B185" s="461"/>
      <c r="C185" s="462"/>
      <c r="D185" s="463" t="str">
        <f>IF($B185="",IFERROR(VLOOKUP($A185,SERVIÇOS!$A:$F,2,0),IFERROR(VLOOKUP($A185,$C:$J,2,0),"")),IFERROR(VLOOKUP($B185,INSUMOS!$A:$D,2,0),IFERROR(VLOOKUP($B185,COTAÇÕES!$A:$J,2,0),"")))</f>
        <v/>
      </c>
      <c r="E185" s="536" t="str">
        <f>IF($B185="",IFERROR(VLOOKUP($A185,SERVIÇOS!$A:$F,3,0),IFERROR(VLOOKUP($A185,$C:$J,3,0),"")),IFERROR(VLOOKUP($B185,INSUMOS!$A:$D,3,0),IFERROR(VLOOKUP($B185,COTAÇÕES!$A:$J,5,0),"")))</f>
        <v/>
      </c>
      <c r="F185" s="464"/>
      <c r="G185" s="465" t="str">
        <f>IF($B185="",IFERROR(VLOOKUP($A185,SERVIÇOS!$A:$F,6,0),IFERROR(VLOOKUP($A185,$C:$J,8,0),"")),IFERROR(VLOOKUP($B185,INSUMOS!$A:$D,4,0),IFERROR(VLOOKUP($B185,COTAÇÕES!$A:$J,9,0),"")))</f>
        <v/>
      </c>
      <c r="H185" s="466">
        <f>ROUND(IF($B185="",IFERROR(VLOOKUP($A185,SERVIÇOS!$A:$F,4,0),IFERROR(VLOOKUP($A185,$C:$J,6,0),)),IFERROR(VLOOKUP($B185,INSUMOS!$A:$D,4,0),IFERROR(VLOOKUP($B185,COTAÇÕES!$A:$J,9,0),)))*$F185,2)</f>
        <v>0</v>
      </c>
      <c r="I185" s="466">
        <f>ROUND(IF($B185="",IFERROR(VLOOKUP($A185,SERVIÇOS!$A:$F,5,0),IFERROR(VLOOKUP($A185,$C:$J,7,0),)),0)*$F185,2)</f>
        <v>0</v>
      </c>
      <c r="J185" s="467">
        <f t="shared" si="9"/>
        <v>0</v>
      </c>
      <c r="K185" s="525"/>
    </row>
    <row r="186" spans="1:11">
      <c r="A186" s="460"/>
      <c r="B186" s="461"/>
      <c r="C186" s="462"/>
      <c r="D186" s="463" t="str">
        <f>IF($B186="",IFERROR(VLOOKUP($A186,SERVIÇOS!$A:$F,2,0),IFERROR(VLOOKUP($A186,$C:$J,2,0),"")),IFERROR(VLOOKUP($B186,INSUMOS!$A:$D,2,0),IFERROR(VLOOKUP($B186,COTAÇÕES!$A:$J,2,0),"")))</f>
        <v/>
      </c>
      <c r="E186" s="536" t="str">
        <f>IF($B186="",IFERROR(VLOOKUP($A186,SERVIÇOS!$A:$F,3,0),IFERROR(VLOOKUP($A186,$C:$J,3,0),"")),IFERROR(VLOOKUP($B186,INSUMOS!$A:$D,3,0),IFERROR(VLOOKUP($B186,COTAÇÕES!$A:$J,5,0),"")))</f>
        <v/>
      </c>
      <c r="F186" s="464"/>
      <c r="G186" s="465" t="str">
        <f>IF($B186="",IFERROR(VLOOKUP($A186,SERVIÇOS!$A:$F,6,0),IFERROR(VLOOKUP($A186,$C:$J,8,0),"")),IFERROR(VLOOKUP($B186,INSUMOS!$A:$D,4,0),IFERROR(VLOOKUP($B186,COTAÇÕES!$A:$J,9,0),"")))</f>
        <v/>
      </c>
      <c r="H186" s="466">
        <f>ROUND(IF($B186="",IFERROR(VLOOKUP($A186,SERVIÇOS!$A:$F,4,0),IFERROR(VLOOKUP($A186,$C:$J,6,0),)),IFERROR(VLOOKUP($B186,INSUMOS!$A:$D,4,0),IFERROR(VLOOKUP($B186,COTAÇÕES!$A:$J,9,0),)))*$F186,2)</f>
        <v>0</v>
      </c>
      <c r="I186" s="466">
        <f>ROUND(IF($B186="",IFERROR(VLOOKUP($A186,SERVIÇOS!$A:$F,5,0),IFERROR(VLOOKUP($A186,$C:$J,7,0),)),0)*$F186,2)</f>
        <v>0</v>
      </c>
      <c r="J186" s="467">
        <f t="shared" si="9"/>
        <v>0</v>
      </c>
      <c r="K186" s="525"/>
    </row>
    <row r="187" spans="1:11">
      <c r="A187" s="460"/>
      <c r="B187" s="461"/>
      <c r="C187" s="462"/>
      <c r="D187" s="463" t="str">
        <f>IF($B187="",IFERROR(VLOOKUP($A187,SERVIÇOS!$A:$F,2,0),IFERROR(VLOOKUP($A187,$C:$J,2,0),"")),IFERROR(VLOOKUP($B187,INSUMOS!$A:$D,2,0),IFERROR(VLOOKUP($B187,COTAÇÕES!$A:$J,2,0),"")))</f>
        <v/>
      </c>
      <c r="E187" s="536" t="str">
        <f>IF($B187="",IFERROR(VLOOKUP($A187,SERVIÇOS!$A:$F,3,0),IFERROR(VLOOKUP($A187,$C:$J,3,0),"")),IFERROR(VLOOKUP($B187,INSUMOS!$A:$D,3,0),IFERROR(VLOOKUP($B187,COTAÇÕES!$A:$J,5,0),"")))</f>
        <v/>
      </c>
      <c r="F187" s="464"/>
      <c r="G187" s="465" t="str">
        <f>IF($B187="",IFERROR(VLOOKUP($A187,SERVIÇOS!$A:$F,6,0),IFERROR(VLOOKUP($A187,$C:$J,8,0),"")),IFERROR(VLOOKUP($B187,INSUMOS!$A:$D,4,0),IFERROR(VLOOKUP($B187,COTAÇÕES!$A:$J,9,0),"")))</f>
        <v/>
      </c>
      <c r="H187" s="466">
        <f>ROUND(IF($B187="",IFERROR(VLOOKUP($A187,SERVIÇOS!$A:$F,4,0),IFERROR(VLOOKUP($A187,$C:$J,6,0),)),IFERROR(VLOOKUP($B187,INSUMOS!$A:$D,4,0),IFERROR(VLOOKUP($B187,COTAÇÕES!$A:$J,9,0),)))*$F187,2)</f>
        <v>0</v>
      </c>
      <c r="I187" s="466">
        <f>ROUND(IF($B187="",IFERROR(VLOOKUP($A187,SERVIÇOS!$A:$F,5,0),IFERROR(VLOOKUP($A187,$C:$J,7,0),)),0)*$F187,2)</f>
        <v>0</v>
      </c>
      <c r="J187" s="467">
        <f t="shared" si="9"/>
        <v>0</v>
      </c>
      <c r="K187" s="525"/>
    </row>
    <row r="188" spans="1:11">
      <c r="A188" s="460"/>
      <c r="B188" s="461"/>
      <c r="C188" s="462"/>
      <c r="D188" s="463" t="str">
        <f>IF($B188="",IFERROR(VLOOKUP($A188,SERVIÇOS!$A:$F,2,0),IFERROR(VLOOKUP($A188,$C:$J,2,0),"")),IFERROR(VLOOKUP($B188,INSUMOS!$A:$D,2,0),IFERROR(VLOOKUP($B188,COTAÇÕES!$A:$J,2,0),"")))</f>
        <v/>
      </c>
      <c r="E188" s="536" t="str">
        <f>IF($B188="",IFERROR(VLOOKUP($A188,SERVIÇOS!$A:$F,3,0),IFERROR(VLOOKUP($A188,$C:$J,3,0),"")),IFERROR(VLOOKUP($B188,INSUMOS!$A:$D,3,0),IFERROR(VLOOKUP($B188,COTAÇÕES!$A:$J,5,0),"")))</f>
        <v/>
      </c>
      <c r="F188" s="464"/>
      <c r="G188" s="465" t="str">
        <f>IF($B188="",IFERROR(VLOOKUP($A188,SERVIÇOS!$A:$F,6,0),IFERROR(VLOOKUP($A188,$C:$J,8,0),"")),IFERROR(VLOOKUP($B188,INSUMOS!$A:$D,4,0),IFERROR(VLOOKUP($B188,COTAÇÕES!$A:$J,9,0),"")))</f>
        <v/>
      </c>
      <c r="H188" s="466">
        <f>ROUND(IF($B188="",IFERROR(VLOOKUP($A188,SERVIÇOS!$A:$F,4,0),IFERROR(VLOOKUP($A188,$C:$J,6,0),)),IFERROR(VLOOKUP($B188,INSUMOS!$A:$D,4,0),IFERROR(VLOOKUP($B188,COTAÇÕES!$A:$J,9,0),)))*$F188,2)</f>
        <v>0</v>
      </c>
      <c r="I188" s="466">
        <f>ROUND(IF($B188="",IFERROR(VLOOKUP($A188,SERVIÇOS!$A:$F,5,0),IFERROR(VLOOKUP($A188,$C:$J,7,0),)),0)*$F188,2)</f>
        <v>0</v>
      </c>
      <c r="J188" s="467">
        <f t="shared" si="9"/>
        <v>0</v>
      </c>
      <c r="K188" s="525"/>
    </row>
    <row r="189" spans="1:11">
      <c r="A189" s="460"/>
      <c r="B189" s="461"/>
      <c r="C189" s="462"/>
      <c r="D189" s="463" t="str">
        <f>IF($B189="",IFERROR(VLOOKUP($A189,SERVIÇOS!$A:$F,2,0),IFERROR(VLOOKUP($A189,$C:$J,2,0),"")),IFERROR(VLOOKUP($B189,INSUMOS!$A:$D,2,0),IFERROR(VLOOKUP($B189,COTAÇÕES!$A:$J,2,0),"")))</f>
        <v/>
      </c>
      <c r="E189" s="536" t="str">
        <f>IF($B189="",IFERROR(VLOOKUP($A189,SERVIÇOS!$A:$F,3,0),IFERROR(VLOOKUP($A189,$C:$J,3,0),"")),IFERROR(VLOOKUP($B189,INSUMOS!$A:$D,3,0),IFERROR(VLOOKUP($B189,COTAÇÕES!$A:$J,5,0),"")))</f>
        <v/>
      </c>
      <c r="F189" s="464"/>
      <c r="G189" s="465" t="str">
        <f>IF($B189="",IFERROR(VLOOKUP($A189,SERVIÇOS!$A:$F,6,0),IFERROR(VLOOKUP($A189,$C:$J,8,0),"")),IFERROR(VLOOKUP($B189,INSUMOS!$A:$D,4,0),IFERROR(VLOOKUP($B189,COTAÇÕES!$A:$J,9,0),"")))</f>
        <v/>
      </c>
      <c r="H189" s="466">
        <f>ROUND(IF($B189="",IFERROR(VLOOKUP($A189,SERVIÇOS!$A:$F,4,0),IFERROR(VLOOKUP($A189,$C:$J,6,0),)),IFERROR(VLOOKUP($B189,INSUMOS!$A:$D,4,0),IFERROR(VLOOKUP($B189,COTAÇÕES!$A:$J,9,0),)))*$F189,2)</f>
        <v>0</v>
      </c>
      <c r="I189" s="466">
        <f>ROUND(IF($B189="",IFERROR(VLOOKUP($A189,SERVIÇOS!$A:$F,5,0),IFERROR(VLOOKUP($A189,$C:$J,7,0),)),0)*$F189,2)</f>
        <v>0</v>
      </c>
      <c r="J189" s="467">
        <f t="shared" si="9"/>
        <v>0</v>
      </c>
      <c r="K189" s="525"/>
    </row>
    <row r="190" spans="1:11">
      <c r="A190" s="460"/>
      <c r="B190" s="461"/>
      <c r="C190" s="462"/>
      <c r="D190" s="463" t="str">
        <f>IF($B190="",IFERROR(VLOOKUP($A190,SERVIÇOS!$A:$F,2,0),IFERROR(VLOOKUP($A190,$C:$J,2,0),"")),IFERROR(VLOOKUP($B190,INSUMOS!$A:$D,2,0),IFERROR(VLOOKUP($B190,COTAÇÕES!$A:$J,2,0),"")))</f>
        <v/>
      </c>
      <c r="E190" s="536" t="str">
        <f>IF($B190="",IFERROR(VLOOKUP($A190,SERVIÇOS!$A:$F,3,0),IFERROR(VLOOKUP($A190,$C:$J,3,0),"")),IFERROR(VLOOKUP($B190,INSUMOS!$A:$D,3,0),IFERROR(VLOOKUP($B190,COTAÇÕES!$A:$J,5,0),"")))</f>
        <v/>
      </c>
      <c r="F190" s="464"/>
      <c r="G190" s="465" t="str">
        <f>IF($B190="",IFERROR(VLOOKUP($A190,SERVIÇOS!$A:$F,6,0),IFERROR(VLOOKUP($A190,$C:$J,8,0),"")),IFERROR(VLOOKUP($B190,INSUMOS!$A:$D,4,0),IFERROR(VLOOKUP($B190,COTAÇÕES!$A:$J,9,0),"")))</f>
        <v/>
      </c>
      <c r="H190" s="466">
        <f>ROUND(IF($B190="",IFERROR(VLOOKUP($A190,SERVIÇOS!$A:$F,4,0),IFERROR(VLOOKUP($A190,$C:$J,6,0),)),IFERROR(VLOOKUP($B190,INSUMOS!$A:$D,4,0),IFERROR(VLOOKUP($B190,COTAÇÕES!$A:$J,9,0),)))*$F190,2)</f>
        <v>0</v>
      </c>
      <c r="I190" s="466">
        <f>ROUND(IF($B190="",IFERROR(VLOOKUP($A190,SERVIÇOS!$A:$F,5,0),IFERROR(VLOOKUP($A190,$C:$J,7,0),)),0)*$F190,2)</f>
        <v>0</v>
      </c>
      <c r="J190" s="467">
        <f t="shared" si="9"/>
        <v>0</v>
      </c>
      <c r="K190" s="525"/>
    </row>
    <row r="191" spans="1:11">
      <c r="A191" s="460"/>
      <c r="B191" s="461"/>
      <c r="C191" s="462"/>
      <c r="D191" s="463" t="str">
        <f>IF($B191="",IFERROR(VLOOKUP($A191,SERVIÇOS!$A:$F,2,0),IFERROR(VLOOKUP($A191,$C:$J,2,0),"")),IFERROR(VLOOKUP($B191,INSUMOS!$A:$D,2,0),IFERROR(VLOOKUP($B191,COTAÇÕES!$A:$J,2,0),"")))</f>
        <v/>
      </c>
      <c r="E191" s="536" t="str">
        <f>IF($B191="",IFERROR(VLOOKUP($A191,SERVIÇOS!$A:$F,3,0),IFERROR(VLOOKUP($A191,$C:$J,3,0),"")),IFERROR(VLOOKUP($B191,INSUMOS!$A:$D,3,0),IFERROR(VLOOKUP($B191,COTAÇÕES!$A:$J,5,0),"")))</f>
        <v/>
      </c>
      <c r="F191" s="464"/>
      <c r="G191" s="465" t="str">
        <f>IF($B191="",IFERROR(VLOOKUP($A191,SERVIÇOS!$A:$F,6,0),IFERROR(VLOOKUP($A191,$C:$J,8,0),"")),IFERROR(VLOOKUP($B191,INSUMOS!$A:$D,4,0),IFERROR(VLOOKUP($B191,COTAÇÕES!$A:$J,9,0),"")))</f>
        <v/>
      </c>
      <c r="H191" s="466">
        <f>ROUND(IF($B191="",IFERROR(VLOOKUP($A191,SERVIÇOS!$A:$F,4,0),IFERROR(VLOOKUP($A191,$C:$J,6,0),)),IFERROR(VLOOKUP($B191,INSUMOS!$A:$D,4,0),IFERROR(VLOOKUP($B191,COTAÇÕES!$A:$J,9,0),)))*$F191,2)</f>
        <v>0</v>
      </c>
      <c r="I191" s="466">
        <f>ROUND(IF($B191="",IFERROR(VLOOKUP($A191,SERVIÇOS!$A:$F,5,0),IFERROR(VLOOKUP($A191,$C:$J,7,0),)),0)*$F191,2)</f>
        <v>0</v>
      </c>
      <c r="J191" s="467">
        <f t="shared" si="9"/>
        <v>0</v>
      </c>
      <c r="K191" s="525"/>
    </row>
    <row r="192" spans="1:11">
      <c r="A192" s="460"/>
      <c r="B192" s="461"/>
      <c r="C192" s="462"/>
      <c r="D192" s="463" t="str">
        <f>IF($B192="",IFERROR(VLOOKUP($A192,SERVIÇOS!$A:$F,2,0),IFERROR(VLOOKUP($A192,$C:$J,2,0),"")),IFERROR(VLOOKUP($B192,INSUMOS!$A:$D,2,0),IFERROR(VLOOKUP($B192,COTAÇÕES!$A:$J,2,0),"")))</f>
        <v/>
      </c>
      <c r="E192" s="536" t="str">
        <f>IF($B192="",IFERROR(VLOOKUP($A192,SERVIÇOS!$A:$F,3,0),IFERROR(VLOOKUP($A192,$C:$J,3,0),"")),IFERROR(VLOOKUP($B192,INSUMOS!$A:$D,3,0),IFERROR(VLOOKUP($B192,COTAÇÕES!$A:$J,5,0),"")))</f>
        <v/>
      </c>
      <c r="F192" s="464"/>
      <c r="G192" s="465" t="str">
        <f>IF($B192="",IFERROR(VLOOKUP($A192,SERVIÇOS!$A:$F,6,0),IFERROR(VLOOKUP($A192,$C:$J,8,0),"")),IFERROR(VLOOKUP($B192,INSUMOS!$A:$D,4,0),IFERROR(VLOOKUP($B192,COTAÇÕES!$A:$J,9,0),"")))</f>
        <v/>
      </c>
      <c r="H192" s="466">
        <f>ROUND(IF($B192="",IFERROR(VLOOKUP($A192,SERVIÇOS!$A:$F,4,0),IFERROR(VLOOKUP($A192,$C:$J,6,0),)),IFERROR(VLOOKUP($B192,INSUMOS!$A:$D,4,0),IFERROR(VLOOKUP($B192,COTAÇÕES!$A:$J,9,0),)))*$F192,2)</f>
        <v>0</v>
      </c>
      <c r="I192" s="466">
        <f>ROUND(IF($B192="",IFERROR(VLOOKUP($A192,SERVIÇOS!$A:$F,5,0),IFERROR(VLOOKUP($A192,$C:$J,7,0),)),0)*$F192,2)</f>
        <v>0</v>
      </c>
      <c r="J192" s="467">
        <f t="shared" si="9"/>
        <v>0</v>
      </c>
      <c r="K192" s="525"/>
    </row>
    <row r="193" spans="1:11">
      <c r="A193" s="460"/>
      <c r="B193" s="461"/>
      <c r="C193" s="462"/>
      <c r="D193" s="463" t="str">
        <f>IF($B193="",IFERROR(VLOOKUP($A193,SERVIÇOS!$A:$F,2,0),IFERROR(VLOOKUP($A193,$C:$J,2,0),"")),IFERROR(VLOOKUP($B193,INSUMOS!$A:$D,2,0),IFERROR(VLOOKUP($B193,COTAÇÕES!$A:$J,2,0),"")))</f>
        <v/>
      </c>
      <c r="E193" s="536" t="str">
        <f>IF($B193="",IFERROR(VLOOKUP($A193,SERVIÇOS!$A:$F,3,0),IFERROR(VLOOKUP($A193,$C:$J,3,0),"")),IFERROR(VLOOKUP($B193,INSUMOS!$A:$D,3,0),IFERROR(VLOOKUP($B193,COTAÇÕES!$A:$J,5,0),"")))</f>
        <v/>
      </c>
      <c r="F193" s="464"/>
      <c r="G193" s="465" t="str">
        <f>IF($B193="",IFERROR(VLOOKUP($A193,SERVIÇOS!$A:$F,6,0),IFERROR(VLOOKUP($A193,$C:$J,8,0),"")),IFERROR(VLOOKUP($B193,INSUMOS!$A:$D,4,0),IFERROR(VLOOKUP($B193,COTAÇÕES!$A:$J,9,0),"")))</f>
        <v/>
      </c>
      <c r="H193" s="466">
        <f>ROUND(IF($B193="",IFERROR(VLOOKUP($A193,SERVIÇOS!$A:$F,4,0),IFERROR(VLOOKUP($A193,$C:$J,6,0),)),IFERROR(VLOOKUP($B193,INSUMOS!$A:$D,4,0),IFERROR(VLOOKUP($B193,COTAÇÕES!$A:$J,9,0),)))*$F193,2)</f>
        <v>0</v>
      </c>
      <c r="I193" s="466">
        <f>ROUND(IF($B193="",IFERROR(VLOOKUP($A193,SERVIÇOS!$A:$F,5,0),IFERROR(VLOOKUP($A193,$C:$J,7,0),)),0)*$F193,2)</f>
        <v>0</v>
      </c>
      <c r="J193" s="467">
        <f t="shared" si="9"/>
        <v>0</v>
      </c>
      <c r="K193" s="525"/>
    </row>
    <row r="194" spans="1:11">
      <c r="A194" s="460"/>
      <c r="B194" s="461"/>
      <c r="C194" s="462"/>
      <c r="D194" s="463" t="str">
        <f>IF($B194="",IFERROR(VLOOKUP($A194,SERVIÇOS!$A:$F,2,0),IFERROR(VLOOKUP($A194,$C:$J,2,0),"")),IFERROR(VLOOKUP($B194,INSUMOS!$A:$D,2,0),IFERROR(VLOOKUP($B194,COTAÇÕES!$A:$J,2,0),"")))</f>
        <v/>
      </c>
      <c r="E194" s="536" t="str">
        <f>IF($B194="",IFERROR(VLOOKUP($A194,SERVIÇOS!$A:$F,3,0),IFERROR(VLOOKUP($A194,$C:$J,3,0),"")),IFERROR(VLOOKUP($B194,INSUMOS!$A:$D,3,0),IFERROR(VLOOKUP($B194,COTAÇÕES!$A:$J,5,0),"")))</f>
        <v/>
      </c>
      <c r="F194" s="464"/>
      <c r="G194" s="465" t="str">
        <f>IF($B194="",IFERROR(VLOOKUP($A194,SERVIÇOS!$A:$F,6,0),IFERROR(VLOOKUP($A194,$C:$J,8,0),"")),IFERROR(VLOOKUP($B194,INSUMOS!$A:$D,4,0),IFERROR(VLOOKUP($B194,COTAÇÕES!$A:$J,9,0),"")))</f>
        <v/>
      </c>
      <c r="H194" s="466">
        <f>ROUND(IF($B194="",IFERROR(VLOOKUP($A194,SERVIÇOS!$A:$F,4,0),IFERROR(VLOOKUP($A194,$C:$J,6,0),)),IFERROR(VLOOKUP($B194,INSUMOS!$A:$D,4,0),IFERROR(VLOOKUP($B194,COTAÇÕES!$A:$J,9,0),)))*$F194,2)</f>
        <v>0</v>
      </c>
      <c r="I194" s="466">
        <f>ROUND(IF($B194="",IFERROR(VLOOKUP($A194,SERVIÇOS!$A:$F,5,0),IFERROR(VLOOKUP($A194,$C:$J,7,0),)),0)*$F194,2)</f>
        <v>0</v>
      </c>
      <c r="J194" s="467">
        <f t="shared" si="9"/>
        <v>0</v>
      </c>
      <c r="K194" s="525"/>
    </row>
    <row r="195" spans="1:11">
      <c r="A195" s="460"/>
      <c r="B195" s="461"/>
      <c r="C195" s="462"/>
      <c r="D195" s="463" t="str">
        <f>IF($B195="",IFERROR(VLOOKUP($A195,SERVIÇOS!$A:$F,2,0),IFERROR(VLOOKUP($A195,$C:$J,2,0),"")),IFERROR(VLOOKUP($B195,INSUMOS!$A:$D,2,0),IFERROR(VLOOKUP($B195,COTAÇÕES!$A:$J,2,0),"")))</f>
        <v/>
      </c>
      <c r="E195" s="536" t="str">
        <f>IF($B195="",IFERROR(VLOOKUP($A195,SERVIÇOS!$A:$F,3,0),IFERROR(VLOOKUP($A195,$C:$J,3,0),"")),IFERROR(VLOOKUP($B195,INSUMOS!$A:$D,3,0),IFERROR(VLOOKUP($B195,COTAÇÕES!$A:$J,5,0),"")))</f>
        <v/>
      </c>
      <c r="F195" s="464"/>
      <c r="G195" s="465" t="str">
        <f>IF($B195="",IFERROR(VLOOKUP($A195,SERVIÇOS!$A:$F,6,0),IFERROR(VLOOKUP($A195,$C:$J,8,0),"")),IFERROR(VLOOKUP($B195,INSUMOS!$A:$D,4,0),IFERROR(VLOOKUP($B195,COTAÇÕES!$A:$J,9,0),"")))</f>
        <v/>
      </c>
      <c r="H195" s="466">
        <f>ROUND(IF($B195="",IFERROR(VLOOKUP($A195,SERVIÇOS!$A:$F,4,0),IFERROR(VLOOKUP($A195,$C:$J,6,0),)),IFERROR(VLOOKUP($B195,INSUMOS!$A:$D,4,0),IFERROR(VLOOKUP($B195,COTAÇÕES!$A:$J,9,0),)))*$F195,2)</f>
        <v>0</v>
      </c>
      <c r="I195" s="466">
        <f>ROUND(IF($B195="",IFERROR(VLOOKUP($A195,SERVIÇOS!$A:$F,5,0),IFERROR(VLOOKUP($A195,$C:$J,7,0),)),0)*$F195,2)</f>
        <v>0</v>
      </c>
      <c r="J195" s="467">
        <f t="shared" si="9"/>
        <v>0</v>
      </c>
      <c r="K195" s="525"/>
    </row>
    <row r="196" spans="1:11">
      <c r="A196" s="460"/>
      <c r="B196" s="461"/>
      <c r="C196" s="462"/>
      <c r="D196" s="463" t="str">
        <f>IF($B196="",IFERROR(VLOOKUP($A196,SERVIÇOS!$A:$F,2,0),IFERROR(VLOOKUP($A196,$C:$J,2,0),"")),IFERROR(VLOOKUP($B196,INSUMOS!$A:$D,2,0),IFERROR(VLOOKUP($B196,COTAÇÕES!$A:$J,2,0),"")))</f>
        <v/>
      </c>
      <c r="E196" s="536" t="str">
        <f>IF($B196="",IFERROR(VLOOKUP($A196,SERVIÇOS!$A:$F,3,0),IFERROR(VLOOKUP($A196,$C:$J,3,0),"")),IFERROR(VLOOKUP($B196,INSUMOS!$A:$D,3,0),IFERROR(VLOOKUP($B196,COTAÇÕES!$A:$J,5,0),"")))</f>
        <v/>
      </c>
      <c r="F196" s="464"/>
      <c r="G196" s="465" t="str">
        <f>IF($B196="",IFERROR(VLOOKUP($A196,SERVIÇOS!$A:$F,6,0),IFERROR(VLOOKUP($A196,$C:$J,8,0),"")),IFERROR(VLOOKUP($B196,INSUMOS!$A:$D,4,0),IFERROR(VLOOKUP($B196,COTAÇÕES!$A:$J,9,0),"")))</f>
        <v/>
      </c>
      <c r="H196" s="466">
        <f>ROUND(IF($B196="",IFERROR(VLOOKUP($A196,SERVIÇOS!$A:$F,4,0),IFERROR(VLOOKUP($A196,$C:$J,6,0),)),IFERROR(VLOOKUP($B196,INSUMOS!$A:$D,4,0),IFERROR(VLOOKUP($B196,COTAÇÕES!$A:$J,9,0),)))*$F196,2)</f>
        <v>0</v>
      </c>
      <c r="I196" s="466">
        <f>ROUND(IF($B196="",IFERROR(VLOOKUP($A196,SERVIÇOS!$A:$F,5,0),IFERROR(VLOOKUP($A196,$C:$J,7,0),)),0)*$F196,2)</f>
        <v>0</v>
      </c>
      <c r="J196" s="467">
        <f t="shared" si="9"/>
        <v>0</v>
      </c>
      <c r="K196" s="525"/>
    </row>
    <row r="197" spans="1:11">
      <c r="A197" s="460"/>
      <c r="B197" s="461"/>
      <c r="C197" s="462"/>
      <c r="D197" s="463" t="str">
        <f>IF($B197="",IFERROR(VLOOKUP($A197,SERVIÇOS!$A:$F,2,0),IFERROR(VLOOKUP($A197,$C:$J,2,0),"")),IFERROR(VLOOKUP($B197,INSUMOS!$A:$D,2,0),IFERROR(VLOOKUP($B197,COTAÇÕES!$A:$J,2,0),"")))</f>
        <v/>
      </c>
      <c r="E197" s="536" t="str">
        <f>IF($B197="",IFERROR(VLOOKUP($A197,SERVIÇOS!$A:$F,3,0),IFERROR(VLOOKUP($A197,$C:$J,3,0),"")),IFERROR(VLOOKUP($B197,INSUMOS!$A:$D,3,0),IFERROR(VLOOKUP($B197,COTAÇÕES!$A:$J,5,0),"")))</f>
        <v/>
      </c>
      <c r="F197" s="464"/>
      <c r="G197" s="465" t="str">
        <f>IF($B197="",IFERROR(VLOOKUP($A197,SERVIÇOS!$A:$F,6,0),IFERROR(VLOOKUP($A197,$C:$J,8,0),"")),IFERROR(VLOOKUP($B197,INSUMOS!$A:$D,4,0),IFERROR(VLOOKUP($B197,COTAÇÕES!$A:$J,9,0),"")))</f>
        <v/>
      </c>
      <c r="H197" s="466">
        <f>ROUND(IF($B197="",IFERROR(VLOOKUP($A197,SERVIÇOS!$A:$F,4,0),IFERROR(VLOOKUP($A197,$C:$J,6,0),)),IFERROR(VLOOKUP($B197,INSUMOS!$A:$D,4,0),IFERROR(VLOOKUP($B197,COTAÇÕES!$A:$J,9,0),)))*$F197,2)</f>
        <v>0</v>
      </c>
      <c r="I197" s="466">
        <f>ROUND(IF($B197="",IFERROR(VLOOKUP($A197,SERVIÇOS!$A:$F,5,0),IFERROR(VLOOKUP($A197,$C:$J,7,0),)),0)*$F197,2)</f>
        <v>0</v>
      </c>
      <c r="J197" s="467">
        <f t="shared" si="9"/>
        <v>0</v>
      </c>
      <c r="K197" s="525"/>
    </row>
    <row r="198" spans="1:11">
      <c r="A198" s="460"/>
      <c r="B198" s="461"/>
      <c r="C198" s="462"/>
      <c r="D198" s="463" t="str">
        <f>IF($B198="",IFERROR(VLOOKUP($A198,SERVIÇOS!$A:$F,2,0),IFERROR(VLOOKUP($A198,$C:$J,2,0),"")),IFERROR(VLOOKUP($B198,INSUMOS!$A:$D,2,0),IFERROR(VLOOKUP($B198,COTAÇÕES!$A:$J,2,0),"")))</f>
        <v/>
      </c>
      <c r="E198" s="536" t="str">
        <f>IF($B198="",IFERROR(VLOOKUP($A198,SERVIÇOS!$A:$F,3,0),IFERROR(VLOOKUP($A198,$C:$J,3,0),"")),IFERROR(VLOOKUP($B198,INSUMOS!$A:$D,3,0),IFERROR(VLOOKUP($B198,COTAÇÕES!$A:$J,5,0),"")))</f>
        <v/>
      </c>
      <c r="F198" s="464"/>
      <c r="G198" s="465" t="str">
        <f>IF($B198="",IFERROR(VLOOKUP($A198,SERVIÇOS!$A:$F,6,0),IFERROR(VLOOKUP($A198,$C:$J,8,0),"")),IFERROR(VLOOKUP($B198,INSUMOS!$A:$D,4,0),IFERROR(VLOOKUP($B198,COTAÇÕES!$A:$J,9,0),"")))</f>
        <v/>
      </c>
      <c r="H198" s="466">
        <f>ROUND(IF($B198="",IFERROR(VLOOKUP($A198,SERVIÇOS!$A:$F,4,0),IFERROR(VLOOKUP($A198,$C:$J,6,0),)),IFERROR(VLOOKUP($B198,INSUMOS!$A:$D,4,0),IFERROR(VLOOKUP($B198,COTAÇÕES!$A:$J,9,0),)))*$F198,2)</f>
        <v>0</v>
      </c>
      <c r="I198" s="466">
        <f>ROUND(IF($B198="",IFERROR(VLOOKUP($A198,SERVIÇOS!$A:$F,5,0),IFERROR(VLOOKUP($A198,$C:$J,7,0),)),0)*$F198,2)</f>
        <v>0</v>
      </c>
      <c r="J198" s="467">
        <f t="shared" si="9"/>
        <v>0</v>
      </c>
      <c r="K198" s="525"/>
    </row>
    <row r="199" spans="1:11">
      <c r="A199" s="460"/>
      <c r="B199" s="461"/>
      <c r="C199" s="462"/>
      <c r="D199" s="463" t="str">
        <f>IF($B199="",IFERROR(VLOOKUP($A199,SERVIÇOS!$A:$F,2,0),IFERROR(VLOOKUP($A199,$C:$J,2,0),"")),IFERROR(VLOOKUP($B199,INSUMOS!$A:$D,2,0),IFERROR(VLOOKUP($B199,COTAÇÕES!$A:$J,2,0),"")))</f>
        <v/>
      </c>
      <c r="E199" s="536" t="str">
        <f>IF($B199="",IFERROR(VLOOKUP($A199,SERVIÇOS!$A:$F,3,0),IFERROR(VLOOKUP($A199,$C:$J,3,0),"")),IFERROR(VLOOKUP($B199,INSUMOS!$A:$D,3,0),IFERROR(VLOOKUP($B199,COTAÇÕES!$A:$J,5,0),"")))</f>
        <v/>
      </c>
      <c r="F199" s="464"/>
      <c r="G199" s="465" t="str">
        <f>IF($B199="",IFERROR(VLOOKUP($A199,SERVIÇOS!$A:$F,6,0),IFERROR(VLOOKUP($A199,$C:$J,8,0),"")),IFERROR(VLOOKUP($B199,INSUMOS!$A:$D,4,0),IFERROR(VLOOKUP($B199,COTAÇÕES!$A:$J,9,0),"")))</f>
        <v/>
      </c>
      <c r="H199" s="466">
        <f>ROUND(IF($B199="",IFERROR(VLOOKUP($A199,SERVIÇOS!$A:$F,4,0),IFERROR(VLOOKUP($A199,$C:$J,6,0),)),IFERROR(VLOOKUP($B199,INSUMOS!$A:$D,4,0),IFERROR(VLOOKUP($B199,COTAÇÕES!$A:$J,9,0),)))*$F199,2)</f>
        <v>0</v>
      </c>
      <c r="I199" s="466">
        <f>ROUND(IF($B199="",IFERROR(VLOOKUP($A199,SERVIÇOS!$A:$F,5,0),IFERROR(VLOOKUP($A199,$C:$J,7,0),)),0)*$F199,2)</f>
        <v>0</v>
      </c>
      <c r="J199" s="467">
        <f t="shared" si="9"/>
        <v>0</v>
      </c>
      <c r="K199" s="525"/>
    </row>
    <row r="200" spans="1:11">
      <c r="A200" s="456"/>
    </row>
    <row r="201" spans="1:11">
      <c r="A201" s="456"/>
    </row>
    <row r="202" spans="1:11">
      <c r="A202" s="456"/>
    </row>
    <row r="203" spans="1:11">
      <c r="A203" s="456"/>
    </row>
    <row r="204" spans="1:11">
      <c r="A204" s="456"/>
    </row>
    <row r="205" spans="1:11">
      <c r="A205" s="456"/>
    </row>
    <row r="206" spans="1:11">
      <c r="A206" s="456"/>
    </row>
    <row r="207" spans="1:11">
      <c r="A207" s="456"/>
    </row>
    <row r="208" spans="1:11">
      <c r="A208" s="456"/>
    </row>
    <row r="209" spans="1:1">
      <c r="A209" s="456"/>
    </row>
    <row r="210" spans="1:1">
      <c r="A210" s="456"/>
    </row>
    <row r="211" spans="1:1">
      <c r="A211" s="456"/>
    </row>
    <row r="212" spans="1:1">
      <c r="A212" s="456"/>
    </row>
    <row r="213" spans="1:1">
      <c r="A213" s="456"/>
    </row>
    <row r="214" spans="1:1">
      <c r="A214" s="456"/>
    </row>
    <row r="215" spans="1:1">
      <c r="A215" s="456"/>
    </row>
    <row r="216" spans="1:1">
      <c r="A216" s="456"/>
    </row>
    <row r="217" spans="1:1">
      <c r="A217" s="456"/>
    </row>
    <row r="218" spans="1:1">
      <c r="A218" s="456"/>
    </row>
    <row r="219" spans="1:1">
      <c r="A219" s="456"/>
    </row>
    <row r="220" spans="1:1">
      <c r="A220" s="456"/>
    </row>
    <row r="221" spans="1:1">
      <c r="A221" s="456"/>
    </row>
    <row r="222" spans="1:1">
      <c r="A222" s="456"/>
    </row>
    <row r="223" spans="1:1">
      <c r="A223" s="456"/>
    </row>
    <row r="224" spans="1:1">
      <c r="A224" s="456"/>
    </row>
    <row r="225" spans="1:1">
      <c r="A225" s="456"/>
    </row>
    <row r="226" spans="1:1">
      <c r="A226" s="456"/>
    </row>
    <row r="227" spans="1:1">
      <c r="A227" s="456"/>
    </row>
    <row r="228" spans="1:1">
      <c r="A228" s="456"/>
    </row>
    <row r="229" spans="1:1">
      <c r="A229" s="456"/>
    </row>
    <row r="230" spans="1:1">
      <c r="A230" s="456"/>
    </row>
    <row r="231" spans="1:1">
      <c r="A231" s="456"/>
    </row>
    <row r="232" spans="1:1">
      <c r="A232" s="456"/>
    </row>
    <row r="233" spans="1:1">
      <c r="A233" s="456"/>
    </row>
    <row r="234" spans="1:1">
      <c r="A234" s="456"/>
    </row>
    <row r="235" spans="1:1">
      <c r="A235" s="456"/>
    </row>
    <row r="236" spans="1:1">
      <c r="A236" s="456"/>
    </row>
    <row r="237" spans="1:1">
      <c r="A237" s="456"/>
    </row>
    <row r="238" spans="1:1">
      <c r="A238" s="456"/>
    </row>
    <row r="239" spans="1:1">
      <c r="A239" s="456"/>
    </row>
    <row r="240" spans="1:1">
      <c r="A240" s="456"/>
    </row>
    <row r="241" spans="1:1">
      <c r="A241" s="456"/>
    </row>
    <row r="242" spans="1:1">
      <c r="A242" s="456"/>
    </row>
    <row r="243" spans="1:1">
      <c r="A243" s="456"/>
    </row>
    <row r="244" spans="1:1">
      <c r="A244" s="456"/>
    </row>
    <row r="245" spans="1:1">
      <c r="A245" s="456"/>
    </row>
    <row r="246" spans="1:1">
      <c r="A246" s="456"/>
    </row>
    <row r="247" spans="1:1">
      <c r="A247" s="456"/>
    </row>
    <row r="248" spans="1:1">
      <c r="A248" s="456"/>
    </row>
    <row r="249" spans="1:1">
      <c r="A249" s="456"/>
    </row>
    <row r="250" spans="1:1">
      <c r="A250" s="456"/>
    </row>
    <row r="251" spans="1:1">
      <c r="A251" s="456"/>
    </row>
    <row r="252" spans="1:1">
      <c r="A252" s="456"/>
    </row>
    <row r="253" spans="1:1">
      <c r="A253" s="456"/>
    </row>
    <row r="254" spans="1:1">
      <c r="A254" s="456"/>
    </row>
    <row r="255" spans="1:1">
      <c r="A255" s="456"/>
    </row>
    <row r="256" spans="1:1">
      <c r="A256" s="456"/>
    </row>
    <row r="257" spans="1:1">
      <c r="A257" s="456"/>
    </row>
    <row r="258" spans="1:1">
      <c r="A258" s="456"/>
    </row>
    <row r="259" spans="1:1">
      <c r="A259" s="456"/>
    </row>
    <row r="260" spans="1:1">
      <c r="A260" s="456"/>
    </row>
    <row r="261" spans="1:1">
      <c r="A261" s="456"/>
    </row>
    <row r="262" spans="1:1">
      <c r="A262" s="456"/>
    </row>
    <row r="263" spans="1:1">
      <c r="A263" s="456"/>
    </row>
    <row r="264" spans="1:1">
      <c r="A264" s="456"/>
    </row>
    <row r="265" spans="1:1">
      <c r="A265" s="456"/>
    </row>
    <row r="266" spans="1:1">
      <c r="A266" s="456"/>
    </row>
    <row r="267" spans="1:1">
      <c r="A267" s="456"/>
    </row>
    <row r="268" spans="1:1">
      <c r="A268" s="456"/>
    </row>
    <row r="269" spans="1:1">
      <c r="A269" s="456"/>
    </row>
    <row r="270" spans="1:1">
      <c r="A270" s="456"/>
    </row>
    <row r="271" spans="1:1">
      <c r="A271" s="456"/>
    </row>
    <row r="272" spans="1:1">
      <c r="A272" s="456"/>
    </row>
    <row r="273" spans="1:1">
      <c r="A273" s="456"/>
    </row>
    <row r="274" spans="1:1">
      <c r="A274" s="456"/>
    </row>
    <row r="275" spans="1:1">
      <c r="A275" s="456"/>
    </row>
    <row r="276" spans="1:1">
      <c r="A276" s="456"/>
    </row>
    <row r="277" spans="1:1">
      <c r="A277" s="456"/>
    </row>
    <row r="278" spans="1:1">
      <c r="A278" s="456"/>
    </row>
    <row r="279" spans="1:1">
      <c r="A279" s="456"/>
    </row>
    <row r="280" spans="1:1">
      <c r="A280" s="456"/>
    </row>
    <row r="281" spans="1:1">
      <c r="A281" s="456"/>
    </row>
    <row r="282" spans="1:1">
      <c r="A282" s="456"/>
    </row>
    <row r="283" spans="1:1">
      <c r="A283" s="456"/>
    </row>
    <row r="284" spans="1:1">
      <c r="A284" s="456"/>
    </row>
    <row r="285" spans="1:1">
      <c r="A285" s="456"/>
    </row>
    <row r="286" spans="1:1">
      <c r="A286" s="456"/>
    </row>
    <row r="287" spans="1:1">
      <c r="A287" s="456"/>
    </row>
    <row r="288" spans="1:1">
      <c r="A288" s="456"/>
    </row>
    <row r="289" spans="1:1">
      <c r="A289" s="456"/>
    </row>
    <row r="290" spans="1:1">
      <c r="A290" s="456"/>
    </row>
    <row r="291" spans="1:1">
      <c r="A291" s="456"/>
    </row>
    <row r="292" spans="1:1">
      <c r="A292" s="456"/>
    </row>
    <row r="293" spans="1:1">
      <c r="A293" s="456"/>
    </row>
    <row r="294" spans="1:1">
      <c r="A294" s="456"/>
    </row>
    <row r="295" spans="1:1">
      <c r="A295" s="456"/>
    </row>
    <row r="296" spans="1:1">
      <c r="A296" s="456"/>
    </row>
    <row r="297" spans="1:1">
      <c r="A297" s="456"/>
    </row>
    <row r="298" spans="1:1">
      <c r="A298" s="456"/>
    </row>
    <row r="299" spans="1:1">
      <c r="A299" s="456"/>
    </row>
    <row r="300" spans="1:1">
      <c r="A300" s="456"/>
    </row>
    <row r="301" spans="1:1">
      <c r="A301" s="456"/>
    </row>
    <row r="302" spans="1:1">
      <c r="A302" s="456"/>
    </row>
    <row r="303" spans="1:1">
      <c r="A303" s="456"/>
    </row>
    <row r="304" spans="1:1">
      <c r="A304" s="456"/>
    </row>
    <row r="305" spans="1:1">
      <c r="A305" s="456"/>
    </row>
    <row r="306" spans="1:1">
      <c r="A306" s="456"/>
    </row>
    <row r="307" spans="1:1">
      <c r="A307" s="456"/>
    </row>
    <row r="308" spans="1:1">
      <c r="A308" s="456"/>
    </row>
    <row r="309" spans="1:1">
      <c r="A309" s="456"/>
    </row>
    <row r="310" spans="1:1">
      <c r="A310" s="456"/>
    </row>
    <row r="311" spans="1:1">
      <c r="A311" s="456"/>
    </row>
    <row r="312" spans="1:1">
      <c r="A312" s="456"/>
    </row>
    <row r="313" spans="1:1">
      <c r="A313" s="456"/>
    </row>
    <row r="314" spans="1:1">
      <c r="A314" s="456"/>
    </row>
    <row r="315" spans="1:1">
      <c r="A315" s="456"/>
    </row>
    <row r="316" spans="1:1">
      <c r="A316" s="456"/>
    </row>
    <row r="317" spans="1:1">
      <c r="A317" s="456"/>
    </row>
    <row r="318" spans="1:1">
      <c r="A318" s="456"/>
    </row>
    <row r="319" spans="1:1">
      <c r="A319" s="456"/>
    </row>
    <row r="320" spans="1:1">
      <c r="A320" s="456"/>
    </row>
    <row r="321" spans="1:1">
      <c r="A321" s="456"/>
    </row>
    <row r="322" spans="1:1">
      <c r="A322" s="456"/>
    </row>
    <row r="323" spans="1:1">
      <c r="A323" s="456"/>
    </row>
    <row r="324" spans="1:1">
      <c r="A324" s="456"/>
    </row>
    <row r="325" spans="1:1">
      <c r="A325" s="456"/>
    </row>
    <row r="326" spans="1:1">
      <c r="A326" s="456"/>
    </row>
    <row r="327" spans="1:1">
      <c r="A327" s="456"/>
    </row>
    <row r="328" spans="1:1">
      <c r="A328" s="456"/>
    </row>
    <row r="329" spans="1:1">
      <c r="A329" s="456"/>
    </row>
    <row r="330" spans="1:1">
      <c r="A330" s="456"/>
    </row>
    <row r="331" spans="1:1">
      <c r="A331" s="456"/>
    </row>
    <row r="332" spans="1:1">
      <c r="A332" s="456"/>
    </row>
    <row r="333" spans="1:1">
      <c r="A333" s="456"/>
    </row>
    <row r="334" spans="1:1">
      <c r="A334" s="456"/>
    </row>
    <row r="335" spans="1:1">
      <c r="A335" s="456"/>
    </row>
    <row r="336" spans="1:1">
      <c r="A336" s="456"/>
    </row>
    <row r="337" spans="1:1">
      <c r="A337" s="456"/>
    </row>
    <row r="338" spans="1:1">
      <c r="A338" s="456"/>
    </row>
    <row r="339" spans="1:1">
      <c r="A339" s="456"/>
    </row>
    <row r="340" spans="1:1">
      <c r="A340" s="456"/>
    </row>
    <row r="341" spans="1:1">
      <c r="A341" s="456"/>
    </row>
    <row r="342" spans="1:1">
      <c r="A342" s="456"/>
    </row>
    <row r="343" spans="1:1">
      <c r="A343" s="456"/>
    </row>
    <row r="344" spans="1:1">
      <c r="A344" s="456"/>
    </row>
    <row r="345" spans="1:1">
      <c r="A345" s="456"/>
    </row>
    <row r="346" spans="1:1">
      <c r="A346" s="456"/>
    </row>
    <row r="347" spans="1:1">
      <c r="A347" s="456"/>
    </row>
    <row r="348" spans="1:1">
      <c r="A348" s="456"/>
    </row>
    <row r="349" spans="1:1">
      <c r="A349" s="456"/>
    </row>
    <row r="350" spans="1:1">
      <c r="A350" s="456"/>
    </row>
    <row r="351" spans="1:1">
      <c r="A351" s="456"/>
    </row>
    <row r="352" spans="1:1">
      <c r="A352" s="456"/>
    </row>
    <row r="353" spans="1:1">
      <c r="A353" s="456"/>
    </row>
    <row r="354" spans="1:1">
      <c r="A354" s="456"/>
    </row>
    <row r="355" spans="1:1">
      <c r="A355" s="456"/>
    </row>
    <row r="356" spans="1:1">
      <c r="A356" s="456"/>
    </row>
    <row r="357" spans="1:1">
      <c r="A357" s="456"/>
    </row>
    <row r="358" spans="1:1">
      <c r="A358" s="456"/>
    </row>
    <row r="359" spans="1:1">
      <c r="A359" s="456"/>
    </row>
    <row r="360" spans="1:1">
      <c r="A360" s="456"/>
    </row>
    <row r="361" spans="1:1">
      <c r="A361" s="456"/>
    </row>
    <row r="362" spans="1:1">
      <c r="A362" s="456"/>
    </row>
    <row r="363" spans="1:1">
      <c r="A363" s="456"/>
    </row>
    <row r="364" spans="1:1">
      <c r="A364" s="456"/>
    </row>
    <row r="365" spans="1:1">
      <c r="A365" s="456"/>
    </row>
    <row r="366" spans="1:1">
      <c r="A366" s="456"/>
    </row>
    <row r="367" spans="1:1">
      <c r="A367" s="456"/>
    </row>
    <row r="368" spans="1:1">
      <c r="A368" s="456"/>
    </row>
    <row r="369" spans="1:1">
      <c r="A369" s="456"/>
    </row>
    <row r="370" spans="1:1">
      <c r="A370" s="456"/>
    </row>
    <row r="371" spans="1:1">
      <c r="A371" s="456"/>
    </row>
    <row r="372" spans="1:1">
      <c r="A372" s="456"/>
    </row>
    <row r="373" spans="1:1">
      <c r="A373" s="456"/>
    </row>
    <row r="374" spans="1:1">
      <c r="A374" s="456"/>
    </row>
    <row r="375" spans="1:1">
      <c r="A375" s="456"/>
    </row>
    <row r="376" spans="1:1">
      <c r="A376" s="456"/>
    </row>
    <row r="377" spans="1:1">
      <c r="A377" s="456"/>
    </row>
    <row r="378" spans="1:1">
      <c r="A378" s="456"/>
    </row>
    <row r="379" spans="1:1">
      <c r="A379" s="456"/>
    </row>
    <row r="380" spans="1:1">
      <c r="A380" s="456"/>
    </row>
    <row r="381" spans="1:1">
      <c r="A381" s="456"/>
    </row>
    <row r="382" spans="1:1">
      <c r="A382" s="456"/>
    </row>
    <row r="383" spans="1:1">
      <c r="A383" s="456"/>
    </row>
    <row r="384" spans="1:1">
      <c r="A384" s="456"/>
    </row>
    <row r="385" spans="1:1">
      <c r="A385" s="456"/>
    </row>
    <row r="386" spans="1:1">
      <c r="A386" s="456"/>
    </row>
    <row r="387" spans="1:1">
      <c r="A387" s="456"/>
    </row>
    <row r="388" spans="1:1">
      <c r="A388" s="456"/>
    </row>
    <row r="389" spans="1:1">
      <c r="A389" s="456"/>
    </row>
    <row r="390" spans="1:1">
      <c r="A390" s="456"/>
    </row>
    <row r="391" spans="1:1">
      <c r="A391" s="456"/>
    </row>
    <row r="392" spans="1:1">
      <c r="A392" s="456"/>
    </row>
    <row r="393" spans="1:1">
      <c r="A393" s="456"/>
    </row>
    <row r="394" spans="1:1">
      <c r="A394" s="456"/>
    </row>
    <row r="395" spans="1:1">
      <c r="A395" s="456"/>
    </row>
    <row r="396" spans="1:1">
      <c r="A396" s="456"/>
    </row>
    <row r="397" spans="1:1">
      <c r="A397" s="456"/>
    </row>
    <row r="398" spans="1:1">
      <c r="A398" s="456"/>
    </row>
    <row r="399" spans="1:1">
      <c r="A399" s="456"/>
    </row>
    <row r="400" spans="1:1">
      <c r="A400" s="456"/>
    </row>
    <row r="401" spans="1:1">
      <c r="A401" s="456"/>
    </row>
    <row r="402" spans="1:1">
      <c r="A402" s="456"/>
    </row>
    <row r="403" spans="1:1">
      <c r="A403" s="456"/>
    </row>
    <row r="404" spans="1:1">
      <c r="A404" s="456"/>
    </row>
    <row r="405" spans="1:1">
      <c r="A405" s="456"/>
    </row>
    <row r="406" spans="1:1">
      <c r="A406" s="456"/>
    </row>
    <row r="407" spans="1:1">
      <c r="A407" s="456"/>
    </row>
    <row r="408" spans="1:1">
      <c r="A408" s="456"/>
    </row>
    <row r="409" spans="1:1">
      <c r="A409" s="456"/>
    </row>
    <row r="410" spans="1:1">
      <c r="A410" s="456"/>
    </row>
    <row r="411" spans="1:1">
      <c r="A411" s="456"/>
    </row>
    <row r="412" spans="1:1">
      <c r="A412" s="456"/>
    </row>
    <row r="413" spans="1:1">
      <c r="A413" s="456"/>
    </row>
    <row r="414" spans="1:1">
      <c r="A414" s="456"/>
    </row>
    <row r="415" spans="1:1">
      <c r="A415" s="456"/>
    </row>
    <row r="416" spans="1:1">
      <c r="A416" s="456"/>
    </row>
    <row r="417" spans="1:1">
      <c r="A417" s="456"/>
    </row>
    <row r="418" spans="1:1">
      <c r="A418" s="456"/>
    </row>
    <row r="419" spans="1:1">
      <c r="A419" s="456"/>
    </row>
    <row r="420" spans="1:1">
      <c r="A420" s="456"/>
    </row>
    <row r="421" spans="1:1">
      <c r="A421" s="456"/>
    </row>
    <row r="422" spans="1:1">
      <c r="A422" s="456"/>
    </row>
    <row r="423" spans="1:1">
      <c r="A423" s="456"/>
    </row>
    <row r="424" spans="1:1">
      <c r="A424" s="456"/>
    </row>
    <row r="425" spans="1:1">
      <c r="A425" s="456"/>
    </row>
    <row r="426" spans="1:1">
      <c r="A426" s="456"/>
    </row>
    <row r="427" spans="1:1">
      <c r="A427" s="456"/>
    </row>
    <row r="428" spans="1:1">
      <c r="A428" s="456"/>
    </row>
    <row r="429" spans="1:1">
      <c r="A429" s="456"/>
    </row>
    <row r="430" spans="1:1">
      <c r="A430" s="456"/>
    </row>
    <row r="431" spans="1:1">
      <c r="A431" s="456"/>
    </row>
    <row r="432" spans="1:1">
      <c r="A432" s="456"/>
    </row>
    <row r="433" spans="1:1">
      <c r="A433" s="456"/>
    </row>
    <row r="434" spans="1:1">
      <c r="A434" s="456"/>
    </row>
    <row r="435" spans="1:1">
      <c r="A435" s="456"/>
    </row>
    <row r="436" spans="1:1">
      <c r="A436" s="456"/>
    </row>
    <row r="437" spans="1:1">
      <c r="A437" s="456"/>
    </row>
    <row r="438" spans="1:1">
      <c r="A438" s="456"/>
    </row>
    <row r="439" spans="1:1">
      <c r="A439" s="456"/>
    </row>
    <row r="440" spans="1:1">
      <c r="A440" s="456"/>
    </row>
    <row r="441" spans="1:1">
      <c r="A441" s="456"/>
    </row>
    <row r="442" spans="1:1">
      <c r="A442" s="456"/>
    </row>
    <row r="443" spans="1:1">
      <c r="A443" s="456"/>
    </row>
    <row r="444" spans="1:1">
      <c r="A444" s="456"/>
    </row>
    <row r="445" spans="1:1">
      <c r="A445" s="456"/>
    </row>
    <row r="446" spans="1:1">
      <c r="A446" s="456"/>
    </row>
    <row r="447" spans="1:1">
      <c r="A447" s="456"/>
    </row>
    <row r="448" spans="1:1">
      <c r="A448" s="456"/>
    </row>
    <row r="449" spans="1:1">
      <c r="A449" s="456"/>
    </row>
    <row r="450" spans="1:1">
      <c r="A450" s="456"/>
    </row>
    <row r="451" spans="1:1">
      <c r="A451" s="456"/>
    </row>
    <row r="452" spans="1:1">
      <c r="A452" s="456"/>
    </row>
    <row r="453" spans="1:1">
      <c r="A453" s="456"/>
    </row>
    <row r="454" spans="1:1">
      <c r="A454" s="456"/>
    </row>
    <row r="455" spans="1:1">
      <c r="A455" s="456"/>
    </row>
    <row r="456" spans="1:1">
      <c r="A456" s="456"/>
    </row>
    <row r="457" spans="1:1">
      <c r="A457" s="456"/>
    </row>
    <row r="458" spans="1:1">
      <c r="A458" s="456"/>
    </row>
    <row r="459" spans="1:1">
      <c r="A459" s="456"/>
    </row>
    <row r="460" spans="1:1">
      <c r="A460" s="456"/>
    </row>
    <row r="461" spans="1:1">
      <c r="A461" s="456"/>
    </row>
    <row r="462" spans="1:1">
      <c r="A462" s="456"/>
    </row>
    <row r="463" spans="1:1">
      <c r="A463" s="456"/>
    </row>
    <row r="464" spans="1:1">
      <c r="A464" s="456"/>
    </row>
    <row r="465" spans="1:1">
      <c r="A465" s="456"/>
    </row>
    <row r="466" spans="1:1">
      <c r="A466" s="456"/>
    </row>
    <row r="467" spans="1:1">
      <c r="A467" s="456"/>
    </row>
    <row r="468" spans="1:1">
      <c r="A468" s="456"/>
    </row>
    <row r="469" spans="1:1">
      <c r="A469" s="456"/>
    </row>
    <row r="470" spans="1:1">
      <c r="A470" s="456"/>
    </row>
    <row r="471" spans="1:1">
      <c r="A471" s="456"/>
    </row>
    <row r="472" spans="1:1">
      <c r="A472" s="456"/>
    </row>
    <row r="473" spans="1:1">
      <c r="A473" s="456"/>
    </row>
    <row r="474" spans="1:1">
      <c r="A474" s="456"/>
    </row>
    <row r="475" spans="1:1">
      <c r="A475" s="456"/>
    </row>
    <row r="476" spans="1:1">
      <c r="A476" s="456"/>
    </row>
    <row r="477" spans="1:1">
      <c r="A477" s="456"/>
    </row>
    <row r="478" spans="1:1">
      <c r="A478" s="456"/>
    </row>
    <row r="479" spans="1:1">
      <c r="A479" s="456"/>
    </row>
    <row r="480" spans="1:1">
      <c r="A480" s="456"/>
    </row>
    <row r="481" spans="1:1">
      <c r="A481" s="456"/>
    </row>
    <row r="482" spans="1:1">
      <c r="A482" s="456"/>
    </row>
    <row r="483" spans="1:1">
      <c r="A483" s="456"/>
    </row>
    <row r="484" spans="1:1">
      <c r="A484" s="456"/>
    </row>
    <row r="485" spans="1:1">
      <c r="A485" s="456"/>
    </row>
    <row r="486" spans="1:1">
      <c r="A486" s="456"/>
    </row>
    <row r="487" spans="1:1">
      <c r="A487" s="456"/>
    </row>
    <row r="488" spans="1:1">
      <c r="A488" s="456"/>
    </row>
    <row r="489" spans="1:1">
      <c r="A489" s="456"/>
    </row>
    <row r="490" spans="1:1">
      <c r="A490" s="456"/>
    </row>
    <row r="491" spans="1:1">
      <c r="A491" s="456"/>
    </row>
    <row r="492" spans="1:1">
      <c r="A492" s="456"/>
    </row>
    <row r="493" spans="1:1">
      <c r="A493" s="456"/>
    </row>
    <row r="494" spans="1:1">
      <c r="A494" s="456"/>
    </row>
    <row r="495" spans="1:1">
      <c r="A495" s="456"/>
    </row>
    <row r="496" spans="1:1">
      <c r="A496" s="456"/>
    </row>
    <row r="497" spans="1:1">
      <c r="A497" s="456"/>
    </row>
    <row r="498" spans="1:1">
      <c r="A498" s="456"/>
    </row>
    <row r="499" spans="1:1">
      <c r="A499" s="456"/>
    </row>
    <row r="500" spans="1:1">
      <c r="A500" s="456"/>
    </row>
    <row r="501" spans="1:1">
      <c r="A501" s="456"/>
    </row>
    <row r="502" spans="1:1">
      <c r="A502" s="456"/>
    </row>
    <row r="503" spans="1:1">
      <c r="A503" s="456"/>
    </row>
    <row r="504" spans="1:1">
      <c r="A504" s="456"/>
    </row>
    <row r="505" spans="1:1">
      <c r="A505" s="456"/>
    </row>
    <row r="506" spans="1:1">
      <c r="A506" s="456"/>
    </row>
    <row r="507" spans="1:1">
      <c r="A507" s="456"/>
    </row>
    <row r="508" spans="1:1">
      <c r="A508" s="456"/>
    </row>
    <row r="509" spans="1:1">
      <c r="A509" s="456"/>
    </row>
    <row r="510" spans="1:1">
      <c r="A510" s="456"/>
    </row>
    <row r="511" spans="1:1">
      <c r="A511" s="456"/>
    </row>
    <row r="512" spans="1:1">
      <c r="A512" s="456"/>
    </row>
    <row r="513" spans="1:1">
      <c r="A513" s="456"/>
    </row>
    <row r="514" spans="1:1">
      <c r="A514" s="456"/>
    </row>
    <row r="515" spans="1:1">
      <c r="A515" s="456"/>
    </row>
    <row r="516" spans="1:1">
      <c r="A516" s="456"/>
    </row>
    <row r="517" spans="1:1">
      <c r="A517" s="456"/>
    </row>
    <row r="518" spans="1:1">
      <c r="A518" s="456"/>
    </row>
    <row r="519" spans="1:1">
      <c r="A519" s="456"/>
    </row>
    <row r="520" spans="1:1">
      <c r="A520" s="456"/>
    </row>
    <row r="521" spans="1:1">
      <c r="A521" s="456"/>
    </row>
    <row r="522" spans="1:1">
      <c r="A522" s="456"/>
    </row>
    <row r="523" spans="1:1">
      <c r="A523" s="456"/>
    </row>
    <row r="524" spans="1:1">
      <c r="A524" s="456"/>
    </row>
    <row r="525" spans="1:1">
      <c r="A525" s="456"/>
    </row>
    <row r="526" spans="1:1">
      <c r="A526" s="456"/>
    </row>
    <row r="527" spans="1:1">
      <c r="A527" s="456"/>
    </row>
    <row r="528" spans="1:1">
      <c r="A528" s="456"/>
    </row>
    <row r="529" spans="1:1">
      <c r="A529" s="456"/>
    </row>
    <row r="530" spans="1:1">
      <c r="A530" s="456"/>
    </row>
    <row r="531" spans="1:1">
      <c r="A531" s="456"/>
    </row>
    <row r="532" spans="1:1">
      <c r="A532" s="456"/>
    </row>
    <row r="533" spans="1:1">
      <c r="A533" s="456"/>
    </row>
    <row r="534" spans="1:1">
      <c r="A534" s="456"/>
    </row>
    <row r="535" spans="1:1">
      <c r="A535" s="456"/>
    </row>
    <row r="536" spans="1:1">
      <c r="A536" s="456"/>
    </row>
    <row r="537" spans="1:1">
      <c r="A537" s="456"/>
    </row>
    <row r="538" spans="1:1">
      <c r="A538" s="456"/>
    </row>
    <row r="539" spans="1:1">
      <c r="A539" s="456"/>
    </row>
    <row r="540" spans="1:1">
      <c r="A540" s="456"/>
    </row>
    <row r="541" spans="1:1">
      <c r="A541" s="456"/>
    </row>
    <row r="542" spans="1:1">
      <c r="A542" s="456"/>
    </row>
    <row r="543" spans="1:1">
      <c r="A543" s="456"/>
    </row>
    <row r="544" spans="1:1">
      <c r="A544" s="456"/>
    </row>
    <row r="545" spans="1:1">
      <c r="A545" s="456"/>
    </row>
    <row r="546" spans="1:1">
      <c r="A546" s="456"/>
    </row>
    <row r="547" spans="1:1">
      <c r="A547" s="456"/>
    </row>
    <row r="548" spans="1:1">
      <c r="A548" s="456"/>
    </row>
    <row r="549" spans="1:1">
      <c r="A549" s="456"/>
    </row>
    <row r="550" spans="1:1">
      <c r="A550" s="456"/>
    </row>
    <row r="551" spans="1:1">
      <c r="A551" s="456"/>
    </row>
    <row r="552" spans="1:1">
      <c r="A552" s="456"/>
    </row>
    <row r="553" spans="1:1">
      <c r="A553" s="456"/>
    </row>
    <row r="554" spans="1:1">
      <c r="A554" s="456"/>
    </row>
    <row r="555" spans="1:1">
      <c r="A555" s="456"/>
    </row>
    <row r="556" spans="1:1">
      <c r="A556" s="456"/>
    </row>
    <row r="557" spans="1:1">
      <c r="A557" s="456"/>
    </row>
    <row r="558" spans="1:1">
      <c r="A558" s="456"/>
    </row>
    <row r="559" spans="1:1">
      <c r="A559" s="456"/>
    </row>
    <row r="560" spans="1:1">
      <c r="A560" s="456"/>
    </row>
    <row r="561" spans="1:1">
      <c r="A561" s="456"/>
    </row>
    <row r="562" spans="1:1">
      <c r="A562" s="456"/>
    </row>
    <row r="563" spans="1:1">
      <c r="A563" s="456"/>
    </row>
    <row r="564" spans="1:1">
      <c r="A564" s="456"/>
    </row>
    <row r="565" spans="1:1">
      <c r="A565" s="456"/>
    </row>
    <row r="566" spans="1:1">
      <c r="A566" s="456"/>
    </row>
    <row r="567" spans="1:1">
      <c r="A567" s="456"/>
    </row>
    <row r="568" spans="1:1">
      <c r="A568" s="456"/>
    </row>
    <row r="569" spans="1:1">
      <c r="A569" s="456"/>
    </row>
    <row r="570" spans="1:1">
      <c r="A570" s="456"/>
    </row>
    <row r="571" spans="1:1">
      <c r="A571" s="456"/>
    </row>
    <row r="572" spans="1:1">
      <c r="A572" s="456"/>
    </row>
    <row r="573" spans="1:1">
      <c r="A573" s="456"/>
    </row>
    <row r="574" spans="1:1">
      <c r="A574" s="456"/>
    </row>
    <row r="575" spans="1:1">
      <c r="A575" s="456"/>
    </row>
    <row r="576" spans="1:1">
      <c r="A576" s="456"/>
    </row>
    <row r="577" spans="1:1">
      <c r="A577" s="456"/>
    </row>
    <row r="578" spans="1:1">
      <c r="A578" s="456"/>
    </row>
    <row r="579" spans="1:1">
      <c r="A579" s="456"/>
    </row>
    <row r="580" spans="1:1">
      <c r="A580" s="456"/>
    </row>
    <row r="581" spans="1:1">
      <c r="A581" s="456"/>
    </row>
    <row r="582" spans="1:1">
      <c r="A582" s="456"/>
    </row>
    <row r="583" spans="1:1">
      <c r="A583" s="456"/>
    </row>
    <row r="584" spans="1:1">
      <c r="A584" s="456"/>
    </row>
    <row r="585" spans="1:1">
      <c r="A585" s="456"/>
    </row>
    <row r="586" spans="1:1">
      <c r="A586" s="456"/>
    </row>
    <row r="587" spans="1:1">
      <c r="A587" s="456"/>
    </row>
    <row r="588" spans="1:1">
      <c r="A588" s="456"/>
    </row>
    <row r="589" spans="1:1">
      <c r="A589" s="456"/>
    </row>
    <row r="590" spans="1:1">
      <c r="A590" s="456"/>
    </row>
    <row r="591" spans="1:1">
      <c r="A591" s="456"/>
    </row>
    <row r="592" spans="1:1">
      <c r="A592" s="456"/>
    </row>
    <row r="593" spans="1:1">
      <c r="A593" s="456"/>
    </row>
    <row r="594" spans="1:1">
      <c r="A594" s="456"/>
    </row>
    <row r="595" spans="1:1">
      <c r="A595" s="456"/>
    </row>
    <row r="596" spans="1:1">
      <c r="A596" s="456"/>
    </row>
    <row r="597" spans="1:1">
      <c r="A597" s="456"/>
    </row>
    <row r="598" spans="1:1">
      <c r="A598" s="456"/>
    </row>
    <row r="599" spans="1:1">
      <c r="A599" s="456"/>
    </row>
    <row r="600" spans="1:1">
      <c r="A600" s="456"/>
    </row>
    <row r="601" spans="1:1">
      <c r="A601" s="456"/>
    </row>
    <row r="602" spans="1:1">
      <c r="A602" s="456"/>
    </row>
    <row r="603" spans="1:1">
      <c r="A603" s="456"/>
    </row>
    <row r="604" spans="1:1">
      <c r="A604" s="456"/>
    </row>
    <row r="605" spans="1:1">
      <c r="A605" s="456"/>
    </row>
    <row r="606" spans="1:1">
      <c r="A606" s="456"/>
    </row>
    <row r="607" spans="1:1">
      <c r="A607" s="456"/>
    </row>
    <row r="608" spans="1:1">
      <c r="A608" s="456"/>
    </row>
    <row r="609" spans="1:1">
      <c r="A609" s="456"/>
    </row>
    <row r="610" spans="1:1">
      <c r="A610" s="456"/>
    </row>
    <row r="611" spans="1:1">
      <c r="A611" s="456"/>
    </row>
    <row r="612" spans="1:1">
      <c r="A612" s="456"/>
    </row>
    <row r="613" spans="1:1">
      <c r="A613" s="456"/>
    </row>
    <row r="614" spans="1:1">
      <c r="A614" s="456"/>
    </row>
    <row r="615" spans="1:1">
      <c r="A615" s="456"/>
    </row>
    <row r="616" spans="1:1">
      <c r="A616" s="456"/>
    </row>
    <row r="617" spans="1:1">
      <c r="A617" s="456"/>
    </row>
    <row r="618" spans="1:1">
      <c r="A618" s="456"/>
    </row>
    <row r="619" spans="1:1">
      <c r="A619" s="456"/>
    </row>
    <row r="620" spans="1:1">
      <c r="A620" s="456"/>
    </row>
    <row r="621" spans="1:1">
      <c r="A621" s="456"/>
    </row>
    <row r="622" spans="1:1">
      <c r="A622" s="456"/>
    </row>
    <row r="623" spans="1:1">
      <c r="A623" s="456"/>
    </row>
    <row r="624" spans="1:1">
      <c r="A624" s="456"/>
    </row>
    <row r="625" spans="1:1">
      <c r="A625" s="456"/>
    </row>
    <row r="626" spans="1:1">
      <c r="A626" s="456"/>
    </row>
    <row r="627" spans="1:1">
      <c r="A627" s="456"/>
    </row>
    <row r="628" spans="1:1">
      <c r="A628" s="456"/>
    </row>
    <row r="629" spans="1:1">
      <c r="A629" s="456"/>
    </row>
    <row r="630" spans="1:1">
      <c r="A630" s="456"/>
    </row>
    <row r="631" spans="1:1">
      <c r="A631" s="456"/>
    </row>
    <row r="632" spans="1:1">
      <c r="A632" s="456"/>
    </row>
    <row r="633" spans="1:1">
      <c r="A633" s="456"/>
    </row>
    <row r="634" spans="1:1">
      <c r="A634" s="456"/>
    </row>
    <row r="635" spans="1:1">
      <c r="A635" s="456"/>
    </row>
    <row r="636" spans="1:1">
      <c r="A636" s="456"/>
    </row>
    <row r="637" spans="1:1">
      <c r="A637" s="456"/>
    </row>
    <row r="638" spans="1:1">
      <c r="A638" s="456"/>
    </row>
    <row r="639" spans="1:1">
      <c r="A639" s="456"/>
    </row>
    <row r="640" spans="1:1">
      <c r="A640" s="456"/>
    </row>
    <row r="641" spans="1:1">
      <c r="A641" s="456"/>
    </row>
    <row r="642" spans="1:1">
      <c r="A642" s="456"/>
    </row>
    <row r="643" spans="1:1">
      <c r="A643" s="456"/>
    </row>
    <row r="644" spans="1:1">
      <c r="A644" s="456"/>
    </row>
    <row r="645" spans="1:1">
      <c r="A645" s="456"/>
    </row>
    <row r="646" spans="1:1">
      <c r="A646" s="456"/>
    </row>
    <row r="647" spans="1:1">
      <c r="A647" s="456"/>
    </row>
    <row r="648" spans="1:1">
      <c r="A648" s="456"/>
    </row>
    <row r="649" spans="1:1">
      <c r="A649" s="456"/>
    </row>
    <row r="650" spans="1:1">
      <c r="A650" s="456"/>
    </row>
    <row r="651" spans="1:1">
      <c r="A651" s="456"/>
    </row>
    <row r="652" spans="1:1">
      <c r="A652" s="456"/>
    </row>
    <row r="653" spans="1:1">
      <c r="A653" s="456"/>
    </row>
    <row r="654" spans="1:1">
      <c r="A654" s="456"/>
    </row>
    <row r="655" spans="1:1">
      <c r="A655" s="456"/>
    </row>
    <row r="656" spans="1:1">
      <c r="A656" s="456"/>
    </row>
    <row r="657" spans="1:1">
      <c r="A657" s="456"/>
    </row>
    <row r="658" spans="1:1">
      <c r="A658" s="456"/>
    </row>
    <row r="659" spans="1:1">
      <c r="A659" s="456"/>
    </row>
    <row r="660" spans="1:1">
      <c r="A660" s="456"/>
    </row>
    <row r="661" spans="1:1">
      <c r="A661" s="456"/>
    </row>
    <row r="662" spans="1:1">
      <c r="A662" s="456"/>
    </row>
    <row r="663" spans="1:1">
      <c r="A663" s="456"/>
    </row>
    <row r="664" spans="1:1">
      <c r="A664" s="456"/>
    </row>
    <row r="665" spans="1:1">
      <c r="A665" s="456"/>
    </row>
    <row r="666" spans="1:1">
      <c r="A666" s="456"/>
    </row>
    <row r="667" spans="1:1">
      <c r="A667" s="456"/>
    </row>
    <row r="668" spans="1:1">
      <c r="A668" s="456"/>
    </row>
    <row r="669" spans="1:1">
      <c r="A669" s="456"/>
    </row>
    <row r="670" spans="1:1">
      <c r="A670" s="456"/>
    </row>
    <row r="671" spans="1:1">
      <c r="A671" s="456"/>
    </row>
    <row r="672" spans="1:1">
      <c r="A672" s="456"/>
    </row>
    <row r="673" spans="1:1">
      <c r="A673" s="456"/>
    </row>
    <row r="674" spans="1:1">
      <c r="A674" s="456"/>
    </row>
    <row r="675" spans="1:1">
      <c r="A675" s="456"/>
    </row>
    <row r="676" spans="1:1">
      <c r="A676" s="456"/>
    </row>
    <row r="677" spans="1:1">
      <c r="A677" s="456"/>
    </row>
    <row r="678" spans="1:1">
      <c r="A678" s="456"/>
    </row>
    <row r="679" spans="1:1">
      <c r="A679" s="456"/>
    </row>
    <row r="680" spans="1:1">
      <c r="A680" s="456"/>
    </row>
    <row r="681" spans="1:1">
      <c r="A681" s="456"/>
    </row>
    <row r="682" spans="1:1">
      <c r="A682" s="456"/>
    </row>
    <row r="683" spans="1:1">
      <c r="A683" s="456"/>
    </row>
    <row r="684" spans="1:1">
      <c r="A684" s="456"/>
    </row>
    <row r="685" spans="1:1">
      <c r="A685" s="456"/>
    </row>
    <row r="686" spans="1:1">
      <c r="A686" s="456"/>
    </row>
    <row r="687" spans="1:1">
      <c r="A687" s="456"/>
    </row>
    <row r="688" spans="1:1">
      <c r="A688" s="456"/>
    </row>
    <row r="689" spans="1:1">
      <c r="A689" s="456"/>
    </row>
    <row r="690" spans="1:1">
      <c r="A690" s="456"/>
    </row>
    <row r="691" spans="1:1">
      <c r="A691" s="456"/>
    </row>
    <row r="692" spans="1:1">
      <c r="A692" s="456"/>
    </row>
    <row r="693" spans="1:1">
      <c r="A693" s="456"/>
    </row>
    <row r="694" spans="1:1">
      <c r="A694" s="456"/>
    </row>
    <row r="695" spans="1:1">
      <c r="A695" s="456"/>
    </row>
    <row r="696" spans="1:1">
      <c r="A696" s="456"/>
    </row>
    <row r="697" spans="1:1">
      <c r="A697" s="456"/>
    </row>
    <row r="698" spans="1:1">
      <c r="A698" s="456"/>
    </row>
    <row r="699" spans="1:1">
      <c r="A699" s="456"/>
    </row>
    <row r="700" spans="1:1">
      <c r="A700" s="456"/>
    </row>
    <row r="701" spans="1:1">
      <c r="A701" s="456"/>
    </row>
    <row r="702" spans="1:1">
      <c r="A702" s="456"/>
    </row>
    <row r="703" spans="1:1">
      <c r="A703" s="456"/>
    </row>
    <row r="704" spans="1:1">
      <c r="A704" s="456"/>
    </row>
    <row r="705" spans="1:1">
      <c r="A705" s="456"/>
    </row>
    <row r="706" spans="1:1">
      <c r="A706" s="456"/>
    </row>
    <row r="707" spans="1:1">
      <c r="A707" s="456"/>
    </row>
    <row r="708" spans="1:1">
      <c r="A708" s="456"/>
    </row>
    <row r="709" spans="1:1">
      <c r="A709" s="456"/>
    </row>
    <row r="710" spans="1:1">
      <c r="A710" s="456"/>
    </row>
    <row r="711" spans="1:1">
      <c r="A711" s="456"/>
    </row>
    <row r="712" spans="1:1">
      <c r="A712" s="456"/>
    </row>
    <row r="713" spans="1:1">
      <c r="A713" s="456"/>
    </row>
    <row r="714" spans="1:1">
      <c r="A714" s="456"/>
    </row>
    <row r="715" spans="1:1">
      <c r="A715" s="456"/>
    </row>
    <row r="716" spans="1:1">
      <c r="A716" s="456"/>
    </row>
    <row r="717" spans="1:1">
      <c r="A717" s="456"/>
    </row>
    <row r="718" spans="1:1">
      <c r="A718" s="456"/>
    </row>
    <row r="719" spans="1:1">
      <c r="A719" s="456"/>
    </row>
    <row r="720" spans="1:1">
      <c r="A720" s="456"/>
    </row>
    <row r="721" spans="1:1">
      <c r="A721" s="456"/>
    </row>
    <row r="722" spans="1:1">
      <c r="A722" s="456"/>
    </row>
    <row r="723" spans="1:1">
      <c r="A723" s="456"/>
    </row>
    <row r="724" spans="1:1">
      <c r="A724" s="456"/>
    </row>
    <row r="725" spans="1:1">
      <c r="A725" s="456"/>
    </row>
    <row r="726" spans="1:1">
      <c r="A726" s="456"/>
    </row>
    <row r="727" spans="1:1">
      <c r="A727" s="456"/>
    </row>
    <row r="728" spans="1:1">
      <c r="A728" s="456"/>
    </row>
    <row r="729" spans="1:1">
      <c r="A729" s="456"/>
    </row>
    <row r="730" spans="1:1">
      <c r="A730" s="456"/>
    </row>
    <row r="731" spans="1:1">
      <c r="A731" s="456"/>
    </row>
    <row r="732" spans="1:1">
      <c r="A732" s="456"/>
    </row>
    <row r="733" spans="1:1">
      <c r="A733" s="456"/>
    </row>
    <row r="734" spans="1:1">
      <c r="A734" s="456"/>
    </row>
    <row r="735" spans="1:1">
      <c r="A735" s="456"/>
    </row>
    <row r="736" spans="1:1">
      <c r="A736" s="456"/>
    </row>
    <row r="737" spans="1:1">
      <c r="A737" s="456"/>
    </row>
    <row r="738" spans="1:1">
      <c r="A738" s="456"/>
    </row>
    <row r="739" spans="1:1">
      <c r="A739" s="456"/>
    </row>
    <row r="740" spans="1:1">
      <c r="A740" s="456"/>
    </row>
    <row r="741" spans="1:1">
      <c r="A741" s="456"/>
    </row>
    <row r="742" spans="1:1">
      <c r="A742" s="456"/>
    </row>
    <row r="743" spans="1:1">
      <c r="A743" s="456"/>
    </row>
    <row r="744" spans="1:1">
      <c r="A744" s="456"/>
    </row>
    <row r="745" spans="1:1">
      <c r="A745" s="456"/>
    </row>
    <row r="746" spans="1:1">
      <c r="A746" s="456"/>
    </row>
    <row r="747" spans="1:1">
      <c r="A747" s="456"/>
    </row>
    <row r="748" spans="1:1">
      <c r="A748" s="456"/>
    </row>
    <row r="749" spans="1:1">
      <c r="A749" s="456"/>
    </row>
    <row r="750" spans="1:1">
      <c r="A750" s="456"/>
    </row>
    <row r="751" spans="1:1">
      <c r="A751" s="456"/>
    </row>
    <row r="752" spans="1:1">
      <c r="A752" s="456"/>
    </row>
    <row r="753" spans="1:1">
      <c r="A753" s="456"/>
    </row>
    <row r="754" spans="1:1">
      <c r="A754" s="456"/>
    </row>
    <row r="755" spans="1:1">
      <c r="A755" s="456"/>
    </row>
    <row r="756" spans="1:1">
      <c r="A756" s="456"/>
    </row>
    <row r="757" spans="1:1">
      <c r="A757" s="456"/>
    </row>
    <row r="758" spans="1:1">
      <c r="A758" s="456"/>
    </row>
    <row r="759" spans="1:1">
      <c r="A759" s="456"/>
    </row>
    <row r="760" spans="1:1">
      <c r="A760" s="456"/>
    </row>
    <row r="761" spans="1:1">
      <c r="A761" s="456"/>
    </row>
    <row r="762" spans="1:1">
      <c r="A762" s="456"/>
    </row>
    <row r="763" spans="1:1">
      <c r="A763" s="456"/>
    </row>
    <row r="764" spans="1:1">
      <c r="A764" s="456"/>
    </row>
    <row r="765" spans="1:1">
      <c r="A765" s="456"/>
    </row>
    <row r="766" spans="1:1">
      <c r="A766" s="456"/>
    </row>
    <row r="767" spans="1:1">
      <c r="A767" s="456"/>
    </row>
    <row r="768" spans="1:1">
      <c r="A768" s="456"/>
    </row>
    <row r="769" spans="1:1">
      <c r="A769" s="456"/>
    </row>
    <row r="770" spans="1:1">
      <c r="A770" s="456"/>
    </row>
    <row r="771" spans="1:1">
      <c r="A771" s="456"/>
    </row>
    <row r="772" spans="1:1">
      <c r="A772" s="456"/>
    </row>
    <row r="773" spans="1:1">
      <c r="A773" s="456"/>
    </row>
    <row r="774" spans="1:1">
      <c r="A774" s="456"/>
    </row>
    <row r="775" spans="1:1">
      <c r="A775" s="456"/>
    </row>
    <row r="776" spans="1:1">
      <c r="A776" s="456"/>
    </row>
    <row r="777" spans="1:1">
      <c r="A777" s="456"/>
    </row>
    <row r="778" spans="1:1">
      <c r="A778" s="456"/>
    </row>
    <row r="779" spans="1:1">
      <c r="A779" s="456"/>
    </row>
    <row r="780" spans="1:1">
      <c r="A780" s="456"/>
    </row>
    <row r="781" spans="1:1">
      <c r="A781" s="456"/>
    </row>
    <row r="782" spans="1:1">
      <c r="A782" s="456"/>
    </row>
    <row r="783" spans="1:1">
      <c r="A783" s="456"/>
    </row>
    <row r="784" spans="1:1">
      <c r="A784" s="456"/>
    </row>
    <row r="785" spans="1:1">
      <c r="A785" s="456"/>
    </row>
    <row r="786" spans="1:1">
      <c r="A786" s="456"/>
    </row>
    <row r="787" spans="1:1">
      <c r="A787" s="456"/>
    </row>
    <row r="788" spans="1:1">
      <c r="A788" s="456"/>
    </row>
    <row r="789" spans="1:1">
      <c r="A789" s="456"/>
    </row>
    <row r="790" spans="1:1">
      <c r="A790" s="456"/>
    </row>
    <row r="791" spans="1:1">
      <c r="A791" s="456"/>
    </row>
    <row r="792" spans="1:1">
      <c r="A792" s="456"/>
    </row>
    <row r="793" spans="1:1">
      <c r="A793" s="456"/>
    </row>
    <row r="794" spans="1:1">
      <c r="A794" s="456"/>
    </row>
    <row r="795" spans="1:1">
      <c r="A795" s="456"/>
    </row>
    <row r="796" spans="1:1">
      <c r="A796" s="456"/>
    </row>
    <row r="797" spans="1:1">
      <c r="A797" s="456"/>
    </row>
    <row r="798" spans="1:1">
      <c r="A798" s="456"/>
    </row>
    <row r="799" spans="1:1">
      <c r="A799" s="456"/>
    </row>
    <row r="800" spans="1:1">
      <c r="A800" s="456"/>
    </row>
    <row r="801" spans="1:1">
      <c r="A801" s="456"/>
    </row>
    <row r="802" spans="1:1">
      <c r="A802" s="456"/>
    </row>
  </sheetData>
  <mergeCells count="12">
    <mergeCell ref="F3:G3"/>
    <mergeCell ref="F4:H4"/>
    <mergeCell ref="F2:H2"/>
    <mergeCell ref="A7:B7"/>
    <mergeCell ref="C7:C8"/>
    <mergeCell ref="H7:J7"/>
    <mergeCell ref="A6:K6"/>
    <mergeCell ref="D7:D8"/>
    <mergeCell ref="E7:E8"/>
    <mergeCell ref="F7:F8"/>
    <mergeCell ref="G7:G8"/>
    <mergeCell ref="K7:K8"/>
  </mergeCells>
  <conditionalFormatting sqref="D9">
    <cfRule type="cellIs" dxfId="4" priority="14" operator="equal">
      <formula>"INSERIR CÓDIGO!"</formula>
    </cfRule>
  </conditionalFormatting>
  <conditionalFormatting sqref="D24">
    <cfRule type="cellIs" dxfId="3" priority="4" operator="equal">
      <formula>"INSERIR CÓDIGO!"</formula>
    </cfRule>
  </conditionalFormatting>
  <conditionalFormatting sqref="D27">
    <cfRule type="cellIs" dxfId="2" priority="3" operator="equal">
      <formula>"INSERIR CÓDIGO!"</formula>
    </cfRule>
  </conditionalFormatting>
  <conditionalFormatting sqref="D14">
    <cfRule type="cellIs" dxfId="1" priority="2" operator="equal">
      <formula>"INSERIR CÓDIGO!"</formula>
    </cfRule>
  </conditionalFormatting>
  <conditionalFormatting sqref="D17">
    <cfRule type="cellIs" dxfId="0" priority="1" operator="equal">
      <formula>"INSERIR CÓDIGO!"</formula>
    </cfRule>
  </conditionalFormatting>
  <printOptions horizontalCentered="1" verticalCentered="1"/>
  <pageMargins left="0.39370078740157483" right="0.39370078740157483" top="1.1811023622047245" bottom="0.98425196850393704" header="0.98425196850393704" footer="0"/>
  <pageSetup paperSize="9" scale="71" fitToHeight="0" orientation="landscape" r:id="rId1"/>
  <headerFooter alignWithMargins="0">
    <oddHeader>&amp;RPágina &amp;P de &amp;N</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I86"/>
  <sheetViews>
    <sheetView view="pageBreakPreview" topLeftCell="A9" zoomScaleNormal="85" zoomScaleSheetLayoutView="100" workbookViewId="0">
      <selection activeCell="I23" sqref="I23"/>
    </sheetView>
  </sheetViews>
  <sheetFormatPr defaultRowHeight="15"/>
  <cols>
    <col min="1" max="1" width="7.5703125" bestFit="1" customWidth="1"/>
    <col min="4" max="4" width="38.28515625" customWidth="1"/>
    <col min="5" max="5" width="7" customWidth="1"/>
    <col min="6" max="6" width="20" bestFit="1" customWidth="1"/>
    <col min="7" max="7" width="19.5703125" bestFit="1" customWidth="1"/>
    <col min="8" max="8" width="18.85546875" bestFit="1" customWidth="1"/>
    <col min="9" max="9" width="16.7109375" customWidth="1"/>
  </cols>
  <sheetData>
    <row r="1" spans="1:9">
      <c r="A1" s="808"/>
      <c r="B1" s="809"/>
      <c r="C1" s="809"/>
      <c r="D1" s="809"/>
      <c r="E1" s="809"/>
      <c r="F1" s="809"/>
      <c r="G1" s="809"/>
      <c r="H1" s="809"/>
      <c r="I1" s="810"/>
    </row>
    <row r="2" spans="1:9">
      <c r="A2" s="811"/>
      <c r="B2" s="812"/>
      <c r="C2" s="812"/>
      <c r="D2" s="812"/>
      <c r="E2" s="812"/>
      <c r="F2" s="812"/>
      <c r="G2" s="812"/>
      <c r="H2" s="812"/>
      <c r="I2" s="813"/>
    </row>
    <row r="3" spans="1:9">
      <c r="A3" s="811"/>
      <c r="B3" s="812"/>
      <c r="C3" s="812"/>
      <c r="D3" s="812"/>
      <c r="E3" s="812"/>
      <c r="F3" s="812"/>
      <c r="G3" s="812"/>
      <c r="H3" s="812"/>
      <c r="I3" s="813"/>
    </row>
    <row r="4" spans="1:9">
      <c r="A4" s="811"/>
      <c r="B4" s="812"/>
      <c r="C4" s="812"/>
      <c r="D4" s="812"/>
      <c r="E4" s="812"/>
      <c r="F4" s="812"/>
      <c r="G4" s="812"/>
      <c r="H4" s="812"/>
      <c r="I4" s="813"/>
    </row>
    <row r="5" spans="1:9" ht="15.75" thickBot="1">
      <c r="A5" s="811"/>
      <c r="B5" s="812"/>
      <c r="C5" s="812"/>
      <c r="D5" s="812"/>
      <c r="E5" s="812"/>
      <c r="F5" s="812"/>
      <c r="G5" s="812"/>
      <c r="H5" s="812"/>
      <c r="I5" s="813"/>
    </row>
    <row r="6" spans="1:9" ht="18" thickBot="1">
      <c r="A6" s="814" t="s">
        <v>21018</v>
      </c>
      <c r="B6" s="815"/>
      <c r="C6" s="815"/>
      <c r="D6" s="815"/>
      <c r="E6" s="815"/>
      <c r="F6" s="815"/>
      <c r="G6" s="815"/>
      <c r="H6" s="815"/>
      <c r="I6" s="816"/>
    </row>
    <row r="7" spans="1:9" ht="15.75" customHeight="1" thickBot="1"/>
    <row r="8" spans="1:9" ht="15.75" customHeight="1" thickBot="1">
      <c r="D8" s="78"/>
      <c r="E8" s="78"/>
      <c r="F8" s="79" t="s">
        <v>2829</v>
      </c>
      <c r="G8" s="80" t="s">
        <v>2830</v>
      </c>
      <c r="H8" s="80" t="s">
        <v>2831</v>
      </c>
      <c r="I8" s="817" t="s">
        <v>2832</v>
      </c>
    </row>
    <row r="9" spans="1:9" ht="15.75" customHeight="1">
      <c r="D9" s="553" t="s">
        <v>21014</v>
      </c>
      <c r="E9" s="554"/>
      <c r="F9" s="555"/>
      <c r="G9" s="558"/>
      <c r="H9" s="561"/>
      <c r="I9" s="818"/>
    </row>
    <row r="10" spans="1:9" ht="15.75" customHeight="1">
      <c r="D10" s="474" t="s">
        <v>2833</v>
      </c>
      <c r="E10" s="478"/>
      <c r="F10" s="556"/>
      <c r="G10" s="559" t="s">
        <v>21037</v>
      </c>
      <c r="H10" s="562"/>
      <c r="I10" s="818"/>
    </row>
    <row r="11" spans="1:9" ht="15.75" customHeight="1">
      <c r="C11" s="76"/>
      <c r="D11" s="474" t="s">
        <v>2834</v>
      </c>
      <c r="E11" s="478"/>
      <c r="F11" s="556"/>
      <c r="G11" s="559"/>
      <c r="H11" s="562"/>
      <c r="I11" s="818"/>
    </row>
    <row r="12" spans="1:9" ht="15.75" customHeight="1" thickBot="1">
      <c r="C12" s="76"/>
      <c r="D12" s="475" t="s">
        <v>2566</v>
      </c>
      <c r="E12" s="479"/>
      <c r="F12" s="557"/>
      <c r="G12" s="560"/>
      <c r="H12" s="563"/>
      <c r="I12" s="819"/>
    </row>
    <row r="13" spans="1:9" ht="15.75" thickBot="1">
      <c r="A13" s="81" t="s">
        <v>2710</v>
      </c>
      <c r="B13" s="803" t="s">
        <v>2567</v>
      </c>
      <c r="C13" s="804"/>
      <c r="D13" s="805"/>
      <c r="E13" s="476" t="s">
        <v>189</v>
      </c>
      <c r="F13" s="83" t="s">
        <v>2565</v>
      </c>
      <c r="G13" s="83" t="s">
        <v>2565</v>
      </c>
      <c r="H13" s="83" t="s">
        <v>2565</v>
      </c>
      <c r="I13" s="85"/>
    </row>
    <row r="14" spans="1:9" s="77" customFormat="1" ht="15.75" customHeight="1" thickBot="1">
      <c r="A14" s="468" t="s">
        <v>21015</v>
      </c>
      <c r="B14" s="806" t="s">
        <v>21033</v>
      </c>
      <c r="C14" s="807"/>
      <c r="D14" s="807"/>
      <c r="E14" s="477" t="s">
        <v>2572</v>
      </c>
      <c r="F14" s="82">
        <v>22.75</v>
      </c>
      <c r="G14" s="82">
        <v>39.200000000000003</v>
      </c>
      <c r="H14" s="82"/>
      <c r="I14" s="84">
        <f>AVERAGE(F14:G14)</f>
        <v>30.975000000000001</v>
      </c>
    </row>
    <row r="15" spans="1:9" ht="6.75" customHeight="1" thickBot="1"/>
    <row r="16" spans="1:9" ht="15.75" customHeight="1" thickBot="1">
      <c r="D16" s="78"/>
      <c r="E16" s="78"/>
      <c r="F16" s="79" t="s">
        <v>2829</v>
      </c>
      <c r="G16" s="80" t="s">
        <v>2830</v>
      </c>
      <c r="H16" s="80" t="s">
        <v>2831</v>
      </c>
      <c r="I16" s="817" t="s">
        <v>2832</v>
      </c>
    </row>
    <row r="17" spans="1:9" ht="15.75" customHeight="1">
      <c r="D17" s="553" t="s">
        <v>21014</v>
      </c>
      <c r="E17" s="554"/>
      <c r="F17" s="555"/>
      <c r="G17" s="558"/>
      <c r="H17" s="561"/>
      <c r="I17" s="818"/>
    </row>
    <row r="18" spans="1:9" ht="15.75" customHeight="1">
      <c r="D18" s="474" t="s">
        <v>2833</v>
      </c>
      <c r="E18" s="478"/>
      <c r="F18" s="556"/>
      <c r="G18" s="559" t="s">
        <v>21037</v>
      </c>
      <c r="H18" s="562"/>
      <c r="I18" s="818"/>
    </row>
    <row r="19" spans="1:9" ht="15.75" customHeight="1">
      <c r="C19" s="76"/>
      <c r="D19" s="474" t="s">
        <v>2834</v>
      </c>
      <c r="E19" s="478"/>
      <c r="F19" s="556"/>
      <c r="G19" s="559"/>
      <c r="H19" s="562"/>
      <c r="I19" s="818"/>
    </row>
    <row r="20" spans="1:9" ht="15.75" customHeight="1" thickBot="1">
      <c r="C20" s="76"/>
      <c r="D20" s="475" t="s">
        <v>2566</v>
      </c>
      <c r="E20" s="479"/>
      <c r="F20" s="557"/>
      <c r="G20" s="560"/>
      <c r="H20" s="563"/>
      <c r="I20" s="819"/>
    </row>
    <row r="21" spans="1:9" ht="15.75" thickBot="1">
      <c r="A21" s="81" t="s">
        <v>2710</v>
      </c>
      <c r="B21" s="803" t="s">
        <v>2567</v>
      </c>
      <c r="C21" s="804"/>
      <c r="D21" s="805"/>
      <c r="E21" s="476" t="s">
        <v>189</v>
      </c>
      <c r="F21" s="83" t="s">
        <v>2565</v>
      </c>
      <c r="G21" s="83" t="s">
        <v>2565</v>
      </c>
      <c r="H21" s="83" t="s">
        <v>2565</v>
      </c>
      <c r="I21" s="85"/>
    </row>
    <row r="22" spans="1:9" s="77" customFormat="1" ht="15.75" customHeight="1" thickBot="1">
      <c r="A22" s="468" t="s">
        <v>21016</v>
      </c>
      <c r="B22" s="806" t="s">
        <v>21036</v>
      </c>
      <c r="C22" s="807"/>
      <c r="D22" s="807"/>
      <c r="E22" s="477" t="s">
        <v>2572</v>
      </c>
      <c r="F22" s="82">
        <v>90</v>
      </c>
      <c r="G22" s="82">
        <v>100.8</v>
      </c>
      <c r="H22" s="82"/>
      <c r="I22" s="84">
        <f>AVERAGE(F22:G22)</f>
        <v>95.4</v>
      </c>
    </row>
    <row r="23" spans="1:9" ht="6.75" customHeight="1" thickBot="1"/>
    <row r="24" spans="1:9" ht="15.75" customHeight="1" thickBot="1">
      <c r="D24" s="78"/>
      <c r="E24" s="78"/>
      <c r="F24" s="79" t="s">
        <v>2829</v>
      </c>
      <c r="G24" s="80" t="s">
        <v>2830</v>
      </c>
      <c r="H24" s="80" t="s">
        <v>2831</v>
      </c>
      <c r="I24" s="817" t="s">
        <v>2832</v>
      </c>
    </row>
    <row r="25" spans="1:9" ht="15.75" customHeight="1">
      <c r="D25" s="553" t="s">
        <v>21014</v>
      </c>
      <c r="E25" s="554"/>
      <c r="F25" s="555"/>
      <c r="G25" s="558"/>
      <c r="H25" s="561"/>
      <c r="I25" s="818"/>
    </row>
    <row r="26" spans="1:9" ht="15.75" customHeight="1">
      <c r="D26" s="474" t="s">
        <v>2833</v>
      </c>
      <c r="E26" s="478"/>
      <c r="F26" s="556"/>
      <c r="G26" s="559"/>
      <c r="H26" s="562"/>
      <c r="I26" s="818"/>
    </row>
    <row r="27" spans="1:9" ht="15.75" customHeight="1">
      <c r="C27" s="76"/>
      <c r="D27" s="474" t="s">
        <v>2834</v>
      </c>
      <c r="E27" s="478"/>
      <c r="F27" s="556"/>
      <c r="G27" s="559"/>
      <c r="H27" s="562"/>
      <c r="I27" s="818"/>
    </row>
    <row r="28" spans="1:9" ht="15.75" customHeight="1" thickBot="1">
      <c r="C28" s="76"/>
      <c r="D28" s="475" t="s">
        <v>2566</v>
      </c>
      <c r="E28" s="479"/>
      <c r="F28" s="557"/>
      <c r="G28" s="560"/>
      <c r="H28" s="563"/>
      <c r="I28" s="819"/>
    </row>
    <row r="29" spans="1:9" ht="15.75" thickBot="1">
      <c r="A29" s="81" t="s">
        <v>2710</v>
      </c>
      <c r="B29" s="803" t="s">
        <v>2567</v>
      </c>
      <c r="C29" s="804"/>
      <c r="D29" s="805"/>
      <c r="E29" s="476" t="s">
        <v>189</v>
      </c>
      <c r="F29" s="83" t="s">
        <v>2565</v>
      </c>
      <c r="G29" s="83" t="s">
        <v>2565</v>
      </c>
      <c r="H29" s="83" t="s">
        <v>2565</v>
      </c>
      <c r="I29" s="85"/>
    </row>
    <row r="30" spans="1:9" s="77" customFormat="1" ht="15.75" customHeight="1" thickBot="1">
      <c r="A30" s="468" t="s">
        <v>21017</v>
      </c>
      <c r="B30" s="806"/>
      <c r="C30" s="807"/>
      <c r="D30" s="807"/>
      <c r="E30" s="477"/>
      <c r="F30" s="82"/>
      <c r="G30" s="82"/>
      <c r="H30" s="82"/>
      <c r="I30" s="84" t="str">
        <f>IF(F30&lt;&gt;"",AVERAGE(F30:H30)," ")</f>
        <v xml:space="preserve"> </v>
      </c>
    </row>
    <row r="31" spans="1:9" ht="6.75" customHeight="1" thickBot="1"/>
    <row r="32" spans="1:9" ht="15.75" customHeight="1" thickBot="1">
      <c r="D32" s="78"/>
      <c r="E32" s="78"/>
      <c r="F32" s="79" t="s">
        <v>2829</v>
      </c>
      <c r="G32" s="80" t="s">
        <v>2830</v>
      </c>
      <c r="H32" s="80" t="s">
        <v>2831</v>
      </c>
      <c r="I32" s="817" t="s">
        <v>2832</v>
      </c>
    </row>
    <row r="33" spans="1:9" ht="15.75" customHeight="1">
      <c r="D33" s="553" t="s">
        <v>21014</v>
      </c>
      <c r="E33" s="554"/>
      <c r="F33" s="555"/>
      <c r="G33" s="558"/>
      <c r="H33" s="561"/>
      <c r="I33" s="818"/>
    </row>
    <row r="34" spans="1:9" ht="15.75" customHeight="1">
      <c r="D34" s="474" t="s">
        <v>2833</v>
      </c>
      <c r="E34" s="478"/>
      <c r="F34" s="556"/>
      <c r="G34" s="559"/>
      <c r="H34" s="562"/>
      <c r="I34" s="818"/>
    </row>
    <row r="35" spans="1:9" ht="15.75" customHeight="1">
      <c r="C35" s="76"/>
      <c r="D35" s="474" t="s">
        <v>2834</v>
      </c>
      <c r="E35" s="478"/>
      <c r="F35" s="556"/>
      <c r="G35" s="559"/>
      <c r="H35" s="562"/>
      <c r="I35" s="818"/>
    </row>
    <row r="36" spans="1:9" ht="15.75" customHeight="1" thickBot="1">
      <c r="C36" s="76"/>
      <c r="D36" s="475" t="s">
        <v>2566</v>
      </c>
      <c r="E36" s="479"/>
      <c r="F36" s="557"/>
      <c r="G36" s="560"/>
      <c r="H36" s="563"/>
      <c r="I36" s="819"/>
    </row>
    <row r="37" spans="1:9" ht="15.75" thickBot="1">
      <c r="A37" s="81" t="s">
        <v>2710</v>
      </c>
      <c r="B37" s="803" t="s">
        <v>2567</v>
      </c>
      <c r="C37" s="804"/>
      <c r="D37" s="805"/>
      <c r="E37" s="476" t="s">
        <v>189</v>
      </c>
      <c r="F37" s="83" t="s">
        <v>2565</v>
      </c>
      <c r="G37" s="83" t="s">
        <v>2565</v>
      </c>
      <c r="H37" s="83" t="s">
        <v>2565</v>
      </c>
      <c r="I37" s="85"/>
    </row>
    <row r="38" spans="1:9" s="77" customFormat="1" ht="15.75" customHeight="1" thickBot="1">
      <c r="A38" s="468" t="s">
        <v>21017</v>
      </c>
      <c r="B38" s="806"/>
      <c r="C38" s="807"/>
      <c r="D38" s="807"/>
      <c r="E38" s="477"/>
      <c r="F38" s="82"/>
      <c r="G38" s="82"/>
      <c r="H38" s="82"/>
      <c r="I38" s="84" t="str">
        <f>IF(F38&lt;&gt;"",AVERAGE(F38:H38)," ")</f>
        <v xml:space="preserve"> </v>
      </c>
    </row>
    <row r="39" spans="1:9" ht="6.75" customHeight="1" thickBot="1"/>
    <row r="40" spans="1:9" ht="15.75" customHeight="1" thickBot="1">
      <c r="D40" s="78"/>
      <c r="E40" s="78"/>
      <c r="F40" s="79" t="s">
        <v>2829</v>
      </c>
      <c r="G40" s="80" t="s">
        <v>2830</v>
      </c>
      <c r="H40" s="80" t="s">
        <v>2831</v>
      </c>
      <c r="I40" s="817" t="s">
        <v>2832</v>
      </c>
    </row>
    <row r="41" spans="1:9" ht="15.75" customHeight="1">
      <c r="D41" s="553" t="s">
        <v>21014</v>
      </c>
      <c r="E41" s="554"/>
      <c r="F41" s="555"/>
      <c r="G41" s="558"/>
      <c r="H41" s="561"/>
      <c r="I41" s="818"/>
    </row>
    <row r="42" spans="1:9" ht="15.75" customHeight="1">
      <c r="D42" s="474" t="s">
        <v>2833</v>
      </c>
      <c r="E42" s="478"/>
      <c r="F42" s="556"/>
      <c r="G42" s="559"/>
      <c r="H42" s="562"/>
      <c r="I42" s="818"/>
    </row>
    <row r="43" spans="1:9" ht="15.75" customHeight="1">
      <c r="C43" s="76"/>
      <c r="D43" s="474" t="s">
        <v>2834</v>
      </c>
      <c r="E43" s="478"/>
      <c r="F43" s="556"/>
      <c r="G43" s="559"/>
      <c r="H43" s="562"/>
      <c r="I43" s="818"/>
    </row>
    <row r="44" spans="1:9" ht="15.75" customHeight="1" thickBot="1">
      <c r="C44" s="76"/>
      <c r="D44" s="475" t="s">
        <v>2566</v>
      </c>
      <c r="E44" s="479"/>
      <c r="F44" s="557"/>
      <c r="G44" s="560"/>
      <c r="H44" s="563"/>
      <c r="I44" s="819"/>
    </row>
    <row r="45" spans="1:9" ht="15.75" thickBot="1">
      <c r="A45" s="81" t="s">
        <v>2710</v>
      </c>
      <c r="B45" s="803" t="s">
        <v>2567</v>
      </c>
      <c r="C45" s="804"/>
      <c r="D45" s="805"/>
      <c r="E45" s="476" t="s">
        <v>189</v>
      </c>
      <c r="F45" s="83" t="s">
        <v>2565</v>
      </c>
      <c r="G45" s="83" t="s">
        <v>2565</v>
      </c>
      <c r="H45" s="83" t="s">
        <v>2565</v>
      </c>
      <c r="I45" s="85"/>
    </row>
    <row r="46" spans="1:9" s="77" customFormat="1" ht="15.75" customHeight="1" thickBot="1">
      <c r="A46" s="468" t="s">
        <v>21017</v>
      </c>
      <c r="B46" s="806"/>
      <c r="C46" s="807"/>
      <c r="D46" s="807"/>
      <c r="E46" s="477"/>
      <c r="F46" s="82"/>
      <c r="G46" s="82"/>
      <c r="H46" s="82"/>
      <c r="I46" s="84" t="str">
        <f>IF(F46&lt;&gt;"",AVERAGE(F46:H46)," ")</f>
        <v xml:space="preserve"> </v>
      </c>
    </row>
    <row r="47" spans="1:9" ht="6.75" customHeight="1" thickBot="1"/>
    <row r="48" spans="1:9" ht="15.75" customHeight="1" thickBot="1">
      <c r="D48" s="78"/>
      <c r="E48" s="78"/>
      <c r="F48" s="79" t="s">
        <v>2829</v>
      </c>
      <c r="G48" s="80" t="s">
        <v>2830</v>
      </c>
      <c r="H48" s="80" t="s">
        <v>2831</v>
      </c>
      <c r="I48" s="817" t="s">
        <v>2832</v>
      </c>
    </row>
    <row r="49" spans="1:9" ht="15.75" customHeight="1">
      <c r="D49" s="553" t="s">
        <v>21014</v>
      </c>
      <c r="E49" s="554"/>
      <c r="F49" s="555"/>
      <c r="G49" s="558"/>
      <c r="H49" s="561"/>
      <c r="I49" s="818"/>
    </row>
    <row r="50" spans="1:9" ht="15.75" customHeight="1">
      <c r="D50" s="474" t="s">
        <v>2833</v>
      </c>
      <c r="E50" s="478"/>
      <c r="F50" s="556"/>
      <c r="G50" s="559"/>
      <c r="H50" s="562"/>
      <c r="I50" s="818"/>
    </row>
    <row r="51" spans="1:9" ht="15.75" customHeight="1">
      <c r="C51" s="76"/>
      <c r="D51" s="474" t="s">
        <v>2834</v>
      </c>
      <c r="E51" s="478"/>
      <c r="F51" s="556"/>
      <c r="G51" s="559"/>
      <c r="H51" s="562"/>
      <c r="I51" s="818"/>
    </row>
    <row r="52" spans="1:9" ht="15.75" customHeight="1" thickBot="1">
      <c r="C52" s="76"/>
      <c r="D52" s="475" t="s">
        <v>2566</v>
      </c>
      <c r="E52" s="479"/>
      <c r="F52" s="557"/>
      <c r="G52" s="560"/>
      <c r="H52" s="563"/>
      <c r="I52" s="819"/>
    </row>
    <row r="53" spans="1:9" ht="15.75" thickBot="1">
      <c r="A53" s="81" t="s">
        <v>2710</v>
      </c>
      <c r="B53" s="803" t="s">
        <v>2567</v>
      </c>
      <c r="C53" s="804"/>
      <c r="D53" s="805"/>
      <c r="E53" s="476" t="s">
        <v>189</v>
      </c>
      <c r="F53" s="83" t="s">
        <v>2565</v>
      </c>
      <c r="G53" s="83" t="s">
        <v>2565</v>
      </c>
      <c r="H53" s="83" t="s">
        <v>2565</v>
      </c>
      <c r="I53" s="85"/>
    </row>
    <row r="54" spans="1:9" s="77" customFormat="1" ht="15.75" customHeight="1" thickBot="1">
      <c r="A54" s="468" t="s">
        <v>21017</v>
      </c>
      <c r="B54" s="806"/>
      <c r="C54" s="807"/>
      <c r="D54" s="807"/>
      <c r="E54" s="477"/>
      <c r="F54" s="82"/>
      <c r="G54" s="82"/>
      <c r="H54" s="82"/>
      <c r="I54" s="84" t="str">
        <f>IF(F54&lt;&gt;"",AVERAGE(F54:H54)," ")</f>
        <v xml:space="preserve"> </v>
      </c>
    </row>
    <row r="55" spans="1:9" ht="6.75" customHeight="1" thickBot="1"/>
    <row r="56" spans="1:9" ht="15.75" customHeight="1" thickBot="1">
      <c r="D56" s="78"/>
      <c r="E56" s="78"/>
      <c r="F56" s="79" t="s">
        <v>2829</v>
      </c>
      <c r="G56" s="80" t="s">
        <v>2830</v>
      </c>
      <c r="H56" s="80" t="s">
        <v>2831</v>
      </c>
      <c r="I56" s="817" t="s">
        <v>2832</v>
      </c>
    </row>
    <row r="57" spans="1:9" ht="15.75" customHeight="1">
      <c r="D57" s="553" t="s">
        <v>21014</v>
      </c>
      <c r="E57" s="554"/>
      <c r="F57" s="555"/>
      <c r="G57" s="558"/>
      <c r="H57" s="561"/>
      <c r="I57" s="818"/>
    </row>
    <row r="58" spans="1:9" ht="15.75" customHeight="1">
      <c r="D58" s="474" t="s">
        <v>2833</v>
      </c>
      <c r="E58" s="478"/>
      <c r="F58" s="556"/>
      <c r="G58" s="559"/>
      <c r="H58" s="562"/>
      <c r="I58" s="818"/>
    </row>
    <row r="59" spans="1:9" ht="15.75" customHeight="1">
      <c r="C59" s="76"/>
      <c r="D59" s="474" t="s">
        <v>2834</v>
      </c>
      <c r="E59" s="478"/>
      <c r="F59" s="556"/>
      <c r="G59" s="559"/>
      <c r="H59" s="562"/>
      <c r="I59" s="818"/>
    </row>
    <row r="60" spans="1:9" ht="15.75" customHeight="1" thickBot="1">
      <c r="C60" s="76"/>
      <c r="D60" s="475" t="s">
        <v>2566</v>
      </c>
      <c r="E60" s="479"/>
      <c r="F60" s="557"/>
      <c r="G60" s="560"/>
      <c r="H60" s="563"/>
      <c r="I60" s="819"/>
    </row>
    <row r="61" spans="1:9" ht="15.75" thickBot="1">
      <c r="A61" s="81" t="s">
        <v>2710</v>
      </c>
      <c r="B61" s="803" t="s">
        <v>2567</v>
      </c>
      <c r="C61" s="804"/>
      <c r="D61" s="805"/>
      <c r="E61" s="476" t="s">
        <v>189</v>
      </c>
      <c r="F61" s="83" t="s">
        <v>2565</v>
      </c>
      <c r="G61" s="83" t="s">
        <v>2565</v>
      </c>
      <c r="H61" s="83" t="s">
        <v>2565</v>
      </c>
      <c r="I61" s="85"/>
    </row>
    <row r="62" spans="1:9" s="77" customFormat="1" ht="15.75" customHeight="1" thickBot="1">
      <c r="A62" s="468" t="s">
        <v>21017</v>
      </c>
      <c r="B62" s="806"/>
      <c r="C62" s="807"/>
      <c r="D62" s="807"/>
      <c r="E62" s="477"/>
      <c r="F62" s="82"/>
      <c r="G62" s="82"/>
      <c r="H62" s="82"/>
      <c r="I62" s="84" t="str">
        <f>IF(F62&lt;&gt;"",AVERAGE(F62:H62)," ")</f>
        <v xml:space="preserve"> </v>
      </c>
    </row>
    <row r="63" spans="1:9" ht="6.75" customHeight="1" thickBot="1"/>
    <row r="64" spans="1:9" ht="15.75" customHeight="1" thickBot="1">
      <c r="D64" s="78"/>
      <c r="E64" s="78"/>
      <c r="F64" s="79" t="s">
        <v>2829</v>
      </c>
      <c r="G64" s="80" t="s">
        <v>2830</v>
      </c>
      <c r="H64" s="80" t="s">
        <v>2831</v>
      </c>
      <c r="I64" s="817" t="s">
        <v>2832</v>
      </c>
    </row>
    <row r="65" spans="1:9" ht="15.75" customHeight="1">
      <c r="D65" s="553" t="s">
        <v>21014</v>
      </c>
      <c r="E65" s="554"/>
      <c r="F65" s="555"/>
      <c r="G65" s="558"/>
      <c r="H65" s="561"/>
      <c r="I65" s="818"/>
    </row>
    <row r="66" spans="1:9" ht="15.75" customHeight="1">
      <c r="D66" s="474" t="s">
        <v>2833</v>
      </c>
      <c r="E66" s="478"/>
      <c r="F66" s="556"/>
      <c r="G66" s="559"/>
      <c r="H66" s="562"/>
      <c r="I66" s="818"/>
    </row>
    <row r="67" spans="1:9" ht="15.75" customHeight="1">
      <c r="C67" s="76"/>
      <c r="D67" s="474" t="s">
        <v>2834</v>
      </c>
      <c r="E67" s="478"/>
      <c r="F67" s="556"/>
      <c r="G67" s="559"/>
      <c r="H67" s="562"/>
      <c r="I67" s="818"/>
    </row>
    <row r="68" spans="1:9" ht="15.75" customHeight="1" thickBot="1">
      <c r="C68" s="76"/>
      <c r="D68" s="475" t="s">
        <v>2566</v>
      </c>
      <c r="E68" s="479"/>
      <c r="F68" s="557"/>
      <c r="G68" s="560"/>
      <c r="H68" s="563"/>
      <c r="I68" s="819"/>
    </row>
    <row r="69" spans="1:9" ht="15.75" thickBot="1">
      <c r="A69" s="81" t="s">
        <v>2710</v>
      </c>
      <c r="B69" s="803" t="s">
        <v>2567</v>
      </c>
      <c r="C69" s="804"/>
      <c r="D69" s="805"/>
      <c r="E69" s="476" t="s">
        <v>189</v>
      </c>
      <c r="F69" s="83" t="s">
        <v>2565</v>
      </c>
      <c r="G69" s="83" t="s">
        <v>2565</v>
      </c>
      <c r="H69" s="83" t="s">
        <v>2565</v>
      </c>
      <c r="I69" s="85"/>
    </row>
    <row r="70" spans="1:9" s="77" customFormat="1" ht="15.75" customHeight="1" thickBot="1">
      <c r="A70" s="468" t="s">
        <v>21017</v>
      </c>
      <c r="B70" s="806"/>
      <c r="C70" s="807"/>
      <c r="D70" s="807"/>
      <c r="E70" s="477"/>
      <c r="F70" s="82"/>
      <c r="G70" s="82"/>
      <c r="H70" s="82"/>
      <c r="I70" s="84" t="str">
        <f>IF(F70&lt;&gt;"",AVERAGE(F70:H70)," ")</f>
        <v xml:space="preserve"> </v>
      </c>
    </row>
    <row r="71" spans="1:9" ht="6.75" customHeight="1" thickBot="1"/>
    <row r="72" spans="1:9" ht="15.75" customHeight="1" thickBot="1">
      <c r="D72" s="78"/>
      <c r="E72" s="78"/>
      <c r="F72" s="79" t="s">
        <v>2829</v>
      </c>
      <c r="G72" s="80" t="s">
        <v>2830</v>
      </c>
      <c r="H72" s="80" t="s">
        <v>2831</v>
      </c>
      <c r="I72" s="817" t="s">
        <v>2832</v>
      </c>
    </row>
    <row r="73" spans="1:9" ht="15.75" customHeight="1">
      <c r="D73" s="553" t="s">
        <v>21014</v>
      </c>
      <c r="E73" s="554"/>
      <c r="F73" s="555"/>
      <c r="G73" s="558"/>
      <c r="H73" s="561"/>
      <c r="I73" s="818"/>
    </row>
    <row r="74" spans="1:9" ht="15.75" customHeight="1">
      <c r="D74" s="474" t="s">
        <v>2833</v>
      </c>
      <c r="E74" s="478"/>
      <c r="F74" s="556"/>
      <c r="G74" s="559"/>
      <c r="H74" s="562"/>
      <c r="I74" s="818"/>
    </row>
    <row r="75" spans="1:9" ht="15.75" customHeight="1">
      <c r="C75" s="76"/>
      <c r="D75" s="474" t="s">
        <v>2834</v>
      </c>
      <c r="E75" s="478"/>
      <c r="F75" s="556"/>
      <c r="G75" s="559"/>
      <c r="H75" s="562"/>
      <c r="I75" s="818"/>
    </row>
    <row r="76" spans="1:9" ht="15.75" customHeight="1" thickBot="1">
      <c r="C76" s="76"/>
      <c r="D76" s="475" t="s">
        <v>2566</v>
      </c>
      <c r="E76" s="479"/>
      <c r="F76" s="557"/>
      <c r="G76" s="560"/>
      <c r="H76" s="563"/>
      <c r="I76" s="819"/>
    </row>
    <row r="77" spans="1:9" ht="15.75" thickBot="1">
      <c r="A77" s="81" t="s">
        <v>2710</v>
      </c>
      <c r="B77" s="803" t="s">
        <v>2567</v>
      </c>
      <c r="C77" s="804"/>
      <c r="D77" s="805"/>
      <c r="E77" s="476" t="s">
        <v>189</v>
      </c>
      <c r="F77" s="83" t="s">
        <v>2565</v>
      </c>
      <c r="G77" s="83" t="s">
        <v>2565</v>
      </c>
      <c r="H77" s="83" t="s">
        <v>2565</v>
      </c>
      <c r="I77" s="85"/>
    </row>
    <row r="78" spans="1:9" s="77" customFormat="1" ht="15.75" customHeight="1" thickBot="1">
      <c r="A78" s="468" t="s">
        <v>21017</v>
      </c>
      <c r="B78" s="806"/>
      <c r="C78" s="807"/>
      <c r="D78" s="807"/>
      <c r="E78" s="477"/>
      <c r="F78" s="82"/>
      <c r="G78" s="82"/>
      <c r="H78" s="82"/>
      <c r="I78" s="84" t="str">
        <f>IF(F78&lt;&gt;"",AVERAGE(F78:H78)," ")</f>
        <v xml:space="preserve"> </v>
      </c>
    </row>
    <row r="79" spans="1:9" ht="6.75" customHeight="1" thickBot="1"/>
    <row r="80" spans="1:9" ht="15.75" customHeight="1" thickBot="1">
      <c r="D80" s="78"/>
      <c r="E80" s="78"/>
      <c r="F80" s="79" t="s">
        <v>2829</v>
      </c>
      <c r="G80" s="80" t="s">
        <v>2830</v>
      </c>
      <c r="H80" s="80" t="s">
        <v>2831</v>
      </c>
      <c r="I80" s="817" t="s">
        <v>2832</v>
      </c>
    </row>
    <row r="81" spans="1:9" ht="15.75" customHeight="1">
      <c r="D81" s="553" t="s">
        <v>21014</v>
      </c>
      <c r="E81" s="554"/>
      <c r="F81" s="555"/>
      <c r="G81" s="558"/>
      <c r="H81" s="561"/>
      <c r="I81" s="818"/>
    </row>
    <row r="82" spans="1:9" ht="15.75" customHeight="1">
      <c r="D82" s="474" t="s">
        <v>2833</v>
      </c>
      <c r="E82" s="478"/>
      <c r="F82" s="556"/>
      <c r="G82" s="559"/>
      <c r="H82" s="562"/>
      <c r="I82" s="818"/>
    </row>
    <row r="83" spans="1:9" ht="15.75" customHeight="1">
      <c r="C83" s="76"/>
      <c r="D83" s="474" t="s">
        <v>2834</v>
      </c>
      <c r="E83" s="478"/>
      <c r="F83" s="556"/>
      <c r="G83" s="559"/>
      <c r="H83" s="562"/>
      <c r="I83" s="818"/>
    </row>
    <row r="84" spans="1:9" ht="15.75" customHeight="1" thickBot="1">
      <c r="C84" s="76"/>
      <c r="D84" s="475" t="s">
        <v>2566</v>
      </c>
      <c r="E84" s="479"/>
      <c r="F84" s="557"/>
      <c r="G84" s="560"/>
      <c r="H84" s="563"/>
      <c r="I84" s="819"/>
    </row>
    <row r="85" spans="1:9" ht="15.75" thickBot="1">
      <c r="A85" s="81" t="s">
        <v>2710</v>
      </c>
      <c r="B85" s="803" t="s">
        <v>2567</v>
      </c>
      <c r="C85" s="804"/>
      <c r="D85" s="805"/>
      <c r="E85" s="476" t="s">
        <v>189</v>
      </c>
      <c r="F85" s="83" t="s">
        <v>2565</v>
      </c>
      <c r="G85" s="83" t="s">
        <v>2565</v>
      </c>
      <c r="H85" s="83" t="s">
        <v>2565</v>
      </c>
      <c r="I85" s="85"/>
    </row>
    <row r="86" spans="1:9" s="77" customFormat="1" ht="15.75" customHeight="1" thickBot="1">
      <c r="A86" s="468" t="s">
        <v>21017</v>
      </c>
      <c r="B86" s="806"/>
      <c r="C86" s="807"/>
      <c r="D86" s="807"/>
      <c r="E86" s="477"/>
      <c r="F86" s="82"/>
      <c r="G86" s="82"/>
      <c r="H86" s="82"/>
      <c r="I86" s="84" t="str">
        <f>IF(F86&lt;&gt;"",AVERAGE(F86:H86)," ")</f>
        <v xml:space="preserve"> </v>
      </c>
    </row>
  </sheetData>
  <mergeCells count="32">
    <mergeCell ref="B86:D86"/>
    <mergeCell ref="I48:I52"/>
    <mergeCell ref="B53:D53"/>
    <mergeCell ref="B54:D54"/>
    <mergeCell ref="I56:I60"/>
    <mergeCell ref="B61:D61"/>
    <mergeCell ref="B62:D62"/>
    <mergeCell ref="I64:I68"/>
    <mergeCell ref="I72:I76"/>
    <mergeCell ref="I40:I44"/>
    <mergeCell ref="B45:D45"/>
    <mergeCell ref="B78:D78"/>
    <mergeCell ref="I80:I84"/>
    <mergeCell ref="B85:D85"/>
    <mergeCell ref="B46:D46"/>
    <mergeCell ref="B77:D77"/>
    <mergeCell ref="B69:D69"/>
    <mergeCell ref="B70:D70"/>
    <mergeCell ref="B37:D37"/>
    <mergeCell ref="B38:D38"/>
    <mergeCell ref="A1:I5"/>
    <mergeCell ref="B14:D14"/>
    <mergeCell ref="B13:D13"/>
    <mergeCell ref="A6:I6"/>
    <mergeCell ref="B21:D21"/>
    <mergeCell ref="I16:I20"/>
    <mergeCell ref="B22:D22"/>
    <mergeCell ref="B29:D29"/>
    <mergeCell ref="I24:I28"/>
    <mergeCell ref="I8:I12"/>
    <mergeCell ref="I32:I36"/>
    <mergeCell ref="B30:D30"/>
  </mergeCells>
  <printOptions horizontalCentered="1" verticalCentered="1"/>
  <pageMargins left="1.1811023622047245" right="0.78740157480314965" top="0.39370078740157483" bottom="0.39370078740157483" header="0.39370078740157483" footer="0"/>
  <pageSetup paperSize="9" scale="54" orientation="portrait" r:id="rId1"/>
  <headerFooter alignWithMargins="0">
    <oddHeader>&amp;RPágina &amp;P de &amp;N</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4"/>
  <dimension ref="A1:K58"/>
  <sheetViews>
    <sheetView view="pageBreakPreview" zoomScaleNormal="100" zoomScaleSheetLayoutView="100" workbookViewId="0">
      <selection activeCell="B13" sqref="B13:G13"/>
    </sheetView>
  </sheetViews>
  <sheetFormatPr defaultRowHeight="15"/>
  <cols>
    <col min="1" max="8" width="11.7109375" customWidth="1"/>
    <col min="9" max="9" width="13.28515625" customWidth="1"/>
  </cols>
  <sheetData>
    <row r="1" spans="1:10" s="31" customFormat="1" ht="61.5" customHeight="1">
      <c r="A1" s="825"/>
      <c r="B1" s="826"/>
      <c r="C1" s="826"/>
      <c r="D1" s="826"/>
      <c r="E1" s="826"/>
      <c r="F1" s="826"/>
      <c r="G1" s="826"/>
      <c r="H1" s="827"/>
      <c r="I1" s="36"/>
      <c r="J1" s="30"/>
    </row>
    <row r="2" spans="1:10" s="31" customFormat="1" ht="15" customHeight="1">
      <c r="A2" s="828"/>
      <c r="B2" s="829"/>
      <c r="C2" s="829"/>
      <c r="D2" s="829"/>
      <c r="E2" s="829"/>
      <c r="F2" s="829"/>
      <c r="G2" s="829"/>
      <c r="H2" s="830"/>
      <c r="I2" s="36"/>
      <c r="J2" s="30"/>
    </row>
    <row r="3" spans="1:10" s="31" customFormat="1" ht="15" customHeight="1">
      <c r="A3" s="140"/>
      <c r="B3" s="345" t="s">
        <v>2704</v>
      </c>
      <c r="C3" s="834" t="str">
        <f>IF(DADOS!D12&lt;&gt;"",DADOS!D12," ")</f>
        <v>UNESPAR - Campus Campo Mourão</v>
      </c>
      <c r="D3" s="834"/>
      <c r="E3" s="834"/>
      <c r="F3" s="834"/>
      <c r="G3" s="834"/>
      <c r="H3" s="142"/>
      <c r="I3" s="36"/>
      <c r="J3" s="30"/>
    </row>
    <row r="4" spans="1:10" s="31" customFormat="1" ht="15" customHeight="1">
      <c r="A4" s="143"/>
      <c r="B4" s="184" t="s">
        <v>2721</v>
      </c>
      <c r="C4" s="834" t="str">
        <f>IF(DADOS!$D$16&lt;&gt;"",DADOS!$D$16," ")</f>
        <v>Campo Mourão</v>
      </c>
      <c r="D4" s="834"/>
      <c r="E4" s="834"/>
      <c r="F4" s="834"/>
      <c r="G4" s="834"/>
      <c r="H4" s="144"/>
      <c r="I4" s="36"/>
      <c r="J4" s="30"/>
    </row>
    <row r="5" spans="1:10" s="31" customFormat="1" ht="15" customHeight="1">
      <c r="A5" s="143"/>
      <c r="B5" s="345" t="s">
        <v>1263</v>
      </c>
      <c r="C5" s="834" t="str">
        <f>IF(DADOS!D32&lt;&gt;"",DADOS!D32," ")</f>
        <v xml:space="preserve"> </v>
      </c>
      <c r="D5" s="834"/>
      <c r="E5" s="834"/>
      <c r="F5" s="834"/>
      <c r="G5" s="834"/>
      <c r="H5" s="144"/>
      <c r="I5" s="36"/>
      <c r="J5" s="30"/>
    </row>
    <row r="6" spans="1:10" s="31" customFormat="1" ht="15" customHeight="1" thickBot="1">
      <c r="A6" s="145"/>
      <c r="B6" s="30"/>
      <c r="C6" s="146"/>
      <c r="D6" s="35"/>
      <c r="E6" s="35"/>
      <c r="F6" s="35"/>
      <c r="G6" s="147"/>
      <c r="H6" s="148"/>
      <c r="I6" s="36"/>
      <c r="J6" s="30"/>
    </row>
    <row r="7" spans="1:10" ht="15" customHeight="1" thickBot="1">
      <c r="A7" s="831"/>
      <c r="B7" s="832"/>
      <c r="C7" s="832"/>
      <c r="D7" s="832"/>
      <c r="E7" s="832"/>
      <c r="F7" s="832"/>
      <c r="G7" s="832"/>
      <c r="H7" s="833"/>
    </row>
    <row r="8" spans="1:10" ht="15" customHeight="1">
      <c r="A8" s="368"/>
      <c r="B8" s="369"/>
      <c r="C8" s="369"/>
      <c r="D8" s="369"/>
      <c r="E8" s="369"/>
      <c r="F8" s="369"/>
      <c r="G8" s="369"/>
      <c r="H8" s="370"/>
    </row>
    <row r="9" spans="1:10" ht="15" customHeight="1">
      <c r="A9" s="372"/>
      <c r="B9" s="373"/>
      <c r="C9" s="373"/>
      <c r="D9" s="373"/>
      <c r="E9" s="373"/>
      <c r="F9" s="373"/>
      <c r="G9" s="373"/>
      <c r="H9" s="374"/>
    </row>
    <row r="10" spans="1:10" s="86" customFormat="1" ht="15" customHeight="1">
      <c r="A10" s="372"/>
      <c r="B10" s="373"/>
      <c r="C10" s="373"/>
      <c r="D10" s="373"/>
      <c r="E10" s="373"/>
      <c r="F10" s="373"/>
      <c r="G10" s="373"/>
      <c r="H10" s="374"/>
    </row>
    <row r="11" spans="1:10" ht="15" customHeight="1">
      <c r="A11" s="372"/>
      <c r="B11" s="373"/>
      <c r="C11" s="821" t="s">
        <v>5744</v>
      </c>
      <c r="D11" s="821"/>
      <c r="E11" s="821"/>
      <c r="F11" s="821"/>
      <c r="G11" s="373"/>
      <c r="H11" s="374"/>
    </row>
    <row r="12" spans="1:10" ht="15" customHeight="1">
      <c r="A12" s="372"/>
      <c r="B12" s="373"/>
      <c r="C12" s="373"/>
      <c r="D12" s="373"/>
      <c r="E12" s="373"/>
      <c r="F12" s="373"/>
      <c r="G12" s="373"/>
      <c r="H12" s="374"/>
    </row>
    <row r="13" spans="1:10" ht="118.5" customHeight="1">
      <c r="A13" s="372"/>
      <c r="B13" s="822" t="s">
        <v>5745</v>
      </c>
      <c r="C13" s="822"/>
      <c r="D13" s="822"/>
      <c r="E13" s="822"/>
      <c r="F13" s="822"/>
      <c r="G13" s="822"/>
      <c r="H13" s="374"/>
    </row>
    <row r="14" spans="1:10" ht="15" customHeight="1">
      <c r="A14" s="372"/>
      <c r="B14" s="823" t="s">
        <v>5748</v>
      </c>
      <c r="C14" s="823"/>
      <c r="D14" s="823"/>
      <c r="E14" s="824" t="str">
        <f>IF(DADOS!$D$30&lt;&gt;"",DADOS!$D$30," ")</f>
        <v xml:space="preserve"> </v>
      </c>
      <c r="F14" s="824"/>
      <c r="G14" s="824"/>
      <c r="H14" s="374"/>
    </row>
    <row r="15" spans="1:10" ht="15" customHeight="1">
      <c r="A15" s="372"/>
      <c r="B15" s="823" t="s">
        <v>5749</v>
      </c>
      <c r="C15" s="823"/>
      <c r="D15" s="823"/>
      <c r="E15" s="824" t="str">
        <f>IF(DADOS!$D$28&lt;&gt;"",DADOS!$D$28," ")</f>
        <v xml:space="preserve"> </v>
      </c>
      <c r="F15" s="824"/>
      <c r="G15" s="824"/>
      <c r="H15" s="374"/>
    </row>
    <row r="16" spans="1:10" ht="15" customHeight="1">
      <c r="A16" s="372"/>
      <c r="B16" s="373"/>
      <c r="C16" s="373"/>
      <c r="D16" s="373"/>
      <c r="E16" s="373"/>
      <c r="F16" s="373"/>
      <c r="G16" s="373"/>
      <c r="H16" s="374"/>
    </row>
    <row r="17" spans="1:11" ht="15" customHeight="1">
      <c r="A17" s="372"/>
      <c r="B17" s="373"/>
      <c r="C17" s="373"/>
      <c r="D17" s="373"/>
      <c r="E17" s="373"/>
      <c r="F17" s="373"/>
      <c r="G17" s="373"/>
      <c r="H17" s="374"/>
    </row>
    <row r="18" spans="1:11" ht="15" customHeight="1">
      <c r="A18" s="372"/>
      <c r="B18" s="373"/>
      <c r="C18" s="373"/>
      <c r="D18" s="373"/>
      <c r="E18" s="373"/>
      <c r="F18" s="373"/>
      <c r="G18" s="373"/>
      <c r="H18" s="374"/>
    </row>
    <row r="19" spans="1:11" ht="15" customHeight="1">
      <c r="A19" s="372"/>
      <c r="B19" s="373"/>
      <c r="C19" s="373"/>
      <c r="D19" s="373"/>
      <c r="E19" s="373"/>
      <c r="F19" s="373"/>
      <c r="G19" s="373"/>
      <c r="H19" s="374"/>
    </row>
    <row r="20" spans="1:11" ht="15" customHeight="1">
      <c r="A20" s="372"/>
      <c r="B20" s="373"/>
      <c r="C20" s="373"/>
      <c r="D20" s="373"/>
      <c r="E20" s="373" t="s">
        <v>5746</v>
      </c>
      <c r="F20" s="373"/>
      <c r="G20" s="373"/>
      <c r="H20" s="374"/>
    </row>
    <row r="21" spans="1:11" ht="15" customHeight="1">
      <c r="A21" s="372"/>
      <c r="B21" s="373"/>
      <c r="C21" s="373"/>
      <c r="D21" s="373"/>
      <c r="E21" s="820" t="str">
        <f>IF(DADOS!$D$24&lt;&gt;"",DADOS!$D$24," ")</f>
        <v xml:space="preserve"> </v>
      </c>
      <c r="F21" s="820"/>
      <c r="G21" s="820"/>
      <c r="H21" s="374"/>
    </row>
    <row r="22" spans="1:11" ht="15" customHeight="1">
      <c r="A22" s="372"/>
      <c r="B22" s="373"/>
      <c r="C22" s="373"/>
      <c r="D22" s="373"/>
      <c r="E22" s="388"/>
      <c r="F22" s="388"/>
      <c r="G22" s="388"/>
      <c r="H22" s="374"/>
    </row>
    <row r="23" spans="1:11" ht="15" customHeight="1">
      <c r="A23" s="372"/>
      <c r="B23" s="373"/>
      <c r="C23" s="373"/>
      <c r="D23" s="373"/>
      <c r="E23" s="373"/>
      <c r="F23" s="373"/>
      <c r="G23" s="375"/>
      <c r="H23" s="374"/>
    </row>
    <row r="24" spans="1:11" ht="15" customHeight="1">
      <c r="A24" s="372"/>
      <c r="B24" s="373"/>
      <c r="C24" s="373"/>
      <c r="D24" s="373"/>
      <c r="E24" s="373"/>
      <c r="F24" s="373"/>
      <c r="G24" s="375"/>
      <c r="H24" s="374"/>
    </row>
    <row r="25" spans="1:11" ht="15" customHeight="1">
      <c r="A25" s="372"/>
      <c r="B25" s="373"/>
      <c r="C25" s="373"/>
      <c r="D25" s="373"/>
      <c r="E25" s="373"/>
      <c r="F25" s="373"/>
      <c r="G25" s="375"/>
      <c r="H25" s="374"/>
    </row>
    <row r="26" spans="1:11" ht="15" customHeight="1">
      <c r="A26" s="372"/>
      <c r="B26" s="373"/>
      <c r="C26" s="373"/>
      <c r="D26" s="373"/>
      <c r="E26" s="373"/>
      <c r="F26" s="373"/>
      <c r="G26" s="373"/>
      <c r="H26" s="374"/>
    </row>
    <row r="27" spans="1:11" ht="15" customHeight="1">
      <c r="A27" s="372"/>
      <c r="B27" s="821" t="s">
        <v>133</v>
      </c>
      <c r="C27" s="821"/>
      <c r="D27" s="821"/>
      <c r="E27" s="821"/>
      <c r="F27" s="821"/>
      <c r="G27" s="821"/>
      <c r="H27" s="374"/>
      <c r="J27" s="88"/>
      <c r="K27" s="88"/>
    </row>
    <row r="28" spans="1:11" s="112" customFormat="1" ht="15" customHeight="1">
      <c r="A28" s="372"/>
      <c r="B28" s="373"/>
      <c r="C28" s="373"/>
      <c r="D28" s="373"/>
      <c r="E28" s="373"/>
      <c r="F28" s="373"/>
      <c r="G28" s="373"/>
      <c r="H28" s="374"/>
      <c r="J28" s="367"/>
      <c r="K28" s="367"/>
    </row>
    <row r="29" spans="1:11" ht="69.75" customHeight="1">
      <c r="A29" s="372"/>
      <c r="B29" s="822" t="s">
        <v>5750</v>
      </c>
      <c r="C29" s="822"/>
      <c r="D29" s="822"/>
      <c r="E29" s="822"/>
      <c r="F29" s="822"/>
      <c r="G29" s="822"/>
      <c r="H29" s="374"/>
    </row>
    <row r="30" spans="1:11" ht="15" customHeight="1">
      <c r="A30" s="372"/>
      <c r="B30" s="823" t="s">
        <v>5748</v>
      </c>
      <c r="C30" s="823"/>
      <c r="D30" s="823"/>
      <c r="E30" s="824" t="str">
        <f>IF(DADOS!$D$30&lt;&gt;"",DADOS!$D$30," ")</f>
        <v xml:space="preserve"> </v>
      </c>
      <c r="F30" s="824"/>
      <c r="G30" s="824"/>
      <c r="H30" s="374"/>
    </row>
    <row r="31" spans="1:11" ht="15" customHeight="1">
      <c r="A31" s="372"/>
      <c r="B31" s="823" t="s">
        <v>5749</v>
      </c>
      <c r="C31" s="823"/>
      <c r="D31" s="823"/>
      <c r="E31" s="824" t="str">
        <f>IF(DADOS!$D$28&lt;&gt;"",DADOS!$D$28," ")</f>
        <v xml:space="preserve"> </v>
      </c>
      <c r="F31" s="824"/>
      <c r="G31" s="824"/>
      <c r="H31" s="374"/>
      <c r="J31" s="88"/>
      <c r="K31" s="88"/>
    </row>
    <row r="32" spans="1:11" ht="15" customHeight="1">
      <c r="A32" s="372"/>
      <c r="B32" s="373"/>
      <c r="C32" s="373"/>
      <c r="D32" s="373"/>
      <c r="E32" s="373"/>
      <c r="F32" s="373"/>
      <c r="G32" s="373"/>
      <c r="H32" s="374"/>
    </row>
    <row r="33" spans="1:11" ht="15" customHeight="1">
      <c r="A33" s="372"/>
      <c r="B33" s="373"/>
      <c r="C33" s="373"/>
      <c r="D33" s="373"/>
      <c r="E33" s="373"/>
      <c r="F33" s="373"/>
      <c r="G33" s="373"/>
      <c r="H33" s="374"/>
    </row>
    <row r="34" spans="1:11" ht="15" customHeight="1">
      <c r="A34" s="372"/>
      <c r="B34" s="373"/>
      <c r="C34" s="373"/>
      <c r="D34" s="373"/>
      <c r="E34" s="373"/>
      <c r="F34" s="373"/>
      <c r="G34" s="373"/>
      <c r="H34" s="374"/>
    </row>
    <row r="35" spans="1:11" ht="15" customHeight="1">
      <c r="A35" s="372"/>
      <c r="B35" s="373"/>
      <c r="C35" s="373"/>
      <c r="D35" s="373"/>
      <c r="E35" s="373"/>
      <c r="F35" s="373"/>
      <c r="G35" s="373"/>
      <c r="H35" s="374"/>
    </row>
    <row r="36" spans="1:11" ht="15" customHeight="1">
      <c r="A36" s="372"/>
      <c r="B36" s="373"/>
      <c r="C36" s="373"/>
      <c r="D36" s="373"/>
      <c r="E36" s="373" t="s">
        <v>5746</v>
      </c>
      <c r="F36" s="373"/>
      <c r="G36" s="373"/>
      <c r="H36" s="374"/>
    </row>
    <row r="37" spans="1:11" ht="15" customHeight="1">
      <c r="A37" s="372"/>
      <c r="B37" s="373"/>
      <c r="C37" s="373"/>
      <c r="D37" s="373"/>
      <c r="E37" s="820" t="str">
        <f>IF(DADOS!$D$24&lt;&gt;"",DADOS!$D$24," ")</f>
        <v xml:space="preserve"> </v>
      </c>
      <c r="F37" s="820"/>
      <c r="G37" s="820"/>
      <c r="H37" s="374"/>
    </row>
    <row r="38" spans="1:11" ht="15" customHeight="1">
      <c r="A38" s="372"/>
      <c r="B38" s="373"/>
      <c r="C38" s="373"/>
      <c r="D38" s="373"/>
      <c r="E38" s="373"/>
      <c r="F38" s="373"/>
      <c r="G38" s="373"/>
      <c r="H38" s="374"/>
    </row>
    <row r="39" spans="1:11" ht="15" customHeight="1">
      <c r="A39" s="372"/>
      <c r="B39" s="373"/>
      <c r="C39" s="373"/>
      <c r="D39" s="373"/>
      <c r="E39" s="373"/>
      <c r="F39" s="373"/>
      <c r="G39" s="373"/>
      <c r="H39" s="374"/>
      <c r="I39" s="78"/>
    </row>
    <row r="40" spans="1:11" ht="15" customHeight="1">
      <c r="A40" s="372"/>
      <c r="B40" s="373"/>
      <c r="C40" s="373"/>
      <c r="D40" s="373"/>
      <c r="E40" s="373"/>
      <c r="F40" s="373"/>
      <c r="G40" s="373"/>
      <c r="H40" s="374"/>
      <c r="I40" s="78"/>
    </row>
    <row r="41" spans="1:11" ht="15" customHeight="1">
      <c r="A41" s="372"/>
      <c r="B41" s="373"/>
      <c r="C41" s="373"/>
      <c r="D41" s="373"/>
      <c r="E41" s="373"/>
      <c r="F41" s="373"/>
      <c r="G41" s="373"/>
      <c r="H41" s="374"/>
      <c r="I41" s="78"/>
    </row>
    <row r="42" spans="1:11" ht="15" customHeight="1" thickBot="1">
      <c r="A42" s="376"/>
      <c r="B42" s="377"/>
      <c r="C42" s="377"/>
      <c r="D42" s="377"/>
      <c r="E42" s="377"/>
      <c r="F42" s="377"/>
      <c r="G42" s="377"/>
      <c r="H42" s="378"/>
      <c r="I42" s="78"/>
    </row>
    <row r="43" spans="1:11" s="112" customFormat="1" ht="15" customHeight="1">
      <c r="A43" s="39"/>
      <c r="B43" s="39"/>
      <c r="C43" s="39"/>
      <c r="D43" s="39"/>
      <c r="E43" s="39"/>
      <c r="F43" s="39"/>
      <c r="G43" s="39"/>
      <c r="H43" s="39"/>
      <c r="I43" s="371"/>
    </row>
    <row r="44" spans="1:11" ht="8.1" customHeight="1">
      <c r="A44" s="39"/>
      <c r="B44" s="39"/>
      <c r="C44" s="39"/>
      <c r="D44" s="39"/>
      <c r="E44" s="39"/>
      <c r="F44" s="39"/>
      <c r="G44" s="39"/>
      <c r="H44" s="39"/>
      <c r="I44" s="78"/>
    </row>
    <row r="45" spans="1:11">
      <c r="A45" s="39"/>
      <c r="B45" s="39"/>
      <c r="C45" s="39"/>
      <c r="D45" s="39"/>
      <c r="E45" s="39"/>
      <c r="F45" s="39"/>
      <c r="G45" s="39"/>
      <c r="H45" s="39"/>
      <c r="I45" s="78"/>
      <c r="J45" s="88"/>
      <c r="K45" s="88"/>
    </row>
    <row r="46" spans="1:11">
      <c r="A46" s="39"/>
      <c r="B46" s="39"/>
      <c r="C46" s="39"/>
      <c r="D46" s="39"/>
      <c r="E46" s="39"/>
      <c r="F46" s="39"/>
      <c r="G46" s="39"/>
      <c r="H46" s="39"/>
      <c r="I46" s="78"/>
    </row>
    <row r="47" spans="1:11">
      <c r="A47" s="39"/>
      <c r="B47" s="39"/>
      <c r="C47" s="39"/>
      <c r="D47" s="39"/>
      <c r="E47" s="39"/>
      <c r="F47" s="39"/>
      <c r="G47" s="39"/>
      <c r="H47" s="39"/>
      <c r="I47" s="78"/>
    </row>
    <row r="48" spans="1:11">
      <c r="A48" s="39"/>
      <c r="B48" s="39"/>
      <c r="C48" s="39"/>
      <c r="D48" s="39"/>
      <c r="E48" s="39"/>
      <c r="F48" s="39"/>
      <c r="G48" s="39"/>
      <c r="H48" s="39"/>
      <c r="I48" s="78"/>
    </row>
    <row r="49" spans="1:11">
      <c r="A49" s="39"/>
      <c r="B49" s="39"/>
      <c r="C49" s="39"/>
      <c r="D49" s="39"/>
      <c r="E49" s="39"/>
      <c r="F49" s="39"/>
      <c r="G49" s="39"/>
      <c r="H49" s="39"/>
      <c r="I49" s="78"/>
    </row>
    <row r="50" spans="1:11">
      <c r="A50" s="39"/>
      <c r="B50" s="39"/>
      <c r="C50" s="39"/>
      <c r="D50" s="39"/>
      <c r="E50" s="39"/>
      <c r="F50" s="39"/>
      <c r="G50" s="39"/>
      <c r="H50" s="39"/>
      <c r="I50" s="78"/>
    </row>
    <row r="51" spans="1:11" s="112" customFormat="1">
      <c r="A51" s="39"/>
      <c r="B51" s="39"/>
      <c r="C51" s="39"/>
      <c r="D51" s="39"/>
      <c r="E51" s="39"/>
      <c r="F51" s="39"/>
      <c r="G51" s="39"/>
      <c r="H51" s="39"/>
      <c r="I51" s="371"/>
    </row>
    <row r="52" spans="1:11" ht="8.1" customHeight="1">
      <c r="A52" s="39"/>
      <c r="B52" s="39"/>
      <c r="C52" s="39"/>
      <c r="D52" s="39"/>
      <c r="E52" s="39"/>
      <c r="F52" s="39"/>
      <c r="G52" s="39"/>
      <c r="H52" s="39"/>
      <c r="I52" s="78"/>
    </row>
    <row r="53" spans="1:11">
      <c r="A53" s="78"/>
      <c r="B53" s="78"/>
      <c r="C53" s="78"/>
      <c r="D53" s="78"/>
      <c r="E53" s="78"/>
      <c r="F53" s="78"/>
      <c r="G53" s="78"/>
      <c r="H53" s="78"/>
      <c r="I53" s="78"/>
    </row>
    <row r="54" spans="1:11">
      <c r="A54" s="78"/>
      <c r="B54" s="78"/>
      <c r="C54" s="78"/>
      <c r="D54" s="78"/>
      <c r="E54" s="78"/>
      <c r="F54" s="78"/>
      <c r="G54" s="78"/>
      <c r="H54" s="78"/>
      <c r="I54" s="78"/>
      <c r="J54" s="88"/>
      <c r="K54" s="88"/>
    </row>
    <row r="55" spans="1:11">
      <c r="A55" s="78"/>
      <c r="B55" s="78"/>
      <c r="C55" s="78"/>
      <c r="D55" s="78"/>
      <c r="E55" s="78"/>
      <c r="F55" s="78"/>
      <c r="G55" s="78"/>
      <c r="H55" s="78"/>
      <c r="I55" s="78"/>
    </row>
    <row r="57" spans="1:11" s="112" customFormat="1">
      <c r="A57"/>
      <c r="B57"/>
      <c r="C57"/>
      <c r="D57"/>
      <c r="E57"/>
      <c r="F57"/>
      <c r="G57"/>
      <c r="H57"/>
    </row>
    <row r="58" spans="1:11" ht="8.1" customHeight="1"/>
  </sheetData>
  <sheetProtection algorithmName="SHA-512" hashValue="9E2NA+cw9wNSf2z+uvQGg4PgON7ogAWuaK+WJHp43FjEOZMzBQrnc2k9Zl5dAWQmus/80yhJzcAL7aAYJrS0qw==" saltValue="rwhjnKlXT0ONsc1DEvjTdg==" spinCount="100000" sheet="1" objects="1" scenarios="1"/>
  <mergeCells count="20">
    <mergeCell ref="B15:D15"/>
    <mergeCell ref="E15:G15"/>
    <mergeCell ref="A1:H1"/>
    <mergeCell ref="A2:H2"/>
    <mergeCell ref="A7:H7"/>
    <mergeCell ref="B14:D14"/>
    <mergeCell ref="E14:G14"/>
    <mergeCell ref="B13:G13"/>
    <mergeCell ref="C11:F11"/>
    <mergeCell ref="C3:G3"/>
    <mergeCell ref="C4:G4"/>
    <mergeCell ref="C5:G5"/>
    <mergeCell ref="E21:G21"/>
    <mergeCell ref="E37:G37"/>
    <mergeCell ref="B27:G27"/>
    <mergeCell ref="B29:G29"/>
    <mergeCell ref="B30:D30"/>
    <mergeCell ref="E30:G30"/>
    <mergeCell ref="B31:D31"/>
    <mergeCell ref="E31:G31"/>
  </mergeCells>
  <pageMargins left="1.1811023622047245" right="0.78740157480314965" top="0.98425196850393704" bottom="0.98425196850393704" header="0.51181102362204722" footer="0.51181102362204722"/>
  <pageSetup paperSize="9" scale="8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5"/>
  <dimension ref="A1:AJ25"/>
  <sheetViews>
    <sheetView view="pageBreakPreview" zoomScaleNormal="100" zoomScaleSheetLayoutView="100" workbookViewId="0">
      <selection activeCell="D18" sqref="D18"/>
    </sheetView>
  </sheetViews>
  <sheetFormatPr defaultRowHeight="15"/>
  <cols>
    <col min="1" max="1" width="7.7109375" customWidth="1"/>
    <col min="2" max="2" width="12.42578125" customWidth="1"/>
    <col min="3" max="3" width="10.28515625" customWidth="1"/>
    <col min="4" max="4" width="47.7109375" bestFit="1" customWidth="1"/>
    <col min="5" max="5" width="16.5703125" bestFit="1" customWidth="1"/>
  </cols>
  <sheetData>
    <row r="1" spans="1:36" s="177" customFormat="1" ht="15" customHeight="1">
      <c r="A1" s="302"/>
      <c r="B1" s="173"/>
      <c r="C1" s="840" t="s">
        <v>21021</v>
      </c>
      <c r="D1" s="841"/>
      <c r="E1" s="841"/>
      <c r="F1" s="841"/>
      <c r="G1" s="841"/>
      <c r="H1" s="175"/>
      <c r="I1" s="175"/>
      <c r="J1" s="175"/>
      <c r="K1" s="175"/>
      <c r="L1" s="172"/>
      <c r="M1" s="176"/>
      <c r="N1" s="176"/>
      <c r="O1" s="176"/>
      <c r="P1" s="176"/>
      <c r="Q1" s="176"/>
      <c r="R1" s="176"/>
      <c r="S1" s="176"/>
      <c r="T1" s="176"/>
      <c r="U1" s="176"/>
      <c r="V1" s="176"/>
      <c r="W1" s="176"/>
      <c r="X1" s="176"/>
      <c r="Y1" s="176"/>
      <c r="Z1" s="176"/>
      <c r="AA1" s="176"/>
      <c r="AB1" s="176"/>
      <c r="AC1" s="176"/>
      <c r="AD1" s="176"/>
      <c r="AE1" s="176"/>
      <c r="AF1" s="176"/>
      <c r="AG1" s="176"/>
      <c r="AH1" s="176"/>
      <c r="AI1" s="176"/>
      <c r="AJ1" s="176"/>
    </row>
    <row r="2" spans="1:36" s="177" customFormat="1" ht="12.75" customHeight="1">
      <c r="A2" s="178"/>
      <c r="B2" s="178"/>
      <c r="C2" s="848" t="s">
        <v>21020</v>
      </c>
      <c r="D2" s="847"/>
      <c r="E2" s="847"/>
      <c r="F2" s="847"/>
      <c r="G2" s="847"/>
      <c r="K2" s="330"/>
      <c r="L2" s="182"/>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36" s="177" customFormat="1" ht="15" customHeight="1">
      <c r="A3" s="178"/>
      <c r="B3" s="178"/>
      <c r="C3" s="847" t="s">
        <v>2295</v>
      </c>
      <c r="D3" s="847"/>
      <c r="E3" s="847"/>
      <c r="F3" s="847"/>
      <c r="G3" s="847"/>
      <c r="K3" s="330"/>
      <c r="L3" s="182"/>
      <c r="M3" s="176"/>
      <c r="N3" s="176"/>
      <c r="O3" s="176"/>
      <c r="P3" s="176"/>
      <c r="Q3" s="176"/>
      <c r="R3" s="176"/>
      <c r="S3" s="176"/>
      <c r="T3" s="176"/>
      <c r="U3" s="176"/>
      <c r="V3" s="176"/>
      <c r="W3" s="176"/>
      <c r="X3" s="176"/>
      <c r="Y3" s="176"/>
      <c r="Z3" s="176"/>
      <c r="AA3" s="176"/>
      <c r="AB3" s="176"/>
      <c r="AC3" s="176"/>
      <c r="AD3" s="176"/>
      <c r="AE3" s="176"/>
      <c r="AF3" s="176"/>
      <c r="AG3" s="176"/>
      <c r="AH3" s="176"/>
      <c r="AI3" s="176"/>
      <c r="AJ3" s="176"/>
    </row>
    <row r="4" spans="1:36" s="177" customFormat="1" ht="12.75" customHeight="1">
      <c r="A4" s="178"/>
      <c r="B4" s="178"/>
      <c r="C4" s="345" t="s">
        <v>2704</v>
      </c>
      <c r="D4" s="346" t="str">
        <f>IF(DADOS!D12&lt;&gt;"",DADOS!D12," ")</f>
        <v>UNESPAR - Campus Campo Mourão</v>
      </c>
      <c r="E4" s="332" t="s">
        <v>343</v>
      </c>
      <c r="F4" s="843" t="str">
        <f>IF(DADOS!D24&lt;&gt;"",DADOS!D24," ")</f>
        <v xml:space="preserve"> </v>
      </c>
      <c r="G4" s="843"/>
      <c r="H4" s="843"/>
      <c r="K4" s="331"/>
      <c r="L4" s="188"/>
      <c r="M4" s="176"/>
      <c r="N4" s="176"/>
      <c r="O4" s="176"/>
      <c r="P4" s="176"/>
      <c r="Q4" s="176"/>
      <c r="R4" s="176"/>
      <c r="S4" s="176"/>
      <c r="T4" s="176"/>
      <c r="U4" s="176"/>
      <c r="V4" s="176"/>
      <c r="W4" s="176"/>
      <c r="X4" s="176"/>
      <c r="Y4" s="176"/>
      <c r="Z4" s="176"/>
      <c r="AA4" s="176"/>
      <c r="AB4" s="176"/>
      <c r="AC4" s="176"/>
      <c r="AD4" s="176"/>
      <c r="AE4" s="176"/>
      <c r="AF4" s="176"/>
      <c r="AG4" s="176"/>
      <c r="AH4" s="176"/>
      <c r="AI4" s="176"/>
      <c r="AJ4" s="176"/>
    </row>
    <row r="5" spans="1:36" s="177" customFormat="1" ht="12.75" customHeight="1">
      <c r="A5" s="178"/>
      <c r="B5" s="178"/>
      <c r="C5" s="184" t="s">
        <v>2721</v>
      </c>
      <c r="D5" s="346" t="str">
        <f>IF(DADOS!$D$16&lt;&gt;"",DADOS!$D$16," ")</f>
        <v>Campo Mourão</v>
      </c>
      <c r="E5" s="332" t="s">
        <v>2700</v>
      </c>
      <c r="F5" s="842" t="str">
        <f>IF(DADOS!D30&lt;&gt;"",DADOS!D30," ")</f>
        <v xml:space="preserve"> </v>
      </c>
      <c r="G5" s="842"/>
      <c r="H5" s="842"/>
      <c r="I5" s="835"/>
      <c r="J5" s="835"/>
      <c r="K5" s="331"/>
      <c r="L5" s="188"/>
      <c r="M5" s="176"/>
      <c r="N5" s="176"/>
      <c r="O5" s="176"/>
      <c r="P5" s="176"/>
      <c r="Q5" s="176"/>
      <c r="R5" s="176"/>
      <c r="S5" s="176"/>
      <c r="T5" s="176"/>
      <c r="U5" s="176"/>
      <c r="V5" s="176"/>
      <c r="W5" s="176"/>
      <c r="X5" s="176"/>
      <c r="Y5" s="176"/>
      <c r="Z5" s="176"/>
      <c r="AA5" s="176"/>
      <c r="AB5" s="176"/>
      <c r="AC5" s="176"/>
      <c r="AD5" s="176"/>
      <c r="AE5" s="176"/>
      <c r="AF5" s="176"/>
      <c r="AG5" s="176"/>
      <c r="AH5" s="176"/>
      <c r="AI5" s="176"/>
      <c r="AJ5" s="176"/>
    </row>
    <row r="6" spans="1:36" s="176" customFormat="1" ht="12" customHeight="1">
      <c r="A6" s="173"/>
      <c r="B6" s="173"/>
      <c r="C6" s="167" t="s">
        <v>2702</v>
      </c>
      <c r="D6" s="350" t="str">
        <f>IF('FOLHA FECHAMENTO'!K12&lt;&gt;"",'FOLHA FECHAMENTO'!K12," ")</f>
        <v xml:space="preserve"> </v>
      </c>
      <c r="E6" s="184" t="s">
        <v>2709</v>
      </c>
      <c r="F6" s="843" t="str">
        <f>IF(DADOS!D28&lt;&gt;"",DADOS!D28," ")</f>
        <v xml:space="preserve"> </v>
      </c>
      <c r="G6" s="843"/>
      <c r="H6" s="843"/>
      <c r="I6" s="835"/>
      <c r="J6" s="835"/>
      <c r="K6" s="333"/>
      <c r="L6" s="190"/>
    </row>
    <row r="7" spans="1:36" s="176" customFormat="1" ht="12.75">
      <c r="A7" s="173"/>
      <c r="B7" s="173"/>
      <c r="C7" s="184" t="s">
        <v>2294</v>
      </c>
      <c r="D7" s="836" t="str">
        <f>IF(DADOS!M12&lt;&gt;"",DADOS!M12," ")</f>
        <v xml:space="preserve"> </v>
      </c>
      <c r="E7" s="836"/>
      <c r="F7" s="334"/>
      <c r="G7" s="334"/>
      <c r="H7" s="184"/>
      <c r="I7" s="835"/>
      <c r="J7" s="835"/>
      <c r="K7" s="335"/>
      <c r="L7" s="192"/>
    </row>
    <row r="8" spans="1:36" ht="25.5">
      <c r="A8" s="336" t="s">
        <v>344</v>
      </c>
      <c r="B8" s="337" t="s">
        <v>345</v>
      </c>
      <c r="C8" s="337" t="s">
        <v>346</v>
      </c>
      <c r="D8" s="336" t="s">
        <v>347</v>
      </c>
      <c r="E8" s="336" t="s">
        <v>348</v>
      </c>
      <c r="F8" s="337" t="s">
        <v>349</v>
      </c>
      <c r="G8" s="837" t="s">
        <v>350</v>
      </c>
      <c r="H8" s="837"/>
      <c r="I8" s="838" t="s">
        <v>5766</v>
      </c>
      <c r="J8" s="839"/>
      <c r="K8" s="338"/>
    </row>
    <row r="9" spans="1:36">
      <c r="A9" s="844" t="s">
        <v>5765</v>
      </c>
      <c r="B9" s="845"/>
      <c r="C9" s="845"/>
      <c r="D9" s="845"/>
      <c r="E9" s="845"/>
      <c r="F9" s="846"/>
      <c r="G9" s="339" t="s">
        <v>2938</v>
      </c>
      <c r="H9" s="339" t="s">
        <v>2939</v>
      </c>
      <c r="I9" s="339" t="s">
        <v>2938</v>
      </c>
      <c r="J9" s="339" t="s">
        <v>2939</v>
      </c>
      <c r="K9" s="340"/>
    </row>
    <row r="10" spans="1:36">
      <c r="A10" s="341"/>
      <c r="B10" s="342"/>
      <c r="C10" s="343"/>
      <c r="D10" s="341"/>
      <c r="E10" s="344"/>
      <c r="F10" s="344"/>
      <c r="G10" s="341"/>
      <c r="H10" s="341"/>
      <c r="I10" s="341"/>
      <c r="J10" s="341"/>
      <c r="K10" s="89"/>
    </row>
    <row r="11" spans="1:36">
      <c r="A11" s="341"/>
      <c r="B11" s="342"/>
      <c r="C11" s="343"/>
      <c r="D11" s="341"/>
      <c r="E11" s="344"/>
      <c r="F11" s="344"/>
      <c r="G11" s="341"/>
      <c r="H11" s="341"/>
      <c r="I11" s="341"/>
      <c r="J11" s="341"/>
      <c r="K11" s="89"/>
    </row>
    <row r="12" spans="1:36">
      <c r="A12" s="341"/>
      <c r="B12" s="342"/>
      <c r="C12" s="343"/>
      <c r="D12" s="341"/>
      <c r="E12" s="344"/>
      <c r="F12" s="344"/>
      <c r="G12" s="341"/>
      <c r="H12" s="341"/>
      <c r="I12" s="341"/>
      <c r="J12" s="341"/>
      <c r="K12" s="89"/>
    </row>
    <row r="13" spans="1:36">
      <c r="A13" s="341"/>
      <c r="B13" s="342"/>
      <c r="C13" s="343"/>
      <c r="D13" s="341"/>
      <c r="E13" s="344"/>
      <c r="F13" s="344"/>
      <c r="G13" s="341"/>
      <c r="H13" s="341"/>
      <c r="I13" s="341"/>
      <c r="J13" s="341"/>
      <c r="K13" s="89"/>
    </row>
    <row r="14" spans="1:36">
      <c r="A14" s="341"/>
      <c r="B14" s="342"/>
      <c r="C14" s="343"/>
      <c r="D14" s="341"/>
      <c r="E14" s="344"/>
      <c r="F14" s="344"/>
      <c r="G14" s="341"/>
      <c r="H14" s="341"/>
      <c r="I14" s="341"/>
      <c r="J14" s="341"/>
      <c r="K14" s="89"/>
    </row>
    <row r="15" spans="1:36">
      <c r="A15" s="341"/>
      <c r="B15" s="342"/>
      <c r="C15" s="343"/>
      <c r="D15" s="341"/>
      <c r="E15" s="344"/>
      <c r="F15" s="344"/>
      <c r="G15" s="341"/>
      <c r="H15" s="341"/>
      <c r="I15" s="341"/>
      <c r="J15" s="341"/>
      <c r="K15" s="89"/>
    </row>
    <row r="16" spans="1:36">
      <c r="A16" s="341"/>
      <c r="B16" s="342"/>
      <c r="C16" s="343"/>
      <c r="D16" s="341"/>
      <c r="E16" s="344"/>
      <c r="F16" s="344"/>
      <c r="G16" s="341"/>
      <c r="H16" s="341"/>
      <c r="I16" s="341"/>
      <c r="J16" s="341"/>
    </row>
    <row r="17" spans="1:10">
      <c r="A17" s="844" t="s">
        <v>5771</v>
      </c>
      <c r="B17" s="845"/>
      <c r="C17" s="845"/>
      <c r="D17" s="845"/>
      <c r="E17" s="845"/>
      <c r="F17" s="846"/>
      <c r="G17" s="339" t="s">
        <v>2938</v>
      </c>
      <c r="H17" s="339" t="s">
        <v>2939</v>
      </c>
      <c r="I17" s="339" t="s">
        <v>2938</v>
      </c>
      <c r="J17" s="339" t="s">
        <v>2939</v>
      </c>
    </row>
    <row r="18" spans="1:10">
      <c r="A18" s="341"/>
      <c r="B18" s="342"/>
      <c r="C18" s="343"/>
      <c r="D18" s="341"/>
      <c r="E18" s="344"/>
      <c r="F18" s="344"/>
      <c r="G18" s="341"/>
      <c r="H18" s="341"/>
      <c r="I18" s="341"/>
      <c r="J18" s="341"/>
    </row>
    <row r="19" spans="1:10">
      <c r="A19" s="341"/>
      <c r="B19" s="342"/>
      <c r="C19" s="343"/>
      <c r="D19" s="341"/>
      <c r="E19" s="344"/>
      <c r="F19" s="344"/>
      <c r="G19" s="341"/>
      <c r="H19" s="341"/>
      <c r="I19" s="341"/>
      <c r="J19" s="341"/>
    </row>
    <row r="20" spans="1:10">
      <c r="A20" s="341"/>
      <c r="B20" s="342"/>
      <c r="C20" s="343"/>
      <c r="D20" s="341"/>
      <c r="E20" s="344"/>
      <c r="F20" s="344"/>
      <c r="G20" s="341"/>
      <c r="H20" s="341"/>
      <c r="I20" s="341"/>
      <c r="J20" s="341"/>
    </row>
    <row r="21" spans="1:10">
      <c r="A21" s="341"/>
      <c r="B21" s="342"/>
      <c r="C21" s="343"/>
      <c r="D21" s="341"/>
      <c r="E21" s="344"/>
      <c r="F21" s="344"/>
      <c r="G21" s="341"/>
      <c r="H21" s="341"/>
      <c r="I21" s="341"/>
      <c r="J21" s="341"/>
    </row>
    <row r="22" spans="1:10">
      <c r="A22" s="341"/>
      <c r="B22" s="342"/>
      <c r="C22" s="343"/>
      <c r="D22" s="341"/>
      <c r="E22" s="344"/>
      <c r="F22" s="344"/>
      <c r="G22" s="341"/>
      <c r="H22" s="341"/>
      <c r="I22" s="341"/>
      <c r="J22" s="341"/>
    </row>
    <row r="23" spans="1:10">
      <c r="A23" s="341"/>
      <c r="B23" s="342"/>
      <c r="C23" s="343"/>
      <c r="D23" s="341"/>
      <c r="E23" s="344"/>
      <c r="F23" s="344"/>
      <c r="G23" s="341"/>
      <c r="H23" s="341"/>
      <c r="I23" s="341"/>
      <c r="J23" s="341"/>
    </row>
    <row r="24" spans="1:10">
      <c r="A24" s="341"/>
      <c r="B24" s="342"/>
      <c r="C24" s="343"/>
      <c r="D24" s="341"/>
      <c r="E24" s="344"/>
      <c r="F24" s="344"/>
      <c r="G24" s="341"/>
      <c r="H24" s="341"/>
      <c r="I24" s="341"/>
      <c r="J24" s="341"/>
    </row>
    <row r="25" spans="1:10">
      <c r="A25" s="341"/>
      <c r="B25" s="342"/>
      <c r="C25" s="343"/>
      <c r="D25" s="341"/>
      <c r="E25" s="344"/>
      <c r="F25" s="344"/>
      <c r="G25" s="341"/>
      <c r="H25" s="341"/>
      <c r="I25" s="341"/>
      <c r="J25" s="341"/>
    </row>
  </sheetData>
  <mergeCells count="14">
    <mergeCell ref="C1:G1"/>
    <mergeCell ref="F5:H5"/>
    <mergeCell ref="F4:H4"/>
    <mergeCell ref="F6:H6"/>
    <mergeCell ref="A17:F17"/>
    <mergeCell ref="A9:F9"/>
    <mergeCell ref="C3:G3"/>
    <mergeCell ref="C2:G2"/>
    <mergeCell ref="I6:J6"/>
    <mergeCell ref="I5:J5"/>
    <mergeCell ref="D7:E7"/>
    <mergeCell ref="I7:J7"/>
    <mergeCell ref="G8:H8"/>
    <mergeCell ref="I8:J8"/>
  </mergeCells>
  <printOptions horizontalCentered="1" verticalCentered="1"/>
  <pageMargins left="0.51181102362204722" right="0.51181102362204722" top="0.98425196850393704" bottom="0.78740157480314965" header="0" footer="0"/>
  <pageSetup paperSize="9" scale="91"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pageSetUpPr fitToPage="1"/>
  </sheetPr>
  <dimension ref="A1:K51"/>
  <sheetViews>
    <sheetView view="pageBreakPreview" zoomScaleNormal="100" workbookViewId="0">
      <selection activeCell="A22" sqref="A22:H22"/>
    </sheetView>
  </sheetViews>
  <sheetFormatPr defaultRowHeight="15"/>
  <cols>
    <col min="6" max="6" width="18" customWidth="1"/>
    <col min="8" max="8" width="12" customWidth="1"/>
  </cols>
  <sheetData>
    <row r="1" spans="1:10" s="31" customFormat="1" ht="61.5" customHeight="1">
      <c r="A1" s="825"/>
      <c r="B1" s="826"/>
      <c r="C1" s="826"/>
      <c r="D1" s="826"/>
      <c r="E1" s="826"/>
      <c r="F1" s="826"/>
      <c r="G1" s="826"/>
      <c r="H1" s="827"/>
      <c r="I1" s="36"/>
      <c r="J1" s="30"/>
    </row>
    <row r="2" spans="1:10" s="31" customFormat="1" ht="15" customHeight="1">
      <c r="A2" s="828" t="s">
        <v>1154</v>
      </c>
      <c r="B2" s="829"/>
      <c r="C2" s="829"/>
      <c r="D2" s="829"/>
      <c r="E2" s="829"/>
      <c r="F2" s="829"/>
      <c r="G2" s="829"/>
      <c r="H2" s="830"/>
      <c r="I2" s="36"/>
      <c r="J2" s="30"/>
    </row>
    <row r="3" spans="1:10" s="31" customFormat="1" ht="15" customHeight="1">
      <c r="A3" s="140"/>
      <c r="B3" s="141"/>
      <c r="C3" s="141"/>
      <c r="D3" s="141"/>
      <c r="E3" s="141"/>
      <c r="F3" s="141"/>
      <c r="G3" s="141"/>
      <c r="H3" s="142"/>
      <c r="I3" s="36"/>
      <c r="J3" s="30"/>
    </row>
    <row r="4" spans="1:10" s="31" customFormat="1" ht="15" customHeight="1">
      <c r="A4" s="564" t="s">
        <v>21022</v>
      </c>
      <c r="B4" s="565"/>
      <c r="C4" s="565"/>
      <c r="D4" s="565"/>
      <c r="E4" s="141"/>
      <c r="F4" s="141"/>
      <c r="G4" s="141"/>
      <c r="H4" s="144" t="s">
        <v>21004</v>
      </c>
      <c r="I4" s="36"/>
      <c r="J4" s="30"/>
    </row>
    <row r="5" spans="1:10" s="31" customFormat="1" ht="15" customHeight="1" thickBot="1">
      <c r="A5" s="145"/>
      <c r="B5" s="30"/>
      <c r="C5" s="146"/>
      <c r="D5" s="35"/>
      <c r="E5" s="35"/>
      <c r="F5" s="35"/>
      <c r="G5" s="147"/>
      <c r="H5" s="148"/>
      <c r="I5" s="36"/>
      <c r="J5" s="30"/>
    </row>
    <row r="6" spans="1:10" ht="15.75" thickBot="1">
      <c r="A6" s="831" t="s">
        <v>1150</v>
      </c>
      <c r="B6" s="832"/>
      <c r="C6" s="832"/>
      <c r="D6" s="832"/>
      <c r="E6" s="832"/>
      <c r="F6" s="832"/>
      <c r="G6" s="832"/>
      <c r="H6" s="833"/>
    </row>
    <row r="7" spans="1:10" ht="8.1" customHeight="1" thickBot="1">
      <c r="A7" s="149"/>
      <c r="B7" s="39"/>
      <c r="C7" s="39"/>
      <c r="D7" s="39"/>
      <c r="E7" s="39"/>
      <c r="F7" s="39"/>
      <c r="G7" s="39"/>
      <c r="H7" s="150"/>
    </row>
    <row r="8" spans="1:10" s="86" customFormat="1" ht="24.75" customHeight="1" thickBot="1">
      <c r="A8" s="119" t="s">
        <v>1155</v>
      </c>
      <c r="B8" s="873" t="s">
        <v>2299</v>
      </c>
      <c r="C8" s="874"/>
      <c r="D8" s="874"/>
      <c r="E8" s="874"/>
      <c r="F8" s="875"/>
      <c r="G8" s="120" t="s">
        <v>1156</v>
      </c>
      <c r="H8" s="120" t="s">
        <v>1157</v>
      </c>
    </row>
    <row r="9" spans="1:10" ht="8.1" customHeight="1" thickBot="1">
      <c r="A9" s="149"/>
      <c r="B9" s="39"/>
      <c r="C9" s="39"/>
      <c r="D9" s="39"/>
      <c r="E9" s="39"/>
      <c r="F9" s="39"/>
      <c r="G9" s="39"/>
      <c r="H9" s="150"/>
    </row>
    <row r="10" spans="1:10" ht="15.75" thickBot="1">
      <c r="A10" s="867" t="s">
        <v>1151</v>
      </c>
      <c r="B10" s="868"/>
      <c r="C10" s="868"/>
      <c r="D10" s="868"/>
      <c r="E10" s="868"/>
      <c r="F10" s="868"/>
      <c r="G10" s="868"/>
      <c r="H10" s="869"/>
    </row>
    <row r="11" spans="1:10" ht="15.75" thickBot="1">
      <c r="A11" s="121" t="s">
        <v>1158</v>
      </c>
      <c r="B11" s="870" t="s">
        <v>1167</v>
      </c>
      <c r="C11" s="871"/>
      <c r="D11" s="871"/>
      <c r="E11" s="871"/>
      <c r="F11" s="872"/>
      <c r="G11" s="122">
        <v>0</v>
      </c>
      <c r="H11" s="122">
        <v>0</v>
      </c>
    </row>
    <row r="12" spans="1:10" ht="15.75" thickBot="1">
      <c r="A12" s="121" t="s">
        <v>1159</v>
      </c>
      <c r="B12" s="857" t="s">
        <v>1168</v>
      </c>
      <c r="C12" s="857"/>
      <c r="D12" s="857"/>
      <c r="E12" s="857"/>
      <c r="F12" s="857"/>
      <c r="G12" s="122">
        <v>1.5</v>
      </c>
      <c r="H12" s="122">
        <v>1.5</v>
      </c>
    </row>
    <row r="13" spans="1:10" ht="15.75" thickBot="1">
      <c r="A13" s="121" t="s">
        <v>1160</v>
      </c>
      <c r="B13" s="857" t="s">
        <v>1169</v>
      </c>
      <c r="C13" s="857"/>
      <c r="D13" s="857"/>
      <c r="E13" s="857"/>
      <c r="F13" s="857"/>
      <c r="G13" s="122">
        <v>1</v>
      </c>
      <c r="H13" s="122">
        <v>1</v>
      </c>
    </row>
    <row r="14" spans="1:10" ht="15.75" thickBot="1">
      <c r="A14" s="121" t="s">
        <v>1161</v>
      </c>
      <c r="B14" s="857" t="s">
        <v>1170</v>
      </c>
      <c r="C14" s="857"/>
      <c r="D14" s="857"/>
      <c r="E14" s="857"/>
      <c r="F14" s="857"/>
      <c r="G14" s="122">
        <v>0.2</v>
      </c>
      <c r="H14" s="122">
        <v>0.2</v>
      </c>
    </row>
    <row r="15" spans="1:10" ht="15.75" thickBot="1">
      <c r="A15" s="121" t="s">
        <v>1162</v>
      </c>
      <c r="B15" s="857" t="s">
        <v>1171</v>
      </c>
      <c r="C15" s="857"/>
      <c r="D15" s="857"/>
      <c r="E15" s="857"/>
      <c r="F15" s="857"/>
      <c r="G15" s="122">
        <v>0.6</v>
      </c>
      <c r="H15" s="122">
        <v>0.6</v>
      </c>
    </row>
    <row r="16" spans="1:10" ht="15.75" thickBot="1">
      <c r="A16" s="121" t="s">
        <v>1163</v>
      </c>
      <c r="B16" s="857" t="s">
        <v>1172</v>
      </c>
      <c r="C16" s="857"/>
      <c r="D16" s="857"/>
      <c r="E16" s="857"/>
      <c r="F16" s="857"/>
      <c r="G16" s="122">
        <v>2.5</v>
      </c>
      <c r="H16" s="122">
        <v>2.5</v>
      </c>
    </row>
    <row r="17" spans="1:11" ht="15.75" thickBot="1">
      <c r="A17" s="121" t="s">
        <v>1164</v>
      </c>
      <c r="B17" s="857" t="s">
        <v>1173</v>
      </c>
      <c r="C17" s="857"/>
      <c r="D17" s="857"/>
      <c r="E17" s="857"/>
      <c r="F17" s="857"/>
      <c r="G17" s="122">
        <v>3</v>
      </c>
      <c r="H17" s="122">
        <v>3</v>
      </c>
    </row>
    <row r="18" spans="1:11" ht="15.75" thickBot="1">
      <c r="A18" s="121" t="s">
        <v>1165</v>
      </c>
      <c r="B18" s="857" t="s">
        <v>1174</v>
      </c>
      <c r="C18" s="857"/>
      <c r="D18" s="857"/>
      <c r="E18" s="857"/>
      <c r="F18" s="857"/>
      <c r="G18" s="122">
        <v>8</v>
      </c>
      <c r="H18" s="122">
        <v>8</v>
      </c>
    </row>
    <row r="19" spans="1:11" ht="15.75" thickBot="1">
      <c r="A19" s="121" t="s">
        <v>1166</v>
      </c>
      <c r="B19" s="870" t="s">
        <v>1175</v>
      </c>
      <c r="C19" s="871"/>
      <c r="D19" s="871"/>
      <c r="E19" s="871"/>
      <c r="F19" s="872"/>
      <c r="G19" s="122">
        <v>1</v>
      </c>
      <c r="H19" s="122">
        <v>1</v>
      </c>
      <c r="J19" s="88"/>
      <c r="K19" s="88"/>
    </row>
    <row r="20" spans="1:11" s="112" customFormat="1" ht="15.75" thickBot="1">
      <c r="A20" s="365" t="s">
        <v>1176</v>
      </c>
      <c r="B20" s="864" t="s">
        <v>1177</v>
      </c>
      <c r="C20" s="865"/>
      <c r="D20" s="865"/>
      <c r="E20" s="865"/>
      <c r="F20" s="866"/>
      <c r="G20" s="366">
        <v>17.8</v>
      </c>
      <c r="H20" s="366">
        <v>17.8</v>
      </c>
      <c r="J20" s="367"/>
      <c r="K20" s="367"/>
    </row>
    <row r="21" spans="1:11" ht="8.1" customHeight="1" thickBot="1">
      <c r="A21" s="151"/>
      <c r="B21" s="152"/>
      <c r="C21" s="152"/>
      <c r="D21" s="152"/>
      <c r="E21" s="152"/>
      <c r="F21" s="152"/>
      <c r="G21" s="152"/>
      <c r="H21" s="153"/>
    </row>
    <row r="22" spans="1:11" ht="15.75" thickBot="1">
      <c r="A22" s="867" t="s">
        <v>1152</v>
      </c>
      <c r="B22" s="868"/>
      <c r="C22" s="868"/>
      <c r="D22" s="868"/>
      <c r="E22" s="868"/>
      <c r="F22" s="868"/>
      <c r="G22" s="868"/>
      <c r="H22" s="869"/>
    </row>
    <row r="23" spans="1:11" ht="15.75" thickBot="1">
      <c r="A23" s="121" t="s">
        <v>1178</v>
      </c>
      <c r="B23" s="870" t="s">
        <v>1189</v>
      </c>
      <c r="C23" s="871"/>
      <c r="D23" s="871"/>
      <c r="E23" s="871"/>
      <c r="F23" s="872"/>
      <c r="G23" s="122">
        <v>17.940000000000001</v>
      </c>
      <c r="H23" s="122" t="s">
        <v>2362</v>
      </c>
      <c r="J23" s="88"/>
      <c r="K23" s="88"/>
    </row>
    <row r="24" spans="1:11" ht="15.75" thickBot="1">
      <c r="A24" s="121" t="s">
        <v>1179</v>
      </c>
      <c r="B24" s="857" t="s">
        <v>1190</v>
      </c>
      <c r="C24" s="857"/>
      <c r="D24" s="857"/>
      <c r="E24" s="857"/>
      <c r="F24" s="857"/>
      <c r="G24" s="122">
        <v>3.98</v>
      </c>
      <c r="H24" s="122" t="s">
        <v>2362</v>
      </c>
    </row>
    <row r="25" spans="1:11" ht="15.75" thickBot="1">
      <c r="A25" s="121" t="s">
        <v>1180</v>
      </c>
      <c r="B25" s="857" t="s">
        <v>2643</v>
      </c>
      <c r="C25" s="857"/>
      <c r="D25" s="857"/>
      <c r="E25" s="857"/>
      <c r="F25" s="857"/>
      <c r="G25" s="122">
        <v>0.93</v>
      </c>
      <c r="H25" s="122">
        <v>0.71</v>
      </c>
    </row>
    <row r="26" spans="1:11" ht="15.75" thickBot="1">
      <c r="A26" s="121" t="s">
        <v>1181</v>
      </c>
      <c r="B26" s="857" t="s">
        <v>2644</v>
      </c>
      <c r="C26" s="857"/>
      <c r="D26" s="857"/>
      <c r="E26" s="857"/>
      <c r="F26" s="857"/>
      <c r="G26" s="122">
        <v>10.88</v>
      </c>
      <c r="H26" s="122">
        <v>8.33</v>
      </c>
    </row>
    <row r="27" spans="1:11" ht="15.75" thickBot="1">
      <c r="A27" s="121" t="s">
        <v>1182</v>
      </c>
      <c r="B27" s="857" t="s">
        <v>2645</v>
      </c>
      <c r="C27" s="857"/>
      <c r="D27" s="857"/>
      <c r="E27" s="857"/>
      <c r="F27" s="857"/>
      <c r="G27" s="122">
        <v>7.0000000000000007E-2</v>
      </c>
      <c r="H27" s="122">
        <v>0.06</v>
      </c>
    </row>
    <row r="28" spans="1:11" ht="15.75" thickBot="1">
      <c r="A28" s="121" t="s">
        <v>1183</v>
      </c>
      <c r="B28" s="857" t="s">
        <v>2646</v>
      </c>
      <c r="C28" s="857"/>
      <c r="D28" s="857"/>
      <c r="E28" s="857"/>
      <c r="F28" s="857"/>
      <c r="G28" s="122">
        <v>0.73</v>
      </c>
      <c r="H28" s="122">
        <v>0.56000000000000005</v>
      </c>
    </row>
    <row r="29" spans="1:11" ht="15.75" thickBot="1">
      <c r="A29" s="121" t="s">
        <v>1184</v>
      </c>
      <c r="B29" s="857" t="s">
        <v>2647</v>
      </c>
      <c r="C29" s="857"/>
      <c r="D29" s="857"/>
      <c r="E29" s="857"/>
      <c r="F29" s="857"/>
      <c r="G29" s="122">
        <v>1.81</v>
      </c>
      <c r="H29" s="122" t="s">
        <v>2362</v>
      </c>
    </row>
    <row r="30" spans="1:11" ht="15.75" thickBot="1">
      <c r="A30" s="121" t="s">
        <v>1185</v>
      </c>
      <c r="B30" s="857" t="s">
        <v>2648</v>
      </c>
      <c r="C30" s="857"/>
      <c r="D30" s="857"/>
      <c r="E30" s="857"/>
      <c r="F30" s="857"/>
      <c r="G30" s="122">
        <v>0.11</v>
      </c>
      <c r="H30" s="122">
        <v>0.09</v>
      </c>
    </row>
    <row r="31" spans="1:11" ht="15.75" thickBot="1">
      <c r="A31" s="121" t="s">
        <v>1186</v>
      </c>
      <c r="B31" s="870" t="s">
        <v>2649</v>
      </c>
      <c r="C31" s="871"/>
      <c r="D31" s="871"/>
      <c r="E31" s="871"/>
      <c r="F31" s="872"/>
      <c r="G31" s="122">
        <v>9.1</v>
      </c>
      <c r="H31" s="122">
        <v>6.97</v>
      </c>
    </row>
    <row r="32" spans="1:11" ht="15.75" thickBot="1">
      <c r="A32" s="121" t="s">
        <v>1187</v>
      </c>
      <c r="B32" s="870" t="s">
        <v>2650</v>
      </c>
      <c r="C32" s="871"/>
      <c r="D32" s="871"/>
      <c r="E32" s="871"/>
      <c r="F32" s="872"/>
      <c r="G32" s="122">
        <v>0.03</v>
      </c>
      <c r="H32" s="122">
        <v>0.02</v>
      </c>
    </row>
    <row r="33" spans="1:11" s="112" customFormat="1" ht="15.75" thickBot="1">
      <c r="A33" s="365" t="s">
        <v>1188</v>
      </c>
      <c r="B33" s="864" t="s">
        <v>2670</v>
      </c>
      <c r="C33" s="865"/>
      <c r="D33" s="865"/>
      <c r="E33" s="865"/>
      <c r="F33" s="866"/>
      <c r="G33" s="366">
        <v>45.58</v>
      </c>
      <c r="H33" s="366">
        <v>16.739999999999998</v>
      </c>
    </row>
    <row r="34" spans="1:11" ht="8.1" customHeight="1" thickBot="1">
      <c r="A34" s="151"/>
      <c r="B34" s="152"/>
      <c r="C34" s="152"/>
      <c r="D34" s="152"/>
      <c r="E34" s="152"/>
      <c r="F34" s="152"/>
      <c r="G34" s="152"/>
      <c r="H34" s="153"/>
    </row>
    <row r="35" spans="1:11" ht="15.75" thickBot="1">
      <c r="A35" s="867" t="s">
        <v>1153</v>
      </c>
      <c r="B35" s="868"/>
      <c r="C35" s="868"/>
      <c r="D35" s="868"/>
      <c r="E35" s="868"/>
      <c r="F35" s="868"/>
      <c r="G35" s="868"/>
      <c r="H35" s="869"/>
      <c r="J35" s="88"/>
      <c r="K35" s="88"/>
    </row>
    <row r="36" spans="1:11" ht="15.75" thickBot="1">
      <c r="A36" s="121" t="s">
        <v>2651</v>
      </c>
      <c r="B36" s="870" t="s">
        <v>2657</v>
      </c>
      <c r="C36" s="871"/>
      <c r="D36" s="871"/>
      <c r="E36" s="871"/>
      <c r="F36" s="872"/>
      <c r="G36" s="122">
        <v>5.65</v>
      </c>
      <c r="H36" s="122">
        <v>4.33</v>
      </c>
    </row>
    <row r="37" spans="1:11" ht="15.75" thickBot="1">
      <c r="A37" s="121" t="s">
        <v>2652</v>
      </c>
      <c r="B37" s="857" t="s">
        <v>2658</v>
      </c>
      <c r="C37" s="857"/>
      <c r="D37" s="857"/>
      <c r="E37" s="857"/>
      <c r="F37" s="857"/>
      <c r="G37" s="122">
        <v>0.13</v>
      </c>
      <c r="H37" s="122">
        <v>0.1</v>
      </c>
    </row>
    <row r="38" spans="1:11" ht="15.75" thickBot="1">
      <c r="A38" s="121" t="s">
        <v>2653</v>
      </c>
      <c r="B38" s="857" t="s">
        <v>2659</v>
      </c>
      <c r="C38" s="857"/>
      <c r="D38" s="857"/>
      <c r="E38" s="857"/>
      <c r="F38" s="857"/>
      <c r="G38" s="122">
        <v>4.4400000000000004</v>
      </c>
      <c r="H38" s="122">
        <v>3.4</v>
      </c>
    </row>
    <row r="39" spans="1:11" ht="15.75" thickBot="1">
      <c r="A39" s="121" t="s">
        <v>2654</v>
      </c>
      <c r="B39" s="857" t="s">
        <v>2660</v>
      </c>
      <c r="C39" s="857"/>
      <c r="D39" s="857"/>
      <c r="E39" s="857"/>
      <c r="F39" s="857"/>
      <c r="G39" s="122">
        <v>4.92</v>
      </c>
      <c r="H39" s="122">
        <v>3.77</v>
      </c>
    </row>
    <row r="40" spans="1:11" ht="15.75" thickBot="1">
      <c r="A40" s="121" t="s">
        <v>2655</v>
      </c>
      <c r="B40" s="870" t="s">
        <v>2661</v>
      </c>
      <c r="C40" s="871"/>
      <c r="D40" s="871"/>
      <c r="E40" s="871"/>
      <c r="F40" s="872"/>
      <c r="G40" s="122">
        <v>0.48</v>
      </c>
      <c r="H40" s="122">
        <v>0.36</v>
      </c>
    </row>
    <row r="41" spans="1:11" s="112" customFormat="1" ht="15.75" thickBot="1">
      <c r="A41" s="365" t="s">
        <v>2656</v>
      </c>
      <c r="B41" s="864" t="s">
        <v>2671</v>
      </c>
      <c r="C41" s="865"/>
      <c r="D41" s="865"/>
      <c r="E41" s="865"/>
      <c r="F41" s="866"/>
      <c r="G41" s="366">
        <v>15.62</v>
      </c>
      <c r="H41" s="366">
        <v>11.96</v>
      </c>
    </row>
    <row r="42" spans="1:11" ht="8.1" customHeight="1" thickBot="1">
      <c r="A42" s="151"/>
      <c r="B42" s="152"/>
      <c r="C42" s="152"/>
      <c r="D42" s="152"/>
      <c r="E42" s="152"/>
      <c r="F42" s="152"/>
      <c r="G42" s="152"/>
      <c r="H42" s="153"/>
    </row>
    <row r="43" spans="1:11" ht="15.75" thickBot="1">
      <c r="A43" s="867" t="s">
        <v>2662</v>
      </c>
      <c r="B43" s="868"/>
      <c r="C43" s="868"/>
      <c r="D43" s="868"/>
      <c r="E43" s="868"/>
      <c r="F43" s="868"/>
      <c r="G43" s="868"/>
      <c r="H43" s="869"/>
    </row>
    <row r="44" spans="1:11" ht="15.75" thickBot="1">
      <c r="A44" s="121" t="s">
        <v>2663</v>
      </c>
      <c r="B44" s="856" t="s">
        <v>2665</v>
      </c>
      <c r="C44" s="857"/>
      <c r="D44" s="857"/>
      <c r="E44" s="857"/>
      <c r="F44" s="858"/>
      <c r="G44" s="122">
        <v>8.11</v>
      </c>
      <c r="H44" s="122">
        <v>2.98</v>
      </c>
      <c r="J44" s="88"/>
      <c r="K44" s="88"/>
    </row>
    <row r="45" spans="1:11">
      <c r="A45" s="854" t="s">
        <v>2664</v>
      </c>
      <c r="B45" s="856" t="s">
        <v>2666</v>
      </c>
      <c r="C45" s="857"/>
      <c r="D45" s="857"/>
      <c r="E45" s="857"/>
      <c r="F45" s="858"/>
      <c r="G45" s="859">
        <v>0.48</v>
      </c>
      <c r="H45" s="859">
        <v>0.36</v>
      </c>
    </row>
    <row r="46" spans="1:11" ht="15.75" thickBot="1">
      <c r="A46" s="855"/>
      <c r="B46" s="861" t="s">
        <v>2667</v>
      </c>
      <c r="C46" s="862"/>
      <c r="D46" s="862"/>
      <c r="E46" s="862"/>
      <c r="F46" s="863"/>
      <c r="G46" s="860"/>
      <c r="H46" s="860"/>
    </row>
    <row r="47" spans="1:11" s="112" customFormat="1" ht="15.75" thickBot="1">
      <c r="A47" s="365" t="s">
        <v>2668</v>
      </c>
      <c r="B47" s="864" t="s">
        <v>2669</v>
      </c>
      <c r="C47" s="865"/>
      <c r="D47" s="865"/>
      <c r="E47" s="865"/>
      <c r="F47" s="866"/>
      <c r="G47" s="366">
        <v>8.59</v>
      </c>
      <c r="H47" s="366">
        <v>3.34</v>
      </c>
    </row>
    <row r="48" spans="1:11" ht="8.1" customHeight="1" thickBot="1">
      <c r="A48" s="151"/>
      <c r="B48" s="152"/>
      <c r="C48" s="152"/>
      <c r="D48" s="152"/>
      <c r="E48" s="152"/>
      <c r="F48" s="152"/>
      <c r="G48" s="152"/>
      <c r="H48" s="153"/>
    </row>
    <row r="49" spans="1:8" ht="16.5" thickBot="1">
      <c r="A49" s="849" t="s">
        <v>1191</v>
      </c>
      <c r="B49" s="850"/>
      <c r="C49" s="850"/>
      <c r="D49" s="850"/>
      <c r="E49" s="850"/>
      <c r="F49" s="850"/>
      <c r="G49" s="87">
        <v>87.59</v>
      </c>
      <c r="H49" s="87">
        <v>49.84</v>
      </c>
    </row>
    <row r="50" spans="1:8">
      <c r="A50" s="154"/>
      <c r="B50" s="78"/>
      <c r="C50" s="78"/>
      <c r="D50" s="78"/>
      <c r="E50" s="78"/>
      <c r="F50" s="78"/>
      <c r="G50" s="78"/>
      <c r="H50" s="155"/>
    </row>
    <row r="51" spans="1:8" ht="15.75" thickBot="1">
      <c r="A51" s="851" t="s">
        <v>2363</v>
      </c>
      <c r="B51" s="852"/>
      <c r="C51" s="852"/>
      <c r="D51" s="852"/>
      <c r="E51" s="852"/>
      <c r="F51" s="852"/>
      <c r="G51" s="852"/>
      <c r="H51" s="853"/>
    </row>
  </sheetData>
  <sheetProtection algorithmName="SHA-512" hashValue="wcHBtfIaM6yC2rMPwrSZgzzOe+sWKbGTOCiCmIem0P/TlhiiEcynql+bfo1SNSLqglzT51kH5bQe64QpqlmHaA==" saltValue="AywKUe0KVCLD0FZBbrfH6w==" spinCount="100000" sheet="1" objects="1" scenarios="1"/>
  <mergeCells count="44">
    <mergeCell ref="A1:H1"/>
    <mergeCell ref="A2:H2"/>
    <mergeCell ref="A6:H6"/>
    <mergeCell ref="B8:F8"/>
    <mergeCell ref="B25:F25"/>
    <mergeCell ref="B26:F26"/>
    <mergeCell ref="A10:H10"/>
    <mergeCell ref="B11:F11"/>
    <mergeCell ref="B12:F12"/>
    <mergeCell ref="B13:F13"/>
    <mergeCell ref="B14:F14"/>
    <mergeCell ref="B15:F15"/>
    <mergeCell ref="B16:F16"/>
    <mergeCell ref="B17:F17"/>
    <mergeCell ref="B18:F18"/>
    <mergeCell ref="B19:F19"/>
    <mergeCell ref="B20:F20"/>
    <mergeCell ref="A22:H22"/>
    <mergeCell ref="B23:F23"/>
    <mergeCell ref="B24:F24"/>
    <mergeCell ref="A43:H43"/>
    <mergeCell ref="B44:F44"/>
    <mergeCell ref="B27:F27"/>
    <mergeCell ref="B28:F28"/>
    <mergeCell ref="B29:F29"/>
    <mergeCell ref="B30:F30"/>
    <mergeCell ref="B31:F31"/>
    <mergeCell ref="B32:F32"/>
    <mergeCell ref="B33:F33"/>
    <mergeCell ref="A35:H35"/>
    <mergeCell ref="B36:F36"/>
    <mergeCell ref="B37:F37"/>
    <mergeCell ref="B38:F38"/>
    <mergeCell ref="B39:F39"/>
    <mergeCell ref="B40:F40"/>
    <mergeCell ref="B41:F41"/>
    <mergeCell ref="A49:F49"/>
    <mergeCell ref="A51:H51"/>
    <mergeCell ref="A45:A46"/>
    <mergeCell ref="B45:F45"/>
    <mergeCell ref="G45:G46"/>
    <mergeCell ref="H45:H46"/>
    <mergeCell ref="B46:F46"/>
    <mergeCell ref="B47:F47"/>
  </mergeCells>
  <printOptions horizontalCentered="1" verticalCentered="1"/>
  <pageMargins left="1.1811023622047245" right="0.39370078740157483" top="0.78740157480314965" bottom="0.78740157480314965" header="0" footer="0"/>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dimension ref="A1:V408"/>
  <sheetViews>
    <sheetView view="pageBreakPreview" topLeftCell="A5" zoomScale="93" zoomScaleNormal="93" zoomScaleSheetLayoutView="93" workbookViewId="0">
      <selection activeCell="K10" sqref="K10:M10"/>
    </sheetView>
  </sheetViews>
  <sheetFormatPr defaultColWidth="10.5703125" defaultRowHeight="15"/>
  <cols>
    <col min="1" max="1" width="6.42578125" style="27" customWidth="1"/>
    <col min="2" max="4" width="6.42578125" style="3" customWidth="1"/>
    <col min="5" max="5" width="8" style="3" customWidth="1"/>
    <col min="6" max="6" width="6.42578125" style="3" customWidth="1"/>
    <col min="7" max="7" width="13.85546875" style="3" customWidth="1"/>
    <col min="8" max="8" width="7.28515625" style="3" customWidth="1"/>
    <col min="9" max="9" width="10.28515625" style="3" customWidth="1"/>
    <col min="10" max="11" width="6.42578125" style="3" customWidth="1"/>
    <col min="12" max="12" width="8.42578125" style="3" bestFit="1" customWidth="1"/>
    <col min="13" max="13" width="7.5703125" style="3" customWidth="1"/>
    <col min="14" max="14" width="6.5703125" style="3" customWidth="1"/>
    <col min="15" max="15" width="24.85546875" style="3" hidden="1" customWidth="1"/>
    <col min="17" max="21" width="8.28515625" style="3" customWidth="1"/>
    <col min="22" max="16384" width="10.5703125" style="4"/>
  </cols>
  <sheetData>
    <row r="1" spans="1:22">
      <c r="A1" s="49"/>
      <c r="B1" s="50"/>
      <c r="C1" s="50"/>
      <c r="D1" s="67"/>
      <c r="E1" s="67"/>
      <c r="F1" s="67"/>
      <c r="G1" s="67"/>
      <c r="H1" s="67"/>
      <c r="I1" s="67"/>
      <c r="J1" s="67"/>
      <c r="K1" s="67"/>
      <c r="L1" s="67"/>
      <c r="M1" s="51"/>
    </row>
    <row r="2" spans="1:22">
      <c r="A2" s="48"/>
      <c r="B2" s="12"/>
      <c r="C2" s="12"/>
      <c r="D2" s="12"/>
      <c r="E2" s="6"/>
      <c r="F2" s="6"/>
      <c r="G2" s="6"/>
      <c r="H2" s="6"/>
      <c r="I2" s="6"/>
      <c r="J2" s="6"/>
      <c r="K2" s="6"/>
      <c r="L2" s="6"/>
      <c r="M2" s="52"/>
      <c r="O2" s="3" t="s">
        <v>827</v>
      </c>
    </row>
    <row r="3" spans="1:22">
      <c r="A3" s="48"/>
      <c r="B3" s="5"/>
      <c r="C3" s="5"/>
      <c r="D3" s="6"/>
      <c r="E3" s="6"/>
      <c r="F3" s="6"/>
      <c r="G3" s="6"/>
      <c r="H3" s="6"/>
      <c r="I3" s="6"/>
      <c r="J3" s="6"/>
      <c r="K3" s="6"/>
      <c r="L3" s="6"/>
      <c r="M3" s="52"/>
      <c r="O3" s="3" t="s">
        <v>817</v>
      </c>
    </row>
    <row r="4" spans="1:22">
      <c r="A4" s="48"/>
      <c r="B4" s="6" t="s">
        <v>2719</v>
      </c>
      <c r="C4" s="12"/>
      <c r="D4" s="12"/>
      <c r="E4" s="6"/>
      <c r="F4" s="6"/>
      <c r="G4" s="6"/>
      <c r="H4" s="6"/>
      <c r="I4" s="6"/>
      <c r="J4" s="6"/>
      <c r="K4" s="6"/>
      <c r="L4" s="6"/>
      <c r="M4" s="52"/>
      <c r="O4" s="3" t="s">
        <v>6170</v>
      </c>
    </row>
    <row r="5" spans="1:22">
      <c r="A5" s="48"/>
      <c r="B5" s="5"/>
      <c r="C5" s="7"/>
      <c r="D5" s="6"/>
      <c r="E5" s="6"/>
      <c r="F5" s="6"/>
      <c r="G5" s="6"/>
      <c r="H5" s="6"/>
      <c r="I5" s="6"/>
      <c r="J5" s="6"/>
      <c r="K5" s="6"/>
      <c r="L5" s="6"/>
      <c r="M5" s="68"/>
      <c r="O5" s="3" t="s">
        <v>6171</v>
      </c>
      <c r="V5" s="8"/>
    </row>
    <row r="6" spans="1:22">
      <c r="A6" s="69"/>
      <c r="B6" s="28"/>
      <c r="C6" s="9"/>
      <c r="D6" s="29"/>
      <c r="E6" s="9"/>
      <c r="F6" s="9"/>
      <c r="G6" s="9"/>
      <c r="H6" s="9"/>
      <c r="I6" s="9"/>
      <c r="J6" s="9"/>
      <c r="K6" s="9"/>
      <c r="L6" s="7"/>
      <c r="M6" s="68"/>
      <c r="N6" s="1"/>
      <c r="O6" s="3" t="s">
        <v>6172</v>
      </c>
      <c r="Q6" s="1"/>
      <c r="R6" s="1"/>
      <c r="S6" s="1"/>
      <c r="T6" s="1"/>
      <c r="U6" s="1"/>
    </row>
    <row r="7" spans="1:22" ht="15.75" thickBot="1">
      <c r="A7" s="70"/>
      <c r="B7" s="71"/>
      <c r="C7" s="72"/>
      <c r="D7" s="73"/>
      <c r="E7" s="72"/>
      <c r="F7" s="72"/>
      <c r="G7" s="72"/>
      <c r="H7" s="72"/>
      <c r="I7" s="72"/>
      <c r="J7" s="72"/>
      <c r="K7" s="72"/>
      <c r="L7" s="72"/>
      <c r="M7" s="74"/>
      <c r="N7" s="1"/>
      <c r="O7" s="1" t="s">
        <v>6173</v>
      </c>
      <c r="Q7" s="1"/>
      <c r="R7" s="1"/>
      <c r="S7" s="1"/>
      <c r="T7" s="1"/>
      <c r="U7" s="1"/>
      <c r="V7" s="10"/>
    </row>
    <row r="8" spans="1:22" ht="16.5" thickBot="1">
      <c r="A8" s="2"/>
      <c r="B8" s="2"/>
      <c r="C8" s="7"/>
      <c r="D8" s="7"/>
      <c r="E8" s="7"/>
      <c r="F8" s="7"/>
      <c r="G8" s="7"/>
      <c r="H8" s="7"/>
      <c r="I8" s="7"/>
      <c r="J8" s="7"/>
      <c r="K8" s="7"/>
      <c r="L8" s="7"/>
      <c r="M8" s="7"/>
      <c r="N8" s="1"/>
      <c r="O8" s="1" t="s">
        <v>6174</v>
      </c>
      <c r="Q8" s="1"/>
      <c r="R8" s="1"/>
      <c r="S8" s="1"/>
      <c r="T8" s="1"/>
      <c r="U8" s="1"/>
      <c r="V8" s="11"/>
    </row>
    <row r="9" spans="1:22">
      <c r="A9" s="656" t="s">
        <v>2720</v>
      </c>
      <c r="B9" s="657"/>
      <c r="C9" s="657"/>
      <c r="D9" s="657"/>
      <c r="E9" s="657"/>
      <c r="F9" s="657"/>
      <c r="G9" s="657"/>
      <c r="H9" s="657"/>
      <c r="I9" s="657"/>
      <c r="J9" s="657"/>
      <c r="K9" s="469" t="s">
        <v>2707</v>
      </c>
      <c r="L9" s="661" t="str">
        <f>IF(DADOS!D20&lt;&gt;"",DADOS!D20," ")</f>
        <v xml:space="preserve"> </v>
      </c>
      <c r="M9" s="662"/>
      <c r="N9" s="1"/>
      <c r="O9" s="1" t="s">
        <v>6175</v>
      </c>
      <c r="Q9" s="1"/>
      <c r="R9" s="1"/>
      <c r="S9" s="1"/>
      <c r="T9" s="1"/>
      <c r="U9" s="1"/>
    </row>
    <row r="10" spans="1:22" ht="15" customHeight="1">
      <c r="A10" s="133" t="s">
        <v>2704</v>
      </c>
      <c r="B10" s="470"/>
      <c r="C10" s="663" t="str">
        <f>IF(DADOS!$D$12&lt;&gt;"",DADOS!$D$12," ")</f>
        <v>UNESPAR - Campus Campo Mourão</v>
      </c>
      <c r="D10" s="663"/>
      <c r="E10" s="663"/>
      <c r="F10" s="663"/>
      <c r="G10" s="663"/>
      <c r="H10" s="537"/>
      <c r="I10" s="132"/>
      <c r="J10" s="307" t="s">
        <v>6181</v>
      </c>
      <c r="K10" s="653" t="s">
        <v>6172</v>
      </c>
      <c r="L10" s="654"/>
      <c r="M10" s="655"/>
      <c r="O10" s="1" t="s">
        <v>6176</v>
      </c>
      <c r="Q10" s="1"/>
    </row>
    <row r="11" spans="1:22">
      <c r="A11" s="133" t="s">
        <v>2703</v>
      </c>
      <c r="B11" s="470"/>
      <c r="C11" s="637" t="str">
        <f>IF(DADOS!D14&lt;&gt;"",DADOS!D14," ")</f>
        <v>Avenida Comendador Norberto Marcondes, 733</v>
      </c>
      <c r="D11" s="637"/>
      <c r="E11" s="637"/>
      <c r="F11" s="637"/>
      <c r="G11" s="637"/>
      <c r="H11" s="637"/>
      <c r="I11" s="132"/>
      <c r="J11" s="131" t="s">
        <v>2721</v>
      </c>
      <c r="K11" s="658" t="str">
        <f>IF(DADOS!$D$16&lt;&gt;"",DADOS!$D$16," ")</f>
        <v>Campo Mourão</v>
      </c>
      <c r="L11" s="659"/>
      <c r="M11" s="660"/>
      <c r="O11" s="3" t="s">
        <v>6177</v>
      </c>
      <c r="Q11" s="1"/>
    </row>
    <row r="12" spans="1:22">
      <c r="A12" s="133" t="s">
        <v>2294</v>
      </c>
      <c r="B12" s="470"/>
      <c r="C12" s="637" t="str">
        <f>IF(DADOS!M12&lt;&gt;"",DADOS!M12," ")</f>
        <v xml:space="preserve"> </v>
      </c>
      <c r="D12" s="637"/>
      <c r="E12" s="637"/>
      <c r="F12" s="637"/>
      <c r="G12" s="637"/>
      <c r="H12" s="637"/>
      <c r="I12" s="132"/>
      <c r="J12" s="131" t="s">
        <v>2722</v>
      </c>
      <c r="K12" s="653"/>
      <c r="L12" s="654"/>
      <c r="M12" s="655"/>
      <c r="O12" s="3" t="s">
        <v>6178</v>
      </c>
      <c r="Q12" s="1"/>
    </row>
    <row r="13" spans="1:22">
      <c r="A13" s="305"/>
      <c r="B13" s="306"/>
      <c r="C13" s="646"/>
      <c r="D13" s="646"/>
      <c r="E13" s="646"/>
      <c r="F13" s="646"/>
      <c r="G13" s="646"/>
      <c r="H13" s="646"/>
      <c r="I13" s="306"/>
      <c r="J13" s="5"/>
      <c r="K13" s="637"/>
      <c r="L13" s="637"/>
      <c r="M13" s="638"/>
      <c r="O13" s="3" t="s">
        <v>6179</v>
      </c>
      <c r="Q13" s="1"/>
    </row>
    <row r="14" spans="1:22">
      <c r="A14" s="305"/>
      <c r="B14" s="306"/>
      <c r="C14" s="306"/>
      <c r="D14" s="306"/>
      <c r="E14" s="306"/>
      <c r="F14" s="306"/>
      <c r="G14" s="306"/>
      <c r="H14" s="306"/>
      <c r="I14" s="132"/>
      <c r="J14" s="307"/>
      <c r="K14" s="470"/>
      <c r="L14" s="470"/>
      <c r="M14" s="473"/>
      <c r="O14" s="3" t="s">
        <v>828</v>
      </c>
      <c r="Q14" s="1"/>
    </row>
    <row r="15" spans="1:22">
      <c r="A15" s="134" t="s">
        <v>2723</v>
      </c>
      <c r="B15" s="132"/>
      <c r="C15" s="310"/>
      <c r="D15" s="135"/>
      <c r="E15" s="132"/>
      <c r="F15" s="131" t="s">
        <v>2724</v>
      </c>
      <c r="G15" s="644"/>
      <c r="H15" s="644"/>
      <c r="I15" s="644"/>
      <c r="J15" s="470"/>
      <c r="K15" s="130"/>
      <c r="L15" s="649"/>
      <c r="M15" s="650"/>
      <c r="O15" s="3" t="s">
        <v>6180</v>
      </c>
      <c r="Q15" s="1"/>
    </row>
    <row r="16" spans="1:22">
      <c r="A16" s="134"/>
      <c r="B16" s="132"/>
      <c r="C16" s="135"/>
      <c r="D16" s="135"/>
      <c r="E16" s="132"/>
      <c r="F16" s="131" t="s">
        <v>2708</v>
      </c>
      <c r="G16" s="642" t="str">
        <f>IF(DADOS!D24&lt;&gt;"",DADOS!D24," ")</f>
        <v xml:space="preserve"> </v>
      </c>
      <c r="H16" s="642"/>
      <c r="I16" s="642"/>
      <c r="J16" s="470"/>
      <c r="K16" s="130" t="s">
        <v>2306</v>
      </c>
      <c r="L16" s="471" t="str">
        <f>IF(DADOS!D28&lt;&gt;"",DADOS!D28," ")</f>
        <v xml:space="preserve"> </v>
      </c>
      <c r="M16" s="472"/>
      <c r="Q16" s="1"/>
    </row>
    <row r="17" spans="1:17">
      <c r="A17" s="134"/>
      <c r="B17" s="132"/>
      <c r="C17" s="132"/>
      <c r="D17" s="132"/>
      <c r="E17" s="132"/>
      <c r="F17" s="307" t="s">
        <v>829</v>
      </c>
      <c r="G17" s="644"/>
      <c r="H17" s="644"/>
      <c r="I17" s="644"/>
      <c r="J17" s="132"/>
      <c r="K17" s="131" t="s">
        <v>2293</v>
      </c>
      <c r="L17" s="647" t="str">
        <f>IF(DADOS!D30&lt;&gt;"",DADOS!D30," ")</f>
        <v xml:space="preserve"> </v>
      </c>
      <c r="M17" s="648"/>
      <c r="O17" s="3" t="s">
        <v>830</v>
      </c>
      <c r="Q17" s="1"/>
    </row>
    <row r="18" spans="1:17">
      <c r="A18" s="380" t="s">
        <v>2725</v>
      </c>
      <c r="B18" s="5"/>
      <c r="C18" s="379"/>
      <c r="D18" s="379"/>
      <c r="E18" s="379"/>
      <c r="F18" s="379"/>
      <c r="G18" s="379"/>
      <c r="H18" s="379"/>
      <c r="I18" s="379"/>
      <c r="J18" s="379"/>
      <c r="K18" s="379"/>
      <c r="L18" s="379"/>
      <c r="M18" s="382"/>
      <c r="O18" s="3" t="s">
        <v>831</v>
      </c>
      <c r="Q18" s="1"/>
    </row>
    <row r="19" spans="1:17" ht="15.75" thickBot="1">
      <c r="A19" s="383"/>
      <c r="B19" s="311"/>
      <c r="C19" s="311"/>
      <c r="D19" s="311"/>
      <c r="E19" s="311"/>
      <c r="F19" s="311"/>
      <c r="G19" s="311"/>
      <c r="H19" s="311"/>
      <c r="I19" s="311"/>
      <c r="J19" s="311"/>
      <c r="K19" s="311"/>
      <c r="L19" s="311"/>
      <c r="M19" s="312"/>
      <c r="O19" s="3" t="s">
        <v>831</v>
      </c>
      <c r="Q19" s="1"/>
    </row>
    <row r="20" spans="1:17" ht="8.1" customHeight="1" thickBot="1">
      <c r="A20" s="26"/>
      <c r="B20" s="5"/>
      <c r="C20" s="5"/>
      <c r="D20" s="5"/>
      <c r="E20" s="5"/>
      <c r="F20" s="5"/>
      <c r="G20" s="5"/>
      <c r="H20" s="5"/>
      <c r="I20" s="5"/>
      <c r="J20" s="5"/>
      <c r="K20" s="5"/>
      <c r="L20" s="5"/>
      <c r="M20" s="5"/>
      <c r="O20" s="3" t="s">
        <v>832</v>
      </c>
      <c r="Q20" s="1"/>
    </row>
    <row r="21" spans="1:17" ht="15.75">
      <c r="A21" s="56"/>
      <c r="B21" s="60"/>
      <c r="C21" s="60"/>
      <c r="D21" s="60"/>
      <c r="E21" s="60"/>
      <c r="F21" s="60"/>
      <c r="G21" s="60"/>
      <c r="H21" s="60"/>
      <c r="I21" s="60"/>
      <c r="J21" s="60"/>
      <c r="K21" s="60"/>
      <c r="L21" s="60"/>
      <c r="M21" s="61"/>
      <c r="O21" s="3" t="s">
        <v>833</v>
      </c>
      <c r="Q21" s="1"/>
    </row>
    <row r="22" spans="1:17" ht="15.75">
      <c r="A22" s="63"/>
      <c r="B22" s="13"/>
      <c r="C22" s="13"/>
      <c r="D22" s="13"/>
      <c r="E22" s="13"/>
      <c r="F22" s="13"/>
      <c r="G22" s="13"/>
      <c r="H22" s="13"/>
      <c r="I22" s="13"/>
      <c r="J22" s="13"/>
      <c r="K22" s="13"/>
      <c r="L22" s="13"/>
      <c r="M22" s="62"/>
      <c r="O22" s="3" t="s">
        <v>834</v>
      </c>
      <c r="Q22" s="1"/>
    </row>
    <row r="23" spans="1:17" ht="15.75">
      <c r="A23" s="63"/>
      <c r="B23" s="13"/>
      <c r="C23" s="5"/>
      <c r="D23" s="5"/>
      <c r="E23" s="14" t="s">
        <v>2726</v>
      </c>
      <c r="F23" s="14" t="s">
        <v>2727</v>
      </c>
      <c r="G23" s="488">
        <f>RESUMO!H37</f>
        <v>49132.42</v>
      </c>
      <c r="H23" s="15"/>
      <c r="I23" s="15"/>
      <c r="J23" s="15"/>
      <c r="K23" s="13"/>
      <c r="L23" s="13"/>
      <c r="M23" s="62"/>
      <c r="O23" s="3" t="s">
        <v>835</v>
      </c>
      <c r="Q23" s="1"/>
    </row>
    <row r="24" spans="1:17" ht="15.75">
      <c r="A24" s="63"/>
      <c r="B24" s="13"/>
      <c r="C24" s="13"/>
      <c r="D24" s="13"/>
      <c r="E24" s="13"/>
      <c r="F24" s="14"/>
      <c r="G24" s="16"/>
      <c r="H24" s="13"/>
      <c r="I24" s="13"/>
      <c r="J24" s="13"/>
      <c r="K24" s="13"/>
      <c r="L24" s="13"/>
      <c r="M24" s="62"/>
      <c r="O24" s="3" t="s">
        <v>836</v>
      </c>
      <c r="Q24" s="1"/>
    </row>
    <row r="25" spans="1:17" ht="15.75">
      <c r="A25" s="63"/>
      <c r="B25" s="13"/>
      <c r="C25" s="14" t="s">
        <v>2728</v>
      </c>
      <c r="D25" s="639">
        <f>BDI!$D$27</f>
        <v>0.28347674918197008</v>
      </c>
      <c r="E25" s="639"/>
      <c r="F25" s="14" t="s">
        <v>2729</v>
      </c>
      <c r="G25" s="17">
        <f>G23*D25</f>
        <v>13927.89870104321</v>
      </c>
      <c r="H25" s="15"/>
      <c r="I25" s="15"/>
      <c r="J25" s="15"/>
      <c r="K25" s="13"/>
      <c r="L25" s="13"/>
      <c r="M25" s="62"/>
      <c r="O25" s="3" t="s">
        <v>837</v>
      </c>
      <c r="Q25" s="1"/>
    </row>
    <row r="26" spans="1:17" ht="15.75">
      <c r="A26" s="63"/>
      <c r="B26" s="13"/>
      <c r="C26" s="13"/>
      <c r="D26" s="13"/>
      <c r="E26" s="13"/>
      <c r="F26" s="14"/>
      <c r="G26" s="16"/>
      <c r="H26" s="13"/>
      <c r="I26" s="13"/>
      <c r="J26" s="13"/>
      <c r="K26" s="13"/>
      <c r="L26" s="13"/>
      <c r="M26" s="62"/>
      <c r="O26" s="3" t="s">
        <v>838</v>
      </c>
      <c r="Q26" s="1"/>
    </row>
    <row r="27" spans="1:17" ht="15.75">
      <c r="A27" s="63"/>
      <c r="B27" s="13"/>
      <c r="C27" s="13"/>
      <c r="D27" s="13"/>
      <c r="E27" s="14" t="s">
        <v>2730</v>
      </c>
      <c r="F27" s="14" t="s">
        <v>2729</v>
      </c>
      <c r="G27" s="18">
        <f>G23+G25</f>
        <v>63060.318701043208</v>
      </c>
      <c r="H27" s="19"/>
      <c r="I27" s="19"/>
      <c r="J27" s="19"/>
      <c r="K27" s="13"/>
      <c r="L27" s="13"/>
      <c r="M27" s="62"/>
      <c r="O27" s="3" t="s">
        <v>839</v>
      </c>
      <c r="Q27" s="1"/>
    </row>
    <row r="28" spans="1:17" ht="15.75">
      <c r="A28" s="63"/>
      <c r="B28" s="13"/>
      <c r="C28" s="13"/>
      <c r="D28" s="13"/>
      <c r="E28" s="13"/>
      <c r="F28" s="13"/>
      <c r="G28" s="13"/>
      <c r="H28" s="13"/>
      <c r="I28" s="13"/>
      <c r="J28" s="13"/>
      <c r="K28" s="13"/>
      <c r="L28" s="13"/>
      <c r="M28" s="62"/>
      <c r="O28" s="3" t="s">
        <v>840</v>
      </c>
      <c r="Q28" s="1"/>
    </row>
    <row r="29" spans="1:17" ht="15.75">
      <c r="A29" s="63"/>
      <c r="B29" s="13"/>
      <c r="C29" s="13"/>
      <c r="D29" s="13"/>
      <c r="E29" s="13"/>
      <c r="F29" s="13"/>
      <c r="G29" s="13"/>
      <c r="H29" s="13"/>
      <c r="I29" s="13"/>
      <c r="J29" s="13"/>
      <c r="K29" s="13"/>
      <c r="L29" s="13"/>
      <c r="M29" s="62"/>
      <c r="O29" s="3" t="s">
        <v>841</v>
      </c>
      <c r="Q29" s="1"/>
    </row>
    <row r="30" spans="1:17" ht="15.75">
      <c r="A30" s="63"/>
      <c r="B30" s="13"/>
      <c r="C30" s="13"/>
      <c r="D30" s="13"/>
      <c r="E30" s="13"/>
      <c r="F30" s="13"/>
      <c r="G30" s="13"/>
      <c r="H30" s="13"/>
      <c r="I30" s="13"/>
      <c r="J30" s="13"/>
      <c r="K30" s="13"/>
      <c r="L30" s="13"/>
      <c r="M30" s="62"/>
      <c r="O30" s="3" t="s">
        <v>842</v>
      </c>
      <c r="Q30" s="1"/>
    </row>
    <row r="31" spans="1:17" ht="15.75">
      <c r="A31" s="63"/>
      <c r="B31" s="13"/>
      <c r="C31" s="13"/>
      <c r="D31" s="13"/>
      <c r="E31" s="14" t="s">
        <v>2731</v>
      </c>
      <c r="F31" s="313"/>
      <c r="G31" s="643" t="s">
        <v>2737</v>
      </c>
      <c r="H31" s="643"/>
      <c r="I31" s="643"/>
      <c r="J31" s="20"/>
      <c r="K31" s="20"/>
      <c r="L31" s="20"/>
      <c r="M31" s="62"/>
      <c r="O31" s="3" t="s">
        <v>843</v>
      </c>
      <c r="Q31" s="1"/>
    </row>
    <row r="32" spans="1:17" ht="15.75">
      <c r="A32" s="63"/>
      <c r="B32" s="13"/>
      <c r="C32" s="13"/>
      <c r="D32" s="13"/>
      <c r="E32" s="14"/>
      <c r="F32" s="20"/>
      <c r="G32" s="20"/>
      <c r="H32" s="20"/>
      <c r="I32" s="20"/>
      <c r="J32" s="20"/>
      <c r="K32" s="20"/>
      <c r="L32" s="20"/>
      <c r="M32" s="62"/>
      <c r="Q32" s="1"/>
    </row>
    <row r="33" spans="1:17" ht="15.75">
      <c r="A33" s="63"/>
      <c r="B33" s="13"/>
      <c r="C33" s="13"/>
      <c r="D33" s="13"/>
      <c r="E33" s="13"/>
      <c r="F33" s="13"/>
      <c r="G33" s="13"/>
      <c r="H33" s="13"/>
      <c r="I33" s="13"/>
      <c r="J33" s="13"/>
      <c r="K33" s="13"/>
      <c r="L33" s="13"/>
      <c r="M33" s="62"/>
      <c r="Q33" s="1"/>
    </row>
    <row r="34" spans="1:17" ht="15.75">
      <c r="A34" s="63"/>
      <c r="B34" s="13"/>
      <c r="C34" s="13"/>
      <c r="D34" s="13"/>
      <c r="E34" s="14" t="s">
        <v>2732</v>
      </c>
      <c r="F34" s="640" t="s">
        <v>2733</v>
      </c>
      <c r="G34" s="641"/>
      <c r="H34" s="645">
        <f>IF(RESUMO!F38&lt;&gt;"",RESUMO!F38," ")</f>
        <v>0.3240668788551429</v>
      </c>
      <c r="I34" s="645"/>
      <c r="J34" s="21"/>
      <c r="K34" s="13"/>
      <c r="L34" s="13"/>
      <c r="M34" s="62"/>
      <c r="Q34" s="1"/>
    </row>
    <row r="35" spans="1:17" ht="15.75">
      <c r="A35" s="63"/>
      <c r="B35" s="13"/>
      <c r="C35" s="13"/>
      <c r="D35" s="13"/>
      <c r="E35" s="13"/>
      <c r="F35" s="22"/>
      <c r="G35" s="22"/>
      <c r="H35" s="484"/>
      <c r="I35" s="484"/>
      <c r="J35" s="13"/>
      <c r="K35" s="13"/>
      <c r="L35" s="13"/>
      <c r="M35" s="62"/>
      <c r="Q35" s="1"/>
    </row>
    <row r="36" spans="1:17" ht="15.75">
      <c r="A36" s="63"/>
      <c r="B36" s="13"/>
      <c r="C36" s="14"/>
      <c r="D36" s="14"/>
      <c r="E36" s="14"/>
      <c r="F36" s="640" t="s">
        <v>2734</v>
      </c>
      <c r="G36" s="641"/>
      <c r="H36" s="645">
        <f>IF(H34=0,"",1-H34)</f>
        <v>0.67593312114485715</v>
      </c>
      <c r="I36" s="645"/>
      <c r="J36" s="21"/>
      <c r="K36" s="13"/>
      <c r="L36" s="13"/>
      <c r="M36" s="62"/>
      <c r="Q36" s="1"/>
    </row>
    <row r="37" spans="1:17" ht="16.5" thickBot="1">
      <c r="A37" s="64"/>
      <c r="B37" s="75"/>
      <c r="C37" s="75"/>
      <c r="D37" s="75"/>
      <c r="E37" s="75"/>
      <c r="F37" s="75"/>
      <c r="G37" s="75"/>
      <c r="H37" s="75"/>
      <c r="I37" s="75"/>
      <c r="J37" s="65"/>
      <c r="K37" s="65"/>
      <c r="L37" s="65"/>
      <c r="M37" s="66"/>
      <c r="Q37" s="1"/>
    </row>
    <row r="38" spans="1:17" ht="16.5" thickBot="1">
      <c r="A38" s="23"/>
      <c r="B38" s="23"/>
      <c r="C38" s="23"/>
      <c r="D38" s="23"/>
      <c r="E38" s="23"/>
      <c r="F38" s="23"/>
      <c r="G38" s="23"/>
      <c r="H38" s="23"/>
      <c r="I38" s="23"/>
      <c r="J38" s="13"/>
      <c r="K38" s="13"/>
      <c r="L38" s="13"/>
      <c r="M38" s="13"/>
      <c r="Q38" s="1"/>
    </row>
    <row r="39" spans="1:17" ht="15.75">
      <c r="A39" s="56"/>
      <c r="B39" s="57"/>
      <c r="C39" s="57"/>
      <c r="D39" s="57"/>
      <c r="E39" s="57"/>
      <c r="F39" s="58"/>
      <c r="G39" s="58"/>
      <c r="H39" s="58"/>
      <c r="I39" s="59"/>
      <c r="J39" s="60"/>
      <c r="K39" s="60"/>
      <c r="L39" s="60"/>
      <c r="M39" s="61"/>
      <c r="Q39" s="1"/>
    </row>
    <row r="40" spans="1:17" ht="15.75">
      <c r="A40" s="652" t="s">
        <v>2735</v>
      </c>
      <c r="B40" s="640"/>
      <c r="C40" s="640"/>
      <c r="D40" s="640"/>
      <c r="E40" s="14"/>
      <c r="F40" s="20" t="s">
        <v>2719</v>
      </c>
      <c r="G40" s="635" t="s">
        <v>6182</v>
      </c>
      <c r="H40" s="635"/>
      <c r="I40" s="635"/>
      <c r="J40" s="635"/>
      <c r="K40" s="635"/>
      <c r="L40" s="635"/>
      <c r="M40" s="636"/>
      <c r="Q40" s="1"/>
    </row>
    <row r="41" spans="1:17" ht="15.75">
      <c r="A41" s="63"/>
      <c r="B41" s="13"/>
      <c r="C41" s="13"/>
      <c r="D41" s="13"/>
      <c r="E41" s="13"/>
      <c r="F41" s="13"/>
      <c r="G41" s="13"/>
      <c r="H41" s="13"/>
      <c r="I41" s="23"/>
      <c r="J41" s="13"/>
      <c r="K41" s="13"/>
      <c r="L41" s="13"/>
      <c r="M41" s="62"/>
      <c r="Q41" s="1"/>
    </row>
    <row r="42" spans="1:17" ht="15.75">
      <c r="A42" s="652" t="s">
        <v>2736</v>
      </c>
      <c r="B42" s="640"/>
      <c r="C42" s="640"/>
      <c r="D42" s="640"/>
      <c r="E42" s="14"/>
      <c r="F42" s="24" t="s">
        <v>2719</v>
      </c>
      <c r="G42" s="632" t="s">
        <v>21023</v>
      </c>
      <c r="H42" s="632"/>
      <c r="I42" s="632"/>
      <c r="J42" s="632"/>
      <c r="K42" s="632"/>
      <c r="L42" s="632"/>
      <c r="M42" s="633"/>
      <c r="Q42" s="1"/>
    </row>
    <row r="43" spans="1:17" ht="15.75">
      <c r="A43" s="63" t="s">
        <v>2719</v>
      </c>
      <c r="B43" s="14"/>
      <c r="C43" s="14"/>
      <c r="D43" s="14"/>
      <c r="E43" s="14"/>
      <c r="F43" s="24"/>
      <c r="G43" s="24"/>
      <c r="H43" s="24"/>
      <c r="I43" s="23"/>
      <c r="J43" s="13"/>
      <c r="K43" s="13"/>
      <c r="L43" s="13"/>
      <c r="M43" s="62"/>
      <c r="Q43" s="1"/>
    </row>
    <row r="44" spans="1:17" ht="15.75">
      <c r="A44" s="63"/>
      <c r="B44" s="13"/>
      <c r="C44" s="13"/>
      <c r="D44" s="13"/>
      <c r="E44" s="13"/>
      <c r="F44" s="25"/>
      <c r="G44" s="632" t="s">
        <v>21022</v>
      </c>
      <c r="H44" s="632"/>
      <c r="I44" s="632"/>
      <c r="J44" s="632"/>
      <c r="K44" s="632"/>
      <c r="L44" s="632"/>
      <c r="M44" s="633"/>
      <c r="Q44" s="1"/>
    </row>
    <row r="45" spans="1:17" ht="16.5" thickBot="1">
      <c r="A45" s="64"/>
      <c r="B45" s="65"/>
      <c r="C45" s="65"/>
      <c r="D45" s="65"/>
      <c r="E45" s="65"/>
      <c r="F45" s="65"/>
      <c r="G45" s="65"/>
      <c r="H45" s="65"/>
      <c r="I45" s="65"/>
      <c r="J45" s="65"/>
      <c r="K45" s="65"/>
      <c r="L45" s="65"/>
      <c r="M45" s="66"/>
      <c r="Q45" s="1"/>
    </row>
    <row r="46" spans="1:17" ht="15.75" thickBot="1">
      <c r="A46" s="26"/>
      <c r="B46" s="5"/>
      <c r="C46" s="5"/>
      <c r="D46" s="5"/>
      <c r="E46" s="5"/>
      <c r="F46" s="5"/>
      <c r="G46" s="5"/>
      <c r="H46" s="5"/>
      <c r="I46" s="5"/>
      <c r="J46" s="5"/>
      <c r="K46" s="5"/>
      <c r="L46" s="5"/>
      <c r="M46" s="5"/>
      <c r="Q46" s="1"/>
    </row>
    <row r="47" spans="1:17">
      <c r="A47" s="49"/>
      <c r="B47" s="50"/>
      <c r="C47" s="50"/>
      <c r="D47" s="50"/>
      <c r="E47" s="50"/>
      <c r="F47" s="50"/>
      <c r="G47" s="50"/>
      <c r="H47" s="50"/>
      <c r="I47" s="50"/>
      <c r="J47" s="50"/>
      <c r="K47" s="50"/>
      <c r="L47" s="50"/>
      <c r="M47" s="51"/>
      <c r="Q47" s="1"/>
    </row>
    <row r="48" spans="1:17">
      <c r="A48" s="48"/>
      <c r="B48" s="5"/>
      <c r="C48" s="5"/>
      <c r="D48" s="5"/>
      <c r="E48" s="5"/>
      <c r="F48" s="5"/>
      <c r="G48" s="5"/>
      <c r="H48" s="5"/>
      <c r="I48" s="5"/>
      <c r="J48" s="5"/>
      <c r="K48" s="5"/>
      <c r="L48" s="5"/>
      <c r="M48" s="52"/>
      <c r="Q48" s="1"/>
    </row>
    <row r="49" spans="1:17">
      <c r="A49" s="48"/>
      <c r="B49" s="5"/>
      <c r="C49" s="5"/>
      <c r="D49" s="5"/>
      <c r="E49" s="5"/>
      <c r="F49" s="5"/>
      <c r="G49" s="5"/>
      <c r="H49" s="5"/>
      <c r="I49" s="5"/>
      <c r="J49" s="5"/>
      <c r="K49" s="5"/>
      <c r="L49" s="5"/>
      <c r="M49" s="52"/>
      <c r="Q49" s="1"/>
    </row>
    <row r="50" spans="1:17">
      <c r="A50" s="48"/>
      <c r="B50" s="5"/>
      <c r="C50" s="5"/>
      <c r="D50" s="5"/>
      <c r="E50" s="5"/>
      <c r="F50" s="5"/>
      <c r="G50" s="5"/>
      <c r="H50" s="5"/>
      <c r="I50" s="5"/>
      <c r="J50" s="5"/>
      <c r="K50" s="5"/>
      <c r="L50" s="5"/>
      <c r="M50" s="52"/>
      <c r="Q50" s="1"/>
    </row>
    <row r="51" spans="1:17">
      <c r="A51" s="48"/>
      <c r="B51" s="5"/>
      <c r="C51" s="5"/>
      <c r="D51" s="5"/>
      <c r="E51" s="5"/>
      <c r="F51" s="5"/>
      <c r="G51" s="5"/>
      <c r="H51" s="5"/>
      <c r="I51" s="5"/>
      <c r="J51" s="5"/>
      <c r="K51" s="5"/>
      <c r="L51" s="5"/>
      <c r="M51" s="52"/>
      <c r="Q51" s="1"/>
    </row>
    <row r="52" spans="1:17">
      <c r="A52" s="48"/>
      <c r="B52" s="5"/>
      <c r="C52" s="5"/>
      <c r="D52" s="5"/>
      <c r="E52" s="5"/>
      <c r="F52" s="5"/>
      <c r="G52" s="5"/>
      <c r="H52" s="5"/>
      <c r="I52" s="5"/>
      <c r="J52" s="5"/>
      <c r="K52" s="5"/>
      <c r="L52" s="5"/>
      <c r="M52" s="52"/>
      <c r="Q52" s="1"/>
    </row>
    <row r="53" spans="1:17">
      <c r="A53" s="48"/>
      <c r="B53" s="5"/>
      <c r="C53" s="5"/>
      <c r="D53" s="5"/>
      <c r="E53" s="5"/>
      <c r="F53" s="5"/>
      <c r="G53" s="5"/>
      <c r="H53" s="5"/>
      <c r="I53" s="5"/>
      <c r="J53" s="5"/>
      <c r="K53" s="5"/>
      <c r="L53" s="5"/>
      <c r="M53" s="52"/>
      <c r="Q53" s="1"/>
    </row>
    <row r="54" spans="1:17">
      <c r="A54" s="48"/>
      <c r="B54" s="630" t="s">
        <v>2880</v>
      </c>
      <c r="C54" s="630"/>
      <c r="D54" s="630"/>
      <c r="E54" s="630"/>
      <c r="F54" s="5"/>
      <c r="G54" s="630" t="s">
        <v>2881</v>
      </c>
      <c r="H54" s="630"/>
      <c r="I54" s="630" t="s">
        <v>2882</v>
      </c>
      <c r="J54" s="630"/>
      <c r="K54" s="630"/>
      <c r="L54" s="630"/>
      <c r="M54" s="651"/>
      <c r="Q54" s="1"/>
    </row>
    <row r="55" spans="1:17">
      <c r="A55" s="48"/>
      <c r="B55" s="634" t="str">
        <f>IF(DADOS!$D$24&lt;&gt;"",DADOS!$D$24," ")</f>
        <v xml:space="preserve"> </v>
      </c>
      <c r="C55" s="634"/>
      <c r="D55" s="634"/>
      <c r="E55" s="634"/>
      <c r="F55" s="129"/>
      <c r="G55" s="630"/>
      <c r="H55" s="630"/>
      <c r="I55" s="630"/>
      <c r="J55" s="630"/>
      <c r="K55" s="630"/>
      <c r="L55" s="630"/>
      <c r="M55" s="651"/>
      <c r="Q55" s="1"/>
    </row>
    <row r="56" spans="1:17">
      <c r="A56" s="48"/>
      <c r="B56" s="629" t="s">
        <v>2947</v>
      </c>
      <c r="C56" s="629"/>
      <c r="D56" s="629"/>
      <c r="E56" s="629"/>
      <c r="F56" s="128"/>
      <c r="G56" s="630" t="s">
        <v>6184</v>
      </c>
      <c r="H56" s="630"/>
      <c r="I56" s="630" t="s">
        <v>5084</v>
      </c>
      <c r="J56" s="630"/>
      <c r="K56" s="630"/>
      <c r="L56" s="630"/>
      <c r="M56" s="651"/>
      <c r="Q56" s="1"/>
    </row>
    <row r="57" spans="1:17">
      <c r="A57" s="48"/>
      <c r="B57" s="629" t="s">
        <v>2738</v>
      </c>
      <c r="C57" s="629"/>
      <c r="D57" s="629"/>
      <c r="E57" s="629"/>
      <c r="F57" s="128"/>
      <c r="G57" s="630" t="s">
        <v>2738</v>
      </c>
      <c r="H57" s="630"/>
      <c r="I57" s="629" t="s">
        <v>2738</v>
      </c>
      <c r="J57" s="629"/>
      <c r="K57" s="629"/>
      <c r="L57" s="629"/>
      <c r="M57" s="631"/>
      <c r="Q57" s="1"/>
    </row>
    <row r="58" spans="1:17" ht="15.75" thickBot="1">
      <c r="A58" s="53"/>
      <c r="B58" s="54"/>
      <c r="C58" s="54"/>
      <c r="D58" s="54"/>
      <c r="E58" s="54"/>
      <c r="F58" s="54"/>
      <c r="G58" s="54"/>
      <c r="H58" s="54"/>
      <c r="I58" s="54"/>
      <c r="J58" s="54"/>
      <c r="K58" s="54"/>
      <c r="L58" s="54"/>
      <c r="M58" s="55"/>
      <c r="Q58" s="1"/>
    </row>
    <row r="59" spans="1:17">
      <c r="Q59" s="1"/>
    </row>
    <row r="60" spans="1:17">
      <c r="Q60" s="1"/>
    </row>
    <row r="61" spans="1:17">
      <c r="Q61" s="1"/>
    </row>
    <row r="62" spans="1:17">
      <c r="Q62" s="1"/>
    </row>
    <row r="63" spans="1:17">
      <c r="Q63" s="1"/>
    </row>
    <row r="64" spans="1:17">
      <c r="Q64" s="1"/>
    </row>
    <row r="65" spans="17:17">
      <c r="Q65" s="1"/>
    </row>
    <row r="66" spans="17:17">
      <c r="Q66" s="1"/>
    </row>
    <row r="67" spans="17:17">
      <c r="Q67" s="1"/>
    </row>
    <row r="68" spans="17:17">
      <c r="Q68" s="1"/>
    </row>
    <row r="69" spans="17:17">
      <c r="Q69" s="1"/>
    </row>
    <row r="70" spans="17:17">
      <c r="Q70" s="1"/>
    </row>
    <row r="71" spans="17:17">
      <c r="Q71" s="1"/>
    </row>
    <row r="72" spans="17:17">
      <c r="Q72" s="1"/>
    </row>
    <row r="73" spans="17:17">
      <c r="Q73" s="1"/>
    </row>
    <row r="74" spans="17:17">
      <c r="Q74" s="1"/>
    </row>
    <row r="75" spans="17:17">
      <c r="Q75" s="1"/>
    </row>
    <row r="76" spans="17:17">
      <c r="Q76" s="1"/>
    </row>
    <row r="77" spans="17:17">
      <c r="Q77" s="1"/>
    </row>
    <row r="78" spans="17:17">
      <c r="Q78" s="1"/>
    </row>
    <row r="79" spans="17:17">
      <c r="Q79" s="1"/>
    </row>
    <row r="80" spans="17:17">
      <c r="Q80" s="1"/>
    </row>
    <row r="81" spans="17:17">
      <c r="Q81" s="1"/>
    </row>
    <row r="82" spans="17:17">
      <c r="Q82" s="1"/>
    </row>
    <row r="83" spans="17:17">
      <c r="Q83" s="1"/>
    </row>
    <row r="84" spans="17:17">
      <c r="Q84" s="1"/>
    </row>
    <row r="85" spans="17:17">
      <c r="Q85" s="1"/>
    </row>
    <row r="86" spans="17:17">
      <c r="Q86" s="1"/>
    </row>
    <row r="87" spans="17:17">
      <c r="Q87" s="1"/>
    </row>
    <row r="88" spans="17:17">
      <c r="Q88" s="1"/>
    </row>
    <row r="89" spans="17:17">
      <c r="Q89" s="1"/>
    </row>
    <row r="90" spans="17:17">
      <c r="Q90" s="1"/>
    </row>
    <row r="91" spans="17:17">
      <c r="Q91" s="1"/>
    </row>
    <row r="92" spans="17:17">
      <c r="Q92" s="1"/>
    </row>
    <row r="93" spans="17:17">
      <c r="Q93" s="1"/>
    </row>
    <row r="94" spans="17:17">
      <c r="Q94" s="1"/>
    </row>
    <row r="95" spans="17:17">
      <c r="Q95" s="1"/>
    </row>
    <row r="96" spans="17:17">
      <c r="Q96" s="1"/>
    </row>
    <row r="97" spans="17:17">
      <c r="Q97" s="1"/>
    </row>
    <row r="98" spans="17:17">
      <c r="Q98" s="1"/>
    </row>
    <row r="99" spans="17:17">
      <c r="Q99" s="1"/>
    </row>
    <row r="100" spans="17:17">
      <c r="Q100" s="1"/>
    </row>
    <row r="101" spans="17:17">
      <c r="Q101" s="1"/>
    </row>
    <row r="102" spans="17:17">
      <c r="Q102" s="1"/>
    </row>
    <row r="103" spans="17:17">
      <c r="Q103" s="1"/>
    </row>
    <row r="104" spans="17:17">
      <c r="Q104" s="1"/>
    </row>
    <row r="105" spans="17:17">
      <c r="Q105" s="1"/>
    </row>
    <row r="106" spans="17:17">
      <c r="Q106" s="1"/>
    </row>
    <row r="107" spans="17:17">
      <c r="Q107" s="1"/>
    </row>
    <row r="108" spans="17:17">
      <c r="Q108" s="1"/>
    </row>
    <row r="109" spans="17:17">
      <c r="Q109" s="1"/>
    </row>
    <row r="110" spans="17:17">
      <c r="Q110" s="1"/>
    </row>
    <row r="111" spans="17:17">
      <c r="Q111" s="1"/>
    </row>
    <row r="112" spans="17:17">
      <c r="Q112" s="1"/>
    </row>
    <row r="113" spans="17:17">
      <c r="Q113" s="1"/>
    </row>
    <row r="114" spans="17:17">
      <c r="Q114" s="1"/>
    </row>
    <row r="115" spans="17:17">
      <c r="Q115" s="1"/>
    </row>
    <row r="116" spans="17:17">
      <c r="Q116" s="1"/>
    </row>
    <row r="117" spans="17:17">
      <c r="Q117" s="1"/>
    </row>
    <row r="118" spans="17:17">
      <c r="Q118" s="1"/>
    </row>
    <row r="119" spans="17:17">
      <c r="Q119" s="1"/>
    </row>
    <row r="120" spans="17:17">
      <c r="Q120" s="1"/>
    </row>
    <row r="121" spans="17:17">
      <c r="Q121" s="1"/>
    </row>
    <row r="122" spans="17:17">
      <c r="Q122" s="1"/>
    </row>
    <row r="123" spans="17:17">
      <c r="Q123" s="1"/>
    </row>
    <row r="124" spans="17:17">
      <c r="Q124" s="1"/>
    </row>
    <row r="125" spans="17:17">
      <c r="Q125" s="1"/>
    </row>
    <row r="126" spans="17:17">
      <c r="Q126" s="1"/>
    </row>
    <row r="127" spans="17:17">
      <c r="Q127" s="1"/>
    </row>
    <row r="128" spans="17:17">
      <c r="Q128" s="1"/>
    </row>
    <row r="129" spans="17:17">
      <c r="Q129" s="1"/>
    </row>
    <row r="130" spans="17:17">
      <c r="Q130" s="1"/>
    </row>
    <row r="131" spans="17:17">
      <c r="Q131" s="1"/>
    </row>
    <row r="132" spans="17:17">
      <c r="Q132" s="1"/>
    </row>
    <row r="133" spans="17:17">
      <c r="Q133" s="1"/>
    </row>
    <row r="134" spans="17:17">
      <c r="Q134" s="1"/>
    </row>
    <row r="135" spans="17:17">
      <c r="Q135" s="1"/>
    </row>
    <row r="136" spans="17:17">
      <c r="Q136" s="1"/>
    </row>
    <row r="137" spans="17:17">
      <c r="Q137" s="1"/>
    </row>
    <row r="138" spans="17:17">
      <c r="Q138" s="1"/>
    </row>
    <row r="139" spans="17:17">
      <c r="Q139" s="1"/>
    </row>
    <row r="140" spans="17:17">
      <c r="Q140" s="1"/>
    </row>
    <row r="141" spans="17:17">
      <c r="Q141" s="1"/>
    </row>
    <row r="142" spans="17:17">
      <c r="Q142" s="1"/>
    </row>
    <row r="143" spans="17:17">
      <c r="Q143" s="1"/>
    </row>
    <row r="144" spans="17:17">
      <c r="Q144" s="1"/>
    </row>
    <row r="145" spans="17:17">
      <c r="Q145" s="1"/>
    </row>
    <row r="146" spans="17:17">
      <c r="Q146" s="1"/>
    </row>
    <row r="147" spans="17:17">
      <c r="Q147" s="1"/>
    </row>
    <row r="148" spans="17:17">
      <c r="Q148" s="1"/>
    </row>
    <row r="149" spans="17:17">
      <c r="Q149" s="1"/>
    </row>
    <row r="150" spans="17:17">
      <c r="Q150" s="1"/>
    </row>
    <row r="151" spans="17:17">
      <c r="Q151" s="1"/>
    </row>
    <row r="152" spans="17:17">
      <c r="Q152" s="1"/>
    </row>
    <row r="153" spans="17:17">
      <c r="Q153" s="1"/>
    </row>
    <row r="154" spans="17:17">
      <c r="Q154" s="1"/>
    </row>
    <row r="155" spans="17:17">
      <c r="Q155" s="1"/>
    </row>
    <row r="156" spans="17:17">
      <c r="Q156" s="1"/>
    </row>
    <row r="157" spans="17:17">
      <c r="Q157" s="1"/>
    </row>
    <row r="158" spans="17:17">
      <c r="Q158" s="1"/>
    </row>
    <row r="159" spans="17:17">
      <c r="Q159" s="1"/>
    </row>
    <row r="160" spans="17:17">
      <c r="Q160" s="1"/>
    </row>
    <row r="161" spans="17:17">
      <c r="Q161" s="1"/>
    </row>
    <row r="162" spans="17:17">
      <c r="Q162" s="1"/>
    </row>
    <row r="163" spans="17:17">
      <c r="Q163" s="1"/>
    </row>
    <row r="164" spans="17:17">
      <c r="Q164" s="1"/>
    </row>
    <row r="165" spans="17:17">
      <c r="Q165" s="1"/>
    </row>
    <row r="166" spans="17:17">
      <c r="Q166" s="1"/>
    </row>
    <row r="167" spans="17:17">
      <c r="Q167" s="1"/>
    </row>
    <row r="168" spans="17:17">
      <c r="Q168" s="1"/>
    </row>
    <row r="169" spans="17:17">
      <c r="Q169" s="1"/>
    </row>
    <row r="170" spans="17:17">
      <c r="Q170" s="1"/>
    </row>
    <row r="171" spans="17:17">
      <c r="Q171" s="1"/>
    </row>
    <row r="172" spans="17:17">
      <c r="Q172" s="1"/>
    </row>
    <row r="173" spans="17:17">
      <c r="Q173" s="1"/>
    </row>
    <row r="174" spans="17:17">
      <c r="Q174" s="1"/>
    </row>
    <row r="175" spans="17:17">
      <c r="Q175" s="1"/>
    </row>
    <row r="176" spans="17:17">
      <c r="Q176" s="1"/>
    </row>
    <row r="177" spans="17:17">
      <c r="Q177" s="1"/>
    </row>
    <row r="178" spans="17:17">
      <c r="Q178" s="1"/>
    </row>
    <row r="179" spans="17:17">
      <c r="Q179" s="1"/>
    </row>
    <row r="180" spans="17:17">
      <c r="Q180" s="1"/>
    </row>
    <row r="181" spans="17:17">
      <c r="Q181" s="1"/>
    </row>
    <row r="182" spans="17:17">
      <c r="Q182" s="1"/>
    </row>
    <row r="183" spans="17:17">
      <c r="Q183" s="1"/>
    </row>
    <row r="184" spans="17:17">
      <c r="Q184" s="1"/>
    </row>
    <row r="185" spans="17:17">
      <c r="Q185" s="1"/>
    </row>
    <row r="186" spans="17:17">
      <c r="Q186" s="1"/>
    </row>
    <row r="187" spans="17:17">
      <c r="Q187" s="1"/>
    </row>
    <row r="188" spans="17:17">
      <c r="Q188" s="1"/>
    </row>
    <row r="189" spans="17:17">
      <c r="Q189" s="1"/>
    </row>
    <row r="190" spans="17:17">
      <c r="Q190" s="1"/>
    </row>
    <row r="191" spans="17:17">
      <c r="Q191" s="1"/>
    </row>
    <row r="192" spans="17:17">
      <c r="Q192" s="1"/>
    </row>
    <row r="193" spans="17:17">
      <c r="Q193" s="1"/>
    </row>
    <row r="194" spans="17:17">
      <c r="Q194" s="1"/>
    </row>
    <row r="195" spans="17:17">
      <c r="Q195" s="1"/>
    </row>
    <row r="196" spans="17:17">
      <c r="Q196" s="1"/>
    </row>
    <row r="197" spans="17:17">
      <c r="Q197" s="1"/>
    </row>
    <row r="198" spans="17:17">
      <c r="Q198" s="1"/>
    </row>
    <row r="199" spans="17:17">
      <c r="Q199" s="1"/>
    </row>
    <row r="200" spans="17:17">
      <c r="Q200" s="1"/>
    </row>
    <row r="201" spans="17:17">
      <c r="Q201" s="1"/>
    </row>
    <row r="202" spans="17:17">
      <c r="Q202" s="1"/>
    </row>
    <row r="203" spans="17:17">
      <c r="Q203" s="1"/>
    </row>
    <row r="204" spans="17:17">
      <c r="Q204" s="1"/>
    </row>
    <row r="205" spans="17:17">
      <c r="Q205" s="1"/>
    </row>
    <row r="206" spans="17:17">
      <c r="Q206" s="1"/>
    </row>
    <row r="207" spans="17:17">
      <c r="Q207" s="1"/>
    </row>
    <row r="208" spans="17:17">
      <c r="Q208" s="1"/>
    </row>
    <row r="209" spans="17:17">
      <c r="Q209" s="1"/>
    </row>
    <row r="210" spans="17:17">
      <c r="Q210" s="1"/>
    </row>
    <row r="211" spans="17:17">
      <c r="Q211" s="1"/>
    </row>
    <row r="212" spans="17:17">
      <c r="Q212" s="1"/>
    </row>
    <row r="213" spans="17:17">
      <c r="Q213" s="1"/>
    </row>
    <row r="214" spans="17:17">
      <c r="Q214" s="1"/>
    </row>
    <row r="215" spans="17:17">
      <c r="Q215" s="1"/>
    </row>
    <row r="216" spans="17:17">
      <c r="Q216" s="1"/>
    </row>
    <row r="217" spans="17:17">
      <c r="Q217" s="1"/>
    </row>
    <row r="218" spans="17:17">
      <c r="Q218" s="1"/>
    </row>
    <row r="219" spans="17:17">
      <c r="Q219" s="1"/>
    </row>
    <row r="220" spans="17:17">
      <c r="Q220" s="1"/>
    </row>
    <row r="221" spans="17:17">
      <c r="Q221" s="1"/>
    </row>
    <row r="222" spans="17:17">
      <c r="Q222" s="1"/>
    </row>
    <row r="223" spans="17:17">
      <c r="Q223" s="1"/>
    </row>
    <row r="224" spans="17:17">
      <c r="Q224" s="1"/>
    </row>
    <row r="225" spans="17:17">
      <c r="Q225" s="1"/>
    </row>
    <row r="226" spans="17:17">
      <c r="Q226" s="1"/>
    </row>
    <row r="227" spans="17:17">
      <c r="Q227" s="1"/>
    </row>
    <row r="228" spans="17:17">
      <c r="Q228" s="1"/>
    </row>
    <row r="229" spans="17:17">
      <c r="Q229" s="1"/>
    </row>
    <row r="230" spans="17:17">
      <c r="Q230" s="1"/>
    </row>
    <row r="231" spans="17:17">
      <c r="Q231" s="1"/>
    </row>
    <row r="232" spans="17:17">
      <c r="Q232" s="1"/>
    </row>
    <row r="233" spans="17:17">
      <c r="Q233" s="1"/>
    </row>
    <row r="234" spans="17:17">
      <c r="Q234" s="1"/>
    </row>
    <row r="235" spans="17:17">
      <c r="Q235" s="1"/>
    </row>
    <row r="236" spans="17:17">
      <c r="Q236" s="1"/>
    </row>
    <row r="237" spans="17:17">
      <c r="Q237" s="1"/>
    </row>
    <row r="238" spans="17:17">
      <c r="Q238" s="1"/>
    </row>
    <row r="239" spans="17:17">
      <c r="Q239" s="1"/>
    </row>
    <row r="240" spans="17:17">
      <c r="Q240" s="1"/>
    </row>
    <row r="241" spans="17:17">
      <c r="Q241" s="1"/>
    </row>
    <row r="242" spans="17:17">
      <c r="Q242" s="1"/>
    </row>
    <row r="243" spans="17:17">
      <c r="Q243" s="1"/>
    </row>
    <row r="244" spans="17:17">
      <c r="Q244" s="1"/>
    </row>
    <row r="245" spans="17:17">
      <c r="Q245" s="1"/>
    </row>
    <row r="246" spans="17:17">
      <c r="Q246" s="1"/>
    </row>
    <row r="247" spans="17:17">
      <c r="Q247" s="1"/>
    </row>
    <row r="248" spans="17:17">
      <c r="Q248" s="1"/>
    </row>
    <row r="249" spans="17:17">
      <c r="Q249" s="1"/>
    </row>
    <row r="250" spans="17:17">
      <c r="Q250" s="1"/>
    </row>
    <row r="251" spans="17:17">
      <c r="Q251" s="1"/>
    </row>
    <row r="252" spans="17:17">
      <c r="Q252" s="1"/>
    </row>
    <row r="253" spans="17:17">
      <c r="Q253" s="1"/>
    </row>
    <row r="254" spans="17:17">
      <c r="Q254" s="1"/>
    </row>
    <row r="255" spans="17:17">
      <c r="Q255" s="1"/>
    </row>
    <row r="256" spans="17:17">
      <c r="Q256" s="1"/>
    </row>
    <row r="257" spans="17:17">
      <c r="Q257" s="1"/>
    </row>
    <row r="258" spans="17:17">
      <c r="Q258" s="1"/>
    </row>
    <row r="259" spans="17:17">
      <c r="Q259" s="1"/>
    </row>
    <row r="260" spans="17:17">
      <c r="Q260" s="1"/>
    </row>
    <row r="261" spans="17:17">
      <c r="Q261" s="1"/>
    </row>
    <row r="262" spans="17:17">
      <c r="Q262" s="1"/>
    </row>
    <row r="263" spans="17:17">
      <c r="Q263" s="1"/>
    </row>
    <row r="264" spans="17:17">
      <c r="Q264" s="1"/>
    </row>
    <row r="265" spans="17:17">
      <c r="Q265" s="1"/>
    </row>
    <row r="266" spans="17:17">
      <c r="Q266" s="1"/>
    </row>
    <row r="267" spans="17:17">
      <c r="Q267" s="1"/>
    </row>
    <row r="268" spans="17:17">
      <c r="Q268" s="1"/>
    </row>
    <row r="269" spans="17:17">
      <c r="Q269" s="1"/>
    </row>
    <row r="270" spans="17:17">
      <c r="Q270" s="1"/>
    </row>
    <row r="271" spans="17:17">
      <c r="Q271" s="1"/>
    </row>
    <row r="272" spans="17:17">
      <c r="Q272" s="1"/>
    </row>
    <row r="273" spans="17:17">
      <c r="Q273" s="1"/>
    </row>
    <row r="274" spans="17:17">
      <c r="Q274" s="1"/>
    </row>
    <row r="275" spans="17:17">
      <c r="Q275" s="1"/>
    </row>
    <row r="276" spans="17:17">
      <c r="Q276" s="1"/>
    </row>
    <row r="277" spans="17:17">
      <c r="Q277" s="1"/>
    </row>
    <row r="278" spans="17:17">
      <c r="Q278" s="1"/>
    </row>
    <row r="279" spans="17:17">
      <c r="Q279" s="1"/>
    </row>
    <row r="280" spans="17:17">
      <c r="Q280" s="1"/>
    </row>
    <row r="281" spans="17:17">
      <c r="Q281" s="1"/>
    </row>
    <row r="282" spans="17:17">
      <c r="Q282" s="1"/>
    </row>
    <row r="283" spans="17:17">
      <c r="Q283" s="1"/>
    </row>
    <row r="284" spans="17:17">
      <c r="Q284" s="1"/>
    </row>
    <row r="285" spans="17:17">
      <c r="Q285" s="1"/>
    </row>
    <row r="286" spans="17:17">
      <c r="Q286" s="1"/>
    </row>
    <row r="287" spans="17:17">
      <c r="Q287" s="1"/>
    </row>
    <row r="288" spans="17:17">
      <c r="Q288" s="1"/>
    </row>
    <row r="289" spans="17:17">
      <c r="Q289" s="1"/>
    </row>
    <row r="290" spans="17:17">
      <c r="Q290" s="1"/>
    </row>
    <row r="291" spans="17:17">
      <c r="Q291" s="1"/>
    </row>
    <row r="292" spans="17:17">
      <c r="Q292" s="1"/>
    </row>
    <row r="293" spans="17:17">
      <c r="Q293" s="1"/>
    </row>
    <row r="294" spans="17:17">
      <c r="Q294" s="1"/>
    </row>
    <row r="295" spans="17:17">
      <c r="Q295" s="1"/>
    </row>
    <row r="296" spans="17:17">
      <c r="Q296" s="1"/>
    </row>
    <row r="297" spans="17:17">
      <c r="Q297" s="1"/>
    </row>
    <row r="298" spans="17:17">
      <c r="Q298" s="1"/>
    </row>
    <row r="299" spans="17:17">
      <c r="Q299" s="1"/>
    </row>
    <row r="300" spans="17:17">
      <c r="Q300" s="1"/>
    </row>
    <row r="301" spans="17:17">
      <c r="Q301" s="1"/>
    </row>
    <row r="302" spans="17:17">
      <c r="Q302" s="1"/>
    </row>
    <row r="303" spans="17:17">
      <c r="Q303" s="1"/>
    </row>
    <row r="304" spans="17:17">
      <c r="Q304" s="1"/>
    </row>
    <row r="305" spans="17:17">
      <c r="Q305" s="1"/>
    </row>
    <row r="306" spans="17:17">
      <c r="Q306" s="1"/>
    </row>
    <row r="307" spans="17:17">
      <c r="Q307" s="1"/>
    </row>
    <row r="308" spans="17:17">
      <c r="Q308" s="1"/>
    </row>
    <row r="309" spans="17:17">
      <c r="Q309" s="1"/>
    </row>
    <row r="310" spans="17:17">
      <c r="Q310" s="1"/>
    </row>
    <row r="311" spans="17:17">
      <c r="Q311" s="1"/>
    </row>
    <row r="312" spans="17:17">
      <c r="Q312" s="1"/>
    </row>
    <row r="313" spans="17:17">
      <c r="Q313" s="1"/>
    </row>
    <row r="314" spans="17:17">
      <c r="Q314" s="1"/>
    </row>
    <row r="315" spans="17:17">
      <c r="Q315" s="1"/>
    </row>
    <row r="316" spans="17:17">
      <c r="Q316" s="1"/>
    </row>
    <row r="317" spans="17:17">
      <c r="Q317" s="1"/>
    </row>
    <row r="318" spans="17:17">
      <c r="Q318" s="1"/>
    </row>
    <row r="319" spans="17:17">
      <c r="Q319" s="1"/>
    </row>
    <row r="320" spans="17:17">
      <c r="Q320" s="1"/>
    </row>
    <row r="321" spans="17:17">
      <c r="Q321" s="1"/>
    </row>
    <row r="322" spans="17:17">
      <c r="Q322" s="1"/>
    </row>
    <row r="323" spans="17:17">
      <c r="Q323" s="1"/>
    </row>
    <row r="324" spans="17:17">
      <c r="Q324" s="1"/>
    </row>
    <row r="325" spans="17:17">
      <c r="Q325" s="1"/>
    </row>
    <row r="326" spans="17:17">
      <c r="Q326" s="1"/>
    </row>
    <row r="327" spans="17:17">
      <c r="Q327" s="1"/>
    </row>
    <row r="328" spans="17:17">
      <c r="Q328" s="1"/>
    </row>
    <row r="329" spans="17:17">
      <c r="Q329" s="1"/>
    </row>
    <row r="330" spans="17:17">
      <c r="Q330" s="1"/>
    </row>
    <row r="331" spans="17:17">
      <c r="Q331" s="1"/>
    </row>
    <row r="332" spans="17:17">
      <c r="Q332" s="1"/>
    </row>
    <row r="333" spans="17:17">
      <c r="Q333" s="1"/>
    </row>
    <row r="334" spans="17:17">
      <c r="Q334" s="1"/>
    </row>
    <row r="335" spans="17:17">
      <c r="Q335" s="1"/>
    </row>
    <row r="336" spans="17:17">
      <c r="Q336" s="1"/>
    </row>
    <row r="337" spans="17:17">
      <c r="Q337" s="1"/>
    </row>
    <row r="338" spans="17:17">
      <c r="Q338" s="1"/>
    </row>
    <row r="339" spans="17:17">
      <c r="Q339" s="1"/>
    </row>
    <row r="340" spans="17:17">
      <c r="Q340" s="1"/>
    </row>
    <row r="341" spans="17:17">
      <c r="Q341" s="1"/>
    </row>
    <row r="342" spans="17:17">
      <c r="Q342" s="1"/>
    </row>
    <row r="343" spans="17:17">
      <c r="Q343" s="1"/>
    </row>
    <row r="344" spans="17:17">
      <c r="Q344" s="1"/>
    </row>
    <row r="345" spans="17:17">
      <c r="Q345" s="1"/>
    </row>
    <row r="346" spans="17:17">
      <c r="Q346" s="1"/>
    </row>
    <row r="347" spans="17:17">
      <c r="Q347" s="1"/>
    </row>
    <row r="348" spans="17:17">
      <c r="Q348" s="1"/>
    </row>
    <row r="349" spans="17:17">
      <c r="Q349" s="1"/>
    </row>
    <row r="350" spans="17:17">
      <c r="Q350" s="1"/>
    </row>
    <row r="351" spans="17:17">
      <c r="Q351" s="1"/>
    </row>
    <row r="352" spans="17:17">
      <c r="Q352" s="1"/>
    </row>
    <row r="353" spans="17:17">
      <c r="Q353" s="1"/>
    </row>
    <row r="354" spans="17:17">
      <c r="Q354" s="1"/>
    </row>
    <row r="355" spans="17:17">
      <c r="Q355" s="1"/>
    </row>
    <row r="356" spans="17:17">
      <c r="Q356" s="1"/>
    </row>
    <row r="357" spans="17:17">
      <c r="Q357" s="1"/>
    </row>
    <row r="358" spans="17:17">
      <c r="Q358" s="1"/>
    </row>
    <row r="359" spans="17:17">
      <c r="Q359" s="1"/>
    </row>
    <row r="360" spans="17:17">
      <c r="Q360" s="1"/>
    </row>
    <row r="361" spans="17:17">
      <c r="Q361" s="1"/>
    </row>
    <row r="362" spans="17:17">
      <c r="Q362" s="1"/>
    </row>
    <row r="363" spans="17:17">
      <c r="Q363" s="1"/>
    </row>
    <row r="364" spans="17:17">
      <c r="Q364" s="1"/>
    </row>
    <row r="365" spans="17:17">
      <c r="Q365" s="1"/>
    </row>
    <row r="366" spans="17:17">
      <c r="Q366" s="1"/>
    </row>
    <row r="367" spans="17:17">
      <c r="Q367" s="1"/>
    </row>
    <row r="368" spans="17:17">
      <c r="Q368" s="1"/>
    </row>
    <row r="369" spans="17:17">
      <c r="Q369" s="1"/>
    </row>
    <row r="370" spans="17:17">
      <c r="Q370" s="1"/>
    </row>
    <row r="371" spans="17:17">
      <c r="Q371" s="1"/>
    </row>
    <row r="372" spans="17:17">
      <c r="Q372" s="1"/>
    </row>
    <row r="373" spans="17:17">
      <c r="Q373" s="1"/>
    </row>
    <row r="374" spans="17:17">
      <c r="Q374" s="1"/>
    </row>
    <row r="375" spans="17:17">
      <c r="Q375" s="1"/>
    </row>
    <row r="376" spans="17:17">
      <c r="Q376" s="1"/>
    </row>
    <row r="377" spans="17:17">
      <c r="Q377" s="1"/>
    </row>
    <row r="378" spans="17:17">
      <c r="Q378" s="1"/>
    </row>
    <row r="379" spans="17:17">
      <c r="Q379" s="1"/>
    </row>
    <row r="380" spans="17:17">
      <c r="Q380" s="1"/>
    </row>
    <row r="381" spans="17:17">
      <c r="Q381" s="1"/>
    </row>
    <row r="382" spans="17:17">
      <c r="Q382" s="1"/>
    </row>
    <row r="383" spans="17:17">
      <c r="Q383" s="1"/>
    </row>
    <row r="384" spans="17:17">
      <c r="Q384" s="1"/>
    </row>
    <row r="385" spans="17:17">
      <c r="Q385" s="1"/>
    </row>
    <row r="386" spans="17:17">
      <c r="Q386" s="1"/>
    </row>
    <row r="387" spans="17:17">
      <c r="Q387" s="1"/>
    </row>
    <row r="388" spans="17:17">
      <c r="Q388" s="1"/>
    </row>
    <row r="389" spans="17:17">
      <c r="Q389" s="1"/>
    </row>
    <row r="390" spans="17:17">
      <c r="Q390" s="1"/>
    </row>
    <row r="391" spans="17:17">
      <c r="Q391" s="1"/>
    </row>
    <row r="392" spans="17:17">
      <c r="Q392" s="1"/>
    </row>
    <row r="393" spans="17:17">
      <c r="Q393" s="1"/>
    </row>
    <row r="394" spans="17:17">
      <c r="Q394" s="1"/>
    </row>
    <row r="395" spans="17:17">
      <c r="Q395" s="1"/>
    </row>
    <row r="396" spans="17:17">
      <c r="Q396" s="1"/>
    </row>
    <row r="397" spans="17:17">
      <c r="Q397" s="1"/>
    </row>
    <row r="398" spans="17:17">
      <c r="Q398" s="1"/>
    </row>
    <row r="399" spans="17:17">
      <c r="Q399" s="1"/>
    </row>
    <row r="400" spans="17:17">
      <c r="Q400" s="1"/>
    </row>
    <row r="401" spans="17:17">
      <c r="Q401" s="1"/>
    </row>
    <row r="402" spans="17:17">
      <c r="Q402" s="1"/>
    </row>
    <row r="403" spans="17:17">
      <c r="Q403" s="1"/>
    </row>
    <row r="404" spans="17:17">
      <c r="Q404" s="1"/>
    </row>
    <row r="405" spans="17:17">
      <c r="Q405" s="1"/>
    </row>
    <row r="406" spans="17:17">
      <c r="Q406" s="1"/>
    </row>
    <row r="407" spans="17:17">
      <c r="Q407" s="1"/>
    </row>
    <row r="408" spans="17:17">
      <c r="Q408" s="1"/>
    </row>
  </sheetData>
  <mergeCells count="38">
    <mergeCell ref="A9:J9"/>
    <mergeCell ref="K10:M10"/>
    <mergeCell ref="K11:M11"/>
    <mergeCell ref="L9:M9"/>
    <mergeCell ref="C11:H11"/>
    <mergeCell ref="C10:G10"/>
    <mergeCell ref="C12:H12"/>
    <mergeCell ref="B56:E56"/>
    <mergeCell ref="G54:H54"/>
    <mergeCell ref="L17:M17"/>
    <mergeCell ref="L15:M15"/>
    <mergeCell ref="G15:I15"/>
    <mergeCell ref="G56:H56"/>
    <mergeCell ref="I56:M56"/>
    <mergeCell ref="A40:D40"/>
    <mergeCell ref="I55:M55"/>
    <mergeCell ref="I54:M54"/>
    <mergeCell ref="G55:H55"/>
    <mergeCell ref="G44:M44"/>
    <mergeCell ref="A42:D42"/>
    <mergeCell ref="K12:M12"/>
    <mergeCell ref="H36:I36"/>
    <mergeCell ref="G40:M40"/>
    <mergeCell ref="K13:M13"/>
    <mergeCell ref="D25:E25"/>
    <mergeCell ref="F34:G34"/>
    <mergeCell ref="G16:I16"/>
    <mergeCell ref="F36:G36"/>
    <mergeCell ref="G31:I31"/>
    <mergeCell ref="G17:I17"/>
    <mergeCell ref="H34:I34"/>
    <mergeCell ref="C13:H13"/>
    <mergeCell ref="B57:E57"/>
    <mergeCell ref="G57:H57"/>
    <mergeCell ref="I57:M57"/>
    <mergeCell ref="G42:M42"/>
    <mergeCell ref="B54:E54"/>
    <mergeCell ref="B55:E55"/>
  </mergeCells>
  <dataValidations count="3">
    <dataValidation type="list" allowBlank="1" showInputMessage="1" showErrorMessage="1" sqref="K14" xr:uid="{00000000-0002-0000-0100-000000000000}">
      <formula1>$O$16:$O$31</formula1>
    </dataValidation>
    <dataValidation type="list" errorStyle="warning" allowBlank="1" showInputMessage="1" showErrorMessage="1" errorTitle="SELECIONE AO LADO" error="SELECIONE NA SETA AO LADO" promptTitle="ESCRITÓRIO REGIONAL DE" sqref="G17:I17" xr:uid="{00000000-0002-0000-0100-000001000000}">
      <formula1>$O$16:$O$31</formula1>
    </dataValidation>
    <dataValidation type="list" allowBlank="1" showInputMessage="1" showErrorMessage="1" sqref="K10:M10" xr:uid="{00000000-0002-0000-0100-000002000000}">
      <formula1>$O$1:$O$15</formula1>
    </dataValidation>
  </dataValidations>
  <printOptions horizontalCentered="1" verticalCentered="1"/>
  <pageMargins left="0.98425196850393704" right="0.39370078740157483" top="0.39370078740157483" bottom="0.39370078740157483" header="0" footer="0"/>
  <pageSetup paperSize="9" scale="80" firstPageNumber="0"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pageSetUpPr fitToPage="1"/>
  </sheetPr>
  <dimension ref="A1:K44"/>
  <sheetViews>
    <sheetView view="pageBreakPreview" topLeftCell="A4" zoomScaleNormal="100" zoomScaleSheetLayoutView="100" workbookViewId="0">
      <selection activeCell="F41" sqref="F41:H41"/>
    </sheetView>
  </sheetViews>
  <sheetFormatPr defaultRowHeight="12.75"/>
  <cols>
    <col min="1" max="1" width="13.28515625" style="412" customWidth="1"/>
    <col min="2" max="2" width="37.85546875" style="412" customWidth="1"/>
    <col min="3" max="3" width="15.140625" style="412" bestFit="1" customWidth="1"/>
    <col min="4" max="4" width="11" style="412" bestFit="1" customWidth="1"/>
    <col min="5" max="5" width="14" style="441" customWidth="1"/>
    <col min="6" max="6" width="23.42578125" style="412" customWidth="1"/>
    <col min="7" max="8" width="12" style="412" bestFit="1" customWidth="1"/>
    <col min="9" max="9" width="15.140625" style="412" bestFit="1" customWidth="1"/>
    <col min="10" max="10" width="9.140625" style="412"/>
    <col min="11" max="11" width="25.140625" style="412" bestFit="1" customWidth="1"/>
    <col min="12" max="16384" width="9.140625" style="412"/>
  </cols>
  <sheetData>
    <row r="1" spans="1:11" s="405" customFormat="1">
      <c r="E1" s="406"/>
    </row>
    <row r="2" spans="1:11" s="405" customFormat="1">
      <c r="E2" s="406"/>
    </row>
    <row r="3" spans="1:11" s="405" customFormat="1">
      <c r="B3" s="670"/>
      <c r="C3" s="670"/>
      <c r="D3" s="670"/>
      <c r="E3" s="670"/>
      <c r="F3" s="670"/>
      <c r="G3" s="670"/>
      <c r="H3" s="670"/>
    </row>
    <row r="4" spans="1:11" s="405" customFormat="1">
      <c r="B4" s="670"/>
      <c r="C4" s="670"/>
      <c r="D4" s="670"/>
      <c r="E4" s="670"/>
      <c r="F4" s="670"/>
      <c r="G4" s="670"/>
      <c r="H4" s="670"/>
    </row>
    <row r="5" spans="1:11" s="405" customFormat="1">
      <c r="B5" s="670"/>
      <c r="C5" s="670"/>
      <c r="D5" s="670"/>
      <c r="E5" s="670"/>
      <c r="F5" s="670"/>
      <c r="G5" s="670"/>
      <c r="H5" s="670"/>
    </row>
    <row r="6" spans="1:11" s="405" customFormat="1">
      <c r="B6" s="670"/>
      <c r="C6" s="670"/>
      <c r="D6" s="670"/>
      <c r="E6" s="670"/>
      <c r="F6" s="670"/>
      <c r="G6" s="670"/>
      <c r="H6" s="670"/>
    </row>
    <row r="7" spans="1:11" s="405" customFormat="1">
      <c r="B7" s="670"/>
      <c r="C7" s="670"/>
      <c r="D7" s="670"/>
      <c r="E7" s="670"/>
      <c r="F7" s="670"/>
      <c r="G7" s="670"/>
      <c r="H7" s="670"/>
    </row>
    <row r="8" spans="1:11" s="405" customFormat="1" ht="15">
      <c r="B8" s="407"/>
      <c r="C8" s="547" t="s">
        <v>2704</v>
      </c>
      <c r="D8" s="408" t="str">
        <f>IF(DADOS!$D$12&lt;&gt;"",DADOS!$D$12," ")</f>
        <v>UNESPAR - Campus Campo Mourão</v>
      </c>
      <c r="E8" s="408"/>
      <c r="F8" s="408"/>
      <c r="G8" s="408"/>
      <c r="H8" s="408"/>
      <c r="I8" s="408"/>
    </row>
    <row r="9" spans="1:11" s="405" customFormat="1" ht="15">
      <c r="B9" s="407"/>
      <c r="C9" s="547" t="s">
        <v>5137</v>
      </c>
      <c r="D9" s="566" t="str">
        <f>IF('FOLHA FECHAMENTO'!F31&lt;&gt;"",'FOLHA FECHAMENTO'!F31," ")</f>
        <v xml:space="preserve"> </v>
      </c>
      <c r="E9" s="408" t="s">
        <v>2737</v>
      </c>
      <c r="F9" s="408"/>
      <c r="G9" s="408"/>
      <c r="H9" s="408"/>
      <c r="I9" s="408"/>
    </row>
    <row r="10" spans="1:11" s="405" customFormat="1" ht="15.75">
      <c r="A10" s="409"/>
      <c r="B10" s="410"/>
      <c r="C10" s="411" t="s">
        <v>5085</v>
      </c>
      <c r="E10" s="406"/>
      <c r="H10" s="671" t="s">
        <v>5086</v>
      </c>
      <c r="I10" s="671"/>
    </row>
    <row r="11" spans="1:11" s="405" customFormat="1" ht="13.5" thickBot="1">
      <c r="E11" s="406"/>
    </row>
    <row r="12" spans="1:11" ht="13.5" thickBot="1">
      <c r="A12" s="672" t="s">
        <v>5087</v>
      </c>
      <c r="B12" s="673"/>
      <c r="C12" s="673"/>
      <c r="D12" s="673"/>
      <c r="E12" s="673"/>
      <c r="F12" s="673"/>
      <c r="G12" s="673"/>
      <c r="H12" s="674"/>
      <c r="I12" s="485">
        <f>'FOLHA FECHAMENTO'!$G$23</f>
        <v>49132.42</v>
      </c>
    </row>
    <row r="13" spans="1:11" s="414" customFormat="1" ht="18" customHeight="1" thickBot="1">
      <c r="A13" s="666" t="s">
        <v>2710</v>
      </c>
      <c r="B13" s="666" t="s">
        <v>5088</v>
      </c>
      <c r="C13" s="666" t="s">
        <v>5089</v>
      </c>
      <c r="D13" s="666" t="s">
        <v>5090</v>
      </c>
      <c r="E13" s="675" t="s">
        <v>5091</v>
      </c>
      <c r="F13" s="675" t="s">
        <v>5092</v>
      </c>
      <c r="G13" s="666" t="s">
        <v>5093</v>
      </c>
      <c r="H13" s="666"/>
      <c r="I13" s="666"/>
    </row>
    <row r="14" spans="1:11" s="414" customFormat="1" ht="30" customHeight="1" thickBot="1">
      <c r="A14" s="666"/>
      <c r="B14" s="666"/>
      <c r="C14" s="666"/>
      <c r="D14" s="666"/>
      <c r="E14" s="676"/>
      <c r="F14" s="676"/>
      <c r="G14" s="413" t="s">
        <v>5094</v>
      </c>
      <c r="H14" s="413" t="s">
        <v>5095</v>
      </c>
      <c r="I14" s="413" t="s">
        <v>5096</v>
      </c>
    </row>
    <row r="15" spans="1:11" ht="15.95" customHeight="1" thickBot="1">
      <c r="A15" s="381">
        <v>1</v>
      </c>
      <c r="B15" s="415" t="s">
        <v>5097</v>
      </c>
      <c r="C15" s="416">
        <f>D15*$I$12</f>
        <v>1965.2968000000001</v>
      </c>
      <c r="D15" s="417">
        <v>0.04</v>
      </c>
      <c r="E15" s="381"/>
      <c r="F15" s="381" t="str">
        <f>IF(AND(D15&gt;=G15,D15&lt;=I15),"OK","DIFERE")</f>
        <v>OK</v>
      </c>
      <c r="G15" s="418">
        <v>0.03</v>
      </c>
      <c r="H15" s="418">
        <v>0.04</v>
      </c>
      <c r="I15" s="418">
        <v>5.5E-2</v>
      </c>
      <c r="J15" s="412" t="s">
        <v>5098</v>
      </c>
      <c r="K15" s="412" t="s">
        <v>5099</v>
      </c>
    </row>
    <row r="16" spans="1:11" ht="15.95" customHeight="1" thickBot="1">
      <c r="A16" s="381">
        <v>2</v>
      </c>
      <c r="B16" s="415" t="s">
        <v>5100</v>
      </c>
      <c r="C16" s="416">
        <f>D16*$I$12</f>
        <v>393.05935999999997</v>
      </c>
      <c r="D16" s="419">
        <v>8.0000000000000002E-3</v>
      </c>
      <c r="E16" s="381"/>
      <c r="F16" s="381" t="str">
        <f>IF(AND(D16&gt;=G16,D16&lt;=I16),"OK","DIFERE")</f>
        <v>OK</v>
      </c>
      <c r="G16" s="418">
        <v>8.0000000000000002E-3</v>
      </c>
      <c r="H16" s="418">
        <v>8.0000000000000002E-3</v>
      </c>
      <c r="I16" s="418">
        <v>0.01</v>
      </c>
      <c r="J16" s="412" t="s">
        <v>5101</v>
      </c>
      <c r="K16" s="412" t="s">
        <v>5102</v>
      </c>
    </row>
    <row r="17" spans="1:11" ht="15.95" customHeight="1" thickBot="1">
      <c r="A17" s="381">
        <v>3</v>
      </c>
      <c r="B17" s="415" t="s">
        <v>5103</v>
      </c>
      <c r="C17" s="416">
        <f>D17*$I$12</f>
        <v>623.98173399999996</v>
      </c>
      <c r="D17" s="419">
        <v>1.2699999999999999E-2</v>
      </c>
      <c r="E17" s="381"/>
      <c r="F17" s="381" t="str">
        <f>IF(AND(D17&gt;=G17,D17&lt;=I17),"OK","DIFERE")</f>
        <v>OK</v>
      </c>
      <c r="G17" s="418">
        <v>9.7000000000000003E-3</v>
      </c>
      <c r="H17" s="418">
        <v>1.2699999999999999E-2</v>
      </c>
      <c r="I17" s="418">
        <v>1.2699999999999999E-2</v>
      </c>
      <c r="J17" s="412" t="s">
        <v>5104</v>
      </c>
      <c r="K17" s="412" t="s">
        <v>5105</v>
      </c>
    </row>
    <row r="18" spans="1:11" ht="15.95" customHeight="1" thickBot="1">
      <c r="A18" s="381">
        <v>4</v>
      </c>
      <c r="B18" s="415" t="s">
        <v>5106</v>
      </c>
      <c r="C18" s="416">
        <f>D18*($I$12+C15+C16+C17)</f>
        <v>641.0115220962</v>
      </c>
      <c r="D18" s="419">
        <v>1.23E-2</v>
      </c>
      <c r="E18" s="381"/>
      <c r="F18" s="381" t="str">
        <f>IF(AND(D18&gt;=G18,D18&lt;=I18),"OK","DIFERE")</f>
        <v>OK</v>
      </c>
      <c r="G18" s="418">
        <v>5.8999999999999999E-3</v>
      </c>
      <c r="H18" s="418">
        <v>1.23E-2</v>
      </c>
      <c r="I18" s="418">
        <v>1.3899999999999999E-2</v>
      </c>
      <c r="J18" s="412" t="s">
        <v>5107</v>
      </c>
      <c r="K18" s="412" t="s">
        <v>5108</v>
      </c>
    </row>
    <row r="19" spans="1:11" ht="15.95" customHeight="1" thickBot="1">
      <c r="A19" s="381">
        <v>5</v>
      </c>
      <c r="B19" s="415" t="s">
        <v>5109</v>
      </c>
      <c r="C19" s="416">
        <f>D19*($I$12+C15+C16+C17+C18)</f>
        <v>3903.9269367911184</v>
      </c>
      <c r="D19" s="419">
        <v>7.3999999999999996E-2</v>
      </c>
      <c r="E19" s="381"/>
      <c r="F19" s="381" t="str">
        <f>IF(AND(D19&gt;=G19,D19&lt;=I19),"OK","DIFERE")</f>
        <v>OK</v>
      </c>
      <c r="G19" s="418">
        <v>6.1600000000000002E-2</v>
      </c>
      <c r="H19" s="418">
        <v>7.3999999999999996E-2</v>
      </c>
      <c r="I19" s="418">
        <v>8.9599999999999999E-2</v>
      </c>
      <c r="J19" s="412" t="s">
        <v>3003</v>
      </c>
      <c r="K19" s="412" t="s">
        <v>5110</v>
      </c>
    </row>
    <row r="20" spans="1:11" ht="15.95" customHeight="1" thickBot="1">
      <c r="A20" s="381">
        <v>6</v>
      </c>
      <c r="B20" s="420" t="s">
        <v>5111</v>
      </c>
      <c r="C20" s="421">
        <f>D20*$I$12*(1+D27)</f>
        <v>6400.6223481558845</v>
      </c>
      <c r="D20" s="422">
        <f>SUM(D21:D24)</f>
        <v>0.10149999999999999</v>
      </c>
      <c r="E20" s="423"/>
      <c r="F20" s="410"/>
      <c r="G20" s="424"/>
      <c r="H20" s="424"/>
      <c r="I20" s="425"/>
      <c r="J20" s="412" t="s">
        <v>5112</v>
      </c>
      <c r="K20" s="412" t="s">
        <v>5113</v>
      </c>
    </row>
    <row r="21" spans="1:11" ht="15.95" customHeight="1" thickBot="1">
      <c r="A21" s="426" t="s">
        <v>5114</v>
      </c>
      <c r="B21" s="677" t="s">
        <v>5115</v>
      </c>
      <c r="C21" s="678"/>
      <c r="D21" s="419">
        <v>6.4999999999999997E-3</v>
      </c>
      <c r="E21" s="423"/>
      <c r="F21" s="410"/>
      <c r="G21" s="410"/>
      <c r="H21" s="410"/>
      <c r="I21" s="427"/>
    </row>
    <row r="22" spans="1:11" ht="15.95" customHeight="1" thickBot="1">
      <c r="A22" s="426" t="s">
        <v>5116</v>
      </c>
      <c r="B22" s="677" t="s">
        <v>5117</v>
      </c>
      <c r="C22" s="678"/>
      <c r="D22" s="419">
        <v>0.03</v>
      </c>
      <c r="E22" s="423"/>
      <c r="F22" s="410"/>
      <c r="G22" s="410"/>
      <c r="H22" s="410"/>
      <c r="I22" s="427"/>
    </row>
    <row r="23" spans="1:11" ht="15.95" customHeight="1" thickBot="1">
      <c r="A23" s="426" t="s">
        <v>5118</v>
      </c>
      <c r="B23" s="677" t="s">
        <v>5119</v>
      </c>
      <c r="C23" s="678"/>
      <c r="D23" s="419">
        <v>0.02</v>
      </c>
      <c r="E23" s="423"/>
      <c r="F23" s="410"/>
      <c r="G23" s="410"/>
      <c r="H23" s="410"/>
      <c r="I23" s="427"/>
    </row>
    <row r="24" spans="1:11" ht="15.95" customHeight="1" thickBot="1">
      <c r="A24" s="426" t="s">
        <v>5120</v>
      </c>
      <c r="B24" s="677" t="s">
        <v>5121</v>
      </c>
      <c r="C24" s="679"/>
      <c r="D24" s="428">
        <v>4.4999999999999998E-2</v>
      </c>
      <c r="E24" s="423"/>
      <c r="F24" s="410"/>
      <c r="G24" s="410"/>
      <c r="H24" s="410"/>
      <c r="I24" s="427"/>
    </row>
    <row r="25" spans="1:11" ht="15.95" customHeight="1" thickBot="1">
      <c r="A25" s="664" t="s">
        <v>5122</v>
      </c>
      <c r="B25" s="664"/>
      <c r="C25" s="429">
        <f>SUM(C15:C20)</f>
        <v>13927.898701043203</v>
      </c>
      <c r="D25" s="381"/>
      <c r="E25" s="381"/>
      <c r="F25" s="667" t="s">
        <v>5123</v>
      </c>
      <c r="G25" s="668"/>
      <c r="H25" s="668"/>
      <c r="I25" s="669"/>
    </row>
    <row r="26" spans="1:11" ht="15.95" customHeight="1" thickBot="1">
      <c r="A26" s="664" t="s">
        <v>5124</v>
      </c>
      <c r="B26" s="664"/>
      <c r="C26" s="429">
        <f>C25+I12</f>
        <v>63060.318701043201</v>
      </c>
      <c r="D26" s="381"/>
      <c r="E26" s="381"/>
      <c r="F26" s="430" t="s">
        <v>5125</v>
      </c>
      <c r="G26" s="418">
        <v>0.2034</v>
      </c>
      <c r="H26" s="418">
        <v>0.22120000000000001</v>
      </c>
      <c r="I26" s="418">
        <v>0.25</v>
      </c>
      <c r="K26" s="431"/>
    </row>
    <row r="27" spans="1:11" ht="15.95" customHeight="1" thickBot="1">
      <c r="A27" s="664" t="s">
        <v>5126</v>
      </c>
      <c r="B27" s="664"/>
      <c r="C27" s="664"/>
      <c r="D27" s="486">
        <f>(((1+$D15+$D16+$D17)*(1+$D18)*(1+$D19)/(1-$D20)))-1</f>
        <v>0.28347674918197008</v>
      </c>
      <c r="E27" s="381" t="str">
        <f>IF(AND($D27&gt;=$G27,$D27&lt;=$I27),"OK","DIFERE")</f>
        <v>OK</v>
      </c>
      <c r="F27" s="430" t="s">
        <v>5127</v>
      </c>
      <c r="G27" s="418">
        <f>((G26+1)*(1-E30))/((1-E30)-D24)-1</f>
        <v>0.2601047120418849</v>
      </c>
      <c r="H27" s="418">
        <f>((H26+1)*(1-E30))/((1-E30)-D24)-1</f>
        <v>0.27874345549738222</v>
      </c>
      <c r="I27" s="418">
        <f>((I26+1)*(1-E30))/((1-E30)-D24)-1</f>
        <v>0.30890052356020958</v>
      </c>
    </row>
    <row r="28" spans="1:11" ht="13.5" thickBot="1">
      <c r="A28" s="432"/>
      <c r="B28" s="432"/>
      <c r="C28" s="432"/>
      <c r="D28" s="432"/>
      <c r="E28" s="433"/>
      <c r="F28" s="432"/>
      <c r="G28" s="432"/>
      <c r="H28" s="432"/>
      <c r="I28" s="432"/>
    </row>
    <row r="29" spans="1:11">
      <c r="A29" s="432"/>
      <c r="B29" s="432"/>
      <c r="C29" s="432"/>
      <c r="D29" s="432"/>
      <c r="E29" s="433"/>
      <c r="F29" s="434" t="s">
        <v>5128</v>
      </c>
      <c r="G29" s="435"/>
      <c r="H29" s="435"/>
      <c r="I29" s="436"/>
    </row>
    <row r="30" spans="1:11">
      <c r="A30" s="432"/>
      <c r="B30" s="432"/>
      <c r="C30" s="432"/>
      <c r="D30" s="432"/>
      <c r="E30" s="433"/>
      <c r="F30" s="437"/>
      <c r="G30" s="410"/>
      <c r="H30" s="410"/>
      <c r="I30" s="427"/>
    </row>
    <row r="31" spans="1:11">
      <c r="A31" s="432"/>
      <c r="B31" s="432"/>
      <c r="C31" s="432"/>
      <c r="D31" s="432"/>
      <c r="E31" s="433"/>
      <c r="F31" s="437"/>
      <c r="G31" s="410"/>
      <c r="H31" s="410"/>
      <c r="I31" s="427"/>
    </row>
    <row r="32" spans="1:11">
      <c r="A32" s="432"/>
      <c r="B32" s="432"/>
      <c r="C32" s="432"/>
      <c r="D32" s="432"/>
      <c r="E32" s="433"/>
      <c r="F32" s="437"/>
      <c r="G32" s="410"/>
      <c r="H32" s="410"/>
      <c r="I32" s="427"/>
    </row>
    <row r="33" spans="1:9">
      <c r="A33" s="432" t="s">
        <v>5129</v>
      </c>
      <c r="B33" s="432"/>
      <c r="C33" s="432"/>
      <c r="D33" s="432"/>
      <c r="E33" s="433"/>
      <c r="F33" s="437"/>
      <c r="G33" s="410"/>
      <c r="H33" s="410"/>
      <c r="I33" s="427"/>
    </row>
    <row r="34" spans="1:9">
      <c r="A34" s="432" t="s">
        <v>5130</v>
      </c>
      <c r="B34" s="432"/>
      <c r="C34" s="432"/>
      <c r="D34" s="432"/>
      <c r="E34" s="433"/>
      <c r="F34" s="437"/>
      <c r="G34" s="410"/>
      <c r="H34" s="410"/>
      <c r="I34" s="427"/>
    </row>
    <row r="35" spans="1:9">
      <c r="A35" s="432" t="s">
        <v>5131</v>
      </c>
      <c r="B35" s="432"/>
      <c r="C35" s="432"/>
      <c r="D35" s="432"/>
      <c r="E35" s="433"/>
      <c r="F35" s="437"/>
      <c r="G35" s="410"/>
      <c r="H35" s="410"/>
      <c r="I35" s="427"/>
    </row>
    <row r="36" spans="1:9" ht="13.5" thickBot="1">
      <c r="A36" s="432" t="s">
        <v>5132</v>
      </c>
      <c r="B36" s="432"/>
      <c r="C36" s="432"/>
      <c r="D36" s="432"/>
      <c r="E36" s="433"/>
      <c r="F36" s="438"/>
      <c r="G36" s="439"/>
      <c r="H36" s="439"/>
      <c r="I36" s="440"/>
    </row>
    <row r="37" spans="1:9">
      <c r="A37" s="432" t="s">
        <v>5133</v>
      </c>
      <c r="B37" s="432"/>
      <c r="C37" s="432"/>
      <c r="D37" s="432"/>
      <c r="E37" s="433"/>
      <c r="F37" s="432"/>
      <c r="G37" s="432"/>
      <c r="H37" s="432"/>
      <c r="I37" s="432"/>
    </row>
    <row r="38" spans="1:9">
      <c r="A38" s="432" t="s">
        <v>5134</v>
      </c>
      <c r="B38" s="432"/>
      <c r="C38" s="432"/>
      <c r="D38" s="432"/>
      <c r="E38" s="433"/>
      <c r="F38" s="432"/>
      <c r="G38" s="432"/>
      <c r="H38" s="432"/>
      <c r="I38" s="432"/>
    </row>
    <row r="39" spans="1:9">
      <c r="A39" s="432" t="s">
        <v>5135</v>
      </c>
      <c r="B39" s="432"/>
      <c r="C39" s="432"/>
      <c r="D39" s="432"/>
      <c r="E39" s="433"/>
      <c r="F39" s="432"/>
      <c r="G39" s="432"/>
      <c r="H39" s="432"/>
      <c r="I39" s="432"/>
    </row>
    <row r="40" spans="1:9" ht="13.5" thickBot="1">
      <c r="A40" s="432" t="s">
        <v>5136</v>
      </c>
      <c r="B40" s="432"/>
      <c r="C40" s="432"/>
      <c r="D40" s="432"/>
      <c r="E40" s="433"/>
      <c r="F40" s="113"/>
      <c r="G40" s="114"/>
      <c r="H40" s="114"/>
      <c r="I40" s="432"/>
    </row>
    <row r="41" spans="1:9" ht="19.5" customHeight="1">
      <c r="A41" s="432"/>
      <c r="B41" s="432"/>
      <c r="C41" s="432"/>
      <c r="D41" s="432"/>
      <c r="E41" s="433"/>
      <c r="F41" s="665" t="str">
        <f>IF(DADOS!$D$24&lt;&gt;"",DADOS!$D$24," ")</f>
        <v xml:space="preserve"> </v>
      </c>
      <c r="G41" s="665"/>
      <c r="H41" s="665"/>
      <c r="I41" s="432"/>
    </row>
    <row r="42" spans="1:9">
      <c r="A42" s="432"/>
      <c r="B42" s="432"/>
      <c r="C42" s="432"/>
      <c r="D42" s="432"/>
      <c r="E42" s="433"/>
      <c r="F42" s="624" t="s">
        <v>2947</v>
      </c>
      <c r="G42" s="624"/>
      <c r="H42" s="624"/>
      <c r="I42" s="432"/>
    </row>
    <row r="43" spans="1:9" ht="15" customHeight="1">
      <c r="A43" s="432"/>
      <c r="B43" s="567"/>
      <c r="C43" s="567"/>
      <c r="D43" s="567"/>
      <c r="E43" s="568"/>
      <c r="F43" s="624" t="s">
        <v>2738</v>
      </c>
      <c r="G43" s="624"/>
      <c r="H43" s="624"/>
      <c r="I43" s="432"/>
    </row>
    <row r="44" spans="1:9">
      <c r="A44" s="432"/>
      <c r="B44" s="432"/>
      <c r="C44" s="432"/>
      <c r="D44" s="432"/>
      <c r="E44" s="433"/>
      <c r="F44" s="432"/>
      <c r="G44" s="432"/>
      <c r="H44" s="432"/>
      <c r="I44" s="432"/>
    </row>
  </sheetData>
  <mergeCells count="21">
    <mergeCell ref="F43:H43"/>
    <mergeCell ref="G13:I13"/>
    <mergeCell ref="F25:I25"/>
    <mergeCell ref="B3:H7"/>
    <mergeCell ref="H10:I10"/>
    <mergeCell ref="A12:H12"/>
    <mergeCell ref="A13:A14"/>
    <mergeCell ref="B13:B14"/>
    <mergeCell ref="C13:C14"/>
    <mergeCell ref="D13:D14"/>
    <mergeCell ref="E13:E14"/>
    <mergeCell ref="F13:F14"/>
    <mergeCell ref="B21:C21"/>
    <mergeCell ref="B22:C22"/>
    <mergeCell ref="B23:C23"/>
    <mergeCell ref="B24:C24"/>
    <mergeCell ref="A25:B25"/>
    <mergeCell ref="F42:H42"/>
    <mergeCell ref="A26:B26"/>
    <mergeCell ref="A27:C27"/>
    <mergeCell ref="F41:H41"/>
  </mergeCells>
  <printOptions horizontalCentered="1" verticalCentered="1"/>
  <pageMargins left="0.98425196850393704" right="0.39370078740157483" top="0.98425196850393704" bottom="0.39370078740157483" header="0" footer="0"/>
  <pageSetup paperSize="9" scale="7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M56"/>
  <sheetViews>
    <sheetView view="pageBreakPreview" topLeftCell="A4" zoomScaleNormal="100" zoomScaleSheetLayoutView="100" workbookViewId="0">
      <selection activeCell="B15" sqref="B15"/>
    </sheetView>
  </sheetViews>
  <sheetFormatPr defaultRowHeight="15"/>
  <cols>
    <col min="1" max="1" width="0.85546875" style="252" customWidth="1"/>
    <col min="2" max="2" width="7.42578125" style="253" customWidth="1"/>
    <col min="3" max="3" width="11.140625" style="253" customWidth="1"/>
    <col min="4" max="4" width="26.85546875" style="253" customWidth="1"/>
    <col min="5" max="5" width="13.140625" style="253" customWidth="1"/>
    <col min="6" max="6" width="18" style="253" customWidth="1"/>
    <col min="7" max="8" width="16.85546875" style="253" customWidth="1"/>
    <col min="9" max="9" width="19.7109375" style="253" bestFit="1" customWidth="1"/>
    <col min="10" max="10" width="12.7109375" style="253" customWidth="1"/>
    <col min="11" max="11" width="12.5703125" style="253" customWidth="1"/>
    <col min="12" max="16384" width="9.140625" style="253"/>
  </cols>
  <sheetData>
    <row r="1" spans="1:13" s="254" customFormat="1" ht="4.5" customHeight="1">
      <c r="B1" s="255"/>
      <c r="C1" s="256"/>
      <c r="D1" s="257"/>
      <c r="E1" s="700"/>
      <c r="F1" s="700"/>
      <c r="G1" s="700"/>
      <c r="H1" s="700"/>
      <c r="I1" s="700"/>
      <c r="J1" s="701"/>
    </row>
    <row r="2" spans="1:13" s="254" customFormat="1" ht="22.5" customHeight="1">
      <c r="B2" s="702" t="s">
        <v>21019</v>
      </c>
      <c r="C2" s="703"/>
      <c r="D2" s="703"/>
      <c r="E2" s="703"/>
      <c r="F2" s="703"/>
      <c r="G2" s="703"/>
      <c r="H2" s="703"/>
      <c r="I2" s="703"/>
      <c r="J2" s="704"/>
      <c r="K2" s="680"/>
      <c r="L2" s="680"/>
    </row>
    <row r="3" spans="1:13" s="254" customFormat="1" ht="22.5" customHeight="1">
      <c r="B3" s="702"/>
      <c r="C3" s="703"/>
      <c r="D3" s="703"/>
      <c r="E3" s="703"/>
      <c r="F3" s="703"/>
      <c r="G3" s="703"/>
      <c r="H3" s="703"/>
      <c r="I3" s="703"/>
      <c r="J3" s="704"/>
      <c r="K3" s="680"/>
      <c r="L3" s="680"/>
    </row>
    <row r="4" spans="1:13" s="254" customFormat="1" ht="22.5" customHeight="1">
      <c r="B4" s="702"/>
      <c r="C4" s="703"/>
      <c r="D4" s="703"/>
      <c r="E4" s="703"/>
      <c r="F4" s="703"/>
      <c r="G4" s="703"/>
      <c r="H4" s="703"/>
      <c r="I4" s="703"/>
      <c r="J4" s="704"/>
    </row>
    <row r="5" spans="1:13" s="254" customFormat="1" ht="22.5" customHeight="1">
      <c r="B5" s="702"/>
      <c r="C5" s="703"/>
      <c r="D5" s="703"/>
      <c r="E5" s="703"/>
      <c r="F5" s="703"/>
      <c r="G5" s="703"/>
      <c r="H5" s="703"/>
      <c r="I5" s="703"/>
      <c r="J5" s="704"/>
    </row>
    <row r="6" spans="1:13" s="254" customFormat="1" ht="15.75" customHeight="1">
      <c r="B6" s="705"/>
      <c r="C6" s="706"/>
      <c r="D6" s="706"/>
      <c r="E6" s="706"/>
      <c r="F6" s="706"/>
      <c r="G6" s="706"/>
      <c r="H6" s="706"/>
      <c r="I6" s="706"/>
      <c r="J6" s="707"/>
    </row>
    <row r="7" spans="1:13" s="254" customFormat="1" ht="15.75">
      <c r="A7" s="258"/>
      <c r="B7" s="259"/>
      <c r="C7" s="544" t="s">
        <v>2703</v>
      </c>
      <c r="D7" s="681" t="str">
        <f>IF(DADOS!D14&lt;&gt;"",DADOS!D14," ")</f>
        <v>Avenida Comendador Norberto Marcondes, 733</v>
      </c>
      <c r="E7" s="681"/>
      <c r="F7" s="681"/>
      <c r="G7" s="545" t="s">
        <v>2707</v>
      </c>
      <c r="H7" s="682" t="str">
        <f>IF(DADOS!$D$20&lt;&gt;"",DADOS!$D$20," ")</f>
        <v xml:space="preserve"> </v>
      </c>
      <c r="I7" s="682"/>
      <c r="J7" s="394"/>
    </row>
    <row r="8" spans="1:13" s="254" customFormat="1" ht="15.75">
      <c r="A8" s="258"/>
      <c r="B8" s="259"/>
      <c r="C8" s="545" t="s">
        <v>2721</v>
      </c>
      <c r="D8" s="713" t="str">
        <f>IF(DADOS!$D$16&lt;&gt;"",DADOS!$D$16," ")</f>
        <v>Campo Mourão</v>
      </c>
      <c r="E8" s="713"/>
      <c r="F8" s="260"/>
      <c r="G8" s="545" t="s">
        <v>6181</v>
      </c>
      <c r="H8" s="718" t="str">
        <f>IF('FOLHA FECHAMENTO'!K10&lt;&gt;"",'FOLHA FECHAMENTO'!K10," ")</f>
        <v>REFORMA</v>
      </c>
      <c r="I8" s="718"/>
      <c r="J8" s="395"/>
      <c r="K8" s="261"/>
      <c r="L8" s="261"/>
      <c r="M8" s="261"/>
    </row>
    <row r="9" spans="1:13" s="254" customFormat="1" ht="15.75">
      <c r="A9" s="258"/>
      <c r="B9" s="259"/>
      <c r="C9" s="545" t="s">
        <v>21000</v>
      </c>
      <c r="D9" s="713" t="str">
        <f>IF(DADOS!D12&lt;&gt;"",DADOS!D12," ")</f>
        <v>UNESPAR - Campus Campo Mourão</v>
      </c>
      <c r="E9" s="713"/>
      <c r="F9" s="713"/>
      <c r="G9" s="545" t="s">
        <v>21002</v>
      </c>
      <c r="H9" s="716" t="str">
        <f>IF(DADOS!$D$24&lt;&gt;"",DADOS!$D$24," ")</f>
        <v xml:space="preserve"> </v>
      </c>
      <c r="I9" s="716"/>
      <c r="J9" s="717"/>
      <c r="K9" s="261"/>
      <c r="L9" s="261"/>
      <c r="M9" s="261"/>
    </row>
    <row r="10" spans="1:13" s="254" customFormat="1" ht="15.75">
      <c r="A10" s="258"/>
      <c r="B10" s="259"/>
      <c r="C10" s="545" t="s">
        <v>21001</v>
      </c>
      <c r="D10" s="713" t="str">
        <f>IF(DADOS!M12&lt;&gt;"",DADOS!M12," ")</f>
        <v xml:space="preserve"> </v>
      </c>
      <c r="E10" s="713"/>
      <c r="F10" s="260"/>
      <c r="G10" s="544" t="s">
        <v>818</v>
      </c>
      <c r="H10" s="694">
        <f>IF('FOLHA FECHAMENTO'!D25&lt;&gt;"",'FOLHA FECHAMENTO'!D25," ")</f>
        <v>0.28347674918197008</v>
      </c>
      <c r="I10" s="694"/>
      <c r="J10" s="396"/>
      <c r="K10" s="261"/>
      <c r="L10" s="261"/>
      <c r="M10" s="261"/>
    </row>
    <row r="11" spans="1:13" s="254" customFormat="1" ht="6" customHeight="1">
      <c r="A11" s="258"/>
      <c r="B11" s="262"/>
      <c r="C11" s="545"/>
      <c r="D11" s="263"/>
      <c r="E11" s="264"/>
      <c r="F11" s="264"/>
      <c r="G11" s="264"/>
      <c r="H11" s="264"/>
      <c r="I11" s="264"/>
      <c r="J11" s="265"/>
      <c r="K11" s="261"/>
      <c r="L11" s="261"/>
    </row>
    <row r="12" spans="1:13" s="267" customFormat="1" ht="18.75" customHeight="1">
      <c r="A12" s="266"/>
      <c r="B12" s="708" t="s">
        <v>2710</v>
      </c>
      <c r="C12" s="688" t="s">
        <v>2299</v>
      </c>
      <c r="D12" s="689"/>
      <c r="E12" s="690"/>
      <c r="F12" s="685" t="s">
        <v>819</v>
      </c>
      <c r="G12" s="686"/>
      <c r="H12" s="687"/>
      <c r="I12" s="714" t="s">
        <v>820</v>
      </c>
      <c r="J12" s="683" t="s">
        <v>821</v>
      </c>
      <c r="K12" s="261"/>
    </row>
    <row r="13" spans="1:13" s="267" customFormat="1" ht="15.75">
      <c r="A13" s="266"/>
      <c r="B13" s="709"/>
      <c r="C13" s="691"/>
      <c r="D13" s="692"/>
      <c r="E13" s="693"/>
      <c r="F13" s="268" t="s">
        <v>2715</v>
      </c>
      <c r="G13" s="269" t="s">
        <v>2716</v>
      </c>
      <c r="H13" s="270" t="s">
        <v>2701</v>
      </c>
      <c r="I13" s="715"/>
      <c r="J13" s="684"/>
      <c r="K13" s="261"/>
    </row>
    <row r="14" spans="1:13" s="261" customFormat="1" ht="15.75" customHeight="1">
      <c r="A14" s="271"/>
      <c r="B14" s="272">
        <v>1</v>
      </c>
      <c r="C14" s="710" t="str">
        <f>IF($B14&lt;&gt;"",VLOOKUP($B14,PLANILHA_SINTÉTICA!$A$9:$L$979,3,0),"")</f>
        <v>GUARDA CORPO E CORRIMÃO</v>
      </c>
      <c r="D14" s="711"/>
      <c r="E14" s="712"/>
      <c r="F14" s="273">
        <f>IF($B14&lt;&gt;"",VLOOKUP($B14,PLANILHA_SINTÉTICA!$A$9:$L$979,9,0),"")</f>
        <v>15922.189999999999</v>
      </c>
      <c r="G14" s="273">
        <f>IF($B14&lt;&gt;"",VLOOKUP($B14,PLANILHA_SINTÉTICA!$A$9:$L$979,10,0),"")</f>
        <v>4925.1399999999994</v>
      </c>
      <c r="H14" s="273">
        <f>IF($B14&lt;&gt;"",VLOOKUP($B14,PLANILHA_SINTÉTICA!$A$9:$L$979,12,0),"")</f>
        <v>49132.42</v>
      </c>
      <c r="I14" s="273">
        <f>IF($B14&lt;&gt;"",ROUND((1+$H$10)*$H14,2)," ")</f>
        <v>63060.32</v>
      </c>
      <c r="J14" s="274">
        <f>IF($B14&lt;&gt;"",IF(OR($B14="",H14=0),0,$I14/$I$37),"")</f>
        <v>1</v>
      </c>
    </row>
    <row r="15" spans="1:13" s="261" customFormat="1" ht="15.75" customHeight="1">
      <c r="A15" s="271"/>
      <c r="B15" s="275"/>
      <c r="C15" s="697" t="str">
        <f>IF($B15&lt;&gt;"",VLOOKUP($B15,PLANILHA_SINTÉTICA!$A$9:$L$979,3,0),"")</f>
        <v/>
      </c>
      <c r="D15" s="698"/>
      <c r="E15" s="699"/>
      <c r="F15" s="273" t="str">
        <f>IF($B15&lt;&gt;"",VLOOKUP($B15,PLANILHA_SINTÉTICA!$A$9:$L$979,9,0),"")</f>
        <v/>
      </c>
      <c r="G15" s="273" t="str">
        <f>IF($B15&lt;&gt;"",VLOOKUP($B15,PLANILHA_SINTÉTICA!$A$9:$L$979,10,0),"")</f>
        <v/>
      </c>
      <c r="H15" s="273" t="str">
        <f>IF($B15&lt;&gt;"",VLOOKUP($B15,PLANILHA_SINTÉTICA!$A$9:$L$979,12,0),"")</f>
        <v/>
      </c>
      <c r="I15" s="273" t="str">
        <f t="shared" ref="I15:I36" si="0">IF($B15&lt;&gt;"",ROUND((1+$H$10)*$H15,2)," ")</f>
        <v xml:space="preserve"> </v>
      </c>
      <c r="J15" s="274" t="str">
        <f t="shared" ref="J15:J36" si="1">IF($B15&lt;&gt;"",IF(OR($B15="",H15=0),0,$I15/$I$37),"")</f>
        <v/>
      </c>
    </row>
    <row r="16" spans="1:13" s="261" customFormat="1" ht="15.75" customHeight="1">
      <c r="A16" s="271"/>
      <c r="B16" s="275"/>
      <c r="C16" s="697" t="str">
        <f>IF($B16&lt;&gt;"",VLOOKUP($B16,PLANILHA_SINTÉTICA!$A$9:$L$979,3,0),"")</f>
        <v/>
      </c>
      <c r="D16" s="698"/>
      <c r="E16" s="699"/>
      <c r="F16" s="273" t="str">
        <f>IF($B16&lt;&gt;"",VLOOKUP($B16,PLANILHA_SINTÉTICA!$A$9:$L$979,9,0),"")</f>
        <v/>
      </c>
      <c r="G16" s="273" t="str">
        <f>IF($B16&lt;&gt;"",VLOOKUP($B16,PLANILHA_SINTÉTICA!$A$9:$L$979,10,0),"")</f>
        <v/>
      </c>
      <c r="H16" s="273" t="str">
        <f>IF($B16&lt;&gt;"",VLOOKUP($B16,PLANILHA_SINTÉTICA!$A$9:$L$979,12,0),"")</f>
        <v/>
      </c>
      <c r="I16" s="273" t="str">
        <f t="shared" si="0"/>
        <v xml:space="preserve"> </v>
      </c>
      <c r="J16" s="274" t="str">
        <f t="shared" si="1"/>
        <v/>
      </c>
    </row>
    <row r="17" spans="1:10" s="261" customFormat="1" ht="15.75" customHeight="1">
      <c r="A17" s="271"/>
      <c r="B17" s="275"/>
      <c r="C17" s="697" t="str">
        <f>IF($B17&lt;&gt;"",VLOOKUP($B17,PLANILHA_SINTÉTICA!$A$9:$L$979,3,0),"")</f>
        <v/>
      </c>
      <c r="D17" s="698"/>
      <c r="E17" s="699"/>
      <c r="F17" s="273" t="str">
        <f>IF($B17&lt;&gt;"",VLOOKUP($B17,PLANILHA_SINTÉTICA!$A$9:$L$979,9,0),"")</f>
        <v/>
      </c>
      <c r="G17" s="273" t="str">
        <f>IF($B17&lt;&gt;"",VLOOKUP($B17,PLANILHA_SINTÉTICA!$A$9:$L$979,10,0),"")</f>
        <v/>
      </c>
      <c r="H17" s="273" t="str">
        <f>IF($B17&lt;&gt;"",VLOOKUP($B17,PLANILHA_SINTÉTICA!$A$9:$L$979,12,0),"")</f>
        <v/>
      </c>
      <c r="I17" s="273" t="str">
        <f t="shared" si="0"/>
        <v xml:space="preserve"> </v>
      </c>
      <c r="J17" s="274" t="str">
        <f t="shared" si="1"/>
        <v/>
      </c>
    </row>
    <row r="18" spans="1:10" s="261" customFormat="1" ht="15.75" customHeight="1">
      <c r="A18" s="271"/>
      <c r="B18" s="275"/>
      <c r="C18" s="697" t="str">
        <f>IF($B18&lt;&gt;"",VLOOKUP($B18,PLANILHA_SINTÉTICA!$A$9:$L$979,3,0),"")</f>
        <v/>
      </c>
      <c r="D18" s="698"/>
      <c r="E18" s="699"/>
      <c r="F18" s="273" t="str">
        <f>IF($B18&lt;&gt;"",VLOOKUP($B18,PLANILHA_SINTÉTICA!$A$9:$L$979,9,0),"")</f>
        <v/>
      </c>
      <c r="G18" s="273" t="str">
        <f>IF($B18&lt;&gt;"",VLOOKUP($B18,PLANILHA_SINTÉTICA!$A$9:$L$979,10,0),"")</f>
        <v/>
      </c>
      <c r="H18" s="273" t="str">
        <f>IF($B18&lt;&gt;"",VLOOKUP($B18,PLANILHA_SINTÉTICA!$A$9:$L$979,12,0),"")</f>
        <v/>
      </c>
      <c r="I18" s="273" t="str">
        <f t="shared" si="0"/>
        <v xml:space="preserve"> </v>
      </c>
      <c r="J18" s="274" t="str">
        <f t="shared" si="1"/>
        <v/>
      </c>
    </row>
    <row r="19" spans="1:10" s="261" customFormat="1" ht="15.75" customHeight="1">
      <c r="A19" s="271"/>
      <c r="B19" s="275"/>
      <c r="C19" s="697" t="str">
        <f>IF($B19&lt;&gt;"",VLOOKUP($B19,PLANILHA_SINTÉTICA!$A$9:$L$979,3,0),"")</f>
        <v/>
      </c>
      <c r="D19" s="698"/>
      <c r="E19" s="699"/>
      <c r="F19" s="273" t="str">
        <f>IF($B19&lt;&gt;"",VLOOKUP($B19,PLANILHA_SINTÉTICA!$A$9:$L$979,9,0),"")</f>
        <v/>
      </c>
      <c r="G19" s="273" t="str">
        <f>IF($B19&lt;&gt;"",VLOOKUP($B19,PLANILHA_SINTÉTICA!$A$9:$L$979,10,0),"")</f>
        <v/>
      </c>
      <c r="H19" s="273" t="str">
        <f>IF($B19&lt;&gt;"",VLOOKUP($B19,PLANILHA_SINTÉTICA!$A$9:$L$979,12,0),"")</f>
        <v/>
      </c>
      <c r="I19" s="273" t="str">
        <f t="shared" si="0"/>
        <v xml:space="preserve"> </v>
      </c>
      <c r="J19" s="274" t="str">
        <f t="shared" si="1"/>
        <v/>
      </c>
    </row>
    <row r="20" spans="1:10" s="261" customFormat="1" ht="15.75" customHeight="1">
      <c r="A20" s="271"/>
      <c r="B20" s="275"/>
      <c r="C20" s="697" t="str">
        <f>IF($B20&lt;&gt;"",VLOOKUP($B20,PLANILHA_SINTÉTICA!$A$9:$L$979,3,0),"")</f>
        <v/>
      </c>
      <c r="D20" s="698"/>
      <c r="E20" s="699"/>
      <c r="F20" s="273" t="str">
        <f>IF($B20&lt;&gt;"",VLOOKUP($B20,PLANILHA_SINTÉTICA!$A$9:$L$979,9,0),"")</f>
        <v/>
      </c>
      <c r="G20" s="273" t="str">
        <f>IF($B20&lt;&gt;"",VLOOKUP($B20,PLANILHA_SINTÉTICA!$A$9:$L$979,10,0),"")</f>
        <v/>
      </c>
      <c r="H20" s="273" t="str">
        <f>IF($B20&lt;&gt;"",VLOOKUP($B20,PLANILHA_SINTÉTICA!$A$9:$L$979,12,0),"")</f>
        <v/>
      </c>
      <c r="I20" s="273" t="str">
        <f t="shared" si="0"/>
        <v xml:space="preserve"> </v>
      </c>
      <c r="J20" s="274" t="str">
        <f t="shared" si="1"/>
        <v/>
      </c>
    </row>
    <row r="21" spans="1:10" s="261" customFormat="1" ht="15.75" customHeight="1">
      <c r="A21" s="271"/>
      <c r="B21" s="275"/>
      <c r="C21" s="697" t="str">
        <f>IF($B21&lt;&gt;"",VLOOKUP($B21,PLANILHA_SINTÉTICA!$A$9:$L$979,3,0),"")</f>
        <v/>
      </c>
      <c r="D21" s="698"/>
      <c r="E21" s="699"/>
      <c r="F21" s="273" t="str">
        <f>IF($B21&lt;&gt;"",VLOOKUP($B21,PLANILHA_SINTÉTICA!$A$9:$L$979,9,0),"")</f>
        <v/>
      </c>
      <c r="G21" s="273" t="str">
        <f>IF($B21&lt;&gt;"",VLOOKUP($B21,PLANILHA_SINTÉTICA!$A$9:$L$979,10,0),"")</f>
        <v/>
      </c>
      <c r="H21" s="273" t="str">
        <f>IF($B21&lt;&gt;"",VLOOKUP($B21,PLANILHA_SINTÉTICA!$A$9:$L$979,12,0),"")</f>
        <v/>
      </c>
      <c r="I21" s="273" t="str">
        <f t="shared" si="0"/>
        <v xml:space="preserve"> </v>
      </c>
      <c r="J21" s="274" t="str">
        <f t="shared" si="1"/>
        <v/>
      </c>
    </row>
    <row r="22" spans="1:10" s="261" customFormat="1" ht="15.75" customHeight="1">
      <c r="A22" s="271"/>
      <c r="B22" s="275"/>
      <c r="C22" s="697" t="str">
        <f>IF($B22&lt;&gt;"",VLOOKUP($B22,PLANILHA_SINTÉTICA!$A$9:$L$979,3,0),"")</f>
        <v/>
      </c>
      <c r="D22" s="698"/>
      <c r="E22" s="699"/>
      <c r="F22" s="273" t="str">
        <f>IF($B22&lt;&gt;"",VLOOKUP($B22,PLANILHA_SINTÉTICA!$A$9:$L$979,9,0),"")</f>
        <v/>
      </c>
      <c r="G22" s="273" t="str">
        <f>IF($B22&lt;&gt;"",VLOOKUP($B22,PLANILHA_SINTÉTICA!$A$9:$L$979,10,0),"")</f>
        <v/>
      </c>
      <c r="H22" s="273" t="str">
        <f>IF($B22&lt;&gt;"",VLOOKUP($B22,PLANILHA_SINTÉTICA!$A$9:$L$979,12,0),"")</f>
        <v/>
      </c>
      <c r="I22" s="273" t="str">
        <f t="shared" si="0"/>
        <v xml:space="preserve"> </v>
      </c>
      <c r="J22" s="274" t="str">
        <f t="shared" si="1"/>
        <v/>
      </c>
    </row>
    <row r="23" spans="1:10" s="261" customFormat="1" ht="15.75" customHeight="1">
      <c r="A23" s="271"/>
      <c r="B23" s="275"/>
      <c r="C23" s="697" t="str">
        <f>IF($B23&lt;&gt;"",VLOOKUP($B23,PLANILHA_SINTÉTICA!$A$9:$L$979,3,0),"")</f>
        <v/>
      </c>
      <c r="D23" s="698"/>
      <c r="E23" s="699"/>
      <c r="F23" s="273" t="str">
        <f>IF($B23&lt;&gt;"",VLOOKUP($B23,PLANILHA_SINTÉTICA!$A$9:$L$979,9,0),"")</f>
        <v/>
      </c>
      <c r="G23" s="273" t="str">
        <f>IF($B23&lt;&gt;"",VLOOKUP($B23,PLANILHA_SINTÉTICA!$A$9:$L$979,10,0),"")</f>
        <v/>
      </c>
      <c r="H23" s="273" t="str">
        <f>IF($B23&lt;&gt;"",VLOOKUP($B23,PLANILHA_SINTÉTICA!$A$9:$L$979,12,0),"")</f>
        <v/>
      </c>
      <c r="I23" s="273" t="str">
        <f t="shared" si="0"/>
        <v xml:space="preserve"> </v>
      </c>
      <c r="J23" s="274" t="str">
        <f t="shared" si="1"/>
        <v/>
      </c>
    </row>
    <row r="24" spans="1:10" s="261" customFormat="1" ht="15.75" customHeight="1">
      <c r="A24" s="271"/>
      <c r="B24" s="275"/>
      <c r="C24" s="697" t="str">
        <f>IF($B24&lt;&gt;"",VLOOKUP($B24,PLANILHA_SINTÉTICA!$A$9:$L$979,3,0),"")</f>
        <v/>
      </c>
      <c r="D24" s="698"/>
      <c r="E24" s="699"/>
      <c r="F24" s="273" t="str">
        <f>IF($B24&lt;&gt;"",VLOOKUP($B24,PLANILHA_SINTÉTICA!$A$9:$L$979,9,0),"")</f>
        <v/>
      </c>
      <c r="G24" s="273" t="str">
        <f>IF($B24&lt;&gt;"",VLOOKUP($B24,PLANILHA_SINTÉTICA!$A$9:$L$979,10,0),"")</f>
        <v/>
      </c>
      <c r="H24" s="273" t="str">
        <f>IF($B24&lt;&gt;"",VLOOKUP($B24,PLANILHA_SINTÉTICA!$A$9:$L$979,12,0),"")</f>
        <v/>
      </c>
      <c r="I24" s="273" t="str">
        <f t="shared" si="0"/>
        <v xml:space="preserve"> </v>
      </c>
      <c r="J24" s="274" t="str">
        <f t="shared" si="1"/>
        <v/>
      </c>
    </row>
    <row r="25" spans="1:10" s="261" customFormat="1" ht="15.75" customHeight="1">
      <c r="A25" s="271"/>
      <c r="B25" s="275"/>
      <c r="C25" s="697" t="str">
        <f>IF($B25&lt;&gt;"",VLOOKUP($B25,PLANILHA_SINTÉTICA!$A$9:$L$979,3,0),"")</f>
        <v/>
      </c>
      <c r="D25" s="698"/>
      <c r="E25" s="699"/>
      <c r="F25" s="273" t="str">
        <f>IF($B25&lt;&gt;"",VLOOKUP($B25,PLANILHA_SINTÉTICA!$A$9:$L$979,9,0),"")</f>
        <v/>
      </c>
      <c r="G25" s="273" t="str">
        <f>IF($B25&lt;&gt;"",VLOOKUP($B25,PLANILHA_SINTÉTICA!$A$9:$L$979,10,0),"")</f>
        <v/>
      </c>
      <c r="H25" s="273" t="str">
        <f>IF($B25&lt;&gt;"",VLOOKUP($B25,PLANILHA_SINTÉTICA!$A$9:$L$979,12,0),"")</f>
        <v/>
      </c>
      <c r="I25" s="273" t="str">
        <f t="shared" si="0"/>
        <v xml:space="preserve"> </v>
      </c>
      <c r="J25" s="274" t="str">
        <f t="shared" si="1"/>
        <v/>
      </c>
    </row>
    <row r="26" spans="1:10" s="261" customFormat="1" ht="15.75" customHeight="1">
      <c r="A26" s="271"/>
      <c r="B26" s="275"/>
      <c r="C26" s="697" t="str">
        <f>IF($B26&lt;&gt;"",VLOOKUP($B26,PLANILHA_SINTÉTICA!$A$9:$L$979,3,0),"")</f>
        <v/>
      </c>
      <c r="D26" s="698"/>
      <c r="E26" s="699"/>
      <c r="F26" s="273" t="str">
        <f>IF($B26&lt;&gt;"",VLOOKUP($B26,PLANILHA_SINTÉTICA!$A$9:$L$979,9,0),"")</f>
        <v/>
      </c>
      <c r="G26" s="273" t="str">
        <f>IF($B26&lt;&gt;"",VLOOKUP($B26,PLANILHA_SINTÉTICA!$A$9:$L$979,10,0),"")</f>
        <v/>
      </c>
      <c r="H26" s="273" t="str">
        <f>IF($B26&lt;&gt;"",VLOOKUP($B26,PLANILHA_SINTÉTICA!$A$9:$L$979,12,0),"")</f>
        <v/>
      </c>
      <c r="I26" s="273" t="str">
        <f t="shared" si="0"/>
        <v xml:space="preserve"> </v>
      </c>
      <c r="J26" s="274" t="str">
        <f t="shared" si="1"/>
        <v/>
      </c>
    </row>
    <row r="27" spans="1:10" s="261" customFormat="1" ht="15.75">
      <c r="A27" s="271"/>
      <c r="B27" s="275"/>
      <c r="C27" s="697" t="str">
        <f>IF($B27&lt;&gt;"",VLOOKUP($B27,PLANILHA_SINTÉTICA!$A$9:$L$979,3,0),"")</f>
        <v/>
      </c>
      <c r="D27" s="698"/>
      <c r="E27" s="699"/>
      <c r="F27" s="273" t="str">
        <f>IF($B27&lt;&gt;"",VLOOKUP($B27,PLANILHA_SINTÉTICA!$A$9:$L$979,9,0),"")</f>
        <v/>
      </c>
      <c r="G27" s="273" t="str">
        <f>IF($B27&lt;&gt;"",VLOOKUP($B27,PLANILHA_SINTÉTICA!$A$9:$L$979,10,0),"")</f>
        <v/>
      </c>
      <c r="H27" s="273" t="str">
        <f>IF($B27&lt;&gt;"",VLOOKUP($B27,PLANILHA_SINTÉTICA!$A$9:$L$979,12,0),"")</f>
        <v/>
      </c>
      <c r="I27" s="273" t="str">
        <f t="shared" si="0"/>
        <v xml:space="preserve"> </v>
      </c>
      <c r="J27" s="274" t="str">
        <f t="shared" si="1"/>
        <v/>
      </c>
    </row>
    <row r="28" spans="1:10" s="261" customFormat="1" ht="15.75">
      <c r="A28" s="271"/>
      <c r="B28" s="275"/>
      <c r="C28" s="697" t="str">
        <f>IF($B28&lt;&gt;"",VLOOKUP($B28,PLANILHA_SINTÉTICA!$A$9:$L$979,3,0),"")</f>
        <v/>
      </c>
      <c r="D28" s="698"/>
      <c r="E28" s="699"/>
      <c r="F28" s="273" t="str">
        <f>IF($B28&lt;&gt;"",VLOOKUP($B28,PLANILHA_SINTÉTICA!$A$9:$L$979,9,0),"")</f>
        <v/>
      </c>
      <c r="G28" s="273" t="str">
        <f>IF($B28&lt;&gt;"",VLOOKUP($B28,PLANILHA_SINTÉTICA!$A$9:$L$979,10,0),"")</f>
        <v/>
      </c>
      <c r="H28" s="273" t="str">
        <f>IF($B28&lt;&gt;"",VLOOKUP($B28,PLANILHA_SINTÉTICA!$A$9:$L$979,12,0),"")</f>
        <v/>
      </c>
      <c r="I28" s="273" t="str">
        <f t="shared" si="0"/>
        <v xml:space="preserve"> </v>
      </c>
      <c r="J28" s="274" t="str">
        <f t="shared" si="1"/>
        <v/>
      </c>
    </row>
    <row r="29" spans="1:10" s="261" customFormat="1" ht="15.75" customHeight="1">
      <c r="A29" s="271"/>
      <c r="B29" s="275"/>
      <c r="C29" s="697" t="str">
        <f>IF($B29&lt;&gt;"",VLOOKUP($B29,PLANILHA_SINTÉTICA!$A$9:$L$979,3,0),"")</f>
        <v/>
      </c>
      <c r="D29" s="698"/>
      <c r="E29" s="699"/>
      <c r="F29" s="273" t="str">
        <f>IF($B29&lt;&gt;"",VLOOKUP($B29,PLANILHA_SINTÉTICA!$A$9:$L$979,9,0),"")</f>
        <v/>
      </c>
      <c r="G29" s="273" t="str">
        <f>IF($B29&lt;&gt;"",VLOOKUP($B29,PLANILHA_SINTÉTICA!$A$9:$L$979,10,0),"")</f>
        <v/>
      </c>
      <c r="H29" s="273" t="str">
        <f>IF($B29&lt;&gt;"",VLOOKUP($B29,PLANILHA_SINTÉTICA!$A$9:$L$979,12,0),"")</f>
        <v/>
      </c>
      <c r="I29" s="273" t="str">
        <f t="shared" si="0"/>
        <v xml:space="preserve"> </v>
      </c>
      <c r="J29" s="274" t="str">
        <f t="shared" si="1"/>
        <v/>
      </c>
    </row>
    <row r="30" spans="1:10" s="261" customFormat="1" ht="15.75">
      <c r="A30" s="271"/>
      <c r="B30" s="275"/>
      <c r="C30" s="697" t="str">
        <f>IF($B30&lt;&gt;"",VLOOKUP($B30,PLANILHA_SINTÉTICA!$A$9:$L$979,3,0),"")</f>
        <v/>
      </c>
      <c r="D30" s="698"/>
      <c r="E30" s="699"/>
      <c r="F30" s="273" t="str">
        <f>IF($B30&lt;&gt;"",VLOOKUP($B30,PLANILHA_SINTÉTICA!$A$9:$L$979,9,0),"")</f>
        <v/>
      </c>
      <c r="G30" s="273" t="str">
        <f>IF($B30&lt;&gt;"",VLOOKUP($B30,PLANILHA_SINTÉTICA!$A$9:$L$979,10,0),"")</f>
        <v/>
      </c>
      <c r="H30" s="273" t="str">
        <f>IF($B30&lt;&gt;"",VLOOKUP($B30,PLANILHA_SINTÉTICA!$A$9:$L$979,12,0),"")</f>
        <v/>
      </c>
      <c r="I30" s="273" t="str">
        <f t="shared" si="0"/>
        <v xml:space="preserve"> </v>
      </c>
      <c r="J30" s="274" t="str">
        <f t="shared" si="1"/>
        <v/>
      </c>
    </row>
    <row r="31" spans="1:10" s="261" customFormat="1" ht="15.75" customHeight="1">
      <c r="A31" s="271"/>
      <c r="B31" s="275"/>
      <c r="C31" s="697" t="str">
        <f>IF($B31&lt;&gt;"",VLOOKUP($B31,PLANILHA_SINTÉTICA!$A$9:$L$979,3,0),"")</f>
        <v/>
      </c>
      <c r="D31" s="698"/>
      <c r="E31" s="699"/>
      <c r="F31" s="273" t="str">
        <f>IF($B31&lt;&gt;"",VLOOKUP($B31,PLANILHA_SINTÉTICA!$A$9:$L$979,9,0),"")</f>
        <v/>
      </c>
      <c r="G31" s="273" t="str">
        <f>IF($B31&lt;&gt;"",VLOOKUP($B31,PLANILHA_SINTÉTICA!$A$9:$L$979,10,0),"")</f>
        <v/>
      </c>
      <c r="H31" s="273" t="str">
        <f>IF($B31&lt;&gt;"",VLOOKUP($B31,PLANILHA_SINTÉTICA!$A$9:$L$979,12,0),"")</f>
        <v/>
      </c>
      <c r="I31" s="273" t="str">
        <f t="shared" si="0"/>
        <v xml:space="preserve"> </v>
      </c>
      <c r="J31" s="274" t="str">
        <f t="shared" si="1"/>
        <v/>
      </c>
    </row>
    <row r="32" spans="1:10" s="261" customFormat="1" ht="15.75" customHeight="1">
      <c r="A32" s="271"/>
      <c r="B32" s="275"/>
      <c r="C32" s="697" t="str">
        <f>IF($B32&lt;&gt;"",VLOOKUP($B32,PLANILHA_SINTÉTICA!$A$9:$L$979,3,0),"")</f>
        <v/>
      </c>
      <c r="D32" s="698"/>
      <c r="E32" s="699"/>
      <c r="F32" s="273" t="str">
        <f>IF($B32&lt;&gt;"",VLOOKUP($B32,PLANILHA_SINTÉTICA!$A$9:$L$979,9,0),"")</f>
        <v/>
      </c>
      <c r="G32" s="273" t="str">
        <f>IF($B32&lt;&gt;"",VLOOKUP($B32,PLANILHA_SINTÉTICA!$A$9:$L$979,10,0),"")</f>
        <v/>
      </c>
      <c r="H32" s="273" t="str">
        <f>IF($B32&lt;&gt;"",VLOOKUP($B32,PLANILHA_SINTÉTICA!$A$9:$L$979,12,0),"")</f>
        <v/>
      </c>
      <c r="I32" s="273" t="str">
        <f t="shared" si="0"/>
        <v xml:space="preserve"> </v>
      </c>
      <c r="J32" s="274" t="str">
        <f t="shared" si="1"/>
        <v/>
      </c>
    </row>
    <row r="33" spans="1:10" s="261" customFormat="1" ht="15.75" customHeight="1">
      <c r="A33" s="271"/>
      <c r="B33" s="275"/>
      <c r="C33" s="697" t="str">
        <f>IF($B33&lt;&gt;"",VLOOKUP($B33,PLANILHA_SINTÉTICA!$A$9:$L$979,3,0),"")</f>
        <v/>
      </c>
      <c r="D33" s="698"/>
      <c r="E33" s="699"/>
      <c r="F33" s="273" t="str">
        <f>IF($B33&lt;&gt;"",VLOOKUP($B33,PLANILHA_SINTÉTICA!$A$9:$L$979,9,0),"")</f>
        <v/>
      </c>
      <c r="G33" s="273" t="str">
        <f>IF($B33&lt;&gt;"",VLOOKUP($B33,PLANILHA_SINTÉTICA!$A$9:$L$979,10,0),"")</f>
        <v/>
      </c>
      <c r="H33" s="273" t="str">
        <f>IF($B33&lt;&gt;"",VLOOKUP($B33,PLANILHA_SINTÉTICA!$A$9:$L$979,12,0),"")</f>
        <v/>
      </c>
      <c r="I33" s="273" t="str">
        <f t="shared" si="0"/>
        <v xml:space="preserve"> </v>
      </c>
      <c r="J33" s="274" t="str">
        <f t="shared" si="1"/>
        <v/>
      </c>
    </row>
    <row r="34" spans="1:10" s="261" customFormat="1" ht="15.75" customHeight="1">
      <c r="A34" s="271"/>
      <c r="B34" s="275"/>
      <c r="C34" s="697" t="str">
        <f>IF($B34&lt;&gt;"",VLOOKUP($B34,PLANILHA_SINTÉTICA!$A$9:$L$979,3,0),"")</f>
        <v/>
      </c>
      <c r="D34" s="698"/>
      <c r="E34" s="699"/>
      <c r="F34" s="273" t="str">
        <f>IF($B34&lt;&gt;"",VLOOKUP($B34,PLANILHA_SINTÉTICA!$A$9:$L$979,9,0),"")</f>
        <v/>
      </c>
      <c r="G34" s="273" t="str">
        <f>IF($B34&lt;&gt;"",VLOOKUP($B34,PLANILHA_SINTÉTICA!$A$9:$L$979,10,0),"")</f>
        <v/>
      </c>
      <c r="H34" s="273" t="str">
        <f>IF($B34&lt;&gt;"",VLOOKUP($B34,PLANILHA_SINTÉTICA!$A$9:$L$979,12,0),"")</f>
        <v/>
      </c>
      <c r="I34" s="273" t="str">
        <f t="shared" si="0"/>
        <v xml:space="preserve"> </v>
      </c>
      <c r="J34" s="274" t="str">
        <f t="shared" si="1"/>
        <v/>
      </c>
    </row>
    <row r="35" spans="1:10" s="261" customFormat="1" ht="15.75" customHeight="1">
      <c r="A35" s="271"/>
      <c r="B35" s="275"/>
      <c r="C35" s="697" t="str">
        <f>IF($B35&lt;&gt;"",VLOOKUP($B35,PLANILHA_SINTÉTICA!$A$9:$L$979,3,0),"")</f>
        <v/>
      </c>
      <c r="D35" s="698"/>
      <c r="E35" s="699"/>
      <c r="F35" s="273" t="str">
        <f>IF($B35&lt;&gt;"",VLOOKUP($B35,PLANILHA_SINTÉTICA!$A$9:$L$979,9,0),"")</f>
        <v/>
      </c>
      <c r="G35" s="273" t="str">
        <f>IF($B35&lt;&gt;"",VLOOKUP($B35,PLANILHA_SINTÉTICA!$A$9:$L$979,10,0),"")</f>
        <v/>
      </c>
      <c r="H35" s="273" t="str">
        <f>IF($B35&lt;&gt;"",VLOOKUP($B35,PLANILHA_SINTÉTICA!$A$9:$L$979,12,0),"")</f>
        <v/>
      </c>
      <c r="I35" s="273" t="str">
        <f t="shared" si="0"/>
        <v xml:space="preserve"> </v>
      </c>
      <c r="J35" s="274" t="str">
        <f t="shared" si="1"/>
        <v/>
      </c>
    </row>
    <row r="36" spans="1:10" s="261" customFormat="1" ht="15.75" customHeight="1">
      <c r="A36" s="271"/>
      <c r="B36" s="275"/>
      <c r="C36" s="697" t="str">
        <f>IF($B36&lt;&gt;"",VLOOKUP($B36,PLANILHA_SINTÉTICA!$A$9:$L$979,3,0),"")</f>
        <v/>
      </c>
      <c r="D36" s="698"/>
      <c r="E36" s="699"/>
      <c r="F36" s="273" t="str">
        <f>IF($B36&lt;&gt;"",VLOOKUP($B36,PLANILHA_SINTÉTICA!$A$9:$L$979,9,0),"")</f>
        <v/>
      </c>
      <c r="G36" s="273" t="str">
        <f>IF($B36&lt;&gt;"",VLOOKUP($B36,PLANILHA_SINTÉTICA!$A$9:$L$979,10,0),"")</f>
        <v/>
      </c>
      <c r="H36" s="273" t="str">
        <f>IF($B36&lt;&gt;"",VLOOKUP($B36,PLANILHA_SINTÉTICA!$A$9:$L$979,12,0),"")</f>
        <v/>
      </c>
      <c r="I36" s="273" t="str">
        <f t="shared" si="0"/>
        <v xml:space="preserve"> </v>
      </c>
      <c r="J36" s="274" t="str">
        <f t="shared" si="1"/>
        <v/>
      </c>
    </row>
    <row r="37" spans="1:10" s="282" customFormat="1" ht="20.100000000000001" customHeight="1">
      <c r="A37" s="276"/>
      <c r="B37" s="277" t="s">
        <v>822</v>
      </c>
      <c r="C37" s="278"/>
      <c r="D37" s="278"/>
      <c r="E37" s="278"/>
      <c r="F37" s="279">
        <f>SUMIF(F14:F36,"&gt;0",F14:F36)</f>
        <v>15922.189999999999</v>
      </c>
      <c r="G37" s="279">
        <f>SUMIF(G14:G36,"&gt;0",G14:G36)</f>
        <v>4925.1399999999994</v>
      </c>
      <c r="H37" s="279">
        <f>SUMIF(H14:H36,"&gt;0",H14:H36)</f>
        <v>49132.42</v>
      </c>
      <c r="I37" s="280">
        <f>SUM(I14:I36)</f>
        <v>63060.32</v>
      </c>
      <c r="J37" s="281">
        <f>SUM(J14:J36)</f>
        <v>1</v>
      </c>
    </row>
    <row r="38" spans="1:10" s="287" customFormat="1" ht="20.100000000000001" customHeight="1">
      <c r="A38" s="283"/>
      <c r="B38" s="277" t="s">
        <v>823</v>
      </c>
      <c r="C38" s="278"/>
      <c r="D38" s="278"/>
      <c r="E38" s="278"/>
      <c r="F38" s="284">
        <f>IF(H37=0,0,F37/$H$37)</f>
        <v>0.3240668788551429</v>
      </c>
      <c r="G38" s="284">
        <f>IF(H37=0,0,G37/$H$37)</f>
        <v>0.10024216189636088</v>
      </c>
      <c r="H38" s="284">
        <f>F38+G38</f>
        <v>0.42430904075150377</v>
      </c>
      <c r="I38" s="285" t="s">
        <v>824</v>
      </c>
      <c r="J38" s="286" t="s">
        <v>824</v>
      </c>
    </row>
    <row r="39" spans="1:10" s="252" customFormat="1" ht="9" customHeight="1">
      <c r="A39" s="288"/>
      <c r="B39" s="289"/>
      <c r="C39" s="290"/>
      <c r="D39" s="290"/>
      <c r="E39" s="290"/>
      <c r="F39" s="291"/>
      <c r="G39" s="291"/>
      <c r="H39" s="291"/>
      <c r="I39" s="291"/>
      <c r="J39" s="291"/>
    </row>
    <row r="40" spans="1:10" s="252" customFormat="1" ht="15.75">
      <c r="A40" s="288"/>
      <c r="B40" s="695" t="s">
        <v>5743</v>
      </c>
      <c r="C40" s="696"/>
      <c r="D40" s="696"/>
      <c r="E40" s="364" t="str">
        <f>IF('FOLHA FECHAMENTO'!F31&lt;&gt;"",'FOLHA FECHAMENTO'!F31," ")</f>
        <v xml:space="preserve"> </v>
      </c>
      <c r="F40" s="292"/>
      <c r="G40" s="293"/>
      <c r="H40" s="293"/>
      <c r="I40" s="293"/>
      <c r="J40" s="294"/>
    </row>
    <row r="41" spans="1:10" s="252" customFormat="1" ht="15.75">
      <c r="A41" s="288"/>
      <c r="B41" s="295"/>
      <c r="C41" s="295"/>
      <c r="D41" s="295"/>
      <c r="E41" s="295"/>
      <c r="F41" s="295"/>
      <c r="G41" s="295"/>
      <c r="H41" s="295"/>
      <c r="I41" s="295"/>
      <c r="J41" s="295"/>
    </row>
    <row r="42" spans="1:10">
      <c r="B42" s="295"/>
      <c r="C42" s="295"/>
      <c r="D42" s="295"/>
      <c r="E42" s="295"/>
      <c r="F42" s="295"/>
      <c r="G42" s="295"/>
      <c r="H42" s="295"/>
      <c r="I42" s="295"/>
      <c r="J42" s="295"/>
    </row>
    <row r="43" spans="1:10">
      <c r="B43" s="295"/>
      <c r="C43" s="295"/>
      <c r="D43" s="295"/>
      <c r="E43" s="295"/>
      <c r="F43" s="295"/>
      <c r="G43" s="295"/>
      <c r="H43" s="295"/>
      <c r="I43" s="295"/>
      <c r="J43" s="295"/>
    </row>
    <row r="44" spans="1:10" ht="15.75">
      <c r="B44" s="295"/>
      <c r="C44" s="295"/>
      <c r="D44" s="297"/>
      <c r="E44" s="295"/>
      <c r="F44" s="295"/>
      <c r="G44" s="295"/>
      <c r="H44" s="295"/>
      <c r="I44" s="295"/>
      <c r="J44" s="295"/>
    </row>
    <row r="45" spans="1:10" ht="15.75">
      <c r="B45" s="295"/>
      <c r="C45" s="296"/>
      <c r="D45" s="253" t="str">
        <f>IF(DADOS!$D$24&lt;&gt;"",DADOS!$D$24," ")</f>
        <v xml:space="preserve"> </v>
      </c>
      <c r="E45" s="296"/>
      <c r="F45" s="295"/>
      <c r="G45" s="295"/>
      <c r="H45" s="295"/>
      <c r="I45" s="295"/>
      <c r="J45" s="295"/>
    </row>
    <row r="46" spans="1:10" ht="15.75">
      <c r="B46" s="295"/>
      <c r="C46" s="295"/>
      <c r="D46" s="298" t="s">
        <v>825</v>
      </c>
      <c r="E46" s="299"/>
      <c r="F46" s="295"/>
      <c r="G46" s="295"/>
      <c r="H46" s="295"/>
      <c r="I46" s="295"/>
      <c r="J46" s="295"/>
    </row>
    <row r="47" spans="1:10" ht="15.75">
      <c r="B47" s="295"/>
      <c r="C47" s="295"/>
      <c r="D47" s="300" t="s">
        <v>826</v>
      </c>
      <c r="E47" s="301"/>
      <c r="F47" s="295"/>
      <c r="G47" s="295"/>
      <c r="H47" s="295"/>
      <c r="I47" s="295"/>
      <c r="J47" s="295"/>
    </row>
    <row r="48" spans="1:10" ht="6" customHeight="1">
      <c r="B48" s="295"/>
      <c r="C48" s="295"/>
      <c r="D48" s="295"/>
      <c r="E48" s="295"/>
      <c r="F48" s="295"/>
      <c r="G48" s="295"/>
      <c r="H48" s="295"/>
      <c r="I48" s="295"/>
      <c r="J48" s="295"/>
    </row>
    <row r="49" spans="2:10">
      <c r="B49" s="295"/>
      <c r="C49" s="295"/>
      <c r="D49" s="295"/>
      <c r="E49" s="295"/>
      <c r="F49" s="295"/>
      <c r="G49" s="295"/>
      <c r="H49" s="295"/>
      <c r="I49" s="295"/>
      <c r="J49" s="295"/>
    </row>
    <row r="50" spans="2:10">
      <c r="B50" s="295"/>
      <c r="C50" s="295"/>
      <c r="D50" s="295"/>
      <c r="E50" s="295"/>
      <c r="F50" s="295"/>
      <c r="G50" s="295"/>
      <c r="H50" s="295"/>
      <c r="I50" s="295"/>
      <c r="J50" s="295"/>
    </row>
    <row r="51" spans="2:10">
      <c r="B51" s="295"/>
      <c r="C51" s="295"/>
      <c r="D51" s="295"/>
      <c r="E51" s="295"/>
      <c r="F51" s="295"/>
      <c r="G51" s="295"/>
      <c r="H51" s="295"/>
      <c r="I51" s="295"/>
      <c r="J51" s="295"/>
    </row>
    <row r="52" spans="2:10">
      <c r="B52" s="295"/>
      <c r="C52" s="295"/>
      <c r="D52" s="295"/>
      <c r="E52" s="295"/>
      <c r="F52" s="295"/>
      <c r="G52" s="295"/>
      <c r="H52" s="295"/>
      <c r="I52" s="295"/>
      <c r="J52" s="295"/>
    </row>
    <row r="53" spans="2:10">
      <c r="B53" s="295"/>
      <c r="C53" s="295"/>
      <c r="D53" s="295"/>
      <c r="E53" s="295"/>
      <c r="F53" s="295"/>
      <c r="G53" s="295"/>
      <c r="H53" s="295"/>
      <c r="I53" s="295"/>
      <c r="J53" s="295"/>
    </row>
    <row r="54" spans="2:10">
      <c r="B54" s="295"/>
      <c r="C54" s="295"/>
      <c r="D54" s="295"/>
      <c r="E54" s="295"/>
      <c r="F54" s="295"/>
      <c r="G54" s="295"/>
      <c r="H54" s="295"/>
      <c r="I54" s="295"/>
      <c r="J54" s="295"/>
    </row>
    <row r="55" spans="2:10">
      <c r="B55" s="295"/>
      <c r="C55" s="295"/>
      <c r="D55" s="295"/>
      <c r="E55" s="295"/>
      <c r="F55" s="295"/>
      <c r="G55" s="295"/>
      <c r="H55" s="295"/>
      <c r="I55" s="295"/>
      <c r="J55" s="295"/>
    </row>
    <row r="56" spans="2:10">
      <c r="B56" s="295"/>
      <c r="C56" s="295"/>
      <c r="D56" s="295"/>
      <c r="E56" s="295"/>
      <c r="F56" s="295"/>
      <c r="G56" s="295"/>
      <c r="H56" s="295"/>
      <c r="I56" s="295"/>
      <c r="J56" s="295"/>
    </row>
  </sheetData>
  <mergeCells count="40">
    <mergeCell ref="C22:E22"/>
    <mergeCell ref="C18:E18"/>
    <mergeCell ref="C23:E23"/>
    <mergeCell ref="C20:E20"/>
    <mergeCell ref="C15:E15"/>
    <mergeCell ref="C16:E16"/>
    <mergeCell ref="C17:E17"/>
    <mergeCell ref="C19:E19"/>
    <mergeCell ref="C21:E21"/>
    <mergeCell ref="E1:J1"/>
    <mergeCell ref="B2:J6"/>
    <mergeCell ref="B12:B13"/>
    <mergeCell ref="C14:E14"/>
    <mergeCell ref="D9:F9"/>
    <mergeCell ref="D10:E10"/>
    <mergeCell ref="I12:I13"/>
    <mergeCell ref="H9:J9"/>
    <mergeCell ref="H8:I8"/>
    <mergeCell ref="D8:E8"/>
    <mergeCell ref="B40:D40"/>
    <mergeCell ref="C32:E32"/>
    <mergeCell ref="C33:E33"/>
    <mergeCell ref="C24:E24"/>
    <mergeCell ref="C35:E35"/>
    <mergeCell ref="C36:E36"/>
    <mergeCell ref="C25:E25"/>
    <mergeCell ref="C26:E26"/>
    <mergeCell ref="C27:E27"/>
    <mergeCell ref="C28:E28"/>
    <mergeCell ref="C34:E34"/>
    <mergeCell ref="C29:E29"/>
    <mergeCell ref="C31:E31"/>
    <mergeCell ref="C30:E30"/>
    <mergeCell ref="K2:L3"/>
    <mergeCell ref="D7:F7"/>
    <mergeCell ref="H7:I7"/>
    <mergeCell ref="J12:J13"/>
    <mergeCell ref="F12:H12"/>
    <mergeCell ref="C12:E13"/>
    <mergeCell ref="H10:I10"/>
  </mergeCells>
  <conditionalFormatting sqref="B40">
    <cfRule type="cellIs" dxfId="8" priority="3" operator="equal">
      <formula>"PREENCHER PRAZO NA FOLHA DE FECHAMENTO!"</formula>
    </cfRule>
  </conditionalFormatting>
  <conditionalFormatting sqref="J37">
    <cfRule type="cellIs" dxfId="7" priority="1" operator="greaterThan">
      <formula>1</formula>
    </cfRule>
    <cfRule type="cellIs" dxfId="6" priority="2" operator="lessThan">
      <formula>1</formula>
    </cfRule>
  </conditionalFormatting>
  <printOptions horizontalCentered="1" verticalCentered="1"/>
  <pageMargins left="0.98425196850393704" right="0.39370078740157483" top="0.39370078740157483" bottom="0.39370078740157483" header="0" footer="0"/>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pageSetUpPr fitToPage="1"/>
  </sheetPr>
  <dimension ref="A1:AL1137"/>
  <sheetViews>
    <sheetView tabSelected="1" view="pageBreakPreview" zoomScale="90" zoomScaleNormal="100" zoomScaleSheetLayoutView="90" workbookViewId="0">
      <pane ySplit="8" topLeftCell="A9" activePane="bottomLeft" state="frozen"/>
      <selection activeCell="D37" sqref="D37"/>
      <selection pane="bottomLeft" activeCell="C16" sqref="C16"/>
    </sheetView>
  </sheetViews>
  <sheetFormatPr defaultColWidth="10.42578125" defaultRowHeight="15"/>
  <cols>
    <col min="1" max="1" width="6.85546875" style="169" customWidth="1"/>
    <col min="2" max="2" width="10.140625" style="354" bestFit="1" customWidth="1"/>
    <col min="3" max="3" width="79.42578125" style="166" customWidth="1"/>
    <col min="4" max="4" width="9.5703125" style="163" customWidth="1"/>
    <col min="5" max="5" width="11.42578125" style="164" customWidth="1"/>
    <col min="6" max="6" width="10.85546875" style="170" customWidth="1"/>
    <col min="7" max="7" width="9.5703125" style="168" customWidth="1"/>
    <col min="8" max="8" width="9.7109375" style="170" customWidth="1"/>
    <col min="9" max="9" width="13.85546875" style="170" customWidth="1"/>
    <col min="10" max="10" width="14" style="170" customWidth="1"/>
    <col min="11" max="11" width="13.5703125" style="170" customWidth="1"/>
    <col min="12" max="12" width="13.28515625" style="165" customWidth="1"/>
    <col min="13" max="13" width="17.7109375" style="161" customWidth="1"/>
    <col min="14" max="36" width="10.42578125" style="161" customWidth="1"/>
    <col min="37" max="16384" width="10.42578125" style="162"/>
  </cols>
  <sheetData>
    <row r="1" spans="1:38" s="177" customFormat="1" ht="12.75">
      <c r="A1" s="302"/>
      <c r="B1" s="352"/>
      <c r="C1" s="174"/>
      <c r="D1" s="543" t="s">
        <v>20999</v>
      </c>
      <c r="E1" s="175"/>
      <c r="F1" s="175"/>
      <c r="G1" s="175"/>
      <c r="H1" s="175"/>
      <c r="I1" s="402"/>
      <c r="J1" s="402"/>
      <c r="K1" s="402"/>
      <c r="L1" s="172"/>
      <c r="M1" s="176"/>
      <c r="N1" s="176"/>
      <c r="O1" s="176"/>
      <c r="P1" s="176"/>
      <c r="Q1" s="176"/>
      <c r="R1" s="176"/>
      <c r="S1" s="176"/>
      <c r="T1" s="176"/>
      <c r="U1" s="176"/>
      <c r="V1" s="176"/>
      <c r="W1" s="176"/>
      <c r="X1" s="176"/>
      <c r="Y1" s="176"/>
      <c r="Z1" s="176"/>
      <c r="AA1" s="176"/>
      <c r="AB1" s="176"/>
      <c r="AC1" s="176"/>
      <c r="AD1" s="176"/>
      <c r="AE1" s="176"/>
      <c r="AF1" s="176"/>
      <c r="AG1" s="176"/>
      <c r="AH1" s="176"/>
      <c r="AI1" s="176"/>
      <c r="AJ1" s="176"/>
    </row>
    <row r="2" spans="1:38" s="177" customFormat="1" ht="12.75">
      <c r="A2" s="178"/>
      <c r="B2" s="353"/>
      <c r="C2" s="542" t="s">
        <v>21020</v>
      </c>
      <c r="D2" s="510"/>
      <c r="E2" s="511"/>
      <c r="F2" s="512"/>
      <c r="G2" s="512"/>
      <c r="H2" s="512"/>
      <c r="I2" s="512" t="s">
        <v>2702</v>
      </c>
      <c r="J2" s="725" t="str">
        <f>IF('FOLHA FECHAMENTO'!K12&lt;&gt;"",'FOLHA FECHAMENTO'!K12," ")</f>
        <v xml:space="preserve"> </v>
      </c>
      <c r="K2" s="725"/>
      <c r="L2" s="182"/>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38" s="187" customFormat="1" ht="12.75" customHeight="1">
      <c r="A3" s="303"/>
      <c r="B3" s="353"/>
      <c r="C3" s="509" t="s">
        <v>2295</v>
      </c>
      <c r="D3" s="513" t="s">
        <v>2703</v>
      </c>
      <c r="E3" s="719" t="str">
        <f>IF(DADOS!D14&lt;&gt;"",DADOS!D14," ")</f>
        <v>Avenida Comendador Norberto Marcondes, 733</v>
      </c>
      <c r="F3" s="719"/>
      <c r="G3" s="719"/>
      <c r="H3" s="719"/>
      <c r="I3" s="514" t="s">
        <v>2294</v>
      </c>
      <c r="J3" s="728" t="str">
        <f>IF(DADOS!M12&lt;&gt;"",DADOS!M12," ")</f>
        <v xml:space="preserve"> </v>
      </c>
      <c r="K3" s="728"/>
      <c r="L3" s="185"/>
      <c r="M3" s="186"/>
      <c r="N3" s="186"/>
      <c r="O3" s="186"/>
      <c r="P3" s="186"/>
      <c r="Q3" s="186"/>
      <c r="R3" s="186"/>
      <c r="S3" s="186"/>
      <c r="T3" s="186"/>
      <c r="U3" s="186"/>
      <c r="V3" s="186"/>
      <c r="W3" s="186"/>
      <c r="X3" s="186"/>
      <c r="Y3" s="186"/>
      <c r="Z3" s="186"/>
      <c r="AA3" s="186"/>
      <c r="AB3" s="186"/>
      <c r="AC3" s="186"/>
      <c r="AD3" s="186"/>
      <c r="AE3" s="186"/>
      <c r="AF3" s="186"/>
      <c r="AG3" s="186"/>
      <c r="AH3" s="186"/>
      <c r="AI3" s="186"/>
      <c r="AJ3" s="186"/>
    </row>
    <row r="4" spans="1:38" s="177" customFormat="1" ht="12.75" customHeight="1">
      <c r="A4" s="178"/>
      <c r="B4" s="353"/>
      <c r="C4" s="521" t="str">
        <f>IF(DADOS!D12&lt;&gt;"",DADOS!D12," ")</f>
        <v>UNESPAR - Campus Campo Mourão</v>
      </c>
      <c r="D4" s="513" t="s">
        <v>2705</v>
      </c>
      <c r="E4" s="721" t="str">
        <f>IF(DADOS!$D$16&lt;&gt;"",DADOS!$D$16," ")</f>
        <v>Campo Mourão</v>
      </c>
      <c r="F4" s="721"/>
      <c r="G4" s="721"/>
      <c r="H4" s="515"/>
      <c r="I4" s="516" t="s">
        <v>6181</v>
      </c>
      <c r="J4" s="726" t="str">
        <f>IF('FOLHA FECHAMENTO'!K10&lt;&gt;"",'FOLHA FECHAMENTO'!K10," ")</f>
        <v>REFORMA</v>
      </c>
      <c r="K4" s="726"/>
      <c r="L4" s="188"/>
      <c r="M4" s="176"/>
      <c r="N4" s="176"/>
      <c r="O4" s="176"/>
      <c r="P4" s="176"/>
      <c r="Q4" s="176"/>
      <c r="R4" s="176"/>
      <c r="S4" s="176"/>
      <c r="T4" s="176"/>
      <c r="U4" s="176"/>
      <c r="V4" s="176"/>
      <c r="W4" s="176"/>
      <c r="X4" s="176"/>
      <c r="Y4" s="176"/>
      <c r="Z4" s="176"/>
      <c r="AA4" s="176"/>
      <c r="AB4" s="176"/>
      <c r="AC4" s="176"/>
      <c r="AD4" s="176"/>
      <c r="AE4" s="176"/>
      <c r="AF4" s="176"/>
      <c r="AG4" s="176"/>
      <c r="AH4" s="176"/>
      <c r="AI4" s="176"/>
      <c r="AJ4" s="176"/>
    </row>
    <row r="5" spans="1:38" s="177" customFormat="1" ht="12" customHeight="1">
      <c r="A5" s="178"/>
      <c r="B5" s="353"/>
      <c r="C5" s="517" t="s">
        <v>6183</v>
      </c>
      <c r="D5" s="720" t="s">
        <v>2706</v>
      </c>
      <c r="E5" s="720"/>
      <c r="F5" s="724" t="str">
        <f>IF('FOLHA FECHAMENTO'!C15&lt;&gt;"",'FOLHA FECHAMENTO'!C15," ")</f>
        <v xml:space="preserve"> </v>
      </c>
      <c r="G5" s="724"/>
      <c r="H5" s="724"/>
      <c r="I5" s="518" t="s">
        <v>2700</v>
      </c>
      <c r="J5" s="727" t="str">
        <f>IF(DADOS!D30&lt;&gt;"",DADOS!D30," ")</f>
        <v xml:space="preserve"> </v>
      </c>
      <c r="K5" s="727"/>
      <c r="L5" s="190"/>
      <c r="M5" s="176"/>
      <c r="N5" s="176"/>
      <c r="O5" s="176"/>
      <c r="P5" s="176"/>
      <c r="Q5" s="176"/>
      <c r="R5" s="176"/>
      <c r="S5" s="176"/>
      <c r="T5" s="176"/>
      <c r="U5" s="176"/>
      <c r="V5" s="176"/>
      <c r="W5" s="176"/>
      <c r="X5" s="176"/>
      <c r="Y5" s="176"/>
      <c r="Z5" s="176"/>
      <c r="AA5" s="176"/>
      <c r="AB5" s="176"/>
      <c r="AC5" s="176"/>
      <c r="AD5" s="176"/>
      <c r="AE5" s="176"/>
      <c r="AF5" s="176"/>
      <c r="AG5" s="176"/>
      <c r="AH5" s="176"/>
      <c r="AI5" s="176"/>
      <c r="AJ5" s="176"/>
    </row>
    <row r="6" spans="1:38" s="177" customFormat="1" ht="12.75">
      <c r="A6" s="178"/>
      <c r="B6" s="353"/>
      <c r="C6" s="519" t="str">
        <f>IF(DADOS!D20&lt;&gt;"",DADOS!D20," ")</f>
        <v xml:space="preserve"> </v>
      </c>
      <c r="D6" s="722" t="s">
        <v>2708</v>
      </c>
      <c r="E6" s="722"/>
      <c r="F6" s="723" t="str">
        <f>IF(DADOS!D24&lt;&gt;"",DADOS!D24," ")</f>
        <v xml:space="preserve"> </v>
      </c>
      <c r="G6" s="723"/>
      <c r="H6" s="723"/>
      <c r="I6" s="520" t="s">
        <v>2709</v>
      </c>
      <c r="J6" s="723" t="str">
        <f>IF(DADOS!D28&lt;&gt;"",DADOS!D28," ")</f>
        <v xml:space="preserve"> </v>
      </c>
      <c r="K6" s="723"/>
      <c r="L6" s="192"/>
      <c r="M6" s="176"/>
      <c r="N6" s="176"/>
      <c r="O6" s="176"/>
      <c r="P6" s="176"/>
      <c r="Q6" s="176"/>
      <c r="R6" s="176"/>
      <c r="S6" s="176"/>
      <c r="T6" s="176"/>
      <c r="U6" s="176"/>
      <c r="V6" s="176"/>
      <c r="W6" s="176"/>
      <c r="X6" s="176"/>
      <c r="Y6" s="176"/>
      <c r="Z6" s="176"/>
      <c r="AA6" s="176"/>
      <c r="AB6" s="176"/>
      <c r="AC6" s="176"/>
      <c r="AD6" s="176"/>
      <c r="AE6" s="176"/>
      <c r="AF6" s="176"/>
      <c r="AG6" s="176"/>
      <c r="AH6" s="176"/>
      <c r="AI6" s="176"/>
      <c r="AJ6" s="176"/>
    </row>
    <row r="7" spans="1:38" s="177" customFormat="1" ht="12.75">
      <c r="A7" s="178"/>
      <c r="B7" s="353"/>
      <c r="C7" s="193"/>
      <c r="D7" s="180"/>
      <c r="E7" s="194"/>
      <c r="F7" s="167"/>
      <c r="G7" s="167"/>
      <c r="H7" s="167"/>
      <c r="I7" s="167"/>
      <c r="J7" s="167"/>
      <c r="K7" s="167"/>
      <c r="L7" s="195"/>
      <c r="M7" s="176"/>
      <c r="N7" s="176"/>
      <c r="O7" s="176"/>
      <c r="P7" s="176"/>
      <c r="Q7" s="176"/>
      <c r="R7" s="176"/>
      <c r="S7" s="176"/>
      <c r="T7" s="176"/>
      <c r="U7" s="176"/>
      <c r="V7" s="176"/>
      <c r="W7" s="176"/>
      <c r="X7" s="176"/>
      <c r="Y7" s="176"/>
      <c r="Z7" s="176"/>
      <c r="AA7" s="176"/>
      <c r="AB7" s="176"/>
      <c r="AC7" s="176"/>
      <c r="AD7" s="176"/>
      <c r="AE7" s="176"/>
      <c r="AF7" s="176"/>
      <c r="AG7" s="176"/>
      <c r="AH7" s="176"/>
      <c r="AI7" s="176"/>
      <c r="AJ7" s="176"/>
    </row>
    <row r="8" spans="1:38" s="177" customFormat="1" ht="38.25">
      <c r="A8" s="491" t="s">
        <v>2710</v>
      </c>
      <c r="B8" s="492" t="s">
        <v>2711</v>
      </c>
      <c r="C8" s="493" t="s">
        <v>2712</v>
      </c>
      <c r="D8" s="493" t="s">
        <v>2713</v>
      </c>
      <c r="E8" s="494" t="s">
        <v>2714</v>
      </c>
      <c r="F8" s="494" t="s">
        <v>2715</v>
      </c>
      <c r="G8" s="494" t="s">
        <v>2716</v>
      </c>
      <c r="H8" s="494" t="s">
        <v>2717</v>
      </c>
      <c r="I8" s="494" t="s">
        <v>2715</v>
      </c>
      <c r="J8" s="494" t="s">
        <v>2716</v>
      </c>
      <c r="K8" s="494" t="s">
        <v>5757</v>
      </c>
      <c r="L8" s="495" t="s">
        <v>5767</v>
      </c>
      <c r="M8" s="176"/>
      <c r="N8" s="176"/>
      <c r="O8" s="176"/>
      <c r="P8" s="176"/>
      <c r="Q8" s="176"/>
      <c r="R8" s="176"/>
      <c r="S8" s="176"/>
      <c r="T8" s="176"/>
      <c r="U8" s="176"/>
      <c r="V8" s="176"/>
      <c r="W8" s="176"/>
      <c r="X8" s="176"/>
      <c r="Y8" s="176"/>
      <c r="Z8" s="176"/>
      <c r="AA8" s="176"/>
      <c r="AB8" s="176"/>
      <c r="AC8" s="176"/>
      <c r="AD8" s="176"/>
      <c r="AE8" s="176"/>
      <c r="AF8" s="176"/>
      <c r="AG8" s="176"/>
      <c r="AH8" s="176"/>
      <c r="AI8" s="176"/>
      <c r="AJ8" s="176"/>
    </row>
    <row r="9" spans="1:38" s="571" customFormat="1" ht="15" customHeight="1">
      <c r="A9" s="496">
        <v>1</v>
      </c>
      <c r="B9" s="497"/>
      <c r="C9" s="498" t="s">
        <v>21031</v>
      </c>
      <c r="D9" s="499"/>
      <c r="E9" s="500"/>
      <c r="F9" s="501"/>
      <c r="G9" s="502"/>
      <c r="H9" s="502"/>
      <c r="I9" s="489">
        <f>SUM(I10:I11)</f>
        <v>15922.189999999999</v>
      </c>
      <c r="J9" s="489">
        <f>SUM(J10:J11)</f>
        <v>4925.1399999999994</v>
      </c>
      <c r="K9" s="490"/>
      <c r="L9" s="489">
        <f>SUM(K10:K13)</f>
        <v>49132.42</v>
      </c>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70"/>
      <c r="AL9" s="570"/>
    </row>
    <row r="10" spans="1:38" s="600" customFormat="1" ht="15" customHeight="1">
      <c r="A10" s="581" t="s">
        <v>5762</v>
      </c>
      <c r="B10" s="504">
        <v>84862</v>
      </c>
      <c r="C10" s="583" t="str">
        <f>IF($B10="","",IFERROR(VLOOKUP($B10,SERVIÇOS!$A:$F,2,0),IFERROR(VLOOKUP($B10,'COMPOSIÇÕES COMPLEMENTARES '!$C:$K,2,0),"")))</f>
        <v>GUARDA-CORPO COM CORRIMAO EM TUBO DE ACO GALVANIZADO 1 1/2"</v>
      </c>
      <c r="D10" s="584" t="str">
        <f>IF($B10="","",IFERROR(VLOOKUP($B10,SERVIÇOS!$A:$F,3,0),IFERROR(VLOOKUP($B10,'COMPOSIÇÕES COMPLEMENTARES '!$C:$K,3,0),"")))</f>
        <v>M</v>
      </c>
      <c r="E10" s="585">
        <v>66.400000000000006</v>
      </c>
      <c r="F10" s="586">
        <f>IF($B10="","",IFERROR(VLOOKUP($B10,SERVIÇOS!$A:$F,4,0),IFERROR(VLOOKUP($B10,'COMPOSIÇÕES COMPLEMENTARES '!$C:$K,6,0),"")))</f>
        <v>190.44</v>
      </c>
      <c r="G10" s="586">
        <f>IF($B10="","",IFERROR(VLOOKUP($B10,SERVIÇOS!$A:$F,5,0),IFERROR(VLOOKUP($B10,'COMPOSIÇÕES COMPLEMENTARES '!$C:$K,7,0),"")))</f>
        <v>35.79</v>
      </c>
      <c r="H10" s="586">
        <f t="shared" ref="H10" si="0">IF(E10="","",F10+G10)</f>
        <v>226.23</v>
      </c>
      <c r="I10" s="586">
        <f t="shared" ref="I10" si="1">IF(E10="","",ROUND((E10*F10),2))</f>
        <v>12645.22</v>
      </c>
      <c r="J10" s="586">
        <f t="shared" ref="J10" si="2">IF(E10="","",ROUND((E10*G10),2))</f>
        <v>2376.46</v>
      </c>
      <c r="K10" s="586">
        <f t="shared" ref="K10" si="3">IF(E10="","",ROUND((E10*H10),2))</f>
        <v>15021.67</v>
      </c>
      <c r="L10" s="586"/>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9"/>
      <c r="AL10" s="599"/>
    </row>
    <row r="11" spans="1:38" s="326" customFormat="1" ht="15" customHeight="1">
      <c r="A11" s="503" t="s">
        <v>21025</v>
      </c>
      <c r="B11" s="504" t="s">
        <v>5772</v>
      </c>
      <c r="C11" s="505" t="str">
        <f>IF($B11="","",IFERROR(VLOOKUP($B11,SERVIÇOS!$A:$F,2,0),IFERROR(VLOOKUP($B11,'COMPOSIÇÕES COMPLEMENTARES '!$C:$K,2,0),"")))</f>
        <v>CORRIMÃO EM TUBO DE AÇO GALVANIZADO 1 1/2</v>
      </c>
      <c r="D11" s="506" t="str">
        <f>IF($B11="","",IFERROR(VLOOKUP($B11,SERVIÇOS!$A:$F,3,0),IFERROR(VLOOKUP($B11,'COMPOSIÇÕES COMPLEMENTARES '!$C:$K,3,0),"")))</f>
        <v>M</v>
      </c>
      <c r="E11" s="507">
        <v>67</v>
      </c>
      <c r="F11" s="508">
        <f>IF($B11="","",IFERROR(VLOOKUP($B11,SERVIÇOS!$A:$F,4,0),IFERROR(VLOOKUP($B11,'COMPOSIÇÕES COMPLEMENTARES '!$C:$K,6,0),"")))</f>
        <v>48.91</v>
      </c>
      <c r="G11" s="508">
        <f>IF($B11="","",IFERROR(VLOOKUP($B11,SERVIÇOS!$A:$F,5,0),IFERROR(VLOOKUP($B11,'COMPOSIÇÕES COMPLEMENTARES '!$C:$K,7,0),"")))</f>
        <v>38.04</v>
      </c>
      <c r="H11" s="508">
        <f t="shared" ref="H11:H86" si="4">IF(E11="","",F11+G11)</f>
        <v>86.949999999999989</v>
      </c>
      <c r="I11" s="508">
        <f t="shared" ref="I11:I86" si="5">IF(E11="","",ROUND((E11*F11),2))</f>
        <v>3276.97</v>
      </c>
      <c r="J11" s="508">
        <f t="shared" ref="J11:J86" si="6">IF(E11="","",ROUND((E11*G11),2))</f>
        <v>2548.6799999999998</v>
      </c>
      <c r="K11" s="508">
        <f t="shared" ref="K11:K86" si="7">IF(E11="","",ROUND((E11*H11),2))</f>
        <v>5825.65</v>
      </c>
      <c r="L11" s="508"/>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5" t="e">
        <f t="shared" ref="AK11:AK43" si="8">B11-AL11</f>
        <v>#VALUE!</v>
      </c>
      <c r="AL11" s="325">
        <v>0</v>
      </c>
    </row>
    <row r="12" spans="1:38" s="326" customFormat="1" ht="15" customHeight="1">
      <c r="A12" s="503" t="s">
        <v>21034</v>
      </c>
      <c r="B12" s="504" t="s">
        <v>21015</v>
      </c>
      <c r="C12" s="505" t="str">
        <f>IF($B12="","",IFERROR(VLOOKUP($B12,SERVIÇOS!$A:$F,2,0),IFERROR(VLOOKUP($B12,'COMPOSIÇÕES COMPLEMENTARES '!$C:$K,2,0),IFERROR(VLOOKUP($B12,COTAÇÕES!$A:$I,2,0),""))))</f>
        <v>ADEQUAÇÃO DE CORRIMÃO EXISTENTE</v>
      </c>
      <c r="D12" s="506" t="str">
        <f>IF($B12="","",IFERROR(VLOOKUP($B12,SERVIÇOS!$A:$F,3,0),IFERROR(VLOOKUP($B12,'COMPOSIÇÕES COMPLEMENTARES '!$C:$K,3,0),IFERROR(VLOOKUP($B12,COTAÇÕES!$A:$I,5,0),""))))</f>
        <v>M</v>
      </c>
      <c r="E12" s="507">
        <v>113</v>
      </c>
      <c r="F12" s="508" t="str">
        <f>IF($B12="","",IFERROR(VLOOKUP($B12,SERVIÇOS!$A:$F,4,0),IFERROR(VLOOKUP($B12,'COMPOSIÇÕES COMPLEMENTARES '!$C:$K,6,0),"")))</f>
        <v/>
      </c>
      <c r="G12" s="508"/>
      <c r="H12" s="586">
        <f>IF($B12="","",IFERROR(VLOOKUP($B12,SERVIÇOS!$A:$F,5,0),IFERROR(VLOOKUP($B12,'COMPOSIÇÕES COMPLEMENTARES '!$C:$K,7,0),IFERROR(VLOOKUP($B12,COTAÇÕES!$A:$I,9,0),""))))</f>
        <v>30.975000000000001</v>
      </c>
      <c r="I12" s="508"/>
      <c r="J12" s="508"/>
      <c r="K12" s="508">
        <f t="shared" si="7"/>
        <v>3500.18</v>
      </c>
      <c r="L12" s="508"/>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5" t="e">
        <f t="shared" si="8"/>
        <v>#VALUE!</v>
      </c>
      <c r="AL12" s="325">
        <v>0</v>
      </c>
    </row>
    <row r="13" spans="1:38" s="603" customFormat="1" ht="15" customHeight="1">
      <c r="A13" s="581" t="s">
        <v>21035</v>
      </c>
      <c r="B13" s="504" t="s">
        <v>21016</v>
      </c>
      <c r="C13" s="583" t="str">
        <f>IF($B13="","",IFERROR(VLOOKUP($B13,SERVIÇOS!$A:$F,2,0),IFERROR(VLOOKUP($B13,'COMPOSIÇÕES COMPLEMENTARES '!$C:$K,2,0),IFERROR(VLOOKUP($B13,COTAÇÕES!$A:$I,2,0),""))))</f>
        <v>ADEQUAÇÃO DE GUARDA CORPO EXISTENTE</v>
      </c>
      <c r="D13" s="584" t="str">
        <f>IF($B13="","",IFERROR(VLOOKUP($B13,SERVIÇOS!$A:$F,3,0),IFERROR(VLOOKUP($B13,'COMPOSIÇÕES COMPLEMENTARES '!$C:$K,3,0),IFERROR(VLOOKUP($B13,COTAÇÕES!$A:$I,5,0),""))))</f>
        <v>M</v>
      </c>
      <c r="E13" s="585">
        <v>259.8</v>
      </c>
      <c r="F13" s="586" t="str">
        <f>IF($B13="","",IFERROR(VLOOKUP($B13,SERVIÇOS!$A:$F,4,0),IFERROR(VLOOKUP($B13,'COMPOSIÇÕES COMPLEMENTARES '!$C:$K,6,0),"")))</f>
        <v/>
      </c>
      <c r="G13" s="586"/>
      <c r="H13" s="586">
        <f>IF($B13="","",IFERROR(VLOOKUP($B13,SERVIÇOS!$A:$F,5,0),IFERROR(VLOOKUP($B13,'COMPOSIÇÕES COMPLEMENTARES '!$C:$K,7,0),IFERROR(VLOOKUP($B13,COTAÇÕES!$A:$I,9,0),""))))</f>
        <v>95.4</v>
      </c>
      <c r="I13" s="586"/>
      <c r="J13" s="586"/>
      <c r="K13" s="586">
        <f t="shared" ref="K13" si="9">IF(E13="","",ROUND((E13*H13),2))</f>
        <v>24784.92</v>
      </c>
      <c r="L13" s="586"/>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2"/>
      <c r="AL13" s="602"/>
    </row>
    <row r="14" spans="1:38" s="603" customFormat="1" ht="15" customHeight="1">
      <c r="A14" s="581"/>
      <c r="B14" s="504"/>
      <c r="C14" s="583" t="str">
        <f>IF($B14="","",IFERROR(VLOOKUP($B14,SERVIÇOS!$A:$F,2,0),IFERROR(VLOOKUP($B14,'COMPOSIÇÕES COMPLEMENTARES '!$C:$K,2,0),"")))</f>
        <v/>
      </c>
      <c r="D14" s="584" t="str">
        <f>IF($B14="","",IFERROR(VLOOKUP($B14,SERVIÇOS!$A:$F,3,0),IFERROR(VLOOKUP($B14,'COMPOSIÇÕES COMPLEMENTARES '!$C:$K,3,0),"")))</f>
        <v/>
      </c>
      <c r="E14" s="585"/>
      <c r="F14" s="586" t="str">
        <f>IF($B14="","",IFERROR(VLOOKUP($B14,SERVIÇOS!$A:$F,4,0),IFERROR(VLOOKUP($B14,'COMPOSIÇÕES COMPLEMENTARES '!$C:$K,6,0),"")))</f>
        <v/>
      </c>
      <c r="G14" s="586" t="str">
        <f>IF($B14="","",IFERROR(VLOOKUP($B14,SERVIÇOS!$A:$F,5,0),IFERROR(VLOOKUP($B14,'COMPOSIÇÕES COMPLEMENTARES '!$C:$K,7,0),"")))</f>
        <v/>
      </c>
      <c r="H14" s="586" t="str">
        <f t="shared" ref="H14" si="10">IF(E14="","",F14+G14)</f>
        <v/>
      </c>
      <c r="I14" s="586" t="str">
        <f t="shared" ref="I14" si="11">IF(E14="","",ROUND((E14*F14),2))</f>
        <v/>
      </c>
      <c r="J14" s="586" t="str">
        <f t="shared" ref="J14" si="12">IF(E14="","",ROUND((E14*G14),2))</f>
        <v/>
      </c>
      <c r="K14" s="586" t="str">
        <f t="shared" ref="K14" si="13">IF(E14="","",ROUND((E14*H14),2))</f>
        <v/>
      </c>
      <c r="L14" s="586"/>
      <c r="M14" s="601"/>
      <c r="N14" s="601"/>
      <c r="O14" s="601"/>
      <c r="P14" s="601"/>
      <c r="Q14" s="601"/>
      <c r="R14" s="601"/>
      <c r="S14" s="601"/>
      <c r="T14" s="601"/>
      <c r="U14" s="601"/>
      <c r="V14" s="601"/>
      <c r="W14" s="601"/>
      <c r="X14" s="601"/>
      <c r="Y14" s="601"/>
      <c r="Z14" s="601"/>
      <c r="AA14" s="601"/>
      <c r="AB14" s="601"/>
      <c r="AC14" s="601"/>
      <c r="AD14" s="601"/>
      <c r="AE14" s="601"/>
      <c r="AF14" s="601"/>
      <c r="AG14" s="601"/>
      <c r="AH14" s="601"/>
      <c r="AI14" s="601"/>
      <c r="AJ14" s="601"/>
      <c r="AK14" s="602"/>
      <c r="AL14" s="602"/>
    </row>
    <row r="15" spans="1:38" s="603" customFormat="1" ht="15" customHeight="1">
      <c r="A15" s="581"/>
      <c r="B15" s="504"/>
      <c r="C15" s="583"/>
      <c r="D15" s="584"/>
      <c r="E15" s="585"/>
      <c r="F15" s="586"/>
      <c r="G15" s="586"/>
      <c r="H15" s="586"/>
      <c r="I15" s="586"/>
      <c r="J15" s="586"/>
      <c r="K15" s="586"/>
      <c r="L15" s="586"/>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2"/>
      <c r="AL15" s="602"/>
    </row>
    <row r="16" spans="1:38" s="603" customFormat="1" ht="15" customHeight="1">
      <c r="A16" s="581"/>
      <c r="B16" s="504"/>
      <c r="C16" s="583"/>
      <c r="D16" s="584"/>
      <c r="E16" s="585"/>
      <c r="F16" s="586"/>
      <c r="G16" s="586"/>
      <c r="H16" s="586"/>
      <c r="I16" s="586"/>
      <c r="J16" s="586"/>
      <c r="K16" s="586"/>
      <c r="L16" s="586"/>
      <c r="M16" s="601"/>
      <c r="N16" s="601"/>
      <c r="O16" s="601"/>
      <c r="P16" s="601"/>
      <c r="Q16" s="601"/>
      <c r="R16" s="601"/>
      <c r="S16" s="601"/>
      <c r="T16" s="601"/>
      <c r="U16" s="601"/>
      <c r="V16" s="601"/>
      <c r="W16" s="601"/>
      <c r="X16" s="601"/>
      <c r="Y16" s="601"/>
      <c r="Z16" s="601"/>
      <c r="AA16" s="601"/>
      <c r="AB16" s="601"/>
      <c r="AC16" s="601"/>
      <c r="AD16" s="601"/>
      <c r="AE16" s="601"/>
      <c r="AF16" s="601"/>
      <c r="AG16" s="601"/>
      <c r="AH16" s="601"/>
      <c r="AI16" s="601"/>
      <c r="AJ16" s="601"/>
      <c r="AK16" s="602"/>
      <c r="AL16" s="602"/>
    </row>
    <row r="17" spans="1:38" s="326" customFormat="1" ht="15" customHeight="1">
      <c r="A17" s="581"/>
      <c r="B17" s="504"/>
      <c r="C17" s="583" t="str">
        <f>IF($B17="","",IFERROR(VLOOKUP($B17,SERVIÇOS!$A:$F,2,0),IFERROR(VLOOKUP($B17,'COMPOSIÇÕES COMPLEMENTARES '!$C:$K,2,0),"")))</f>
        <v/>
      </c>
      <c r="D17" s="584" t="str">
        <f>IF($B17="","",IFERROR(VLOOKUP($B17,SERVIÇOS!$A:$F,3,0),IFERROR(VLOOKUP($B17,'COMPOSIÇÕES COMPLEMENTARES '!$C:$K,3,0),"")))</f>
        <v/>
      </c>
      <c r="E17" s="585"/>
      <c r="F17" s="586" t="str">
        <f>IF($B17="","",IFERROR(VLOOKUP($B17,SERVIÇOS!$A:$F,4,0),IFERROR(VLOOKUP($B17,'COMPOSIÇÕES COMPLEMENTARES '!$C:$K,6,0),"")))</f>
        <v/>
      </c>
      <c r="G17" s="586" t="str">
        <f>IF($B17="","",IFERROR(VLOOKUP($B17,SERVIÇOS!$A:$F,5,0),IFERROR(VLOOKUP($B17,'COMPOSIÇÕES COMPLEMENTARES '!$C:$K,7,0),"")))</f>
        <v/>
      </c>
      <c r="H17" s="586" t="str">
        <f t="shared" ref="H17:H78" si="14">IF(E17="","",F17+G17)</f>
        <v/>
      </c>
      <c r="I17" s="586" t="str">
        <f t="shared" ref="I17:I78" si="15">IF(E17="","",ROUND((E17*F17),2))</f>
        <v/>
      </c>
      <c r="J17" s="586" t="str">
        <f t="shared" ref="J17:J78" si="16">IF(E17="","",ROUND((E17*G17),2))</f>
        <v/>
      </c>
      <c r="K17" s="586" t="str">
        <f t="shared" ref="K17:K78" si="17">IF(E17="","",ROUND((E17*H17),2))</f>
        <v/>
      </c>
      <c r="L17" s="586"/>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5">
        <f t="shared" si="8"/>
        <v>0</v>
      </c>
      <c r="AL17" s="325">
        <v>0</v>
      </c>
    </row>
    <row r="18" spans="1:38" s="326" customFormat="1" ht="15" customHeight="1">
      <c r="A18" s="497"/>
      <c r="B18" s="497"/>
      <c r="C18" s="610" t="s">
        <v>21029</v>
      </c>
      <c r="D18" s="497"/>
      <c r="E18" s="497"/>
      <c r="F18" s="497"/>
      <c r="G18" s="497"/>
      <c r="H18" s="497"/>
      <c r="I18" s="497"/>
      <c r="J18" s="497"/>
      <c r="K18" s="497"/>
      <c r="L18" s="489">
        <f>SUM(L9:L12)</f>
        <v>49132.42</v>
      </c>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5">
        <f t="shared" si="8"/>
        <v>0</v>
      </c>
      <c r="AL18" s="325">
        <v>0</v>
      </c>
    </row>
    <row r="19" spans="1:38" s="326" customFormat="1" ht="15" customHeight="1">
      <c r="A19" s="497"/>
      <c r="B19" s="497"/>
      <c r="C19" s="610" t="s">
        <v>21030</v>
      </c>
      <c r="D19" s="497"/>
      <c r="E19" s="497"/>
      <c r="F19" s="497"/>
      <c r="G19" s="497"/>
      <c r="H19" s="497"/>
      <c r="I19" s="497"/>
      <c r="J19" s="497"/>
      <c r="K19" s="497"/>
      <c r="L19" s="489">
        <f>RESUMO!I37</f>
        <v>63060.32</v>
      </c>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5">
        <f t="shared" ref="AK19" si="18">B19-AL19</f>
        <v>0</v>
      </c>
      <c r="AL19" s="325">
        <v>0</v>
      </c>
    </row>
    <row r="20" spans="1:38" s="326" customFormat="1" ht="15" customHeight="1">
      <c r="A20" s="581"/>
      <c r="B20" s="504"/>
      <c r="C20" s="583" t="str">
        <f>IF($B20="","",IFERROR(VLOOKUP($B20,SERVIÇOS!$A:$F,2,0),IFERROR(VLOOKUP($B20,'COMPOSIÇÕES COMPLEMENTARES '!$C:$K,2,0),"")))</f>
        <v/>
      </c>
      <c r="D20" s="584" t="str">
        <f>IF($B20="","",IFERROR(VLOOKUP($B20,SERVIÇOS!$A:$F,3,0),IFERROR(VLOOKUP($B20,'COMPOSIÇÕES COMPLEMENTARES '!$C:$K,3,0),"")))</f>
        <v/>
      </c>
      <c r="E20" s="585"/>
      <c r="F20" s="586" t="str">
        <f>IF($B20="","",IFERROR(VLOOKUP($B20,SERVIÇOS!$A:$F,4,0),IFERROR(VLOOKUP($B20,'COMPOSIÇÕES COMPLEMENTARES '!$C:$K,6,0),"")))</f>
        <v/>
      </c>
      <c r="G20" s="586" t="str">
        <f>IF($B20="","",IFERROR(VLOOKUP($B20,SERVIÇOS!$A:$F,5,0),IFERROR(VLOOKUP($B20,'COMPOSIÇÕES COMPLEMENTARES '!$C:$K,7,0),"")))</f>
        <v/>
      </c>
      <c r="H20" s="586" t="str">
        <f t="shared" si="14"/>
        <v/>
      </c>
      <c r="I20" s="586" t="str">
        <f t="shared" si="15"/>
        <v/>
      </c>
      <c r="J20" s="586" t="str">
        <f t="shared" si="16"/>
        <v/>
      </c>
      <c r="K20" s="586" t="str">
        <f t="shared" si="17"/>
        <v/>
      </c>
      <c r="L20" s="586"/>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5">
        <f t="shared" si="8"/>
        <v>0</v>
      </c>
      <c r="AL20" s="325">
        <v>0</v>
      </c>
    </row>
    <row r="21" spans="1:38" s="326" customFormat="1" ht="15" customHeight="1">
      <c r="A21" s="581"/>
      <c r="B21" s="504"/>
      <c r="C21" s="583" t="str">
        <f>IF($B21="","",IFERROR(VLOOKUP($B21,SERVIÇOS!$A:$F,2,0),IFERROR(VLOOKUP($B21,'COMPOSIÇÕES COMPLEMENTARES '!$C:$K,2,0),"")))</f>
        <v/>
      </c>
      <c r="D21" s="584" t="str">
        <f>IF($B21="","",IFERROR(VLOOKUP($B21,SERVIÇOS!$A:$F,3,0),IFERROR(VLOOKUP($B21,'COMPOSIÇÕES COMPLEMENTARES '!$C:$K,3,0),"")))</f>
        <v/>
      </c>
      <c r="E21" s="585"/>
      <c r="F21" s="586" t="str">
        <f>IF($B21="","",IFERROR(VLOOKUP($B21,SERVIÇOS!$A:$F,4,0),IFERROR(VLOOKUP($B21,'COMPOSIÇÕES COMPLEMENTARES '!$C:$K,6,0),"")))</f>
        <v/>
      </c>
      <c r="G21" s="586" t="str">
        <f>IF($B21="","",IFERROR(VLOOKUP($B21,SERVIÇOS!$A:$F,5,0),IFERROR(VLOOKUP($B21,'COMPOSIÇÕES COMPLEMENTARES '!$C:$K,7,0),"")))</f>
        <v/>
      </c>
      <c r="H21" s="586" t="str">
        <f t="shared" si="14"/>
        <v/>
      </c>
      <c r="I21" s="586" t="str">
        <f t="shared" si="15"/>
        <v/>
      </c>
      <c r="J21" s="586" t="str">
        <f t="shared" si="16"/>
        <v/>
      </c>
      <c r="K21" s="586" t="str">
        <f t="shared" si="17"/>
        <v/>
      </c>
      <c r="L21" s="586"/>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5"/>
      <c r="AL21" s="325"/>
    </row>
    <row r="22" spans="1:38" s="326" customFormat="1" ht="15" customHeight="1">
      <c r="A22" s="581"/>
      <c r="B22" s="504"/>
      <c r="C22" s="583" t="str">
        <f>IF($B22="","",IFERROR(VLOOKUP($B22,SERVIÇOS!$A:$F,2,0),IFERROR(VLOOKUP($B22,'COMPOSIÇÕES COMPLEMENTARES '!$C:$K,2,0),"")))</f>
        <v/>
      </c>
      <c r="D22" s="584" t="str">
        <f>IF($B22="","",IFERROR(VLOOKUP($B22,SERVIÇOS!$A:$F,3,0),IFERROR(VLOOKUP($B22,'COMPOSIÇÕES COMPLEMENTARES '!$C:$K,3,0),"")))</f>
        <v/>
      </c>
      <c r="E22" s="585"/>
      <c r="F22" s="586" t="str">
        <f>IF($B22="","",IFERROR(VLOOKUP($B22,SERVIÇOS!$A:$F,4,0),IFERROR(VLOOKUP($B22,'COMPOSIÇÕES COMPLEMENTARES '!$C:$K,6,0),"")))</f>
        <v/>
      </c>
      <c r="G22" s="586" t="str">
        <f>IF($B22="","",IFERROR(VLOOKUP($B22,SERVIÇOS!$A:$F,5,0),IFERROR(VLOOKUP($B22,'COMPOSIÇÕES COMPLEMENTARES '!$C:$K,7,0),"")))</f>
        <v/>
      </c>
      <c r="H22" s="586" t="str">
        <f t="shared" si="14"/>
        <v/>
      </c>
      <c r="I22" s="586" t="str">
        <f t="shared" si="15"/>
        <v/>
      </c>
      <c r="J22" s="586" t="str">
        <f t="shared" si="16"/>
        <v/>
      </c>
      <c r="K22" s="586" t="str">
        <f t="shared" si="17"/>
        <v/>
      </c>
      <c r="L22" s="586"/>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f t="shared" si="8"/>
        <v>0</v>
      </c>
      <c r="AL22" s="325">
        <v>0</v>
      </c>
    </row>
    <row r="23" spans="1:38" s="326" customFormat="1" ht="15" customHeight="1">
      <c r="A23" s="581"/>
      <c r="B23" s="504"/>
      <c r="C23" s="583" t="str">
        <f>IF($B23="","",IFERROR(VLOOKUP($B23,SERVIÇOS!$A:$F,2,0),IFERROR(VLOOKUP($B23,'COMPOSIÇÕES COMPLEMENTARES '!$C:$K,2,0),"")))</f>
        <v/>
      </c>
      <c r="D23" s="584" t="str">
        <f>IF($B23="","",IFERROR(VLOOKUP($B23,SERVIÇOS!$A:$F,3,0),IFERROR(VLOOKUP($B23,'COMPOSIÇÕES COMPLEMENTARES '!$C:$K,3,0),"")))</f>
        <v/>
      </c>
      <c r="E23" s="585"/>
      <c r="F23" s="586" t="str">
        <f>IF($B23="","",IFERROR(VLOOKUP($B23,SERVIÇOS!$A:$F,4,0),IFERROR(VLOOKUP($B23,'COMPOSIÇÕES COMPLEMENTARES '!$C:$K,6,0),"")))</f>
        <v/>
      </c>
      <c r="G23" s="586" t="str">
        <f>IF($B23="","",IFERROR(VLOOKUP($B23,SERVIÇOS!$A:$F,5,0),IFERROR(VLOOKUP($B23,'COMPOSIÇÕES COMPLEMENTARES '!$C:$K,7,0),"")))</f>
        <v/>
      </c>
      <c r="H23" s="586" t="str">
        <f t="shared" si="14"/>
        <v/>
      </c>
      <c r="I23" s="586" t="str">
        <f t="shared" si="15"/>
        <v/>
      </c>
      <c r="J23" s="586" t="str">
        <f t="shared" si="16"/>
        <v/>
      </c>
      <c r="K23" s="586" t="str">
        <f t="shared" si="17"/>
        <v/>
      </c>
      <c r="L23" s="586"/>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5">
        <f t="shared" si="8"/>
        <v>0</v>
      </c>
      <c r="AL23" s="325">
        <v>0</v>
      </c>
    </row>
    <row r="24" spans="1:38" s="326" customFormat="1" ht="15" customHeight="1">
      <c r="A24" s="581"/>
      <c r="B24" s="504"/>
      <c r="C24" s="583" t="str">
        <f>IF($B24="","",IFERROR(VLOOKUP($B24,SERVIÇOS!$A:$F,2,0),IFERROR(VLOOKUP($B24,'COMPOSIÇÕES COMPLEMENTARES '!$C:$K,2,0),"")))</f>
        <v/>
      </c>
      <c r="D24" s="584" t="str">
        <f>IF($B24="","",IFERROR(VLOOKUP($B24,SERVIÇOS!$A:$F,3,0),IFERROR(VLOOKUP($B24,'COMPOSIÇÕES COMPLEMENTARES '!$C:$K,3,0),"")))</f>
        <v/>
      </c>
      <c r="E24" s="585"/>
      <c r="F24" s="586" t="str">
        <f>IF($B24="","",IFERROR(VLOOKUP($B24,SERVIÇOS!$A:$F,4,0),IFERROR(VLOOKUP($B24,'COMPOSIÇÕES COMPLEMENTARES '!$C:$K,6,0),"")))</f>
        <v/>
      </c>
      <c r="G24" s="586" t="str">
        <f>IF($B24="","",IFERROR(VLOOKUP($B24,SERVIÇOS!$A:$F,5,0),IFERROR(VLOOKUP($B24,'COMPOSIÇÕES COMPLEMENTARES '!$C:$K,7,0),"")))</f>
        <v/>
      </c>
      <c r="H24" s="586" t="str">
        <f t="shared" si="14"/>
        <v/>
      </c>
      <c r="I24" s="586" t="str">
        <f t="shared" si="15"/>
        <v/>
      </c>
      <c r="J24" s="586" t="str">
        <f t="shared" si="16"/>
        <v/>
      </c>
      <c r="K24" s="586" t="str">
        <f t="shared" si="17"/>
        <v/>
      </c>
      <c r="L24" s="586"/>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5">
        <f t="shared" si="8"/>
        <v>0</v>
      </c>
      <c r="AL24" s="325">
        <v>0</v>
      </c>
    </row>
    <row r="25" spans="1:38" s="326" customFormat="1" ht="15" customHeight="1">
      <c r="A25" s="581"/>
      <c r="B25" s="504"/>
      <c r="C25" s="583" t="str">
        <f>IF($B25="","",IFERROR(VLOOKUP($B25,SERVIÇOS!$A:$F,2,0),IFERROR(VLOOKUP($B25,'COMPOSIÇÕES COMPLEMENTARES '!$C:$K,2,0),"")))</f>
        <v/>
      </c>
      <c r="D25" s="584" t="str">
        <f>IF($B25="","",IFERROR(VLOOKUP($B25,SERVIÇOS!$A:$F,3,0),IFERROR(VLOOKUP($B25,'COMPOSIÇÕES COMPLEMENTARES '!$C:$K,3,0),"")))</f>
        <v/>
      </c>
      <c r="E25" s="585"/>
      <c r="F25" s="586" t="str">
        <f>IF($B25="","",IFERROR(VLOOKUP($B25,SERVIÇOS!$A:$F,4,0),IFERROR(VLOOKUP($B25,'COMPOSIÇÕES COMPLEMENTARES '!$C:$K,6,0),"")))</f>
        <v/>
      </c>
      <c r="G25" s="586" t="str">
        <f>IF($B25="","",IFERROR(VLOOKUP($B25,SERVIÇOS!$A:$F,5,0),IFERROR(VLOOKUP($B25,'COMPOSIÇÕES COMPLEMENTARES '!$C:$K,7,0),"")))</f>
        <v/>
      </c>
      <c r="H25" s="586" t="str">
        <f t="shared" si="14"/>
        <v/>
      </c>
      <c r="I25" s="586" t="str">
        <f t="shared" si="15"/>
        <v/>
      </c>
      <c r="J25" s="586" t="str">
        <f t="shared" si="16"/>
        <v/>
      </c>
      <c r="K25" s="586" t="str">
        <f t="shared" si="17"/>
        <v/>
      </c>
      <c r="L25" s="586"/>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5">
        <f t="shared" si="8"/>
        <v>0</v>
      </c>
      <c r="AL25" s="325">
        <v>0</v>
      </c>
    </row>
    <row r="26" spans="1:38" s="326" customFormat="1" ht="15" customHeight="1">
      <c r="A26" s="581"/>
      <c r="B26" s="504"/>
      <c r="C26" s="583" t="str">
        <f>IF($B26="","",IFERROR(VLOOKUP($B26,SERVIÇOS!$A:$F,2,0),IFERROR(VLOOKUP($B26,'COMPOSIÇÕES COMPLEMENTARES '!$C:$K,2,0),"")))</f>
        <v/>
      </c>
      <c r="D26" s="584" t="str">
        <f>IF($B26="","",IFERROR(VLOOKUP($B26,SERVIÇOS!$A:$F,3,0),IFERROR(VLOOKUP($B26,'COMPOSIÇÕES COMPLEMENTARES '!$C:$K,3,0),"")))</f>
        <v/>
      </c>
      <c r="E26" s="585"/>
      <c r="F26" s="586" t="str">
        <f>IF($B26="","",IFERROR(VLOOKUP($B26,SERVIÇOS!$A:$F,4,0),IFERROR(VLOOKUP($B26,'COMPOSIÇÕES COMPLEMENTARES '!$C:$K,6,0),"")))</f>
        <v/>
      </c>
      <c r="G26" s="586" t="str">
        <f>IF($B26="","",IFERROR(VLOOKUP($B26,SERVIÇOS!$A:$F,5,0),IFERROR(VLOOKUP($B26,'COMPOSIÇÕES COMPLEMENTARES '!$C:$K,7,0),"")))</f>
        <v/>
      </c>
      <c r="H26" s="586" t="str">
        <f t="shared" si="14"/>
        <v/>
      </c>
      <c r="I26" s="586" t="str">
        <f t="shared" si="15"/>
        <v/>
      </c>
      <c r="J26" s="586" t="str">
        <f t="shared" si="16"/>
        <v/>
      </c>
      <c r="K26" s="586" t="str">
        <f t="shared" si="17"/>
        <v/>
      </c>
      <c r="L26" s="586"/>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5">
        <f t="shared" si="8"/>
        <v>0</v>
      </c>
      <c r="AL26" s="325">
        <v>0</v>
      </c>
    </row>
    <row r="27" spans="1:38" s="326" customFormat="1" ht="15" customHeight="1">
      <c r="A27" s="581"/>
      <c r="B27" s="504"/>
      <c r="C27" s="583" t="str">
        <f>IF($B27="","",IFERROR(VLOOKUP($B27,SERVIÇOS!$A:$F,2,0),IFERROR(VLOOKUP($B27,'COMPOSIÇÕES COMPLEMENTARES '!$C:$K,2,0),"")))</f>
        <v/>
      </c>
      <c r="D27" s="584" t="str">
        <f>IF($B27="","",IFERROR(VLOOKUP($B27,SERVIÇOS!$A:$F,3,0),IFERROR(VLOOKUP($B27,'COMPOSIÇÕES COMPLEMENTARES '!$C:$K,3,0),"")))</f>
        <v/>
      </c>
      <c r="E27" s="585"/>
      <c r="F27" s="586" t="str">
        <f>IF($B27="","",IFERROR(VLOOKUP($B27,SERVIÇOS!$A:$F,4,0),IFERROR(VLOOKUP($B27,'COMPOSIÇÕES COMPLEMENTARES '!$C:$K,6,0),"")))</f>
        <v/>
      </c>
      <c r="G27" s="586" t="str">
        <f>IF($B27="","",IFERROR(VLOOKUP($B27,SERVIÇOS!$A:$F,5,0),IFERROR(VLOOKUP($B27,'COMPOSIÇÕES COMPLEMENTARES '!$C:$K,7,0),"")))</f>
        <v/>
      </c>
      <c r="H27" s="586" t="str">
        <f t="shared" si="14"/>
        <v/>
      </c>
      <c r="I27" s="586" t="str">
        <f t="shared" si="15"/>
        <v/>
      </c>
      <c r="J27" s="586" t="str">
        <f t="shared" si="16"/>
        <v/>
      </c>
      <c r="K27" s="586" t="str">
        <f t="shared" si="17"/>
        <v/>
      </c>
      <c r="L27" s="586"/>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5">
        <f t="shared" si="8"/>
        <v>0</v>
      </c>
      <c r="AL27" s="325">
        <v>0</v>
      </c>
    </row>
    <row r="28" spans="1:38" s="326" customFormat="1" ht="15" customHeight="1">
      <c r="A28" s="581"/>
      <c r="B28" s="504"/>
      <c r="C28" s="583" t="str">
        <f>IF($B28="","",IFERROR(VLOOKUP($B28,SERVIÇOS!$A:$F,2,0),IFERROR(VLOOKUP($B28,'COMPOSIÇÕES COMPLEMENTARES '!$C:$K,2,0),"")))</f>
        <v/>
      </c>
      <c r="D28" s="584" t="str">
        <f>IF($B28="","",IFERROR(VLOOKUP($B28,SERVIÇOS!$A:$F,3,0),IFERROR(VLOOKUP($B28,'COMPOSIÇÕES COMPLEMENTARES '!$C:$K,3,0),"")))</f>
        <v/>
      </c>
      <c r="E28" s="585"/>
      <c r="F28" s="586" t="str">
        <f>IF($B28="","",IFERROR(VLOOKUP($B28,SERVIÇOS!$A:$F,4,0),IFERROR(VLOOKUP($B28,'COMPOSIÇÕES COMPLEMENTARES '!$C:$K,6,0),"")))</f>
        <v/>
      </c>
      <c r="G28" s="586" t="str">
        <f>IF($B28="","",IFERROR(VLOOKUP($B28,SERVIÇOS!$A:$F,5,0),IFERROR(VLOOKUP($B28,'COMPOSIÇÕES COMPLEMENTARES '!$C:$K,7,0),"")))</f>
        <v/>
      </c>
      <c r="H28" s="586" t="str">
        <f t="shared" si="14"/>
        <v/>
      </c>
      <c r="I28" s="586" t="str">
        <f t="shared" si="15"/>
        <v/>
      </c>
      <c r="J28" s="586" t="str">
        <f t="shared" si="16"/>
        <v/>
      </c>
      <c r="K28" s="586" t="str">
        <f t="shared" si="17"/>
        <v/>
      </c>
      <c r="L28" s="586"/>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L28" s="325"/>
    </row>
    <row r="29" spans="1:38" s="326" customFormat="1" ht="15" customHeight="1">
      <c r="A29" s="581"/>
      <c r="B29" s="504"/>
      <c r="C29" s="583" t="str">
        <f>IF($B29="","",IFERROR(VLOOKUP($B29,SERVIÇOS!$A:$F,2,0),IFERROR(VLOOKUP($B29,'COMPOSIÇÕES COMPLEMENTARES '!$C:$K,2,0),"")))</f>
        <v/>
      </c>
      <c r="D29" s="584" t="str">
        <f>IF($B29="","",IFERROR(VLOOKUP($B29,SERVIÇOS!$A:$F,3,0),IFERROR(VLOOKUP($B29,'COMPOSIÇÕES COMPLEMENTARES '!$C:$K,3,0),"")))</f>
        <v/>
      </c>
      <c r="E29" s="585"/>
      <c r="F29" s="586" t="str">
        <f>IF($B29="","",IFERROR(VLOOKUP($B29,SERVIÇOS!$A:$F,4,0),IFERROR(VLOOKUP($B29,'COMPOSIÇÕES COMPLEMENTARES '!$C:$K,6,0),"")))</f>
        <v/>
      </c>
      <c r="G29" s="586" t="str">
        <f>IF($B29="","",IFERROR(VLOOKUP($B29,SERVIÇOS!$A:$F,5,0),IFERROR(VLOOKUP($B29,'COMPOSIÇÕES COMPLEMENTARES '!$C:$K,7,0),"")))</f>
        <v/>
      </c>
      <c r="H29" s="586" t="str">
        <f t="shared" si="14"/>
        <v/>
      </c>
      <c r="I29" s="586" t="str">
        <f t="shared" si="15"/>
        <v/>
      </c>
      <c r="J29" s="586" t="str">
        <f t="shared" si="16"/>
        <v/>
      </c>
      <c r="K29" s="586" t="str">
        <f t="shared" si="17"/>
        <v/>
      </c>
      <c r="L29" s="586"/>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c r="AL29" s="325"/>
    </row>
    <row r="30" spans="1:38" s="326" customFormat="1" ht="15" customHeight="1">
      <c r="A30" s="581"/>
      <c r="B30" s="504"/>
      <c r="C30" s="583" t="str">
        <f>IF($B30="","",IFERROR(VLOOKUP($B30,SERVIÇOS!$A:$F,2,0),IFERROR(VLOOKUP($B30,'COMPOSIÇÕES COMPLEMENTARES '!$C:$K,2,0),"")))</f>
        <v/>
      </c>
      <c r="D30" s="584" t="str">
        <f>IF($B30="","",IFERROR(VLOOKUP($B30,SERVIÇOS!$A:$F,3,0),IFERROR(VLOOKUP($B30,'COMPOSIÇÕES COMPLEMENTARES '!$C:$K,3,0),"")))</f>
        <v/>
      </c>
      <c r="E30" s="585"/>
      <c r="F30" s="586" t="str">
        <f>IF($B30="","",IFERROR(VLOOKUP($B30,SERVIÇOS!$A:$F,4,0),IFERROR(VLOOKUP($B30,'COMPOSIÇÕES COMPLEMENTARES '!$C:$K,6,0),"")))</f>
        <v/>
      </c>
      <c r="G30" s="586" t="str">
        <f>IF($B30="","",IFERROR(VLOOKUP($B30,SERVIÇOS!$A:$F,5,0),IFERROR(VLOOKUP($B30,'COMPOSIÇÕES COMPLEMENTARES '!$C:$K,7,0),"")))</f>
        <v/>
      </c>
      <c r="H30" s="586" t="str">
        <f t="shared" si="14"/>
        <v/>
      </c>
      <c r="I30" s="586" t="str">
        <f t="shared" si="15"/>
        <v/>
      </c>
      <c r="J30" s="586" t="str">
        <f t="shared" si="16"/>
        <v/>
      </c>
      <c r="K30" s="586" t="str">
        <f t="shared" si="17"/>
        <v/>
      </c>
      <c r="L30" s="586"/>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5"/>
      <c r="AL30" s="325"/>
    </row>
    <row r="31" spans="1:38" s="326" customFormat="1" ht="15" customHeight="1">
      <c r="A31" s="581"/>
      <c r="B31" s="504"/>
      <c r="C31" s="583" t="str">
        <f>IF($B31="","",IFERROR(VLOOKUP($B31,SERVIÇOS!$A:$F,2,0),IFERROR(VLOOKUP($B31,'COMPOSIÇÕES COMPLEMENTARES '!$C:$K,2,0),"")))</f>
        <v/>
      </c>
      <c r="D31" s="584" t="str">
        <f>IF($B31="","",IFERROR(VLOOKUP($B31,SERVIÇOS!$A:$F,3,0),IFERROR(VLOOKUP($B31,'COMPOSIÇÕES COMPLEMENTARES '!$C:$K,3,0),"")))</f>
        <v/>
      </c>
      <c r="E31" s="585"/>
      <c r="F31" s="586" t="str">
        <f>IF($B31="","",IFERROR(VLOOKUP($B31,SERVIÇOS!$A:$F,4,0),IFERROR(VLOOKUP($B31,'COMPOSIÇÕES COMPLEMENTARES '!$C:$K,6,0),"")))</f>
        <v/>
      </c>
      <c r="G31" s="586" t="str">
        <f>IF($B31="","",IFERROR(VLOOKUP($B31,SERVIÇOS!$A:$F,5,0),IFERROR(VLOOKUP($B31,'COMPOSIÇÕES COMPLEMENTARES '!$C:$K,7,0),"")))</f>
        <v/>
      </c>
      <c r="H31" s="586" t="str">
        <f t="shared" si="14"/>
        <v/>
      </c>
      <c r="I31" s="586" t="str">
        <f t="shared" si="15"/>
        <v/>
      </c>
      <c r="J31" s="586" t="str">
        <f t="shared" si="16"/>
        <v/>
      </c>
      <c r="K31" s="586" t="str">
        <f t="shared" si="17"/>
        <v/>
      </c>
      <c r="L31" s="586"/>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5"/>
      <c r="AL31" s="325"/>
    </row>
    <row r="32" spans="1:38" s="326" customFormat="1" ht="15" customHeight="1">
      <c r="A32" s="581"/>
      <c r="B32" s="504"/>
      <c r="C32" s="583" t="str">
        <f>IF($B32="","",IFERROR(VLOOKUP($B32,SERVIÇOS!$A:$F,2,0),IFERROR(VLOOKUP($B32,'COMPOSIÇÕES COMPLEMENTARES '!$C:$K,2,0),"")))</f>
        <v/>
      </c>
      <c r="D32" s="584" t="str">
        <f>IF($B32="","",IFERROR(VLOOKUP($B32,SERVIÇOS!$A:$F,3,0),IFERROR(VLOOKUP($B32,'COMPOSIÇÕES COMPLEMENTARES '!$C:$K,3,0),"")))</f>
        <v/>
      </c>
      <c r="E32" s="585"/>
      <c r="F32" s="586" t="str">
        <f>IF($B32="","",IFERROR(VLOOKUP($B32,SERVIÇOS!$A:$F,4,0),IFERROR(VLOOKUP($B32,'COMPOSIÇÕES COMPLEMENTARES '!$C:$K,6,0),"")))</f>
        <v/>
      </c>
      <c r="G32" s="586" t="str">
        <f>IF($B32="","",IFERROR(VLOOKUP($B32,SERVIÇOS!$A:$F,5,0),IFERROR(VLOOKUP($B32,'COMPOSIÇÕES COMPLEMENTARES '!$C:$K,7,0),"")))</f>
        <v/>
      </c>
      <c r="H32" s="586" t="str">
        <f t="shared" si="14"/>
        <v/>
      </c>
      <c r="I32" s="586" t="str">
        <f t="shared" si="15"/>
        <v/>
      </c>
      <c r="J32" s="586" t="str">
        <f t="shared" si="16"/>
        <v/>
      </c>
      <c r="K32" s="586" t="str">
        <f t="shared" si="17"/>
        <v/>
      </c>
      <c r="L32" s="586"/>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5">
        <f t="shared" si="8"/>
        <v>0</v>
      </c>
      <c r="AL32" s="325">
        <v>0</v>
      </c>
    </row>
    <row r="33" spans="1:38" s="326" customFormat="1" ht="15" customHeight="1">
      <c r="A33" s="581"/>
      <c r="B33" s="504"/>
      <c r="C33" s="583" t="str">
        <f>IF($B33="","",IFERROR(VLOOKUP($B33,SERVIÇOS!$A:$F,2,0),IFERROR(VLOOKUP($B33,'COMPOSIÇÕES COMPLEMENTARES '!$C:$K,2,0),"")))</f>
        <v/>
      </c>
      <c r="D33" s="584" t="str">
        <f>IF($B33="","",IFERROR(VLOOKUP($B33,SERVIÇOS!$A:$F,3,0),IFERROR(VLOOKUP($B33,'COMPOSIÇÕES COMPLEMENTARES '!$C:$K,3,0),"")))</f>
        <v/>
      </c>
      <c r="E33" s="585"/>
      <c r="F33" s="586" t="str">
        <f>IF($B33="","",IFERROR(VLOOKUP($B33,SERVIÇOS!$A:$F,4,0),IFERROR(VLOOKUP($B33,'COMPOSIÇÕES COMPLEMENTARES '!$C:$K,6,0),"")))</f>
        <v/>
      </c>
      <c r="G33" s="586" t="str">
        <f>IF($B33="","",IFERROR(VLOOKUP($B33,SERVIÇOS!$A:$F,5,0),IFERROR(VLOOKUP($B33,'COMPOSIÇÕES COMPLEMENTARES '!$C:$K,7,0),"")))</f>
        <v/>
      </c>
      <c r="H33" s="586" t="str">
        <f t="shared" si="14"/>
        <v/>
      </c>
      <c r="I33" s="586" t="str">
        <f t="shared" si="15"/>
        <v/>
      </c>
      <c r="J33" s="586" t="str">
        <f t="shared" si="16"/>
        <v/>
      </c>
      <c r="K33" s="586" t="str">
        <f t="shared" si="17"/>
        <v/>
      </c>
      <c r="L33" s="586"/>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5">
        <f t="shared" si="8"/>
        <v>0</v>
      </c>
      <c r="AL33" s="325">
        <v>0</v>
      </c>
    </row>
    <row r="34" spans="1:38" s="326" customFormat="1" ht="15" customHeight="1">
      <c r="A34" s="581"/>
      <c r="B34" s="504"/>
      <c r="C34" s="583" t="str">
        <f>IF($B34="","",IFERROR(VLOOKUP($B34,SERVIÇOS!$A:$F,2,0),IFERROR(VLOOKUP($B34,'COMPOSIÇÕES COMPLEMENTARES '!$C:$K,2,0),"")))</f>
        <v/>
      </c>
      <c r="D34" s="584" t="str">
        <f>IF($B34="","",IFERROR(VLOOKUP($B34,SERVIÇOS!$A:$F,3,0),IFERROR(VLOOKUP($B34,'COMPOSIÇÕES COMPLEMENTARES '!$C:$K,3,0),"")))</f>
        <v/>
      </c>
      <c r="E34" s="585"/>
      <c r="F34" s="586" t="str">
        <f>IF($B34="","",IFERROR(VLOOKUP($B34,SERVIÇOS!$A:$F,4,0),IFERROR(VLOOKUP($B34,'COMPOSIÇÕES COMPLEMENTARES '!$C:$K,6,0),"")))</f>
        <v/>
      </c>
      <c r="G34" s="586" t="str">
        <f>IF($B34="","",IFERROR(VLOOKUP($B34,SERVIÇOS!$A:$F,5,0),IFERROR(VLOOKUP($B34,'COMPOSIÇÕES COMPLEMENTARES '!$C:$K,7,0),"")))</f>
        <v/>
      </c>
      <c r="H34" s="586" t="str">
        <f t="shared" si="14"/>
        <v/>
      </c>
      <c r="I34" s="586" t="str">
        <f t="shared" si="15"/>
        <v/>
      </c>
      <c r="J34" s="586" t="str">
        <f t="shared" si="16"/>
        <v/>
      </c>
      <c r="K34" s="586" t="str">
        <f t="shared" si="17"/>
        <v/>
      </c>
      <c r="L34" s="586"/>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5">
        <f t="shared" si="8"/>
        <v>0</v>
      </c>
      <c r="AL34" s="325">
        <v>0</v>
      </c>
    </row>
    <row r="35" spans="1:38" s="326" customFormat="1" ht="15" customHeight="1">
      <c r="A35" s="581"/>
      <c r="B35" s="504"/>
      <c r="C35" s="583" t="str">
        <f>IF($B35="","",IFERROR(VLOOKUP($B35,SERVIÇOS!$A:$F,2,0),IFERROR(VLOOKUP($B35,'COMPOSIÇÕES COMPLEMENTARES '!$C:$K,2,0),"")))</f>
        <v/>
      </c>
      <c r="D35" s="584" t="str">
        <f>IF($B35="","",IFERROR(VLOOKUP($B35,SERVIÇOS!$A:$F,3,0),IFERROR(VLOOKUP($B35,'COMPOSIÇÕES COMPLEMENTARES '!$C:$K,3,0),"")))</f>
        <v/>
      </c>
      <c r="E35" s="585"/>
      <c r="F35" s="586" t="str">
        <f>IF($B35="","",IFERROR(VLOOKUP($B35,SERVIÇOS!$A:$F,4,0),IFERROR(VLOOKUP($B35,'COMPOSIÇÕES COMPLEMENTARES '!$C:$K,6,0),"")))</f>
        <v/>
      </c>
      <c r="G35" s="586" t="str">
        <f>IF($B35="","",IFERROR(VLOOKUP($B35,SERVIÇOS!$A:$F,5,0),IFERROR(VLOOKUP($B35,'COMPOSIÇÕES COMPLEMENTARES '!$C:$K,7,0),"")))</f>
        <v/>
      </c>
      <c r="H35" s="586" t="str">
        <f t="shared" si="14"/>
        <v/>
      </c>
      <c r="I35" s="586" t="str">
        <f t="shared" si="15"/>
        <v/>
      </c>
      <c r="J35" s="586" t="str">
        <f t="shared" si="16"/>
        <v/>
      </c>
      <c r="K35" s="586" t="str">
        <f t="shared" si="17"/>
        <v/>
      </c>
      <c r="L35" s="586"/>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5">
        <f t="shared" si="8"/>
        <v>0</v>
      </c>
      <c r="AL35" s="325">
        <v>0</v>
      </c>
    </row>
    <row r="36" spans="1:38" s="326" customFormat="1" ht="15" customHeight="1">
      <c r="A36" s="581"/>
      <c r="B36" s="504"/>
      <c r="C36" s="583" t="str">
        <f>IF($B36="","",IFERROR(VLOOKUP($B36,SERVIÇOS!$A:$F,2,0),IFERROR(VLOOKUP($B36,'COMPOSIÇÕES COMPLEMENTARES '!$C:$K,2,0),"")))</f>
        <v/>
      </c>
      <c r="D36" s="584" t="str">
        <f>IF($B36="","",IFERROR(VLOOKUP($B36,SERVIÇOS!$A:$F,3,0),IFERROR(VLOOKUP($B36,'COMPOSIÇÕES COMPLEMENTARES '!$C:$K,3,0),"")))</f>
        <v/>
      </c>
      <c r="E36" s="585"/>
      <c r="F36" s="586" t="str">
        <f>IF($B36="","",IFERROR(VLOOKUP($B36,SERVIÇOS!$A:$F,4,0),IFERROR(VLOOKUP($B36,'COMPOSIÇÕES COMPLEMENTARES '!$C:$K,6,0),"")))</f>
        <v/>
      </c>
      <c r="G36" s="586" t="str">
        <f>IF($B36="","",IFERROR(VLOOKUP($B36,SERVIÇOS!$A:$F,5,0),IFERROR(VLOOKUP($B36,'COMPOSIÇÕES COMPLEMENTARES '!$C:$K,7,0),"")))</f>
        <v/>
      </c>
      <c r="H36" s="586" t="str">
        <f t="shared" si="14"/>
        <v/>
      </c>
      <c r="I36" s="586" t="str">
        <f t="shared" si="15"/>
        <v/>
      </c>
      <c r="J36" s="586" t="str">
        <f t="shared" si="16"/>
        <v/>
      </c>
      <c r="K36" s="586" t="str">
        <f t="shared" si="17"/>
        <v/>
      </c>
      <c r="L36" s="586"/>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5"/>
      <c r="AL36" s="325"/>
    </row>
    <row r="37" spans="1:38" s="326" customFormat="1" ht="15" customHeight="1">
      <c r="A37" s="581"/>
      <c r="B37" s="504"/>
      <c r="C37" s="583" t="str">
        <f>IF($B37="","",IFERROR(VLOOKUP($B37,SERVIÇOS!$A:$F,2,0),IFERROR(VLOOKUP($B37,'COMPOSIÇÕES COMPLEMENTARES '!$C:$K,2,0),"")))</f>
        <v/>
      </c>
      <c r="D37" s="584" t="str">
        <f>IF($B37="","",IFERROR(VLOOKUP($B37,SERVIÇOS!$A:$F,3,0),IFERROR(VLOOKUP($B37,'COMPOSIÇÕES COMPLEMENTARES '!$C:$K,3,0),"")))</f>
        <v/>
      </c>
      <c r="E37" s="585"/>
      <c r="F37" s="586" t="str">
        <f>IF($B37="","",IFERROR(VLOOKUP($B37,SERVIÇOS!$A:$F,4,0),IFERROR(VLOOKUP($B37,'COMPOSIÇÕES COMPLEMENTARES '!$C:$K,6,0),"")))</f>
        <v/>
      </c>
      <c r="G37" s="586" t="str">
        <f>IF($B37="","",IFERROR(VLOOKUP($B37,SERVIÇOS!$A:$F,5,0),IFERROR(VLOOKUP($B37,'COMPOSIÇÕES COMPLEMENTARES '!$C:$K,7,0),"")))</f>
        <v/>
      </c>
      <c r="H37" s="586" t="str">
        <f t="shared" si="14"/>
        <v/>
      </c>
      <c r="I37" s="586" t="str">
        <f t="shared" si="15"/>
        <v/>
      </c>
      <c r="J37" s="586" t="str">
        <f t="shared" si="16"/>
        <v/>
      </c>
      <c r="K37" s="586" t="str">
        <f t="shared" si="17"/>
        <v/>
      </c>
      <c r="L37" s="586"/>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5">
        <f t="shared" si="8"/>
        <v>0</v>
      </c>
      <c r="AL37" s="325">
        <v>0</v>
      </c>
    </row>
    <row r="38" spans="1:38" s="326" customFormat="1" ht="15" customHeight="1">
      <c r="A38" s="581"/>
      <c r="B38" s="504"/>
      <c r="C38" s="583" t="str">
        <f>IF($B38="","",IFERROR(VLOOKUP($B38,SERVIÇOS!$A:$F,2,0),IFERROR(VLOOKUP($B38,'COMPOSIÇÕES COMPLEMENTARES '!$C:$K,2,0),"")))</f>
        <v/>
      </c>
      <c r="D38" s="584" t="str">
        <f>IF($B38="","",IFERROR(VLOOKUP($B38,SERVIÇOS!$A:$F,3,0),IFERROR(VLOOKUP($B38,'COMPOSIÇÕES COMPLEMENTARES '!$C:$K,3,0),"")))</f>
        <v/>
      </c>
      <c r="E38" s="585"/>
      <c r="F38" s="586" t="str">
        <f>IF($B38="","",IFERROR(VLOOKUP($B38,SERVIÇOS!$A:$F,4,0),IFERROR(VLOOKUP($B38,'COMPOSIÇÕES COMPLEMENTARES '!$C:$K,6,0),"")))</f>
        <v/>
      </c>
      <c r="G38" s="586" t="str">
        <f>IF($B38="","",IFERROR(VLOOKUP($B38,SERVIÇOS!$A:$F,5,0),IFERROR(VLOOKUP($B38,'COMPOSIÇÕES COMPLEMENTARES '!$C:$K,7,0),"")))</f>
        <v/>
      </c>
      <c r="H38" s="586" t="str">
        <f t="shared" si="14"/>
        <v/>
      </c>
      <c r="I38" s="586" t="str">
        <f t="shared" si="15"/>
        <v/>
      </c>
      <c r="J38" s="586" t="str">
        <f t="shared" si="16"/>
        <v/>
      </c>
      <c r="K38" s="586" t="str">
        <f t="shared" si="17"/>
        <v/>
      </c>
      <c r="L38" s="586"/>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5">
        <f t="shared" si="8"/>
        <v>0</v>
      </c>
      <c r="AL38" s="325">
        <v>0</v>
      </c>
    </row>
    <row r="39" spans="1:38" s="326" customFormat="1" ht="15" customHeight="1">
      <c r="A39" s="581"/>
      <c r="B39" s="504"/>
      <c r="C39" s="583" t="str">
        <f>IF($B39="","",IFERROR(VLOOKUP($B39,SERVIÇOS!$A:$F,2,0),IFERROR(VLOOKUP($B39,'COMPOSIÇÕES COMPLEMENTARES '!$C:$K,2,0),"")))</f>
        <v/>
      </c>
      <c r="D39" s="584" t="str">
        <f>IF($B39="","",IFERROR(VLOOKUP($B39,SERVIÇOS!$A:$F,3,0),IFERROR(VLOOKUP($B39,'COMPOSIÇÕES COMPLEMENTARES '!$C:$K,3,0),"")))</f>
        <v/>
      </c>
      <c r="E39" s="585"/>
      <c r="F39" s="586" t="str">
        <f>IF($B39="","",IFERROR(VLOOKUP($B39,SERVIÇOS!$A:$F,4,0),IFERROR(VLOOKUP($B39,'COMPOSIÇÕES COMPLEMENTARES '!$C:$K,6,0),"")))</f>
        <v/>
      </c>
      <c r="G39" s="586" t="str">
        <f>IF($B39="","",IFERROR(VLOOKUP($B39,SERVIÇOS!$A:$F,5,0),IFERROR(VLOOKUP($B39,'COMPOSIÇÕES COMPLEMENTARES '!$C:$K,7,0),"")))</f>
        <v/>
      </c>
      <c r="H39" s="586" t="str">
        <f t="shared" si="14"/>
        <v/>
      </c>
      <c r="I39" s="586" t="str">
        <f t="shared" si="15"/>
        <v/>
      </c>
      <c r="J39" s="586" t="str">
        <f t="shared" si="16"/>
        <v/>
      </c>
      <c r="K39" s="586" t="str">
        <f t="shared" si="17"/>
        <v/>
      </c>
      <c r="L39" s="586"/>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5">
        <f t="shared" si="8"/>
        <v>0</v>
      </c>
      <c r="AL39" s="325">
        <v>0</v>
      </c>
    </row>
    <row r="40" spans="1:38" s="326" customFormat="1" ht="15" customHeight="1">
      <c r="A40" s="581"/>
      <c r="B40" s="504"/>
      <c r="C40" s="583" t="str">
        <f>IF($B40="","",IFERROR(VLOOKUP($B40,SERVIÇOS!$A:$F,2,0),IFERROR(VLOOKUP($B40,'COMPOSIÇÕES COMPLEMENTARES '!$C:$K,2,0),"")))</f>
        <v/>
      </c>
      <c r="D40" s="584" t="str">
        <f>IF($B40="","",IFERROR(VLOOKUP($B40,SERVIÇOS!$A:$F,3,0),IFERROR(VLOOKUP($B40,'COMPOSIÇÕES COMPLEMENTARES '!$C:$K,3,0),"")))</f>
        <v/>
      </c>
      <c r="E40" s="585"/>
      <c r="F40" s="586" t="str">
        <f>IF($B40="","",IFERROR(VLOOKUP($B40,SERVIÇOS!$A:$F,4,0),IFERROR(VLOOKUP($B40,'COMPOSIÇÕES COMPLEMENTARES '!$C:$K,6,0),"")))</f>
        <v/>
      </c>
      <c r="G40" s="586" t="str">
        <f>IF($B40="","",IFERROR(VLOOKUP($B40,SERVIÇOS!$A:$F,5,0),IFERROR(VLOOKUP($B40,'COMPOSIÇÕES COMPLEMENTARES '!$C:$K,7,0),"")))</f>
        <v/>
      </c>
      <c r="H40" s="586" t="str">
        <f t="shared" si="14"/>
        <v/>
      </c>
      <c r="I40" s="586" t="str">
        <f t="shared" si="15"/>
        <v/>
      </c>
      <c r="J40" s="586" t="str">
        <f t="shared" si="16"/>
        <v/>
      </c>
      <c r="K40" s="586" t="str">
        <f t="shared" si="17"/>
        <v/>
      </c>
      <c r="L40" s="586"/>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5">
        <f t="shared" si="8"/>
        <v>0</v>
      </c>
      <c r="AL40" s="325">
        <v>0</v>
      </c>
    </row>
    <row r="41" spans="1:38" s="326" customFormat="1" ht="15" customHeight="1">
      <c r="A41" s="581"/>
      <c r="B41" s="504"/>
      <c r="C41" s="583" t="str">
        <f>IF($B41="","",IFERROR(VLOOKUP($B41,SERVIÇOS!$A:$F,2,0),IFERROR(VLOOKUP($B41,'COMPOSIÇÕES COMPLEMENTARES '!$C:$K,2,0),"")))</f>
        <v/>
      </c>
      <c r="D41" s="584" t="str">
        <f>IF($B41="","",IFERROR(VLOOKUP($B41,SERVIÇOS!$A:$F,3,0),IFERROR(VLOOKUP($B41,'COMPOSIÇÕES COMPLEMENTARES '!$C:$K,3,0),"")))</f>
        <v/>
      </c>
      <c r="E41" s="585"/>
      <c r="F41" s="586" t="str">
        <f>IF($B41="","",IFERROR(VLOOKUP($B41,SERVIÇOS!$A:$F,4,0),IFERROR(VLOOKUP($B41,'COMPOSIÇÕES COMPLEMENTARES '!$C:$K,6,0),"")))</f>
        <v/>
      </c>
      <c r="G41" s="586" t="str">
        <f>IF($B41="","",IFERROR(VLOOKUP($B41,SERVIÇOS!$A:$F,5,0),IFERROR(VLOOKUP($B41,'COMPOSIÇÕES COMPLEMENTARES '!$C:$K,7,0),"")))</f>
        <v/>
      </c>
      <c r="H41" s="586" t="str">
        <f t="shared" si="14"/>
        <v/>
      </c>
      <c r="I41" s="586" t="str">
        <f t="shared" si="15"/>
        <v/>
      </c>
      <c r="J41" s="586" t="str">
        <f t="shared" si="16"/>
        <v/>
      </c>
      <c r="K41" s="586" t="str">
        <f t="shared" si="17"/>
        <v/>
      </c>
      <c r="L41" s="586"/>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5"/>
      <c r="AL41" s="325"/>
    </row>
    <row r="42" spans="1:38" s="326" customFormat="1" ht="15" customHeight="1">
      <c r="A42" s="581"/>
      <c r="B42" s="504"/>
      <c r="C42" s="583" t="str">
        <f>IF($B42="","",IFERROR(VLOOKUP($B42,SERVIÇOS!$A:$F,2,0),IFERROR(VLOOKUP($B42,'COMPOSIÇÕES COMPLEMENTARES '!$C:$K,2,0),"")))</f>
        <v/>
      </c>
      <c r="D42" s="584" t="str">
        <f>IF($B42="","",IFERROR(VLOOKUP($B42,SERVIÇOS!$A:$F,3,0),IFERROR(VLOOKUP($B42,'COMPOSIÇÕES COMPLEMENTARES '!$C:$K,3,0),"")))</f>
        <v/>
      </c>
      <c r="E42" s="585"/>
      <c r="F42" s="586" t="str">
        <f>IF($B42="","",IFERROR(VLOOKUP($B42,SERVIÇOS!$A:$F,4,0),IFERROR(VLOOKUP($B42,'COMPOSIÇÕES COMPLEMENTARES '!$C:$K,6,0),"")))</f>
        <v/>
      </c>
      <c r="G42" s="586" t="str">
        <f>IF($B42="","",IFERROR(VLOOKUP($B42,SERVIÇOS!$A:$F,5,0),IFERROR(VLOOKUP($B42,'COMPOSIÇÕES COMPLEMENTARES '!$C:$K,7,0),"")))</f>
        <v/>
      </c>
      <c r="H42" s="586" t="str">
        <f t="shared" si="14"/>
        <v/>
      </c>
      <c r="I42" s="586" t="str">
        <f t="shared" si="15"/>
        <v/>
      </c>
      <c r="J42" s="586" t="str">
        <f t="shared" si="16"/>
        <v/>
      </c>
      <c r="K42" s="586" t="str">
        <f t="shared" si="17"/>
        <v/>
      </c>
      <c r="L42" s="586"/>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5">
        <f t="shared" si="8"/>
        <v>0</v>
      </c>
      <c r="AL42" s="325">
        <v>0</v>
      </c>
    </row>
    <row r="43" spans="1:38" s="326" customFormat="1" ht="15" customHeight="1">
      <c r="A43" s="581"/>
      <c r="B43" s="504"/>
      <c r="C43" s="583" t="str">
        <f>IF($B43="","",IFERROR(VLOOKUP($B43,SERVIÇOS!$A:$F,2,0),IFERROR(VLOOKUP($B43,'COMPOSIÇÕES COMPLEMENTARES '!$C:$K,2,0),"")))</f>
        <v/>
      </c>
      <c r="D43" s="584" t="str">
        <f>IF($B43="","",IFERROR(VLOOKUP($B43,SERVIÇOS!$A:$F,3,0),IFERROR(VLOOKUP($B43,'COMPOSIÇÕES COMPLEMENTARES '!$C:$K,3,0),"")))</f>
        <v/>
      </c>
      <c r="E43" s="585"/>
      <c r="F43" s="586" t="str">
        <f>IF($B43="","",IFERROR(VLOOKUP($B43,SERVIÇOS!$A:$F,4,0),IFERROR(VLOOKUP($B43,'COMPOSIÇÕES COMPLEMENTARES '!$C:$K,6,0),"")))</f>
        <v/>
      </c>
      <c r="G43" s="586" t="str">
        <f>IF($B43="","",IFERROR(VLOOKUP($B43,SERVIÇOS!$A:$F,5,0),IFERROR(VLOOKUP($B43,'COMPOSIÇÕES COMPLEMENTARES '!$C:$K,7,0),"")))</f>
        <v/>
      </c>
      <c r="H43" s="586" t="str">
        <f t="shared" si="14"/>
        <v/>
      </c>
      <c r="I43" s="586" t="str">
        <f t="shared" si="15"/>
        <v/>
      </c>
      <c r="J43" s="586" t="str">
        <f t="shared" si="16"/>
        <v/>
      </c>
      <c r="K43" s="586" t="str">
        <f t="shared" si="17"/>
        <v/>
      </c>
      <c r="L43" s="586"/>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f t="shared" si="8"/>
        <v>0</v>
      </c>
      <c r="AL43" s="325">
        <v>0</v>
      </c>
    </row>
    <row r="44" spans="1:38" s="326" customFormat="1" ht="15" customHeight="1">
      <c r="A44" s="581"/>
      <c r="B44" s="504"/>
      <c r="C44" s="583" t="str">
        <f>IF($B44="","",IFERROR(VLOOKUP($B44,SERVIÇOS!$A:$F,2,0),IFERROR(VLOOKUP($B44,'COMPOSIÇÕES COMPLEMENTARES '!$C:$K,2,0),"")))</f>
        <v/>
      </c>
      <c r="D44" s="584" t="str">
        <f>IF($B44="","",IFERROR(VLOOKUP($B44,SERVIÇOS!$A:$F,3,0),IFERROR(VLOOKUP($B44,'COMPOSIÇÕES COMPLEMENTARES '!$C:$K,3,0),"")))</f>
        <v/>
      </c>
      <c r="E44" s="585"/>
      <c r="F44" s="586" t="str">
        <f>IF($B44="","",IFERROR(VLOOKUP($B44,SERVIÇOS!$A:$F,4,0),IFERROR(VLOOKUP($B44,'COMPOSIÇÕES COMPLEMENTARES '!$C:$K,6,0),"")))</f>
        <v/>
      </c>
      <c r="G44" s="586" t="str">
        <f>IF($B44="","",IFERROR(VLOOKUP($B44,SERVIÇOS!$A:$F,5,0),IFERROR(VLOOKUP($B44,'COMPOSIÇÕES COMPLEMENTARES '!$C:$K,7,0),"")))</f>
        <v/>
      </c>
      <c r="H44" s="586" t="str">
        <f t="shared" si="14"/>
        <v/>
      </c>
      <c r="I44" s="586" t="str">
        <f t="shared" si="15"/>
        <v/>
      </c>
      <c r="J44" s="586" t="str">
        <f t="shared" si="16"/>
        <v/>
      </c>
      <c r="K44" s="586" t="str">
        <f t="shared" si="17"/>
        <v/>
      </c>
      <c r="L44" s="586"/>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5">
        <f t="shared" ref="AK44:AK111" si="19">B44-AL44</f>
        <v>0</v>
      </c>
      <c r="AL44" s="325">
        <v>0</v>
      </c>
    </row>
    <row r="45" spans="1:38" s="326" customFormat="1" ht="15" customHeight="1">
      <c r="A45" s="581"/>
      <c r="B45" s="504"/>
      <c r="C45" s="583" t="str">
        <f>IF($B45="","",IFERROR(VLOOKUP($B45,SERVIÇOS!$A:$F,2,0),IFERROR(VLOOKUP($B45,'COMPOSIÇÕES COMPLEMENTARES '!$C:$K,2,0),"")))</f>
        <v/>
      </c>
      <c r="D45" s="584" t="str">
        <f>IF($B45="","",IFERROR(VLOOKUP($B45,SERVIÇOS!$A:$F,3,0),IFERROR(VLOOKUP($B45,'COMPOSIÇÕES COMPLEMENTARES '!$C:$K,3,0),"")))</f>
        <v/>
      </c>
      <c r="E45" s="585"/>
      <c r="F45" s="586" t="str">
        <f>IF($B45="","",IFERROR(VLOOKUP($B45,SERVIÇOS!$A:$F,4,0),IFERROR(VLOOKUP($B45,'COMPOSIÇÕES COMPLEMENTARES '!$C:$K,6,0),"")))</f>
        <v/>
      </c>
      <c r="G45" s="586" t="str">
        <f>IF($B45="","",IFERROR(VLOOKUP($B45,SERVIÇOS!$A:$F,5,0),IFERROR(VLOOKUP($B45,'COMPOSIÇÕES COMPLEMENTARES '!$C:$K,7,0),"")))</f>
        <v/>
      </c>
      <c r="H45" s="586" t="str">
        <f t="shared" si="14"/>
        <v/>
      </c>
      <c r="I45" s="586" t="str">
        <f t="shared" si="15"/>
        <v/>
      </c>
      <c r="J45" s="586" t="str">
        <f t="shared" si="16"/>
        <v/>
      </c>
      <c r="K45" s="586" t="str">
        <f t="shared" si="17"/>
        <v/>
      </c>
      <c r="L45" s="586"/>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5"/>
      <c r="AL45" s="325"/>
    </row>
    <row r="46" spans="1:38" s="326" customFormat="1" ht="15" customHeight="1">
      <c r="A46" s="581"/>
      <c r="B46" s="504"/>
      <c r="C46" s="583" t="str">
        <f>IF($B46="","",IFERROR(VLOOKUP($B46,SERVIÇOS!$A:$F,2,0),IFERROR(VLOOKUP($B46,'COMPOSIÇÕES COMPLEMENTARES '!$C:$K,2,0),"")))</f>
        <v/>
      </c>
      <c r="D46" s="584" t="str">
        <f>IF($B46="","",IFERROR(VLOOKUP($B46,SERVIÇOS!$A:$F,3,0),IFERROR(VLOOKUP($B46,'COMPOSIÇÕES COMPLEMENTARES '!$C:$K,3,0),"")))</f>
        <v/>
      </c>
      <c r="E46" s="585"/>
      <c r="F46" s="586" t="str">
        <f>IF($B46="","",IFERROR(VLOOKUP($B46,SERVIÇOS!$A:$F,4,0),IFERROR(VLOOKUP($B46,'COMPOSIÇÕES COMPLEMENTARES '!$C:$K,6,0),"")))</f>
        <v/>
      </c>
      <c r="G46" s="586" t="str">
        <f>IF($B46="","",IFERROR(VLOOKUP($B46,SERVIÇOS!$A:$F,5,0),IFERROR(VLOOKUP($B46,'COMPOSIÇÕES COMPLEMENTARES '!$C:$K,7,0),"")))</f>
        <v/>
      </c>
      <c r="H46" s="586" t="str">
        <f t="shared" si="14"/>
        <v/>
      </c>
      <c r="I46" s="586" t="str">
        <f t="shared" si="15"/>
        <v/>
      </c>
      <c r="J46" s="586" t="str">
        <f t="shared" si="16"/>
        <v/>
      </c>
      <c r="K46" s="586" t="str">
        <f t="shared" si="17"/>
        <v/>
      </c>
      <c r="L46" s="586"/>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5">
        <f t="shared" si="19"/>
        <v>0</v>
      </c>
      <c r="AL46" s="325">
        <v>0</v>
      </c>
    </row>
    <row r="47" spans="1:38" s="326" customFormat="1" ht="15" customHeight="1">
      <c r="A47" s="581"/>
      <c r="B47" s="504"/>
      <c r="C47" s="583" t="str">
        <f>IF($B47="","",IFERROR(VLOOKUP($B47,SERVIÇOS!$A:$F,2,0),IFERROR(VLOOKUP($B47,'COMPOSIÇÕES COMPLEMENTARES '!$C:$K,2,0),"")))</f>
        <v/>
      </c>
      <c r="D47" s="584" t="str">
        <f>IF($B47="","",IFERROR(VLOOKUP($B47,SERVIÇOS!$A:$F,3,0),IFERROR(VLOOKUP($B47,'COMPOSIÇÕES COMPLEMENTARES '!$C:$K,3,0),"")))</f>
        <v/>
      </c>
      <c r="E47" s="585"/>
      <c r="F47" s="586" t="str">
        <f>IF($B47="","",IFERROR(VLOOKUP($B47,SERVIÇOS!$A:$F,4,0),IFERROR(VLOOKUP($B47,'COMPOSIÇÕES COMPLEMENTARES '!$C:$K,6,0),"")))</f>
        <v/>
      </c>
      <c r="G47" s="586" t="str">
        <f>IF($B47="","",IFERROR(VLOOKUP($B47,SERVIÇOS!$A:$F,5,0),IFERROR(VLOOKUP($B47,'COMPOSIÇÕES COMPLEMENTARES '!$C:$K,7,0),"")))</f>
        <v/>
      </c>
      <c r="H47" s="586" t="str">
        <f t="shared" si="14"/>
        <v/>
      </c>
      <c r="I47" s="586" t="str">
        <f t="shared" si="15"/>
        <v/>
      </c>
      <c r="J47" s="586" t="str">
        <f t="shared" si="16"/>
        <v/>
      </c>
      <c r="K47" s="586" t="str">
        <f t="shared" si="17"/>
        <v/>
      </c>
      <c r="L47" s="586"/>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5">
        <f t="shared" si="19"/>
        <v>0</v>
      </c>
      <c r="AL47" s="325">
        <v>0</v>
      </c>
    </row>
    <row r="48" spans="1:38" s="326" customFormat="1" ht="15" customHeight="1">
      <c r="A48" s="581"/>
      <c r="B48" s="504"/>
      <c r="C48" s="583" t="str">
        <f>IF($B48="","",IFERROR(VLOOKUP($B48,SERVIÇOS!$A:$F,2,0),IFERROR(VLOOKUP($B48,'COMPOSIÇÕES COMPLEMENTARES '!$C:$K,2,0),"")))</f>
        <v/>
      </c>
      <c r="D48" s="584" t="str">
        <f>IF($B48="","",IFERROR(VLOOKUP($B48,SERVIÇOS!$A:$F,3,0),IFERROR(VLOOKUP($B48,'COMPOSIÇÕES COMPLEMENTARES '!$C:$K,3,0),"")))</f>
        <v/>
      </c>
      <c r="E48" s="585"/>
      <c r="F48" s="586" t="str">
        <f>IF($B48="","",IFERROR(VLOOKUP($B48,SERVIÇOS!$A:$F,4,0),IFERROR(VLOOKUP($B48,'COMPOSIÇÕES COMPLEMENTARES '!$C:$K,6,0),"")))</f>
        <v/>
      </c>
      <c r="G48" s="586" t="str">
        <f>IF($B48="","",IFERROR(VLOOKUP($B48,SERVIÇOS!$A:$F,5,0),IFERROR(VLOOKUP($B48,'COMPOSIÇÕES COMPLEMENTARES '!$C:$K,7,0),"")))</f>
        <v/>
      </c>
      <c r="H48" s="586" t="str">
        <f t="shared" si="14"/>
        <v/>
      </c>
      <c r="I48" s="586" t="str">
        <f t="shared" si="15"/>
        <v/>
      </c>
      <c r="J48" s="586" t="str">
        <f t="shared" si="16"/>
        <v/>
      </c>
      <c r="K48" s="586" t="str">
        <f t="shared" si="17"/>
        <v/>
      </c>
      <c r="L48" s="586"/>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5">
        <f t="shared" si="19"/>
        <v>0</v>
      </c>
      <c r="AL48" s="325">
        <v>0</v>
      </c>
    </row>
    <row r="49" spans="1:38" s="326" customFormat="1" ht="15" customHeight="1">
      <c r="A49" s="581"/>
      <c r="B49" s="504"/>
      <c r="C49" s="583" t="str">
        <f>IF($B49="","",IFERROR(VLOOKUP($B49,SERVIÇOS!$A:$F,2,0),IFERROR(VLOOKUP($B49,'COMPOSIÇÕES COMPLEMENTARES '!$C:$K,2,0),"")))</f>
        <v/>
      </c>
      <c r="D49" s="584" t="str">
        <f>IF($B49="","",IFERROR(VLOOKUP($B49,SERVIÇOS!$A:$F,3,0),IFERROR(VLOOKUP($B49,'COMPOSIÇÕES COMPLEMENTARES '!$C:$K,3,0),"")))</f>
        <v/>
      </c>
      <c r="E49" s="585"/>
      <c r="F49" s="586" t="str">
        <f>IF($B49="","",IFERROR(VLOOKUP($B49,SERVIÇOS!$A:$F,4,0),IFERROR(VLOOKUP($B49,'COMPOSIÇÕES COMPLEMENTARES '!$C:$K,6,0),"")))</f>
        <v/>
      </c>
      <c r="G49" s="586" t="str">
        <f>IF($B49="","",IFERROR(VLOOKUP($B49,SERVIÇOS!$A:$F,5,0),IFERROR(VLOOKUP($B49,'COMPOSIÇÕES COMPLEMENTARES '!$C:$K,7,0),"")))</f>
        <v/>
      </c>
      <c r="H49" s="586" t="str">
        <f t="shared" si="14"/>
        <v/>
      </c>
      <c r="I49" s="586" t="str">
        <f t="shared" si="15"/>
        <v/>
      </c>
      <c r="J49" s="586" t="str">
        <f t="shared" si="16"/>
        <v/>
      </c>
      <c r="K49" s="586" t="str">
        <f t="shared" si="17"/>
        <v/>
      </c>
      <c r="L49" s="586"/>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5">
        <f t="shared" si="19"/>
        <v>0</v>
      </c>
      <c r="AL49" s="325">
        <v>0</v>
      </c>
    </row>
    <row r="50" spans="1:38" s="326" customFormat="1" ht="15" customHeight="1">
      <c r="A50" s="581"/>
      <c r="B50" s="504"/>
      <c r="C50" s="583" t="str">
        <f>IF($B50="","",IFERROR(VLOOKUP($B50,SERVIÇOS!$A:$F,2,0),IFERROR(VLOOKUP($B50,'COMPOSIÇÕES COMPLEMENTARES '!$C:$K,2,0),"")))</f>
        <v/>
      </c>
      <c r="D50" s="584" t="str">
        <f>IF($B50="","",IFERROR(VLOOKUP($B50,SERVIÇOS!$A:$F,3,0),IFERROR(VLOOKUP($B50,'COMPOSIÇÕES COMPLEMENTARES '!$C:$K,3,0),"")))</f>
        <v/>
      </c>
      <c r="E50" s="585"/>
      <c r="F50" s="586" t="str">
        <f>IF($B50="","",IFERROR(VLOOKUP($B50,SERVIÇOS!$A:$F,4,0),IFERROR(VLOOKUP($B50,'COMPOSIÇÕES COMPLEMENTARES '!$C:$K,6,0),"")))</f>
        <v/>
      </c>
      <c r="G50" s="586" t="str">
        <f>IF($B50="","",IFERROR(VLOOKUP($B50,SERVIÇOS!$A:$F,5,0),IFERROR(VLOOKUP($B50,'COMPOSIÇÕES COMPLEMENTARES '!$C:$K,7,0),"")))</f>
        <v/>
      </c>
      <c r="H50" s="586" t="str">
        <f t="shared" si="14"/>
        <v/>
      </c>
      <c r="I50" s="586" t="str">
        <f t="shared" si="15"/>
        <v/>
      </c>
      <c r="J50" s="586" t="str">
        <f t="shared" si="16"/>
        <v/>
      </c>
      <c r="K50" s="586" t="str">
        <f t="shared" si="17"/>
        <v/>
      </c>
      <c r="L50" s="586"/>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5"/>
      <c r="AL50" s="325"/>
    </row>
    <row r="51" spans="1:38" s="326" customFormat="1" ht="15" customHeight="1">
      <c r="A51" s="581"/>
      <c r="B51" s="504"/>
      <c r="C51" s="583" t="str">
        <f>IF($B51="","",IFERROR(VLOOKUP($B51,SERVIÇOS!$A:$F,2,0),IFERROR(VLOOKUP($B51,'COMPOSIÇÕES COMPLEMENTARES '!$C:$K,2,0),"")))</f>
        <v/>
      </c>
      <c r="D51" s="584" t="str">
        <f>IF($B51="","",IFERROR(VLOOKUP($B51,SERVIÇOS!$A:$F,3,0),IFERROR(VLOOKUP($B51,'COMPOSIÇÕES COMPLEMENTARES '!$C:$K,3,0),"")))</f>
        <v/>
      </c>
      <c r="E51" s="585"/>
      <c r="F51" s="586" t="str">
        <f>IF($B51="","",IFERROR(VLOOKUP($B51,SERVIÇOS!$A:$F,4,0),IFERROR(VLOOKUP($B51,'COMPOSIÇÕES COMPLEMENTARES '!$C:$K,6,0),"")))</f>
        <v/>
      </c>
      <c r="G51" s="586" t="str">
        <f>IF($B51="","",IFERROR(VLOOKUP($B51,SERVIÇOS!$A:$F,5,0),IFERROR(VLOOKUP($B51,'COMPOSIÇÕES COMPLEMENTARES '!$C:$K,7,0),"")))</f>
        <v/>
      </c>
      <c r="H51" s="586" t="str">
        <f t="shared" si="14"/>
        <v/>
      </c>
      <c r="I51" s="586" t="str">
        <f t="shared" si="15"/>
        <v/>
      </c>
      <c r="J51" s="586" t="str">
        <f t="shared" si="16"/>
        <v/>
      </c>
      <c r="K51" s="586" t="str">
        <f t="shared" si="17"/>
        <v/>
      </c>
      <c r="L51" s="586"/>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5"/>
      <c r="AL51" s="325"/>
    </row>
    <row r="52" spans="1:38" s="326" customFormat="1" ht="15" customHeight="1">
      <c r="A52" s="581"/>
      <c r="B52" s="504"/>
      <c r="C52" s="583" t="str">
        <f>IF($B52="","",IFERROR(VLOOKUP($B52,SERVIÇOS!$A:$F,2,0),IFERROR(VLOOKUP($B52,'COMPOSIÇÕES COMPLEMENTARES '!$C:$K,2,0),"")))</f>
        <v/>
      </c>
      <c r="D52" s="584" t="str">
        <f>IF($B52="","",IFERROR(VLOOKUP($B52,SERVIÇOS!$A:$F,3,0),IFERROR(VLOOKUP($B52,'COMPOSIÇÕES COMPLEMENTARES '!$C:$K,3,0),"")))</f>
        <v/>
      </c>
      <c r="E52" s="585"/>
      <c r="F52" s="586" t="str">
        <f>IF($B52="","",IFERROR(VLOOKUP($B52,SERVIÇOS!$A:$F,4,0),IFERROR(VLOOKUP($B52,'COMPOSIÇÕES COMPLEMENTARES '!$C:$K,6,0),"")))</f>
        <v/>
      </c>
      <c r="G52" s="586" t="str">
        <f>IF($B52="","",IFERROR(VLOOKUP($B52,SERVIÇOS!$A:$F,5,0),IFERROR(VLOOKUP($B52,'COMPOSIÇÕES COMPLEMENTARES '!$C:$K,7,0),"")))</f>
        <v/>
      </c>
      <c r="H52" s="586" t="str">
        <f t="shared" si="14"/>
        <v/>
      </c>
      <c r="I52" s="586" t="str">
        <f t="shared" si="15"/>
        <v/>
      </c>
      <c r="J52" s="586" t="str">
        <f t="shared" si="16"/>
        <v/>
      </c>
      <c r="K52" s="586" t="str">
        <f t="shared" si="17"/>
        <v/>
      </c>
      <c r="L52" s="586"/>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5">
        <f t="shared" si="19"/>
        <v>0</v>
      </c>
      <c r="AL52" s="325">
        <v>0</v>
      </c>
    </row>
    <row r="53" spans="1:38" s="326" customFormat="1" ht="15" customHeight="1">
      <c r="A53" s="581"/>
      <c r="B53" s="504"/>
      <c r="C53" s="583" t="str">
        <f>IF($B53="","",IFERROR(VLOOKUP($B53,SERVIÇOS!$A:$F,2,0),IFERROR(VLOOKUP($B53,'COMPOSIÇÕES COMPLEMENTARES '!$C:$K,2,0),"")))</f>
        <v/>
      </c>
      <c r="D53" s="584" t="str">
        <f>IF($B53="","",IFERROR(VLOOKUP($B53,SERVIÇOS!$A:$F,3,0),IFERROR(VLOOKUP($B53,'COMPOSIÇÕES COMPLEMENTARES '!$C:$K,3,0),"")))</f>
        <v/>
      </c>
      <c r="E53" s="585"/>
      <c r="F53" s="586" t="str">
        <f>IF($B53="","",IFERROR(VLOOKUP($B53,SERVIÇOS!$A:$F,4,0),IFERROR(VLOOKUP($B53,'COMPOSIÇÕES COMPLEMENTARES '!$C:$K,6,0),"")))</f>
        <v/>
      </c>
      <c r="G53" s="586" t="str">
        <f>IF($B53="","",IFERROR(VLOOKUP($B53,SERVIÇOS!$A:$F,5,0),IFERROR(VLOOKUP($B53,'COMPOSIÇÕES COMPLEMENTARES '!$C:$K,7,0),"")))</f>
        <v/>
      </c>
      <c r="H53" s="586" t="str">
        <f t="shared" si="14"/>
        <v/>
      </c>
      <c r="I53" s="586" t="str">
        <f t="shared" si="15"/>
        <v/>
      </c>
      <c r="J53" s="586" t="str">
        <f t="shared" si="16"/>
        <v/>
      </c>
      <c r="K53" s="586" t="str">
        <f t="shared" si="17"/>
        <v/>
      </c>
      <c r="L53" s="586"/>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5"/>
      <c r="AL53" s="325"/>
    </row>
    <row r="54" spans="1:38" s="326" customFormat="1" ht="15" customHeight="1">
      <c r="A54" s="581"/>
      <c r="B54" s="504"/>
      <c r="C54" s="583" t="str">
        <f>IF($B54="","",IFERROR(VLOOKUP($B54,SERVIÇOS!$A:$F,2,0),IFERROR(VLOOKUP($B54,'COMPOSIÇÕES COMPLEMENTARES '!$C:$K,2,0),"")))</f>
        <v/>
      </c>
      <c r="D54" s="584" t="str">
        <f>IF($B54="","",IFERROR(VLOOKUP($B54,SERVIÇOS!$A:$F,3,0),IFERROR(VLOOKUP($B54,'COMPOSIÇÕES COMPLEMENTARES '!$C:$K,3,0),"")))</f>
        <v/>
      </c>
      <c r="E54" s="585"/>
      <c r="F54" s="586" t="str">
        <f>IF($B54="","",IFERROR(VLOOKUP($B54,SERVIÇOS!$A:$F,4,0),IFERROR(VLOOKUP($B54,'COMPOSIÇÕES COMPLEMENTARES '!$C:$K,6,0),"")))</f>
        <v/>
      </c>
      <c r="G54" s="586" t="str">
        <f>IF($B54="","",IFERROR(VLOOKUP($B54,SERVIÇOS!$A:$F,5,0),IFERROR(VLOOKUP($B54,'COMPOSIÇÕES COMPLEMENTARES '!$C:$K,7,0),"")))</f>
        <v/>
      </c>
      <c r="H54" s="586" t="str">
        <f t="shared" si="14"/>
        <v/>
      </c>
      <c r="I54" s="586" t="str">
        <f t="shared" si="15"/>
        <v/>
      </c>
      <c r="J54" s="586" t="str">
        <f t="shared" si="16"/>
        <v/>
      </c>
      <c r="K54" s="586" t="str">
        <f t="shared" si="17"/>
        <v/>
      </c>
      <c r="L54" s="586"/>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5">
        <f t="shared" si="19"/>
        <v>0</v>
      </c>
      <c r="AL54" s="325">
        <v>0</v>
      </c>
    </row>
    <row r="55" spans="1:38" s="326" customFormat="1" ht="15" customHeight="1">
      <c r="A55" s="581"/>
      <c r="B55" s="504"/>
      <c r="C55" s="583" t="str">
        <f>IF($B55="","",IFERROR(VLOOKUP($B55,SERVIÇOS!$A:$F,2,0),IFERROR(VLOOKUP($B55,'COMPOSIÇÕES COMPLEMENTARES '!$C:$K,2,0),"")))</f>
        <v/>
      </c>
      <c r="D55" s="584" t="str">
        <f>IF($B55="","",IFERROR(VLOOKUP($B55,SERVIÇOS!$A:$F,3,0),IFERROR(VLOOKUP($B55,'COMPOSIÇÕES COMPLEMENTARES '!$C:$K,3,0),"")))</f>
        <v/>
      </c>
      <c r="E55" s="585"/>
      <c r="F55" s="586" t="str">
        <f>IF($B55="","",IFERROR(VLOOKUP($B55,SERVIÇOS!$A:$F,4,0),IFERROR(VLOOKUP($B55,'COMPOSIÇÕES COMPLEMENTARES '!$C:$K,6,0),"")))</f>
        <v/>
      </c>
      <c r="G55" s="586" t="str">
        <f>IF($B55="","",IFERROR(VLOOKUP($B55,SERVIÇOS!$A:$F,5,0),IFERROR(VLOOKUP($B55,'COMPOSIÇÕES COMPLEMENTARES '!$C:$K,7,0),"")))</f>
        <v/>
      </c>
      <c r="H55" s="586" t="str">
        <f t="shared" si="14"/>
        <v/>
      </c>
      <c r="I55" s="586" t="str">
        <f t="shared" si="15"/>
        <v/>
      </c>
      <c r="J55" s="586" t="str">
        <f t="shared" si="16"/>
        <v/>
      </c>
      <c r="K55" s="586" t="str">
        <f t="shared" si="17"/>
        <v/>
      </c>
      <c r="L55" s="586"/>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5">
        <f t="shared" si="19"/>
        <v>0</v>
      </c>
      <c r="AL55" s="325">
        <v>0</v>
      </c>
    </row>
    <row r="56" spans="1:38" s="326" customFormat="1" ht="15" customHeight="1">
      <c r="A56" s="581"/>
      <c r="B56" s="504"/>
      <c r="C56" s="583" t="str">
        <f>IF($B56="","",IFERROR(VLOOKUP($B56,SERVIÇOS!$A:$F,2,0),IFERROR(VLOOKUP($B56,'COMPOSIÇÕES COMPLEMENTARES '!$C:$K,2,0),"")))</f>
        <v/>
      </c>
      <c r="D56" s="584" t="str">
        <f>IF($B56="","",IFERROR(VLOOKUP($B56,SERVIÇOS!$A:$F,3,0),IFERROR(VLOOKUP($B56,'COMPOSIÇÕES COMPLEMENTARES '!$C:$K,3,0),"")))</f>
        <v/>
      </c>
      <c r="E56" s="585"/>
      <c r="F56" s="586" t="str">
        <f>IF($B56="","",IFERROR(VLOOKUP($B56,SERVIÇOS!$A:$F,4,0),IFERROR(VLOOKUP($B56,'COMPOSIÇÕES COMPLEMENTARES '!$C:$K,6,0),"")))</f>
        <v/>
      </c>
      <c r="G56" s="586" t="str">
        <f>IF($B56="","",IFERROR(VLOOKUP($B56,SERVIÇOS!$A:$F,5,0),IFERROR(VLOOKUP($B56,'COMPOSIÇÕES COMPLEMENTARES '!$C:$K,7,0),"")))</f>
        <v/>
      </c>
      <c r="H56" s="586" t="str">
        <f t="shared" si="14"/>
        <v/>
      </c>
      <c r="I56" s="586" t="str">
        <f t="shared" si="15"/>
        <v/>
      </c>
      <c r="J56" s="586" t="str">
        <f t="shared" si="16"/>
        <v/>
      </c>
      <c r="K56" s="586" t="str">
        <f t="shared" si="17"/>
        <v/>
      </c>
      <c r="L56" s="586"/>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5">
        <f t="shared" si="19"/>
        <v>0</v>
      </c>
      <c r="AL56" s="325">
        <v>0</v>
      </c>
    </row>
    <row r="57" spans="1:38" s="326" customFormat="1" ht="15" customHeight="1">
      <c r="A57" s="581"/>
      <c r="B57" s="504"/>
      <c r="C57" s="583" t="str">
        <f>IF($B57="","",IFERROR(VLOOKUP($B57,SERVIÇOS!$A:$F,2,0),IFERROR(VLOOKUP($B57,'COMPOSIÇÕES COMPLEMENTARES '!$C:$K,2,0),"")))</f>
        <v/>
      </c>
      <c r="D57" s="584" t="str">
        <f>IF($B57="","",IFERROR(VLOOKUP($B57,SERVIÇOS!$A:$F,3,0),IFERROR(VLOOKUP($B57,'COMPOSIÇÕES COMPLEMENTARES '!$C:$K,3,0),"")))</f>
        <v/>
      </c>
      <c r="E57" s="585"/>
      <c r="F57" s="586" t="str">
        <f>IF($B57="","",IFERROR(VLOOKUP($B57,SERVIÇOS!$A:$F,4,0),IFERROR(VLOOKUP($B57,'COMPOSIÇÕES COMPLEMENTARES '!$C:$K,6,0),"")))</f>
        <v/>
      </c>
      <c r="G57" s="586" t="str">
        <f>IF($B57="","",IFERROR(VLOOKUP($B57,SERVIÇOS!$A:$F,5,0),IFERROR(VLOOKUP($B57,'COMPOSIÇÕES COMPLEMENTARES '!$C:$K,7,0),"")))</f>
        <v/>
      </c>
      <c r="H57" s="586" t="str">
        <f t="shared" si="14"/>
        <v/>
      </c>
      <c r="I57" s="586" t="str">
        <f t="shared" si="15"/>
        <v/>
      </c>
      <c r="J57" s="586" t="str">
        <f t="shared" si="16"/>
        <v/>
      </c>
      <c r="K57" s="586" t="str">
        <f t="shared" si="17"/>
        <v/>
      </c>
      <c r="L57" s="586"/>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5">
        <f t="shared" si="19"/>
        <v>0</v>
      </c>
      <c r="AL57" s="325">
        <v>0</v>
      </c>
    </row>
    <row r="58" spans="1:38" s="326" customFormat="1" ht="15" customHeight="1">
      <c r="A58" s="581"/>
      <c r="B58" s="504"/>
      <c r="C58" s="583" t="str">
        <f>IF($B58="","",IFERROR(VLOOKUP($B58,SERVIÇOS!$A:$F,2,0),IFERROR(VLOOKUP($B58,'COMPOSIÇÕES COMPLEMENTARES '!$C:$K,2,0),"")))</f>
        <v/>
      </c>
      <c r="D58" s="584" t="str">
        <f>IF($B58="","",IFERROR(VLOOKUP($B58,SERVIÇOS!$A:$F,3,0),IFERROR(VLOOKUP($B58,'COMPOSIÇÕES COMPLEMENTARES '!$C:$K,3,0),"")))</f>
        <v/>
      </c>
      <c r="E58" s="585"/>
      <c r="F58" s="586" t="str">
        <f>IF($B58="","",IFERROR(VLOOKUP($B58,SERVIÇOS!$A:$F,4,0),IFERROR(VLOOKUP($B58,'COMPOSIÇÕES COMPLEMENTARES '!$C:$K,6,0),"")))</f>
        <v/>
      </c>
      <c r="G58" s="586" t="str">
        <f>IF($B58="","",IFERROR(VLOOKUP($B58,SERVIÇOS!$A:$F,5,0),IFERROR(VLOOKUP($B58,'COMPOSIÇÕES COMPLEMENTARES '!$C:$K,7,0),"")))</f>
        <v/>
      </c>
      <c r="H58" s="586" t="str">
        <f t="shared" si="14"/>
        <v/>
      </c>
      <c r="I58" s="586" t="str">
        <f t="shared" si="15"/>
        <v/>
      </c>
      <c r="J58" s="586" t="str">
        <f t="shared" si="16"/>
        <v/>
      </c>
      <c r="K58" s="586" t="str">
        <f t="shared" si="17"/>
        <v/>
      </c>
      <c r="L58" s="586"/>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5">
        <f t="shared" si="19"/>
        <v>0</v>
      </c>
      <c r="AL58" s="325">
        <v>0</v>
      </c>
    </row>
    <row r="59" spans="1:38" s="326" customFormat="1" ht="15" customHeight="1">
      <c r="A59" s="581"/>
      <c r="B59" s="504"/>
      <c r="C59" s="583" t="str">
        <f>IF($B59="","",IFERROR(VLOOKUP($B59,SERVIÇOS!$A:$F,2,0),IFERROR(VLOOKUP($B59,'COMPOSIÇÕES COMPLEMENTARES '!$C:$K,2,0),"")))</f>
        <v/>
      </c>
      <c r="D59" s="584" t="str">
        <f>IF($B59="","",IFERROR(VLOOKUP($B59,SERVIÇOS!$A:$F,3,0),IFERROR(VLOOKUP($B59,'COMPOSIÇÕES COMPLEMENTARES '!$C:$K,3,0),"")))</f>
        <v/>
      </c>
      <c r="E59" s="585"/>
      <c r="F59" s="586" t="str">
        <f>IF($B59="","",IFERROR(VLOOKUP($B59,SERVIÇOS!$A:$F,4,0),IFERROR(VLOOKUP($B59,'COMPOSIÇÕES COMPLEMENTARES '!$C:$K,6,0),"")))</f>
        <v/>
      </c>
      <c r="G59" s="586" t="str">
        <f>IF($B59="","",IFERROR(VLOOKUP($B59,SERVIÇOS!$A:$F,5,0),IFERROR(VLOOKUP($B59,'COMPOSIÇÕES COMPLEMENTARES '!$C:$K,7,0),"")))</f>
        <v/>
      </c>
      <c r="H59" s="586" t="str">
        <f t="shared" si="14"/>
        <v/>
      </c>
      <c r="I59" s="586" t="str">
        <f t="shared" si="15"/>
        <v/>
      </c>
      <c r="J59" s="586" t="str">
        <f t="shared" si="16"/>
        <v/>
      </c>
      <c r="K59" s="586" t="str">
        <f t="shared" si="17"/>
        <v/>
      </c>
      <c r="L59" s="586"/>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5">
        <f t="shared" si="19"/>
        <v>0</v>
      </c>
      <c r="AL59" s="325">
        <v>0</v>
      </c>
    </row>
    <row r="60" spans="1:38" s="326" customFormat="1" ht="15" customHeight="1">
      <c r="A60" s="581"/>
      <c r="B60" s="504"/>
      <c r="C60" s="583" t="str">
        <f>IF($B60="","",IFERROR(VLOOKUP($B60,SERVIÇOS!$A:$F,2,0),IFERROR(VLOOKUP($B60,'COMPOSIÇÕES COMPLEMENTARES '!$C:$K,2,0),"")))</f>
        <v/>
      </c>
      <c r="D60" s="584" t="str">
        <f>IF($B60="","",IFERROR(VLOOKUP($B60,SERVIÇOS!$A:$F,3,0),IFERROR(VLOOKUP($B60,'COMPOSIÇÕES COMPLEMENTARES '!$C:$K,3,0),"")))</f>
        <v/>
      </c>
      <c r="E60" s="585"/>
      <c r="F60" s="586" t="str">
        <f>IF($B60="","",IFERROR(VLOOKUP($B60,SERVIÇOS!$A:$F,4,0),IFERROR(VLOOKUP($B60,'COMPOSIÇÕES COMPLEMENTARES '!$C:$K,6,0),"")))</f>
        <v/>
      </c>
      <c r="G60" s="586" t="str">
        <f>IF($B60="","",IFERROR(VLOOKUP($B60,SERVIÇOS!$A:$F,5,0),IFERROR(VLOOKUP($B60,'COMPOSIÇÕES COMPLEMENTARES '!$C:$K,7,0),"")))</f>
        <v/>
      </c>
      <c r="H60" s="586" t="str">
        <f t="shared" si="14"/>
        <v/>
      </c>
      <c r="I60" s="586" t="str">
        <f t="shared" si="15"/>
        <v/>
      </c>
      <c r="J60" s="586" t="str">
        <f t="shared" si="16"/>
        <v/>
      </c>
      <c r="K60" s="586" t="str">
        <f t="shared" si="17"/>
        <v/>
      </c>
      <c r="L60" s="586"/>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5">
        <f t="shared" si="19"/>
        <v>0</v>
      </c>
      <c r="AL60" s="325">
        <v>0</v>
      </c>
    </row>
    <row r="61" spans="1:38" s="326" customFormat="1" ht="15" customHeight="1">
      <c r="A61" s="581"/>
      <c r="B61" s="504"/>
      <c r="C61" s="583" t="str">
        <f>IF($B61="","",IFERROR(VLOOKUP($B61,SERVIÇOS!$A:$F,2,0),IFERROR(VLOOKUP($B61,'COMPOSIÇÕES COMPLEMENTARES '!$C:$K,2,0),"")))</f>
        <v/>
      </c>
      <c r="D61" s="584" t="str">
        <f>IF($B61="","",IFERROR(VLOOKUP($B61,SERVIÇOS!$A:$F,3,0),IFERROR(VLOOKUP($B61,'COMPOSIÇÕES COMPLEMENTARES '!$C:$K,3,0),"")))</f>
        <v/>
      </c>
      <c r="E61" s="585"/>
      <c r="F61" s="586" t="str">
        <f>IF($B61="","",IFERROR(VLOOKUP($B61,SERVIÇOS!$A:$F,4,0),IFERROR(VLOOKUP($B61,'COMPOSIÇÕES COMPLEMENTARES '!$C:$K,6,0),"")))</f>
        <v/>
      </c>
      <c r="G61" s="586" t="str">
        <f>IF($B61="","",IFERROR(VLOOKUP($B61,SERVIÇOS!$A:$F,5,0),IFERROR(VLOOKUP($B61,'COMPOSIÇÕES COMPLEMENTARES '!$C:$K,7,0),"")))</f>
        <v/>
      </c>
      <c r="H61" s="586" t="str">
        <f t="shared" si="14"/>
        <v/>
      </c>
      <c r="I61" s="586" t="str">
        <f t="shared" si="15"/>
        <v/>
      </c>
      <c r="J61" s="586" t="str">
        <f t="shared" si="16"/>
        <v/>
      </c>
      <c r="K61" s="586" t="str">
        <f t="shared" si="17"/>
        <v/>
      </c>
      <c r="L61" s="586"/>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5">
        <f t="shared" si="19"/>
        <v>0</v>
      </c>
      <c r="AL61" s="325">
        <v>0</v>
      </c>
    </row>
    <row r="62" spans="1:38" s="326" customFormat="1" ht="15" customHeight="1">
      <c r="A62" s="581"/>
      <c r="B62" s="504"/>
      <c r="C62" s="583" t="str">
        <f>IF($B62="","",IFERROR(VLOOKUP($B62,SERVIÇOS!$A:$F,2,0),IFERROR(VLOOKUP($B62,'COMPOSIÇÕES COMPLEMENTARES '!$C:$K,2,0),"")))</f>
        <v/>
      </c>
      <c r="D62" s="584" t="str">
        <f>IF($B62="","",IFERROR(VLOOKUP($B62,SERVIÇOS!$A:$F,3,0),IFERROR(VLOOKUP($B62,'COMPOSIÇÕES COMPLEMENTARES '!$C:$K,3,0),"")))</f>
        <v/>
      </c>
      <c r="E62" s="585"/>
      <c r="F62" s="586" t="str">
        <f>IF($B62="","",IFERROR(VLOOKUP($B62,SERVIÇOS!$A:$F,4,0),IFERROR(VLOOKUP($B62,'COMPOSIÇÕES COMPLEMENTARES '!$C:$K,6,0),"")))</f>
        <v/>
      </c>
      <c r="G62" s="586" t="str">
        <f>IF($B62="","",IFERROR(VLOOKUP($B62,SERVIÇOS!$A:$F,5,0),IFERROR(VLOOKUP($B62,'COMPOSIÇÕES COMPLEMENTARES '!$C:$K,7,0),"")))</f>
        <v/>
      </c>
      <c r="H62" s="586" t="str">
        <f t="shared" si="14"/>
        <v/>
      </c>
      <c r="I62" s="586" t="str">
        <f t="shared" si="15"/>
        <v/>
      </c>
      <c r="J62" s="586" t="str">
        <f t="shared" si="16"/>
        <v/>
      </c>
      <c r="K62" s="586" t="str">
        <f t="shared" si="17"/>
        <v/>
      </c>
      <c r="L62" s="586"/>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5">
        <f t="shared" si="19"/>
        <v>0</v>
      </c>
      <c r="AL62" s="325">
        <v>0</v>
      </c>
    </row>
    <row r="63" spans="1:38" s="326" customFormat="1" ht="15" customHeight="1">
      <c r="A63" s="581"/>
      <c r="B63" s="504"/>
      <c r="C63" s="583" t="str">
        <f>IF($B63="","",IFERROR(VLOOKUP($B63,SERVIÇOS!$A:$F,2,0),IFERROR(VLOOKUP($B63,'COMPOSIÇÕES COMPLEMENTARES '!$C:$K,2,0),"")))</f>
        <v/>
      </c>
      <c r="D63" s="584" t="str">
        <f>IF($B63="","",IFERROR(VLOOKUP($B63,SERVIÇOS!$A:$F,3,0),IFERROR(VLOOKUP($B63,'COMPOSIÇÕES COMPLEMENTARES '!$C:$K,3,0),"")))</f>
        <v/>
      </c>
      <c r="E63" s="585"/>
      <c r="F63" s="586" t="str">
        <f>IF($B63="","",IFERROR(VLOOKUP($B63,SERVIÇOS!$A:$F,4,0),IFERROR(VLOOKUP($B63,'COMPOSIÇÕES COMPLEMENTARES '!$C:$K,6,0),"")))</f>
        <v/>
      </c>
      <c r="G63" s="586" t="str">
        <f>IF($B63="","",IFERROR(VLOOKUP($B63,SERVIÇOS!$A:$F,5,0),IFERROR(VLOOKUP($B63,'COMPOSIÇÕES COMPLEMENTARES '!$C:$K,7,0),"")))</f>
        <v/>
      </c>
      <c r="H63" s="586" t="str">
        <f t="shared" si="14"/>
        <v/>
      </c>
      <c r="I63" s="586" t="str">
        <f t="shared" si="15"/>
        <v/>
      </c>
      <c r="J63" s="586" t="str">
        <f t="shared" si="16"/>
        <v/>
      </c>
      <c r="K63" s="586" t="str">
        <f t="shared" si="17"/>
        <v/>
      </c>
      <c r="L63" s="586"/>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5">
        <f t="shared" si="19"/>
        <v>0</v>
      </c>
      <c r="AL63" s="325">
        <v>0</v>
      </c>
    </row>
    <row r="64" spans="1:38" s="326" customFormat="1" ht="15" customHeight="1">
      <c r="A64" s="581"/>
      <c r="B64" s="504"/>
      <c r="C64" s="583" t="str">
        <f>IF($B64="","",IFERROR(VLOOKUP($B64,SERVIÇOS!$A:$F,2,0),IFERROR(VLOOKUP($B64,'COMPOSIÇÕES COMPLEMENTARES '!$C:$K,2,0),"")))</f>
        <v/>
      </c>
      <c r="D64" s="584" t="str">
        <f>IF($B64="","",IFERROR(VLOOKUP($B64,SERVIÇOS!$A:$F,3,0),IFERROR(VLOOKUP($B64,'COMPOSIÇÕES COMPLEMENTARES '!$C:$K,3,0),"")))</f>
        <v/>
      </c>
      <c r="E64" s="585"/>
      <c r="F64" s="586" t="str">
        <f>IF($B64="","",IFERROR(VLOOKUP($B64,SERVIÇOS!$A:$F,4,0),IFERROR(VLOOKUP($B64,'COMPOSIÇÕES COMPLEMENTARES '!$C:$K,6,0),"")))</f>
        <v/>
      </c>
      <c r="G64" s="586" t="str">
        <f>IF($B64="","",IFERROR(VLOOKUP($B64,SERVIÇOS!$A:$F,5,0),IFERROR(VLOOKUP($B64,'COMPOSIÇÕES COMPLEMENTARES '!$C:$K,7,0),"")))</f>
        <v/>
      </c>
      <c r="H64" s="586" t="str">
        <f t="shared" si="14"/>
        <v/>
      </c>
      <c r="I64" s="586" t="str">
        <f t="shared" si="15"/>
        <v/>
      </c>
      <c r="J64" s="586" t="str">
        <f t="shared" si="16"/>
        <v/>
      </c>
      <c r="K64" s="586" t="str">
        <f t="shared" si="17"/>
        <v/>
      </c>
      <c r="L64" s="586"/>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5">
        <f t="shared" si="19"/>
        <v>0</v>
      </c>
      <c r="AL64" s="325">
        <v>0</v>
      </c>
    </row>
    <row r="65" spans="1:38" s="326" customFormat="1" ht="15" customHeight="1">
      <c r="A65" s="581"/>
      <c r="B65" s="504"/>
      <c r="C65" s="583" t="str">
        <f>IF($B65="","",IFERROR(VLOOKUP($B65,SERVIÇOS!$A:$F,2,0),IFERROR(VLOOKUP($B65,'COMPOSIÇÕES COMPLEMENTARES '!$C:$K,2,0),"")))</f>
        <v/>
      </c>
      <c r="D65" s="584" t="str">
        <f>IF($B65="","",IFERROR(VLOOKUP($B65,SERVIÇOS!$A:$F,3,0),IFERROR(VLOOKUP($B65,'COMPOSIÇÕES COMPLEMENTARES '!$C:$K,3,0),"")))</f>
        <v/>
      </c>
      <c r="E65" s="585"/>
      <c r="F65" s="586" t="str">
        <f>IF($B65="","",IFERROR(VLOOKUP($B65,SERVIÇOS!$A:$F,4,0),IFERROR(VLOOKUP($B65,'COMPOSIÇÕES COMPLEMENTARES '!$C:$K,6,0),"")))</f>
        <v/>
      </c>
      <c r="G65" s="586" t="str">
        <f>IF($B65="","",IFERROR(VLOOKUP($B65,SERVIÇOS!$A:$F,5,0),IFERROR(VLOOKUP($B65,'COMPOSIÇÕES COMPLEMENTARES '!$C:$K,7,0),"")))</f>
        <v/>
      </c>
      <c r="H65" s="586" t="str">
        <f t="shared" si="14"/>
        <v/>
      </c>
      <c r="I65" s="586" t="str">
        <f t="shared" si="15"/>
        <v/>
      </c>
      <c r="J65" s="586" t="str">
        <f t="shared" si="16"/>
        <v/>
      </c>
      <c r="K65" s="586" t="str">
        <f t="shared" si="17"/>
        <v/>
      </c>
      <c r="L65" s="586"/>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5"/>
      <c r="AL65" s="325"/>
    </row>
    <row r="66" spans="1:38" s="326" customFormat="1" ht="15" customHeight="1">
      <c r="A66" s="581"/>
      <c r="B66" s="504"/>
      <c r="C66" s="583" t="str">
        <f>IF($B66="","",IFERROR(VLOOKUP($B66,SERVIÇOS!$A:$F,2,0),IFERROR(VLOOKUP($B66,'COMPOSIÇÕES COMPLEMENTARES '!$C:$K,2,0),"")))</f>
        <v/>
      </c>
      <c r="D66" s="584" t="str">
        <f>IF($B66="","",IFERROR(VLOOKUP($B66,SERVIÇOS!$A:$F,3,0),IFERROR(VLOOKUP($B66,'COMPOSIÇÕES COMPLEMENTARES '!$C:$K,3,0),"")))</f>
        <v/>
      </c>
      <c r="E66" s="585"/>
      <c r="F66" s="586" t="str">
        <f>IF($B66="","",IFERROR(VLOOKUP($B66,SERVIÇOS!$A:$F,4,0),IFERROR(VLOOKUP($B66,'COMPOSIÇÕES COMPLEMENTARES '!$C:$K,6,0),"")))</f>
        <v/>
      </c>
      <c r="G66" s="586" t="str">
        <f>IF($B66="","",IFERROR(VLOOKUP($B66,SERVIÇOS!$A:$F,5,0),IFERROR(VLOOKUP($B66,'COMPOSIÇÕES COMPLEMENTARES '!$C:$K,7,0),"")))</f>
        <v/>
      </c>
      <c r="H66" s="586" t="str">
        <f t="shared" si="14"/>
        <v/>
      </c>
      <c r="I66" s="586" t="str">
        <f t="shared" si="15"/>
        <v/>
      </c>
      <c r="J66" s="586" t="str">
        <f t="shared" si="16"/>
        <v/>
      </c>
      <c r="K66" s="586" t="str">
        <f t="shared" si="17"/>
        <v/>
      </c>
      <c r="L66" s="586"/>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5">
        <f t="shared" si="19"/>
        <v>0</v>
      </c>
      <c r="AL66" s="325">
        <v>0</v>
      </c>
    </row>
    <row r="67" spans="1:38" s="326" customFormat="1" ht="15" customHeight="1">
      <c r="A67" s="581"/>
      <c r="B67" s="504"/>
      <c r="C67" s="583" t="str">
        <f>IF($B67="","",IFERROR(VLOOKUP($B67,SERVIÇOS!$A:$F,2,0),IFERROR(VLOOKUP($B67,'COMPOSIÇÕES COMPLEMENTARES '!$C:$K,2,0),"")))</f>
        <v/>
      </c>
      <c r="D67" s="584" t="str">
        <f>IF($B67="","",IFERROR(VLOOKUP($B67,SERVIÇOS!$A:$F,3,0),IFERROR(VLOOKUP($B67,'COMPOSIÇÕES COMPLEMENTARES '!$C:$K,3,0),"")))</f>
        <v/>
      </c>
      <c r="E67" s="585"/>
      <c r="F67" s="586" t="str">
        <f>IF($B67="","",IFERROR(VLOOKUP($B67,SERVIÇOS!$A:$F,4,0),IFERROR(VLOOKUP($B67,'COMPOSIÇÕES COMPLEMENTARES '!$C:$K,6,0),"")))</f>
        <v/>
      </c>
      <c r="G67" s="586" t="str">
        <f>IF($B67="","",IFERROR(VLOOKUP($B67,SERVIÇOS!$A:$F,5,0),IFERROR(VLOOKUP($B67,'COMPOSIÇÕES COMPLEMENTARES '!$C:$K,7,0),"")))</f>
        <v/>
      </c>
      <c r="H67" s="586" t="str">
        <f t="shared" si="14"/>
        <v/>
      </c>
      <c r="I67" s="586" t="str">
        <f t="shared" si="15"/>
        <v/>
      </c>
      <c r="J67" s="586" t="str">
        <f t="shared" si="16"/>
        <v/>
      </c>
      <c r="K67" s="586" t="str">
        <f t="shared" si="17"/>
        <v/>
      </c>
      <c r="L67" s="586"/>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5">
        <f t="shared" si="19"/>
        <v>0</v>
      </c>
      <c r="AL67" s="325">
        <v>0</v>
      </c>
    </row>
    <row r="68" spans="1:38" s="326" customFormat="1" ht="15" customHeight="1">
      <c r="A68" s="581"/>
      <c r="B68" s="504"/>
      <c r="C68" s="583" t="str">
        <f>IF($B68="","",IFERROR(VLOOKUP($B68,SERVIÇOS!$A:$F,2,0),IFERROR(VLOOKUP($B68,'COMPOSIÇÕES COMPLEMENTARES '!$C:$K,2,0),"")))</f>
        <v/>
      </c>
      <c r="D68" s="584" t="str">
        <f>IF($B68="","",IFERROR(VLOOKUP($B68,SERVIÇOS!$A:$F,3,0),IFERROR(VLOOKUP($B68,'COMPOSIÇÕES COMPLEMENTARES '!$C:$K,3,0),"")))</f>
        <v/>
      </c>
      <c r="E68" s="585"/>
      <c r="F68" s="586" t="str">
        <f>IF($B68="","",IFERROR(VLOOKUP($B68,SERVIÇOS!$A:$F,4,0),IFERROR(VLOOKUP($B68,'COMPOSIÇÕES COMPLEMENTARES '!$C:$K,6,0),"")))</f>
        <v/>
      </c>
      <c r="G68" s="586" t="str">
        <f>IF($B68="","",IFERROR(VLOOKUP($B68,SERVIÇOS!$A:$F,5,0),IFERROR(VLOOKUP($B68,'COMPOSIÇÕES COMPLEMENTARES '!$C:$K,7,0),"")))</f>
        <v/>
      </c>
      <c r="H68" s="586" t="str">
        <f t="shared" si="14"/>
        <v/>
      </c>
      <c r="I68" s="586" t="str">
        <f t="shared" si="15"/>
        <v/>
      </c>
      <c r="J68" s="586" t="str">
        <f t="shared" si="16"/>
        <v/>
      </c>
      <c r="K68" s="586" t="str">
        <f t="shared" si="17"/>
        <v/>
      </c>
      <c r="L68" s="586"/>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5">
        <f t="shared" si="19"/>
        <v>0</v>
      </c>
      <c r="AL68" s="325">
        <v>0</v>
      </c>
    </row>
    <row r="69" spans="1:38" s="326" customFormat="1" ht="15" customHeight="1">
      <c r="A69" s="581"/>
      <c r="B69" s="504"/>
      <c r="C69" s="583" t="str">
        <f>IF($B69="","",IFERROR(VLOOKUP($B69,SERVIÇOS!$A:$F,2,0),IFERROR(VLOOKUP($B69,'COMPOSIÇÕES COMPLEMENTARES '!$C:$K,2,0),"")))</f>
        <v/>
      </c>
      <c r="D69" s="584" t="str">
        <f>IF($B69="","",IFERROR(VLOOKUP($B69,SERVIÇOS!$A:$F,3,0),IFERROR(VLOOKUP($B69,'COMPOSIÇÕES COMPLEMENTARES '!$C:$K,3,0),"")))</f>
        <v/>
      </c>
      <c r="E69" s="585"/>
      <c r="F69" s="586" t="str">
        <f>IF($B69="","",IFERROR(VLOOKUP($B69,SERVIÇOS!$A:$F,4,0),IFERROR(VLOOKUP($B69,'COMPOSIÇÕES COMPLEMENTARES '!$C:$K,6,0),"")))</f>
        <v/>
      </c>
      <c r="G69" s="586" t="str">
        <f>IF($B69="","",IFERROR(VLOOKUP($B69,SERVIÇOS!$A:$F,5,0),IFERROR(VLOOKUP($B69,'COMPOSIÇÕES COMPLEMENTARES '!$C:$K,7,0),"")))</f>
        <v/>
      </c>
      <c r="H69" s="586" t="str">
        <f t="shared" si="14"/>
        <v/>
      </c>
      <c r="I69" s="586" t="str">
        <f t="shared" si="15"/>
        <v/>
      </c>
      <c r="J69" s="586" t="str">
        <f t="shared" si="16"/>
        <v/>
      </c>
      <c r="K69" s="586" t="str">
        <f t="shared" si="17"/>
        <v/>
      </c>
      <c r="L69" s="586"/>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5">
        <f t="shared" si="19"/>
        <v>0</v>
      </c>
      <c r="AL69" s="325">
        <v>0</v>
      </c>
    </row>
    <row r="70" spans="1:38" s="326" customFormat="1" ht="15" customHeight="1">
      <c r="A70" s="581"/>
      <c r="B70" s="504"/>
      <c r="C70" s="583" t="str">
        <f>IF($B70="","",IFERROR(VLOOKUP($B70,SERVIÇOS!$A:$F,2,0),IFERROR(VLOOKUP($B70,'COMPOSIÇÕES COMPLEMENTARES '!$C:$K,2,0),"")))</f>
        <v/>
      </c>
      <c r="D70" s="584" t="str">
        <f>IF($B70="","",IFERROR(VLOOKUP($B70,SERVIÇOS!$A:$F,3,0),IFERROR(VLOOKUP($B70,'COMPOSIÇÕES COMPLEMENTARES '!$C:$K,3,0),"")))</f>
        <v/>
      </c>
      <c r="E70" s="585"/>
      <c r="F70" s="586" t="str">
        <f>IF($B70="","",IFERROR(VLOOKUP($B70,SERVIÇOS!$A:$F,4,0),IFERROR(VLOOKUP($B70,'COMPOSIÇÕES COMPLEMENTARES '!$C:$K,6,0),"")))</f>
        <v/>
      </c>
      <c r="G70" s="586" t="str">
        <f>IF($B70="","",IFERROR(VLOOKUP($B70,SERVIÇOS!$A:$F,5,0),IFERROR(VLOOKUP($B70,'COMPOSIÇÕES COMPLEMENTARES '!$C:$K,7,0),"")))</f>
        <v/>
      </c>
      <c r="H70" s="586" t="str">
        <f t="shared" si="14"/>
        <v/>
      </c>
      <c r="I70" s="586" t="str">
        <f t="shared" si="15"/>
        <v/>
      </c>
      <c r="J70" s="586" t="str">
        <f t="shared" si="16"/>
        <v/>
      </c>
      <c r="K70" s="586" t="str">
        <f t="shared" si="17"/>
        <v/>
      </c>
      <c r="L70" s="586"/>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5"/>
      <c r="AL70" s="325"/>
    </row>
    <row r="71" spans="1:38" s="326" customFormat="1" ht="15" customHeight="1">
      <c r="A71" s="581"/>
      <c r="B71" s="504"/>
      <c r="C71" s="583" t="str">
        <f>IF($B71="","",IFERROR(VLOOKUP($B71,SERVIÇOS!$A:$F,2,0),IFERROR(VLOOKUP($B71,'COMPOSIÇÕES COMPLEMENTARES '!$C:$K,2,0),"")))</f>
        <v/>
      </c>
      <c r="D71" s="584" t="str">
        <f>IF($B71="","",IFERROR(VLOOKUP($B71,SERVIÇOS!$A:$F,3,0),IFERROR(VLOOKUP($B71,'COMPOSIÇÕES COMPLEMENTARES '!$C:$K,3,0),"")))</f>
        <v/>
      </c>
      <c r="E71" s="585"/>
      <c r="F71" s="586" t="str">
        <f>IF($B71="","",IFERROR(VLOOKUP($B71,SERVIÇOS!$A:$F,4,0),IFERROR(VLOOKUP($B71,'COMPOSIÇÕES COMPLEMENTARES '!$C:$K,6,0),"")))</f>
        <v/>
      </c>
      <c r="G71" s="586" t="str">
        <f>IF($B71="","",IFERROR(VLOOKUP($B71,SERVIÇOS!$A:$F,5,0),IFERROR(VLOOKUP($B71,'COMPOSIÇÕES COMPLEMENTARES '!$C:$K,7,0),"")))</f>
        <v/>
      </c>
      <c r="H71" s="586" t="str">
        <f t="shared" si="14"/>
        <v/>
      </c>
      <c r="I71" s="586" t="str">
        <f t="shared" si="15"/>
        <v/>
      </c>
      <c r="J71" s="586" t="str">
        <f t="shared" si="16"/>
        <v/>
      </c>
      <c r="K71" s="586" t="str">
        <f t="shared" si="17"/>
        <v/>
      </c>
      <c r="L71" s="586"/>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5">
        <f t="shared" si="19"/>
        <v>0</v>
      </c>
      <c r="AL71" s="325">
        <v>0</v>
      </c>
    </row>
    <row r="72" spans="1:38" s="326" customFormat="1" ht="15" customHeight="1">
      <c r="A72" s="581"/>
      <c r="B72" s="504"/>
      <c r="C72" s="583" t="str">
        <f>IF($B72="","",IFERROR(VLOOKUP($B72,SERVIÇOS!$A:$F,2,0),IFERROR(VLOOKUP($B72,'COMPOSIÇÕES COMPLEMENTARES '!$C:$K,2,0),"")))</f>
        <v/>
      </c>
      <c r="D72" s="584" t="str">
        <f>IF($B72="","",IFERROR(VLOOKUP($B72,SERVIÇOS!$A:$F,3,0),IFERROR(VLOOKUP($B72,'COMPOSIÇÕES COMPLEMENTARES '!$C:$K,3,0),"")))</f>
        <v/>
      </c>
      <c r="E72" s="585"/>
      <c r="F72" s="586" t="str">
        <f>IF($B72="","",IFERROR(VLOOKUP($B72,SERVIÇOS!$A:$F,4,0),IFERROR(VLOOKUP($B72,'COMPOSIÇÕES COMPLEMENTARES '!$C:$K,6,0),"")))</f>
        <v/>
      </c>
      <c r="G72" s="586" t="str">
        <f>IF($B72="","",IFERROR(VLOOKUP($B72,SERVIÇOS!$A:$F,5,0),IFERROR(VLOOKUP($B72,'COMPOSIÇÕES COMPLEMENTARES '!$C:$K,7,0),"")))</f>
        <v/>
      </c>
      <c r="H72" s="586" t="str">
        <f t="shared" si="14"/>
        <v/>
      </c>
      <c r="I72" s="586" t="str">
        <f t="shared" si="15"/>
        <v/>
      </c>
      <c r="J72" s="586" t="str">
        <f t="shared" si="16"/>
        <v/>
      </c>
      <c r="K72" s="586" t="str">
        <f t="shared" si="17"/>
        <v/>
      </c>
      <c r="L72" s="586"/>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5">
        <f t="shared" si="19"/>
        <v>0</v>
      </c>
      <c r="AL72" s="325">
        <v>0</v>
      </c>
    </row>
    <row r="73" spans="1:38" s="326" customFormat="1" ht="15" customHeight="1">
      <c r="A73" s="581"/>
      <c r="B73" s="504"/>
      <c r="C73" s="583" t="str">
        <f>IF($B73="","",IFERROR(VLOOKUP($B73,SERVIÇOS!$A:$F,2,0),IFERROR(VLOOKUP($B73,'COMPOSIÇÕES COMPLEMENTARES '!$C:$K,2,0),"")))</f>
        <v/>
      </c>
      <c r="D73" s="584" t="str">
        <f>IF($B73="","",IFERROR(VLOOKUP($B73,SERVIÇOS!$A:$F,3,0),IFERROR(VLOOKUP($B73,'COMPOSIÇÕES COMPLEMENTARES '!$C:$K,3,0),"")))</f>
        <v/>
      </c>
      <c r="E73" s="585"/>
      <c r="F73" s="586" t="str">
        <f>IF($B73="","",IFERROR(VLOOKUP($B73,SERVIÇOS!$A:$F,4,0),IFERROR(VLOOKUP($B73,'COMPOSIÇÕES COMPLEMENTARES '!$C:$K,6,0),"")))</f>
        <v/>
      </c>
      <c r="G73" s="586" t="str">
        <f>IF($B73="","",IFERROR(VLOOKUP($B73,SERVIÇOS!$A:$F,5,0),IFERROR(VLOOKUP($B73,'COMPOSIÇÕES COMPLEMENTARES '!$C:$K,7,0),"")))</f>
        <v/>
      </c>
      <c r="H73" s="586" t="str">
        <f t="shared" si="14"/>
        <v/>
      </c>
      <c r="I73" s="586" t="str">
        <f t="shared" si="15"/>
        <v/>
      </c>
      <c r="J73" s="586" t="str">
        <f t="shared" si="16"/>
        <v/>
      </c>
      <c r="K73" s="586" t="str">
        <f t="shared" si="17"/>
        <v/>
      </c>
      <c r="L73" s="586"/>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5">
        <f t="shared" si="19"/>
        <v>0</v>
      </c>
      <c r="AL73" s="325">
        <v>0</v>
      </c>
    </row>
    <row r="74" spans="1:38" s="326" customFormat="1" ht="15" customHeight="1">
      <c r="A74" s="581"/>
      <c r="B74" s="504"/>
      <c r="C74" s="583" t="str">
        <f>IF($B74="","",IFERROR(VLOOKUP($B74,SERVIÇOS!$A:$F,2,0),IFERROR(VLOOKUP($B74,'COMPOSIÇÕES COMPLEMENTARES '!$C:$K,2,0),"")))</f>
        <v/>
      </c>
      <c r="D74" s="584" t="str">
        <f>IF($B74="","",IFERROR(VLOOKUP($B74,SERVIÇOS!$A:$F,3,0),IFERROR(VLOOKUP($B74,'COMPOSIÇÕES COMPLEMENTARES '!$C:$K,3,0),"")))</f>
        <v/>
      </c>
      <c r="E74" s="585"/>
      <c r="F74" s="586" t="str">
        <f>IF($B74="","",IFERROR(VLOOKUP($B74,SERVIÇOS!$A:$F,4,0),IFERROR(VLOOKUP($B74,'COMPOSIÇÕES COMPLEMENTARES '!$C:$K,6,0),"")))</f>
        <v/>
      </c>
      <c r="G74" s="586" t="str">
        <f>IF($B74="","",IFERROR(VLOOKUP($B74,SERVIÇOS!$A:$F,5,0),IFERROR(VLOOKUP($B74,'COMPOSIÇÕES COMPLEMENTARES '!$C:$K,7,0),"")))</f>
        <v/>
      </c>
      <c r="H74" s="586" t="str">
        <f t="shared" si="14"/>
        <v/>
      </c>
      <c r="I74" s="586" t="str">
        <f t="shared" si="15"/>
        <v/>
      </c>
      <c r="J74" s="586" t="str">
        <f t="shared" si="16"/>
        <v/>
      </c>
      <c r="K74" s="586" t="str">
        <f t="shared" si="17"/>
        <v/>
      </c>
      <c r="L74" s="586"/>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5">
        <f t="shared" si="19"/>
        <v>0</v>
      </c>
      <c r="AL74" s="325">
        <v>0</v>
      </c>
    </row>
    <row r="75" spans="1:38" s="326" customFormat="1" ht="15" customHeight="1">
      <c r="A75" s="581"/>
      <c r="B75" s="504"/>
      <c r="C75" s="583" t="str">
        <f>IF($B75="","",IFERROR(VLOOKUP($B75,SERVIÇOS!$A:$F,2,0),IFERROR(VLOOKUP($B75,'COMPOSIÇÕES COMPLEMENTARES '!$C:$K,2,0),"")))</f>
        <v/>
      </c>
      <c r="D75" s="584" t="str">
        <f>IF($B75="","",IFERROR(VLOOKUP($B75,SERVIÇOS!$A:$F,3,0),IFERROR(VLOOKUP($B75,'COMPOSIÇÕES COMPLEMENTARES '!$C:$K,3,0),"")))</f>
        <v/>
      </c>
      <c r="E75" s="585"/>
      <c r="F75" s="586" t="str">
        <f>IF($B75="","",IFERROR(VLOOKUP($B75,SERVIÇOS!$A:$F,4,0),IFERROR(VLOOKUP($B75,'COMPOSIÇÕES COMPLEMENTARES '!$C:$K,6,0),"")))</f>
        <v/>
      </c>
      <c r="G75" s="586" t="str">
        <f>IF($B75="","",IFERROR(VLOOKUP($B75,SERVIÇOS!$A:$F,5,0),IFERROR(VLOOKUP($B75,'COMPOSIÇÕES COMPLEMENTARES '!$C:$K,7,0),"")))</f>
        <v/>
      </c>
      <c r="H75" s="586" t="str">
        <f t="shared" si="14"/>
        <v/>
      </c>
      <c r="I75" s="586" t="str">
        <f t="shared" si="15"/>
        <v/>
      </c>
      <c r="J75" s="586" t="str">
        <f t="shared" si="16"/>
        <v/>
      </c>
      <c r="K75" s="586" t="str">
        <f t="shared" si="17"/>
        <v/>
      </c>
      <c r="L75" s="586"/>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5">
        <f t="shared" si="19"/>
        <v>0</v>
      </c>
      <c r="AL75" s="325">
        <v>0</v>
      </c>
    </row>
    <row r="76" spans="1:38" s="326" customFormat="1" ht="15" customHeight="1">
      <c r="A76" s="581"/>
      <c r="B76" s="504"/>
      <c r="C76" s="583" t="str">
        <f>IF($B76="","",IFERROR(VLOOKUP($B76,SERVIÇOS!$A:$F,2,0),IFERROR(VLOOKUP($B76,'COMPOSIÇÕES COMPLEMENTARES '!$C:$K,2,0),"")))</f>
        <v/>
      </c>
      <c r="D76" s="584" t="str">
        <f>IF($B76="","",IFERROR(VLOOKUP($B76,SERVIÇOS!$A:$F,3,0),IFERROR(VLOOKUP($B76,'COMPOSIÇÕES COMPLEMENTARES '!$C:$K,3,0),"")))</f>
        <v/>
      </c>
      <c r="E76" s="585"/>
      <c r="F76" s="586" t="str">
        <f>IF($B76="","",IFERROR(VLOOKUP($B76,SERVIÇOS!$A:$F,4,0),IFERROR(VLOOKUP($B76,'COMPOSIÇÕES COMPLEMENTARES '!$C:$K,6,0),"")))</f>
        <v/>
      </c>
      <c r="G76" s="586" t="str">
        <f>IF($B76="","",IFERROR(VLOOKUP($B76,SERVIÇOS!$A:$F,5,0),IFERROR(VLOOKUP($B76,'COMPOSIÇÕES COMPLEMENTARES '!$C:$K,7,0),"")))</f>
        <v/>
      </c>
      <c r="H76" s="586" t="str">
        <f t="shared" si="14"/>
        <v/>
      </c>
      <c r="I76" s="586" t="str">
        <f t="shared" si="15"/>
        <v/>
      </c>
      <c r="J76" s="586" t="str">
        <f t="shared" si="16"/>
        <v/>
      </c>
      <c r="K76" s="586" t="str">
        <f t="shared" si="17"/>
        <v/>
      </c>
      <c r="L76" s="586"/>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5">
        <f t="shared" si="19"/>
        <v>0</v>
      </c>
      <c r="AL76" s="325">
        <v>0</v>
      </c>
    </row>
    <row r="77" spans="1:38" s="326" customFormat="1" ht="15" customHeight="1">
      <c r="A77" s="581"/>
      <c r="B77" s="504"/>
      <c r="C77" s="583" t="str">
        <f>IF($B77="","",IFERROR(VLOOKUP($B77,SERVIÇOS!$A:$F,2,0),IFERROR(VLOOKUP($B77,'COMPOSIÇÕES COMPLEMENTARES '!$C:$K,2,0),"")))</f>
        <v/>
      </c>
      <c r="D77" s="584" t="str">
        <f>IF($B77="","",IFERROR(VLOOKUP($B77,SERVIÇOS!$A:$F,3,0),IFERROR(VLOOKUP($B77,'COMPOSIÇÕES COMPLEMENTARES '!$C:$K,3,0),"")))</f>
        <v/>
      </c>
      <c r="E77" s="585"/>
      <c r="F77" s="586" t="str">
        <f>IF($B77="","",IFERROR(VLOOKUP($B77,SERVIÇOS!$A:$F,4,0),IFERROR(VLOOKUP($B77,'COMPOSIÇÕES COMPLEMENTARES '!$C:$K,6,0),"")))</f>
        <v/>
      </c>
      <c r="G77" s="586" t="str">
        <f>IF($B77="","",IFERROR(VLOOKUP($B77,SERVIÇOS!$A:$F,5,0),IFERROR(VLOOKUP($B77,'COMPOSIÇÕES COMPLEMENTARES '!$C:$K,7,0),"")))</f>
        <v/>
      </c>
      <c r="H77" s="586" t="str">
        <f t="shared" si="14"/>
        <v/>
      </c>
      <c r="I77" s="586" t="str">
        <f t="shared" si="15"/>
        <v/>
      </c>
      <c r="J77" s="586" t="str">
        <f t="shared" si="16"/>
        <v/>
      </c>
      <c r="K77" s="586" t="str">
        <f t="shared" si="17"/>
        <v/>
      </c>
      <c r="L77" s="586"/>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5">
        <f t="shared" si="19"/>
        <v>0</v>
      </c>
      <c r="AL77" s="325">
        <v>0</v>
      </c>
    </row>
    <row r="78" spans="1:38" s="326" customFormat="1" ht="15" customHeight="1">
      <c r="A78" s="581"/>
      <c r="B78" s="504"/>
      <c r="C78" s="583" t="str">
        <f>IF($B78="","",IFERROR(VLOOKUP($B78,SERVIÇOS!$A:$F,2,0),IFERROR(VLOOKUP($B78,'COMPOSIÇÕES COMPLEMENTARES '!$C:$K,2,0),"")))</f>
        <v/>
      </c>
      <c r="D78" s="584" t="str">
        <f>IF($B78="","",IFERROR(VLOOKUP($B78,SERVIÇOS!$A:$F,3,0),IFERROR(VLOOKUP($B78,'COMPOSIÇÕES COMPLEMENTARES '!$C:$K,3,0),"")))</f>
        <v/>
      </c>
      <c r="E78" s="585"/>
      <c r="F78" s="586" t="str">
        <f>IF($B78="","",IFERROR(VLOOKUP($B78,SERVIÇOS!$A:$F,4,0),IFERROR(VLOOKUP($B78,'COMPOSIÇÕES COMPLEMENTARES '!$C:$K,6,0),"")))</f>
        <v/>
      </c>
      <c r="G78" s="586" t="str">
        <f>IF($B78="","",IFERROR(VLOOKUP($B78,SERVIÇOS!$A:$F,5,0),IFERROR(VLOOKUP($B78,'COMPOSIÇÕES COMPLEMENTARES '!$C:$K,7,0),"")))</f>
        <v/>
      </c>
      <c r="H78" s="586" t="str">
        <f t="shared" si="14"/>
        <v/>
      </c>
      <c r="I78" s="586" t="str">
        <f t="shared" si="15"/>
        <v/>
      </c>
      <c r="J78" s="586" t="str">
        <f t="shared" si="16"/>
        <v/>
      </c>
      <c r="K78" s="586" t="str">
        <f t="shared" si="17"/>
        <v/>
      </c>
      <c r="L78" s="586"/>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5">
        <f t="shared" si="19"/>
        <v>0</v>
      </c>
      <c r="AL78" s="325">
        <v>0</v>
      </c>
    </row>
    <row r="79" spans="1:38" s="326" customFormat="1" ht="15" customHeight="1">
      <c r="A79" s="581"/>
      <c r="B79" s="504"/>
      <c r="C79" s="583" t="str">
        <f>IF($B79="","",IFERROR(VLOOKUP($B79,SERVIÇOS!$A:$F,2,0),IFERROR(VLOOKUP($B79,'COMPOSIÇÕES COMPLEMENTARES '!$C:$K,2,0),"")))</f>
        <v/>
      </c>
      <c r="D79" s="584" t="str">
        <f>IF($B79="","",IFERROR(VLOOKUP($B79,SERVIÇOS!$A:$F,3,0),IFERROR(VLOOKUP($B79,'COMPOSIÇÕES COMPLEMENTARES '!$C:$K,3,0),"")))</f>
        <v/>
      </c>
      <c r="E79" s="585"/>
      <c r="F79" s="586" t="str">
        <f>IF($B79="","",IFERROR(VLOOKUP($B79,SERVIÇOS!$A:$F,4,0),IFERROR(VLOOKUP($B79,'COMPOSIÇÕES COMPLEMENTARES '!$C:$K,6,0),"")))</f>
        <v/>
      </c>
      <c r="G79" s="586" t="str">
        <f>IF($B79="","",IFERROR(VLOOKUP($B79,SERVIÇOS!$A:$F,5,0),IFERROR(VLOOKUP($B79,'COMPOSIÇÕES COMPLEMENTARES '!$C:$K,7,0),"")))</f>
        <v/>
      </c>
      <c r="H79" s="586" t="str">
        <f t="shared" ref="H79:H81" si="20">IF(E79="","",F79+G79)</f>
        <v/>
      </c>
      <c r="I79" s="586" t="str">
        <f t="shared" ref="I79:I81" si="21">IF(E79="","",ROUND((E79*F79),2))</f>
        <v/>
      </c>
      <c r="J79" s="586" t="str">
        <f t="shared" ref="J79:J81" si="22">IF(E79="","",ROUND((E79*G79),2))</f>
        <v/>
      </c>
      <c r="K79" s="586" t="str">
        <f t="shared" ref="K79:K81" si="23">IF(E79="","",ROUND((E79*H79),2))</f>
        <v/>
      </c>
      <c r="L79" s="586"/>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5">
        <f t="shared" si="19"/>
        <v>0</v>
      </c>
      <c r="AL79" s="325">
        <v>0</v>
      </c>
    </row>
    <row r="80" spans="1:38" s="326" customFormat="1" ht="15" customHeight="1">
      <c r="A80" s="581"/>
      <c r="B80" s="504"/>
      <c r="C80" s="583" t="str">
        <f>IF($B80="","",IFERROR(VLOOKUP($B80,SERVIÇOS!$A:$F,2,0),IFERROR(VLOOKUP($B80,'COMPOSIÇÕES COMPLEMENTARES '!$C:$K,2,0),"")))</f>
        <v/>
      </c>
      <c r="D80" s="584" t="str">
        <f>IF($B80="","",IFERROR(VLOOKUP($B80,SERVIÇOS!$A:$F,3,0),IFERROR(VLOOKUP($B80,'COMPOSIÇÕES COMPLEMENTARES '!$C:$K,3,0),"")))</f>
        <v/>
      </c>
      <c r="E80" s="585"/>
      <c r="F80" s="586" t="str">
        <f>IF($B80="","",IFERROR(VLOOKUP($B80,SERVIÇOS!$A:$F,4,0),IFERROR(VLOOKUP($B80,'COMPOSIÇÕES COMPLEMENTARES '!$C:$K,6,0),"")))</f>
        <v/>
      </c>
      <c r="G80" s="586" t="str">
        <f>IF($B80="","",IFERROR(VLOOKUP($B80,SERVIÇOS!$A:$F,5,0),IFERROR(VLOOKUP($B80,'COMPOSIÇÕES COMPLEMENTARES '!$C:$K,7,0),"")))</f>
        <v/>
      </c>
      <c r="H80" s="586" t="str">
        <f t="shared" si="20"/>
        <v/>
      </c>
      <c r="I80" s="586" t="str">
        <f t="shared" si="21"/>
        <v/>
      </c>
      <c r="J80" s="586" t="str">
        <f t="shared" si="22"/>
        <v/>
      </c>
      <c r="K80" s="586" t="str">
        <f t="shared" si="23"/>
        <v/>
      </c>
      <c r="L80" s="586"/>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5">
        <f t="shared" si="19"/>
        <v>0</v>
      </c>
      <c r="AL80" s="325">
        <v>0</v>
      </c>
    </row>
    <row r="81" spans="1:38" s="326" customFormat="1" ht="15" customHeight="1">
      <c r="A81" s="581"/>
      <c r="B81" s="504"/>
      <c r="C81" s="583" t="str">
        <f>IF($B81="","",IFERROR(VLOOKUP($B81,SERVIÇOS!$A:$F,2,0),IFERROR(VLOOKUP($B81,'COMPOSIÇÕES COMPLEMENTARES '!$C:$K,2,0),"")))</f>
        <v/>
      </c>
      <c r="D81" s="584" t="str">
        <f>IF($B81="","",IFERROR(VLOOKUP($B81,SERVIÇOS!$A:$F,3,0),IFERROR(VLOOKUP($B81,'COMPOSIÇÕES COMPLEMENTARES '!$C:$K,3,0),"")))</f>
        <v/>
      </c>
      <c r="E81" s="585"/>
      <c r="F81" s="586" t="str">
        <f>IF($B81="","",IFERROR(VLOOKUP($B81,SERVIÇOS!$A:$F,4,0),IFERROR(VLOOKUP($B81,'COMPOSIÇÕES COMPLEMENTARES '!$C:$K,6,0),"")))</f>
        <v/>
      </c>
      <c r="G81" s="586" t="str">
        <f>IF($B81="","",IFERROR(VLOOKUP($B81,SERVIÇOS!$A:$F,5,0),IFERROR(VLOOKUP($B81,'COMPOSIÇÕES COMPLEMENTARES '!$C:$K,7,0),"")))</f>
        <v/>
      </c>
      <c r="H81" s="586" t="str">
        <f t="shared" si="20"/>
        <v/>
      </c>
      <c r="I81" s="586" t="str">
        <f t="shared" si="21"/>
        <v/>
      </c>
      <c r="J81" s="586" t="str">
        <f t="shared" si="22"/>
        <v/>
      </c>
      <c r="K81" s="586" t="str">
        <f t="shared" si="23"/>
        <v/>
      </c>
      <c r="L81" s="586"/>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5">
        <f t="shared" si="19"/>
        <v>0</v>
      </c>
      <c r="AL81" s="325">
        <v>0</v>
      </c>
    </row>
    <row r="82" spans="1:38" s="326" customFormat="1" ht="15" customHeight="1">
      <c r="A82" s="604"/>
      <c r="B82" s="609"/>
      <c r="C82" s="605"/>
      <c r="D82" s="606"/>
      <c r="E82" s="607"/>
      <c r="F82" s="608"/>
      <c r="G82" s="608"/>
      <c r="H82" s="608"/>
      <c r="I82" s="608"/>
      <c r="J82" s="608"/>
      <c r="K82" s="608"/>
      <c r="L82" s="608"/>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5">
        <f t="shared" si="19"/>
        <v>0</v>
      </c>
      <c r="AL82" s="325">
        <v>0</v>
      </c>
    </row>
    <row r="83" spans="1:38" s="326" customFormat="1" ht="15" customHeight="1">
      <c r="A83" s="503"/>
      <c r="B83" s="504"/>
      <c r="C83" s="505" t="str">
        <f>IF($B83="","",IFERROR(VLOOKUP($B83,SERVIÇOS!$A:$F,2,0),IFERROR(VLOOKUP($B83,'COMPOSIÇÕES COMPLEMENTARES '!$C:$K,2,0),"")))</f>
        <v/>
      </c>
      <c r="D83" s="506" t="str">
        <f>IF($B83="","",IFERROR(VLOOKUP($B83,SERVIÇOS!$A:$F,3,0),IFERROR(VLOOKUP($B83,'COMPOSIÇÕES COMPLEMENTARES '!$C:$K,3,0),"")))</f>
        <v/>
      </c>
      <c r="E83" s="507"/>
      <c r="F83" s="508" t="str">
        <f>IF($B83="","",IFERROR(VLOOKUP($B83,SERVIÇOS!$A:$F,4,0),IFERROR(VLOOKUP($B83,'COMPOSIÇÕES COMPLEMENTARES '!$C:$K,6,0),"")))</f>
        <v/>
      </c>
      <c r="G83" s="508" t="str">
        <f>IF($B83="","",IFERROR(VLOOKUP($B83,SERVIÇOS!$A:$F,5,0),IFERROR(VLOOKUP($B83,'COMPOSIÇÕES COMPLEMENTARES '!$C:$K,7,0),"")))</f>
        <v/>
      </c>
      <c r="H83" s="508" t="str">
        <f t="shared" si="4"/>
        <v/>
      </c>
      <c r="I83" s="508" t="str">
        <f t="shared" si="5"/>
        <v/>
      </c>
      <c r="J83" s="508" t="str">
        <f t="shared" si="6"/>
        <v/>
      </c>
      <c r="K83" s="508" t="str">
        <f t="shared" si="7"/>
        <v/>
      </c>
      <c r="L83" s="508"/>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5">
        <f t="shared" si="19"/>
        <v>0</v>
      </c>
      <c r="AL83" s="325">
        <v>0</v>
      </c>
    </row>
    <row r="84" spans="1:38" s="326" customFormat="1" ht="15" customHeight="1">
      <c r="A84" s="503"/>
      <c r="B84" s="504"/>
      <c r="C84" s="505" t="str">
        <f>IF($B84="","",IFERROR(VLOOKUP($B84,SERVIÇOS!$A:$F,2,0),IFERROR(VLOOKUP($B84,'COMPOSIÇÕES COMPLEMENTARES '!$C:$K,2,0),"")))</f>
        <v/>
      </c>
      <c r="D84" s="506" t="str">
        <f>IF($B84="","",IFERROR(VLOOKUP($B84,SERVIÇOS!$A:$F,3,0),IFERROR(VLOOKUP($B84,'COMPOSIÇÕES COMPLEMENTARES '!$C:$K,3,0),"")))</f>
        <v/>
      </c>
      <c r="E84" s="507"/>
      <c r="F84" s="508" t="str">
        <f>IF($B84="","",IFERROR(VLOOKUP($B84,SERVIÇOS!$A:$F,4,0),IFERROR(VLOOKUP($B84,'COMPOSIÇÕES COMPLEMENTARES '!$C:$K,6,0),"")))</f>
        <v/>
      </c>
      <c r="G84" s="508" t="str">
        <f>IF($B84="","",IFERROR(VLOOKUP($B84,SERVIÇOS!$A:$F,5,0),IFERROR(VLOOKUP($B84,'COMPOSIÇÕES COMPLEMENTARES '!$C:$K,7,0),"")))</f>
        <v/>
      </c>
      <c r="H84" s="508" t="str">
        <f t="shared" si="4"/>
        <v/>
      </c>
      <c r="I84" s="508" t="str">
        <f t="shared" si="5"/>
        <v/>
      </c>
      <c r="J84" s="508" t="str">
        <f t="shared" si="6"/>
        <v/>
      </c>
      <c r="K84" s="508" t="str">
        <f t="shared" si="7"/>
        <v/>
      </c>
      <c r="L84" s="508"/>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5">
        <f t="shared" si="19"/>
        <v>0</v>
      </c>
      <c r="AL84" s="325">
        <v>0</v>
      </c>
    </row>
    <row r="85" spans="1:38" s="326" customFormat="1" ht="15" customHeight="1">
      <c r="A85" s="503"/>
      <c r="B85" s="504"/>
      <c r="C85" s="505" t="str">
        <f>IF($B85="","",IFERROR(VLOOKUP($B85,SERVIÇOS!$A:$F,2,0),IFERROR(VLOOKUP($B85,'COMPOSIÇÕES COMPLEMENTARES '!$C:$K,2,0),"")))</f>
        <v/>
      </c>
      <c r="D85" s="506" t="str">
        <f>IF($B85="","",IFERROR(VLOOKUP($B85,SERVIÇOS!$A:$F,3,0),IFERROR(VLOOKUP($B85,'COMPOSIÇÕES COMPLEMENTARES '!$C:$K,3,0),"")))</f>
        <v/>
      </c>
      <c r="E85" s="507"/>
      <c r="F85" s="508" t="str">
        <f>IF($B85="","",IFERROR(VLOOKUP($B85,SERVIÇOS!$A:$F,4,0),IFERROR(VLOOKUP($B85,'COMPOSIÇÕES COMPLEMENTARES '!$C:$K,6,0),"")))</f>
        <v/>
      </c>
      <c r="G85" s="508" t="str">
        <f>IF($B85="","",IFERROR(VLOOKUP($B85,SERVIÇOS!$A:$F,5,0),IFERROR(VLOOKUP($B85,'COMPOSIÇÕES COMPLEMENTARES '!$C:$K,7,0),"")))</f>
        <v/>
      </c>
      <c r="H85" s="508" t="str">
        <f t="shared" si="4"/>
        <v/>
      </c>
      <c r="I85" s="508" t="str">
        <f t="shared" si="5"/>
        <v/>
      </c>
      <c r="J85" s="508" t="str">
        <f t="shared" si="6"/>
        <v/>
      </c>
      <c r="K85" s="508" t="str">
        <f t="shared" si="7"/>
        <v/>
      </c>
      <c r="L85" s="508"/>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5">
        <f t="shared" si="19"/>
        <v>0</v>
      </c>
      <c r="AL85" s="325">
        <v>0</v>
      </c>
    </row>
    <row r="86" spans="1:38" s="326" customFormat="1" ht="15" customHeight="1">
      <c r="A86" s="503"/>
      <c r="B86" s="504"/>
      <c r="C86" s="505" t="str">
        <f>IF($B86="","",IFERROR(VLOOKUP($B86,SERVIÇOS!$A:$F,2,0),IFERROR(VLOOKUP($B86,'COMPOSIÇÕES COMPLEMENTARES '!$C:$K,2,0),"")))</f>
        <v/>
      </c>
      <c r="D86" s="506" t="str">
        <f>IF($B86="","",IFERROR(VLOOKUP($B86,SERVIÇOS!$A:$F,3,0),IFERROR(VLOOKUP($B86,'COMPOSIÇÕES COMPLEMENTARES '!$C:$K,3,0),"")))</f>
        <v/>
      </c>
      <c r="E86" s="507"/>
      <c r="F86" s="508" t="str">
        <f>IF($B86="","",IFERROR(VLOOKUP($B86,SERVIÇOS!$A:$F,4,0),IFERROR(VLOOKUP($B86,'COMPOSIÇÕES COMPLEMENTARES '!$C:$K,6,0),"")))</f>
        <v/>
      </c>
      <c r="G86" s="508" t="str">
        <f>IF($B86="","",IFERROR(VLOOKUP($B86,SERVIÇOS!$A:$F,5,0),IFERROR(VLOOKUP($B86,'COMPOSIÇÕES COMPLEMENTARES '!$C:$K,7,0),"")))</f>
        <v/>
      </c>
      <c r="H86" s="508" t="str">
        <f t="shared" si="4"/>
        <v/>
      </c>
      <c r="I86" s="508" t="str">
        <f t="shared" si="5"/>
        <v/>
      </c>
      <c r="J86" s="508" t="str">
        <f t="shared" si="6"/>
        <v/>
      </c>
      <c r="K86" s="508" t="str">
        <f t="shared" si="7"/>
        <v/>
      </c>
      <c r="L86" s="508"/>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5">
        <f t="shared" si="19"/>
        <v>0</v>
      </c>
      <c r="AL86" s="325">
        <v>0</v>
      </c>
    </row>
    <row r="87" spans="1:38" s="326" customFormat="1" ht="15" customHeight="1">
      <c r="A87" s="503"/>
      <c r="B87" s="504"/>
      <c r="C87" s="505" t="str">
        <f>IF($B87="","",IFERROR(VLOOKUP($B87,SERVIÇOS!$A:$F,2,0),IFERROR(VLOOKUP($B87,'COMPOSIÇÕES COMPLEMENTARES '!$C:$K,2,0),"")))</f>
        <v/>
      </c>
      <c r="D87" s="506" t="str">
        <f>IF($B87="","",IFERROR(VLOOKUP($B87,SERVIÇOS!$A:$F,3,0),IFERROR(VLOOKUP($B87,'COMPOSIÇÕES COMPLEMENTARES '!$C:$K,3,0),"")))</f>
        <v/>
      </c>
      <c r="E87" s="507"/>
      <c r="F87" s="508" t="str">
        <f>IF($B87="","",IFERROR(VLOOKUP($B87,SERVIÇOS!$A:$F,4,0),IFERROR(VLOOKUP($B87,'COMPOSIÇÕES COMPLEMENTARES '!$C:$K,6,0),"")))</f>
        <v/>
      </c>
      <c r="G87" s="508" t="str">
        <f>IF($B87="","",IFERROR(VLOOKUP($B87,SERVIÇOS!$A:$F,5,0),IFERROR(VLOOKUP($B87,'COMPOSIÇÕES COMPLEMENTARES '!$C:$K,7,0),"")))</f>
        <v/>
      </c>
      <c r="H87" s="508" t="str">
        <f t="shared" ref="H87:H150" si="24">IF(E87="","",F87+G87)</f>
        <v/>
      </c>
      <c r="I87" s="508" t="str">
        <f t="shared" ref="I87:I150" si="25">IF(E87="","",ROUND((E87*F87),2))</f>
        <v/>
      </c>
      <c r="J87" s="508" t="str">
        <f t="shared" ref="J87:J150" si="26">IF(E87="","",ROUND((E87*G87),2))</f>
        <v/>
      </c>
      <c r="K87" s="508" t="str">
        <f t="shared" ref="K87:K150" si="27">IF(E87="","",ROUND((E87*H87),2))</f>
        <v/>
      </c>
      <c r="L87" s="508"/>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5">
        <f t="shared" si="19"/>
        <v>0</v>
      </c>
      <c r="AL87" s="325">
        <v>0</v>
      </c>
    </row>
    <row r="88" spans="1:38" s="326" customFormat="1" ht="15" customHeight="1">
      <c r="A88" s="503"/>
      <c r="B88" s="504"/>
      <c r="C88" s="505" t="str">
        <f>IF($B88="","",IFERROR(VLOOKUP($B88,SERVIÇOS!$A:$F,2,0),IFERROR(VLOOKUP($B88,'COMPOSIÇÕES COMPLEMENTARES '!$C:$K,2,0),"")))</f>
        <v/>
      </c>
      <c r="D88" s="506" t="str">
        <f>IF($B88="","",IFERROR(VLOOKUP($B88,SERVIÇOS!$A:$F,3,0),IFERROR(VLOOKUP($B88,'COMPOSIÇÕES COMPLEMENTARES '!$C:$K,3,0),"")))</f>
        <v/>
      </c>
      <c r="E88" s="507"/>
      <c r="F88" s="508" t="str">
        <f>IF($B88="","",IFERROR(VLOOKUP($B88,SERVIÇOS!$A:$F,4,0),IFERROR(VLOOKUP($B88,'COMPOSIÇÕES COMPLEMENTARES '!$C:$K,6,0),"")))</f>
        <v/>
      </c>
      <c r="G88" s="508" t="str">
        <f>IF($B88="","",IFERROR(VLOOKUP($B88,SERVIÇOS!$A:$F,5,0),IFERROR(VLOOKUP($B88,'COMPOSIÇÕES COMPLEMENTARES '!$C:$K,7,0),"")))</f>
        <v/>
      </c>
      <c r="H88" s="508" t="str">
        <f t="shared" si="24"/>
        <v/>
      </c>
      <c r="I88" s="508" t="str">
        <f t="shared" si="25"/>
        <v/>
      </c>
      <c r="J88" s="508" t="str">
        <f t="shared" si="26"/>
        <v/>
      </c>
      <c r="K88" s="508" t="str">
        <f t="shared" si="27"/>
        <v/>
      </c>
      <c r="L88" s="508"/>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5">
        <f t="shared" si="19"/>
        <v>0</v>
      </c>
      <c r="AL88" s="325">
        <v>0</v>
      </c>
    </row>
    <row r="89" spans="1:38" s="326" customFormat="1" ht="15" customHeight="1">
      <c r="A89" s="503"/>
      <c r="B89" s="504"/>
      <c r="C89" s="505" t="str">
        <f>IF($B89="","",IFERROR(VLOOKUP($B89,SERVIÇOS!$A:$F,2,0),IFERROR(VLOOKUP($B89,'COMPOSIÇÕES COMPLEMENTARES '!$C:$K,2,0),"")))</f>
        <v/>
      </c>
      <c r="D89" s="506" t="str">
        <f>IF($B89="","",IFERROR(VLOOKUP($B89,SERVIÇOS!$A:$F,3,0),IFERROR(VLOOKUP($B89,'COMPOSIÇÕES COMPLEMENTARES '!$C:$K,3,0),"")))</f>
        <v/>
      </c>
      <c r="E89" s="507"/>
      <c r="F89" s="508" t="str">
        <f>IF($B89="","",IFERROR(VLOOKUP($B89,SERVIÇOS!$A:$F,4,0),IFERROR(VLOOKUP($B89,'COMPOSIÇÕES COMPLEMENTARES '!$C:$K,6,0),"")))</f>
        <v/>
      </c>
      <c r="G89" s="508" t="str">
        <f>IF($B89="","",IFERROR(VLOOKUP($B89,SERVIÇOS!$A:$F,5,0),IFERROR(VLOOKUP($B89,'COMPOSIÇÕES COMPLEMENTARES '!$C:$K,7,0),"")))</f>
        <v/>
      </c>
      <c r="H89" s="508" t="str">
        <f t="shared" si="24"/>
        <v/>
      </c>
      <c r="I89" s="508" t="str">
        <f t="shared" si="25"/>
        <v/>
      </c>
      <c r="J89" s="508" t="str">
        <f t="shared" si="26"/>
        <v/>
      </c>
      <c r="K89" s="508" t="str">
        <f t="shared" si="27"/>
        <v/>
      </c>
      <c r="L89" s="508"/>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5">
        <f t="shared" si="19"/>
        <v>0</v>
      </c>
      <c r="AL89" s="325">
        <v>0</v>
      </c>
    </row>
    <row r="90" spans="1:38" s="326" customFormat="1" ht="15" customHeight="1">
      <c r="A90" s="503"/>
      <c r="B90" s="504"/>
      <c r="C90" s="505" t="str">
        <f>IF($B90="","",IFERROR(VLOOKUP($B90,SERVIÇOS!$A:$F,2,0),IFERROR(VLOOKUP($B90,'COMPOSIÇÕES COMPLEMENTARES '!$C:$K,2,0),"")))</f>
        <v/>
      </c>
      <c r="D90" s="506" t="str">
        <f>IF($B90="","",IFERROR(VLOOKUP($B90,SERVIÇOS!$A:$F,3,0),IFERROR(VLOOKUP($B90,'COMPOSIÇÕES COMPLEMENTARES '!$C:$K,3,0),"")))</f>
        <v/>
      </c>
      <c r="E90" s="507"/>
      <c r="F90" s="508" t="str">
        <f>IF($B90="","",IFERROR(VLOOKUP($B90,SERVIÇOS!$A:$F,4,0),IFERROR(VLOOKUP($B90,'COMPOSIÇÕES COMPLEMENTARES '!$C:$K,6,0),"")))</f>
        <v/>
      </c>
      <c r="G90" s="508" t="str">
        <f>IF($B90="","",IFERROR(VLOOKUP($B90,SERVIÇOS!$A:$F,5,0),IFERROR(VLOOKUP($B90,'COMPOSIÇÕES COMPLEMENTARES '!$C:$K,7,0),"")))</f>
        <v/>
      </c>
      <c r="H90" s="508" t="str">
        <f t="shared" si="24"/>
        <v/>
      </c>
      <c r="I90" s="508" t="str">
        <f t="shared" si="25"/>
        <v/>
      </c>
      <c r="J90" s="508" t="str">
        <f t="shared" si="26"/>
        <v/>
      </c>
      <c r="K90" s="508" t="str">
        <f t="shared" si="27"/>
        <v/>
      </c>
      <c r="L90" s="508"/>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5">
        <f t="shared" si="19"/>
        <v>0</v>
      </c>
      <c r="AL90" s="325">
        <v>0</v>
      </c>
    </row>
    <row r="91" spans="1:38" s="326" customFormat="1" ht="15" customHeight="1">
      <c r="A91" s="503"/>
      <c r="B91" s="504"/>
      <c r="C91" s="505" t="str">
        <f>IF($B91="","",IFERROR(VLOOKUP($B91,SERVIÇOS!$A:$F,2,0),IFERROR(VLOOKUP($B91,'COMPOSIÇÕES COMPLEMENTARES '!$C:$K,2,0),"")))</f>
        <v/>
      </c>
      <c r="D91" s="506" t="str">
        <f>IF($B91="","",IFERROR(VLOOKUP($B91,SERVIÇOS!$A:$F,3,0),IFERROR(VLOOKUP($B91,'COMPOSIÇÕES COMPLEMENTARES '!$C:$K,3,0),"")))</f>
        <v/>
      </c>
      <c r="E91" s="507"/>
      <c r="F91" s="508" t="str">
        <f>IF($B91="","",IFERROR(VLOOKUP($B91,SERVIÇOS!$A:$F,4,0),IFERROR(VLOOKUP($B91,'COMPOSIÇÕES COMPLEMENTARES '!$C:$K,6,0),"")))</f>
        <v/>
      </c>
      <c r="G91" s="508" t="str">
        <f>IF($B91="","",IFERROR(VLOOKUP($B91,SERVIÇOS!$A:$F,5,0),IFERROR(VLOOKUP($B91,'COMPOSIÇÕES COMPLEMENTARES '!$C:$K,7,0),"")))</f>
        <v/>
      </c>
      <c r="H91" s="508" t="str">
        <f t="shared" si="24"/>
        <v/>
      </c>
      <c r="I91" s="508" t="str">
        <f t="shared" si="25"/>
        <v/>
      </c>
      <c r="J91" s="508" t="str">
        <f t="shared" si="26"/>
        <v/>
      </c>
      <c r="K91" s="508" t="str">
        <f t="shared" si="27"/>
        <v/>
      </c>
      <c r="L91" s="508"/>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5">
        <f t="shared" si="19"/>
        <v>0</v>
      </c>
      <c r="AL91" s="325">
        <v>0</v>
      </c>
    </row>
    <row r="92" spans="1:38" s="326" customFormat="1" ht="15" customHeight="1">
      <c r="A92" s="503"/>
      <c r="B92" s="504"/>
      <c r="C92" s="505" t="str">
        <f>IF($B92="","",IFERROR(VLOOKUP($B92,SERVIÇOS!$A:$F,2,0),IFERROR(VLOOKUP($B92,'COMPOSIÇÕES COMPLEMENTARES '!$C:$K,2,0),"")))</f>
        <v/>
      </c>
      <c r="D92" s="506" t="str">
        <f>IF($B92="","",IFERROR(VLOOKUP($B92,SERVIÇOS!$A:$F,3,0),IFERROR(VLOOKUP($B92,'COMPOSIÇÕES COMPLEMENTARES '!$C:$K,3,0),"")))</f>
        <v/>
      </c>
      <c r="E92" s="507"/>
      <c r="F92" s="508" t="str">
        <f>IF($B92="","",IFERROR(VLOOKUP($B92,SERVIÇOS!$A:$F,4,0),IFERROR(VLOOKUP($B92,'COMPOSIÇÕES COMPLEMENTARES '!$C:$K,6,0),"")))</f>
        <v/>
      </c>
      <c r="G92" s="508" t="str">
        <f>IF($B92="","",IFERROR(VLOOKUP($B92,SERVIÇOS!$A:$F,5,0),IFERROR(VLOOKUP($B92,'COMPOSIÇÕES COMPLEMENTARES '!$C:$K,7,0),"")))</f>
        <v/>
      </c>
      <c r="H92" s="508" t="str">
        <f t="shared" si="24"/>
        <v/>
      </c>
      <c r="I92" s="508" t="str">
        <f t="shared" si="25"/>
        <v/>
      </c>
      <c r="J92" s="508" t="str">
        <f t="shared" si="26"/>
        <v/>
      </c>
      <c r="K92" s="508" t="str">
        <f t="shared" si="27"/>
        <v/>
      </c>
      <c r="L92" s="508"/>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5">
        <f t="shared" si="19"/>
        <v>0</v>
      </c>
      <c r="AL92" s="325">
        <v>0</v>
      </c>
    </row>
    <row r="93" spans="1:38" s="326" customFormat="1" ht="15" customHeight="1">
      <c r="A93" s="503"/>
      <c r="B93" s="504"/>
      <c r="C93" s="505" t="str">
        <f>IF($B93="","",IFERROR(VLOOKUP($B93,SERVIÇOS!$A:$F,2,0),IFERROR(VLOOKUP($B93,'COMPOSIÇÕES COMPLEMENTARES '!$C:$K,2,0),"")))</f>
        <v/>
      </c>
      <c r="D93" s="506" t="str">
        <f>IF($B93="","",IFERROR(VLOOKUP($B93,SERVIÇOS!$A:$F,3,0),IFERROR(VLOOKUP($B93,'COMPOSIÇÕES COMPLEMENTARES '!$C:$K,3,0),"")))</f>
        <v/>
      </c>
      <c r="E93" s="507"/>
      <c r="F93" s="508" t="str">
        <f>IF($B93="","",IFERROR(VLOOKUP($B93,SERVIÇOS!$A:$F,4,0),IFERROR(VLOOKUP($B93,'COMPOSIÇÕES COMPLEMENTARES '!$C:$K,6,0),"")))</f>
        <v/>
      </c>
      <c r="G93" s="508" t="str">
        <f>IF($B93="","",IFERROR(VLOOKUP($B93,SERVIÇOS!$A:$F,5,0),IFERROR(VLOOKUP($B93,'COMPOSIÇÕES COMPLEMENTARES '!$C:$K,7,0),"")))</f>
        <v/>
      </c>
      <c r="H93" s="508" t="str">
        <f t="shared" si="24"/>
        <v/>
      </c>
      <c r="I93" s="508" t="str">
        <f t="shared" si="25"/>
        <v/>
      </c>
      <c r="J93" s="508" t="str">
        <f t="shared" si="26"/>
        <v/>
      </c>
      <c r="K93" s="508" t="str">
        <f t="shared" si="27"/>
        <v/>
      </c>
      <c r="L93" s="508"/>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5">
        <f t="shared" si="19"/>
        <v>0</v>
      </c>
      <c r="AL93" s="325">
        <v>0</v>
      </c>
    </row>
    <row r="94" spans="1:38" s="326" customFormat="1" ht="15" customHeight="1">
      <c r="A94" s="503"/>
      <c r="B94" s="504"/>
      <c r="C94" s="505" t="str">
        <f>IF($B94="","",IFERROR(VLOOKUP($B94,SERVIÇOS!$A:$F,2,0),IFERROR(VLOOKUP($B94,'COMPOSIÇÕES COMPLEMENTARES '!$C:$K,2,0),"")))</f>
        <v/>
      </c>
      <c r="D94" s="506" t="str">
        <f>IF($B94="","",IFERROR(VLOOKUP($B94,SERVIÇOS!$A:$F,3,0),IFERROR(VLOOKUP($B94,'COMPOSIÇÕES COMPLEMENTARES '!$C:$K,3,0),"")))</f>
        <v/>
      </c>
      <c r="E94" s="507"/>
      <c r="F94" s="508" t="str">
        <f>IF($B94="","",IFERROR(VLOOKUP($B94,SERVIÇOS!$A:$F,4,0),IFERROR(VLOOKUP($B94,'COMPOSIÇÕES COMPLEMENTARES '!$C:$K,6,0),"")))</f>
        <v/>
      </c>
      <c r="G94" s="508" t="str">
        <f>IF($B94="","",IFERROR(VLOOKUP($B94,SERVIÇOS!$A:$F,5,0),IFERROR(VLOOKUP($B94,'COMPOSIÇÕES COMPLEMENTARES '!$C:$K,7,0),"")))</f>
        <v/>
      </c>
      <c r="H94" s="508" t="str">
        <f t="shared" si="24"/>
        <v/>
      </c>
      <c r="I94" s="508" t="str">
        <f t="shared" si="25"/>
        <v/>
      </c>
      <c r="J94" s="508" t="str">
        <f t="shared" si="26"/>
        <v/>
      </c>
      <c r="K94" s="508" t="str">
        <f t="shared" si="27"/>
        <v/>
      </c>
      <c r="L94" s="508"/>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5">
        <f t="shared" si="19"/>
        <v>0</v>
      </c>
      <c r="AL94" s="325">
        <v>0</v>
      </c>
    </row>
    <row r="95" spans="1:38" s="326" customFormat="1" ht="15" customHeight="1">
      <c r="A95" s="503"/>
      <c r="B95" s="504"/>
      <c r="C95" s="505" t="str">
        <f>IF($B95="","",IFERROR(VLOOKUP($B95,SERVIÇOS!$A:$F,2,0),IFERROR(VLOOKUP($B95,'COMPOSIÇÕES COMPLEMENTARES '!$C:$K,2,0),"")))</f>
        <v/>
      </c>
      <c r="D95" s="506" t="str">
        <f>IF($B95="","",IFERROR(VLOOKUP($B95,SERVIÇOS!$A:$F,3,0),IFERROR(VLOOKUP($B95,'COMPOSIÇÕES COMPLEMENTARES '!$C:$K,3,0),"")))</f>
        <v/>
      </c>
      <c r="E95" s="507"/>
      <c r="F95" s="508" t="str">
        <f>IF($B95="","",IFERROR(VLOOKUP($B95,SERVIÇOS!$A:$F,4,0),IFERROR(VLOOKUP($B95,'COMPOSIÇÕES COMPLEMENTARES '!$C:$K,6,0),"")))</f>
        <v/>
      </c>
      <c r="G95" s="508" t="str">
        <f>IF($B95="","",IFERROR(VLOOKUP($B95,SERVIÇOS!$A:$F,5,0),IFERROR(VLOOKUP($B95,'COMPOSIÇÕES COMPLEMENTARES '!$C:$K,7,0),"")))</f>
        <v/>
      </c>
      <c r="H95" s="508" t="str">
        <f t="shared" si="24"/>
        <v/>
      </c>
      <c r="I95" s="508" t="str">
        <f t="shared" si="25"/>
        <v/>
      </c>
      <c r="J95" s="508" t="str">
        <f t="shared" si="26"/>
        <v/>
      </c>
      <c r="K95" s="508" t="str">
        <f t="shared" si="27"/>
        <v/>
      </c>
      <c r="L95" s="508"/>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5">
        <f t="shared" si="19"/>
        <v>0</v>
      </c>
      <c r="AL95" s="325">
        <v>0</v>
      </c>
    </row>
    <row r="96" spans="1:38" s="326" customFormat="1" ht="15" customHeight="1">
      <c r="A96" s="503"/>
      <c r="B96" s="504"/>
      <c r="C96" s="505" t="str">
        <f>IF($B96="","",IFERROR(VLOOKUP($B96,SERVIÇOS!$A:$F,2,0),IFERROR(VLOOKUP($B96,'COMPOSIÇÕES COMPLEMENTARES '!$C:$K,2,0),"")))</f>
        <v/>
      </c>
      <c r="D96" s="506" t="str">
        <f>IF($B96="","",IFERROR(VLOOKUP($B96,SERVIÇOS!$A:$F,3,0),IFERROR(VLOOKUP($B96,'COMPOSIÇÕES COMPLEMENTARES '!$C:$K,3,0),"")))</f>
        <v/>
      </c>
      <c r="E96" s="507"/>
      <c r="F96" s="508" t="str">
        <f>IF($B96="","",IFERROR(VLOOKUP($B96,SERVIÇOS!$A:$F,4,0),IFERROR(VLOOKUP($B96,'COMPOSIÇÕES COMPLEMENTARES '!$C:$K,6,0),"")))</f>
        <v/>
      </c>
      <c r="G96" s="508" t="str">
        <f>IF($B96="","",IFERROR(VLOOKUP($B96,SERVIÇOS!$A:$F,5,0),IFERROR(VLOOKUP($B96,'COMPOSIÇÕES COMPLEMENTARES '!$C:$K,7,0),"")))</f>
        <v/>
      </c>
      <c r="H96" s="508" t="str">
        <f t="shared" si="24"/>
        <v/>
      </c>
      <c r="I96" s="508" t="str">
        <f t="shared" si="25"/>
        <v/>
      </c>
      <c r="J96" s="508" t="str">
        <f t="shared" si="26"/>
        <v/>
      </c>
      <c r="K96" s="508" t="str">
        <f t="shared" si="27"/>
        <v/>
      </c>
      <c r="L96" s="508"/>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5">
        <f t="shared" si="19"/>
        <v>0</v>
      </c>
      <c r="AL96" s="325">
        <v>0</v>
      </c>
    </row>
    <row r="97" spans="1:38" s="326" customFormat="1" ht="15" customHeight="1">
      <c r="A97" s="503"/>
      <c r="B97" s="504"/>
      <c r="C97" s="505" t="str">
        <f>IF($B97="","",IFERROR(VLOOKUP($B97,SERVIÇOS!$A:$F,2,0),IFERROR(VLOOKUP($B97,'COMPOSIÇÕES COMPLEMENTARES '!$C:$K,2,0),"")))</f>
        <v/>
      </c>
      <c r="D97" s="506" t="str">
        <f>IF($B97="","",IFERROR(VLOOKUP($B97,SERVIÇOS!$A:$F,3,0),IFERROR(VLOOKUP($B97,'COMPOSIÇÕES COMPLEMENTARES '!$C:$K,3,0),"")))</f>
        <v/>
      </c>
      <c r="E97" s="507"/>
      <c r="F97" s="508" t="str">
        <f>IF($B97="","",IFERROR(VLOOKUP($B97,SERVIÇOS!$A:$F,4,0),IFERROR(VLOOKUP($B97,'COMPOSIÇÕES COMPLEMENTARES '!$C:$K,6,0),"")))</f>
        <v/>
      </c>
      <c r="G97" s="508" t="str">
        <f>IF($B97="","",IFERROR(VLOOKUP($B97,SERVIÇOS!$A:$F,5,0),IFERROR(VLOOKUP($B97,'COMPOSIÇÕES COMPLEMENTARES '!$C:$K,7,0),"")))</f>
        <v/>
      </c>
      <c r="H97" s="508" t="str">
        <f t="shared" si="24"/>
        <v/>
      </c>
      <c r="I97" s="508" t="str">
        <f t="shared" si="25"/>
        <v/>
      </c>
      <c r="J97" s="508" t="str">
        <f t="shared" si="26"/>
        <v/>
      </c>
      <c r="K97" s="508" t="str">
        <f t="shared" si="27"/>
        <v/>
      </c>
      <c r="L97" s="508"/>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5">
        <f t="shared" si="19"/>
        <v>0</v>
      </c>
      <c r="AL97" s="325">
        <v>0</v>
      </c>
    </row>
    <row r="98" spans="1:38" s="326" customFormat="1" ht="15" customHeight="1">
      <c r="A98" s="503"/>
      <c r="B98" s="504"/>
      <c r="C98" s="505" t="str">
        <f>IF($B98="","",IFERROR(VLOOKUP($B98,SERVIÇOS!$A:$F,2,0),IFERROR(VLOOKUP($B98,'COMPOSIÇÕES COMPLEMENTARES '!$C:$K,2,0),"")))</f>
        <v/>
      </c>
      <c r="D98" s="506" t="str">
        <f>IF($B98="","",IFERROR(VLOOKUP($B98,SERVIÇOS!$A:$F,3,0),IFERROR(VLOOKUP($B98,'COMPOSIÇÕES COMPLEMENTARES '!$C:$K,3,0),"")))</f>
        <v/>
      </c>
      <c r="E98" s="507"/>
      <c r="F98" s="508" t="str">
        <f>IF($B98="","",IFERROR(VLOOKUP($B98,SERVIÇOS!$A:$F,4,0),IFERROR(VLOOKUP($B98,'COMPOSIÇÕES COMPLEMENTARES '!$C:$K,6,0),"")))</f>
        <v/>
      </c>
      <c r="G98" s="508" t="str">
        <f>IF($B98="","",IFERROR(VLOOKUP($B98,SERVIÇOS!$A:$F,5,0),IFERROR(VLOOKUP($B98,'COMPOSIÇÕES COMPLEMENTARES '!$C:$K,7,0),"")))</f>
        <v/>
      </c>
      <c r="H98" s="508" t="str">
        <f t="shared" si="24"/>
        <v/>
      </c>
      <c r="I98" s="508" t="str">
        <f t="shared" si="25"/>
        <v/>
      </c>
      <c r="J98" s="508" t="str">
        <f t="shared" si="26"/>
        <v/>
      </c>
      <c r="K98" s="508" t="str">
        <f t="shared" si="27"/>
        <v/>
      </c>
      <c r="L98" s="508"/>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5">
        <f t="shared" si="19"/>
        <v>0</v>
      </c>
      <c r="AL98" s="325">
        <v>0</v>
      </c>
    </row>
    <row r="99" spans="1:38" s="326" customFormat="1" ht="15" customHeight="1">
      <c r="A99" s="503"/>
      <c r="B99" s="504"/>
      <c r="C99" s="505" t="str">
        <f>IF($B99="","",IFERROR(VLOOKUP($B99,SERVIÇOS!$A:$F,2,0),IFERROR(VLOOKUP($B99,'COMPOSIÇÕES COMPLEMENTARES '!$C:$K,2,0),"")))</f>
        <v/>
      </c>
      <c r="D99" s="506" t="str">
        <f>IF($B99="","",IFERROR(VLOOKUP($B99,SERVIÇOS!$A:$F,3,0),IFERROR(VLOOKUP($B99,'COMPOSIÇÕES COMPLEMENTARES '!$C:$K,3,0),"")))</f>
        <v/>
      </c>
      <c r="E99" s="507"/>
      <c r="F99" s="508" t="str">
        <f>IF($B99="","",IFERROR(VLOOKUP($B99,SERVIÇOS!$A:$F,4,0),IFERROR(VLOOKUP($B99,'COMPOSIÇÕES COMPLEMENTARES '!$C:$K,6,0),"")))</f>
        <v/>
      </c>
      <c r="G99" s="508" t="str">
        <f>IF($B99="","",IFERROR(VLOOKUP($B99,SERVIÇOS!$A:$F,5,0),IFERROR(VLOOKUP($B99,'COMPOSIÇÕES COMPLEMENTARES '!$C:$K,7,0),"")))</f>
        <v/>
      </c>
      <c r="H99" s="508" t="str">
        <f t="shared" si="24"/>
        <v/>
      </c>
      <c r="I99" s="508" t="str">
        <f t="shared" si="25"/>
        <v/>
      </c>
      <c r="J99" s="508" t="str">
        <f t="shared" si="26"/>
        <v/>
      </c>
      <c r="K99" s="508" t="str">
        <f t="shared" si="27"/>
        <v/>
      </c>
      <c r="L99" s="508"/>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5">
        <f t="shared" si="19"/>
        <v>0</v>
      </c>
      <c r="AL99" s="325">
        <v>0</v>
      </c>
    </row>
    <row r="100" spans="1:38" s="326" customFormat="1" ht="15" customHeight="1">
      <c r="A100" s="503"/>
      <c r="B100" s="504"/>
      <c r="C100" s="505" t="str">
        <f>IF($B100="","",IFERROR(VLOOKUP($B100,SERVIÇOS!$A:$F,2,0),IFERROR(VLOOKUP($B100,'COMPOSIÇÕES COMPLEMENTARES '!$C:$K,2,0),"")))</f>
        <v/>
      </c>
      <c r="D100" s="506" t="str">
        <f>IF($B100="","",IFERROR(VLOOKUP($B100,SERVIÇOS!$A:$F,3,0),IFERROR(VLOOKUP($B100,'COMPOSIÇÕES COMPLEMENTARES '!$C:$K,3,0),"")))</f>
        <v/>
      </c>
      <c r="E100" s="507"/>
      <c r="F100" s="508" t="str">
        <f>IF($B100="","",IFERROR(VLOOKUP($B100,SERVIÇOS!$A:$F,4,0),IFERROR(VLOOKUP($B100,'COMPOSIÇÕES COMPLEMENTARES '!$C:$K,6,0),"")))</f>
        <v/>
      </c>
      <c r="G100" s="508" t="str">
        <f>IF($B100="","",IFERROR(VLOOKUP($B100,SERVIÇOS!$A:$F,5,0),IFERROR(VLOOKUP($B100,'COMPOSIÇÕES COMPLEMENTARES '!$C:$K,7,0),"")))</f>
        <v/>
      </c>
      <c r="H100" s="508" t="str">
        <f t="shared" si="24"/>
        <v/>
      </c>
      <c r="I100" s="508" t="str">
        <f t="shared" si="25"/>
        <v/>
      </c>
      <c r="J100" s="508" t="str">
        <f t="shared" si="26"/>
        <v/>
      </c>
      <c r="K100" s="508" t="str">
        <f t="shared" si="27"/>
        <v/>
      </c>
      <c r="L100" s="508"/>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5">
        <f t="shared" si="19"/>
        <v>0</v>
      </c>
      <c r="AL100" s="325">
        <v>0</v>
      </c>
    </row>
    <row r="101" spans="1:38" s="326" customFormat="1" ht="15" customHeight="1">
      <c r="A101" s="503"/>
      <c r="B101" s="504"/>
      <c r="C101" s="505" t="str">
        <f>IF($B101="","",IFERROR(VLOOKUP($B101,SERVIÇOS!$A:$F,2,0),IFERROR(VLOOKUP($B101,'COMPOSIÇÕES COMPLEMENTARES '!$C:$K,2,0),"")))</f>
        <v/>
      </c>
      <c r="D101" s="506" t="str">
        <f>IF($B101="","",IFERROR(VLOOKUP($B101,SERVIÇOS!$A:$F,3,0),IFERROR(VLOOKUP($B101,'COMPOSIÇÕES COMPLEMENTARES '!$C:$K,3,0),"")))</f>
        <v/>
      </c>
      <c r="E101" s="507"/>
      <c r="F101" s="508" t="str">
        <f>IF($B101="","",IFERROR(VLOOKUP($B101,SERVIÇOS!$A:$F,4,0),IFERROR(VLOOKUP($B101,'COMPOSIÇÕES COMPLEMENTARES '!$C:$K,6,0),"")))</f>
        <v/>
      </c>
      <c r="G101" s="508" t="str">
        <f>IF($B101="","",IFERROR(VLOOKUP($B101,SERVIÇOS!$A:$F,5,0),IFERROR(VLOOKUP($B101,'COMPOSIÇÕES COMPLEMENTARES '!$C:$K,7,0),"")))</f>
        <v/>
      </c>
      <c r="H101" s="508" t="str">
        <f t="shared" si="24"/>
        <v/>
      </c>
      <c r="I101" s="508" t="str">
        <f t="shared" si="25"/>
        <v/>
      </c>
      <c r="J101" s="508" t="str">
        <f t="shared" si="26"/>
        <v/>
      </c>
      <c r="K101" s="508" t="str">
        <f t="shared" si="27"/>
        <v/>
      </c>
      <c r="L101" s="508"/>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5">
        <f t="shared" si="19"/>
        <v>0</v>
      </c>
      <c r="AL101" s="325">
        <v>0</v>
      </c>
    </row>
    <row r="102" spans="1:38" s="326" customFormat="1" ht="15" customHeight="1">
      <c r="A102" s="503"/>
      <c r="B102" s="504"/>
      <c r="C102" s="505" t="str">
        <f>IF($B102="","",IFERROR(VLOOKUP($B102,SERVIÇOS!$A:$F,2,0),IFERROR(VLOOKUP($B102,'COMPOSIÇÕES COMPLEMENTARES '!$C:$K,2,0),"")))</f>
        <v/>
      </c>
      <c r="D102" s="506" t="str">
        <f>IF($B102="","",IFERROR(VLOOKUP($B102,SERVIÇOS!$A:$F,3,0),IFERROR(VLOOKUP($B102,'COMPOSIÇÕES COMPLEMENTARES '!$C:$K,3,0),"")))</f>
        <v/>
      </c>
      <c r="E102" s="507"/>
      <c r="F102" s="508" t="str">
        <f>IF($B102="","",IFERROR(VLOOKUP($B102,SERVIÇOS!$A:$F,4,0),IFERROR(VLOOKUP($B102,'COMPOSIÇÕES COMPLEMENTARES '!$C:$K,6,0),"")))</f>
        <v/>
      </c>
      <c r="G102" s="508" t="str">
        <f>IF($B102="","",IFERROR(VLOOKUP($B102,SERVIÇOS!$A:$F,5,0),IFERROR(VLOOKUP($B102,'COMPOSIÇÕES COMPLEMENTARES '!$C:$K,7,0),"")))</f>
        <v/>
      </c>
      <c r="H102" s="508" t="str">
        <f t="shared" si="24"/>
        <v/>
      </c>
      <c r="I102" s="508" t="str">
        <f t="shared" si="25"/>
        <v/>
      </c>
      <c r="J102" s="508" t="str">
        <f t="shared" si="26"/>
        <v/>
      </c>
      <c r="K102" s="508" t="str">
        <f t="shared" si="27"/>
        <v/>
      </c>
      <c r="L102" s="508"/>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5">
        <f t="shared" si="19"/>
        <v>0</v>
      </c>
      <c r="AL102" s="325">
        <v>0</v>
      </c>
    </row>
    <row r="103" spans="1:38" s="326" customFormat="1" ht="15" customHeight="1">
      <c r="A103" s="503"/>
      <c r="B103" s="504"/>
      <c r="C103" s="505" t="str">
        <f>IF($B103="","",IFERROR(VLOOKUP($B103,SERVIÇOS!$A:$F,2,0),IFERROR(VLOOKUP($B103,'COMPOSIÇÕES COMPLEMENTARES '!$C:$K,2,0),"")))</f>
        <v/>
      </c>
      <c r="D103" s="506" t="str">
        <f>IF($B103="","",IFERROR(VLOOKUP($B103,SERVIÇOS!$A:$F,3,0),IFERROR(VLOOKUP($B103,'COMPOSIÇÕES COMPLEMENTARES '!$C:$K,3,0),"")))</f>
        <v/>
      </c>
      <c r="E103" s="507"/>
      <c r="F103" s="508" t="str">
        <f>IF($B103="","",IFERROR(VLOOKUP($B103,SERVIÇOS!$A:$F,4,0),IFERROR(VLOOKUP($B103,'COMPOSIÇÕES COMPLEMENTARES '!$C:$K,6,0),"")))</f>
        <v/>
      </c>
      <c r="G103" s="508" t="str">
        <f>IF($B103="","",IFERROR(VLOOKUP($B103,SERVIÇOS!$A:$F,5,0),IFERROR(VLOOKUP($B103,'COMPOSIÇÕES COMPLEMENTARES '!$C:$K,7,0),"")))</f>
        <v/>
      </c>
      <c r="H103" s="508" t="str">
        <f t="shared" si="24"/>
        <v/>
      </c>
      <c r="I103" s="508" t="str">
        <f t="shared" si="25"/>
        <v/>
      </c>
      <c r="J103" s="508" t="str">
        <f t="shared" si="26"/>
        <v/>
      </c>
      <c r="K103" s="508" t="str">
        <f t="shared" si="27"/>
        <v/>
      </c>
      <c r="L103" s="508"/>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5">
        <f t="shared" si="19"/>
        <v>0</v>
      </c>
      <c r="AL103" s="325">
        <v>0</v>
      </c>
    </row>
    <row r="104" spans="1:38" s="326" customFormat="1" ht="15" customHeight="1">
      <c r="A104" s="503"/>
      <c r="B104" s="504"/>
      <c r="C104" s="505" t="str">
        <f>IF($B104="","",IFERROR(VLOOKUP($B104,SERVIÇOS!$A:$F,2,0),IFERROR(VLOOKUP($B104,'COMPOSIÇÕES COMPLEMENTARES '!$C:$K,2,0),"")))</f>
        <v/>
      </c>
      <c r="D104" s="506" t="str">
        <f>IF($B104="","",IFERROR(VLOOKUP($B104,SERVIÇOS!$A:$F,3,0),IFERROR(VLOOKUP($B104,'COMPOSIÇÕES COMPLEMENTARES '!$C:$K,3,0),"")))</f>
        <v/>
      </c>
      <c r="E104" s="507"/>
      <c r="F104" s="508" t="str">
        <f>IF($B104="","",IFERROR(VLOOKUP($B104,SERVIÇOS!$A:$F,4,0),IFERROR(VLOOKUP($B104,'COMPOSIÇÕES COMPLEMENTARES '!$C:$K,6,0),"")))</f>
        <v/>
      </c>
      <c r="G104" s="508" t="str">
        <f>IF($B104="","",IFERROR(VLOOKUP($B104,SERVIÇOS!$A:$F,5,0),IFERROR(VLOOKUP($B104,'COMPOSIÇÕES COMPLEMENTARES '!$C:$K,7,0),"")))</f>
        <v/>
      </c>
      <c r="H104" s="508" t="str">
        <f t="shared" si="24"/>
        <v/>
      </c>
      <c r="I104" s="508" t="str">
        <f t="shared" si="25"/>
        <v/>
      </c>
      <c r="J104" s="508" t="str">
        <f t="shared" si="26"/>
        <v/>
      </c>
      <c r="K104" s="508" t="str">
        <f t="shared" si="27"/>
        <v/>
      </c>
      <c r="L104" s="508"/>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5">
        <f t="shared" si="19"/>
        <v>0</v>
      </c>
      <c r="AL104" s="325">
        <v>0</v>
      </c>
    </row>
    <row r="105" spans="1:38" s="326" customFormat="1" ht="15" customHeight="1">
      <c r="A105" s="503"/>
      <c r="B105" s="504"/>
      <c r="C105" s="505" t="str">
        <f>IF($B105="","",IFERROR(VLOOKUP($B105,SERVIÇOS!$A:$F,2,0),IFERROR(VLOOKUP($B105,'COMPOSIÇÕES COMPLEMENTARES '!$C:$K,2,0),"")))</f>
        <v/>
      </c>
      <c r="D105" s="506" t="str">
        <f>IF($B105="","",IFERROR(VLOOKUP($B105,SERVIÇOS!$A:$F,3,0),IFERROR(VLOOKUP($B105,'COMPOSIÇÕES COMPLEMENTARES '!$C:$K,3,0),"")))</f>
        <v/>
      </c>
      <c r="E105" s="507"/>
      <c r="F105" s="508" t="str">
        <f>IF($B105="","",IFERROR(VLOOKUP($B105,SERVIÇOS!$A:$F,4,0),IFERROR(VLOOKUP($B105,'COMPOSIÇÕES COMPLEMENTARES '!$C:$K,6,0),"")))</f>
        <v/>
      </c>
      <c r="G105" s="508" t="str">
        <f>IF($B105="","",IFERROR(VLOOKUP($B105,SERVIÇOS!$A:$F,5,0),IFERROR(VLOOKUP($B105,'COMPOSIÇÕES COMPLEMENTARES '!$C:$K,7,0),"")))</f>
        <v/>
      </c>
      <c r="H105" s="508" t="str">
        <f t="shared" si="24"/>
        <v/>
      </c>
      <c r="I105" s="508" t="str">
        <f t="shared" si="25"/>
        <v/>
      </c>
      <c r="J105" s="508" t="str">
        <f t="shared" si="26"/>
        <v/>
      </c>
      <c r="K105" s="508" t="str">
        <f t="shared" si="27"/>
        <v/>
      </c>
      <c r="L105" s="508"/>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5">
        <f t="shared" si="19"/>
        <v>0</v>
      </c>
      <c r="AL105" s="325">
        <v>0</v>
      </c>
    </row>
    <row r="106" spans="1:38" s="326" customFormat="1" ht="15" customHeight="1">
      <c r="A106" s="503"/>
      <c r="B106" s="504"/>
      <c r="C106" s="505" t="str">
        <f>IF($B106="","",IFERROR(VLOOKUP($B106,SERVIÇOS!$A:$F,2,0),IFERROR(VLOOKUP($B106,'COMPOSIÇÕES COMPLEMENTARES '!$C:$K,2,0),"")))</f>
        <v/>
      </c>
      <c r="D106" s="506" t="str">
        <f>IF($B106="","",IFERROR(VLOOKUP($B106,SERVIÇOS!$A:$F,3,0),IFERROR(VLOOKUP($B106,'COMPOSIÇÕES COMPLEMENTARES '!$C:$K,3,0),"")))</f>
        <v/>
      </c>
      <c r="E106" s="507"/>
      <c r="F106" s="508" t="str">
        <f>IF($B106="","",IFERROR(VLOOKUP($B106,SERVIÇOS!$A:$F,4,0),IFERROR(VLOOKUP($B106,'COMPOSIÇÕES COMPLEMENTARES '!$C:$K,6,0),"")))</f>
        <v/>
      </c>
      <c r="G106" s="508" t="str">
        <f>IF($B106="","",IFERROR(VLOOKUP($B106,SERVIÇOS!$A:$F,5,0),IFERROR(VLOOKUP($B106,'COMPOSIÇÕES COMPLEMENTARES '!$C:$K,7,0),"")))</f>
        <v/>
      </c>
      <c r="H106" s="508" t="str">
        <f t="shared" si="24"/>
        <v/>
      </c>
      <c r="I106" s="508" t="str">
        <f t="shared" si="25"/>
        <v/>
      </c>
      <c r="J106" s="508" t="str">
        <f t="shared" si="26"/>
        <v/>
      </c>
      <c r="K106" s="508" t="str">
        <f t="shared" si="27"/>
        <v/>
      </c>
      <c r="L106" s="508"/>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5">
        <f t="shared" si="19"/>
        <v>0</v>
      </c>
      <c r="AL106" s="325">
        <v>0</v>
      </c>
    </row>
    <row r="107" spans="1:38" s="326" customFormat="1" ht="15" customHeight="1">
      <c r="A107" s="503"/>
      <c r="B107" s="504"/>
      <c r="C107" s="505" t="str">
        <f>IF($B107="","",IFERROR(VLOOKUP($B107,SERVIÇOS!$A:$F,2,0),IFERROR(VLOOKUP($B107,'COMPOSIÇÕES COMPLEMENTARES '!$C:$K,2,0),"")))</f>
        <v/>
      </c>
      <c r="D107" s="506" t="str">
        <f>IF($B107="","",IFERROR(VLOOKUP($B107,SERVIÇOS!$A:$F,3,0),IFERROR(VLOOKUP($B107,'COMPOSIÇÕES COMPLEMENTARES '!$C:$K,3,0),"")))</f>
        <v/>
      </c>
      <c r="E107" s="507"/>
      <c r="F107" s="508" t="str">
        <f>IF($B107="","",IFERROR(VLOOKUP($B107,SERVIÇOS!$A:$F,4,0),IFERROR(VLOOKUP($B107,'COMPOSIÇÕES COMPLEMENTARES '!$C:$K,6,0),"")))</f>
        <v/>
      </c>
      <c r="G107" s="508" t="str">
        <f>IF($B107="","",IFERROR(VLOOKUP($B107,SERVIÇOS!$A:$F,5,0),IFERROR(VLOOKUP($B107,'COMPOSIÇÕES COMPLEMENTARES '!$C:$K,7,0),"")))</f>
        <v/>
      </c>
      <c r="H107" s="508" t="str">
        <f t="shared" si="24"/>
        <v/>
      </c>
      <c r="I107" s="508" t="str">
        <f t="shared" si="25"/>
        <v/>
      </c>
      <c r="J107" s="508" t="str">
        <f t="shared" si="26"/>
        <v/>
      </c>
      <c r="K107" s="508" t="str">
        <f t="shared" si="27"/>
        <v/>
      </c>
      <c r="L107" s="508"/>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5">
        <f t="shared" si="19"/>
        <v>0</v>
      </c>
      <c r="AL107" s="325">
        <v>0</v>
      </c>
    </row>
    <row r="108" spans="1:38" s="326" customFormat="1" ht="15" customHeight="1">
      <c r="A108" s="503"/>
      <c r="B108" s="504"/>
      <c r="C108" s="505" t="str">
        <f>IF($B108="","",IFERROR(VLOOKUP($B108,SERVIÇOS!$A:$F,2,0),IFERROR(VLOOKUP($B108,'COMPOSIÇÕES COMPLEMENTARES '!$C:$K,2,0),"")))</f>
        <v/>
      </c>
      <c r="D108" s="506" t="str">
        <f>IF($B108="","",IFERROR(VLOOKUP($B108,SERVIÇOS!$A:$F,3,0),IFERROR(VLOOKUP($B108,'COMPOSIÇÕES COMPLEMENTARES '!$C:$K,3,0),"")))</f>
        <v/>
      </c>
      <c r="E108" s="507"/>
      <c r="F108" s="508" t="str">
        <f>IF($B108="","",IFERROR(VLOOKUP($B108,SERVIÇOS!$A:$F,4,0),IFERROR(VLOOKUP($B108,'COMPOSIÇÕES COMPLEMENTARES '!$C:$K,6,0),"")))</f>
        <v/>
      </c>
      <c r="G108" s="508" t="str">
        <f>IF($B108="","",IFERROR(VLOOKUP($B108,SERVIÇOS!$A:$F,5,0),IFERROR(VLOOKUP($B108,'COMPOSIÇÕES COMPLEMENTARES '!$C:$K,7,0),"")))</f>
        <v/>
      </c>
      <c r="H108" s="508" t="str">
        <f t="shared" si="24"/>
        <v/>
      </c>
      <c r="I108" s="508" t="str">
        <f t="shared" si="25"/>
        <v/>
      </c>
      <c r="J108" s="508" t="str">
        <f t="shared" si="26"/>
        <v/>
      </c>
      <c r="K108" s="508" t="str">
        <f t="shared" si="27"/>
        <v/>
      </c>
      <c r="L108" s="508"/>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5">
        <f t="shared" si="19"/>
        <v>0</v>
      </c>
      <c r="AL108" s="325">
        <v>0</v>
      </c>
    </row>
    <row r="109" spans="1:38" s="326" customFormat="1" ht="15" customHeight="1">
      <c r="A109" s="503"/>
      <c r="B109" s="504"/>
      <c r="C109" s="505" t="str">
        <f>IF($B109="","",IFERROR(VLOOKUP($B109,SERVIÇOS!$A:$F,2,0),IFERROR(VLOOKUP($B109,'COMPOSIÇÕES COMPLEMENTARES '!$C:$K,2,0),"")))</f>
        <v/>
      </c>
      <c r="D109" s="506" t="str">
        <f>IF($B109="","",IFERROR(VLOOKUP($B109,SERVIÇOS!$A:$F,3,0),IFERROR(VLOOKUP($B109,'COMPOSIÇÕES COMPLEMENTARES '!$C:$K,3,0),"")))</f>
        <v/>
      </c>
      <c r="E109" s="507"/>
      <c r="F109" s="508" t="str">
        <f>IF($B109="","",IFERROR(VLOOKUP($B109,SERVIÇOS!$A:$F,4,0),IFERROR(VLOOKUP($B109,'COMPOSIÇÕES COMPLEMENTARES '!$C:$K,6,0),"")))</f>
        <v/>
      </c>
      <c r="G109" s="508" t="str">
        <f>IF($B109="","",IFERROR(VLOOKUP($B109,SERVIÇOS!$A:$F,5,0),IFERROR(VLOOKUP($B109,'COMPOSIÇÕES COMPLEMENTARES '!$C:$K,7,0),"")))</f>
        <v/>
      </c>
      <c r="H109" s="508" t="str">
        <f t="shared" si="24"/>
        <v/>
      </c>
      <c r="I109" s="508" t="str">
        <f t="shared" si="25"/>
        <v/>
      </c>
      <c r="J109" s="508" t="str">
        <f t="shared" si="26"/>
        <v/>
      </c>
      <c r="K109" s="508" t="str">
        <f t="shared" si="27"/>
        <v/>
      </c>
      <c r="L109" s="508"/>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5">
        <f t="shared" si="19"/>
        <v>0</v>
      </c>
      <c r="AL109" s="325">
        <v>0</v>
      </c>
    </row>
    <row r="110" spans="1:38" s="326" customFormat="1" ht="15" customHeight="1">
      <c r="A110" s="503"/>
      <c r="B110" s="504"/>
      <c r="C110" s="505" t="str">
        <f>IF($B110="","",IFERROR(VLOOKUP($B110,SERVIÇOS!$A:$F,2,0),IFERROR(VLOOKUP($B110,'COMPOSIÇÕES COMPLEMENTARES '!$C:$K,2,0),"")))</f>
        <v/>
      </c>
      <c r="D110" s="506" t="str">
        <f>IF($B110="","",IFERROR(VLOOKUP($B110,SERVIÇOS!$A:$F,3,0),IFERROR(VLOOKUP($B110,'COMPOSIÇÕES COMPLEMENTARES '!$C:$K,3,0),"")))</f>
        <v/>
      </c>
      <c r="E110" s="507"/>
      <c r="F110" s="508" t="str">
        <f>IF($B110="","",IFERROR(VLOOKUP($B110,SERVIÇOS!$A:$F,4,0),IFERROR(VLOOKUP($B110,'COMPOSIÇÕES COMPLEMENTARES '!$C:$K,6,0),"")))</f>
        <v/>
      </c>
      <c r="G110" s="508" t="str">
        <f>IF($B110="","",IFERROR(VLOOKUP($B110,SERVIÇOS!$A:$F,5,0),IFERROR(VLOOKUP($B110,'COMPOSIÇÕES COMPLEMENTARES '!$C:$K,7,0),"")))</f>
        <v/>
      </c>
      <c r="H110" s="508" t="str">
        <f t="shared" si="24"/>
        <v/>
      </c>
      <c r="I110" s="508" t="str">
        <f t="shared" si="25"/>
        <v/>
      </c>
      <c r="J110" s="508" t="str">
        <f t="shared" si="26"/>
        <v/>
      </c>
      <c r="K110" s="508" t="str">
        <f t="shared" si="27"/>
        <v/>
      </c>
      <c r="L110" s="508"/>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5">
        <f t="shared" si="19"/>
        <v>0</v>
      </c>
      <c r="AL110" s="325">
        <v>0</v>
      </c>
    </row>
    <row r="111" spans="1:38" s="326" customFormat="1" ht="15" customHeight="1">
      <c r="A111" s="503"/>
      <c r="B111" s="504"/>
      <c r="C111" s="505" t="str">
        <f>IF($B111="","",IFERROR(VLOOKUP($B111,SERVIÇOS!$A:$F,2,0),IFERROR(VLOOKUP($B111,'COMPOSIÇÕES COMPLEMENTARES '!$C:$K,2,0),"")))</f>
        <v/>
      </c>
      <c r="D111" s="506" t="str">
        <f>IF($B111="","",IFERROR(VLOOKUP($B111,SERVIÇOS!$A:$F,3,0),IFERROR(VLOOKUP($B111,'COMPOSIÇÕES COMPLEMENTARES '!$C:$K,3,0),"")))</f>
        <v/>
      </c>
      <c r="E111" s="507"/>
      <c r="F111" s="508" t="str">
        <f>IF($B111="","",IFERROR(VLOOKUP($B111,SERVIÇOS!$A:$F,4,0),IFERROR(VLOOKUP($B111,'COMPOSIÇÕES COMPLEMENTARES '!$C:$K,6,0),"")))</f>
        <v/>
      </c>
      <c r="G111" s="508" t="str">
        <f>IF($B111="","",IFERROR(VLOOKUP($B111,SERVIÇOS!$A:$F,5,0),IFERROR(VLOOKUP($B111,'COMPOSIÇÕES COMPLEMENTARES '!$C:$K,7,0),"")))</f>
        <v/>
      </c>
      <c r="H111" s="508" t="str">
        <f t="shared" si="24"/>
        <v/>
      </c>
      <c r="I111" s="508" t="str">
        <f t="shared" si="25"/>
        <v/>
      </c>
      <c r="J111" s="508" t="str">
        <f t="shared" si="26"/>
        <v/>
      </c>
      <c r="K111" s="508" t="str">
        <f t="shared" si="27"/>
        <v/>
      </c>
      <c r="L111" s="508"/>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5">
        <f t="shared" si="19"/>
        <v>0</v>
      </c>
      <c r="AL111" s="325">
        <v>0</v>
      </c>
    </row>
    <row r="112" spans="1:38" s="326" customFormat="1" ht="15" customHeight="1">
      <c r="A112" s="503"/>
      <c r="B112" s="504"/>
      <c r="C112" s="505" t="str">
        <f>IF($B112="","",IFERROR(VLOOKUP($B112,SERVIÇOS!$A:$F,2,0),IFERROR(VLOOKUP($B112,'COMPOSIÇÕES COMPLEMENTARES '!$C:$K,2,0),"")))</f>
        <v/>
      </c>
      <c r="D112" s="506" t="str">
        <f>IF($B112="","",IFERROR(VLOOKUP($B112,SERVIÇOS!$A:$F,3,0),IFERROR(VLOOKUP($B112,'COMPOSIÇÕES COMPLEMENTARES '!$C:$K,3,0),"")))</f>
        <v/>
      </c>
      <c r="E112" s="507"/>
      <c r="F112" s="508" t="str">
        <f>IF($B112="","",IFERROR(VLOOKUP($B112,SERVIÇOS!$A:$F,4,0),IFERROR(VLOOKUP($B112,'COMPOSIÇÕES COMPLEMENTARES '!$C:$K,6,0),"")))</f>
        <v/>
      </c>
      <c r="G112" s="508" t="str">
        <f>IF($B112="","",IFERROR(VLOOKUP($B112,SERVIÇOS!$A:$F,5,0),IFERROR(VLOOKUP($B112,'COMPOSIÇÕES COMPLEMENTARES '!$C:$K,7,0),"")))</f>
        <v/>
      </c>
      <c r="H112" s="508" t="str">
        <f t="shared" si="24"/>
        <v/>
      </c>
      <c r="I112" s="508" t="str">
        <f t="shared" si="25"/>
        <v/>
      </c>
      <c r="J112" s="508" t="str">
        <f t="shared" si="26"/>
        <v/>
      </c>
      <c r="K112" s="508" t="str">
        <f t="shared" si="27"/>
        <v/>
      </c>
      <c r="L112" s="508"/>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5">
        <f t="shared" ref="AK112:AK175" si="28">B112-AL112</f>
        <v>0</v>
      </c>
      <c r="AL112" s="325">
        <v>0</v>
      </c>
    </row>
    <row r="113" spans="1:38" s="326" customFormat="1" ht="15" customHeight="1">
      <c r="A113" s="503"/>
      <c r="B113" s="504"/>
      <c r="C113" s="505" t="str">
        <f>IF($B113="","",IFERROR(VLOOKUP($B113,SERVIÇOS!$A:$F,2,0),IFERROR(VLOOKUP($B113,'COMPOSIÇÕES COMPLEMENTARES '!$C:$K,2,0),"")))</f>
        <v/>
      </c>
      <c r="D113" s="506" t="str">
        <f>IF($B113="","",IFERROR(VLOOKUP($B113,SERVIÇOS!$A:$F,3,0),IFERROR(VLOOKUP($B113,'COMPOSIÇÕES COMPLEMENTARES '!$C:$K,3,0),"")))</f>
        <v/>
      </c>
      <c r="E113" s="507"/>
      <c r="F113" s="508" t="str">
        <f>IF($B113="","",IFERROR(VLOOKUP($B113,SERVIÇOS!$A:$F,4,0),IFERROR(VLOOKUP($B113,'COMPOSIÇÕES COMPLEMENTARES '!$C:$K,6,0),"")))</f>
        <v/>
      </c>
      <c r="G113" s="508" t="str">
        <f>IF($B113="","",IFERROR(VLOOKUP($B113,SERVIÇOS!$A:$F,5,0),IFERROR(VLOOKUP($B113,'COMPOSIÇÕES COMPLEMENTARES '!$C:$K,7,0),"")))</f>
        <v/>
      </c>
      <c r="H113" s="508" t="str">
        <f t="shared" si="24"/>
        <v/>
      </c>
      <c r="I113" s="508" t="str">
        <f t="shared" si="25"/>
        <v/>
      </c>
      <c r="J113" s="508" t="str">
        <f t="shared" si="26"/>
        <v/>
      </c>
      <c r="K113" s="508" t="str">
        <f t="shared" si="27"/>
        <v/>
      </c>
      <c r="L113" s="508"/>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5">
        <f t="shared" si="28"/>
        <v>0</v>
      </c>
      <c r="AL113" s="325">
        <v>0</v>
      </c>
    </row>
    <row r="114" spans="1:38" s="326" customFormat="1" ht="15" customHeight="1">
      <c r="A114" s="503"/>
      <c r="B114" s="504"/>
      <c r="C114" s="505" t="str">
        <f>IF($B114="","",IFERROR(VLOOKUP($B114,SERVIÇOS!$A:$F,2,0),IFERROR(VLOOKUP($B114,'COMPOSIÇÕES COMPLEMENTARES '!$C:$K,2,0),"")))</f>
        <v/>
      </c>
      <c r="D114" s="506" t="str">
        <f>IF($B114="","",IFERROR(VLOOKUP($B114,SERVIÇOS!$A:$F,3,0),IFERROR(VLOOKUP($B114,'COMPOSIÇÕES COMPLEMENTARES '!$C:$K,3,0),"")))</f>
        <v/>
      </c>
      <c r="E114" s="507"/>
      <c r="F114" s="508" t="str">
        <f>IF($B114="","",IFERROR(VLOOKUP($B114,SERVIÇOS!$A:$F,4,0),IFERROR(VLOOKUP($B114,'COMPOSIÇÕES COMPLEMENTARES '!$C:$K,6,0),"")))</f>
        <v/>
      </c>
      <c r="G114" s="508" t="str">
        <f>IF($B114="","",IFERROR(VLOOKUP($B114,SERVIÇOS!$A:$F,5,0),IFERROR(VLOOKUP($B114,'COMPOSIÇÕES COMPLEMENTARES '!$C:$K,7,0),"")))</f>
        <v/>
      </c>
      <c r="H114" s="508" t="str">
        <f t="shared" si="24"/>
        <v/>
      </c>
      <c r="I114" s="508" t="str">
        <f t="shared" si="25"/>
        <v/>
      </c>
      <c r="J114" s="508" t="str">
        <f t="shared" si="26"/>
        <v/>
      </c>
      <c r="K114" s="508" t="str">
        <f t="shared" si="27"/>
        <v/>
      </c>
      <c r="L114" s="508"/>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5">
        <f t="shared" si="28"/>
        <v>0</v>
      </c>
      <c r="AL114" s="325">
        <v>0</v>
      </c>
    </row>
    <row r="115" spans="1:38" s="326" customFormat="1" ht="15" customHeight="1">
      <c r="A115" s="503"/>
      <c r="B115" s="504"/>
      <c r="C115" s="505" t="str">
        <f>IF($B115="","",IFERROR(VLOOKUP($B115,SERVIÇOS!$A:$F,2,0),IFERROR(VLOOKUP($B115,'COMPOSIÇÕES COMPLEMENTARES '!$C:$K,2,0),"")))</f>
        <v/>
      </c>
      <c r="D115" s="506" t="str">
        <f>IF($B115="","",IFERROR(VLOOKUP($B115,SERVIÇOS!$A:$F,3,0),IFERROR(VLOOKUP($B115,'COMPOSIÇÕES COMPLEMENTARES '!$C:$K,3,0),"")))</f>
        <v/>
      </c>
      <c r="E115" s="507"/>
      <c r="F115" s="508" t="str">
        <f>IF($B115="","",IFERROR(VLOOKUP($B115,SERVIÇOS!$A:$F,4,0),IFERROR(VLOOKUP($B115,'COMPOSIÇÕES COMPLEMENTARES '!$C:$K,6,0),"")))</f>
        <v/>
      </c>
      <c r="G115" s="508" t="str">
        <f>IF($B115="","",IFERROR(VLOOKUP($B115,SERVIÇOS!$A:$F,5,0),IFERROR(VLOOKUP($B115,'COMPOSIÇÕES COMPLEMENTARES '!$C:$K,7,0),"")))</f>
        <v/>
      </c>
      <c r="H115" s="508" t="str">
        <f t="shared" si="24"/>
        <v/>
      </c>
      <c r="I115" s="508" t="str">
        <f t="shared" si="25"/>
        <v/>
      </c>
      <c r="J115" s="508" t="str">
        <f t="shared" si="26"/>
        <v/>
      </c>
      <c r="K115" s="508" t="str">
        <f t="shared" si="27"/>
        <v/>
      </c>
      <c r="L115" s="508"/>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5">
        <f t="shared" si="28"/>
        <v>0</v>
      </c>
      <c r="AL115" s="325">
        <v>0</v>
      </c>
    </row>
    <row r="116" spans="1:38" s="326" customFormat="1" ht="15" customHeight="1">
      <c r="A116" s="503"/>
      <c r="B116" s="504"/>
      <c r="C116" s="505" t="str">
        <f>IF($B116="","",IFERROR(VLOOKUP($B116,SERVIÇOS!$A:$F,2,0),IFERROR(VLOOKUP($B116,'COMPOSIÇÕES COMPLEMENTARES '!$C:$K,2,0),"")))</f>
        <v/>
      </c>
      <c r="D116" s="506" t="str">
        <f>IF($B116="","",IFERROR(VLOOKUP($B116,SERVIÇOS!$A:$F,3,0),IFERROR(VLOOKUP($B116,'COMPOSIÇÕES COMPLEMENTARES '!$C:$K,3,0),"")))</f>
        <v/>
      </c>
      <c r="E116" s="507"/>
      <c r="F116" s="508" t="str">
        <f>IF($B116="","",IFERROR(VLOOKUP($B116,SERVIÇOS!$A:$F,4,0),IFERROR(VLOOKUP($B116,'COMPOSIÇÕES COMPLEMENTARES '!$C:$K,6,0),"")))</f>
        <v/>
      </c>
      <c r="G116" s="508" t="str">
        <f>IF($B116="","",IFERROR(VLOOKUP($B116,SERVIÇOS!$A:$F,5,0),IFERROR(VLOOKUP($B116,'COMPOSIÇÕES COMPLEMENTARES '!$C:$K,7,0),"")))</f>
        <v/>
      </c>
      <c r="H116" s="508" t="str">
        <f t="shared" si="24"/>
        <v/>
      </c>
      <c r="I116" s="508" t="str">
        <f t="shared" si="25"/>
        <v/>
      </c>
      <c r="J116" s="508" t="str">
        <f t="shared" si="26"/>
        <v/>
      </c>
      <c r="K116" s="508" t="str">
        <f t="shared" si="27"/>
        <v/>
      </c>
      <c r="L116" s="508"/>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5">
        <f t="shared" si="28"/>
        <v>0</v>
      </c>
      <c r="AL116" s="325">
        <v>0</v>
      </c>
    </row>
    <row r="117" spans="1:38" s="326" customFormat="1" ht="15" customHeight="1">
      <c r="A117" s="503"/>
      <c r="B117" s="504"/>
      <c r="C117" s="505" t="str">
        <f>IF($B117="","",IFERROR(VLOOKUP($B117,SERVIÇOS!$A:$F,2,0),IFERROR(VLOOKUP($B117,'COMPOSIÇÕES COMPLEMENTARES '!$C:$K,2,0),"")))</f>
        <v/>
      </c>
      <c r="D117" s="506" t="str">
        <f>IF($B117="","",IFERROR(VLOOKUP($B117,SERVIÇOS!$A:$F,3,0),IFERROR(VLOOKUP($B117,'COMPOSIÇÕES COMPLEMENTARES '!$C:$K,3,0),"")))</f>
        <v/>
      </c>
      <c r="E117" s="507"/>
      <c r="F117" s="508" t="str">
        <f>IF($B117="","",IFERROR(VLOOKUP($B117,SERVIÇOS!$A:$F,4,0),IFERROR(VLOOKUP($B117,'COMPOSIÇÕES COMPLEMENTARES '!$C:$K,6,0),"")))</f>
        <v/>
      </c>
      <c r="G117" s="508" t="str">
        <f>IF($B117="","",IFERROR(VLOOKUP($B117,SERVIÇOS!$A:$F,5,0),IFERROR(VLOOKUP($B117,'COMPOSIÇÕES COMPLEMENTARES '!$C:$K,7,0),"")))</f>
        <v/>
      </c>
      <c r="H117" s="508" t="str">
        <f t="shared" si="24"/>
        <v/>
      </c>
      <c r="I117" s="508" t="str">
        <f t="shared" si="25"/>
        <v/>
      </c>
      <c r="J117" s="508" t="str">
        <f t="shared" si="26"/>
        <v/>
      </c>
      <c r="K117" s="508" t="str">
        <f t="shared" si="27"/>
        <v/>
      </c>
      <c r="L117" s="508"/>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5">
        <f t="shared" si="28"/>
        <v>0</v>
      </c>
      <c r="AL117" s="325">
        <v>0</v>
      </c>
    </row>
    <row r="118" spans="1:38" s="326" customFormat="1" ht="15" customHeight="1">
      <c r="A118" s="503"/>
      <c r="B118" s="504"/>
      <c r="C118" s="505" t="str">
        <f>IF($B118="","",IFERROR(VLOOKUP($B118,SERVIÇOS!$A:$F,2,0),IFERROR(VLOOKUP($B118,'COMPOSIÇÕES COMPLEMENTARES '!$C:$K,2,0),"")))</f>
        <v/>
      </c>
      <c r="D118" s="506" t="str">
        <f>IF($B118="","",IFERROR(VLOOKUP($B118,SERVIÇOS!$A:$F,3,0),IFERROR(VLOOKUP($B118,'COMPOSIÇÕES COMPLEMENTARES '!$C:$K,3,0),"")))</f>
        <v/>
      </c>
      <c r="E118" s="507"/>
      <c r="F118" s="508" t="str">
        <f>IF($B118="","",IFERROR(VLOOKUP($B118,SERVIÇOS!$A:$F,4,0),IFERROR(VLOOKUP($B118,'COMPOSIÇÕES COMPLEMENTARES '!$C:$K,6,0),"")))</f>
        <v/>
      </c>
      <c r="G118" s="508" t="str">
        <f>IF($B118="","",IFERROR(VLOOKUP($B118,SERVIÇOS!$A:$F,5,0),IFERROR(VLOOKUP($B118,'COMPOSIÇÕES COMPLEMENTARES '!$C:$K,7,0),"")))</f>
        <v/>
      </c>
      <c r="H118" s="508" t="str">
        <f t="shared" si="24"/>
        <v/>
      </c>
      <c r="I118" s="508" t="str">
        <f t="shared" si="25"/>
        <v/>
      </c>
      <c r="J118" s="508" t="str">
        <f t="shared" si="26"/>
        <v/>
      </c>
      <c r="K118" s="508" t="str">
        <f t="shared" si="27"/>
        <v/>
      </c>
      <c r="L118" s="508"/>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c r="AK118" s="325">
        <f t="shared" si="28"/>
        <v>0</v>
      </c>
      <c r="AL118" s="325">
        <v>0</v>
      </c>
    </row>
    <row r="119" spans="1:38" s="326" customFormat="1" ht="15" customHeight="1">
      <c r="A119" s="503"/>
      <c r="B119" s="504"/>
      <c r="C119" s="505" t="str">
        <f>IF($B119="","",IFERROR(VLOOKUP($B119,SERVIÇOS!$A:$F,2,0),IFERROR(VLOOKUP($B119,'COMPOSIÇÕES COMPLEMENTARES '!$C:$K,2,0),"")))</f>
        <v/>
      </c>
      <c r="D119" s="506" t="str">
        <f>IF($B119="","",IFERROR(VLOOKUP($B119,SERVIÇOS!$A:$F,3,0),IFERROR(VLOOKUP($B119,'COMPOSIÇÕES COMPLEMENTARES '!$C:$K,3,0),"")))</f>
        <v/>
      </c>
      <c r="E119" s="507"/>
      <c r="F119" s="508" t="str">
        <f>IF($B119="","",IFERROR(VLOOKUP($B119,SERVIÇOS!$A:$F,4,0),IFERROR(VLOOKUP($B119,'COMPOSIÇÕES COMPLEMENTARES '!$C:$K,6,0),"")))</f>
        <v/>
      </c>
      <c r="G119" s="508" t="str">
        <f>IF($B119="","",IFERROR(VLOOKUP($B119,SERVIÇOS!$A:$F,5,0),IFERROR(VLOOKUP($B119,'COMPOSIÇÕES COMPLEMENTARES '!$C:$K,7,0),"")))</f>
        <v/>
      </c>
      <c r="H119" s="508" t="str">
        <f t="shared" si="24"/>
        <v/>
      </c>
      <c r="I119" s="508" t="str">
        <f t="shared" si="25"/>
        <v/>
      </c>
      <c r="J119" s="508" t="str">
        <f t="shared" si="26"/>
        <v/>
      </c>
      <c r="K119" s="508" t="str">
        <f t="shared" si="27"/>
        <v/>
      </c>
      <c r="L119" s="508"/>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c r="AJ119" s="324"/>
      <c r="AK119" s="325">
        <f t="shared" si="28"/>
        <v>0</v>
      </c>
      <c r="AL119" s="325">
        <v>0</v>
      </c>
    </row>
    <row r="120" spans="1:38" s="326" customFormat="1" ht="15" customHeight="1">
      <c r="A120" s="503"/>
      <c r="B120" s="504"/>
      <c r="C120" s="505" t="str">
        <f>IF($B120="","",IFERROR(VLOOKUP($B120,SERVIÇOS!$A:$F,2,0),IFERROR(VLOOKUP($B120,'COMPOSIÇÕES COMPLEMENTARES '!$C:$K,2,0),"")))</f>
        <v/>
      </c>
      <c r="D120" s="506" t="str">
        <f>IF($B120="","",IFERROR(VLOOKUP($B120,SERVIÇOS!$A:$F,3,0),IFERROR(VLOOKUP($B120,'COMPOSIÇÕES COMPLEMENTARES '!$C:$K,3,0),"")))</f>
        <v/>
      </c>
      <c r="E120" s="507"/>
      <c r="F120" s="508" t="str">
        <f>IF($B120="","",IFERROR(VLOOKUP($B120,SERVIÇOS!$A:$F,4,0),IFERROR(VLOOKUP($B120,'COMPOSIÇÕES COMPLEMENTARES '!$C:$K,6,0),"")))</f>
        <v/>
      </c>
      <c r="G120" s="508" t="str">
        <f>IF($B120="","",IFERROR(VLOOKUP($B120,SERVIÇOS!$A:$F,5,0),IFERROR(VLOOKUP($B120,'COMPOSIÇÕES COMPLEMENTARES '!$C:$K,7,0),"")))</f>
        <v/>
      </c>
      <c r="H120" s="508" t="str">
        <f t="shared" si="24"/>
        <v/>
      </c>
      <c r="I120" s="508" t="str">
        <f t="shared" si="25"/>
        <v/>
      </c>
      <c r="J120" s="508" t="str">
        <f t="shared" si="26"/>
        <v/>
      </c>
      <c r="K120" s="508" t="str">
        <f t="shared" si="27"/>
        <v/>
      </c>
      <c r="L120" s="508"/>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325">
        <f t="shared" si="28"/>
        <v>0</v>
      </c>
      <c r="AL120" s="325">
        <v>0</v>
      </c>
    </row>
    <row r="121" spans="1:38" s="326" customFormat="1" ht="15" customHeight="1">
      <c r="A121" s="503"/>
      <c r="B121" s="504"/>
      <c r="C121" s="505" t="str">
        <f>IF($B121="","",IFERROR(VLOOKUP($B121,SERVIÇOS!$A:$F,2,0),IFERROR(VLOOKUP($B121,'COMPOSIÇÕES COMPLEMENTARES '!$C:$K,2,0),"")))</f>
        <v/>
      </c>
      <c r="D121" s="506" t="str">
        <f>IF($B121="","",IFERROR(VLOOKUP($B121,SERVIÇOS!$A:$F,3,0),IFERROR(VLOOKUP($B121,'COMPOSIÇÕES COMPLEMENTARES '!$C:$K,3,0),"")))</f>
        <v/>
      </c>
      <c r="E121" s="507"/>
      <c r="F121" s="508" t="str">
        <f>IF($B121="","",IFERROR(VLOOKUP($B121,SERVIÇOS!$A:$F,4,0),IFERROR(VLOOKUP($B121,'COMPOSIÇÕES COMPLEMENTARES '!$C:$K,6,0),"")))</f>
        <v/>
      </c>
      <c r="G121" s="508" t="str">
        <f>IF($B121="","",IFERROR(VLOOKUP($B121,SERVIÇOS!$A:$F,5,0),IFERROR(VLOOKUP($B121,'COMPOSIÇÕES COMPLEMENTARES '!$C:$K,7,0),"")))</f>
        <v/>
      </c>
      <c r="H121" s="508" t="str">
        <f t="shared" si="24"/>
        <v/>
      </c>
      <c r="I121" s="508" t="str">
        <f t="shared" si="25"/>
        <v/>
      </c>
      <c r="J121" s="508" t="str">
        <f t="shared" si="26"/>
        <v/>
      </c>
      <c r="K121" s="508" t="str">
        <f t="shared" si="27"/>
        <v/>
      </c>
      <c r="L121" s="508"/>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5">
        <f t="shared" si="28"/>
        <v>0</v>
      </c>
      <c r="AL121" s="325">
        <v>0</v>
      </c>
    </row>
    <row r="122" spans="1:38" s="326" customFormat="1" ht="15" customHeight="1">
      <c r="A122" s="503"/>
      <c r="B122" s="504"/>
      <c r="C122" s="505" t="str">
        <f>IF($B122="","",IFERROR(VLOOKUP($B122,SERVIÇOS!$A:$F,2,0),IFERROR(VLOOKUP($B122,'COMPOSIÇÕES COMPLEMENTARES '!$C:$K,2,0),"")))</f>
        <v/>
      </c>
      <c r="D122" s="506" t="str">
        <f>IF($B122="","",IFERROR(VLOOKUP($B122,SERVIÇOS!$A:$F,3,0),IFERROR(VLOOKUP($B122,'COMPOSIÇÕES COMPLEMENTARES '!$C:$K,3,0),"")))</f>
        <v/>
      </c>
      <c r="E122" s="507"/>
      <c r="F122" s="508" t="str">
        <f>IF($B122="","",IFERROR(VLOOKUP($B122,SERVIÇOS!$A:$F,4,0),IFERROR(VLOOKUP($B122,'COMPOSIÇÕES COMPLEMENTARES '!$C:$K,6,0),"")))</f>
        <v/>
      </c>
      <c r="G122" s="508" t="str">
        <f>IF($B122="","",IFERROR(VLOOKUP($B122,SERVIÇOS!$A:$F,5,0),IFERROR(VLOOKUP($B122,'COMPOSIÇÕES COMPLEMENTARES '!$C:$K,7,0),"")))</f>
        <v/>
      </c>
      <c r="H122" s="508" t="str">
        <f t="shared" si="24"/>
        <v/>
      </c>
      <c r="I122" s="508" t="str">
        <f t="shared" si="25"/>
        <v/>
      </c>
      <c r="J122" s="508" t="str">
        <f t="shared" si="26"/>
        <v/>
      </c>
      <c r="K122" s="508" t="str">
        <f t="shared" si="27"/>
        <v/>
      </c>
      <c r="L122" s="508"/>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5">
        <f t="shared" si="28"/>
        <v>0</v>
      </c>
      <c r="AL122" s="325">
        <v>0</v>
      </c>
    </row>
    <row r="123" spans="1:38" s="326" customFormat="1" ht="15" customHeight="1">
      <c r="A123" s="503"/>
      <c r="B123" s="504"/>
      <c r="C123" s="505" t="str">
        <f>IF($B123="","",IFERROR(VLOOKUP($B123,SERVIÇOS!$A:$F,2,0),IFERROR(VLOOKUP($B123,'COMPOSIÇÕES COMPLEMENTARES '!$C:$K,2,0),"")))</f>
        <v/>
      </c>
      <c r="D123" s="506" t="str">
        <f>IF($B123="","",IFERROR(VLOOKUP($B123,SERVIÇOS!$A:$F,3,0),IFERROR(VLOOKUP($B123,'COMPOSIÇÕES COMPLEMENTARES '!$C:$K,3,0),"")))</f>
        <v/>
      </c>
      <c r="E123" s="507"/>
      <c r="F123" s="508" t="str">
        <f>IF($B123="","",IFERROR(VLOOKUP($B123,SERVIÇOS!$A:$F,4,0),IFERROR(VLOOKUP($B123,'COMPOSIÇÕES COMPLEMENTARES '!$C:$K,6,0),"")))</f>
        <v/>
      </c>
      <c r="G123" s="508" t="str">
        <f>IF($B123="","",IFERROR(VLOOKUP($B123,SERVIÇOS!$A:$F,5,0),IFERROR(VLOOKUP($B123,'COMPOSIÇÕES COMPLEMENTARES '!$C:$K,7,0),"")))</f>
        <v/>
      </c>
      <c r="H123" s="508" t="str">
        <f t="shared" si="24"/>
        <v/>
      </c>
      <c r="I123" s="508" t="str">
        <f t="shared" si="25"/>
        <v/>
      </c>
      <c r="J123" s="508" t="str">
        <f t="shared" si="26"/>
        <v/>
      </c>
      <c r="K123" s="508" t="str">
        <f t="shared" si="27"/>
        <v/>
      </c>
      <c r="L123" s="508"/>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5">
        <f t="shared" si="28"/>
        <v>0</v>
      </c>
      <c r="AL123" s="325">
        <v>0</v>
      </c>
    </row>
    <row r="124" spans="1:38" s="326" customFormat="1" ht="15" customHeight="1">
      <c r="A124" s="503"/>
      <c r="B124" s="504"/>
      <c r="C124" s="505" t="str">
        <f>IF($B124="","",IFERROR(VLOOKUP($B124,SERVIÇOS!$A:$F,2,0),IFERROR(VLOOKUP($B124,'COMPOSIÇÕES COMPLEMENTARES '!$C:$K,2,0),"")))</f>
        <v/>
      </c>
      <c r="D124" s="506" t="str">
        <f>IF($B124="","",IFERROR(VLOOKUP($B124,SERVIÇOS!$A:$F,3,0),IFERROR(VLOOKUP($B124,'COMPOSIÇÕES COMPLEMENTARES '!$C:$K,3,0),"")))</f>
        <v/>
      </c>
      <c r="E124" s="507"/>
      <c r="F124" s="508" t="str">
        <f>IF($B124="","",IFERROR(VLOOKUP($B124,SERVIÇOS!$A:$F,4,0),IFERROR(VLOOKUP($B124,'COMPOSIÇÕES COMPLEMENTARES '!$C:$K,6,0),"")))</f>
        <v/>
      </c>
      <c r="G124" s="508" t="str">
        <f>IF($B124="","",IFERROR(VLOOKUP($B124,SERVIÇOS!$A:$F,5,0),IFERROR(VLOOKUP($B124,'COMPOSIÇÕES COMPLEMENTARES '!$C:$K,7,0),"")))</f>
        <v/>
      </c>
      <c r="H124" s="508" t="str">
        <f t="shared" si="24"/>
        <v/>
      </c>
      <c r="I124" s="508" t="str">
        <f t="shared" si="25"/>
        <v/>
      </c>
      <c r="J124" s="508" t="str">
        <f t="shared" si="26"/>
        <v/>
      </c>
      <c r="K124" s="508" t="str">
        <f t="shared" si="27"/>
        <v/>
      </c>
      <c r="L124" s="508"/>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5">
        <f t="shared" si="28"/>
        <v>0</v>
      </c>
      <c r="AL124" s="325">
        <v>0</v>
      </c>
    </row>
    <row r="125" spans="1:38" s="326" customFormat="1" ht="15" customHeight="1">
      <c r="A125" s="503"/>
      <c r="B125" s="504"/>
      <c r="C125" s="505" t="str">
        <f>IF($B125="","",IFERROR(VLOOKUP($B125,SERVIÇOS!$A:$F,2,0),IFERROR(VLOOKUP($B125,'COMPOSIÇÕES COMPLEMENTARES '!$C:$K,2,0),"")))</f>
        <v/>
      </c>
      <c r="D125" s="506" t="str">
        <f>IF($B125="","",IFERROR(VLOOKUP($B125,SERVIÇOS!$A:$F,3,0),IFERROR(VLOOKUP($B125,'COMPOSIÇÕES COMPLEMENTARES '!$C:$K,3,0),"")))</f>
        <v/>
      </c>
      <c r="E125" s="507"/>
      <c r="F125" s="508" t="str">
        <f>IF($B125="","",IFERROR(VLOOKUP($B125,SERVIÇOS!$A:$F,4,0),IFERROR(VLOOKUP($B125,'COMPOSIÇÕES COMPLEMENTARES '!$C:$K,6,0),"")))</f>
        <v/>
      </c>
      <c r="G125" s="508" t="str">
        <f>IF($B125="","",IFERROR(VLOOKUP($B125,SERVIÇOS!$A:$F,5,0),IFERROR(VLOOKUP($B125,'COMPOSIÇÕES COMPLEMENTARES '!$C:$K,7,0),"")))</f>
        <v/>
      </c>
      <c r="H125" s="508" t="str">
        <f t="shared" si="24"/>
        <v/>
      </c>
      <c r="I125" s="508" t="str">
        <f t="shared" si="25"/>
        <v/>
      </c>
      <c r="J125" s="508" t="str">
        <f t="shared" si="26"/>
        <v/>
      </c>
      <c r="K125" s="508" t="str">
        <f t="shared" si="27"/>
        <v/>
      </c>
      <c r="L125" s="508"/>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c r="AK125" s="325">
        <f t="shared" si="28"/>
        <v>0</v>
      </c>
      <c r="AL125" s="325">
        <v>0</v>
      </c>
    </row>
    <row r="126" spans="1:38" s="326" customFormat="1" ht="15" customHeight="1">
      <c r="A126" s="503"/>
      <c r="B126" s="504"/>
      <c r="C126" s="505" t="str">
        <f>IF($B126="","",IFERROR(VLOOKUP($B126,SERVIÇOS!$A:$F,2,0),IFERROR(VLOOKUP($B126,'COMPOSIÇÕES COMPLEMENTARES '!$C:$K,2,0),"")))</f>
        <v/>
      </c>
      <c r="D126" s="506" t="str">
        <f>IF($B126="","",IFERROR(VLOOKUP($B126,SERVIÇOS!$A:$F,3,0),IFERROR(VLOOKUP($B126,'COMPOSIÇÕES COMPLEMENTARES '!$C:$K,3,0),"")))</f>
        <v/>
      </c>
      <c r="E126" s="507"/>
      <c r="F126" s="508" t="str">
        <f>IF($B126="","",IFERROR(VLOOKUP($B126,SERVIÇOS!$A:$F,4,0),IFERROR(VLOOKUP($B126,'COMPOSIÇÕES COMPLEMENTARES '!$C:$K,6,0),"")))</f>
        <v/>
      </c>
      <c r="G126" s="508" t="str">
        <f>IF($B126="","",IFERROR(VLOOKUP($B126,SERVIÇOS!$A:$F,5,0),IFERROR(VLOOKUP($B126,'COMPOSIÇÕES COMPLEMENTARES '!$C:$K,7,0),"")))</f>
        <v/>
      </c>
      <c r="H126" s="508" t="str">
        <f t="shared" si="24"/>
        <v/>
      </c>
      <c r="I126" s="508" t="str">
        <f t="shared" si="25"/>
        <v/>
      </c>
      <c r="J126" s="508" t="str">
        <f t="shared" si="26"/>
        <v/>
      </c>
      <c r="K126" s="508" t="str">
        <f t="shared" si="27"/>
        <v/>
      </c>
      <c r="L126" s="508"/>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5">
        <f t="shared" si="28"/>
        <v>0</v>
      </c>
      <c r="AL126" s="325">
        <v>0</v>
      </c>
    </row>
    <row r="127" spans="1:38" s="326" customFormat="1" ht="15" customHeight="1">
      <c r="A127" s="503"/>
      <c r="B127" s="504"/>
      <c r="C127" s="505" t="str">
        <f>IF($B127="","",IFERROR(VLOOKUP($B127,SERVIÇOS!$A:$F,2,0),IFERROR(VLOOKUP($B127,'COMPOSIÇÕES COMPLEMENTARES '!$C:$K,2,0),"")))</f>
        <v/>
      </c>
      <c r="D127" s="506" t="str">
        <f>IF($B127="","",IFERROR(VLOOKUP($B127,SERVIÇOS!$A:$F,3,0),IFERROR(VLOOKUP($B127,'COMPOSIÇÕES COMPLEMENTARES '!$C:$K,3,0),"")))</f>
        <v/>
      </c>
      <c r="E127" s="507"/>
      <c r="F127" s="508" t="str">
        <f>IF($B127="","",IFERROR(VLOOKUP($B127,SERVIÇOS!$A:$F,4,0),IFERROR(VLOOKUP($B127,'COMPOSIÇÕES COMPLEMENTARES '!$C:$K,6,0),"")))</f>
        <v/>
      </c>
      <c r="G127" s="508" t="str">
        <f>IF($B127="","",IFERROR(VLOOKUP($B127,SERVIÇOS!$A:$F,5,0),IFERROR(VLOOKUP($B127,'COMPOSIÇÕES COMPLEMENTARES '!$C:$K,7,0),"")))</f>
        <v/>
      </c>
      <c r="H127" s="508" t="str">
        <f t="shared" si="24"/>
        <v/>
      </c>
      <c r="I127" s="508" t="str">
        <f t="shared" si="25"/>
        <v/>
      </c>
      <c r="J127" s="508" t="str">
        <f t="shared" si="26"/>
        <v/>
      </c>
      <c r="K127" s="508" t="str">
        <f t="shared" si="27"/>
        <v/>
      </c>
      <c r="L127" s="508"/>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5">
        <f t="shared" si="28"/>
        <v>0</v>
      </c>
      <c r="AL127" s="325">
        <v>0</v>
      </c>
    </row>
    <row r="128" spans="1:38" s="326" customFormat="1" ht="15" customHeight="1">
      <c r="A128" s="503"/>
      <c r="B128" s="504"/>
      <c r="C128" s="505" t="str">
        <f>IF($B128="","",IFERROR(VLOOKUP($B128,SERVIÇOS!$A:$F,2,0),IFERROR(VLOOKUP($B128,'COMPOSIÇÕES COMPLEMENTARES '!$C:$K,2,0),"")))</f>
        <v/>
      </c>
      <c r="D128" s="506" t="str">
        <f>IF($B128="","",IFERROR(VLOOKUP($B128,SERVIÇOS!$A:$F,3,0),IFERROR(VLOOKUP($B128,'COMPOSIÇÕES COMPLEMENTARES '!$C:$K,3,0),"")))</f>
        <v/>
      </c>
      <c r="E128" s="507"/>
      <c r="F128" s="508" t="str">
        <f>IF($B128="","",IFERROR(VLOOKUP($B128,SERVIÇOS!$A:$F,4,0),IFERROR(VLOOKUP($B128,'COMPOSIÇÕES COMPLEMENTARES '!$C:$K,6,0),"")))</f>
        <v/>
      </c>
      <c r="G128" s="508" t="str">
        <f>IF($B128="","",IFERROR(VLOOKUP($B128,SERVIÇOS!$A:$F,5,0),IFERROR(VLOOKUP($B128,'COMPOSIÇÕES COMPLEMENTARES '!$C:$K,7,0),"")))</f>
        <v/>
      </c>
      <c r="H128" s="508" t="str">
        <f t="shared" si="24"/>
        <v/>
      </c>
      <c r="I128" s="508" t="str">
        <f t="shared" si="25"/>
        <v/>
      </c>
      <c r="J128" s="508" t="str">
        <f t="shared" si="26"/>
        <v/>
      </c>
      <c r="K128" s="508" t="str">
        <f t="shared" si="27"/>
        <v/>
      </c>
      <c r="L128" s="508"/>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5">
        <f t="shared" si="28"/>
        <v>0</v>
      </c>
      <c r="AL128" s="325">
        <v>0</v>
      </c>
    </row>
    <row r="129" spans="1:38" s="326" customFormat="1" ht="15" customHeight="1">
      <c r="A129" s="503"/>
      <c r="B129" s="504"/>
      <c r="C129" s="505" t="str">
        <f>IF($B129="","",IFERROR(VLOOKUP($B129,SERVIÇOS!$A:$F,2,0),IFERROR(VLOOKUP($B129,'COMPOSIÇÕES COMPLEMENTARES '!$C:$K,2,0),"")))</f>
        <v/>
      </c>
      <c r="D129" s="506" t="str">
        <f>IF($B129="","",IFERROR(VLOOKUP($B129,SERVIÇOS!$A:$F,3,0),IFERROR(VLOOKUP($B129,'COMPOSIÇÕES COMPLEMENTARES '!$C:$K,3,0),"")))</f>
        <v/>
      </c>
      <c r="E129" s="507"/>
      <c r="F129" s="508" t="str">
        <f>IF($B129="","",IFERROR(VLOOKUP($B129,SERVIÇOS!$A:$F,4,0),IFERROR(VLOOKUP($B129,'COMPOSIÇÕES COMPLEMENTARES '!$C:$K,6,0),"")))</f>
        <v/>
      </c>
      <c r="G129" s="508" t="str">
        <f>IF($B129="","",IFERROR(VLOOKUP($B129,SERVIÇOS!$A:$F,5,0),IFERROR(VLOOKUP($B129,'COMPOSIÇÕES COMPLEMENTARES '!$C:$K,7,0),"")))</f>
        <v/>
      </c>
      <c r="H129" s="508" t="str">
        <f t="shared" si="24"/>
        <v/>
      </c>
      <c r="I129" s="508" t="str">
        <f t="shared" si="25"/>
        <v/>
      </c>
      <c r="J129" s="508" t="str">
        <f t="shared" si="26"/>
        <v/>
      </c>
      <c r="K129" s="508" t="str">
        <f t="shared" si="27"/>
        <v/>
      </c>
      <c r="L129" s="508"/>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5">
        <f t="shared" si="28"/>
        <v>0</v>
      </c>
      <c r="AL129" s="325">
        <v>0</v>
      </c>
    </row>
    <row r="130" spans="1:38" s="326" customFormat="1" ht="15" customHeight="1">
      <c r="A130" s="503"/>
      <c r="B130" s="504"/>
      <c r="C130" s="505" t="str">
        <f>IF($B130="","",IFERROR(VLOOKUP($B130,SERVIÇOS!$A:$F,2,0),IFERROR(VLOOKUP($B130,'COMPOSIÇÕES COMPLEMENTARES '!$C:$K,2,0),"")))</f>
        <v/>
      </c>
      <c r="D130" s="506" t="str">
        <f>IF($B130="","",IFERROR(VLOOKUP($B130,SERVIÇOS!$A:$F,3,0),IFERROR(VLOOKUP($B130,'COMPOSIÇÕES COMPLEMENTARES '!$C:$K,3,0),"")))</f>
        <v/>
      </c>
      <c r="E130" s="507"/>
      <c r="F130" s="508" t="str">
        <f>IF($B130="","",IFERROR(VLOOKUP($B130,SERVIÇOS!$A:$F,4,0),IFERROR(VLOOKUP($B130,'COMPOSIÇÕES COMPLEMENTARES '!$C:$K,6,0),"")))</f>
        <v/>
      </c>
      <c r="G130" s="508" t="str">
        <f>IF($B130="","",IFERROR(VLOOKUP($B130,SERVIÇOS!$A:$F,5,0),IFERROR(VLOOKUP($B130,'COMPOSIÇÕES COMPLEMENTARES '!$C:$K,7,0),"")))</f>
        <v/>
      </c>
      <c r="H130" s="508" t="str">
        <f t="shared" si="24"/>
        <v/>
      </c>
      <c r="I130" s="508" t="str">
        <f t="shared" si="25"/>
        <v/>
      </c>
      <c r="J130" s="508" t="str">
        <f t="shared" si="26"/>
        <v/>
      </c>
      <c r="K130" s="508" t="str">
        <f t="shared" si="27"/>
        <v/>
      </c>
      <c r="L130" s="508"/>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5">
        <f t="shared" si="28"/>
        <v>0</v>
      </c>
      <c r="AL130" s="325">
        <v>0</v>
      </c>
    </row>
    <row r="131" spans="1:38" s="326" customFormat="1" ht="15" customHeight="1">
      <c r="A131" s="503"/>
      <c r="B131" s="504"/>
      <c r="C131" s="505" t="str">
        <f>IF($B131="","",IFERROR(VLOOKUP($B131,SERVIÇOS!$A:$F,2,0),IFERROR(VLOOKUP($B131,'COMPOSIÇÕES COMPLEMENTARES '!$C:$K,2,0),"")))</f>
        <v/>
      </c>
      <c r="D131" s="506" t="str">
        <f>IF($B131="","",IFERROR(VLOOKUP($B131,SERVIÇOS!$A:$F,3,0),IFERROR(VLOOKUP($B131,'COMPOSIÇÕES COMPLEMENTARES '!$C:$K,3,0),"")))</f>
        <v/>
      </c>
      <c r="E131" s="507"/>
      <c r="F131" s="508" t="str">
        <f>IF($B131="","",IFERROR(VLOOKUP($B131,SERVIÇOS!$A:$F,4,0),IFERROR(VLOOKUP($B131,'COMPOSIÇÕES COMPLEMENTARES '!$C:$K,6,0),"")))</f>
        <v/>
      </c>
      <c r="G131" s="508" t="str">
        <f>IF($B131="","",IFERROR(VLOOKUP($B131,SERVIÇOS!$A:$F,5,0),IFERROR(VLOOKUP($B131,'COMPOSIÇÕES COMPLEMENTARES '!$C:$K,7,0),"")))</f>
        <v/>
      </c>
      <c r="H131" s="508" t="str">
        <f t="shared" si="24"/>
        <v/>
      </c>
      <c r="I131" s="508" t="str">
        <f t="shared" si="25"/>
        <v/>
      </c>
      <c r="J131" s="508" t="str">
        <f t="shared" si="26"/>
        <v/>
      </c>
      <c r="K131" s="508" t="str">
        <f t="shared" si="27"/>
        <v/>
      </c>
      <c r="L131" s="508"/>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J131" s="324"/>
      <c r="AK131" s="325">
        <f t="shared" si="28"/>
        <v>0</v>
      </c>
      <c r="AL131" s="325">
        <v>0</v>
      </c>
    </row>
    <row r="132" spans="1:38" s="326" customFormat="1" ht="15" customHeight="1">
      <c r="A132" s="503"/>
      <c r="B132" s="504"/>
      <c r="C132" s="505" t="str">
        <f>IF($B132="","",IFERROR(VLOOKUP($B132,SERVIÇOS!$A:$F,2,0),IFERROR(VLOOKUP($B132,'COMPOSIÇÕES COMPLEMENTARES '!$C:$K,2,0),"")))</f>
        <v/>
      </c>
      <c r="D132" s="506" t="str">
        <f>IF($B132="","",IFERROR(VLOOKUP($B132,SERVIÇOS!$A:$F,3,0),IFERROR(VLOOKUP($B132,'COMPOSIÇÕES COMPLEMENTARES '!$C:$K,3,0),"")))</f>
        <v/>
      </c>
      <c r="E132" s="507"/>
      <c r="F132" s="508" t="str">
        <f>IF($B132="","",IFERROR(VLOOKUP($B132,SERVIÇOS!$A:$F,4,0),IFERROR(VLOOKUP($B132,'COMPOSIÇÕES COMPLEMENTARES '!$C:$K,6,0),"")))</f>
        <v/>
      </c>
      <c r="G132" s="508" t="str">
        <f>IF($B132="","",IFERROR(VLOOKUP($B132,SERVIÇOS!$A:$F,5,0),IFERROR(VLOOKUP($B132,'COMPOSIÇÕES COMPLEMENTARES '!$C:$K,7,0),"")))</f>
        <v/>
      </c>
      <c r="H132" s="508" t="str">
        <f t="shared" si="24"/>
        <v/>
      </c>
      <c r="I132" s="508" t="str">
        <f t="shared" si="25"/>
        <v/>
      </c>
      <c r="J132" s="508" t="str">
        <f t="shared" si="26"/>
        <v/>
      </c>
      <c r="K132" s="508" t="str">
        <f t="shared" si="27"/>
        <v/>
      </c>
      <c r="L132" s="508"/>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5">
        <f t="shared" si="28"/>
        <v>0</v>
      </c>
      <c r="AL132" s="325">
        <v>0</v>
      </c>
    </row>
    <row r="133" spans="1:38" s="326" customFormat="1" ht="15" customHeight="1">
      <c r="A133" s="503"/>
      <c r="B133" s="504"/>
      <c r="C133" s="505" t="str">
        <f>IF($B133="","",IFERROR(VLOOKUP($B133,SERVIÇOS!$A:$F,2,0),IFERROR(VLOOKUP($B133,'COMPOSIÇÕES COMPLEMENTARES '!$C:$K,2,0),"")))</f>
        <v/>
      </c>
      <c r="D133" s="506" t="str">
        <f>IF($B133="","",IFERROR(VLOOKUP($B133,SERVIÇOS!$A:$F,3,0),IFERROR(VLOOKUP($B133,'COMPOSIÇÕES COMPLEMENTARES '!$C:$K,3,0),"")))</f>
        <v/>
      </c>
      <c r="E133" s="507"/>
      <c r="F133" s="508" t="str">
        <f>IF($B133="","",IFERROR(VLOOKUP($B133,SERVIÇOS!$A:$F,4,0),IFERROR(VLOOKUP($B133,'COMPOSIÇÕES COMPLEMENTARES '!$C:$K,6,0),"")))</f>
        <v/>
      </c>
      <c r="G133" s="508" t="str">
        <f>IF($B133="","",IFERROR(VLOOKUP($B133,SERVIÇOS!$A:$F,5,0),IFERROR(VLOOKUP($B133,'COMPOSIÇÕES COMPLEMENTARES '!$C:$K,7,0),"")))</f>
        <v/>
      </c>
      <c r="H133" s="508" t="str">
        <f t="shared" si="24"/>
        <v/>
      </c>
      <c r="I133" s="508" t="str">
        <f t="shared" si="25"/>
        <v/>
      </c>
      <c r="J133" s="508" t="str">
        <f t="shared" si="26"/>
        <v/>
      </c>
      <c r="K133" s="508" t="str">
        <f t="shared" si="27"/>
        <v/>
      </c>
      <c r="L133" s="508"/>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5">
        <f t="shared" si="28"/>
        <v>0</v>
      </c>
      <c r="AL133" s="325">
        <v>0</v>
      </c>
    </row>
    <row r="134" spans="1:38" s="326" customFormat="1" ht="15" customHeight="1">
      <c r="A134" s="503"/>
      <c r="B134" s="504"/>
      <c r="C134" s="505" t="str">
        <f>IF($B134="","",IFERROR(VLOOKUP($B134,SERVIÇOS!$A:$F,2,0),IFERROR(VLOOKUP($B134,'COMPOSIÇÕES COMPLEMENTARES '!$C:$K,2,0),"")))</f>
        <v/>
      </c>
      <c r="D134" s="506" t="str">
        <f>IF($B134="","",IFERROR(VLOOKUP($B134,SERVIÇOS!$A:$F,3,0),IFERROR(VLOOKUP($B134,'COMPOSIÇÕES COMPLEMENTARES '!$C:$K,3,0),"")))</f>
        <v/>
      </c>
      <c r="E134" s="507"/>
      <c r="F134" s="508" t="str">
        <f>IF($B134="","",IFERROR(VLOOKUP($B134,SERVIÇOS!$A:$F,4,0),IFERROR(VLOOKUP($B134,'COMPOSIÇÕES COMPLEMENTARES '!$C:$K,6,0),"")))</f>
        <v/>
      </c>
      <c r="G134" s="508" t="str">
        <f>IF($B134="","",IFERROR(VLOOKUP($B134,SERVIÇOS!$A:$F,5,0),IFERROR(VLOOKUP($B134,'COMPOSIÇÕES COMPLEMENTARES '!$C:$K,7,0),"")))</f>
        <v/>
      </c>
      <c r="H134" s="508" t="str">
        <f t="shared" si="24"/>
        <v/>
      </c>
      <c r="I134" s="508" t="str">
        <f t="shared" si="25"/>
        <v/>
      </c>
      <c r="J134" s="508" t="str">
        <f t="shared" si="26"/>
        <v/>
      </c>
      <c r="K134" s="508" t="str">
        <f t="shared" si="27"/>
        <v/>
      </c>
      <c r="L134" s="508"/>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5">
        <f t="shared" si="28"/>
        <v>0</v>
      </c>
      <c r="AL134" s="325">
        <v>0</v>
      </c>
    </row>
    <row r="135" spans="1:38" s="326" customFormat="1" ht="15" customHeight="1">
      <c r="A135" s="503"/>
      <c r="B135" s="504"/>
      <c r="C135" s="505" t="str">
        <f>IF($B135="","",IFERROR(VLOOKUP($B135,SERVIÇOS!$A:$F,2,0),IFERROR(VLOOKUP($B135,'COMPOSIÇÕES COMPLEMENTARES '!$C:$K,2,0),"")))</f>
        <v/>
      </c>
      <c r="D135" s="506" t="str">
        <f>IF($B135="","",IFERROR(VLOOKUP($B135,SERVIÇOS!$A:$F,3,0),IFERROR(VLOOKUP($B135,'COMPOSIÇÕES COMPLEMENTARES '!$C:$K,3,0),"")))</f>
        <v/>
      </c>
      <c r="E135" s="507"/>
      <c r="F135" s="508" t="str">
        <f>IF($B135="","",IFERROR(VLOOKUP($B135,SERVIÇOS!$A:$F,4,0),IFERROR(VLOOKUP($B135,'COMPOSIÇÕES COMPLEMENTARES '!$C:$K,6,0),"")))</f>
        <v/>
      </c>
      <c r="G135" s="508" t="str">
        <f>IF($B135="","",IFERROR(VLOOKUP($B135,SERVIÇOS!$A:$F,5,0),IFERROR(VLOOKUP($B135,'COMPOSIÇÕES COMPLEMENTARES '!$C:$K,7,0),"")))</f>
        <v/>
      </c>
      <c r="H135" s="508" t="str">
        <f t="shared" si="24"/>
        <v/>
      </c>
      <c r="I135" s="508" t="str">
        <f t="shared" si="25"/>
        <v/>
      </c>
      <c r="J135" s="508" t="str">
        <f t="shared" si="26"/>
        <v/>
      </c>
      <c r="K135" s="508" t="str">
        <f t="shared" si="27"/>
        <v/>
      </c>
      <c r="L135" s="508"/>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c r="AJ135" s="324"/>
      <c r="AK135" s="325">
        <f t="shared" si="28"/>
        <v>0</v>
      </c>
      <c r="AL135" s="325">
        <v>0</v>
      </c>
    </row>
    <row r="136" spans="1:38" s="326" customFormat="1" ht="15" customHeight="1">
      <c r="A136" s="503"/>
      <c r="B136" s="504"/>
      <c r="C136" s="505" t="str">
        <f>IF($B136="","",IFERROR(VLOOKUP($B136,SERVIÇOS!$A:$F,2,0),IFERROR(VLOOKUP($B136,'COMPOSIÇÕES COMPLEMENTARES '!$C:$K,2,0),"")))</f>
        <v/>
      </c>
      <c r="D136" s="506" t="str">
        <f>IF($B136="","",IFERROR(VLOOKUP($B136,SERVIÇOS!$A:$F,3,0),IFERROR(VLOOKUP($B136,'COMPOSIÇÕES COMPLEMENTARES '!$C:$K,3,0),"")))</f>
        <v/>
      </c>
      <c r="E136" s="507"/>
      <c r="F136" s="508" t="str">
        <f>IF($B136="","",IFERROR(VLOOKUP($B136,SERVIÇOS!$A:$F,4,0),IFERROR(VLOOKUP($B136,'COMPOSIÇÕES COMPLEMENTARES '!$C:$K,6,0),"")))</f>
        <v/>
      </c>
      <c r="G136" s="508" t="str">
        <f>IF($B136="","",IFERROR(VLOOKUP($B136,SERVIÇOS!$A:$F,5,0),IFERROR(VLOOKUP($B136,'COMPOSIÇÕES COMPLEMENTARES '!$C:$K,7,0),"")))</f>
        <v/>
      </c>
      <c r="H136" s="508" t="str">
        <f t="shared" si="24"/>
        <v/>
      </c>
      <c r="I136" s="508" t="str">
        <f t="shared" si="25"/>
        <v/>
      </c>
      <c r="J136" s="508" t="str">
        <f t="shared" si="26"/>
        <v/>
      </c>
      <c r="K136" s="508" t="str">
        <f t="shared" si="27"/>
        <v/>
      </c>
      <c r="L136" s="508"/>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5">
        <f t="shared" si="28"/>
        <v>0</v>
      </c>
      <c r="AL136" s="325">
        <v>0</v>
      </c>
    </row>
    <row r="137" spans="1:38" s="326" customFormat="1" ht="15" customHeight="1">
      <c r="A137" s="503"/>
      <c r="B137" s="504"/>
      <c r="C137" s="505" t="str">
        <f>IF($B137="","",IFERROR(VLOOKUP($B137,SERVIÇOS!$A:$F,2,0),IFERROR(VLOOKUP($B137,'COMPOSIÇÕES COMPLEMENTARES '!$C:$K,2,0),"")))</f>
        <v/>
      </c>
      <c r="D137" s="506" t="str">
        <f>IF($B137="","",IFERROR(VLOOKUP($B137,SERVIÇOS!$A:$F,3,0),IFERROR(VLOOKUP($B137,'COMPOSIÇÕES COMPLEMENTARES '!$C:$K,3,0),"")))</f>
        <v/>
      </c>
      <c r="E137" s="507"/>
      <c r="F137" s="508" t="str">
        <f>IF($B137="","",IFERROR(VLOOKUP($B137,SERVIÇOS!$A:$F,4,0),IFERROR(VLOOKUP($B137,'COMPOSIÇÕES COMPLEMENTARES '!$C:$K,6,0),"")))</f>
        <v/>
      </c>
      <c r="G137" s="508" t="str">
        <f>IF($B137="","",IFERROR(VLOOKUP($B137,SERVIÇOS!$A:$F,5,0),IFERROR(VLOOKUP($B137,'COMPOSIÇÕES COMPLEMENTARES '!$C:$K,7,0),"")))</f>
        <v/>
      </c>
      <c r="H137" s="508" t="str">
        <f t="shared" si="24"/>
        <v/>
      </c>
      <c r="I137" s="508" t="str">
        <f t="shared" si="25"/>
        <v/>
      </c>
      <c r="J137" s="508" t="str">
        <f t="shared" si="26"/>
        <v/>
      </c>
      <c r="K137" s="508" t="str">
        <f t="shared" si="27"/>
        <v/>
      </c>
      <c r="L137" s="508"/>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5">
        <f t="shared" si="28"/>
        <v>0</v>
      </c>
      <c r="AL137" s="325">
        <v>0</v>
      </c>
    </row>
    <row r="138" spans="1:38" s="326" customFormat="1" ht="15" customHeight="1">
      <c r="A138" s="503"/>
      <c r="B138" s="504"/>
      <c r="C138" s="505" t="str">
        <f>IF($B138="","",IFERROR(VLOOKUP($B138,SERVIÇOS!$A:$F,2,0),IFERROR(VLOOKUP($B138,'COMPOSIÇÕES COMPLEMENTARES '!$C:$K,2,0),"")))</f>
        <v/>
      </c>
      <c r="D138" s="506" t="str">
        <f>IF($B138="","",IFERROR(VLOOKUP($B138,SERVIÇOS!$A:$F,3,0),IFERROR(VLOOKUP($B138,'COMPOSIÇÕES COMPLEMENTARES '!$C:$K,3,0),"")))</f>
        <v/>
      </c>
      <c r="E138" s="507"/>
      <c r="F138" s="508" t="str">
        <f>IF($B138="","",IFERROR(VLOOKUP($B138,SERVIÇOS!$A:$F,4,0),IFERROR(VLOOKUP($B138,'COMPOSIÇÕES COMPLEMENTARES '!$C:$K,6,0),"")))</f>
        <v/>
      </c>
      <c r="G138" s="508" t="str">
        <f>IF($B138="","",IFERROR(VLOOKUP($B138,SERVIÇOS!$A:$F,5,0),IFERROR(VLOOKUP($B138,'COMPOSIÇÕES COMPLEMENTARES '!$C:$K,7,0),"")))</f>
        <v/>
      </c>
      <c r="H138" s="508" t="str">
        <f t="shared" si="24"/>
        <v/>
      </c>
      <c r="I138" s="508" t="str">
        <f t="shared" si="25"/>
        <v/>
      </c>
      <c r="J138" s="508" t="str">
        <f t="shared" si="26"/>
        <v/>
      </c>
      <c r="K138" s="508" t="str">
        <f t="shared" si="27"/>
        <v/>
      </c>
      <c r="L138" s="508"/>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5">
        <f t="shared" si="28"/>
        <v>0</v>
      </c>
      <c r="AL138" s="325">
        <v>0</v>
      </c>
    </row>
    <row r="139" spans="1:38" s="326" customFormat="1" ht="15" customHeight="1">
      <c r="A139" s="503"/>
      <c r="B139" s="504"/>
      <c r="C139" s="505" t="str">
        <f>IF($B139="","",IFERROR(VLOOKUP($B139,SERVIÇOS!$A:$F,2,0),IFERROR(VLOOKUP($B139,'COMPOSIÇÕES COMPLEMENTARES '!$C:$K,2,0),"")))</f>
        <v/>
      </c>
      <c r="D139" s="506" t="str">
        <f>IF($B139="","",IFERROR(VLOOKUP($B139,SERVIÇOS!$A:$F,3,0),IFERROR(VLOOKUP($B139,'COMPOSIÇÕES COMPLEMENTARES '!$C:$K,3,0),"")))</f>
        <v/>
      </c>
      <c r="E139" s="507"/>
      <c r="F139" s="508" t="str">
        <f>IF($B139="","",IFERROR(VLOOKUP($B139,SERVIÇOS!$A:$F,4,0),IFERROR(VLOOKUP($B139,'COMPOSIÇÕES COMPLEMENTARES '!$C:$K,6,0),"")))</f>
        <v/>
      </c>
      <c r="G139" s="508" t="str">
        <f>IF($B139="","",IFERROR(VLOOKUP($B139,SERVIÇOS!$A:$F,5,0),IFERROR(VLOOKUP($B139,'COMPOSIÇÕES COMPLEMENTARES '!$C:$K,7,0),"")))</f>
        <v/>
      </c>
      <c r="H139" s="508" t="str">
        <f t="shared" si="24"/>
        <v/>
      </c>
      <c r="I139" s="508" t="str">
        <f t="shared" si="25"/>
        <v/>
      </c>
      <c r="J139" s="508" t="str">
        <f t="shared" si="26"/>
        <v/>
      </c>
      <c r="K139" s="508" t="str">
        <f t="shared" si="27"/>
        <v/>
      </c>
      <c r="L139" s="508"/>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5">
        <f t="shared" si="28"/>
        <v>0</v>
      </c>
      <c r="AL139" s="325">
        <v>0</v>
      </c>
    </row>
    <row r="140" spans="1:38" s="326" customFormat="1" ht="15" customHeight="1">
      <c r="A140" s="503"/>
      <c r="B140" s="504"/>
      <c r="C140" s="505" t="str">
        <f>IF($B140="","",IFERROR(VLOOKUP($B140,SERVIÇOS!$A:$F,2,0),IFERROR(VLOOKUP($B140,'COMPOSIÇÕES COMPLEMENTARES '!$C:$K,2,0),"")))</f>
        <v/>
      </c>
      <c r="D140" s="506" t="str">
        <f>IF($B140="","",IFERROR(VLOOKUP($B140,SERVIÇOS!$A:$F,3,0),IFERROR(VLOOKUP($B140,'COMPOSIÇÕES COMPLEMENTARES '!$C:$K,3,0),"")))</f>
        <v/>
      </c>
      <c r="E140" s="507"/>
      <c r="F140" s="508" t="str">
        <f>IF($B140="","",IFERROR(VLOOKUP($B140,SERVIÇOS!$A:$F,4,0),IFERROR(VLOOKUP($B140,'COMPOSIÇÕES COMPLEMENTARES '!$C:$K,6,0),"")))</f>
        <v/>
      </c>
      <c r="G140" s="508" t="str">
        <f>IF($B140="","",IFERROR(VLOOKUP($B140,SERVIÇOS!$A:$F,5,0),IFERROR(VLOOKUP($B140,'COMPOSIÇÕES COMPLEMENTARES '!$C:$K,7,0),"")))</f>
        <v/>
      </c>
      <c r="H140" s="508" t="str">
        <f t="shared" si="24"/>
        <v/>
      </c>
      <c r="I140" s="508" t="str">
        <f t="shared" si="25"/>
        <v/>
      </c>
      <c r="J140" s="508" t="str">
        <f t="shared" si="26"/>
        <v/>
      </c>
      <c r="K140" s="508" t="str">
        <f t="shared" si="27"/>
        <v/>
      </c>
      <c r="L140" s="508"/>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5">
        <f t="shared" si="28"/>
        <v>0</v>
      </c>
      <c r="AL140" s="325">
        <v>0</v>
      </c>
    </row>
    <row r="141" spans="1:38" s="326" customFormat="1" ht="15" customHeight="1">
      <c r="A141" s="503"/>
      <c r="B141" s="504"/>
      <c r="C141" s="505" t="str">
        <f>IF($B141="","",IFERROR(VLOOKUP($B141,SERVIÇOS!$A:$F,2,0),IFERROR(VLOOKUP($B141,'COMPOSIÇÕES COMPLEMENTARES '!$C:$K,2,0),"")))</f>
        <v/>
      </c>
      <c r="D141" s="506" t="str">
        <f>IF($B141="","",IFERROR(VLOOKUP($B141,SERVIÇOS!$A:$F,3,0),IFERROR(VLOOKUP($B141,'COMPOSIÇÕES COMPLEMENTARES '!$C:$K,3,0),"")))</f>
        <v/>
      </c>
      <c r="E141" s="507"/>
      <c r="F141" s="508" t="str">
        <f>IF($B141="","",IFERROR(VLOOKUP($B141,SERVIÇOS!$A:$F,4,0),IFERROR(VLOOKUP($B141,'COMPOSIÇÕES COMPLEMENTARES '!$C:$K,6,0),"")))</f>
        <v/>
      </c>
      <c r="G141" s="508" t="str">
        <f>IF($B141="","",IFERROR(VLOOKUP($B141,SERVIÇOS!$A:$F,5,0),IFERROR(VLOOKUP($B141,'COMPOSIÇÕES COMPLEMENTARES '!$C:$K,7,0),"")))</f>
        <v/>
      </c>
      <c r="H141" s="508" t="str">
        <f t="shared" si="24"/>
        <v/>
      </c>
      <c r="I141" s="508" t="str">
        <f t="shared" si="25"/>
        <v/>
      </c>
      <c r="J141" s="508" t="str">
        <f t="shared" si="26"/>
        <v/>
      </c>
      <c r="K141" s="508" t="str">
        <f t="shared" si="27"/>
        <v/>
      </c>
      <c r="L141" s="508"/>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5">
        <f t="shared" si="28"/>
        <v>0</v>
      </c>
      <c r="AL141" s="325">
        <v>0</v>
      </c>
    </row>
    <row r="142" spans="1:38" s="326" customFormat="1" ht="15" customHeight="1">
      <c r="A142" s="503"/>
      <c r="B142" s="504"/>
      <c r="C142" s="505" t="str">
        <f>IF($B142="","",IFERROR(VLOOKUP($B142,SERVIÇOS!$A:$F,2,0),IFERROR(VLOOKUP($B142,'COMPOSIÇÕES COMPLEMENTARES '!$C:$K,2,0),"")))</f>
        <v/>
      </c>
      <c r="D142" s="506" t="str">
        <f>IF($B142="","",IFERROR(VLOOKUP($B142,SERVIÇOS!$A:$F,3,0),IFERROR(VLOOKUP($B142,'COMPOSIÇÕES COMPLEMENTARES '!$C:$K,3,0),"")))</f>
        <v/>
      </c>
      <c r="E142" s="507"/>
      <c r="F142" s="508" t="str">
        <f>IF($B142="","",IFERROR(VLOOKUP($B142,SERVIÇOS!$A:$F,4,0),IFERROR(VLOOKUP($B142,'COMPOSIÇÕES COMPLEMENTARES '!$C:$K,6,0),"")))</f>
        <v/>
      </c>
      <c r="G142" s="508" t="str">
        <f>IF($B142="","",IFERROR(VLOOKUP($B142,SERVIÇOS!$A:$F,5,0),IFERROR(VLOOKUP($B142,'COMPOSIÇÕES COMPLEMENTARES '!$C:$K,7,0),"")))</f>
        <v/>
      </c>
      <c r="H142" s="508" t="str">
        <f t="shared" si="24"/>
        <v/>
      </c>
      <c r="I142" s="508" t="str">
        <f t="shared" si="25"/>
        <v/>
      </c>
      <c r="J142" s="508" t="str">
        <f t="shared" si="26"/>
        <v/>
      </c>
      <c r="K142" s="508" t="str">
        <f t="shared" si="27"/>
        <v/>
      </c>
      <c r="L142" s="508"/>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5">
        <f t="shared" si="28"/>
        <v>0</v>
      </c>
      <c r="AL142" s="325">
        <v>0</v>
      </c>
    </row>
    <row r="143" spans="1:38" s="326" customFormat="1" ht="15" customHeight="1">
      <c r="A143" s="503"/>
      <c r="B143" s="504"/>
      <c r="C143" s="505" t="str">
        <f>IF($B143="","",IFERROR(VLOOKUP($B143,SERVIÇOS!$A:$F,2,0),IFERROR(VLOOKUP($B143,'COMPOSIÇÕES COMPLEMENTARES '!$C:$K,2,0),"")))</f>
        <v/>
      </c>
      <c r="D143" s="506" t="str">
        <f>IF($B143="","",IFERROR(VLOOKUP($B143,SERVIÇOS!$A:$F,3,0),IFERROR(VLOOKUP($B143,'COMPOSIÇÕES COMPLEMENTARES '!$C:$K,3,0),"")))</f>
        <v/>
      </c>
      <c r="E143" s="507"/>
      <c r="F143" s="508" t="str">
        <f>IF($B143="","",IFERROR(VLOOKUP($B143,SERVIÇOS!$A:$F,4,0),IFERROR(VLOOKUP($B143,'COMPOSIÇÕES COMPLEMENTARES '!$C:$K,6,0),"")))</f>
        <v/>
      </c>
      <c r="G143" s="508" t="str">
        <f>IF($B143="","",IFERROR(VLOOKUP($B143,SERVIÇOS!$A:$F,5,0),IFERROR(VLOOKUP($B143,'COMPOSIÇÕES COMPLEMENTARES '!$C:$K,7,0),"")))</f>
        <v/>
      </c>
      <c r="H143" s="508" t="str">
        <f t="shared" si="24"/>
        <v/>
      </c>
      <c r="I143" s="508" t="str">
        <f t="shared" si="25"/>
        <v/>
      </c>
      <c r="J143" s="508" t="str">
        <f t="shared" si="26"/>
        <v/>
      </c>
      <c r="K143" s="508" t="str">
        <f t="shared" si="27"/>
        <v/>
      </c>
      <c r="L143" s="508"/>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5">
        <f t="shared" si="28"/>
        <v>0</v>
      </c>
      <c r="AL143" s="325">
        <v>0</v>
      </c>
    </row>
    <row r="144" spans="1:38" s="326" customFormat="1" ht="15" customHeight="1">
      <c r="A144" s="503"/>
      <c r="B144" s="504"/>
      <c r="C144" s="505" t="str">
        <f>IF($B144="","",IFERROR(VLOOKUP($B144,SERVIÇOS!$A:$F,2,0),IFERROR(VLOOKUP($B144,'COMPOSIÇÕES COMPLEMENTARES '!$C:$K,2,0),"")))</f>
        <v/>
      </c>
      <c r="D144" s="506" t="str">
        <f>IF($B144="","",IFERROR(VLOOKUP($B144,SERVIÇOS!$A:$F,3,0),IFERROR(VLOOKUP($B144,'COMPOSIÇÕES COMPLEMENTARES '!$C:$K,3,0),"")))</f>
        <v/>
      </c>
      <c r="E144" s="507"/>
      <c r="F144" s="508" t="str">
        <f>IF($B144="","",IFERROR(VLOOKUP($B144,SERVIÇOS!$A:$F,4,0),IFERROR(VLOOKUP($B144,'COMPOSIÇÕES COMPLEMENTARES '!$C:$K,6,0),"")))</f>
        <v/>
      </c>
      <c r="G144" s="508" t="str">
        <f>IF($B144="","",IFERROR(VLOOKUP($B144,SERVIÇOS!$A:$F,5,0),IFERROR(VLOOKUP($B144,'COMPOSIÇÕES COMPLEMENTARES '!$C:$K,7,0),"")))</f>
        <v/>
      </c>
      <c r="H144" s="508" t="str">
        <f t="shared" si="24"/>
        <v/>
      </c>
      <c r="I144" s="508" t="str">
        <f t="shared" si="25"/>
        <v/>
      </c>
      <c r="J144" s="508" t="str">
        <f t="shared" si="26"/>
        <v/>
      </c>
      <c r="K144" s="508" t="str">
        <f t="shared" si="27"/>
        <v/>
      </c>
      <c r="L144" s="508"/>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5">
        <f t="shared" si="28"/>
        <v>0</v>
      </c>
      <c r="AL144" s="325">
        <v>0</v>
      </c>
    </row>
    <row r="145" spans="1:38" s="326" customFormat="1" ht="15" customHeight="1">
      <c r="A145" s="503"/>
      <c r="B145" s="504"/>
      <c r="C145" s="505" t="str">
        <f>IF($B145="","",IFERROR(VLOOKUP($B145,SERVIÇOS!$A:$F,2,0),IFERROR(VLOOKUP($B145,'COMPOSIÇÕES COMPLEMENTARES '!$C:$K,2,0),"")))</f>
        <v/>
      </c>
      <c r="D145" s="506" t="str">
        <f>IF($B145="","",IFERROR(VLOOKUP($B145,SERVIÇOS!$A:$F,3,0),IFERROR(VLOOKUP($B145,'COMPOSIÇÕES COMPLEMENTARES '!$C:$K,3,0),"")))</f>
        <v/>
      </c>
      <c r="E145" s="507"/>
      <c r="F145" s="508" t="str">
        <f>IF($B145="","",IFERROR(VLOOKUP($B145,SERVIÇOS!$A:$F,4,0),IFERROR(VLOOKUP($B145,'COMPOSIÇÕES COMPLEMENTARES '!$C:$K,6,0),"")))</f>
        <v/>
      </c>
      <c r="G145" s="508" t="str">
        <f>IF($B145="","",IFERROR(VLOOKUP($B145,SERVIÇOS!$A:$F,5,0),IFERROR(VLOOKUP($B145,'COMPOSIÇÕES COMPLEMENTARES '!$C:$K,7,0),"")))</f>
        <v/>
      </c>
      <c r="H145" s="508" t="str">
        <f t="shared" si="24"/>
        <v/>
      </c>
      <c r="I145" s="508" t="str">
        <f t="shared" si="25"/>
        <v/>
      </c>
      <c r="J145" s="508" t="str">
        <f t="shared" si="26"/>
        <v/>
      </c>
      <c r="K145" s="508" t="str">
        <f t="shared" si="27"/>
        <v/>
      </c>
      <c r="L145" s="508"/>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5">
        <f t="shared" si="28"/>
        <v>0</v>
      </c>
      <c r="AL145" s="325">
        <v>0</v>
      </c>
    </row>
    <row r="146" spans="1:38" s="326" customFormat="1" ht="15" customHeight="1">
      <c r="A146" s="503"/>
      <c r="B146" s="504"/>
      <c r="C146" s="505" t="str">
        <f>IF($B146="","",IFERROR(VLOOKUP($B146,SERVIÇOS!$A:$F,2,0),IFERROR(VLOOKUP($B146,'COMPOSIÇÕES COMPLEMENTARES '!$C:$K,2,0),"")))</f>
        <v/>
      </c>
      <c r="D146" s="506" t="str">
        <f>IF($B146="","",IFERROR(VLOOKUP($B146,SERVIÇOS!$A:$F,3,0),IFERROR(VLOOKUP($B146,'COMPOSIÇÕES COMPLEMENTARES '!$C:$K,3,0),"")))</f>
        <v/>
      </c>
      <c r="E146" s="507"/>
      <c r="F146" s="508" t="str">
        <f>IF($B146="","",IFERROR(VLOOKUP($B146,SERVIÇOS!$A:$F,4,0),IFERROR(VLOOKUP($B146,'COMPOSIÇÕES COMPLEMENTARES '!$C:$K,6,0),"")))</f>
        <v/>
      </c>
      <c r="G146" s="508" t="str">
        <f>IF($B146="","",IFERROR(VLOOKUP($B146,SERVIÇOS!$A:$F,5,0),IFERROR(VLOOKUP($B146,'COMPOSIÇÕES COMPLEMENTARES '!$C:$K,7,0),"")))</f>
        <v/>
      </c>
      <c r="H146" s="508" t="str">
        <f t="shared" si="24"/>
        <v/>
      </c>
      <c r="I146" s="508" t="str">
        <f t="shared" si="25"/>
        <v/>
      </c>
      <c r="J146" s="508" t="str">
        <f t="shared" si="26"/>
        <v/>
      </c>
      <c r="K146" s="508" t="str">
        <f t="shared" si="27"/>
        <v/>
      </c>
      <c r="L146" s="508"/>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5">
        <f t="shared" si="28"/>
        <v>0</v>
      </c>
      <c r="AL146" s="325">
        <v>0</v>
      </c>
    </row>
    <row r="147" spans="1:38" s="326" customFormat="1" ht="15" customHeight="1">
      <c r="A147" s="503"/>
      <c r="B147" s="504"/>
      <c r="C147" s="505" t="str">
        <f>IF($B147="","",IFERROR(VLOOKUP($B147,SERVIÇOS!$A:$F,2,0),IFERROR(VLOOKUP($B147,'COMPOSIÇÕES COMPLEMENTARES '!$C:$K,2,0),"")))</f>
        <v/>
      </c>
      <c r="D147" s="506" t="str">
        <f>IF($B147="","",IFERROR(VLOOKUP($B147,SERVIÇOS!$A:$F,3,0),IFERROR(VLOOKUP($B147,'COMPOSIÇÕES COMPLEMENTARES '!$C:$K,3,0),"")))</f>
        <v/>
      </c>
      <c r="E147" s="507"/>
      <c r="F147" s="508" t="str">
        <f>IF($B147="","",IFERROR(VLOOKUP($B147,SERVIÇOS!$A:$F,4,0),IFERROR(VLOOKUP($B147,'COMPOSIÇÕES COMPLEMENTARES '!$C:$K,6,0),"")))</f>
        <v/>
      </c>
      <c r="G147" s="508" t="str">
        <f>IF($B147="","",IFERROR(VLOOKUP($B147,SERVIÇOS!$A:$F,5,0),IFERROR(VLOOKUP($B147,'COMPOSIÇÕES COMPLEMENTARES '!$C:$K,7,0),"")))</f>
        <v/>
      </c>
      <c r="H147" s="508" t="str">
        <f t="shared" si="24"/>
        <v/>
      </c>
      <c r="I147" s="508" t="str">
        <f t="shared" si="25"/>
        <v/>
      </c>
      <c r="J147" s="508" t="str">
        <f t="shared" si="26"/>
        <v/>
      </c>
      <c r="K147" s="508" t="str">
        <f t="shared" si="27"/>
        <v/>
      </c>
      <c r="L147" s="508"/>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5">
        <f t="shared" si="28"/>
        <v>0</v>
      </c>
      <c r="AL147" s="325">
        <v>0</v>
      </c>
    </row>
    <row r="148" spans="1:38" s="326" customFormat="1" ht="15" customHeight="1">
      <c r="A148" s="503"/>
      <c r="B148" s="504"/>
      <c r="C148" s="505" t="str">
        <f>IF($B148="","",IFERROR(VLOOKUP($B148,SERVIÇOS!$A:$F,2,0),IFERROR(VLOOKUP($B148,'COMPOSIÇÕES COMPLEMENTARES '!$C:$K,2,0),"")))</f>
        <v/>
      </c>
      <c r="D148" s="506" t="str">
        <f>IF($B148="","",IFERROR(VLOOKUP($B148,SERVIÇOS!$A:$F,3,0),IFERROR(VLOOKUP($B148,'COMPOSIÇÕES COMPLEMENTARES '!$C:$K,3,0),"")))</f>
        <v/>
      </c>
      <c r="E148" s="507"/>
      <c r="F148" s="508" t="str">
        <f>IF($B148="","",IFERROR(VLOOKUP($B148,SERVIÇOS!$A:$F,4,0),IFERROR(VLOOKUP($B148,'COMPOSIÇÕES COMPLEMENTARES '!$C:$K,6,0),"")))</f>
        <v/>
      </c>
      <c r="G148" s="508" t="str">
        <f>IF($B148="","",IFERROR(VLOOKUP($B148,SERVIÇOS!$A:$F,5,0),IFERROR(VLOOKUP($B148,'COMPOSIÇÕES COMPLEMENTARES '!$C:$K,7,0),"")))</f>
        <v/>
      </c>
      <c r="H148" s="508" t="str">
        <f t="shared" si="24"/>
        <v/>
      </c>
      <c r="I148" s="508" t="str">
        <f t="shared" si="25"/>
        <v/>
      </c>
      <c r="J148" s="508" t="str">
        <f t="shared" si="26"/>
        <v/>
      </c>
      <c r="K148" s="508" t="str">
        <f t="shared" si="27"/>
        <v/>
      </c>
      <c r="L148" s="508"/>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5">
        <f t="shared" si="28"/>
        <v>0</v>
      </c>
      <c r="AL148" s="325">
        <v>0</v>
      </c>
    </row>
    <row r="149" spans="1:38" s="326" customFormat="1" ht="15" customHeight="1">
      <c r="A149" s="503"/>
      <c r="B149" s="504"/>
      <c r="C149" s="505" t="str">
        <f>IF($B149="","",IFERROR(VLOOKUP($B149,SERVIÇOS!$A:$F,2,0),IFERROR(VLOOKUP($B149,'COMPOSIÇÕES COMPLEMENTARES '!$C:$K,2,0),"")))</f>
        <v/>
      </c>
      <c r="D149" s="506" t="str">
        <f>IF($B149="","",IFERROR(VLOOKUP($B149,SERVIÇOS!$A:$F,3,0),IFERROR(VLOOKUP($B149,'COMPOSIÇÕES COMPLEMENTARES '!$C:$K,3,0),"")))</f>
        <v/>
      </c>
      <c r="E149" s="507"/>
      <c r="F149" s="508" t="str">
        <f>IF($B149="","",IFERROR(VLOOKUP($B149,SERVIÇOS!$A:$F,4,0),IFERROR(VLOOKUP($B149,'COMPOSIÇÕES COMPLEMENTARES '!$C:$K,6,0),"")))</f>
        <v/>
      </c>
      <c r="G149" s="508" t="str">
        <f>IF($B149="","",IFERROR(VLOOKUP($B149,SERVIÇOS!$A:$F,5,0),IFERROR(VLOOKUP($B149,'COMPOSIÇÕES COMPLEMENTARES '!$C:$K,7,0),"")))</f>
        <v/>
      </c>
      <c r="H149" s="508" t="str">
        <f t="shared" si="24"/>
        <v/>
      </c>
      <c r="I149" s="508" t="str">
        <f t="shared" si="25"/>
        <v/>
      </c>
      <c r="J149" s="508" t="str">
        <f t="shared" si="26"/>
        <v/>
      </c>
      <c r="K149" s="508" t="str">
        <f t="shared" si="27"/>
        <v/>
      </c>
      <c r="L149" s="508"/>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5">
        <f t="shared" si="28"/>
        <v>0</v>
      </c>
      <c r="AL149" s="325">
        <v>0</v>
      </c>
    </row>
    <row r="150" spans="1:38" s="326" customFormat="1" ht="15" customHeight="1">
      <c r="A150" s="503"/>
      <c r="B150" s="504"/>
      <c r="C150" s="505" t="str">
        <f>IF($B150="","",IFERROR(VLOOKUP($B150,SERVIÇOS!$A:$F,2,0),IFERROR(VLOOKUP($B150,'COMPOSIÇÕES COMPLEMENTARES '!$C:$K,2,0),"")))</f>
        <v/>
      </c>
      <c r="D150" s="506" t="str">
        <f>IF($B150="","",IFERROR(VLOOKUP($B150,SERVIÇOS!$A:$F,3,0),IFERROR(VLOOKUP($B150,'COMPOSIÇÕES COMPLEMENTARES '!$C:$K,3,0),"")))</f>
        <v/>
      </c>
      <c r="E150" s="507"/>
      <c r="F150" s="508" t="str">
        <f>IF($B150="","",IFERROR(VLOOKUP($B150,SERVIÇOS!$A:$F,4,0),IFERROR(VLOOKUP($B150,'COMPOSIÇÕES COMPLEMENTARES '!$C:$K,6,0),"")))</f>
        <v/>
      </c>
      <c r="G150" s="508" t="str">
        <f>IF($B150="","",IFERROR(VLOOKUP($B150,SERVIÇOS!$A:$F,5,0),IFERROR(VLOOKUP($B150,'COMPOSIÇÕES COMPLEMENTARES '!$C:$K,7,0),"")))</f>
        <v/>
      </c>
      <c r="H150" s="508" t="str">
        <f t="shared" si="24"/>
        <v/>
      </c>
      <c r="I150" s="508" t="str">
        <f t="shared" si="25"/>
        <v/>
      </c>
      <c r="J150" s="508" t="str">
        <f t="shared" si="26"/>
        <v/>
      </c>
      <c r="K150" s="508" t="str">
        <f t="shared" si="27"/>
        <v/>
      </c>
      <c r="L150" s="508"/>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5">
        <f t="shared" si="28"/>
        <v>0</v>
      </c>
      <c r="AL150" s="325">
        <v>0</v>
      </c>
    </row>
    <row r="151" spans="1:38" s="326" customFormat="1" ht="15" customHeight="1">
      <c r="A151" s="503"/>
      <c r="B151" s="504"/>
      <c r="C151" s="505" t="str">
        <f>IF($B151="","",IFERROR(VLOOKUP($B151,SERVIÇOS!$A:$F,2,0),IFERROR(VLOOKUP($B151,'COMPOSIÇÕES COMPLEMENTARES '!$C:$K,2,0),"")))</f>
        <v/>
      </c>
      <c r="D151" s="506" t="str">
        <f>IF($B151="","",IFERROR(VLOOKUP($B151,SERVIÇOS!$A:$F,3,0),IFERROR(VLOOKUP($B151,'COMPOSIÇÕES COMPLEMENTARES '!$C:$K,3,0),"")))</f>
        <v/>
      </c>
      <c r="E151" s="507"/>
      <c r="F151" s="508" t="str">
        <f>IF($B151="","",IFERROR(VLOOKUP($B151,SERVIÇOS!$A:$F,4,0),IFERROR(VLOOKUP($B151,'COMPOSIÇÕES COMPLEMENTARES '!$C:$K,6,0),"")))</f>
        <v/>
      </c>
      <c r="G151" s="508" t="str">
        <f>IF($B151="","",IFERROR(VLOOKUP($B151,SERVIÇOS!$A:$F,5,0),IFERROR(VLOOKUP($B151,'COMPOSIÇÕES COMPLEMENTARES '!$C:$K,7,0),"")))</f>
        <v/>
      </c>
      <c r="H151" s="508" t="str">
        <f t="shared" ref="H151:H214" si="29">IF(E151="","",F151+G151)</f>
        <v/>
      </c>
      <c r="I151" s="508" t="str">
        <f t="shared" ref="I151:I214" si="30">IF(E151="","",ROUND((E151*F151),2))</f>
        <v/>
      </c>
      <c r="J151" s="508" t="str">
        <f t="shared" ref="J151:J214" si="31">IF(E151="","",ROUND((E151*G151),2))</f>
        <v/>
      </c>
      <c r="K151" s="508" t="str">
        <f t="shared" ref="K151:K214" si="32">IF(E151="","",ROUND((E151*H151),2))</f>
        <v/>
      </c>
      <c r="L151" s="508"/>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5">
        <f t="shared" si="28"/>
        <v>0</v>
      </c>
      <c r="AL151" s="325">
        <v>0</v>
      </c>
    </row>
    <row r="152" spans="1:38" s="326" customFormat="1" ht="15" customHeight="1">
      <c r="A152" s="503"/>
      <c r="B152" s="504"/>
      <c r="C152" s="505" t="str">
        <f>IF($B152="","",IFERROR(VLOOKUP($B152,SERVIÇOS!$A:$F,2,0),IFERROR(VLOOKUP($B152,'COMPOSIÇÕES COMPLEMENTARES '!$C:$K,2,0),"")))</f>
        <v/>
      </c>
      <c r="D152" s="506" t="str">
        <f>IF($B152="","",IFERROR(VLOOKUP($B152,SERVIÇOS!$A:$F,3,0),IFERROR(VLOOKUP($B152,'COMPOSIÇÕES COMPLEMENTARES '!$C:$K,3,0),"")))</f>
        <v/>
      </c>
      <c r="E152" s="507"/>
      <c r="F152" s="508" t="str">
        <f>IF($B152="","",IFERROR(VLOOKUP($B152,SERVIÇOS!$A:$F,4,0),IFERROR(VLOOKUP($B152,'COMPOSIÇÕES COMPLEMENTARES '!$C:$K,6,0),"")))</f>
        <v/>
      </c>
      <c r="G152" s="508" t="str">
        <f>IF($B152="","",IFERROR(VLOOKUP($B152,SERVIÇOS!$A:$F,5,0),IFERROR(VLOOKUP($B152,'COMPOSIÇÕES COMPLEMENTARES '!$C:$K,7,0),"")))</f>
        <v/>
      </c>
      <c r="H152" s="508" t="str">
        <f t="shared" si="29"/>
        <v/>
      </c>
      <c r="I152" s="508" t="str">
        <f t="shared" si="30"/>
        <v/>
      </c>
      <c r="J152" s="508" t="str">
        <f t="shared" si="31"/>
        <v/>
      </c>
      <c r="K152" s="508" t="str">
        <f t="shared" si="32"/>
        <v/>
      </c>
      <c r="L152" s="508"/>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5">
        <f t="shared" si="28"/>
        <v>0</v>
      </c>
      <c r="AL152" s="325">
        <v>0</v>
      </c>
    </row>
    <row r="153" spans="1:38" s="326" customFormat="1" ht="15" customHeight="1">
      <c r="A153" s="503"/>
      <c r="B153" s="504"/>
      <c r="C153" s="505" t="str">
        <f>IF($B153="","",IFERROR(VLOOKUP($B153,SERVIÇOS!$A:$F,2,0),IFERROR(VLOOKUP($B153,'COMPOSIÇÕES COMPLEMENTARES '!$C:$K,2,0),"")))</f>
        <v/>
      </c>
      <c r="D153" s="506" t="str">
        <f>IF($B153="","",IFERROR(VLOOKUP($B153,SERVIÇOS!$A:$F,3,0),IFERROR(VLOOKUP($B153,'COMPOSIÇÕES COMPLEMENTARES '!$C:$K,3,0),"")))</f>
        <v/>
      </c>
      <c r="E153" s="507"/>
      <c r="F153" s="508" t="str">
        <f>IF($B153="","",IFERROR(VLOOKUP($B153,SERVIÇOS!$A:$F,4,0),IFERROR(VLOOKUP($B153,'COMPOSIÇÕES COMPLEMENTARES '!$C:$K,6,0),"")))</f>
        <v/>
      </c>
      <c r="G153" s="508" t="str">
        <f>IF($B153="","",IFERROR(VLOOKUP($B153,SERVIÇOS!$A:$F,5,0),IFERROR(VLOOKUP($B153,'COMPOSIÇÕES COMPLEMENTARES '!$C:$K,7,0),"")))</f>
        <v/>
      </c>
      <c r="H153" s="508" t="str">
        <f t="shared" si="29"/>
        <v/>
      </c>
      <c r="I153" s="508" t="str">
        <f t="shared" si="30"/>
        <v/>
      </c>
      <c r="J153" s="508" t="str">
        <f t="shared" si="31"/>
        <v/>
      </c>
      <c r="K153" s="508" t="str">
        <f t="shared" si="32"/>
        <v/>
      </c>
      <c r="L153" s="508"/>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5">
        <f t="shared" si="28"/>
        <v>0</v>
      </c>
      <c r="AL153" s="325">
        <v>0</v>
      </c>
    </row>
    <row r="154" spans="1:38" s="326" customFormat="1" ht="15" customHeight="1">
      <c r="A154" s="503"/>
      <c r="B154" s="504"/>
      <c r="C154" s="505" t="str">
        <f>IF($B154="","",IFERROR(VLOOKUP($B154,SERVIÇOS!$A:$F,2,0),IFERROR(VLOOKUP($B154,'COMPOSIÇÕES COMPLEMENTARES '!$C:$K,2,0),"")))</f>
        <v/>
      </c>
      <c r="D154" s="506" t="str">
        <f>IF($B154="","",IFERROR(VLOOKUP($B154,SERVIÇOS!$A:$F,3,0),IFERROR(VLOOKUP($B154,'COMPOSIÇÕES COMPLEMENTARES '!$C:$K,3,0),"")))</f>
        <v/>
      </c>
      <c r="E154" s="507"/>
      <c r="F154" s="508" t="str">
        <f>IF($B154="","",IFERROR(VLOOKUP($B154,SERVIÇOS!$A:$F,4,0),IFERROR(VLOOKUP($B154,'COMPOSIÇÕES COMPLEMENTARES '!$C:$K,6,0),"")))</f>
        <v/>
      </c>
      <c r="G154" s="508" t="str">
        <f>IF($B154="","",IFERROR(VLOOKUP($B154,SERVIÇOS!$A:$F,5,0),IFERROR(VLOOKUP($B154,'COMPOSIÇÕES COMPLEMENTARES '!$C:$K,7,0),"")))</f>
        <v/>
      </c>
      <c r="H154" s="508" t="str">
        <f t="shared" si="29"/>
        <v/>
      </c>
      <c r="I154" s="508" t="str">
        <f t="shared" si="30"/>
        <v/>
      </c>
      <c r="J154" s="508" t="str">
        <f t="shared" si="31"/>
        <v/>
      </c>
      <c r="K154" s="508" t="str">
        <f t="shared" si="32"/>
        <v/>
      </c>
      <c r="L154" s="508"/>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5">
        <f t="shared" si="28"/>
        <v>0</v>
      </c>
      <c r="AL154" s="325">
        <v>0</v>
      </c>
    </row>
    <row r="155" spans="1:38" s="326" customFormat="1" ht="15" customHeight="1">
      <c r="A155" s="503"/>
      <c r="B155" s="504"/>
      <c r="C155" s="505" t="str">
        <f>IF($B155="","",IFERROR(VLOOKUP($B155,SERVIÇOS!$A:$F,2,0),IFERROR(VLOOKUP($B155,'COMPOSIÇÕES COMPLEMENTARES '!$C:$K,2,0),"")))</f>
        <v/>
      </c>
      <c r="D155" s="506" t="str">
        <f>IF($B155="","",IFERROR(VLOOKUP($B155,SERVIÇOS!$A:$F,3,0),IFERROR(VLOOKUP($B155,'COMPOSIÇÕES COMPLEMENTARES '!$C:$K,3,0),"")))</f>
        <v/>
      </c>
      <c r="E155" s="507"/>
      <c r="F155" s="508" t="str">
        <f>IF($B155="","",IFERROR(VLOOKUP($B155,SERVIÇOS!$A:$F,4,0),IFERROR(VLOOKUP($B155,'COMPOSIÇÕES COMPLEMENTARES '!$C:$K,6,0),"")))</f>
        <v/>
      </c>
      <c r="G155" s="508" t="str">
        <f>IF($B155="","",IFERROR(VLOOKUP($B155,SERVIÇOS!$A:$F,5,0),IFERROR(VLOOKUP($B155,'COMPOSIÇÕES COMPLEMENTARES '!$C:$K,7,0),"")))</f>
        <v/>
      </c>
      <c r="H155" s="508" t="str">
        <f t="shared" si="29"/>
        <v/>
      </c>
      <c r="I155" s="508" t="str">
        <f t="shared" si="30"/>
        <v/>
      </c>
      <c r="J155" s="508" t="str">
        <f t="shared" si="31"/>
        <v/>
      </c>
      <c r="K155" s="508" t="str">
        <f t="shared" si="32"/>
        <v/>
      </c>
      <c r="L155" s="508"/>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5">
        <f t="shared" si="28"/>
        <v>0</v>
      </c>
      <c r="AL155" s="325">
        <v>0</v>
      </c>
    </row>
    <row r="156" spans="1:38" s="326" customFormat="1" ht="15" customHeight="1">
      <c r="A156" s="503"/>
      <c r="B156" s="504"/>
      <c r="C156" s="505" t="str">
        <f>IF($B156="","",IFERROR(VLOOKUP($B156,SERVIÇOS!$A:$F,2,0),IFERROR(VLOOKUP($B156,'COMPOSIÇÕES COMPLEMENTARES '!$C:$K,2,0),"")))</f>
        <v/>
      </c>
      <c r="D156" s="506" t="str">
        <f>IF($B156="","",IFERROR(VLOOKUP($B156,SERVIÇOS!$A:$F,3,0),IFERROR(VLOOKUP($B156,'COMPOSIÇÕES COMPLEMENTARES '!$C:$K,3,0),"")))</f>
        <v/>
      </c>
      <c r="E156" s="507"/>
      <c r="F156" s="508" t="str">
        <f>IF($B156="","",IFERROR(VLOOKUP($B156,SERVIÇOS!$A:$F,4,0),IFERROR(VLOOKUP($B156,'COMPOSIÇÕES COMPLEMENTARES '!$C:$K,6,0),"")))</f>
        <v/>
      </c>
      <c r="G156" s="508" t="str">
        <f>IF($B156="","",IFERROR(VLOOKUP($B156,SERVIÇOS!$A:$F,5,0),IFERROR(VLOOKUP($B156,'COMPOSIÇÕES COMPLEMENTARES '!$C:$K,7,0),"")))</f>
        <v/>
      </c>
      <c r="H156" s="508" t="str">
        <f t="shared" si="29"/>
        <v/>
      </c>
      <c r="I156" s="508" t="str">
        <f t="shared" si="30"/>
        <v/>
      </c>
      <c r="J156" s="508" t="str">
        <f t="shared" si="31"/>
        <v/>
      </c>
      <c r="K156" s="508" t="str">
        <f t="shared" si="32"/>
        <v/>
      </c>
      <c r="L156" s="508"/>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5">
        <f t="shared" si="28"/>
        <v>0</v>
      </c>
      <c r="AL156" s="325">
        <v>0</v>
      </c>
    </row>
    <row r="157" spans="1:38" s="326" customFormat="1" ht="15" customHeight="1">
      <c r="A157" s="503"/>
      <c r="B157" s="504"/>
      <c r="C157" s="505" t="str">
        <f>IF($B157="","",IFERROR(VLOOKUP($B157,SERVIÇOS!$A:$F,2,0),IFERROR(VLOOKUP($B157,'COMPOSIÇÕES COMPLEMENTARES '!$C:$K,2,0),"")))</f>
        <v/>
      </c>
      <c r="D157" s="506" t="str">
        <f>IF($B157="","",IFERROR(VLOOKUP($B157,SERVIÇOS!$A:$F,3,0),IFERROR(VLOOKUP($B157,'COMPOSIÇÕES COMPLEMENTARES '!$C:$K,3,0),"")))</f>
        <v/>
      </c>
      <c r="E157" s="507"/>
      <c r="F157" s="508" t="str">
        <f>IF($B157="","",IFERROR(VLOOKUP($B157,SERVIÇOS!$A:$F,4,0),IFERROR(VLOOKUP($B157,'COMPOSIÇÕES COMPLEMENTARES '!$C:$K,6,0),"")))</f>
        <v/>
      </c>
      <c r="G157" s="508" t="str">
        <f>IF($B157="","",IFERROR(VLOOKUP($B157,SERVIÇOS!$A:$F,5,0),IFERROR(VLOOKUP($B157,'COMPOSIÇÕES COMPLEMENTARES '!$C:$K,7,0),"")))</f>
        <v/>
      </c>
      <c r="H157" s="508" t="str">
        <f t="shared" si="29"/>
        <v/>
      </c>
      <c r="I157" s="508" t="str">
        <f t="shared" si="30"/>
        <v/>
      </c>
      <c r="J157" s="508" t="str">
        <f t="shared" si="31"/>
        <v/>
      </c>
      <c r="K157" s="508" t="str">
        <f t="shared" si="32"/>
        <v/>
      </c>
      <c r="L157" s="508"/>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5">
        <f t="shared" si="28"/>
        <v>0</v>
      </c>
      <c r="AL157" s="325">
        <v>0</v>
      </c>
    </row>
    <row r="158" spans="1:38" s="326" customFormat="1" ht="15" customHeight="1">
      <c r="A158" s="503"/>
      <c r="B158" s="504"/>
      <c r="C158" s="505" t="str">
        <f>IF($B158="","",IFERROR(VLOOKUP($B158,SERVIÇOS!$A:$F,2,0),IFERROR(VLOOKUP($B158,'COMPOSIÇÕES COMPLEMENTARES '!$C:$K,2,0),"")))</f>
        <v/>
      </c>
      <c r="D158" s="506" t="str">
        <f>IF($B158="","",IFERROR(VLOOKUP($B158,SERVIÇOS!$A:$F,3,0),IFERROR(VLOOKUP($B158,'COMPOSIÇÕES COMPLEMENTARES '!$C:$K,3,0),"")))</f>
        <v/>
      </c>
      <c r="E158" s="507"/>
      <c r="F158" s="508" t="str">
        <f>IF($B158="","",IFERROR(VLOOKUP($B158,SERVIÇOS!$A:$F,4,0),IFERROR(VLOOKUP($B158,'COMPOSIÇÕES COMPLEMENTARES '!$C:$K,6,0),"")))</f>
        <v/>
      </c>
      <c r="G158" s="508" t="str">
        <f>IF($B158="","",IFERROR(VLOOKUP($B158,SERVIÇOS!$A:$F,5,0),IFERROR(VLOOKUP($B158,'COMPOSIÇÕES COMPLEMENTARES '!$C:$K,7,0),"")))</f>
        <v/>
      </c>
      <c r="H158" s="508" t="str">
        <f t="shared" si="29"/>
        <v/>
      </c>
      <c r="I158" s="508" t="str">
        <f t="shared" si="30"/>
        <v/>
      </c>
      <c r="J158" s="508" t="str">
        <f t="shared" si="31"/>
        <v/>
      </c>
      <c r="K158" s="508" t="str">
        <f t="shared" si="32"/>
        <v/>
      </c>
      <c r="L158" s="508"/>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5">
        <f t="shared" si="28"/>
        <v>0</v>
      </c>
      <c r="AL158" s="325">
        <v>0</v>
      </c>
    </row>
    <row r="159" spans="1:38" s="326" customFormat="1" ht="15" customHeight="1">
      <c r="A159" s="503"/>
      <c r="B159" s="504"/>
      <c r="C159" s="505" t="str">
        <f>IF($B159="","",IFERROR(VLOOKUP($B159,SERVIÇOS!$A:$F,2,0),IFERROR(VLOOKUP($B159,'COMPOSIÇÕES COMPLEMENTARES '!$C:$K,2,0),"")))</f>
        <v/>
      </c>
      <c r="D159" s="506" t="str">
        <f>IF($B159="","",IFERROR(VLOOKUP($B159,SERVIÇOS!$A:$F,3,0),IFERROR(VLOOKUP($B159,'COMPOSIÇÕES COMPLEMENTARES '!$C:$K,3,0),"")))</f>
        <v/>
      </c>
      <c r="E159" s="507"/>
      <c r="F159" s="508" t="str">
        <f>IF($B159="","",IFERROR(VLOOKUP($B159,SERVIÇOS!$A:$F,4,0),IFERROR(VLOOKUP($B159,'COMPOSIÇÕES COMPLEMENTARES '!$C:$K,6,0),"")))</f>
        <v/>
      </c>
      <c r="G159" s="508" t="str">
        <f>IF($B159="","",IFERROR(VLOOKUP($B159,SERVIÇOS!$A:$F,5,0),IFERROR(VLOOKUP($B159,'COMPOSIÇÕES COMPLEMENTARES '!$C:$K,7,0),"")))</f>
        <v/>
      </c>
      <c r="H159" s="508" t="str">
        <f t="shared" si="29"/>
        <v/>
      </c>
      <c r="I159" s="508" t="str">
        <f t="shared" si="30"/>
        <v/>
      </c>
      <c r="J159" s="508" t="str">
        <f t="shared" si="31"/>
        <v/>
      </c>
      <c r="K159" s="508" t="str">
        <f t="shared" si="32"/>
        <v/>
      </c>
      <c r="L159" s="508"/>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5">
        <f t="shared" si="28"/>
        <v>0</v>
      </c>
      <c r="AL159" s="325">
        <v>0</v>
      </c>
    </row>
    <row r="160" spans="1:38" s="326" customFormat="1" ht="15" customHeight="1">
      <c r="A160" s="503"/>
      <c r="B160" s="504"/>
      <c r="C160" s="505" t="str">
        <f>IF($B160="","",IFERROR(VLOOKUP($B160,SERVIÇOS!$A:$F,2,0),IFERROR(VLOOKUP($B160,'COMPOSIÇÕES COMPLEMENTARES '!$C:$K,2,0),"")))</f>
        <v/>
      </c>
      <c r="D160" s="506" t="str">
        <f>IF($B160="","",IFERROR(VLOOKUP($B160,SERVIÇOS!$A:$F,3,0),IFERROR(VLOOKUP($B160,'COMPOSIÇÕES COMPLEMENTARES '!$C:$K,3,0),"")))</f>
        <v/>
      </c>
      <c r="E160" s="507"/>
      <c r="F160" s="508" t="str">
        <f>IF($B160="","",IFERROR(VLOOKUP($B160,SERVIÇOS!$A:$F,4,0),IFERROR(VLOOKUP($B160,'COMPOSIÇÕES COMPLEMENTARES '!$C:$K,6,0),"")))</f>
        <v/>
      </c>
      <c r="G160" s="508" t="str">
        <f>IF($B160="","",IFERROR(VLOOKUP($B160,SERVIÇOS!$A:$F,5,0),IFERROR(VLOOKUP($B160,'COMPOSIÇÕES COMPLEMENTARES '!$C:$K,7,0),"")))</f>
        <v/>
      </c>
      <c r="H160" s="508" t="str">
        <f t="shared" si="29"/>
        <v/>
      </c>
      <c r="I160" s="508" t="str">
        <f t="shared" si="30"/>
        <v/>
      </c>
      <c r="J160" s="508" t="str">
        <f t="shared" si="31"/>
        <v/>
      </c>
      <c r="K160" s="508" t="str">
        <f t="shared" si="32"/>
        <v/>
      </c>
      <c r="L160" s="508"/>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5">
        <f t="shared" si="28"/>
        <v>0</v>
      </c>
      <c r="AL160" s="325">
        <v>0</v>
      </c>
    </row>
    <row r="161" spans="1:38" s="326" customFormat="1" ht="15" customHeight="1">
      <c r="A161" s="503"/>
      <c r="B161" s="504"/>
      <c r="C161" s="505" t="str">
        <f>IF($B161="","",IFERROR(VLOOKUP($B161,SERVIÇOS!$A:$F,2,0),IFERROR(VLOOKUP($B161,'COMPOSIÇÕES COMPLEMENTARES '!$C:$K,2,0),"")))</f>
        <v/>
      </c>
      <c r="D161" s="506" t="str">
        <f>IF($B161="","",IFERROR(VLOOKUP($B161,SERVIÇOS!$A:$F,3,0),IFERROR(VLOOKUP($B161,'COMPOSIÇÕES COMPLEMENTARES '!$C:$K,3,0),"")))</f>
        <v/>
      </c>
      <c r="E161" s="507"/>
      <c r="F161" s="508" t="str">
        <f>IF($B161="","",IFERROR(VLOOKUP($B161,SERVIÇOS!$A:$F,4,0),IFERROR(VLOOKUP($B161,'COMPOSIÇÕES COMPLEMENTARES '!$C:$K,6,0),"")))</f>
        <v/>
      </c>
      <c r="G161" s="508" t="str">
        <f>IF($B161="","",IFERROR(VLOOKUP($B161,SERVIÇOS!$A:$F,5,0),IFERROR(VLOOKUP($B161,'COMPOSIÇÕES COMPLEMENTARES '!$C:$K,7,0),"")))</f>
        <v/>
      </c>
      <c r="H161" s="508" t="str">
        <f t="shared" si="29"/>
        <v/>
      </c>
      <c r="I161" s="508" t="str">
        <f t="shared" si="30"/>
        <v/>
      </c>
      <c r="J161" s="508" t="str">
        <f t="shared" si="31"/>
        <v/>
      </c>
      <c r="K161" s="508" t="str">
        <f t="shared" si="32"/>
        <v/>
      </c>
      <c r="L161" s="508"/>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5">
        <f t="shared" si="28"/>
        <v>0</v>
      </c>
      <c r="AL161" s="325">
        <v>0</v>
      </c>
    </row>
    <row r="162" spans="1:38" s="326" customFormat="1" ht="15" customHeight="1">
      <c r="A162" s="503"/>
      <c r="B162" s="504"/>
      <c r="C162" s="505" t="str">
        <f>IF($B162="","",IFERROR(VLOOKUP($B162,SERVIÇOS!$A:$F,2,0),IFERROR(VLOOKUP($B162,'COMPOSIÇÕES COMPLEMENTARES '!$C:$K,2,0),"")))</f>
        <v/>
      </c>
      <c r="D162" s="506" t="str">
        <f>IF($B162="","",IFERROR(VLOOKUP($B162,SERVIÇOS!$A:$F,3,0),IFERROR(VLOOKUP($B162,'COMPOSIÇÕES COMPLEMENTARES '!$C:$K,3,0),"")))</f>
        <v/>
      </c>
      <c r="E162" s="507"/>
      <c r="F162" s="508" t="str">
        <f>IF($B162="","",IFERROR(VLOOKUP($B162,SERVIÇOS!$A:$F,4,0),IFERROR(VLOOKUP($B162,'COMPOSIÇÕES COMPLEMENTARES '!$C:$K,6,0),"")))</f>
        <v/>
      </c>
      <c r="G162" s="508" t="str">
        <f>IF($B162="","",IFERROR(VLOOKUP($B162,SERVIÇOS!$A:$F,5,0),IFERROR(VLOOKUP($B162,'COMPOSIÇÕES COMPLEMENTARES '!$C:$K,7,0),"")))</f>
        <v/>
      </c>
      <c r="H162" s="508" t="str">
        <f t="shared" si="29"/>
        <v/>
      </c>
      <c r="I162" s="508" t="str">
        <f t="shared" si="30"/>
        <v/>
      </c>
      <c r="J162" s="508" t="str">
        <f t="shared" si="31"/>
        <v/>
      </c>
      <c r="K162" s="508" t="str">
        <f t="shared" si="32"/>
        <v/>
      </c>
      <c r="L162" s="508"/>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5">
        <f t="shared" si="28"/>
        <v>0</v>
      </c>
      <c r="AL162" s="325">
        <v>0</v>
      </c>
    </row>
    <row r="163" spans="1:38" s="326" customFormat="1" ht="15" customHeight="1">
      <c r="A163" s="503"/>
      <c r="B163" s="504"/>
      <c r="C163" s="505" t="str">
        <f>IF($B163="","",IFERROR(VLOOKUP($B163,SERVIÇOS!$A:$F,2,0),IFERROR(VLOOKUP($B163,'COMPOSIÇÕES COMPLEMENTARES '!$C:$K,2,0),"")))</f>
        <v/>
      </c>
      <c r="D163" s="506" t="str">
        <f>IF($B163="","",IFERROR(VLOOKUP($B163,SERVIÇOS!$A:$F,3,0),IFERROR(VLOOKUP($B163,'COMPOSIÇÕES COMPLEMENTARES '!$C:$K,3,0),"")))</f>
        <v/>
      </c>
      <c r="E163" s="507"/>
      <c r="F163" s="508" t="str">
        <f>IF($B163="","",IFERROR(VLOOKUP($B163,SERVIÇOS!$A:$F,4,0),IFERROR(VLOOKUP($B163,'COMPOSIÇÕES COMPLEMENTARES '!$C:$K,6,0),"")))</f>
        <v/>
      </c>
      <c r="G163" s="508" t="str">
        <f>IF($B163="","",IFERROR(VLOOKUP($B163,SERVIÇOS!$A:$F,5,0),IFERROR(VLOOKUP($B163,'COMPOSIÇÕES COMPLEMENTARES '!$C:$K,7,0),"")))</f>
        <v/>
      </c>
      <c r="H163" s="508" t="str">
        <f t="shared" si="29"/>
        <v/>
      </c>
      <c r="I163" s="508" t="str">
        <f t="shared" si="30"/>
        <v/>
      </c>
      <c r="J163" s="508" t="str">
        <f t="shared" si="31"/>
        <v/>
      </c>
      <c r="K163" s="508" t="str">
        <f t="shared" si="32"/>
        <v/>
      </c>
      <c r="L163" s="508"/>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5">
        <f t="shared" si="28"/>
        <v>0</v>
      </c>
      <c r="AL163" s="325">
        <v>0</v>
      </c>
    </row>
    <row r="164" spans="1:38" s="326" customFormat="1" ht="15" customHeight="1">
      <c r="A164" s="503"/>
      <c r="B164" s="504"/>
      <c r="C164" s="505" t="str">
        <f>IF($B164="","",IFERROR(VLOOKUP($B164,SERVIÇOS!$A:$F,2,0),IFERROR(VLOOKUP($B164,'COMPOSIÇÕES COMPLEMENTARES '!$C:$K,2,0),"")))</f>
        <v/>
      </c>
      <c r="D164" s="506" t="str">
        <f>IF($B164="","",IFERROR(VLOOKUP($B164,SERVIÇOS!$A:$F,3,0),IFERROR(VLOOKUP($B164,'COMPOSIÇÕES COMPLEMENTARES '!$C:$K,3,0),"")))</f>
        <v/>
      </c>
      <c r="E164" s="507"/>
      <c r="F164" s="508" t="str">
        <f>IF($B164="","",IFERROR(VLOOKUP($B164,SERVIÇOS!$A:$F,4,0),IFERROR(VLOOKUP($B164,'COMPOSIÇÕES COMPLEMENTARES '!$C:$K,6,0),"")))</f>
        <v/>
      </c>
      <c r="G164" s="508" t="str">
        <f>IF($B164="","",IFERROR(VLOOKUP($B164,SERVIÇOS!$A:$F,5,0),IFERROR(VLOOKUP($B164,'COMPOSIÇÕES COMPLEMENTARES '!$C:$K,7,0),"")))</f>
        <v/>
      </c>
      <c r="H164" s="508" t="str">
        <f t="shared" si="29"/>
        <v/>
      </c>
      <c r="I164" s="508" t="str">
        <f t="shared" si="30"/>
        <v/>
      </c>
      <c r="J164" s="508" t="str">
        <f t="shared" si="31"/>
        <v/>
      </c>
      <c r="K164" s="508" t="str">
        <f t="shared" si="32"/>
        <v/>
      </c>
      <c r="L164" s="508"/>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5">
        <f t="shared" si="28"/>
        <v>0</v>
      </c>
      <c r="AL164" s="325">
        <v>0</v>
      </c>
    </row>
    <row r="165" spans="1:38" s="326" customFormat="1" ht="15" customHeight="1">
      <c r="A165" s="503"/>
      <c r="B165" s="504"/>
      <c r="C165" s="505" t="str">
        <f>IF($B165="","",IFERROR(VLOOKUP($B165,SERVIÇOS!$A:$F,2,0),IFERROR(VLOOKUP($B165,'COMPOSIÇÕES COMPLEMENTARES '!$C:$K,2,0),"")))</f>
        <v/>
      </c>
      <c r="D165" s="506" t="str">
        <f>IF($B165="","",IFERROR(VLOOKUP($B165,SERVIÇOS!$A:$F,3,0),IFERROR(VLOOKUP($B165,'COMPOSIÇÕES COMPLEMENTARES '!$C:$K,3,0),"")))</f>
        <v/>
      </c>
      <c r="E165" s="507"/>
      <c r="F165" s="508" t="str">
        <f>IF($B165="","",IFERROR(VLOOKUP($B165,SERVIÇOS!$A:$F,4,0),IFERROR(VLOOKUP($B165,'COMPOSIÇÕES COMPLEMENTARES '!$C:$K,6,0),"")))</f>
        <v/>
      </c>
      <c r="G165" s="508" t="str">
        <f>IF($B165="","",IFERROR(VLOOKUP($B165,SERVIÇOS!$A:$F,5,0),IFERROR(VLOOKUP($B165,'COMPOSIÇÕES COMPLEMENTARES '!$C:$K,7,0),"")))</f>
        <v/>
      </c>
      <c r="H165" s="508" t="str">
        <f t="shared" si="29"/>
        <v/>
      </c>
      <c r="I165" s="508" t="str">
        <f t="shared" si="30"/>
        <v/>
      </c>
      <c r="J165" s="508" t="str">
        <f t="shared" si="31"/>
        <v/>
      </c>
      <c r="K165" s="508" t="str">
        <f t="shared" si="32"/>
        <v/>
      </c>
      <c r="L165" s="508"/>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5">
        <f t="shared" si="28"/>
        <v>0</v>
      </c>
      <c r="AL165" s="325">
        <v>0</v>
      </c>
    </row>
    <row r="166" spans="1:38" s="326" customFormat="1" ht="15" customHeight="1">
      <c r="A166" s="503"/>
      <c r="B166" s="504"/>
      <c r="C166" s="505" t="str">
        <f>IF($B166="","",IFERROR(VLOOKUP($B166,SERVIÇOS!$A:$F,2,0),IFERROR(VLOOKUP($B166,'COMPOSIÇÕES COMPLEMENTARES '!$C:$K,2,0),"")))</f>
        <v/>
      </c>
      <c r="D166" s="506" t="str">
        <f>IF($B166="","",IFERROR(VLOOKUP($B166,SERVIÇOS!$A:$F,3,0),IFERROR(VLOOKUP($B166,'COMPOSIÇÕES COMPLEMENTARES '!$C:$K,3,0),"")))</f>
        <v/>
      </c>
      <c r="E166" s="507"/>
      <c r="F166" s="508" t="str">
        <f>IF($B166="","",IFERROR(VLOOKUP($B166,SERVIÇOS!$A:$F,4,0),IFERROR(VLOOKUP($B166,'COMPOSIÇÕES COMPLEMENTARES '!$C:$K,6,0),"")))</f>
        <v/>
      </c>
      <c r="G166" s="508" t="str">
        <f>IF($B166="","",IFERROR(VLOOKUP($B166,SERVIÇOS!$A:$F,5,0),IFERROR(VLOOKUP($B166,'COMPOSIÇÕES COMPLEMENTARES '!$C:$K,7,0),"")))</f>
        <v/>
      </c>
      <c r="H166" s="508" t="str">
        <f t="shared" si="29"/>
        <v/>
      </c>
      <c r="I166" s="508" t="str">
        <f t="shared" si="30"/>
        <v/>
      </c>
      <c r="J166" s="508" t="str">
        <f t="shared" si="31"/>
        <v/>
      </c>
      <c r="K166" s="508" t="str">
        <f t="shared" si="32"/>
        <v/>
      </c>
      <c r="L166" s="508"/>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5">
        <f t="shared" si="28"/>
        <v>0</v>
      </c>
      <c r="AL166" s="325">
        <v>0</v>
      </c>
    </row>
    <row r="167" spans="1:38" s="326" customFormat="1" ht="15" customHeight="1">
      <c r="A167" s="503"/>
      <c r="B167" s="504"/>
      <c r="C167" s="505" t="str">
        <f>IF($B167="","",IFERROR(VLOOKUP($B167,SERVIÇOS!$A:$F,2,0),IFERROR(VLOOKUP($B167,'COMPOSIÇÕES COMPLEMENTARES '!$C:$K,2,0),"")))</f>
        <v/>
      </c>
      <c r="D167" s="506" t="str">
        <f>IF($B167="","",IFERROR(VLOOKUP($B167,SERVIÇOS!$A:$F,3,0),IFERROR(VLOOKUP($B167,'COMPOSIÇÕES COMPLEMENTARES '!$C:$K,3,0),"")))</f>
        <v/>
      </c>
      <c r="E167" s="507"/>
      <c r="F167" s="508" t="str">
        <f>IF($B167="","",IFERROR(VLOOKUP($B167,SERVIÇOS!$A:$F,4,0),IFERROR(VLOOKUP($B167,'COMPOSIÇÕES COMPLEMENTARES '!$C:$K,6,0),"")))</f>
        <v/>
      </c>
      <c r="G167" s="508" t="str">
        <f>IF($B167="","",IFERROR(VLOOKUP($B167,SERVIÇOS!$A:$F,5,0),IFERROR(VLOOKUP($B167,'COMPOSIÇÕES COMPLEMENTARES '!$C:$K,7,0),"")))</f>
        <v/>
      </c>
      <c r="H167" s="508" t="str">
        <f t="shared" si="29"/>
        <v/>
      </c>
      <c r="I167" s="508" t="str">
        <f t="shared" si="30"/>
        <v/>
      </c>
      <c r="J167" s="508" t="str">
        <f t="shared" si="31"/>
        <v/>
      </c>
      <c r="K167" s="508" t="str">
        <f t="shared" si="32"/>
        <v/>
      </c>
      <c r="L167" s="508"/>
      <c r="M167" s="324"/>
      <c r="N167" s="324"/>
      <c r="O167" s="324"/>
      <c r="P167" s="324"/>
      <c r="Q167" s="324"/>
      <c r="R167" s="324"/>
      <c r="S167" s="324"/>
      <c r="T167" s="324"/>
      <c r="U167" s="324"/>
      <c r="V167" s="324"/>
      <c r="W167" s="324"/>
      <c r="X167" s="324"/>
      <c r="Y167" s="324"/>
      <c r="Z167" s="324"/>
      <c r="AA167" s="324"/>
      <c r="AB167" s="324"/>
      <c r="AC167" s="324"/>
      <c r="AD167" s="324"/>
      <c r="AE167" s="324"/>
      <c r="AF167" s="324"/>
      <c r="AG167" s="324"/>
      <c r="AH167" s="324"/>
      <c r="AI167" s="324"/>
      <c r="AJ167" s="324"/>
      <c r="AK167" s="325">
        <f t="shared" si="28"/>
        <v>0</v>
      </c>
      <c r="AL167" s="325">
        <v>0</v>
      </c>
    </row>
    <row r="168" spans="1:38" s="326" customFormat="1" ht="15" customHeight="1">
      <c r="A168" s="503"/>
      <c r="B168" s="504"/>
      <c r="C168" s="505" t="str">
        <f>IF($B168="","",IFERROR(VLOOKUP($B168,SERVIÇOS!$A:$F,2,0),IFERROR(VLOOKUP($B168,'COMPOSIÇÕES COMPLEMENTARES '!$C:$K,2,0),"")))</f>
        <v/>
      </c>
      <c r="D168" s="506" t="str">
        <f>IF($B168="","",IFERROR(VLOOKUP($B168,SERVIÇOS!$A:$F,3,0),IFERROR(VLOOKUP($B168,'COMPOSIÇÕES COMPLEMENTARES '!$C:$K,3,0),"")))</f>
        <v/>
      </c>
      <c r="E168" s="507"/>
      <c r="F168" s="508" t="str">
        <f>IF($B168="","",IFERROR(VLOOKUP($B168,SERVIÇOS!$A:$F,4,0),IFERROR(VLOOKUP($B168,'COMPOSIÇÕES COMPLEMENTARES '!$C:$K,6,0),"")))</f>
        <v/>
      </c>
      <c r="G168" s="508" t="str">
        <f>IF($B168="","",IFERROR(VLOOKUP($B168,SERVIÇOS!$A:$F,5,0),IFERROR(VLOOKUP($B168,'COMPOSIÇÕES COMPLEMENTARES '!$C:$K,7,0),"")))</f>
        <v/>
      </c>
      <c r="H168" s="508" t="str">
        <f t="shared" si="29"/>
        <v/>
      </c>
      <c r="I168" s="508" t="str">
        <f t="shared" si="30"/>
        <v/>
      </c>
      <c r="J168" s="508" t="str">
        <f t="shared" si="31"/>
        <v/>
      </c>
      <c r="K168" s="508" t="str">
        <f t="shared" si="32"/>
        <v/>
      </c>
      <c r="L168" s="508"/>
      <c r="M168" s="324"/>
      <c r="N168" s="324"/>
      <c r="O168" s="324"/>
      <c r="P168" s="324"/>
      <c r="Q168" s="324"/>
      <c r="R168" s="324"/>
      <c r="S168" s="324"/>
      <c r="T168" s="324"/>
      <c r="U168" s="324"/>
      <c r="V168" s="324"/>
      <c r="W168" s="324"/>
      <c r="X168" s="324"/>
      <c r="Y168" s="324"/>
      <c r="Z168" s="324"/>
      <c r="AA168" s="324"/>
      <c r="AB168" s="324"/>
      <c r="AC168" s="324"/>
      <c r="AD168" s="324"/>
      <c r="AE168" s="324"/>
      <c r="AF168" s="324"/>
      <c r="AG168" s="324"/>
      <c r="AH168" s="324"/>
      <c r="AI168" s="324"/>
      <c r="AJ168" s="324"/>
      <c r="AK168" s="325">
        <f t="shared" si="28"/>
        <v>0</v>
      </c>
      <c r="AL168" s="325">
        <v>0</v>
      </c>
    </row>
    <row r="169" spans="1:38" s="326" customFormat="1" ht="15" customHeight="1">
      <c r="A169" s="503"/>
      <c r="B169" s="504"/>
      <c r="C169" s="505" t="str">
        <f>IF($B169="","",IFERROR(VLOOKUP($B169,SERVIÇOS!$A:$F,2,0),IFERROR(VLOOKUP($B169,'COMPOSIÇÕES COMPLEMENTARES '!$C:$K,2,0),"")))</f>
        <v/>
      </c>
      <c r="D169" s="506" t="str">
        <f>IF($B169="","",IFERROR(VLOOKUP($B169,SERVIÇOS!$A:$F,3,0),IFERROR(VLOOKUP($B169,'COMPOSIÇÕES COMPLEMENTARES '!$C:$K,3,0),"")))</f>
        <v/>
      </c>
      <c r="E169" s="507"/>
      <c r="F169" s="508" t="str">
        <f>IF($B169="","",IFERROR(VLOOKUP($B169,SERVIÇOS!$A:$F,4,0),IFERROR(VLOOKUP($B169,'COMPOSIÇÕES COMPLEMENTARES '!$C:$K,6,0),"")))</f>
        <v/>
      </c>
      <c r="G169" s="508" t="str">
        <f>IF($B169="","",IFERROR(VLOOKUP($B169,SERVIÇOS!$A:$F,5,0),IFERROR(VLOOKUP($B169,'COMPOSIÇÕES COMPLEMENTARES '!$C:$K,7,0),"")))</f>
        <v/>
      </c>
      <c r="H169" s="508" t="str">
        <f t="shared" si="29"/>
        <v/>
      </c>
      <c r="I169" s="508" t="str">
        <f t="shared" si="30"/>
        <v/>
      </c>
      <c r="J169" s="508" t="str">
        <f t="shared" si="31"/>
        <v/>
      </c>
      <c r="K169" s="508" t="str">
        <f t="shared" si="32"/>
        <v/>
      </c>
      <c r="L169" s="508"/>
      <c r="M169" s="324"/>
      <c r="N169" s="324"/>
      <c r="O169" s="324"/>
      <c r="P169" s="324"/>
      <c r="Q169" s="324"/>
      <c r="R169" s="324"/>
      <c r="S169" s="324"/>
      <c r="T169" s="324"/>
      <c r="U169" s="324"/>
      <c r="V169" s="324"/>
      <c r="W169" s="324"/>
      <c r="X169" s="324"/>
      <c r="Y169" s="324"/>
      <c r="Z169" s="324"/>
      <c r="AA169" s="324"/>
      <c r="AB169" s="324"/>
      <c r="AC169" s="324"/>
      <c r="AD169" s="324"/>
      <c r="AE169" s="324"/>
      <c r="AF169" s="324"/>
      <c r="AG169" s="324"/>
      <c r="AH169" s="324"/>
      <c r="AI169" s="324"/>
      <c r="AJ169" s="324"/>
      <c r="AK169" s="325">
        <f t="shared" si="28"/>
        <v>0</v>
      </c>
      <c r="AL169" s="325">
        <v>0</v>
      </c>
    </row>
    <row r="170" spans="1:38" s="326" customFormat="1" ht="15" customHeight="1">
      <c r="A170" s="503"/>
      <c r="B170" s="504"/>
      <c r="C170" s="505" t="str">
        <f>IF($B170="","",IFERROR(VLOOKUP($B170,SERVIÇOS!$A:$F,2,0),IFERROR(VLOOKUP($B170,'COMPOSIÇÕES COMPLEMENTARES '!$C:$K,2,0),"")))</f>
        <v/>
      </c>
      <c r="D170" s="506" t="str">
        <f>IF($B170="","",IFERROR(VLOOKUP($B170,SERVIÇOS!$A:$F,3,0),IFERROR(VLOOKUP($B170,'COMPOSIÇÕES COMPLEMENTARES '!$C:$K,3,0),"")))</f>
        <v/>
      </c>
      <c r="E170" s="507"/>
      <c r="F170" s="508" t="str">
        <f>IF($B170="","",IFERROR(VLOOKUP($B170,SERVIÇOS!$A:$F,4,0),IFERROR(VLOOKUP($B170,'COMPOSIÇÕES COMPLEMENTARES '!$C:$K,6,0),"")))</f>
        <v/>
      </c>
      <c r="G170" s="508" t="str">
        <f>IF($B170="","",IFERROR(VLOOKUP($B170,SERVIÇOS!$A:$F,5,0),IFERROR(VLOOKUP($B170,'COMPOSIÇÕES COMPLEMENTARES '!$C:$K,7,0),"")))</f>
        <v/>
      </c>
      <c r="H170" s="508" t="str">
        <f t="shared" si="29"/>
        <v/>
      </c>
      <c r="I170" s="508" t="str">
        <f t="shared" si="30"/>
        <v/>
      </c>
      <c r="J170" s="508" t="str">
        <f t="shared" si="31"/>
        <v/>
      </c>
      <c r="K170" s="508" t="str">
        <f t="shared" si="32"/>
        <v/>
      </c>
      <c r="L170" s="508"/>
      <c r="M170" s="324"/>
      <c r="N170" s="324"/>
      <c r="O170" s="324"/>
      <c r="P170" s="324"/>
      <c r="Q170" s="324"/>
      <c r="R170" s="324"/>
      <c r="S170" s="324"/>
      <c r="T170" s="324"/>
      <c r="U170" s="324"/>
      <c r="V170" s="324"/>
      <c r="W170" s="324"/>
      <c r="X170" s="324"/>
      <c r="Y170" s="324"/>
      <c r="Z170" s="324"/>
      <c r="AA170" s="324"/>
      <c r="AB170" s="324"/>
      <c r="AC170" s="324"/>
      <c r="AD170" s="324"/>
      <c r="AE170" s="324"/>
      <c r="AF170" s="324"/>
      <c r="AG170" s="324"/>
      <c r="AH170" s="324"/>
      <c r="AI170" s="324"/>
      <c r="AJ170" s="324"/>
      <c r="AK170" s="325">
        <f t="shared" si="28"/>
        <v>0</v>
      </c>
      <c r="AL170" s="325">
        <v>0</v>
      </c>
    </row>
    <row r="171" spans="1:38" s="326" customFormat="1" ht="15" customHeight="1">
      <c r="A171" s="503"/>
      <c r="B171" s="504"/>
      <c r="C171" s="505" t="str">
        <f>IF($B171="","",IFERROR(VLOOKUP($B171,SERVIÇOS!$A:$F,2,0),IFERROR(VLOOKUP($B171,'COMPOSIÇÕES COMPLEMENTARES '!$C:$K,2,0),"")))</f>
        <v/>
      </c>
      <c r="D171" s="506" t="str">
        <f>IF($B171="","",IFERROR(VLOOKUP($B171,SERVIÇOS!$A:$F,3,0),IFERROR(VLOOKUP($B171,'COMPOSIÇÕES COMPLEMENTARES '!$C:$K,3,0),"")))</f>
        <v/>
      </c>
      <c r="E171" s="507"/>
      <c r="F171" s="508" t="str">
        <f>IF($B171="","",IFERROR(VLOOKUP($B171,SERVIÇOS!$A:$F,4,0),IFERROR(VLOOKUP($B171,'COMPOSIÇÕES COMPLEMENTARES '!$C:$K,6,0),"")))</f>
        <v/>
      </c>
      <c r="G171" s="508" t="str">
        <f>IF($B171="","",IFERROR(VLOOKUP($B171,SERVIÇOS!$A:$F,5,0),IFERROR(VLOOKUP($B171,'COMPOSIÇÕES COMPLEMENTARES '!$C:$K,7,0),"")))</f>
        <v/>
      </c>
      <c r="H171" s="508" t="str">
        <f t="shared" si="29"/>
        <v/>
      </c>
      <c r="I171" s="508" t="str">
        <f t="shared" si="30"/>
        <v/>
      </c>
      <c r="J171" s="508" t="str">
        <f t="shared" si="31"/>
        <v/>
      </c>
      <c r="K171" s="508" t="str">
        <f t="shared" si="32"/>
        <v/>
      </c>
      <c r="L171" s="508"/>
      <c r="M171" s="324"/>
      <c r="N171" s="324"/>
      <c r="O171" s="324"/>
      <c r="P171" s="324"/>
      <c r="Q171" s="324"/>
      <c r="R171" s="324"/>
      <c r="S171" s="324"/>
      <c r="T171" s="324"/>
      <c r="U171" s="324"/>
      <c r="V171" s="324"/>
      <c r="W171" s="324"/>
      <c r="X171" s="324"/>
      <c r="Y171" s="324"/>
      <c r="Z171" s="324"/>
      <c r="AA171" s="324"/>
      <c r="AB171" s="324"/>
      <c r="AC171" s="324"/>
      <c r="AD171" s="324"/>
      <c r="AE171" s="324"/>
      <c r="AF171" s="324"/>
      <c r="AG171" s="324"/>
      <c r="AH171" s="324"/>
      <c r="AI171" s="324"/>
      <c r="AJ171" s="324"/>
      <c r="AK171" s="325">
        <f t="shared" si="28"/>
        <v>0</v>
      </c>
      <c r="AL171" s="325">
        <v>0</v>
      </c>
    </row>
    <row r="172" spans="1:38" s="326" customFormat="1" ht="15" customHeight="1">
      <c r="A172" s="503"/>
      <c r="B172" s="504"/>
      <c r="C172" s="505" t="str">
        <f>IF($B172="","",IFERROR(VLOOKUP($B172,SERVIÇOS!$A:$F,2,0),IFERROR(VLOOKUP($B172,'COMPOSIÇÕES COMPLEMENTARES '!$C:$K,2,0),"")))</f>
        <v/>
      </c>
      <c r="D172" s="506" t="str">
        <f>IF($B172="","",IFERROR(VLOOKUP($B172,SERVIÇOS!$A:$F,3,0),IFERROR(VLOOKUP($B172,'COMPOSIÇÕES COMPLEMENTARES '!$C:$K,3,0),"")))</f>
        <v/>
      </c>
      <c r="E172" s="507"/>
      <c r="F172" s="508" t="str">
        <f>IF($B172="","",IFERROR(VLOOKUP($B172,SERVIÇOS!$A:$F,4,0),IFERROR(VLOOKUP($B172,'COMPOSIÇÕES COMPLEMENTARES '!$C:$K,6,0),"")))</f>
        <v/>
      </c>
      <c r="G172" s="508" t="str">
        <f>IF($B172="","",IFERROR(VLOOKUP($B172,SERVIÇOS!$A:$F,5,0),IFERROR(VLOOKUP($B172,'COMPOSIÇÕES COMPLEMENTARES '!$C:$K,7,0),"")))</f>
        <v/>
      </c>
      <c r="H172" s="508" t="str">
        <f t="shared" si="29"/>
        <v/>
      </c>
      <c r="I172" s="508" t="str">
        <f t="shared" si="30"/>
        <v/>
      </c>
      <c r="J172" s="508" t="str">
        <f t="shared" si="31"/>
        <v/>
      </c>
      <c r="K172" s="508" t="str">
        <f t="shared" si="32"/>
        <v/>
      </c>
      <c r="L172" s="508"/>
      <c r="M172" s="324"/>
      <c r="N172" s="324"/>
      <c r="O172" s="324"/>
      <c r="P172" s="324"/>
      <c r="Q172" s="324"/>
      <c r="R172" s="324"/>
      <c r="S172" s="324"/>
      <c r="T172" s="324"/>
      <c r="U172" s="324"/>
      <c r="V172" s="324"/>
      <c r="W172" s="324"/>
      <c r="X172" s="324"/>
      <c r="Y172" s="324"/>
      <c r="Z172" s="324"/>
      <c r="AA172" s="324"/>
      <c r="AB172" s="324"/>
      <c r="AC172" s="324"/>
      <c r="AD172" s="324"/>
      <c r="AE172" s="324"/>
      <c r="AF172" s="324"/>
      <c r="AG172" s="324"/>
      <c r="AH172" s="324"/>
      <c r="AI172" s="324"/>
      <c r="AJ172" s="324"/>
      <c r="AK172" s="325">
        <f t="shared" si="28"/>
        <v>0</v>
      </c>
      <c r="AL172" s="325">
        <v>0</v>
      </c>
    </row>
    <row r="173" spans="1:38" s="326" customFormat="1" ht="15" customHeight="1">
      <c r="A173" s="503"/>
      <c r="B173" s="504"/>
      <c r="C173" s="505" t="str">
        <f>IF($B173="","",IFERROR(VLOOKUP($B173,SERVIÇOS!$A:$F,2,0),IFERROR(VLOOKUP($B173,'COMPOSIÇÕES COMPLEMENTARES '!$C:$K,2,0),"")))</f>
        <v/>
      </c>
      <c r="D173" s="506" t="str">
        <f>IF($B173="","",IFERROR(VLOOKUP($B173,SERVIÇOS!$A:$F,3,0),IFERROR(VLOOKUP($B173,'COMPOSIÇÕES COMPLEMENTARES '!$C:$K,3,0),"")))</f>
        <v/>
      </c>
      <c r="E173" s="507"/>
      <c r="F173" s="508" t="str">
        <f>IF($B173="","",IFERROR(VLOOKUP($B173,SERVIÇOS!$A:$F,4,0),IFERROR(VLOOKUP($B173,'COMPOSIÇÕES COMPLEMENTARES '!$C:$K,6,0),"")))</f>
        <v/>
      </c>
      <c r="G173" s="508" t="str">
        <f>IF($B173="","",IFERROR(VLOOKUP($B173,SERVIÇOS!$A:$F,5,0),IFERROR(VLOOKUP($B173,'COMPOSIÇÕES COMPLEMENTARES '!$C:$K,7,0),"")))</f>
        <v/>
      </c>
      <c r="H173" s="508" t="str">
        <f t="shared" si="29"/>
        <v/>
      </c>
      <c r="I173" s="508" t="str">
        <f t="shared" si="30"/>
        <v/>
      </c>
      <c r="J173" s="508" t="str">
        <f t="shared" si="31"/>
        <v/>
      </c>
      <c r="K173" s="508" t="str">
        <f t="shared" si="32"/>
        <v/>
      </c>
      <c r="L173" s="508"/>
      <c r="M173" s="324"/>
      <c r="N173" s="324"/>
      <c r="O173" s="324"/>
      <c r="P173" s="324"/>
      <c r="Q173" s="324"/>
      <c r="R173" s="324"/>
      <c r="S173" s="324"/>
      <c r="T173" s="324"/>
      <c r="U173" s="324"/>
      <c r="V173" s="324"/>
      <c r="W173" s="324"/>
      <c r="X173" s="324"/>
      <c r="Y173" s="324"/>
      <c r="Z173" s="324"/>
      <c r="AA173" s="324"/>
      <c r="AB173" s="324"/>
      <c r="AC173" s="324"/>
      <c r="AD173" s="324"/>
      <c r="AE173" s="324"/>
      <c r="AF173" s="324"/>
      <c r="AG173" s="324"/>
      <c r="AH173" s="324"/>
      <c r="AI173" s="324"/>
      <c r="AJ173" s="324"/>
      <c r="AK173" s="325">
        <f t="shared" si="28"/>
        <v>0</v>
      </c>
      <c r="AL173" s="325">
        <v>0</v>
      </c>
    </row>
    <row r="174" spans="1:38" s="326" customFormat="1" ht="15" customHeight="1">
      <c r="A174" s="503"/>
      <c r="B174" s="504"/>
      <c r="C174" s="505" t="str">
        <f>IF($B174="","",IFERROR(VLOOKUP($B174,SERVIÇOS!$A:$F,2,0),IFERROR(VLOOKUP($B174,'COMPOSIÇÕES COMPLEMENTARES '!$C:$K,2,0),"")))</f>
        <v/>
      </c>
      <c r="D174" s="506" t="str">
        <f>IF($B174="","",IFERROR(VLOOKUP($B174,SERVIÇOS!$A:$F,3,0),IFERROR(VLOOKUP($B174,'COMPOSIÇÕES COMPLEMENTARES '!$C:$K,3,0),"")))</f>
        <v/>
      </c>
      <c r="E174" s="507"/>
      <c r="F174" s="508" t="str">
        <f>IF($B174="","",IFERROR(VLOOKUP($B174,SERVIÇOS!$A:$F,4,0),IFERROR(VLOOKUP($B174,'COMPOSIÇÕES COMPLEMENTARES '!$C:$K,6,0),"")))</f>
        <v/>
      </c>
      <c r="G174" s="508" t="str">
        <f>IF($B174="","",IFERROR(VLOOKUP($B174,SERVIÇOS!$A:$F,5,0),IFERROR(VLOOKUP($B174,'COMPOSIÇÕES COMPLEMENTARES '!$C:$K,7,0),"")))</f>
        <v/>
      </c>
      <c r="H174" s="508" t="str">
        <f t="shared" si="29"/>
        <v/>
      </c>
      <c r="I174" s="508" t="str">
        <f t="shared" si="30"/>
        <v/>
      </c>
      <c r="J174" s="508" t="str">
        <f t="shared" si="31"/>
        <v/>
      </c>
      <c r="K174" s="508" t="str">
        <f t="shared" si="32"/>
        <v/>
      </c>
      <c r="L174" s="508"/>
      <c r="M174" s="324"/>
      <c r="N174" s="324"/>
      <c r="O174" s="324"/>
      <c r="P174" s="324"/>
      <c r="Q174" s="324"/>
      <c r="R174" s="324"/>
      <c r="S174" s="324"/>
      <c r="T174" s="324"/>
      <c r="U174" s="324"/>
      <c r="V174" s="324"/>
      <c r="W174" s="324"/>
      <c r="X174" s="324"/>
      <c r="Y174" s="324"/>
      <c r="Z174" s="324"/>
      <c r="AA174" s="324"/>
      <c r="AB174" s="324"/>
      <c r="AC174" s="324"/>
      <c r="AD174" s="324"/>
      <c r="AE174" s="324"/>
      <c r="AF174" s="324"/>
      <c r="AG174" s="324"/>
      <c r="AH174" s="324"/>
      <c r="AI174" s="324"/>
      <c r="AJ174" s="324"/>
      <c r="AK174" s="325">
        <f t="shared" si="28"/>
        <v>0</v>
      </c>
      <c r="AL174" s="325">
        <v>0</v>
      </c>
    </row>
    <row r="175" spans="1:38" s="326" customFormat="1" ht="15" customHeight="1">
      <c r="A175" s="503"/>
      <c r="B175" s="504"/>
      <c r="C175" s="505" t="str">
        <f>IF($B175="","",IFERROR(VLOOKUP($B175,SERVIÇOS!$A:$F,2,0),IFERROR(VLOOKUP($B175,'COMPOSIÇÕES COMPLEMENTARES '!$C:$K,2,0),"")))</f>
        <v/>
      </c>
      <c r="D175" s="506" t="str">
        <f>IF($B175="","",IFERROR(VLOOKUP($B175,SERVIÇOS!$A:$F,3,0),IFERROR(VLOOKUP($B175,'COMPOSIÇÕES COMPLEMENTARES '!$C:$K,3,0),"")))</f>
        <v/>
      </c>
      <c r="E175" s="507"/>
      <c r="F175" s="508" t="str">
        <f>IF($B175="","",IFERROR(VLOOKUP($B175,SERVIÇOS!$A:$F,4,0),IFERROR(VLOOKUP($B175,'COMPOSIÇÕES COMPLEMENTARES '!$C:$K,6,0),"")))</f>
        <v/>
      </c>
      <c r="G175" s="508" t="str">
        <f>IF($B175="","",IFERROR(VLOOKUP($B175,SERVIÇOS!$A:$F,5,0),IFERROR(VLOOKUP($B175,'COMPOSIÇÕES COMPLEMENTARES '!$C:$K,7,0),"")))</f>
        <v/>
      </c>
      <c r="H175" s="508" t="str">
        <f t="shared" si="29"/>
        <v/>
      </c>
      <c r="I175" s="508" t="str">
        <f t="shared" si="30"/>
        <v/>
      </c>
      <c r="J175" s="508" t="str">
        <f t="shared" si="31"/>
        <v/>
      </c>
      <c r="K175" s="508" t="str">
        <f t="shared" si="32"/>
        <v/>
      </c>
      <c r="L175" s="508"/>
      <c r="M175" s="324"/>
      <c r="N175" s="324"/>
      <c r="O175" s="324"/>
      <c r="P175" s="324"/>
      <c r="Q175" s="324"/>
      <c r="R175" s="324"/>
      <c r="S175" s="324"/>
      <c r="T175" s="324"/>
      <c r="U175" s="324"/>
      <c r="V175" s="324"/>
      <c r="W175" s="324"/>
      <c r="X175" s="324"/>
      <c r="Y175" s="324"/>
      <c r="Z175" s="324"/>
      <c r="AA175" s="324"/>
      <c r="AB175" s="324"/>
      <c r="AC175" s="324"/>
      <c r="AD175" s="324"/>
      <c r="AE175" s="324"/>
      <c r="AF175" s="324"/>
      <c r="AG175" s="324"/>
      <c r="AH175" s="324"/>
      <c r="AI175" s="324"/>
      <c r="AJ175" s="324"/>
      <c r="AK175" s="325">
        <f t="shared" si="28"/>
        <v>0</v>
      </c>
      <c r="AL175" s="325">
        <v>0</v>
      </c>
    </row>
    <row r="176" spans="1:38" s="326" customFormat="1" ht="15" customHeight="1">
      <c r="A176" s="503"/>
      <c r="B176" s="504"/>
      <c r="C176" s="505" t="str">
        <f>IF($B176="","",IFERROR(VLOOKUP($B176,SERVIÇOS!$A:$F,2,0),IFERROR(VLOOKUP($B176,'COMPOSIÇÕES COMPLEMENTARES '!$C:$K,2,0),"")))</f>
        <v/>
      </c>
      <c r="D176" s="506" t="str">
        <f>IF($B176="","",IFERROR(VLOOKUP($B176,SERVIÇOS!$A:$F,3,0),IFERROR(VLOOKUP($B176,'COMPOSIÇÕES COMPLEMENTARES '!$C:$K,3,0),"")))</f>
        <v/>
      </c>
      <c r="E176" s="507"/>
      <c r="F176" s="508" t="str">
        <f>IF($B176="","",IFERROR(VLOOKUP($B176,SERVIÇOS!$A:$F,4,0),IFERROR(VLOOKUP($B176,'COMPOSIÇÕES COMPLEMENTARES '!$C:$K,6,0),"")))</f>
        <v/>
      </c>
      <c r="G176" s="508" t="str">
        <f>IF($B176="","",IFERROR(VLOOKUP($B176,SERVIÇOS!$A:$F,5,0),IFERROR(VLOOKUP($B176,'COMPOSIÇÕES COMPLEMENTARES '!$C:$K,7,0),"")))</f>
        <v/>
      </c>
      <c r="H176" s="508" t="str">
        <f t="shared" si="29"/>
        <v/>
      </c>
      <c r="I176" s="508" t="str">
        <f t="shared" si="30"/>
        <v/>
      </c>
      <c r="J176" s="508" t="str">
        <f t="shared" si="31"/>
        <v/>
      </c>
      <c r="K176" s="508" t="str">
        <f t="shared" si="32"/>
        <v/>
      </c>
      <c r="L176" s="508"/>
      <c r="M176" s="324"/>
      <c r="N176" s="324"/>
      <c r="O176" s="324"/>
      <c r="P176" s="324"/>
      <c r="Q176" s="324"/>
      <c r="R176" s="324"/>
      <c r="S176" s="324"/>
      <c r="T176" s="324"/>
      <c r="U176" s="324"/>
      <c r="V176" s="324"/>
      <c r="W176" s="324"/>
      <c r="X176" s="324"/>
      <c r="Y176" s="324"/>
      <c r="Z176" s="324"/>
      <c r="AA176" s="324"/>
      <c r="AB176" s="324"/>
      <c r="AC176" s="324"/>
      <c r="AD176" s="324"/>
      <c r="AE176" s="324"/>
      <c r="AF176" s="324"/>
      <c r="AG176" s="324"/>
      <c r="AH176" s="324"/>
      <c r="AI176" s="324"/>
      <c r="AJ176" s="324"/>
      <c r="AK176" s="325">
        <f t="shared" ref="AK176:AK239" si="33">B176-AL176</f>
        <v>0</v>
      </c>
      <c r="AL176" s="325">
        <v>0</v>
      </c>
    </row>
    <row r="177" spans="1:38" s="326" customFormat="1" ht="15" customHeight="1">
      <c r="A177" s="503"/>
      <c r="B177" s="504"/>
      <c r="C177" s="505" t="str">
        <f>IF($B177="","",IFERROR(VLOOKUP($B177,SERVIÇOS!$A:$F,2,0),IFERROR(VLOOKUP($B177,'COMPOSIÇÕES COMPLEMENTARES '!$C:$K,2,0),"")))</f>
        <v/>
      </c>
      <c r="D177" s="506" t="str">
        <f>IF($B177="","",IFERROR(VLOOKUP($B177,SERVIÇOS!$A:$F,3,0),IFERROR(VLOOKUP($B177,'COMPOSIÇÕES COMPLEMENTARES '!$C:$K,3,0),"")))</f>
        <v/>
      </c>
      <c r="E177" s="507"/>
      <c r="F177" s="508" t="str">
        <f>IF($B177="","",IFERROR(VLOOKUP($B177,SERVIÇOS!$A:$F,4,0),IFERROR(VLOOKUP($B177,'COMPOSIÇÕES COMPLEMENTARES '!$C:$K,6,0),"")))</f>
        <v/>
      </c>
      <c r="G177" s="508" t="str">
        <f>IF($B177="","",IFERROR(VLOOKUP($B177,SERVIÇOS!$A:$F,5,0),IFERROR(VLOOKUP($B177,'COMPOSIÇÕES COMPLEMENTARES '!$C:$K,7,0),"")))</f>
        <v/>
      </c>
      <c r="H177" s="508" t="str">
        <f t="shared" si="29"/>
        <v/>
      </c>
      <c r="I177" s="508" t="str">
        <f t="shared" si="30"/>
        <v/>
      </c>
      <c r="J177" s="508" t="str">
        <f t="shared" si="31"/>
        <v/>
      </c>
      <c r="K177" s="508" t="str">
        <f t="shared" si="32"/>
        <v/>
      </c>
      <c r="L177" s="508"/>
      <c r="M177" s="324"/>
      <c r="N177" s="324"/>
      <c r="O177" s="324"/>
      <c r="P177" s="324"/>
      <c r="Q177" s="324"/>
      <c r="R177" s="324"/>
      <c r="S177" s="324"/>
      <c r="T177" s="324"/>
      <c r="U177" s="324"/>
      <c r="V177" s="324"/>
      <c r="W177" s="324"/>
      <c r="X177" s="324"/>
      <c r="Y177" s="324"/>
      <c r="Z177" s="324"/>
      <c r="AA177" s="324"/>
      <c r="AB177" s="324"/>
      <c r="AC177" s="324"/>
      <c r="AD177" s="324"/>
      <c r="AE177" s="324"/>
      <c r="AF177" s="324"/>
      <c r="AG177" s="324"/>
      <c r="AH177" s="324"/>
      <c r="AI177" s="324"/>
      <c r="AJ177" s="324"/>
      <c r="AK177" s="325">
        <f t="shared" si="33"/>
        <v>0</v>
      </c>
      <c r="AL177" s="325">
        <v>0</v>
      </c>
    </row>
    <row r="178" spans="1:38" s="326" customFormat="1" ht="15" customHeight="1">
      <c r="A178" s="503"/>
      <c r="B178" s="504"/>
      <c r="C178" s="505" t="str">
        <f>IF($B178="","",IFERROR(VLOOKUP($B178,SERVIÇOS!$A:$F,2,0),IFERROR(VLOOKUP($B178,'COMPOSIÇÕES COMPLEMENTARES '!$C:$K,2,0),"")))</f>
        <v/>
      </c>
      <c r="D178" s="506" t="str">
        <f>IF($B178="","",IFERROR(VLOOKUP($B178,SERVIÇOS!$A:$F,3,0),IFERROR(VLOOKUP($B178,'COMPOSIÇÕES COMPLEMENTARES '!$C:$K,3,0),"")))</f>
        <v/>
      </c>
      <c r="E178" s="507"/>
      <c r="F178" s="508" t="str">
        <f>IF($B178="","",IFERROR(VLOOKUP($B178,SERVIÇOS!$A:$F,4,0),IFERROR(VLOOKUP($B178,'COMPOSIÇÕES COMPLEMENTARES '!$C:$K,6,0),"")))</f>
        <v/>
      </c>
      <c r="G178" s="508" t="str">
        <f>IF($B178="","",IFERROR(VLOOKUP($B178,SERVIÇOS!$A:$F,5,0),IFERROR(VLOOKUP($B178,'COMPOSIÇÕES COMPLEMENTARES '!$C:$K,7,0),"")))</f>
        <v/>
      </c>
      <c r="H178" s="508" t="str">
        <f t="shared" si="29"/>
        <v/>
      </c>
      <c r="I178" s="508" t="str">
        <f t="shared" si="30"/>
        <v/>
      </c>
      <c r="J178" s="508" t="str">
        <f t="shared" si="31"/>
        <v/>
      </c>
      <c r="K178" s="508" t="str">
        <f t="shared" si="32"/>
        <v/>
      </c>
      <c r="L178" s="508"/>
      <c r="M178" s="324"/>
      <c r="N178" s="324"/>
      <c r="O178" s="324"/>
      <c r="P178" s="324"/>
      <c r="Q178" s="324"/>
      <c r="R178" s="324"/>
      <c r="S178" s="324"/>
      <c r="T178" s="324"/>
      <c r="U178" s="324"/>
      <c r="V178" s="324"/>
      <c r="W178" s="324"/>
      <c r="X178" s="324"/>
      <c r="Y178" s="324"/>
      <c r="Z178" s="324"/>
      <c r="AA178" s="324"/>
      <c r="AB178" s="324"/>
      <c r="AC178" s="324"/>
      <c r="AD178" s="324"/>
      <c r="AE178" s="324"/>
      <c r="AF178" s="324"/>
      <c r="AG178" s="324"/>
      <c r="AH178" s="324"/>
      <c r="AI178" s="324"/>
      <c r="AJ178" s="324"/>
      <c r="AK178" s="325">
        <f t="shared" si="33"/>
        <v>0</v>
      </c>
      <c r="AL178" s="325">
        <v>0</v>
      </c>
    </row>
    <row r="179" spans="1:38" s="326" customFormat="1" ht="15" customHeight="1">
      <c r="A179" s="503"/>
      <c r="B179" s="504"/>
      <c r="C179" s="505" t="str">
        <f>IF($B179="","",IFERROR(VLOOKUP($B179,SERVIÇOS!$A:$F,2,0),IFERROR(VLOOKUP($B179,'COMPOSIÇÕES COMPLEMENTARES '!$C:$K,2,0),"")))</f>
        <v/>
      </c>
      <c r="D179" s="506" t="str">
        <f>IF($B179="","",IFERROR(VLOOKUP($B179,SERVIÇOS!$A:$F,3,0),IFERROR(VLOOKUP($B179,'COMPOSIÇÕES COMPLEMENTARES '!$C:$K,3,0),"")))</f>
        <v/>
      </c>
      <c r="E179" s="507"/>
      <c r="F179" s="508" t="str">
        <f>IF($B179="","",IFERROR(VLOOKUP($B179,SERVIÇOS!$A:$F,4,0),IFERROR(VLOOKUP($B179,'COMPOSIÇÕES COMPLEMENTARES '!$C:$K,6,0),"")))</f>
        <v/>
      </c>
      <c r="G179" s="508" t="str">
        <f>IF($B179="","",IFERROR(VLOOKUP($B179,SERVIÇOS!$A:$F,5,0),IFERROR(VLOOKUP($B179,'COMPOSIÇÕES COMPLEMENTARES '!$C:$K,7,0),"")))</f>
        <v/>
      </c>
      <c r="H179" s="508" t="str">
        <f t="shared" si="29"/>
        <v/>
      </c>
      <c r="I179" s="508" t="str">
        <f t="shared" si="30"/>
        <v/>
      </c>
      <c r="J179" s="508" t="str">
        <f t="shared" si="31"/>
        <v/>
      </c>
      <c r="K179" s="508" t="str">
        <f t="shared" si="32"/>
        <v/>
      </c>
      <c r="L179" s="508"/>
      <c r="M179" s="324"/>
      <c r="N179" s="324"/>
      <c r="O179" s="324"/>
      <c r="P179" s="324"/>
      <c r="Q179" s="324"/>
      <c r="R179" s="324"/>
      <c r="S179" s="324"/>
      <c r="T179" s="324"/>
      <c r="U179" s="324"/>
      <c r="V179" s="324"/>
      <c r="W179" s="324"/>
      <c r="X179" s="324"/>
      <c r="Y179" s="324"/>
      <c r="Z179" s="324"/>
      <c r="AA179" s="324"/>
      <c r="AB179" s="324"/>
      <c r="AC179" s="324"/>
      <c r="AD179" s="324"/>
      <c r="AE179" s="324"/>
      <c r="AF179" s="324"/>
      <c r="AG179" s="324"/>
      <c r="AH179" s="324"/>
      <c r="AI179" s="324"/>
      <c r="AJ179" s="324"/>
      <c r="AK179" s="325">
        <f t="shared" si="33"/>
        <v>0</v>
      </c>
      <c r="AL179" s="325">
        <v>0</v>
      </c>
    </row>
    <row r="180" spans="1:38" s="326" customFormat="1" ht="15" customHeight="1">
      <c r="A180" s="503"/>
      <c r="B180" s="504"/>
      <c r="C180" s="505" t="str">
        <f>IF($B180="","",IFERROR(VLOOKUP($B180,SERVIÇOS!$A:$F,2,0),IFERROR(VLOOKUP($B180,'COMPOSIÇÕES COMPLEMENTARES '!$C:$K,2,0),"")))</f>
        <v/>
      </c>
      <c r="D180" s="506" t="str">
        <f>IF($B180="","",IFERROR(VLOOKUP($B180,SERVIÇOS!$A:$F,3,0),IFERROR(VLOOKUP($B180,'COMPOSIÇÕES COMPLEMENTARES '!$C:$K,3,0),"")))</f>
        <v/>
      </c>
      <c r="E180" s="507"/>
      <c r="F180" s="508" t="str">
        <f>IF($B180="","",IFERROR(VLOOKUP($B180,SERVIÇOS!$A:$F,4,0),IFERROR(VLOOKUP($B180,'COMPOSIÇÕES COMPLEMENTARES '!$C:$K,6,0),"")))</f>
        <v/>
      </c>
      <c r="G180" s="508" t="str">
        <f>IF($B180="","",IFERROR(VLOOKUP($B180,SERVIÇOS!$A:$F,5,0),IFERROR(VLOOKUP($B180,'COMPOSIÇÕES COMPLEMENTARES '!$C:$K,7,0),"")))</f>
        <v/>
      </c>
      <c r="H180" s="508" t="str">
        <f t="shared" si="29"/>
        <v/>
      </c>
      <c r="I180" s="508" t="str">
        <f t="shared" si="30"/>
        <v/>
      </c>
      <c r="J180" s="508" t="str">
        <f t="shared" si="31"/>
        <v/>
      </c>
      <c r="K180" s="508" t="str">
        <f t="shared" si="32"/>
        <v/>
      </c>
      <c r="L180" s="508"/>
      <c r="M180" s="324"/>
      <c r="N180" s="324"/>
      <c r="O180" s="324"/>
      <c r="P180" s="324"/>
      <c r="Q180" s="324"/>
      <c r="R180" s="324"/>
      <c r="S180" s="324"/>
      <c r="T180" s="324"/>
      <c r="U180" s="324"/>
      <c r="V180" s="324"/>
      <c r="W180" s="324"/>
      <c r="X180" s="324"/>
      <c r="Y180" s="324"/>
      <c r="Z180" s="324"/>
      <c r="AA180" s="324"/>
      <c r="AB180" s="324"/>
      <c r="AC180" s="324"/>
      <c r="AD180" s="324"/>
      <c r="AE180" s="324"/>
      <c r="AF180" s="324"/>
      <c r="AG180" s="324"/>
      <c r="AH180" s="324"/>
      <c r="AI180" s="324"/>
      <c r="AJ180" s="324"/>
      <c r="AK180" s="325">
        <f t="shared" si="33"/>
        <v>0</v>
      </c>
      <c r="AL180" s="325">
        <v>0</v>
      </c>
    </row>
    <row r="181" spans="1:38" s="326" customFormat="1" ht="15" customHeight="1">
      <c r="A181" s="503"/>
      <c r="B181" s="504"/>
      <c r="C181" s="505" t="str">
        <f>IF($B181="","",IFERROR(VLOOKUP($B181,SERVIÇOS!$A:$F,2,0),IFERROR(VLOOKUP($B181,'COMPOSIÇÕES COMPLEMENTARES '!$C:$K,2,0),"")))</f>
        <v/>
      </c>
      <c r="D181" s="506" t="str">
        <f>IF($B181="","",IFERROR(VLOOKUP($B181,SERVIÇOS!$A:$F,3,0),IFERROR(VLOOKUP($B181,'COMPOSIÇÕES COMPLEMENTARES '!$C:$K,3,0),"")))</f>
        <v/>
      </c>
      <c r="E181" s="507"/>
      <c r="F181" s="508" t="str">
        <f>IF($B181="","",IFERROR(VLOOKUP($B181,SERVIÇOS!$A:$F,4,0),IFERROR(VLOOKUP($B181,'COMPOSIÇÕES COMPLEMENTARES '!$C:$K,6,0),"")))</f>
        <v/>
      </c>
      <c r="G181" s="508" t="str">
        <f>IF($B181="","",IFERROR(VLOOKUP($B181,SERVIÇOS!$A:$F,5,0),IFERROR(VLOOKUP($B181,'COMPOSIÇÕES COMPLEMENTARES '!$C:$K,7,0),"")))</f>
        <v/>
      </c>
      <c r="H181" s="508" t="str">
        <f t="shared" si="29"/>
        <v/>
      </c>
      <c r="I181" s="508" t="str">
        <f t="shared" si="30"/>
        <v/>
      </c>
      <c r="J181" s="508" t="str">
        <f t="shared" si="31"/>
        <v/>
      </c>
      <c r="K181" s="508" t="str">
        <f t="shared" si="32"/>
        <v/>
      </c>
      <c r="L181" s="508"/>
      <c r="M181" s="324"/>
      <c r="N181" s="324"/>
      <c r="O181" s="324"/>
      <c r="P181" s="324"/>
      <c r="Q181" s="324"/>
      <c r="R181" s="324"/>
      <c r="S181" s="324"/>
      <c r="T181" s="324"/>
      <c r="U181" s="324"/>
      <c r="V181" s="324"/>
      <c r="W181" s="324"/>
      <c r="X181" s="324"/>
      <c r="Y181" s="324"/>
      <c r="Z181" s="324"/>
      <c r="AA181" s="324"/>
      <c r="AB181" s="324"/>
      <c r="AC181" s="324"/>
      <c r="AD181" s="324"/>
      <c r="AE181" s="324"/>
      <c r="AF181" s="324"/>
      <c r="AG181" s="324"/>
      <c r="AH181" s="324"/>
      <c r="AI181" s="324"/>
      <c r="AJ181" s="324"/>
      <c r="AK181" s="325">
        <f t="shared" si="33"/>
        <v>0</v>
      </c>
      <c r="AL181" s="325">
        <v>0</v>
      </c>
    </row>
    <row r="182" spans="1:38" s="326" customFormat="1" ht="15" customHeight="1">
      <c r="A182" s="503"/>
      <c r="B182" s="504"/>
      <c r="C182" s="505" t="str">
        <f>IF($B182="","",IFERROR(VLOOKUP($B182,SERVIÇOS!$A:$F,2,0),IFERROR(VLOOKUP($B182,'COMPOSIÇÕES COMPLEMENTARES '!$C:$K,2,0),"")))</f>
        <v/>
      </c>
      <c r="D182" s="506" t="str">
        <f>IF($B182="","",IFERROR(VLOOKUP($B182,SERVIÇOS!$A:$F,3,0),IFERROR(VLOOKUP($B182,'COMPOSIÇÕES COMPLEMENTARES '!$C:$K,3,0),"")))</f>
        <v/>
      </c>
      <c r="E182" s="507"/>
      <c r="F182" s="508" t="str">
        <f>IF($B182="","",IFERROR(VLOOKUP($B182,SERVIÇOS!$A:$F,4,0),IFERROR(VLOOKUP($B182,'COMPOSIÇÕES COMPLEMENTARES '!$C:$K,6,0),"")))</f>
        <v/>
      </c>
      <c r="G182" s="508" t="str">
        <f>IF($B182="","",IFERROR(VLOOKUP($B182,SERVIÇOS!$A:$F,5,0),IFERROR(VLOOKUP($B182,'COMPOSIÇÕES COMPLEMENTARES '!$C:$K,7,0),"")))</f>
        <v/>
      </c>
      <c r="H182" s="508" t="str">
        <f t="shared" si="29"/>
        <v/>
      </c>
      <c r="I182" s="508" t="str">
        <f t="shared" si="30"/>
        <v/>
      </c>
      <c r="J182" s="508" t="str">
        <f t="shared" si="31"/>
        <v/>
      </c>
      <c r="K182" s="508" t="str">
        <f t="shared" si="32"/>
        <v/>
      </c>
      <c r="L182" s="508"/>
      <c r="M182" s="324"/>
      <c r="N182" s="324"/>
      <c r="O182" s="324"/>
      <c r="P182" s="324"/>
      <c r="Q182" s="324"/>
      <c r="R182" s="324"/>
      <c r="S182" s="324"/>
      <c r="T182" s="324"/>
      <c r="U182" s="324"/>
      <c r="V182" s="324"/>
      <c r="W182" s="324"/>
      <c r="X182" s="324"/>
      <c r="Y182" s="324"/>
      <c r="Z182" s="324"/>
      <c r="AA182" s="324"/>
      <c r="AB182" s="324"/>
      <c r="AC182" s="324"/>
      <c r="AD182" s="324"/>
      <c r="AE182" s="324"/>
      <c r="AF182" s="324"/>
      <c r="AG182" s="324"/>
      <c r="AH182" s="324"/>
      <c r="AI182" s="324"/>
      <c r="AJ182" s="324"/>
      <c r="AK182" s="325">
        <f t="shared" si="33"/>
        <v>0</v>
      </c>
      <c r="AL182" s="325">
        <v>0</v>
      </c>
    </row>
    <row r="183" spans="1:38" s="326" customFormat="1" ht="15" customHeight="1">
      <c r="A183" s="503"/>
      <c r="B183" s="504"/>
      <c r="C183" s="505" t="str">
        <f>IF($B183="","",IFERROR(VLOOKUP($B183,SERVIÇOS!$A:$F,2,0),IFERROR(VLOOKUP($B183,'COMPOSIÇÕES COMPLEMENTARES '!$C:$K,2,0),"")))</f>
        <v/>
      </c>
      <c r="D183" s="506" t="str">
        <f>IF($B183="","",IFERROR(VLOOKUP($B183,SERVIÇOS!$A:$F,3,0),IFERROR(VLOOKUP($B183,'COMPOSIÇÕES COMPLEMENTARES '!$C:$K,3,0),"")))</f>
        <v/>
      </c>
      <c r="E183" s="507"/>
      <c r="F183" s="508" t="str">
        <f>IF($B183="","",IFERROR(VLOOKUP($B183,SERVIÇOS!$A:$F,4,0),IFERROR(VLOOKUP($B183,'COMPOSIÇÕES COMPLEMENTARES '!$C:$K,6,0),"")))</f>
        <v/>
      </c>
      <c r="G183" s="508" t="str">
        <f>IF($B183="","",IFERROR(VLOOKUP($B183,SERVIÇOS!$A:$F,5,0),IFERROR(VLOOKUP($B183,'COMPOSIÇÕES COMPLEMENTARES '!$C:$K,7,0),"")))</f>
        <v/>
      </c>
      <c r="H183" s="508" t="str">
        <f t="shared" si="29"/>
        <v/>
      </c>
      <c r="I183" s="508" t="str">
        <f t="shared" si="30"/>
        <v/>
      </c>
      <c r="J183" s="508" t="str">
        <f t="shared" si="31"/>
        <v/>
      </c>
      <c r="K183" s="508" t="str">
        <f t="shared" si="32"/>
        <v/>
      </c>
      <c r="L183" s="508"/>
      <c r="M183" s="324"/>
      <c r="N183" s="324"/>
      <c r="O183" s="324"/>
      <c r="P183" s="324"/>
      <c r="Q183" s="324"/>
      <c r="R183" s="324"/>
      <c r="S183" s="324"/>
      <c r="T183" s="324"/>
      <c r="U183" s="324"/>
      <c r="V183" s="324"/>
      <c r="W183" s="324"/>
      <c r="X183" s="324"/>
      <c r="Y183" s="324"/>
      <c r="Z183" s="324"/>
      <c r="AA183" s="324"/>
      <c r="AB183" s="324"/>
      <c r="AC183" s="324"/>
      <c r="AD183" s="324"/>
      <c r="AE183" s="324"/>
      <c r="AF183" s="324"/>
      <c r="AG183" s="324"/>
      <c r="AH183" s="324"/>
      <c r="AI183" s="324"/>
      <c r="AJ183" s="324"/>
      <c r="AK183" s="325">
        <f t="shared" si="33"/>
        <v>0</v>
      </c>
      <c r="AL183" s="325">
        <v>0</v>
      </c>
    </row>
    <row r="184" spans="1:38" s="326" customFormat="1" ht="15" customHeight="1">
      <c r="A184" s="503"/>
      <c r="B184" s="504"/>
      <c r="C184" s="505" t="str">
        <f>IF($B184="","",IFERROR(VLOOKUP($B184,SERVIÇOS!$A:$F,2,0),IFERROR(VLOOKUP($B184,'COMPOSIÇÕES COMPLEMENTARES '!$C:$K,2,0),"")))</f>
        <v/>
      </c>
      <c r="D184" s="506" t="str">
        <f>IF($B184="","",IFERROR(VLOOKUP($B184,SERVIÇOS!$A:$F,3,0),IFERROR(VLOOKUP($B184,'COMPOSIÇÕES COMPLEMENTARES '!$C:$K,3,0),"")))</f>
        <v/>
      </c>
      <c r="E184" s="507"/>
      <c r="F184" s="508" t="str">
        <f>IF($B184="","",IFERROR(VLOOKUP($B184,SERVIÇOS!$A:$F,4,0),IFERROR(VLOOKUP($B184,'COMPOSIÇÕES COMPLEMENTARES '!$C:$K,6,0),"")))</f>
        <v/>
      </c>
      <c r="G184" s="508" t="str">
        <f>IF($B184="","",IFERROR(VLOOKUP($B184,SERVIÇOS!$A:$F,5,0),IFERROR(VLOOKUP($B184,'COMPOSIÇÕES COMPLEMENTARES '!$C:$K,7,0),"")))</f>
        <v/>
      </c>
      <c r="H184" s="508" t="str">
        <f t="shared" si="29"/>
        <v/>
      </c>
      <c r="I184" s="508" t="str">
        <f t="shared" si="30"/>
        <v/>
      </c>
      <c r="J184" s="508" t="str">
        <f t="shared" si="31"/>
        <v/>
      </c>
      <c r="K184" s="508" t="str">
        <f t="shared" si="32"/>
        <v/>
      </c>
      <c r="L184" s="508"/>
      <c r="M184" s="324"/>
      <c r="N184" s="324"/>
      <c r="O184" s="324"/>
      <c r="P184" s="324"/>
      <c r="Q184" s="324"/>
      <c r="R184" s="324"/>
      <c r="S184" s="324"/>
      <c r="T184" s="324"/>
      <c r="U184" s="324"/>
      <c r="V184" s="324"/>
      <c r="W184" s="324"/>
      <c r="X184" s="324"/>
      <c r="Y184" s="324"/>
      <c r="Z184" s="324"/>
      <c r="AA184" s="324"/>
      <c r="AB184" s="324"/>
      <c r="AC184" s="324"/>
      <c r="AD184" s="324"/>
      <c r="AE184" s="324"/>
      <c r="AF184" s="324"/>
      <c r="AG184" s="324"/>
      <c r="AH184" s="324"/>
      <c r="AI184" s="324"/>
      <c r="AJ184" s="324"/>
      <c r="AK184" s="325">
        <f t="shared" si="33"/>
        <v>0</v>
      </c>
      <c r="AL184" s="325">
        <v>0</v>
      </c>
    </row>
    <row r="185" spans="1:38" s="326" customFormat="1" ht="15" customHeight="1">
      <c r="A185" s="503"/>
      <c r="B185" s="504"/>
      <c r="C185" s="505" t="str">
        <f>IF($B185="","",IFERROR(VLOOKUP($B185,SERVIÇOS!$A:$F,2,0),IFERROR(VLOOKUP($B185,'COMPOSIÇÕES COMPLEMENTARES '!$C:$K,2,0),"")))</f>
        <v/>
      </c>
      <c r="D185" s="506" t="str">
        <f>IF($B185="","",IFERROR(VLOOKUP($B185,SERVIÇOS!$A:$F,3,0),IFERROR(VLOOKUP($B185,'COMPOSIÇÕES COMPLEMENTARES '!$C:$K,3,0),"")))</f>
        <v/>
      </c>
      <c r="E185" s="507"/>
      <c r="F185" s="508" t="str">
        <f>IF($B185="","",IFERROR(VLOOKUP($B185,SERVIÇOS!$A:$F,4,0),IFERROR(VLOOKUP($B185,'COMPOSIÇÕES COMPLEMENTARES '!$C:$K,6,0),"")))</f>
        <v/>
      </c>
      <c r="G185" s="508" t="str">
        <f>IF($B185="","",IFERROR(VLOOKUP($B185,SERVIÇOS!$A:$F,5,0),IFERROR(VLOOKUP($B185,'COMPOSIÇÕES COMPLEMENTARES '!$C:$K,7,0),"")))</f>
        <v/>
      </c>
      <c r="H185" s="508" t="str">
        <f t="shared" si="29"/>
        <v/>
      </c>
      <c r="I185" s="508" t="str">
        <f t="shared" si="30"/>
        <v/>
      </c>
      <c r="J185" s="508" t="str">
        <f t="shared" si="31"/>
        <v/>
      </c>
      <c r="K185" s="508" t="str">
        <f t="shared" si="32"/>
        <v/>
      </c>
      <c r="L185" s="508"/>
      <c r="M185" s="324"/>
      <c r="N185" s="324"/>
      <c r="O185" s="324"/>
      <c r="P185" s="324"/>
      <c r="Q185" s="324"/>
      <c r="R185" s="324"/>
      <c r="S185" s="324"/>
      <c r="T185" s="324"/>
      <c r="U185" s="324"/>
      <c r="V185" s="324"/>
      <c r="W185" s="324"/>
      <c r="X185" s="324"/>
      <c r="Y185" s="324"/>
      <c r="Z185" s="324"/>
      <c r="AA185" s="324"/>
      <c r="AB185" s="324"/>
      <c r="AC185" s="324"/>
      <c r="AD185" s="324"/>
      <c r="AE185" s="324"/>
      <c r="AF185" s="324"/>
      <c r="AG185" s="324"/>
      <c r="AH185" s="324"/>
      <c r="AI185" s="324"/>
      <c r="AJ185" s="324"/>
      <c r="AK185" s="325">
        <f t="shared" si="33"/>
        <v>0</v>
      </c>
      <c r="AL185" s="325">
        <v>0</v>
      </c>
    </row>
    <row r="186" spans="1:38" s="326" customFormat="1" ht="15" customHeight="1">
      <c r="A186" s="503"/>
      <c r="B186" s="504"/>
      <c r="C186" s="505" t="str">
        <f>IF($B186="","",IFERROR(VLOOKUP($B186,SERVIÇOS!$A:$F,2,0),IFERROR(VLOOKUP($B186,'COMPOSIÇÕES COMPLEMENTARES '!$C:$K,2,0),"")))</f>
        <v/>
      </c>
      <c r="D186" s="506" t="str">
        <f>IF($B186="","",IFERROR(VLOOKUP($B186,SERVIÇOS!$A:$F,3,0),IFERROR(VLOOKUP($B186,'COMPOSIÇÕES COMPLEMENTARES '!$C:$K,3,0),"")))</f>
        <v/>
      </c>
      <c r="E186" s="507"/>
      <c r="F186" s="508" t="str">
        <f>IF($B186="","",IFERROR(VLOOKUP($B186,SERVIÇOS!$A:$F,4,0),IFERROR(VLOOKUP($B186,'COMPOSIÇÕES COMPLEMENTARES '!$C:$K,6,0),"")))</f>
        <v/>
      </c>
      <c r="G186" s="508" t="str">
        <f>IF($B186="","",IFERROR(VLOOKUP($B186,SERVIÇOS!$A:$F,5,0),IFERROR(VLOOKUP($B186,'COMPOSIÇÕES COMPLEMENTARES '!$C:$K,7,0),"")))</f>
        <v/>
      </c>
      <c r="H186" s="508" t="str">
        <f t="shared" si="29"/>
        <v/>
      </c>
      <c r="I186" s="508" t="str">
        <f t="shared" si="30"/>
        <v/>
      </c>
      <c r="J186" s="508" t="str">
        <f t="shared" si="31"/>
        <v/>
      </c>
      <c r="K186" s="508" t="str">
        <f t="shared" si="32"/>
        <v/>
      </c>
      <c r="L186" s="508"/>
      <c r="M186" s="324"/>
      <c r="N186" s="324"/>
      <c r="O186" s="324"/>
      <c r="P186" s="324"/>
      <c r="Q186" s="324"/>
      <c r="R186" s="324"/>
      <c r="S186" s="324"/>
      <c r="T186" s="324"/>
      <c r="U186" s="324"/>
      <c r="V186" s="324"/>
      <c r="W186" s="324"/>
      <c r="X186" s="324"/>
      <c r="Y186" s="324"/>
      <c r="Z186" s="324"/>
      <c r="AA186" s="324"/>
      <c r="AB186" s="324"/>
      <c r="AC186" s="324"/>
      <c r="AD186" s="324"/>
      <c r="AE186" s="324"/>
      <c r="AF186" s="324"/>
      <c r="AG186" s="324"/>
      <c r="AH186" s="324"/>
      <c r="AI186" s="324"/>
      <c r="AJ186" s="324"/>
      <c r="AK186" s="325">
        <f t="shared" si="33"/>
        <v>0</v>
      </c>
      <c r="AL186" s="325">
        <v>0</v>
      </c>
    </row>
    <row r="187" spans="1:38" s="326" customFormat="1" ht="15" customHeight="1">
      <c r="A187" s="503"/>
      <c r="B187" s="504"/>
      <c r="C187" s="505" t="str">
        <f>IF($B187="","",IFERROR(VLOOKUP($B187,SERVIÇOS!$A:$F,2,0),IFERROR(VLOOKUP($B187,'COMPOSIÇÕES COMPLEMENTARES '!$C:$K,2,0),"")))</f>
        <v/>
      </c>
      <c r="D187" s="506" t="str">
        <f>IF($B187="","",IFERROR(VLOOKUP($B187,SERVIÇOS!$A:$F,3,0),IFERROR(VLOOKUP($B187,'COMPOSIÇÕES COMPLEMENTARES '!$C:$K,3,0),"")))</f>
        <v/>
      </c>
      <c r="E187" s="507"/>
      <c r="F187" s="508" t="str">
        <f>IF($B187="","",IFERROR(VLOOKUP($B187,SERVIÇOS!$A:$F,4,0),IFERROR(VLOOKUP($B187,'COMPOSIÇÕES COMPLEMENTARES '!$C:$K,6,0),"")))</f>
        <v/>
      </c>
      <c r="G187" s="508" t="str">
        <f>IF($B187="","",IFERROR(VLOOKUP($B187,SERVIÇOS!$A:$F,5,0),IFERROR(VLOOKUP($B187,'COMPOSIÇÕES COMPLEMENTARES '!$C:$K,7,0),"")))</f>
        <v/>
      </c>
      <c r="H187" s="508" t="str">
        <f t="shared" si="29"/>
        <v/>
      </c>
      <c r="I187" s="508" t="str">
        <f t="shared" si="30"/>
        <v/>
      </c>
      <c r="J187" s="508" t="str">
        <f t="shared" si="31"/>
        <v/>
      </c>
      <c r="K187" s="508" t="str">
        <f t="shared" si="32"/>
        <v/>
      </c>
      <c r="L187" s="508"/>
      <c r="M187" s="324"/>
      <c r="N187" s="324"/>
      <c r="O187" s="324"/>
      <c r="P187" s="324"/>
      <c r="Q187" s="324"/>
      <c r="R187" s="324"/>
      <c r="S187" s="324"/>
      <c r="T187" s="324"/>
      <c r="U187" s="324"/>
      <c r="V187" s="324"/>
      <c r="W187" s="324"/>
      <c r="X187" s="324"/>
      <c r="Y187" s="324"/>
      <c r="Z187" s="324"/>
      <c r="AA187" s="324"/>
      <c r="AB187" s="324"/>
      <c r="AC187" s="324"/>
      <c r="AD187" s="324"/>
      <c r="AE187" s="324"/>
      <c r="AF187" s="324"/>
      <c r="AG187" s="324"/>
      <c r="AH187" s="324"/>
      <c r="AI187" s="324"/>
      <c r="AJ187" s="324"/>
      <c r="AK187" s="325">
        <f t="shared" si="33"/>
        <v>0</v>
      </c>
      <c r="AL187" s="325">
        <v>0</v>
      </c>
    </row>
    <row r="188" spans="1:38" s="326" customFormat="1" ht="15" customHeight="1">
      <c r="A188" s="503"/>
      <c r="B188" s="504"/>
      <c r="C188" s="505" t="str">
        <f>IF($B188="","",IFERROR(VLOOKUP($B188,SERVIÇOS!$A:$F,2,0),IFERROR(VLOOKUP($B188,'COMPOSIÇÕES COMPLEMENTARES '!$C:$K,2,0),"")))</f>
        <v/>
      </c>
      <c r="D188" s="506" t="str">
        <f>IF($B188="","",IFERROR(VLOOKUP($B188,SERVIÇOS!$A:$F,3,0),IFERROR(VLOOKUP($B188,'COMPOSIÇÕES COMPLEMENTARES '!$C:$K,3,0),"")))</f>
        <v/>
      </c>
      <c r="E188" s="507"/>
      <c r="F188" s="508" t="str">
        <f>IF($B188="","",IFERROR(VLOOKUP($B188,SERVIÇOS!$A:$F,4,0),IFERROR(VLOOKUP($B188,'COMPOSIÇÕES COMPLEMENTARES '!$C:$K,6,0),"")))</f>
        <v/>
      </c>
      <c r="G188" s="508" t="str">
        <f>IF($B188="","",IFERROR(VLOOKUP($B188,SERVIÇOS!$A:$F,5,0),IFERROR(VLOOKUP($B188,'COMPOSIÇÕES COMPLEMENTARES '!$C:$K,7,0),"")))</f>
        <v/>
      </c>
      <c r="H188" s="508" t="str">
        <f t="shared" si="29"/>
        <v/>
      </c>
      <c r="I188" s="508" t="str">
        <f t="shared" si="30"/>
        <v/>
      </c>
      <c r="J188" s="508" t="str">
        <f t="shared" si="31"/>
        <v/>
      </c>
      <c r="K188" s="508" t="str">
        <f t="shared" si="32"/>
        <v/>
      </c>
      <c r="L188" s="508"/>
      <c r="M188" s="324"/>
      <c r="N188" s="324"/>
      <c r="O188" s="324"/>
      <c r="P188" s="324"/>
      <c r="Q188" s="324"/>
      <c r="R188" s="324"/>
      <c r="S188" s="324"/>
      <c r="T188" s="324"/>
      <c r="U188" s="324"/>
      <c r="V188" s="324"/>
      <c r="W188" s="324"/>
      <c r="X188" s="324"/>
      <c r="Y188" s="324"/>
      <c r="Z188" s="324"/>
      <c r="AA188" s="324"/>
      <c r="AB188" s="324"/>
      <c r="AC188" s="324"/>
      <c r="AD188" s="324"/>
      <c r="AE188" s="324"/>
      <c r="AF188" s="324"/>
      <c r="AG188" s="324"/>
      <c r="AH188" s="324"/>
      <c r="AI188" s="324"/>
      <c r="AJ188" s="324"/>
      <c r="AK188" s="325">
        <f t="shared" si="33"/>
        <v>0</v>
      </c>
      <c r="AL188" s="325">
        <v>0</v>
      </c>
    </row>
    <row r="189" spans="1:38" s="326" customFormat="1" ht="15" customHeight="1">
      <c r="A189" s="503"/>
      <c r="B189" s="504"/>
      <c r="C189" s="505" t="str">
        <f>IF($B189="","",IFERROR(VLOOKUP($B189,SERVIÇOS!$A:$F,2,0),IFERROR(VLOOKUP($B189,'COMPOSIÇÕES COMPLEMENTARES '!$C:$K,2,0),"")))</f>
        <v/>
      </c>
      <c r="D189" s="506" t="str">
        <f>IF($B189="","",IFERROR(VLOOKUP($B189,SERVIÇOS!$A:$F,3,0),IFERROR(VLOOKUP($B189,'COMPOSIÇÕES COMPLEMENTARES '!$C:$K,3,0),"")))</f>
        <v/>
      </c>
      <c r="E189" s="507"/>
      <c r="F189" s="508" t="str">
        <f>IF($B189="","",IFERROR(VLOOKUP($B189,SERVIÇOS!$A:$F,4,0),IFERROR(VLOOKUP($B189,'COMPOSIÇÕES COMPLEMENTARES '!$C:$K,6,0),"")))</f>
        <v/>
      </c>
      <c r="G189" s="508" t="str">
        <f>IF($B189="","",IFERROR(VLOOKUP($B189,SERVIÇOS!$A:$F,5,0),IFERROR(VLOOKUP($B189,'COMPOSIÇÕES COMPLEMENTARES '!$C:$K,7,0),"")))</f>
        <v/>
      </c>
      <c r="H189" s="508" t="str">
        <f t="shared" si="29"/>
        <v/>
      </c>
      <c r="I189" s="508" t="str">
        <f t="shared" si="30"/>
        <v/>
      </c>
      <c r="J189" s="508" t="str">
        <f t="shared" si="31"/>
        <v/>
      </c>
      <c r="K189" s="508" t="str">
        <f t="shared" si="32"/>
        <v/>
      </c>
      <c r="L189" s="508"/>
      <c r="M189" s="324"/>
      <c r="N189" s="324"/>
      <c r="O189" s="324"/>
      <c r="P189" s="324"/>
      <c r="Q189" s="324"/>
      <c r="R189" s="324"/>
      <c r="S189" s="324"/>
      <c r="T189" s="324"/>
      <c r="U189" s="324"/>
      <c r="V189" s="324"/>
      <c r="W189" s="324"/>
      <c r="X189" s="324"/>
      <c r="Y189" s="324"/>
      <c r="Z189" s="324"/>
      <c r="AA189" s="324"/>
      <c r="AB189" s="324"/>
      <c r="AC189" s="324"/>
      <c r="AD189" s="324"/>
      <c r="AE189" s="324"/>
      <c r="AF189" s="324"/>
      <c r="AG189" s="324"/>
      <c r="AH189" s="324"/>
      <c r="AI189" s="324"/>
      <c r="AJ189" s="324"/>
      <c r="AK189" s="325">
        <f t="shared" si="33"/>
        <v>0</v>
      </c>
      <c r="AL189" s="325">
        <v>0</v>
      </c>
    </row>
    <row r="190" spans="1:38" s="326" customFormat="1" ht="15" customHeight="1">
      <c r="A190" s="503"/>
      <c r="B190" s="504"/>
      <c r="C190" s="505" t="str">
        <f>IF($B190="","",IFERROR(VLOOKUP($B190,SERVIÇOS!$A:$F,2,0),IFERROR(VLOOKUP($B190,'COMPOSIÇÕES COMPLEMENTARES '!$C:$K,2,0),"")))</f>
        <v/>
      </c>
      <c r="D190" s="506" t="str">
        <f>IF($B190="","",IFERROR(VLOOKUP($B190,SERVIÇOS!$A:$F,3,0),IFERROR(VLOOKUP($B190,'COMPOSIÇÕES COMPLEMENTARES '!$C:$K,3,0),"")))</f>
        <v/>
      </c>
      <c r="E190" s="507"/>
      <c r="F190" s="508" t="str">
        <f>IF($B190="","",IFERROR(VLOOKUP($B190,SERVIÇOS!$A:$F,4,0),IFERROR(VLOOKUP($B190,'COMPOSIÇÕES COMPLEMENTARES '!$C:$K,6,0),"")))</f>
        <v/>
      </c>
      <c r="G190" s="508" t="str">
        <f>IF($B190="","",IFERROR(VLOOKUP($B190,SERVIÇOS!$A:$F,5,0),IFERROR(VLOOKUP($B190,'COMPOSIÇÕES COMPLEMENTARES '!$C:$K,7,0),"")))</f>
        <v/>
      </c>
      <c r="H190" s="508" t="str">
        <f t="shared" si="29"/>
        <v/>
      </c>
      <c r="I190" s="508" t="str">
        <f t="shared" si="30"/>
        <v/>
      </c>
      <c r="J190" s="508" t="str">
        <f t="shared" si="31"/>
        <v/>
      </c>
      <c r="K190" s="508" t="str">
        <f t="shared" si="32"/>
        <v/>
      </c>
      <c r="L190" s="508"/>
      <c r="M190" s="324"/>
      <c r="N190" s="324"/>
      <c r="O190" s="324"/>
      <c r="P190" s="324"/>
      <c r="Q190" s="324"/>
      <c r="R190" s="324"/>
      <c r="S190" s="324"/>
      <c r="T190" s="324"/>
      <c r="U190" s="324"/>
      <c r="V190" s="324"/>
      <c r="W190" s="324"/>
      <c r="X190" s="324"/>
      <c r="Y190" s="324"/>
      <c r="Z190" s="324"/>
      <c r="AA190" s="324"/>
      <c r="AB190" s="324"/>
      <c r="AC190" s="324"/>
      <c r="AD190" s="324"/>
      <c r="AE190" s="324"/>
      <c r="AF190" s="324"/>
      <c r="AG190" s="324"/>
      <c r="AH190" s="324"/>
      <c r="AI190" s="324"/>
      <c r="AJ190" s="324"/>
      <c r="AK190" s="325">
        <f t="shared" si="33"/>
        <v>0</v>
      </c>
      <c r="AL190" s="325">
        <v>0</v>
      </c>
    </row>
    <row r="191" spans="1:38" s="326" customFormat="1" ht="15" customHeight="1">
      <c r="A191" s="503"/>
      <c r="B191" s="504"/>
      <c r="C191" s="505" t="str">
        <f>IF($B191="","",IFERROR(VLOOKUP($B191,SERVIÇOS!$A:$F,2,0),IFERROR(VLOOKUP($B191,'COMPOSIÇÕES COMPLEMENTARES '!$C:$K,2,0),"")))</f>
        <v/>
      </c>
      <c r="D191" s="506" t="str">
        <f>IF($B191="","",IFERROR(VLOOKUP($B191,SERVIÇOS!$A:$F,3,0),IFERROR(VLOOKUP($B191,'COMPOSIÇÕES COMPLEMENTARES '!$C:$K,3,0),"")))</f>
        <v/>
      </c>
      <c r="E191" s="507"/>
      <c r="F191" s="508" t="str">
        <f>IF($B191="","",IFERROR(VLOOKUP($B191,SERVIÇOS!$A:$F,4,0),IFERROR(VLOOKUP($B191,'COMPOSIÇÕES COMPLEMENTARES '!$C:$K,6,0),"")))</f>
        <v/>
      </c>
      <c r="G191" s="508" t="str">
        <f>IF($B191="","",IFERROR(VLOOKUP($B191,SERVIÇOS!$A:$F,5,0),IFERROR(VLOOKUP($B191,'COMPOSIÇÕES COMPLEMENTARES '!$C:$K,7,0),"")))</f>
        <v/>
      </c>
      <c r="H191" s="508" t="str">
        <f t="shared" si="29"/>
        <v/>
      </c>
      <c r="I191" s="508" t="str">
        <f t="shared" si="30"/>
        <v/>
      </c>
      <c r="J191" s="508" t="str">
        <f t="shared" si="31"/>
        <v/>
      </c>
      <c r="K191" s="508" t="str">
        <f t="shared" si="32"/>
        <v/>
      </c>
      <c r="L191" s="508"/>
      <c r="M191" s="324"/>
      <c r="N191" s="324"/>
      <c r="O191" s="324"/>
      <c r="P191" s="324"/>
      <c r="Q191" s="324"/>
      <c r="R191" s="324"/>
      <c r="S191" s="324"/>
      <c r="T191" s="324"/>
      <c r="U191" s="324"/>
      <c r="V191" s="324"/>
      <c r="W191" s="324"/>
      <c r="X191" s="324"/>
      <c r="Y191" s="324"/>
      <c r="Z191" s="324"/>
      <c r="AA191" s="324"/>
      <c r="AB191" s="324"/>
      <c r="AC191" s="324"/>
      <c r="AD191" s="324"/>
      <c r="AE191" s="324"/>
      <c r="AF191" s="324"/>
      <c r="AG191" s="324"/>
      <c r="AH191" s="324"/>
      <c r="AI191" s="324"/>
      <c r="AJ191" s="324"/>
      <c r="AK191" s="325">
        <f t="shared" si="33"/>
        <v>0</v>
      </c>
      <c r="AL191" s="325">
        <v>0</v>
      </c>
    </row>
    <row r="192" spans="1:38" s="326" customFormat="1" ht="15" customHeight="1">
      <c r="A192" s="503"/>
      <c r="B192" s="504"/>
      <c r="C192" s="505" t="str">
        <f>IF($B192="","",IFERROR(VLOOKUP($B192,SERVIÇOS!$A:$F,2,0),IFERROR(VLOOKUP($B192,'COMPOSIÇÕES COMPLEMENTARES '!$C:$K,2,0),"")))</f>
        <v/>
      </c>
      <c r="D192" s="506" t="str">
        <f>IF($B192="","",IFERROR(VLOOKUP($B192,SERVIÇOS!$A:$F,3,0),IFERROR(VLOOKUP($B192,'COMPOSIÇÕES COMPLEMENTARES '!$C:$K,3,0),"")))</f>
        <v/>
      </c>
      <c r="E192" s="507"/>
      <c r="F192" s="508" t="str">
        <f>IF($B192="","",IFERROR(VLOOKUP($B192,SERVIÇOS!$A:$F,4,0),IFERROR(VLOOKUP($B192,'COMPOSIÇÕES COMPLEMENTARES '!$C:$K,6,0),"")))</f>
        <v/>
      </c>
      <c r="G192" s="508" t="str">
        <f>IF($B192="","",IFERROR(VLOOKUP($B192,SERVIÇOS!$A:$F,5,0),IFERROR(VLOOKUP($B192,'COMPOSIÇÕES COMPLEMENTARES '!$C:$K,7,0),"")))</f>
        <v/>
      </c>
      <c r="H192" s="508" t="str">
        <f t="shared" si="29"/>
        <v/>
      </c>
      <c r="I192" s="508" t="str">
        <f t="shared" si="30"/>
        <v/>
      </c>
      <c r="J192" s="508" t="str">
        <f t="shared" si="31"/>
        <v/>
      </c>
      <c r="K192" s="508" t="str">
        <f t="shared" si="32"/>
        <v/>
      </c>
      <c r="L192" s="508"/>
      <c r="M192" s="324"/>
      <c r="N192" s="324"/>
      <c r="O192" s="324"/>
      <c r="P192" s="324"/>
      <c r="Q192" s="324"/>
      <c r="R192" s="324"/>
      <c r="S192" s="324"/>
      <c r="T192" s="324"/>
      <c r="U192" s="324"/>
      <c r="V192" s="324"/>
      <c r="W192" s="324"/>
      <c r="X192" s="324"/>
      <c r="Y192" s="324"/>
      <c r="Z192" s="324"/>
      <c r="AA192" s="324"/>
      <c r="AB192" s="324"/>
      <c r="AC192" s="324"/>
      <c r="AD192" s="324"/>
      <c r="AE192" s="324"/>
      <c r="AF192" s="324"/>
      <c r="AG192" s="324"/>
      <c r="AH192" s="324"/>
      <c r="AI192" s="324"/>
      <c r="AJ192" s="324"/>
      <c r="AK192" s="325">
        <f t="shared" si="33"/>
        <v>0</v>
      </c>
      <c r="AL192" s="325">
        <v>0</v>
      </c>
    </row>
    <row r="193" spans="1:38" s="326" customFormat="1" ht="15" customHeight="1">
      <c r="A193" s="503"/>
      <c r="B193" s="504"/>
      <c r="C193" s="505" t="str">
        <f>IF($B193="","",IFERROR(VLOOKUP($B193,SERVIÇOS!$A:$F,2,0),IFERROR(VLOOKUP($B193,'COMPOSIÇÕES COMPLEMENTARES '!$C:$K,2,0),"")))</f>
        <v/>
      </c>
      <c r="D193" s="506" t="str">
        <f>IF($B193="","",IFERROR(VLOOKUP($B193,SERVIÇOS!$A:$F,3,0),IFERROR(VLOOKUP($B193,'COMPOSIÇÕES COMPLEMENTARES '!$C:$K,3,0),"")))</f>
        <v/>
      </c>
      <c r="E193" s="507"/>
      <c r="F193" s="508" t="str">
        <f>IF($B193="","",IFERROR(VLOOKUP($B193,SERVIÇOS!$A:$F,4,0),IFERROR(VLOOKUP($B193,'COMPOSIÇÕES COMPLEMENTARES '!$C:$K,6,0),"")))</f>
        <v/>
      </c>
      <c r="G193" s="508" t="str">
        <f>IF($B193="","",IFERROR(VLOOKUP($B193,SERVIÇOS!$A:$F,5,0),IFERROR(VLOOKUP($B193,'COMPOSIÇÕES COMPLEMENTARES '!$C:$K,7,0),"")))</f>
        <v/>
      </c>
      <c r="H193" s="508" t="str">
        <f t="shared" si="29"/>
        <v/>
      </c>
      <c r="I193" s="508" t="str">
        <f t="shared" si="30"/>
        <v/>
      </c>
      <c r="J193" s="508" t="str">
        <f t="shared" si="31"/>
        <v/>
      </c>
      <c r="K193" s="508" t="str">
        <f t="shared" si="32"/>
        <v/>
      </c>
      <c r="L193" s="508"/>
      <c r="M193" s="324"/>
      <c r="N193" s="324"/>
      <c r="O193" s="324"/>
      <c r="P193" s="324"/>
      <c r="Q193" s="324"/>
      <c r="R193" s="324"/>
      <c r="S193" s="324"/>
      <c r="T193" s="324"/>
      <c r="U193" s="324"/>
      <c r="V193" s="324"/>
      <c r="W193" s="324"/>
      <c r="X193" s="324"/>
      <c r="Y193" s="324"/>
      <c r="Z193" s="324"/>
      <c r="AA193" s="324"/>
      <c r="AB193" s="324"/>
      <c r="AC193" s="324"/>
      <c r="AD193" s="324"/>
      <c r="AE193" s="324"/>
      <c r="AF193" s="324"/>
      <c r="AG193" s="324"/>
      <c r="AH193" s="324"/>
      <c r="AI193" s="324"/>
      <c r="AJ193" s="324"/>
      <c r="AK193" s="325">
        <f t="shared" si="33"/>
        <v>0</v>
      </c>
      <c r="AL193" s="325">
        <v>0</v>
      </c>
    </row>
    <row r="194" spans="1:38" s="326" customFormat="1" ht="15" customHeight="1">
      <c r="A194" s="503"/>
      <c r="B194" s="504"/>
      <c r="C194" s="505" t="str">
        <f>IF($B194="","",IFERROR(VLOOKUP($B194,SERVIÇOS!$A:$F,2,0),IFERROR(VLOOKUP($B194,'COMPOSIÇÕES COMPLEMENTARES '!$C:$K,2,0),"")))</f>
        <v/>
      </c>
      <c r="D194" s="506" t="str">
        <f>IF($B194="","",IFERROR(VLOOKUP($B194,SERVIÇOS!$A:$F,3,0),IFERROR(VLOOKUP($B194,'COMPOSIÇÕES COMPLEMENTARES '!$C:$K,3,0),"")))</f>
        <v/>
      </c>
      <c r="E194" s="507"/>
      <c r="F194" s="508" t="str">
        <f>IF($B194="","",IFERROR(VLOOKUP($B194,SERVIÇOS!$A:$F,4,0),IFERROR(VLOOKUP($B194,'COMPOSIÇÕES COMPLEMENTARES '!$C:$K,6,0),"")))</f>
        <v/>
      </c>
      <c r="G194" s="508" t="str">
        <f>IF($B194="","",IFERROR(VLOOKUP($B194,SERVIÇOS!$A:$F,5,0),IFERROR(VLOOKUP($B194,'COMPOSIÇÕES COMPLEMENTARES '!$C:$K,7,0),"")))</f>
        <v/>
      </c>
      <c r="H194" s="508" t="str">
        <f t="shared" si="29"/>
        <v/>
      </c>
      <c r="I194" s="508" t="str">
        <f t="shared" si="30"/>
        <v/>
      </c>
      <c r="J194" s="508" t="str">
        <f t="shared" si="31"/>
        <v/>
      </c>
      <c r="K194" s="508" t="str">
        <f t="shared" si="32"/>
        <v/>
      </c>
      <c r="L194" s="508"/>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5">
        <f t="shared" si="33"/>
        <v>0</v>
      </c>
      <c r="AL194" s="325">
        <v>0</v>
      </c>
    </row>
    <row r="195" spans="1:38" s="326" customFormat="1" ht="15" customHeight="1">
      <c r="A195" s="503"/>
      <c r="B195" s="504"/>
      <c r="C195" s="505" t="str">
        <f>IF($B195="","",IFERROR(VLOOKUP($B195,SERVIÇOS!$A:$F,2,0),IFERROR(VLOOKUP($B195,'COMPOSIÇÕES COMPLEMENTARES '!$C:$K,2,0),"")))</f>
        <v/>
      </c>
      <c r="D195" s="506" t="str">
        <f>IF($B195="","",IFERROR(VLOOKUP($B195,SERVIÇOS!$A:$F,3,0),IFERROR(VLOOKUP($B195,'COMPOSIÇÕES COMPLEMENTARES '!$C:$K,3,0),"")))</f>
        <v/>
      </c>
      <c r="E195" s="507"/>
      <c r="F195" s="508" t="str">
        <f>IF($B195="","",IFERROR(VLOOKUP($B195,SERVIÇOS!$A:$F,4,0),IFERROR(VLOOKUP($B195,'COMPOSIÇÕES COMPLEMENTARES '!$C:$K,6,0),"")))</f>
        <v/>
      </c>
      <c r="G195" s="508" t="str">
        <f>IF($B195="","",IFERROR(VLOOKUP($B195,SERVIÇOS!$A:$F,5,0),IFERROR(VLOOKUP($B195,'COMPOSIÇÕES COMPLEMENTARES '!$C:$K,7,0),"")))</f>
        <v/>
      </c>
      <c r="H195" s="508" t="str">
        <f t="shared" si="29"/>
        <v/>
      </c>
      <c r="I195" s="508" t="str">
        <f t="shared" si="30"/>
        <v/>
      </c>
      <c r="J195" s="508" t="str">
        <f t="shared" si="31"/>
        <v/>
      </c>
      <c r="K195" s="508" t="str">
        <f t="shared" si="32"/>
        <v/>
      </c>
      <c r="L195" s="508"/>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5">
        <f t="shared" si="33"/>
        <v>0</v>
      </c>
      <c r="AL195" s="325">
        <v>0</v>
      </c>
    </row>
    <row r="196" spans="1:38" s="326" customFormat="1" ht="15" customHeight="1">
      <c r="A196" s="503"/>
      <c r="B196" s="504"/>
      <c r="C196" s="505" t="str">
        <f>IF($B196="","",IFERROR(VLOOKUP($B196,SERVIÇOS!$A:$F,2,0),IFERROR(VLOOKUP($B196,'COMPOSIÇÕES COMPLEMENTARES '!$C:$K,2,0),"")))</f>
        <v/>
      </c>
      <c r="D196" s="506" t="str">
        <f>IF($B196="","",IFERROR(VLOOKUP($B196,SERVIÇOS!$A:$F,3,0),IFERROR(VLOOKUP($B196,'COMPOSIÇÕES COMPLEMENTARES '!$C:$K,3,0),"")))</f>
        <v/>
      </c>
      <c r="E196" s="507"/>
      <c r="F196" s="508" t="str">
        <f>IF($B196="","",IFERROR(VLOOKUP($B196,SERVIÇOS!$A:$F,4,0),IFERROR(VLOOKUP($B196,'COMPOSIÇÕES COMPLEMENTARES '!$C:$K,6,0),"")))</f>
        <v/>
      </c>
      <c r="G196" s="508" t="str">
        <f>IF($B196="","",IFERROR(VLOOKUP($B196,SERVIÇOS!$A:$F,5,0),IFERROR(VLOOKUP($B196,'COMPOSIÇÕES COMPLEMENTARES '!$C:$K,7,0),"")))</f>
        <v/>
      </c>
      <c r="H196" s="508" t="str">
        <f t="shared" si="29"/>
        <v/>
      </c>
      <c r="I196" s="508" t="str">
        <f t="shared" si="30"/>
        <v/>
      </c>
      <c r="J196" s="508" t="str">
        <f t="shared" si="31"/>
        <v/>
      </c>
      <c r="K196" s="508" t="str">
        <f t="shared" si="32"/>
        <v/>
      </c>
      <c r="L196" s="508"/>
      <c r="M196" s="324"/>
      <c r="N196" s="324"/>
      <c r="O196" s="324"/>
      <c r="P196" s="324"/>
      <c r="Q196" s="324"/>
      <c r="R196" s="324"/>
      <c r="S196" s="324"/>
      <c r="T196" s="324"/>
      <c r="U196" s="324"/>
      <c r="V196" s="324"/>
      <c r="W196" s="324"/>
      <c r="X196" s="324"/>
      <c r="Y196" s="324"/>
      <c r="Z196" s="324"/>
      <c r="AA196" s="324"/>
      <c r="AB196" s="324"/>
      <c r="AC196" s="324"/>
      <c r="AD196" s="324"/>
      <c r="AE196" s="324"/>
      <c r="AF196" s="324"/>
      <c r="AG196" s="324"/>
      <c r="AH196" s="324"/>
      <c r="AI196" s="324"/>
      <c r="AJ196" s="324"/>
      <c r="AK196" s="325">
        <f t="shared" si="33"/>
        <v>0</v>
      </c>
      <c r="AL196" s="325">
        <v>0</v>
      </c>
    </row>
    <row r="197" spans="1:38" s="326" customFormat="1" ht="15" customHeight="1">
      <c r="A197" s="503"/>
      <c r="B197" s="504"/>
      <c r="C197" s="505" t="str">
        <f>IF($B197="","",IFERROR(VLOOKUP($B197,SERVIÇOS!$A:$F,2,0),IFERROR(VLOOKUP($B197,'COMPOSIÇÕES COMPLEMENTARES '!$C:$K,2,0),"")))</f>
        <v/>
      </c>
      <c r="D197" s="506" t="str">
        <f>IF($B197="","",IFERROR(VLOOKUP($B197,SERVIÇOS!$A:$F,3,0),IFERROR(VLOOKUP($B197,'COMPOSIÇÕES COMPLEMENTARES '!$C:$K,3,0),"")))</f>
        <v/>
      </c>
      <c r="E197" s="507"/>
      <c r="F197" s="508" t="str">
        <f>IF($B197="","",IFERROR(VLOOKUP($B197,SERVIÇOS!$A:$F,4,0),IFERROR(VLOOKUP($B197,'COMPOSIÇÕES COMPLEMENTARES '!$C:$K,6,0),"")))</f>
        <v/>
      </c>
      <c r="G197" s="508" t="str">
        <f>IF($B197="","",IFERROR(VLOOKUP($B197,SERVIÇOS!$A:$F,5,0),IFERROR(VLOOKUP($B197,'COMPOSIÇÕES COMPLEMENTARES '!$C:$K,7,0),"")))</f>
        <v/>
      </c>
      <c r="H197" s="508" t="str">
        <f t="shared" si="29"/>
        <v/>
      </c>
      <c r="I197" s="508" t="str">
        <f t="shared" si="30"/>
        <v/>
      </c>
      <c r="J197" s="508" t="str">
        <f t="shared" si="31"/>
        <v/>
      </c>
      <c r="K197" s="508" t="str">
        <f t="shared" si="32"/>
        <v/>
      </c>
      <c r="L197" s="508"/>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5">
        <f t="shared" si="33"/>
        <v>0</v>
      </c>
      <c r="AL197" s="325">
        <v>0</v>
      </c>
    </row>
    <row r="198" spans="1:38" s="326" customFormat="1" ht="15" customHeight="1">
      <c r="A198" s="503"/>
      <c r="B198" s="504"/>
      <c r="C198" s="505" t="str">
        <f>IF($B198="","",IFERROR(VLOOKUP($B198,SERVIÇOS!$A:$F,2,0),IFERROR(VLOOKUP($B198,'COMPOSIÇÕES COMPLEMENTARES '!$C:$K,2,0),"")))</f>
        <v/>
      </c>
      <c r="D198" s="506" t="str">
        <f>IF($B198="","",IFERROR(VLOOKUP($B198,SERVIÇOS!$A:$F,3,0),IFERROR(VLOOKUP($B198,'COMPOSIÇÕES COMPLEMENTARES '!$C:$K,3,0),"")))</f>
        <v/>
      </c>
      <c r="E198" s="507"/>
      <c r="F198" s="508" t="str">
        <f>IF($B198="","",IFERROR(VLOOKUP($B198,SERVIÇOS!$A:$F,4,0),IFERROR(VLOOKUP($B198,'COMPOSIÇÕES COMPLEMENTARES '!$C:$K,6,0),"")))</f>
        <v/>
      </c>
      <c r="G198" s="508" t="str">
        <f>IF($B198="","",IFERROR(VLOOKUP($B198,SERVIÇOS!$A:$F,5,0),IFERROR(VLOOKUP($B198,'COMPOSIÇÕES COMPLEMENTARES '!$C:$K,7,0),"")))</f>
        <v/>
      </c>
      <c r="H198" s="508" t="str">
        <f t="shared" si="29"/>
        <v/>
      </c>
      <c r="I198" s="508" t="str">
        <f t="shared" si="30"/>
        <v/>
      </c>
      <c r="J198" s="508" t="str">
        <f t="shared" si="31"/>
        <v/>
      </c>
      <c r="K198" s="508" t="str">
        <f t="shared" si="32"/>
        <v/>
      </c>
      <c r="L198" s="508"/>
      <c r="M198" s="324"/>
      <c r="N198" s="324"/>
      <c r="O198" s="324"/>
      <c r="P198" s="324"/>
      <c r="Q198" s="324"/>
      <c r="R198" s="324"/>
      <c r="S198" s="324"/>
      <c r="T198" s="324"/>
      <c r="U198" s="324"/>
      <c r="V198" s="324"/>
      <c r="W198" s="324"/>
      <c r="X198" s="324"/>
      <c r="Y198" s="324"/>
      <c r="Z198" s="324"/>
      <c r="AA198" s="324"/>
      <c r="AB198" s="324"/>
      <c r="AC198" s="324"/>
      <c r="AD198" s="324"/>
      <c r="AE198" s="324"/>
      <c r="AF198" s="324"/>
      <c r="AG198" s="324"/>
      <c r="AH198" s="324"/>
      <c r="AI198" s="324"/>
      <c r="AJ198" s="324"/>
      <c r="AK198" s="325">
        <f t="shared" si="33"/>
        <v>0</v>
      </c>
      <c r="AL198" s="325">
        <v>0</v>
      </c>
    </row>
    <row r="199" spans="1:38" s="326" customFormat="1" ht="15" customHeight="1">
      <c r="A199" s="503"/>
      <c r="B199" s="504"/>
      <c r="C199" s="505" t="str">
        <f>IF($B199="","",IFERROR(VLOOKUP($B199,SERVIÇOS!$A:$F,2,0),IFERROR(VLOOKUP($B199,'COMPOSIÇÕES COMPLEMENTARES '!$C:$K,2,0),"")))</f>
        <v/>
      </c>
      <c r="D199" s="506" t="str">
        <f>IF($B199="","",IFERROR(VLOOKUP($B199,SERVIÇOS!$A:$F,3,0),IFERROR(VLOOKUP($B199,'COMPOSIÇÕES COMPLEMENTARES '!$C:$K,3,0),"")))</f>
        <v/>
      </c>
      <c r="E199" s="507"/>
      <c r="F199" s="508" t="str">
        <f>IF($B199="","",IFERROR(VLOOKUP($B199,SERVIÇOS!$A:$F,4,0),IFERROR(VLOOKUP($B199,'COMPOSIÇÕES COMPLEMENTARES '!$C:$K,6,0),"")))</f>
        <v/>
      </c>
      <c r="G199" s="508" t="str">
        <f>IF($B199="","",IFERROR(VLOOKUP($B199,SERVIÇOS!$A:$F,5,0),IFERROR(VLOOKUP($B199,'COMPOSIÇÕES COMPLEMENTARES '!$C:$K,7,0),"")))</f>
        <v/>
      </c>
      <c r="H199" s="508" t="str">
        <f t="shared" si="29"/>
        <v/>
      </c>
      <c r="I199" s="508" t="str">
        <f t="shared" si="30"/>
        <v/>
      </c>
      <c r="J199" s="508" t="str">
        <f t="shared" si="31"/>
        <v/>
      </c>
      <c r="K199" s="508" t="str">
        <f t="shared" si="32"/>
        <v/>
      </c>
      <c r="L199" s="508"/>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5">
        <f t="shared" si="33"/>
        <v>0</v>
      </c>
      <c r="AL199" s="325">
        <v>0</v>
      </c>
    </row>
    <row r="200" spans="1:38" s="326" customFormat="1" ht="15" customHeight="1">
      <c r="A200" s="503"/>
      <c r="B200" s="504"/>
      <c r="C200" s="505" t="str">
        <f>IF($B200="","",IFERROR(VLOOKUP($B200,SERVIÇOS!$A:$F,2,0),IFERROR(VLOOKUP($B200,'COMPOSIÇÕES COMPLEMENTARES '!$C:$K,2,0),"")))</f>
        <v/>
      </c>
      <c r="D200" s="506" t="str">
        <f>IF($B200="","",IFERROR(VLOOKUP($B200,SERVIÇOS!$A:$F,3,0),IFERROR(VLOOKUP($B200,'COMPOSIÇÕES COMPLEMENTARES '!$C:$K,3,0),"")))</f>
        <v/>
      </c>
      <c r="E200" s="507"/>
      <c r="F200" s="508" t="str">
        <f>IF($B200="","",IFERROR(VLOOKUP($B200,SERVIÇOS!$A:$F,4,0),IFERROR(VLOOKUP($B200,'COMPOSIÇÕES COMPLEMENTARES '!$C:$K,6,0),"")))</f>
        <v/>
      </c>
      <c r="G200" s="508" t="str">
        <f>IF($B200="","",IFERROR(VLOOKUP($B200,SERVIÇOS!$A:$F,5,0),IFERROR(VLOOKUP($B200,'COMPOSIÇÕES COMPLEMENTARES '!$C:$K,7,0),"")))</f>
        <v/>
      </c>
      <c r="H200" s="508" t="str">
        <f t="shared" si="29"/>
        <v/>
      </c>
      <c r="I200" s="508" t="str">
        <f t="shared" si="30"/>
        <v/>
      </c>
      <c r="J200" s="508" t="str">
        <f t="shared" si="31"/>
        <v/>
      </c>
      <c r="K200" s="508" t="str">
        <f t="shared" si="32"/>
        <v/>
      </c>
      <c r="L200" s="508"/>
      <c r="M200" s="324"/>
      <c r="N200" s="324"/>
      <c r="O200" s="324"/>
      <c r="P200" s="324"/>
      <c r="Q200" s="324"/>
      <c r="R200" s="324"/>
      <c r="S200" s="324"/>
      <c r="T200" s="324"/>
      <c r="U200" s="324"/>
      <c r="V200" s="324"/>
      <c r="W200" s="324"/>
      <c r="X200" s="324"/>
      <c r="Y200" s="324"/>
      <c r="Z200" s="324"/>
      <c r="AA200" s="324"/>
      <c r="AB200" s="324"/>
      <c r="AC200" s="324"/>
      <c r="AD200" s="324"/>
      <c r="AE200" s="324"/>
      <c r="AF200" s="324"/>
      <c r="AG200" s="324"/>
      <c r="AH200" s="324"/>
      <c r="AI200" s="324"/>
      <c r="AJ200" s="324"/>
      <c r="AK200" s="325">
        <f t="shared" si="33"/>
        <v>0</v>
      </c>
      <c r="AL200" s="325">
        <v>0</v>
      </c>
    </row>
    <row r="201" spans="1:38" s="326" customFormat="1" ht="15" customHeight="1">
      <c r="A201" s="503"/>
      <c r="B201" s="504"/>
      <c r="C201" s="505" t="str">
        <f>IF($B201="","",IFERROR(VLOOKUP($B201,SERVIÇOS!$A:$F,2,0),IFERROR(VLOOKUP($B201,'COMPOSIÇÕES COMPLEMENTARES '!$C:$K,2,0),"")))</f>
        <v/>
      </c>
      <c r="D201" s="506" t="str">
        <f>IF($B201="","",IFERROR(VLOOKUP($B201,SERVIÇOS!$A:$F,3,0),IFERROR(VLOOKUP($B201,'COMPOSIÇÕES COMPLEMENTARES '!$C:$K,3,0),"")))</f>
        <v/>
      </c>
      <c r="E201" s="507"/>
      <c r="F201" s="508" t="str">
        <f>IF($B201="","",IFERROR(VLOOKUP($B201,SERVIÇOS!$A:$F,4,0),IFERROR(VLOOKUP($B201,'COMPOSIÇÕES COMPLEMENTARES '!$C:$K,6,0),"")))</f>
        <v/>
      </c>
      <c r="G201" s="508" t="str">
        <f>IF($B201="","",IFERROR(VLOOKUP($B201,SERVIÇOS!$A:$F,5,0),IFERROR(VLOOKUP($B201,'COMPOSIÇÕES COMPLEMENTARES '!$C:$K,7,0),"")))</f>
        <v/>
      </c>
      <c r="H201" s="508" t="str">
        <f t="shared" si="29"/>
        <v/>
      </c>
      <c r="I201" s="508" t="str">
        <f t="shared" si="30"/>
        <v/>
      </c>
      <c r="J201" s="508" t="str">
        <f t="shared" si="31"/>
        <v/>
      </c>
      <c r="K201" s="508" t="str">
        <f t="shared" si="32"/>
        <v/>
      </c>
      <c r="L201" s="508"/>
      <c r="M201" s="324"/>
      <c r="N201" s="324"/>
      <c r="O201" s="324"/>
      <c r="P201" s="324"/>
      <c r="Q201" s="324"/>
      <c r="R201" s="324"/>
      <c r="S201" s="324"/>
      <c r="T201" s="324"/>
      <c r="U201" s="324"/>
      <c r="V201" s="324"/>
      <c r="W201" s="324"/>
      <c r="X201" s="324"/>
      <c r="Y201" s="324"/>
      <c r="Z201" s="324"/>
      <c r="AA201" s="324"/>
      <c r="AB201" s="324"/>
      <c r="AC201" s="324"/>
      <c r="AD201" s="324"/>
      <c r="AE201" s="324"/>
      <c r="AF201" s="324"/>
      <c r="AG201" s="324"/>
      <c r="AH201" s="324"/>
      <c r="AI201" s="324"/>
      <c r="AJ201" s="324"/>
      <c r="AK201" s="325">
        <f t="shared" si="33"/>
        <v>0</v>
      </c>
      <c r="AL201" s="325">
        <v>0</v>
      </c>
    </row>
    <row r="202" spans="1:38" s="326" customFormat="1" ht="15" customHeight="1">
      <c r="A202" s="503"/>
      <c r="B202" s="504"/>
      <c r="C202" s="505" t="str">
        <f>IF($B202="","",IFERROR(VLOOKUP($B202,SERVIÇOS!$A:$F,2,0),IFERROR(VLOOKUP($B202,'COMPOSIÇÕES COMPLEMENTARES '!$C:$K,2,0),"")))</f>
        <v/>
      </c>
      <c r="D202" s="506" t="str">
        <f>IF($B202="","",IFERROR(VLOOKUP($B202,SERVIÇOS!$A:$F,3,0),IFERROR(VLOOKUP($B202,'COMPOSIÇÕES COMPLEMENTARES '!$C:$K,3,0),"")))</f>
        <v/>
      </c>
      <c r="E202" s="507"/>
      <c r="F202" s="508" t="str">
        <f>IF($B202="","",IFERROR(VLOOKUP($B202,SERVIÇOS!$A:$F,4,0),IFERROR(VLOOKUP($B202,'COMPOSIÇÕES COMPLEMENTARES '!$C:$K,6,0),"")))</f>
        <v/>
      </c>
      <c r="G202" s="508" t="str">
        <f>IF($B202="","",IFERROR(VLOOKUP($B202,SERVIÇOS!$A:$F,5,0),IFERROR(VLOOKUP($B202,'COMPOSIÇÕES COMPLEMENTARES '!$C:$K,7,0),"")))</f>
        <v/>
      </c>
      <c r="H202" s="508" t="str">
        <f t="shared" si="29"/>
        <v/>
      </c>
      <c r="I202" s="508" t="str">
        <f t="shared" si="30"/>
        <v/>
      </c>
      <c r="J202" s="508" t="str">
        <f t="shared" si="31"/>
        <v/>
      </c>
      <c r="K202" s="508" t="str">
        <f t="shared" si="32"/>
        <v/>
      </c>
      <c r="L202" s="508"/>
      <c r="M202" s="324"/>
      <c r="N202" s="324"/>
      <c r="O202" s="324"/>
      <c r="P202" s="324"/>
      <c r="Q202" s="324"/>
      <c r="R202" s="324"/>
      <c r="S202" s="324"/>
      <c r="T202" s="324"/>
      <c r="U202" s="324"/>
      <c r="V202" s="324"/>
      <c r="W202" s="324"/>
      <c r="X202" s="324"/>
      <c r="Y202" s="324"/>
      <c r="Z202" s="324"/>
      <c r="AA202" s="324"/>
      <c r="AB202" s="324"/>
      <c r="AC202" s="324"/>
      <c r="AD202" s="324"/>
      <c r="AE202" s="324"/>
      <c r="AF202" s="324"/>
      <c r="AG202" s="324"/>
      <c r="AH202" s="324"/>
      <c r="AI202" s="324"/>
      <c r="AJ202" s="324"/>
      <c r="AK202" s="325">
        <f t="shared" si="33"/>
        <v>0</v>
      </c>
      <c r="AL202" s="325">
        <v>0</v>
      </c>
    </row>
    <row r="203" spans="1:38" s="326" customFormat="1" ht="15" customHeight="1">
      <c r="A203" s="503"/>
      <c r="B203" s="504"/>
      <c r="C203" s="505" t="str">
        <f>IF($B203="","",IFERROR(VLOOKUP($B203,SERVIÇOS!$A:$F,2,0),IFERROR(VLOOKUP($B203,'COMPOSIÇÕES COMPLEMENTARES '!$C:$K,2,0),"")))</f>
        <v/>
      </c>
      <c r="D203" s="506" t="str">
        <f>IF($B203="","",IFERROR(VLOOKUP($B203,SERVIÇOS!$A:$F,3,0),IFERROR(VLOOKUP($B203,'COMPOSIÇÕES COMPLEMENTARES '!$C:$K,3,0),"")))</f>
        <v/>
      </c>
      <c r="E203" s="507"/>
      <c r="F203" s="508" t="str">
        <f>IF($B203="","",IFERROR(VLOOKUP($B203,SERVIÇOS!$A:$F,4,0),IFERROR(VLOOKUP($B203,'COMPOSIÇÕES COMPLEMENTARES '!$C:$K,6,0),"")))</f>
        <v/>
      </c>
      <c r="G203" s="508" t="str">
        <f>IF($B203="","",IFERROR(VLOOKUP($B203,SERVIÇOS!$A:$F,5,0),IFERROR(VLOOKUP($B203,'COMPOSIÇÕES COMPLEMENTARES '!$C:$K,7,0),"")))</f>
        <v/>
      </c>
      <c r="H203" s="508" t="str">
        <f t="shared" si="29"/>
        <v/>
      </c>
      <c r="I203" s="508" t="str">
        <f t="shared" si="30"/>
        <v/>
      </c>
      <c r="J203" s="508" t="str">
        <f t="shared" si="31"/>
        <v/>
      </c>
      <c r="K203" s="508" t="str">
        <f t="shared" si="32"/>
        <v/>
      </c>
      <c r="L203" s="508"/>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5">
        <f t="shared" si="33"/>
        <v>0</v>
      </c>
      <c r="AL203" s="325">
        <v>0</v>
      </c>
    </row>
    <row r="204" spans="1:38" s="326" customFormat="1" ht="15" customHeight="1">
      <c r="A204" s="503"/>
      <c r="B204" s="504"/>
      <c r="C204" s="505" t="str">
        <f>IF($B204="","",IFERROR(VLOOKUP($B204,SERVIÇOS!$A:$F,2,0),IFERROR(VLOOKUP($B204,'COMPOSIÇÕES COMPLEMENTARES '!$C:$K,2,0),"")))</f>
        <v/>
      </c>
      <c r="D204" s="506" t="str">
        <f>IF($B204="","",IFERROR(VLOOKUP($B204,SERVIÇOS!$A:$F,3,0),IFERROR(VLOOKUP($B204,'COMPOSIÇÕES COMPLEMENTARES '!$C:$K,3,0),"")))</f>
        <v/>
      </c>
      <c r="E204" s="507"/>
      <c r="F204" s="508" t="str">
        <f>IF($B204="","",IFERROR(VLOOKUP($B204,SERVIÇOS!$A:$F,4,0),IFERROR(VLOOKUP($B204,'COMPOSIÇÕES COMPLEMENTARES '!$C:$K,6,0),"")))</f>
        <v/>
      </c>
      <c r="G204" s="508" t="str">
        <f>IF($B204="","",IFERROR(VLOOKUP($B204,SERVIÇOS!$A:$F,5,0),IFERROR(VLOOKUP($B204,'COMPOSIÇÕES COMPLEMENTARES '!$C:$K,7,0),"")))</f>
        <v/>
      </c>
      <c r="H204" s="508" t="str">
        <f t="shared" si="29"/>
        <v/>
      </c>
      <c r="I204" s="508" t="str">
        <f t="shared" si="30"/>
        <v/>
      </c>
      <c r="J204" s="508" t="str">
        <f t="shared" si="31"/>
        <v/>
      </c>
      <c r="K204" s="508" t="str">
        <f t="shared" si="32"/>
        <v/>
      </c>
      <c r="L204" s="508"/>
      <c r="M204" s="324"/>
      <c r="N204" s="324"/>
      <c r="O204" s="324"/>
      <c r="P204" s="324"/>
      <c r="Q204" s="324"/>
      <c r="R204" s="324"/>
      <c r="S204" s="324"/>
      <c r="T204" s="324"/>
      <c r="U204" s="324"/>
      <c r="V204" s="324"/>
      <c r="W204" s="324"/>
      <c r="X204" s="324"/>
      <c r="Y204" s="324"/>
      <c r="Z204" s="324"/>
      <c r="AA204" s="324"/>
      <c r="AB204" s="324"/>
      <c r="AC204" s="324"/>
      <c r="AD204" s="324"/>
      <c r="AE204" s="324"/>
      <c r="AF204" s="324"/>
      <c r="AG204" s="324"/>
      <c r="AH204" s="324"/>
      <c r="AI204" s="324"/>
      <c r="AJ204" s="324"/>
      <c r="AK204" s="325">
        <f t="shared" si="33"/>
        <v>0</v>
      </c>
      <c r="AL204" s="325">
        <v>0</v>
      </c>
    </row>
    <row r="205" spans="1:38" s="326" customFormat="1" ht="15" customHeight="1">
      <c r="A205" s="503"/>
      <c r="B205" s="504"/>
      <c r="C205" s="505" t="str">
        <f>IF($B205="","",IFERROR(VLOOKUP($B205,SERVIÇOS!$A:$F,2,0),IFERROR(VLOOKUP($B205,'COMPOSIÇÕES COMPLEMENTARES '!$C:$K,2,0),"")))</f>
        <v/>
      </c>
      <c r="D205" s="506" t="str">
        <f>IF($B205="","",IFERROR(VLOOKUP($B205,SERVIÇOS!$A:$F,3,0),IFERROR(VLOOKUP($B205,'COMPOSIÇÕES COMPLEMENTARES '!$C:$K,3,0),"")))</f>
        <v/>
      </c>
      <c r="E205" s="507"/>
      <c r="F205" s="508" t="str">
        <f>IF($B205="","",IFERROR(VLOOKUP($B205,SERVIÇOS!$A:$F,4,0),IFERROR(VLOOKUP($B205,'COMPOSIÇÕES COMPLEMENTARES '!$C:$K,6,0),"")))</f>
        <v/>
      </c>
      <c r="G205" s="508" t="str">
        <f>IF($B205="","",IFERROR(VLOOKUP($B205,SERVIÇOS!$A:$F,5,0),IFERROR(VLOOKUP($B205,'COMPOSIÇÕES COMPLEMENTARES '!$C:$K,7,0),"")))</f>
        <v/>
      </c>
      <c r="H205" s="508" t="str">
        <f t="shared" si="29"/>
        <v/>
      </c>
      <c r="I205" s="508" t="str">
        <f t="shared" si="30"/>
        <v/>
      </c>
      <c r="J205" s="508" t="str">
        <f t="shared" si="31"/>
        <v/>
      </c>
      <c r="K205" s="508" t="str">
        <f t="shared" si="32"/>
        <v/>
      </c>
      <c r="L205" s="508"/>
      <c r="M205" s="324"/>
      <c r="N205" s="324"/>
      <c r="O205" s="324"/>
      <c r="P205" s="324"/>
      <c r="Q205" s="324"/>
      <c r="R205" s="324"/>
      <c r="S205" s="324"/>
      <c r="T205" s="324"/>
      <c r="U205" s="324"/>
      <c r="V205" s="324"/>
      <c r="W205" s="324"/>
      <c r="X205" s="324"/>
      <c r="Y205" s="324"/>
      <c r="Z205" s="324"/>
      <c r="AA205" s="324"/>
      <c r="AB205" s="324"/>
      <c r="AC205" s="324"/>
      <c r="AD205" s="324"/>
      <c r="AE205" s="324"/>
      <c r="AF205" s="324"/>
      <c r="AG205" s="324"/>
      <c r="AH205" s="324"/>
      <c r="AI205" s="324"/>
      <c r="AJ205" s="324"/>
      <c r="AK205" s="325">
        <f t="shared" si="33"/>
        <v>0</v>
      </c>
      <c r="AL205" s="325">
        <v>0</v>
      </c>
    </row>
    <row r="206" spans="1:38" s="326" customFormat="1" ht="15" customHeight="1">
      <c r="A206" s="503"/>
      <c r="B206" s="504"/>
      <c r="C206" s="505" t="str">
        <f>IF($B206="","",IFERROR(VLOOKUP($B206,SERVIÇOS!$A:$F,2,0),IFERROR(VLOOKUP($B206,'COMPOSIÇÕES COMPLEMENTARES '!$C:$K,2,0),"")))</f>
        <v/>
      </c>
      <c r="D206" s="506" t="str">
        <f>IF($B206="","",IFERROR(VLOOKUP($B206,SERVIÇOS!$A:$F,3,0),IFERROR(VLOOKUP($B206,'COMPOSIÇÕES COMPLEMENTARES '!$C:$K,3,0),"")))</f>
        <v/>
      </c>
      <c r="E206" s="507"/>
      <c r="F206" s="508" t="str">
        <f>IF($B206="","",IFERROR(VLOOKUP($B206,SERVIÇOS!$A:$F,4,0),IFERROR(VLOOKUP($B206,'COMPOSIÇÕES COMPLEMENTARES '!$C:$K,6,0),"")))</f>
        <v/>
      </c>
      <c r="G206" s="508" t="str">
        <f>IF($B206="","",IFERROR(VLOOKUP($B206,SERVIÇOS!$A:$F,5,0),IFERROR(VLOOKUP($B206,'COMPOSIÇÕES COMPLEMENTARES '!$C:$K,7,0),"")))</f>
        <v/>
      </c>
      <c r="H206" s="508" t="str">
        <f t="shared" si="29"/>
        <v/>
      </c>
      <c r="I206" s="508" t="str">
        <f t="shared" si="30"/>
        <v/>
      </c>
      <c r="J206" s="508" t="str">
        <f t="shared" si="31"/>
        <v/>
      </c>
      <c r="K206" s="508" t="str">
        <f t="shared" si="32"/>
        <v/>
      </c>
      <c r="L206" s="508"/>
      <c r="M206" s="324"/>
      <c r="N206" s="324"/>
      <c r="O206" s="324"/>
      <c r="P206" s="324"/>
      <c r="Q206" s="324"/>
      <c r="R206" s="324"/>
      <c r="S206" s="324"/>
      <c r="T206" s="324"/>
      <c r="U206" s="324"/>
      <c r="V206" s="324"/>
      <c r="W206" s="324"/>
      <c r="X206" s="324"/>
      <c r="Y206" s="324"/>
      <c r="Z206" s="324"/>
      <c r="AA206" s="324"/>
      <c r="AB206" s="324"/>
      <c r="AC206" s="324"/>
      <c r="AD206" s="324"/>
      <c r="AE206" s="324"/>
      <c r="AF206" s="324"/>
      <c r="AG206" s="324"/>
      <c r="AH206" s="324"/>
      <c r="AI206" s="324"/>
      <c r="AJ206" s="324"/>
      <c r="AK206" s="325">
        <f t="shared" si="33"/>
        <v>0</v>
      </c>
      <c r="AL206" s="325">
        <v>0</v>
      </c>
    </row>
    <row r="207" spans="1:38" s="326" customFormat="1" ht="15" customHeight="1">
      <c r="A207" s="503"/>
      <c r="B207" s="504"/>
      <c r="C207" s="505" t="str">
        <f>IF($B207="","",IFERROR(VLOOKUP($B207,SERVIÇOS!$A:$F,2,0),IFERROR(VLOOKUP($B207,'COMPOSIÇÕES COMPLEMENTARES '!$C:$K,2,0),"")))</f>
        <v/>
      </c>
      <c r="D207" s="506" t="str">
        <f>IF($B207="","",IFERROR(VLOOKUP($B207,SERVIÇOS!$A:$F,3,0),IFERROR(VLOOKUP($B207,'COMPOSIÇÕES COMPLEMENTARES '!$C:$K,3,0),"")))</f>
        <v/>
      </c>
      <c r="E207" s="507"/>
      <c r="F207" s="508" t="str">
        <f>IF($B207="","",IFERROR(VLOOKUP($B207,SERVIÇOS!$A:$F,4,0),IFERROR(VLOOKUP($B207,'COMPOSIÇÕES COMPLEMENTARES '!$C:$K,6,0),"")))</f>
        <v/>
      </c>
      <c r="G207" s="508" t="str">
        <f>IF($B207="","",IFERROR(VLOOKUP($B207,SERVIÇOS!$A:$F,5,0),IFERROR(VLOOKUP($B207,'COMPOSIÇÕES COMPLEMENTARES '!$C:$K,7,0),"")))</f>
        <v/>
      </c>
      <c r="H207" s="508" t="str">
        <f t="shared" si="29"/>
        <v/>
      </c>
      <c r="I207" s="508" t="str">
        <f t="shared" si="30"/>
        <v/>
      </c>
      <c r="J207" s="508" t="str">
        <f t="shared" si="31"/>
        <v/>
      </c>
      <c r="K207" s="508" t="str">
        <f t="shared" si="32"/>
        <v/>
      </c>
      <c r="L207" s="508"/>
      <c r="M207" s="324"/>
      <c r="N207" s="324"/>
      <c r="O207" s="324"/>
      <c r="P207" s="324"/>
      <c r="Q207" s="324"/>
      <c r="R207" s="324"/>
      <c r="S207" s="324"/>
      <c r="T207" s="324"/>
      <c r="U207" s="324"/>
      <c r="V207" s="324"/>
      <c r="W207" s="324"/>
      <c r="X207" s="324"/>
      <c r="Y207" s="324"/>
      <c r="Z207" s="324"/>
      <c r="AA207" s="324"/>
      <c r="AB207" s="324"/>
      <c r="AC207" s="324"/>
      <c r="AD207" s="324"/>
      <c r="AE207" s="324"/>
      <c r="AF207" s="324"/>
      <c r="AG207" s="324"/>
      <c r="AH207" s="324"/>
      <c r="AI207" s="324"/>
      <c r="AJ207" s="324"/>
      <c r="AK207" s="325">
        <f t="shared" si="33"/>
        <v>0</v>
      </c>
      <c r="AL207" s="325">
        <v>0</v>
      </c>
    </row>
    <row r="208" spans="1:38" s="326" customFormat="1" ht="15" customHeight="1">
      <c r="A208" s="503"/>
      <c r="B208" s="504"/>
      <c r="C208" s="505" t="str">
        <f>IF($B208="","",IFERROR(VLOOKUP($B208,SERVIÇOS!$A:$F,2,0),IFERROR(VLOOKUP($B208,'COMPOSIÇÕES COMPLEMENTARES '!$C:$K,2,0),"")))</f>
        <v/>
      </c>
      <c r="D208" s="506" t="str">
        <f>IF($B208="","",IFERROR(VLOOKUP($B208,SERVIÇOS!$A:$F,3,0),IFERROR(VLOOKUP($B208,'COMPOSIÇÕES COMPLEMENTARES '!$C:$K,3,0),"")))</f>
        <v/>
      </c>
      <c r="E208" s="507"/>
      <c r="F208" s="508" t="str">
        <f>IF($B208="","",IFERROR(VLOOKUP($B208,SERVIÇOS!$A:$F,4,0),IFERROR(VLOOKUP($B208,'COMPOSIÇÕES COMPLEMENTARES '!$C:$K,6,0),"")))</f>
        <v/>
      </c>
      <c r="G208" s="508" t="str">
        <f>IF($B208="","",IFERROR(VLOOKUP($B208,SERVIÇOS!$A:$F,5,0),IFERROR(VLOOKUP($B208,'COMPOSIÇÕES COMPLEMENTARES '!$C:$K,7,0),"")))</f>
        <v/>
      </c>
      <c r="H208" s="508" t="str">
        <f t="shared" si="29"/>
        <v/>
      </c>
      <c r="I208" s="508" t="str">
        <f t="shared" si="30"/>
        <v/>
      </c>
      <c r="J208" s="508" t="str">
        <f t="shared" si="31"/>
        <v/>
      </c>
      <c r="K208" s="508" t="str">
        <f t="shared" si="32"/>
        <v/>
      </c>
      <c r="L208" s="508"/>
      <c r="M208" s="324"/>
      <c r="N208" s="324"/>
      <c r="O208" s="324"/>
      <c r="P208" s="324"/>
      <c r="Q208" s="324"/>
      <c r="R208" s="324"/>
      <c r="S208" s="324"/>
      <c r="T208" s="324"/>
      <c r="U208" s="324"/>
      <c r="V208" s="324"/>
      <c r="W208" s="324"/>
      <c r="X208" s="324"/>
      <c r="Y208" s="324"/>
      <c r="Z208" s="324"/>
      <c r="AA208" s="324"/>
      <c r="AB208" s="324"/>
      <c r="AC208" s="324"/>
      <c r="AD208" s="324"/>
      <c r="AE208" s="324"/>
      <c r="AF208" s="324"/>
      <c r="AG208" s="324"/>
      <c r="AH208" s="324"/>
      <c r="AI208" s="324"/>
      <c r="AJ208" s="324"/>
      <c r="AK208" s="325">
        <f t="shared" si="33"/>
        <v>0</v>
      </c>
      <c r="AL208" s="325">
        <v>0</v>
      </c>
    </row>
    <row r="209" spans="1:38" s="326" customFormat="1" ht="15" customHeight="1">
      <c r="A209" s="503"/>
      <c r="B209" s="504"/>
      <c r="C209" s="505" t="str">
        <f>IF($B209="","",IFERROR(VLOOKUP($B209,SERVIÇOS!$A:$F,2,0),IFERROR(VLOOKUP($B209,'COMPOSIÇÕES COMPLEMENTARES '!$C:$K,2,0),"")))</f>
        <v/>
      </c>
      <c r="D209" s="506" t="str">
        <f>IF($B209="","",IFERROR(VLOOKUP($B209,SERVIÇOS!$A:$F,3,0),IFERROR(VLOOKUP($B209,'COMPOSIÇÕES COMPLEMENTARES '!$C:$K,3,0),"")))</f>
        <v/>
      </c>
      <c r="E209" s="507"/>
      <c r="F209" s="508" t="str">
        <f>IF($B209="","",IFERROR(VLOOKUP($B209,SERVIÇOS!$A:$F,4,0),IFERROR(VLOOKUP($B209,'COMPOSIÇÕES COMPLEMENTARES '!$C:$K,6,0),"")))</f>
        <v/>
      </c>
      <c r="G209" s="508" t="str">
        <f>IF($B209="","",IFERROR(VLOOKUP($B209,SERVIÇOS!$A:$F,5,0),IFERROR(VLOOKUP($B209,'COMPOSIÇÕES COMPLEMENTARES '!$C:$K,7,0),"")))</f>
        <v/>
      </c>
      <c r="H209" s="508" t="str">
        <f t="shared" si="29"/>
        <v/>
      </c>
      <c r="I209" s="508" t="str">
        <f t="shared" si="30"/>
        <v/>
      </c>
      <c r="J209" s="508" t="str">
        <f t="shared" si="31"/>
        <v/>
      </c>
      <c r="K209" s="508" t="str">
        <f t="shared" si="32"/>
        <v/>
      </c>
      <c r="L209" s="508"/>
      <c r="M209" s="324"/>
      <c r="N209" s="324"/>
      <c r="O209" s="324"/>
      <c r="P209" s="324"/>
      <c r="Q209" s="324"/>
      <c r="R209" s="324"/>
      <c r="S209" s="324"/>
      <c r="T209" s="324"/>
      <c r="U209" s="324"/>
      <c r="V209" s="324"/>
      <c r="W209" s="324"/>
      <c r="X209" s="324"/>
      <c r="Y209" s="324"/>
      <c r="Z209" s="324"/>
      <c r="AA209" s="324"/>
      <c r="AB209" s="324"/>
      <c r="AC209" s="324"/>
      <c r="AD209" s="324"/>
      <c r="AE209" s="324"/>
      <c r="AF209" s="324"/>
      <c r="AG209" s="324"/>
      <c r="AH209" s="324"/>
      <c r="AI209" s="324"/>
      <c r="AJ209" s="324"/>
      <c r="AK209" s="325">
        <f t="shared" si="33"/>
        <v>0</v>
      </c>
      <c r="AL209" s="325">
        <v>0</v>
      </c>
    </row>
    <row r="210" spans="1:38" s="326" customFormat="1" ht="15" customHeight="1">
      <c r="A210" s="503"/>
      <c r="B210" s="504"/>
      <c r="C210" s="505" t="str">
        <f>IF($B210="","",IFERROR(VLOOKUP($B210,SERVIÇOS!$A:$F,2,0),IFERROR(VLOOKUP($B210,'COMPOSIÇÕES COMPLEMENTARES '!$C:$K,2,0),"")))</f>
        <v/>
      </c>
      <c r="D210" s="506" t="str">
        <f>IF($B210="","",IFERROR(VLOOKUP($B210,SERVIÇOS!$A:$F,3,0),IFERROR(VLOOKUP($B210,'COMPOSIÇÕES COMPLEMENTARES '!$C:$K,3,0),"")))</f>
        <v/>
      </c>
      <c r="E210" s="507"/>
      <c r="F210" s="508" t="str">
        <f>IF($B210="","",IFERROR(VLOOKUP($B210,SERVIÇOS!$A:$F,4,0),IFERROR(VLOOKUP($B210,'COMPOSIÇÕES COMPLEMENTARES '!$C:$K,6,0),"")))</f>
        <v/>
      </c>
      <c r="G210" s="508" t="str">
        <f>IF($B210="","",IFERROR(VLOOKUP($B210,SERVIÇOS!$A:$F,5,0),IFERROR(VLOOKUP($B210,'COMPOSIÇÕES COMPLEMENTARES '!$C:$K,7,0),"")))</f>
        <v/>
      </c>
      <c r="H210" s="508" t="str">
        <f t="shared" si="29"/>
        <v/>
      </c>
      <c r="I210" s="508" t="str">
        <f t="shared" si="30"/>
        <v/>
      </c>
      <c r="J210" s="508" t="str">
        <f t="shared" si="31"/>
        <v/>
      </c>
      <c r="K210" s="508" t="str">
        <f t="shared" si="32"/>
        <v/>
      </c>
      <c r="L210" s="508"/>
      <c r="M210" s="324"/>
      <c r="N210" s="324"/>
      <c r="O210" s="324"/>
      <c r="P210" s="324"/>
      <c r="Q210" s="324"/>
      <c r="R210" s="324"/>
      <c r="S210" s="324"/>
      <c r="T210" s="324"/>
      <c r="U210" s="324"/>
      <c r="V210" s="324"/>
      <c r="W210" s="324"/>
      <c r="X210" s="324"/>
      <c r="Y210" s="324"/>
      <c r="Z210" s="324"/>
      <c r="AA210" s="324"/>
      <c r="AB210" s="324"/>
      <c r="AC210" s="324"/>
      <c r="AD210" s="324"/>
      <c r="AE210" s="324"/>
      <c r="AF210" s="324"/>
      <c r="AG210" s="324"/>
      <c r="AH210" s="324"/>
      <c r="AI210" s="324"/>
      <c r="AJ210" s="324"/>
      <c r="AK210" s="325">
        <f t="shared" si="33"/>
        <v>0</v>
      </c>
      <c r="AL210" s="325">
        <v>0</v>
      </c>
    </row>
    <row r="211" spans="1:38" s="326" customFormat="1" ht="15" customHeight="1">
      <c r="A211" s="503"/>
      <c r="B211" s="504"/>
      <c r="C211" s="505" t="str">
        <f>IF($B211="","",IFERROR(VLOOKUP($B211,SERVIÇOS!$A:$F,2,0),IFERROR(VLOOKUP($B211,'COMPOSIÇÕES COMPLEMENTARES '!$C:$K,2,0),"")))</f>
        <v/>
      </c>
      <c r="D211" s="506" t="str">
        <f>IF($B211="","",IFERROR(VLOOKUP($B211,SERVIÇOS!$A:$F,3,0),IFERROR(VLOOKUP($B211,'COMPOSIÇÕES COMPLEMENTARES '!$C:$K,3,0),"")))</f>
        <v/>
      </c>
      <c r="E211" s="507"/>
      <c r="F211" s="508" t="str">
        <f>IF($B211="","",IFERROR(VLOOKUP($B211,SERVIÇOS!$A:$F,4,0),IFERROR(VLOOKUP($B211,'COMPOSIÇÕES COMPLEMENTARES '!$C:$K,6,0),"")))</f>
        <v/>
      </c>
      <c r="G211" s="508" t="str">
        <f>IF($B211="","",IFERROR(VLOOKUP($B211,SERVIÇOS!$A:$F,5,0),IFERROR(VLOOKUP($B211,'COMPOSIÇÕES COMPLEMENTARES '!$C:$K,7,0),"")))</f>
        <v/>
      </c>
      <c r="H211" s="508" t="str">
        <f t="shared" si="29"/>
        <v/>
      </c>
      <c r="I211" s="508" t="str">
        <f t="shared" si="30"/>
        <v/>
      </c>
      <c r="J211" s="508" t="str">
        <f t="shared" si="31"/>
        <v/>
      </c>
      <c r="K211" s="508" t="str">
        <f t="shared" si="32"/>
        <v/>
      </c>
      <c r="L211" s="508"/>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5">
        <f t="shared" si="33"/>
        <v>0</v>
      </c>
      <c r="AL211" s="325">
        <v>0</v>
      </c>
    </row>
    <row r="212" spans="1:38" s="326" customFormat="1" ht="15" customHeight="1">
      <c r="A212" s="503"/>
      <c r="B212" s="504"/>
      <c r="C212" s="505" t="str">
        <f>IF($B212="","",IFERROR(VLOOKUP($B212,SERVIÇOS!$A:$F,2,0),IFERROR(VLOOKUP($B212,'COMPOSIÇÕES COMPLEMENTARES '!$C:$K,2,0),"")))</f>
        <v/>
      </c>
      <c r="D212" s="506" t="str">
        <f>IF($B212="","",IFERROR(VLOOKUP($B212,SERVIÇOS!$A:$F,3,0),IFERROR(VLOOKUP($B212,'COMPOSIÇÕES COMPLEMENTARES '!$C:$K,3,0),"")))</f>
        <v/>
      </c>
      <c r="E212" s="507"/>
      <c r="F212" s="508" t="str">
        <f>IF($B212="","",IFERROR(VLOOKUP($B212,SERVIÇOS!$A:$F,4,0),IFERROR(VLOOKUP($B212,'COMPOSIÇÕES COMPLEMENTARES '!$C:$K,6,0),"")))</f>
        <v/>
      </c>
      <c r="G212" s="508" t="str">
        <f>IF($B212="","",IFERROR(VLOOKUP($B212,SERVIÇOS!$A:$F,5,0),IFERROR(VLOOKUP($B212,'COMPOSIÇÕES COMPLEMENTARES '!$C:$K,7,0),"")))</f>
        <v/>
      </c>
      <c r="H212" s="508" t="str">
        <f t="shared" si="29"/>
        <v/>
      </c>
      <c r="I212" s="508" t="str">
        <f t="shared" si="30"/>
        <v/>
      </c>
      <c r="J212" s="508" t="str">
        <f t="shared" si="31"/>
        <v/>
      </c>
      <c r="K212" s="508" t="str">
        <f t="shared" si="32"/>
        <v/>
      </c>
      <c r="L212" s="508"/>
      <c r="M212" s="324"/>
      <c r="N212" s="324"/>
      <c r="O212" s="324"/>
      <c r="P212" s="324"/>
      <c r="Q212" s="324"/>
      <c r="R212" s="324"/>
      <c r="S212" s="324"/>
      <c r="T212" s="324"/>
      <c r="U212" s="324"/>
      <c r="V212" s="324"/>
      <c r="W212" s="324"/>
      <c r="X212" s="324"/>
      <c r="Y212" s="324"/>
      <c r="Z212" s="324"/>
      <c r="AA212" s="324"/>
      <c r="AB212" s="324"/>
      <c r="AC212" s="324"/>
      <c r="AD212" s="324"/>
      <c r="AE212" s="324"/>
      <c r="AF212" s="324"/>
      <c r="AG212" s="324"/>
      <c r="AH212" s="324"/>
      <c r="AI212" s="324"/>
      <c r="AJ212" s="324"/>
      <c r="AK212" s="325">
        <f t="shared" si="33"/>
        <v>0</v>
      </c>
      <c r="AL212" s="325">
        <v>0</v>
      </c>
    </row>
    <row r="213" spans="1:38" s="326" customFormat="1" ht="15" customHeight="1">
      <c r="A213" s="503"/>
      <c r="B213" s="504"/>
      <c r="C213" s="505" t="str">
        <f>IF($B213="","",IFERROR(VLOOKUP($B213,SERVIÇOS!$A:$F,2,0),IFERROR(VLOOKUP($B213,'COMPOSIÇÕES COMPLEMENTARES '!$C:$K,2,0),"")))</f>
        <v/>
      </c>
      <c r="D213" s="506" t="str">
        <f>IF($B213="","",IFERROR(VLOOKUP($B213,SERVIÇOS!$A:$F,3,0),IFERROR(VLOOKUP($B213,'COMPOSIÇÕES COMPLEMENTARES '!$C:$K,3,0),"")))</f>
        <v/>
      </c>
      <c r="E213" s="507"/>
      <c r="F213" s="508" t="str">
        <f>IF($B213="","",IFERROR(VLOOKUP($B213,SERVIÇOS!$A:$F,4,0),IFERROR(VLOOKUP($B213,'COMPOSIÇÕES COMPLEMENTARES '!$C:$K,6,0),"")))</f>
        <v/>
      </c>
      <c r="G213" s="508" t="str">
        <f>IF($B213="","",IFERROR(VLOOKUP($B213,SERVIÇOS!$A:$F,5,0),IFERROR(VLOOKUP($B213,'COMPOSIÇÕES COMPLEMENTARES '!$C:$K,7,0),"")))</f>
        <v/>
      </c>
      <c r="H213" s="508" t="str">
        <f t="shared" si="29"/>
        <v/>
      </c>
      <c r="I213" s="508" t="str">
        <f t="shared" si="30"/>
        <v/>
      </c>
      <c r="J213" s="508" t="str">
        <f t="shared" si="31"/>
        <v/>
      </c>
      <c r="K213" s="508" t="str">
        <f t="shared" si="32"/>
        <v/>
      </c>
      <c r="L213" s="508"/>
      <c r="M213" s="324"/>
      <c r="N213" s="324"/>
      <c r="O213" s="324"/>
      <c r="P213" s="324"/>
      <c r="Q213" s="324"/>
      <c r="R213" s="324"/>
      <c r="S213" s="324"/>
      <c r="T213" s="324"/>
      <c r="U213" s="324"/>
      <c r="V213" s="324"/>
      <c r="W213" s="324"/>
      <c r="X213" s="324"/>
      <c r="Y213" s="324"/>
      <c r="Z213" s="324"/>
      <c r="AA213" s="324"/>
      <c r="AB213" s="324"/>
      <c r="AC213" s="324"/>
      <c r="AD213" s="324"/>
      <c r="AE213" s="324"/>
      <c r="AF213" s="324"/>
      <c r="AG213" s="324"/>
      <c r="AH213" s="324"/>
      <c r="AI213" s="324"/>
      <c r="AJ213" s="324"/>
      <c r="AK213" s="325">
        <f t="shared" si="33"/>
        <v>0</v>
      </c>
      <c r="AL213" s="325">
        <v>0</v>
      </c>
    </row>
    <row r="214" spans="1:38" s="326" customFormat="1" ht="15" customHeight="1">
      <c r="A214" s="503"/>
      <c r="B214" s="504"/>
      <c r="C214" s="505" t="str">
        <f>IF($B214="","",IFERROR(VLOOKUP($B214,SERVIÇOS!$A:$F,2,0),IFERROR(VLOOKUP($B214,'COMPOSIÇÕES COMPLEMENTARES '!$C:$K,2,0),"")))</f>
        <v/>
      </c>
      <c r="D214" s="506" t="str">
        <f>IF($B214="","",IFERROR(VLOOKUP($B214,SERVIÇOS!$A:$F,3,0),IFERROR(VLOOKUP($B214,'COMPOSIÇÕES COMPLEMENTARES '!$C:$K,3,0),"")))</f>
        <v/>
      </c>
      <c r="E214" s="507"/>
      <c r="F214" s="508" t="str">
        <f>IF($B214="","",IFERROR(VLOOKUP($B214,SERVIÇOS!$A:$F,4,0),IFERROR(VLOOKUP($B214,'COMPOSIÇÕES COMPLEMENTARES '!$C:$K,6,0),"")))</f>
        <v/>
      </c>
      <c r="G214" s="508" t="str">
        <f>IF($B214="","",IFERROR(VLOOKUP($B214,SERVIÇOS!$A:$F,5,0),IFERROR(VLOOKUP($B214,'COMPOSIÇÕES COMPLEMENTARES '!$C:$K,7,0),"")))</f>
        <v/>
      </c>
      <c r="H214" s="508" t="str">
        <f t="shared" si="29"/>
        <v/>
      </c>
      <c r="I214" s="508" t="str">
        <f t="shared" si="30"/>
        <v/>
      </c>
      <c r="J214" s="508" t="str">
        <f t="shared" si="31"/>
        <v/>
      </c>
      <c r="K214" s="508" t="str">
        <f t="shared" si="32"/>
        <v/>
      </c>
      <c r="L214" s="508"/>
      <c r="M214" s="324"/>
      <c r="N214" s="324"/>
      <c r="O214" s="324"/>
      <c r="P214" s="324"/>
      <c r="Q214" s="324"/>
      <c r="R214" s="324"/>
      <c r="S214" s="324"/>
      <c r="T214" s="324"/>
      <c r="U214" s="324"/>
      <c r="V214" s="324"/>
      <c r="W214" s="324"/>
      <c r="X214" s="324"/>
      <c r="Y214" s="324"/>
      <c r="Z214" s="324"/>
      <c r="AA214" s="324"/>
      <c r="AB214" s="324"/>
      <c r="AC214" s="324"/>
      <c r="AD214" s="324"/>
      <c r="AE214" s="324"/>
      <c r="AF214" s="324"/>
      <c r="AG214" s="324"/>
      <c r="AH214" s="324"/>
      <c r="AI214" s="324"/>
      <c r="AJ214" s="324"/>
      <c r="AK214" s="325">
        <f t="shared" si="33"/>
        <v>0</v>
      </c>
      <c r="AL214" s="325">
        <v>0</v>
      </c>
    </row>
    <row r="215" spans="1:38" s="326" customFormat="1" ht="15" customHeight="1">
      <c r="A215" s="503"/>
      <c r="B215" s="504"/>
      <c r="C215" s="505" t="str">
        <f>IF($B215="","",IFERROR(VLOOKUP($B215,SERVIÇOS!$A:$F,2,0),IFERROR(VLOOKUP($B215,'COMPOSIÇÕES COMPLEMENTARES '!$C:$K,2,0),"")))</f>
        <v/>
      </c>
      <c r="D215" s="506" t="str">
        <f>IF($B215="","",IFERROR(VLOOKUP($B215,SERVIÇOS!$A:$F,3,0),IFERROR(VLOOKUP($B215,'COMPOSIÇÕES COMPLEMENTARES '!$C:$K,3,0),"")))</f>
        <v/>
      </c>
      <c r="E215" s="507"/>
      <c r="F215" s="508" t="str">
        <f>IF($B215="","",IFERROR(VLOOKUP($B215,SERVIÇOS!$A:$F,4,0),IFERROR(VLOOKUP($B215,'COMPOSIÇÕES COMPLEMENTARES '!$C:$K,6,0),"")))</f>
        <v/>
      </c>
      <c r="G215" s="508" t="str">
        <f>IF($B215="","",IFERROR(VLOOKUP($B215,SERVIÇOS!$A:$F,5,0),IFERROR(VLOOKUP($B215,'COMPOSIÇÕES COMPLEMENTARES '!$C:$K,7,0),"")))</f>
        <v/>
      </c>
      <c r="H215" s="508" t="str">
        <f t="shared" ref="H215:H278" si="34">IF(E215="","",F215+G215)</f>
        <v/>
      </c>
      <c r="I215" s="508" t="str">
        <f t="shared" ref="I215:I278" si="35">IF(E215="","",ROUND((E215*F215),2))</f>
        <v/>
      </c>
      <c r="J215" s="508" t="str">
        <f t="shared" ref="J215:J278" si="36">IF(E215="","",ROUND((E215*G215),2))</f>
        <v/>
      </c>
      <c r="K215" s="508" t="str">
        <f t="shared" ref="K215:K278" si="37">IF(E215="","",ROUND((E215*H215),2))</f>
        <v/>
      </c>
      <c r="L215" s="508"/>
      <c r="M215" s="324"/>
      <c r="N215" s="324"/>
      <c r="O215" s="324"/>
      <c r="P215" s="324"/>
      <c r="Q215" s="324"/>
      <c r="R215" s="324"/>
      <c r="S215" s="324"/>
      <c r="T215" s="324"/>
      <c r="U215" s="324"/>
      <c r="V215" s="324"/>
      <c r="W215" s="324"/>
      <c r="X215" s="324"/>
      <c r="Y215" s="324"/>
      <c r="Z215" s="324"/>
      <c r="AA215" s="324"/>
      <c r="AB215" s="324"/>
      <c r="AC215" s="324"/>
      <c r="AD215" s="324"/>
      <c r="AE215" s="324"/>
      <c r="AF215" s="324"/>
      <c r="AG215" s="324"/>
      <c r="AH215" s="324"/>
      <c r="AI215" s="324"/>
      <c r="AJ215" s="324"/>
      <c r="AK215" s="325">
        <f t="shared" si="33"/>
        <v>0</v>
      </c>
      <c r="AL215" s="325">
        <v>0</v>
      </c>
    </row>
    <row r="216" spans="1:38" s="326" customFormat="1" ht="15" customHeight="1">
      <c r="A216" s="503"/>
      <c r="B216" s="504"/>
      <c r="C216" s="505" t="str">
        <f>IF($B216="","",IFERROR(VLOOKUP($B216,SERVIÇOS!$A:$F,2,0),IFERROR(VLOOKUP($B216,'COMPOSIÇÕES COMPLEMENTARES '!$C:$K,2,0),"")))</f>
        <v/>
      </c>
      <c r="D216" s="506" t="str">
        <f>IF($B216="","",IFERROR(VLOOKUP($B216,SERVIÇOS!$A:$F,3,0),IFERROR(VLOOKUP($B216,'COMPOSIÇÕES COMPLEMENTARES '!$C:$K,3,0),"")))</f>
        <v/>
      </c>
      <c r="E216" s="507"/>
      <c r="F216" s="508" t="str">
        <f>IF($B216="","",IFERROR(VLOOKUP($B216,SERVIÇOS!$A:$F,4,0),IFERROR(VLOOKUP($B216,'COMPOSIÇÕES COMPLEMENTARES '!$C:$K,6,0),"")))</f>
        <v/>
      </c>
      <c r="G216" s="508" t="str">
        <f>IF($B216="","",IFERROR(VLOOKUP($B216,SERVIÇOS!$A:$F,5,0),IFERROR(VLOOKUP($B216,'COMPOSIÇÕES COMPLEMENTARES '!$C:$K,7,0),"")))</f>
        <v/>
      </c>
      <c r="H216" s="508" t="str">
        <f t="shared" si="34"/>
        <v/>
      </c>
      <c r="I216" s="508" t="str">
        <f t="shared" si="35"/>
        <v/>
      </c>
      <c r="J216" s="508" t="str">
        <f t="shared" si="36"/>
        <v/>
      </c>
      <c r="K216" s="508" t="str">
        <f t="shared" si="37"/>
        <v/>
      </c>
      <c r="L216" s="508"/>
      <c r="M216" s="324"/>
      <c r="N216" s="324"/>
      <c r="O216" s="324"/>
      <c r="P216" s="324"/>
      <c r="Q216" s="324"/>
      <c r="R216" s="324"/>
      <c r="S216" s="324"/>
      <c r="T216" s="324"/>
      <c r="U216" s="324"/>
      <c r="V216" s="324"/>
      <c r="W216" s="324"/>
      <c r="X216" s="324"/>
      <c r="Y216" s="324"/>
      <c r="Z216" s="324"/>
      <c r="AA216" s="324"/>
      <c r="AB216" s="324"/>
      <c r="AC216" s="324"/>
      <c r="AD216" s="324"/>
      <c r="AE216" s="324"/>
      <c r="AF216" s="324"/>
      <c r="AG216" s="324"/>
      <c r="AH216" s="324"/>
      <c r="AI216" s="324"/>
      <c r="AJ216" s="324"/>
      <c r="AK216" s="325">
        <f t="shared" si="33"/>
        <v>0</v>
      </c>
      <c r="AL216" s="325">
        <v>0</v>
      </c>
    </row>
    <row r="217" spans="1:38" s="326" customFormat="1" ht="15" customHeight="1">
      <c r="A217" s="503"/>
      <c r="B217" s="504"/>
      <c r="C217" s="505" t="str">
        <f>IF($B217="","",IFERROR(VLOOKUP($B217,SERVIÇOS!$A:$F,2,0),IFERROR(VLOOKUP($B217,'COMPOSIÇÕES COMPLEMENTARES '!$C:$K,2,0),"")))</f>
        <v/>
      </c>
      <c r="D217" s="506" t="str">
        <f>IF($B217="","",IFERROR(VLOOKUP($B217,SERVIÇOS!$A:$F,3,0),IFERROR(VLOOKUP($B217,'COMPOSIÇÕES COMPLEMENTARES '!$C:$K,3,0),"")))</f>
        <v/>
      </c>
      <c r="E217" s="507"/>
      <c r="F217" s="508" t="str">
        <f>IF($B217="","",IFERROR(VLOOKUP($B217,SERVIÇOS!$A:$F,4,0),IFERROR(VLOOKUP($B217,'COMPOSIÇÕES COMPLEMENTARES '!$C:$K,6,0),"")))</f>
        <v/>
      </c>
      <c r="G217" s="508" t="str">
        <f>IF($B217="","",IFERROR(VLOOKUP($B217,SERVIÇOS!$A:$F,5,0),IFERROR(VLOOKUP($B217,'COMPOSIÇÕES COMPLEMENTARES '!$C:$K,7,0),"")))</f>
        <v/>
      </c>
      <c r="H217" s="508" t="str">
        <f t="shared" si="34"/>
        <v/>
      </c>
      <c r="I217" s="508" t="str">
        <f t="shared" si="35"/>
        <v/>
      </c>
      <c r="J217" s="508" t="str">
        <f t="shared" si="36"/>
        <v/>
      </c>
      <c r="K217" s="508" t="str">
        <f t="shared" si="37"/>
        <v/>
      </c>
      <c r="L217" s="508"/>
      <c r="M217" s="324"/>
      <c r="N217" s="324"/>
      <c r="O217" s="324"/>
      <c r="P217" s="324"/>
      <c r="Q217" s="324"/>
      <c r="R217" s="324"/>
      <c r="S217" s="324"/>
      <c r="T217" s="324"/>
      <c r="U217" s="324"/>
      <c r="V217" s="324"/>
      <c r="W217" s="324"/>
      <c r="X217" s="324"/>
      <c r="Y217" s="324"/>
      <c r="Z217" s="324"/>
      <c r="AA217" s="324"/>
      <c r="AB217" s="324"/>
      <c r="AC217" s="324"/>
      <c r="AD217" s="324"/>
      <c r="AE217" s="324"/>
      <c r="AF217" s="324"/>
      <c r="AG217" s="324"/>
      <c r="AH217" s="324"/>
      <c r="AI217" s="324"/>
      <c r="AJ217" s="324"/>
      <c r="AK217" s="325">
        <f t="shared" si="33"/>
        <v>0</v>
      </c>
      <c r="AL217" s="325">
        <v>0</v>
      </c>
    </row>
    <row r="218" spans="1:38" s="326" customFormat="1" ht="15" customHeight="1">
      <c r="A218" s="503"/>
      <c r="B218" s="504"/>
      <c r="C218" s="505" t="str">
        <f>IF($B218="","",IFERROR(VLOOKUP($B218,SERVIÇOS!$A:$F,2,0),IFERROR(VLOOKUP($B218,'COMPOSIÇÕES COMPLEMENTARES '!$C:$K,2,0),"")))</f>
        <v/>
      </c>
      <c r="D218" s="506" t="str">
        <f>IF($B218="","",IFERROR(VLOOKUP($B218,SERVIÇOS!$A:$F,3,0),IFERROR(VLOOKUP($B218,'COMPOSIÇÕES COMPLEMENTARES '!$C:$K,3,0),"")))</f>
        <v/>
      </c>
      <c r="E218" s="507"/>
      <c r="F218" s="508" t="str">
        <f>IF($B218="","",IFERROR(VLOOKUP($B218,SERVIÇOS!$A:$F,4,0),IFERROR(VLOOKUP($B218,'COMPOSIÇÕES COMPLEMENTARES '!$C:$K,6,0),"")))</f>
        <v/>
      </c>
      <c r="G218" s="508" t="str">
        <f>IF($B218="","",IFERROR(VLOOKUP($B218,SERVIÇOS!$A:$F,5,0),IFERROR(VLOOKUP($B218,'COMPOSIÇÕES COMPLEMENTARES '!$C:$K,7,0),"")))</f>
        <v/>
      </c>
      <c r="H218" s="508" t="str">
        <f t="shared" si="34"/>
        <v/>
      </c>
      <c r="I218" s="508" t="str">
        <f t="shared" si="35"/>
        <v/>
      </c>
      <c r="J218" s="508" t="str">
        <f t="shared" si="36"/>
        <v/>
      </c>
      <c r="K218" s="508" t="str">
        <f t="shared" si="37"/>
        <v/>
      </c>
      <c r="L218" s="508"/>
      <c r="M218" s="324"/>
      <c r="N218" s="324"/>
      <c r="O218" s="324"/>
      <c r="P218" s="324"/>
      <c r="Q218" s="324"/>
      <c r="R218" s="324"/>
      <c r="S218" s="324"/>
      <c r="T218" s="324"/>
      <c r="U218" s="324"/>
      <c r="V218" s="324"/>
      <c r="W218" s="324"/>
      <c r="X218" s="324"/>
      <c r="Y218" s="324"/>
      <c r="Z218" s="324"/>
      <c r="AA218" s="324"/>
      <c r="AB218" s="324"/>
      <c r="AC218" s="324"/>
      <c r="AD218" s="324"/>
      <c r="AE218" s="324"/>
      <c r="AF218" s="324"/>
      <c r="AG218" s="324"/>
      <c r="AH218" s="324"/>
      <c r="AI218" s="324"/>
      <c r="AJ218" s="324"/>
      <c r="AK218" s="325">
        <f t="shared" si="33"/>
        <v>0</v>
      </c>
      <c r="AL218" s="325">
        <v>0</v>
      </c>
    </row>
    <row r="219" spans="1:38" s="326" customFormat="1" ht="15" customHeight="1">
      <c r="A219" s="503"/>
      <c r="B219" s="504"/>
      <c r="C219" s="505" t="str">
        <f>IF($B219="","",IFERROR(VLOOKUP($B219,SERVIÇOS!$A:$F,2,0),IFERROR(VLOOKUP($B219,'COMPOSIÇÕES COMPLEMENTARES '!$C:$K,2,0),"")))</f>
        <v/>
      </c>
      <c r="D219" s="506" t="str">
        <f>IF($B219="","",IFERROR(VLOOKUP($B219,SERVIÇOS!$A:$F,3,0),IFERROR(VLOOKUP($B219,'COMPOSIÇÕES COMPLEMENTARES '!$C:$K,3,0),"")))</f>
        <v/>
      </c>
      <c r="E219" s="507"/>
      <c r="F219" s="508" t="str">
        <f>IF($B219="","",IFERROR(VLOOKUP($B219,SERVIÇOS!$A:$F,4,0),IFERROR(VLOOKUP($B219,'COMPOSIÇÕES COMPLEMENTARES '!$C:$K,6,0),"")))</f>
        <v/>
      </c>
      <c r="G219" s="508" t="str">
        <f>IF($B219="","",IFERROR(VLOOKUP($B219,SERVIÇOS!$A:$F,5,0),IFERROR(VLOOKUP($B219,'COMPOSIÇÕES COMPLEMENTARES '!$C:$K,7,0),"")))</f>
        <v/>
      </c>
      <c r="H219" s="508" t="str">
        <f t="shared" si="34"/>
        <v/>
      </c>
      <c r="I219" s="508" t="str">
        <f t="shared" si="35"/>
        <v/>
      </c>
      <c r="J219" s="508" t="str">
        <f t="shared" si="36"/>
        <v/>
      </c>
      <c r="K219" s="508" t="str">
        <f t="shared" si="37"/>
        <v/>
      </c>
      <c r="L219" s="508"/>
      <c r="M219" s="324"/>
      <c r="N219" s="324"/>
      <c r="O219" s="324"/>
      <c r="P219" s="324"/>
      <c r="Q219" s="324"/>
      <c r="R219" s="324"/>
      <c r="S219" s="324"/>
      <c r="T219" s="324"/>
      <c r="U219" s="324"/>
      <c r="V219" s="324"/>
      <c r="W219" s="324"/>
      <c r="X219" s="324"/>
      <c r="Y219" s="324"/>
      <c r="Z219" s="324"/>
      <c r="AA219" s="324"/>
      <c r="AB219" s="324"/>
      <c r="AC219" s="324"/>
      <c r="AD219" s="324"/>
      <c r="AE219" s="324"/>
      <c r="AF219" s="324"/>
      <c r="AG219" s="324"/>
      <c r="AH219" s="324"/>
      <c r="AI219" s="324"/>
      <c r="AJ219" s="324"/>
      <c r="AK219" s="325">
        <f t="shared" si="33"/>
        <v>0</v>
      </c>
      <c r="AL219" s="325">
        <v>0</v>
      </c>
    </row>
    <row r="220" spans="1:38" s="326" customFormat="1" ht="15" customHeight="1">
      <c r="A220" s="503"/>
      <c r="B220" s="504"/>
      <c r="C220" s="505" t="str">
        <f>IF($B220="","",IFERROR(VLOOKUP($B220,SERVIÇOS!$A:$F,2,0),IFERROR(VLOOKUP($B220,'COMPOSIÇÕES COMPLEMENTARES '!$C:$K,2,0),"")))</f>
        <v/>
      </c>
      <c r="D220" s="506" t="str">
        <f>IF($B220="","",IFERROR(VLOOKUP($B220,SERVIÇOS!$A:$F,3,0),IFERROR(VLOOKUP($B220,'COMPOSIÇÕES COMPLEMENTARES '!$C:$K,3,0),"")))</f>
        <v/>
      </c>
      <c r="E220" s="507"/>
      <c r="F220" s="508" t="str">
        <f>IF($B220="","",IFERROR(VLOOKUP($B220,SERVIÇOS!$A:$F,4,0),IFERROR(VLOOKUP($B220,'COMPOSIÇÕES COMPLEMENTARES '!$C:$K,6,0),"")))</f>
        <v/>
      </c>
      <c r="G220" s="508" t="str">
        <f>IF($B220="","",IFERROR(VLOOKUP($B220,SERVIÇOS!$A:$F,5,0),IFERROR(VLOOKUP($B220,'COMPOSIÇÕES COMPLEMENTARES '!$C:$K,7,0),"")))</f>
        <v/>
      </c>
      <c r="H220" s="508" t="str">
        <f t="shared" si="34"/>
        <v/>
      </c>
      <c r="I220" s="508" t="str">
        <f t="shared" si="35"/>
        <v/>
      </c>
      <c r="J220" s="508" t="str">
        <f t="shared" si="36"/>
        <v/>
      </c>
      <c r="K220" s="508" t="str">
        <f t="shared" si="37"/>
        <v/>
      </c>
      <c r="L220" s="508"/>
      <c r="M220" s="324"/>
      <c r="N220" s="324"/>
      <c r="O220" s="324"/>
      <c r="P220" s="324"/>
      <c r="Q220" s="324"/>
      <c r="R220" s="324"/>
      <c r="S220" s="324"/>
      <c r="T220" s="324"/>
      <c r="U220" s="324"/>
      <c r="V220" s="324"/>
      <c r="W220" s="324"/>
      <c r="X220" s="324"/>
      <c r="Y220" s="324"/>
      <c r="Z220" s="324"/>
      <c r="AA220" s="324"/>
      <c r="AB220" s="324"/>
      <c r="AC220" s="324"/>
      <c r="AD220" s="324"/>
      <c r="AE220" s="324"/>
      <c r="AF220" s="324"/>
      <c r="AG220" s="324"/>
      <c r="AH220" s="324"/>
      <c r="AI220" s="324"/>
      <c r="AJ220" s="324"/>
      <c r="AK220" s="325">
        <f t="shared" si="33"/>
        <v>0</v>
      </c>
      <c r="AL220" s="325">
        <v>0</v>
      </c>
    </row>
    <row r="221" spans="1:38" s="326" customFormat="1" ht="15" customHeight="1">
      <c r="A221" s="503"/>
      <c r="B221" s="504"/>
      <c r="C221" s="505" t="str">
        <f>IF($B221="","",IFERROR(VLOOKUP($B221,SERVIÇOS!$A:$F,2,0),IFERROR(VLOOKUP($B221,'COMPOSIÇÕES COMPLEMENTARES '!$C:$K,2,0),"")))</f>
        <v/>
      </c>
      <c r="D221" s="506" t="str">
        <f>IF($B221="","",IFERROR(VLOOKUP($B221,SERVIÇOS!$A:$F,3,0),IFERROR(VLOOKUP($B221,'COMPOSIÇÕES COMPLEMENTARES '!$C:$K,3,0),"")))</f>
        <v/>
      </c>
      <c r="E221" s="507"/>
      <c r="F221" s="508" t="str">
        <f>IF($B221="","",IFERROR(VLOOKUP($B221,SERVIÇOS!$A:$F,4,0),IFERROR(VLOOKUP($B221,'COMPOSIÇÕES COMPLEMENTARES '!$C:$K,6,0),"")))</f>
        <v/>
      </c>
      <c r="G221" s="508" t="str">
        <f>IF($B221="","",IFERROR(VLOOKUP($B221,SERVIÇOS!$A:$F,5,0),IFERROR(VLOOKUP($B221,'COMPOSIÇÕES COMPLEMENTARES '!$C:$K,7,0),"")))</f>
        <v/>
      </c>
      <c r="H221" s="508" t="str">
        <f t="shared" si="34"/>
        <v/>
      </c>
      <c r="I221" s="508" t="str">
        <f t="shared" si="35"/>
        <v/>
      </c>
      <c r="J221" s="508" t="str">
        <f t="shared" si="36"/>
        <v/>
      </c>
      <c r="K221" s="508" t="str">
        <f t="shared" si="37"/>
        <v/>
      </c>
      <c r="L221" s="508"/>
      <c r="M221" s="324"/>
      <c r="N221" s="324"/>
      <c r="O221" s="324"/>
      <c r="P221" s="324"/>
      <c r="Q221" s="324"/>
      <c r="R221" s="324"/>
      <c r="S221" s="324"/>
      <c r="T221" s="324"/>
      <c r="U221" s="324"/>
      <c r="V221" s="324"/>
      <c r="W221" s="324"/>
      <c r="X221" s="324"/>
      <c r="Y221" s="324"/>
      <c r="Z221" s="324"/>
      <c r="AA221" s="324"/>
      <c r="AB221" s="324"/>
      <c r="AC221" s="324"/>
      <c r="AD221" s="324"/>
      <c r="AE221" s="324"/>
      <c r="AF221" s="324"/>
      <c r="AG221" s="324"/>
      <c r="AH221" s="324"/>
      <c r="AI221" s="324"/>
      <c r="AJ221" s="324"/>
      <c r="AK221" s="325">
        <f t="shared" si="33"/>
        <v>0</v>
      </c>
      <c r="AL221" s="325">
        <v>0</v>
      </c>
    </row>
    <row r="222" spans="1:38" s="326" customFormat="1" ht="15" customHeight="1">
      <c r="A222" s="503"/>
      <c r="B222" s="504"/>
      <c r="C222" s="505" t="str">
        <f>IF($B222="","",IFERROR(VLOOKUP($B222,SERVIÇOS!$A:$F,2,0),IFERROR(VLOOKUP($B222,'COMPOSIÇÕES COMPLEMENTARES '!$C:$K,2,0),"")))</f>
        <v/>
      </c>
      <c r="D222" s="506" t="str">
        <f>IF($B222="","",IFERROR(VLOOKUP($B222,SERVIÇOS!$A:$F,3,0),IFERROR(VLOOKUP($B222,'COMPOSIÇÕES COMPLEMENTARES '!$C:$K,3,0),"")))</f>
        <v/>
      </c>
      <c r="E222" s="507"/>
      <c r="F222" s="508" t="str">
        <f>IF($B222="","",IFERROR(VLOOKUP($B222,SERVIÇOS!$A:$F,4,0),IFERROR(VLOOKUP($B222,'COMPOSIÇÕES COMPLEMENTARES '!$C:$K,6,0),"")))</f>
        <v/>
      </c>
      <c r="G222" s="508" t="str">
        <f>IF($B222="","",IFERROR(VLOOKUP($B222,SERVIÇOS!$A:$F,5,0),IFERROR(VLOOKUP($B222,'COMPOSIÇÕES COMPLEMENTARES '!$C:$K,7,0),"")))</f>
        <v/>
      </c>
      <c r="H222" s="508" t="str">
        <f t="shared" si="34"/>
        <v/>
      </c>
      <c r="I222" s="508" t="str">
        <f t="shared" si="35"/>
        <v/>
      </c>
      <c r="J222" s="508" t="str">
        <f t="shared" si="36"/>
        <v/>
      </c>
      <c r="K222" s="508" t="str">
        <f t="shared" si="37"/>
        <v/>
      </c>
      <c r="L222" s="508"/>
      <c r="M222" s="324"/>
      <c r="N222" s="324"/>
      <c r="O222" s="324"/>
      <c r="P222" s="324"/>
      <c r="Q222" s="324"/>
      <c r="R222" s="324"/>
      <c r="S222" s="324"/>
      <c r="T222" s="324"/>
      <c r="U222" s="324"/>
      <c r="V222" s="324"/>
      <c r="W222" s="324"/>
      <c r="X222" s="324"/>
      <c r="Y222" s="324"/>
      <c r="Z222" s="324"/>
      <c r="AA222" s="324"/>
      <c r="AB222" s="324"/>
      <c r="AC222" s="324"/>
      <c r="AD222" s="324"/>
      <c r="AE222" s="324"/>
      <c r="AF222" s="324"/>
      <c r="AG222" s="324"/>
      <c r="AH222" s="324"/>
      <c r="AI222" s="324"/>
      <c r="AJ222" s="324"/>
      <c r="AK222" s="325">
        <f t="shared" si="33"/>
        <v>0</v>
      </c>
      <c r="AL222" s="325">
        <v>0</v>
      </c>
    </row>
    <row r="223" spans="1:38" s="326" customFormat="1" ht="15" customHeight="1">
      <c r="A223" s="503"/>
      <c r="B223" s="504"/>
      <c r="C223" s="505" t="str">
        <f>IF($B223="","",IFERROR(VLOOKUP($B223,SERVIÇOS!$A:$F,2,0),IFERROR(VLOOKUP($B223,'COMPOSIÇÕES COMPLEMENTARES '!$C:$K,2,0),"")))</f>
        <v/>
      </c>
      <c r="D223" s="506" t="str">
        <f>IF($B223="","",IFERROR(VLOOKUP($B223,SERVIÇOS!$A:$F,3,0),IFERROR(VLOOKUP($B223,'COMPOSIÇÕES COMPLEMENTARES '!$C:$K,3,0),"")))</f>
        <v/>
      </c>
      <c r="E223" s="507"/>
      <c r="F223" s="508" t="str">
        <f>IF($B223="","",IFERROR(VLOOKUP($B223,SERVIÇOS!$A:$F,4,0),IFERROR(VLOOKUP($B223,'COMPOSIÇÕES COMPLEMENTARES '!$C:$K,6,0),"")))</f>
        <v/>
      </c>
      <c r="G223" s="508" t="str">
        <f>IF($B223="","",IFERROR(VLOOKUP($B223,SERVIÇOS!$A:$F,5,0),IFERROR(VLOOKUP($B223,'COMPOSIÇÕES COMPLEMENTARES '!$C:$K,7,0),"")))</f>
        <v/>
      </c>
      <c r="H223" s="508" t="str">
        <f t="shared" si="34"/>
        <v/>
      </c>
      <c r="I223" s="508" t="str">
        <f t="shared" si="35"/>
        <v/>
      </c>
      <c r="J223" s="508" t="str">
        <f t="shared" si="36"/>
        <v/>
      </c>
      <c r="K223" s="508" t="str">
        <f t="shared" si="37"/>
        <v/>
      </c>
      <c r="L223" s="508"/>
      <c r="M223" s="324"/>
      <c r="N223" s="324"/>
      <c r="O223" s="324"/>
      <c r="P223" s="324"/>
      <c r="Q223" s="324"/>
      <c r="R223" s="324"/>
      <c r="S223" s="324"/>
      <c r="T223" s="324"/>
      <c r="U223" s="324"/>
      <c r="V223" s="324"/>
      <c r="W223" s="324"/>
      <c r="X223" s="324"/>
      <c r="Y223" s="324"/>
      <c r="Z223" s="324"/>
      <c r="AA223" s="324"/>
      <c r="AB223" s="324"/>
      <c r="AC223" s="324"/>
      <c r="AD223" s="324"/>
      <c r="AE223" s="324"/>
      <c r="AF223" s="324"/>
      <c r="AG223" s="324"/>
      <c r="AH223" s="324"/>
      <c r="AI223" s="324"/>
      <c r="AJ223" s="324"/>
      <c r="AK223" s="325">
        <f t="shared" si="33"/>
        <v>0</v>
      </c>
      <c r="AL223" s="325">
        <v>0</v>
      </c>
    </row>
    <row r="224" spans="1:38" s="326" customFormat="1" ht="15" customHeight="1">
      <c r="A224" s="503"/>
      <c r="B224" s="504"/>
      <c r="C224" s="505" t="str">
        <f>IF($B224="","",IFERROR(VLOOKUP($B224,SERVIÇOS!$A:$F,2,0),IFERROR(VLOOKUP($B224,'COMPOSIÇÕES COMPLEMENTARES '!$C:$K,2,0),"")))</f>
        <v/>
      </c>
      <c r="D224" s="506" t="str">
        <f>IF($B224="","",IFERROR(VLOOKUP($B224,SERVIÇOS!$A:$F,3,0),IFERROR(VLOOKUP($B224,'COMPOSIÇÕES COMPLEMENTARES '!$C:$K,3,0),"")))</f>
        <v/>
      </c>
      <c r="E224" s="507"/>
      <c r="F224" s="508" t="str">
        <f>IF($B224="","",IFERROR(VLOOKUP($B224,SERVIÇOS!$A:$F,4,0),IFERROR(VLOOKUP($B224,'COMPOSIÇÕES COMPLEMENTARES '!$C:$K,6,0),"")))</f>
        <v/>
      </c>
      <c r="G224" s="508" t="str">
        <f>IF($B224="","",IFERROR(VLOOKUP($B224,SERVIÇOS!$A:$F,5,0),IFERROR(VLOOKUP($B224,'COMPOSIÇÕES COMPLEMENTARES '!$C:$K,7,0),"")))</f>
        <v/>
      </c>
      <c r="H224" s="508" t="str">
        <f t="shared" si="34"/>
        <v/>
      </c>
      <c r="I224" s="508" t="str">
        <f t="shared" si="35"/>
        <v/>
      </c>
      <c r="J224" s="508" t="str">
        <f t="shared" si="36"/>
        <v/>
      </c>
      <c r="K224" s="508" t="str">
        <f t="shared" si="37"/>
        <v/>
      </c>
      <c r="L224" s="508"/>
      <c r="M224" s="324"/>
      <c r="N224" s="324"/>
      <c r="O224" s="324"/>
      <c r="P224" s="324"/>
      <c r="Q224" s="324"/>
      <c r="R224" s="324"/>
      <c r="S224" s="324"/>
      <c r="T224" s="324"/>
      <c r="U224" s="324"/>
      <c r="V224" s="324"/>
      <c r="W224" s="324"/>
      <c r="X224" s="324"/>
      <c r="Y224" s="324"/>
      <c r="Z224" s="324"/>
      <c r="AA224" s="324"/>
      <c r="AB224" s="324"/>
      <c r="AC224" s="324"/>
      <c r="AD224" s="324"/>
      <c r="AE224" s="324"/>
      <c r="AF224" s="324"/>
      <c r="AG224" s="324"/>
      <c r="AH224" s="324"/>
      <c r="AI224" s="324"/>
      <c r="AJ224" s="324"/>
      <c r="AK224" s="325">
        <f t="shared" si="33"/>
        <v>0</v>
      </c>
      <c r="AL224" s="325">
        <v>0</v>
      </c>
    </row>
    <row r="225" spans="1:38" s="326" customFormat="1" ht="15" customHeight="1">
      <c r="A225" s="503"/>
      <c r="B225" s="504"/>
      <c r="C225" s="505" t="str">
        <f>IF($B225="","",IFERROR(VLOOKUP($B225,SERVIÇOS!$A:$F,2,0),IFERROR(VLOOKUP($B225,'COMPOSIÇÕES COMPLEMENTARES '!$C:$K,2,0),"")))</f>
        <v/>
      </c>
      <c r="D225" s="506" t="str">
        <f>IF($B225="","",IFERROR(VLOOKUP($B225,SERVIÇOS!$A:$F,3,0),IFERROR(VLOOKUP($B225,'COMPOSIÇÕES COMPLEMENTARES '!$C:$K,3,0),"")))</f>
        <v/>
      </c>
      <c r="E225" s="507"/>
      <c r="F225" s="508" t="str">
        <f>IF($B225="","",IFERROR(VLOOKUP($B225,SERVIÇOS!$A:$F,4,0),IFERROR(VLOOKUP($B225,'COMPOSIÇÕES COMPLEMENTARES '!$C:$K,6,0),"")))</f>
        <v/>
      </c>
      <c r="G225" s="508" t="str">
        <f>IF($B225="","",IFERROR(VLOOKUP($B225,SERVIÇOS!$A:$F,5,0),IFERROR(VLOOKUP($B225,'COMPOSIÇÕES COMPLEMENTARES '!$C:$K,7,0),"")))</f>
        <v/>
      </c>
      <c r="H225" s="508" t="str">
        <f t="shared" si="34"/>
        <v/>
      </c>
      <c r="I225" s="508" t="str">
        <f t="shared" si="35"/>
        <v/>
      </c>
      <c r="J225" s="508" t="str">
        <f t="shared" si="36"/>
        <v/>
      </c>
      <c r="K225" s="508" t="str">
        <f t="shared" si="37"/>
        <v/>
      </c>
      <c r="L225" s="508"/>
      <c r="M225" s="324"/>
      <c r="N225" s="324"/>
      <c r="O225" s="324"/>
      <c r="P225" s="324"/>
      <c r="Q225" s="324"/>
      <c r="R225" s="324"/>
      <c r="S225" s="324"/>
      <c r="T225" s="324"/>
      <c r="U225" s="324"/>
      <c r="V225" s="324"/>
      <c r="W225" s="324"/>
      <c r="X225" s="324"/>
      <c r="Y225" s="324"/>
      <c r="Z225" s="324"/>
      <c r="AA225" s="324"/>
      <c r="AB225" s="324"/>
      <c r="AC225" s="324"/>
      <c r="AD225" s="324"/>
      <c r="AE225" s="324"/>
      <c r="AF225" s="324"/>
      <c r="AG225" s="324"/>
      <c r="AH225" s="324"/>
      <c r="AI225" s="324"/>
      <c r="AJ225" s="324"/>
      <c r="AK225" s="325">
        <f t="shared" si="33"/>
        <v>0</v>
      </c>
      <c r="AL225" s="325">
        <v>0</v>
      </c>
    </row>
    <row r="226" spans="1:38" s="326" customFormat="1" ht="15" customHeight="1">
      <c r="A226" s="503"/>
      <c r="B226" s="504"/>
      <c r="C226" s="505" t="str">
        <f>IF($B226="","",IFERROR(VLOOKUP($B226,SERVIÇOS!$A:$F,2,0),IFERROR(VLOOKUP($B226,'COMPOSIÇÕES COMPLEMENTARES '!$C:$K,2,0),"")))</f>
        <v/>
      </c>
      <c r="D226" s="506" t="str">
        <f>IF($B226="","",IFERROR(VLOOKUP($B226,SERVIÇOS!$A:$F,3,0),IFERROR(VLOOKUP($B226,'COMPOSIÇÕES COMPLEMENTARES '!$C:$K,3,0),"")))</f>
        <v/>
      </c>
      <c r="E226" s="507"/>
      <c r="F226" s="508" t="str">
        <f>IF($B226="","",IFERROR(VLOOKUP($B226,SERVIÇOS!$A:$F,4,0),IFERROR(VLOOKUP($B226,'COMPOSIÇÕES COMPLEMENTARES '!$C:$K,6,0),"")))</f>
        <v/>
      </c>
      <c r="G226" s="508" t="str">
        <f>IF($B226="","",IFERROR(VLOOKUP($B226,SERVIÇOS!$A:$F,5,0),IFERROR(VLOOKUP($B226,'COMPOSIÇÕES COMPLEMENTARES '!$C:$K,7,0),"")))</f>
        <v/>
      </c>
      <c r="H226" s="508" t="str">
        <f t="shared" si="34"/>
        <v/>
      </c>
      <c r="I226" s="508" t="str">
        <f t="shared" si="35"/>
        <v/>
      </c>
      <c r="J226" s="508" t="str">
        <f t="shared" si="36"/>
        <v/>
      </c>
      <c r="K226" s="508" t="str">
        <f t="shared" si="37"/>
        <v/>
      </c>
      <c r="L226" s="508"/>
      <c r="M226" s="324"/>
      <c r="N226" s="324"/>
      <c r="O226" s="324"/>
      <c r="P226" s="324"/>
      <c r="Q226" s="324"/>
      <c r="R226" s="324"/>
      <c r="S226" s="324"/>
      <c r="T226" s="324"/>
      <c r="U226" s="324"/>
      <c r="V226" s="324"/>
      <c r="W226" s="324"/>
      <c r="X226" s="324"/>
      <c r="Y226" s="324"/>
      <c r="Z226" s="324"/>
      <c r="AA226" s="324"/>
      <c r="AB226" s="324"/>
      <c r="AC226" s="324"/>
      <c r="AD226" s="324"/>
      <c r="AE226" s="324"/>
      <c r="AF226" s="324"/>
      <c r="AG226" s="324"/>
      <c r="AH226" s="324"/>
      <c r="AI226" s="324"/>
      <c r="AJ226" s="324"/>
      <c r="AK226" s="325">
        <f t="shared" si="33"/>
        <v>0</v>
      </c>
      <c r="AL226" s="325">
        <v>0</v>
      </c>
    </row>
    <row r="227" spans="1:38" s="326" customFormat="1" ht="15" customHeight="1">
      <c r="A227" s="503"/>
      <c r="B227" s="504"/>
      <c r="C227" s="505" t="str">
        <f>IF($B227="","",IFERROR(VLOOKUP($B227,SERVIÇOS!$A:$F,2,0),IFERROR(VLOOKUP($B227,'COMPOSIÇÕES COMPLEMENTARES '!$C:$K,2,0),"")))</f>
        <v/>
      </c>
      <c r="D227" s="506" t="str">
        <f>IF($B227="","",IFERROR(VLOOKUP($B227,SERVIÇOS!$A:$F,3,0),IFERROR(VLOOKUP($B227,'COMPOSIÇÕES COMPLEMENTARES '!$C:$K,3,0),"")))</f>
        <v/>
      </c>
      <c r="E227" s="507"/>
      <c r="F227" s="508" t="str">
        <f>IF($B227="","",IFERROR(VLOOKUP($B227,SERVIÇOS!$A:$F,4,0),IFERROR(VLOOKUP($B227,'COMPOSIÇÕES COMPLEMENTARES '!$C:$K,6,0),"")))</f>
        <v/>
      </c>
      <c r="G227" s="508" t="str">
        <f>IF($B227="","",IFERROR(VLOOKUP($B227,SERVIÇOS!$A:$F,5,0),IFERROR(VLOOKUP($B227,'COMPOSIÇÕES COMPLEMENTARES '!$C:$K,7,0),"")))</f>
        <v/>
      </c>
      <c r="H227" s="508" t="str">
        <f t="shared" si="34"/>
        <v/>
      </c>
      <c r="I227" s="508" t="str">
        <f t="shared" si="35"/>
        <v/>
      </c>
      <c r="J227" s="508" t="str">
        <f t="shared" si="36"/>
        <v/>
      </c>
      <c r="K227" s="508" t="str">
        <f t="shared" si="37"/>
        <v/>
      </c>
      <c r="L227" s="508"/>
      <c r="M227" s="324"/>
      <c r="N227" s="324"/>
      <c r="O227" s="324"/>
      <c r="P227" s="324"/>
      <c r="Q227" s="324"/>
      <c r="R227" s="324"/>
      <c r="S227" s="324"/>
      <c r="T227" s="324"/>
      <c r="U227" s="324"/>
      <c r="V227" s="324"/>
      <c r="W227" s="324"/>
      <c r="X227" s="324"/>
      <c r="Y227" s="324"/>
      <c r="Z227" s="324"/>
      <c r="AA227" s="324"/>
      <c r="AB227" s="324"/>
      <c r="AC227" s="324"/>
      <c r="AD227" s="324"/>
      <c r="AE227" s="324"/>
      <c r="AF227" s="324"/>
      <c r="AG227" s="324"/>
      <c r="AH227" s="324"/>
      <c r="AI227" s="324"/>
      <c r="AJ227" s="324"/>
      <c r="AK227" s="325">
        <f t="shared" si="33"/>
        <v>0</v>
      </c>
      <c r="AL227" s="325">
        <v>0</v>
      </c>
    </row>
    <row r="228" spans="1:38" s="326" customFormat="1" ht="15" customHeight="1">
      <c r="A228" s="503"/>
      <c r="B228" s="504"/>
      <c r="C228" s="505" t="str">
        <f>IF($B228="","",IFERROR(VLOOKUP($B228,SERVIÇOS!$A:$F,2,0),IFERROR(VLOOKUP($B228,'COMPOSIÇÕES COMPLEMENTARES '!$C:$K,2,0),"")))</f>
        <v/>
      </c>
      <c r="D228" s="506" t="str">
        <f>IF($B228="","",IFERROR(VLOOKUP($B228,SERVIÇOS!$A:$F,3,0),IFERROR(VLOOKUP($B228,'COMPOSIÇÕES COMPLEMENTARES '!$C:$K,3,0),"")))</f>
        <v/>
      </c>
      <c r="E228" s="507"/>
      <c r="F228" s="508" t="str">
        <f>IF($B228="","",IFERROR(VLOOKUP($B228,SERVIÇOS!$A:$F,4,0),IFERROR(VLOOKUP($B228,'COMPOSIÇÕES COMPLEMENTARES '!$C:$K,6,0),"")))</f>
        <v/>
      </c>
      <c r="G228" s="508" t="str">
        <f>IF($B228="","",IFERROR(VLOOKUP($B228,SERVIÇOS!$A:$F,5,0),IFERROR(VLOOKUP($B228,'COMPOSIÇÕES COMPLEMENTARES '!$C:$K,7,0),"")))</f>
        <v/>
      </c>
      <c r="H228" s="508" t="str">
        <f t="shared" si="34"/>
        <v/>
      </c>
      <c r="I228" s="508" t="str">
        <f t="shared" si="35"/>
        <v/>
      </c>
      <c r="J228" s="508" t="str">
        <f t="shared" si="36"/>
        <v/>
      </c>
      <c r="K228" s="508" t="str">
        <f t="shared" si="37"/>
        <v/>
      </c>
      <c r="L228" s="508"/>
      <c r="M228" s="324"/>
      <c r="N228" s="324"/>
      <c r="O228" s="324"/>
      <c r="P228" s="324"/>
      <c r="Q228" s="324"/>
      <c r="R228" s="324"/>
      <c r="S228" s="324"/>
      <c r="T228" s="324"/>
      <c r="U228" s="324"/>
      <c r="V228" s="324"/>
      <c r="W228" s="324"/>
      <c r="X228" s="324"/>
      <c r="Y228" s="324"/>
      <c r="Z228" s="324"/>
      <c r="AA228" s="324"/>
      <c r="AB228" s="324"/>
      <c r="AC228" s="324"/>
      <c r="AD228" s="324"/>
      <c r="AE228" s="324"/>
      <c r="AF228" s="324"/>
      <c r="AG228" s="324"/>
      <c r="AH228" s="324"/>
      <c r="AI228" s="324"/>
      <c r="AJ228" s="324"/>
      <c r="AK228" s="325">
        <f t="shared" si="33"/>
        <v>0</v>
      </c>
      <c r="AL228" s="325">
        <v>0</v>
      </c>
    </row>
    <row r="229" spans="1:38" s="326" customFormat="1" ht="15" customHeight="1">
      <c r="A229" s="503"/>
      <c r="B229" s="504"/>
      <c r="C229" s="505" t="str">
        <f>IF($B229="","",IFERROR(VLOOKUP($B229,SERVIÇOS!$A:$F,2,0),IFERROR(VLOOKUP($B229,'COMPOSIÇÕES COMPLEMENTARES '!$C:$K,2,0),"")))</f>
        <v/>
      </c>
      <c r="D229" s="506" t="str">
        <f>IF($B229="","",IFERROR(VLOOKUP($B229,SERVIÇOS!$A:$F,3,0),IFERROR(VLOOKUP($B229,'COMPOSIÇÕES COMPLEMENTARES '!$C:$K,3,0),"")))</f>
        <v/>
      </c>
      <c r="E229" s="507"/>
      <c r="F229" s="508" t="str">
        <f>IF($B229="","",IFERROR(VLOOKUP($B229,SERVIÇOS!$A:$F,4,0),IFERROR(VLOOKUP($B229,'COMPOSIÇÕES COMPLEMENTARES '!$C:$K,6,0),"")))</f>
        <v/>
      </c>
      <c r="G229" s="508" t="str">
        <f>IF($B229="","",IFERROR(VLOOKUP($B229,SERVIÇOS!$A:$F,5,0),IFERROR(VLOOKUP($B229,'COMPOSIÇÕES COMPLEMENTARES '!$C:$K,7,0),"")))</f>
        <v/>
      </c>
      <c r="H229" s="508" t="str">
        <f t="shared" si="34"/>
        <v/>
      </c>
      <c r="I229" s="508" t="str">
        <f t="shared" si="35"/>
        <v/>
      </c>
      <c r="J229" s="508" t="str">
        <f t="shared" si="36"/>
        <v/>
      </c>
      <c r="K229" s="508" t="str">
        <f t="shared" si="37"/>
        <v/>
      </c>
      <c r="L229" s="508"/>
      <c r="M229" s="324"/>
      <c r="N229" s="324"/>
      <c r="O229" s="324"/>
      <c r="P229" s="324"/>
      <c r="Q229" s="324"/>
      <c r="R229" s="324"/>
      <c r="S229" s="324"/>
      <c r="T229" s="324"/>
      <c r="U229" s="324"/>
      <c r="V229" s="324"/>
      <c r="W229" s="324"/>
      <c r="X229" s="324"/>
      <c r="Y229" s="324"/>
      <c r="Z229" s="324"/>
      <c r="AA229" s="324"/>
      <c r="AB229" s="324"/>
      <c r="AC229" s="324"/>
      <c r="AD229" s="324"/>
      <c r="AE229" s="324"/>
      <c r="AF229" s="324"/>
      <c r="AG229" s="324"/>
      <c r="AH229" s="324"/>
      <c r="AI229" s="324"/>
      <c r="AJ229" s="324"/>
      <c r="AK229" s="325">
        <f t="shared" si="33"/>
        <v>0</v>
      </c>
      <c r="AL229" s="325">
        <v>0</v>
      </c>
    </row>
    <row r="230" spans="1:38" s="326" customFormat="1" ht="15" customHeight="1">
      <c r="A230" s="503"/>
      <c r="B230" s="504"/>
      <c r="C230" s="505" t="str">
        <f>IF($B230="","",IFERROR(VLOOKUP($B230,SERVIÇOS!$A:$F,2,0),IFERROR(VLOOKUP($B230,'COMPOSIÇÕES COMPLEMENTARES '!$C:$K,2,0),"")))</f>
        <v/>
      </c>
      <c r="D230" s="506" t="str">
        <f>IF($B230="","",IFERROR(VLOOKUP($B230,SERVIÇOS!$A:$F,3,0),IFERROR(VLOOKUP($B230,'COMPOSIÇÕES COMPLEMENTARES '!$C:$K,3,0),"")))</f>
        <v/>
      </c>
      <c r="E230" s="507"/>
      <c r="F230" s="508" t="str">
        <f>IF($B230="","",IFERROR(VLOOKUP($B230,SERVIÇOS!$A:$F,4,0),IFERROR(VLOOKUP($B230,'COMPOSIÇÕES COMPLEMENTARES '!$C:$K,6,0),"")))</f>
        <v/>
      </c>
      <c r="G230" s="508" t="str">
        <f>IF($B230="","",IFERROR(VLOOKUP($B230,SERVIÇOS!$A:$F,5,0),IFERROR(VLOOKUP($B230,'COMPOSIÇÕES COMPLEMENTARES '!$C:$K,7,0),"")))</f>
        <v/>
      </c>
      <c r="H230" s="508" t="str">
        <f t="shared" si="34"/>
        <v/>
      </c>
      <c r="I230" s="508" t="str">
        <f t="shared" si="35"/>
        <v/>
      </c>
      <c r="J230" s="508" t="str">
        <f t="shared" si="36"/>
        <v/>
      </c>
      <c r="K230" s="508" t="str">
        <f t="shared" si="37"/>
        <v/>
      </c>
      <c r="L230" s="508"/>
      <c r="M230" s="324"/>
      <c r="N230" s="324"/>
      <c r="O230" s="324"/>
      <c r="P230" s="324"/>
      <c r="Q230" s="324"/>
      <c r="R230" s="324"/>
      <c r="S230" s="324"/>
      <c r="T230" s="324"/>
      <c r="U230" s="324"/>
      <c r="V230" s="324"/>
      <c r="W230" s="324"/>
      <c r="X230" s="324"/>
      <c r="Y230" s="324"/>
      <c r="Z230" s="324"/>
      <c r="AA230" s="324"/>
      <c r="AB230" s="324"/>
      <c r="AC230" s="324"/>
      <c r="AD230" s="324"/>
      <c r="AE230" s="324"/>
      <c r="AF230" s="324"/>
      <c r="AG230" s="324"/>
      <c r="AH230" s="324"/>
      <c r="AI230" s="324"/>
      <c r="AJ230" s="324"/>
      <c r="AK230" s="325">
        <f t="shared" si="33"/>
        <v>0</v>
      </c>
      <c r="AL230" s="325">
        <v>0</v>
      </c>
    </row>
    <row r="231" spans="1:38" s="326" customFormat="1" ht="15" customHeight="1">
      <c r="A231" s="503"/>
      <c r="B231" s="504"/>
      <c r="C231" s="505" t="str">
        <f>IF($B231="","",IFERROR(VLOOKUP($B231,SERVIÇOS!$A:$F,2,0),IFERROR(VLOOKUP($B231,'COMPOSIÇÕES COMPLEMENTARES '!$C:$K,2,0),"")))</f>
        <v/>
      </c>
      <c r="D231" s="506" t="str">
        <f>IF($B231="","",IFERROR(VLOOKUP($B231,SERVIÇOS!$A:$F,3,0),IFERROR(VLOOKUP($B231,'COMPOSIÇÕES COMPLEMENTARES '!$C:$K,3,0),"")))</f>
        <v/>
      </c>
      <c r="E231" s="507"/>
      <c r="F231" s="508" t="str">
        <f>IF($B231="","",IFERROR(VLOOKUP($B231,SERVIÇOS!$A:$F,4,0),IFERROR(VLOOKUP($B231,'COMPOSIÇÕES COMPLEMENTARES '!$C:$K,6,0),"")))</f>
        <v/>
      </c>
      <c r="G231" s="508" t="str">
        <f>IF($B231="","",IFERROR(VLOOKUP($B231,SERVIÇOS!$A:$F,5,0),IFERROR(VLOOKUP($B231,'COMPOSIÇÕES COMPLEMENTARES '!$C:$K,7,0),"")))</f>
        <v/>
      </c>
      <c r="H231" s="508" t="str">
        <f t="shared" si="34"/>
        <v/>
      </c>
      <c r="I231" s="508" t="str">
        <f t="shared" si="35"/>
        <v/>
      </c>
      <c r="J231" s="508" t="str">
        <f t="shared" si="36"/>
        <v/>
      </c>
      <c r="K231" s="508" t="str">
        <f t="shared" si="37"/>
        <v/>
      </c>
      <c r="L231" s="508"/>
      <c r="M231" s="324"/>
      <c r="N231" s="324"/>
      <c r="O231" s="324"/>
      <c r="P231" s="324"/>
      <c r="Q231" s="324"/>
      <c r="R231" s="324"/>
      <c r="S231" s="324"/>
      <c r="T231" s="324"/>
      <c r="U231" s="324"/>
      <c r="V231" s="324"/>
      <c r="W231" s="324"/>
      <c r="X231" s="324"/>
      <c r="Y231" s="324"/>
      <c r="Z231" s="324"/>
      <c r="AA231" s="324"/>
      <c r="AB231" s="324"/>
      <c r="AC231" s="324"/>
      <c r="AD231" s="324"/>
      <c r="AE231" s="324"/>
      <c r="AF231" s="324"/>
      <c r="AG231" s="324"/>
      <c r="AH231" s="324"/>
      <c r="AI231" s="324"/>
      <c r="AJ231" s="324"/>
      <c r="AK231" s="325">
        <f t="shared" si="33"/>
        <v>0</v>
      </c>
      <c r="AL231" s="325">
        <v>0</v>
      </c>
    </row>
    <row r="232" spans="1:38" s="326" customFormat="1" ht="15" customHeight="1">
      <c r="A232" s="503"/>
      <c r="B232" s="504"/>
      <c r="C232" s="505" t="str">
        <f>IF($B232="","",IFERROR(VLOOKUP($B232,SERVIÇOS!$A:$F,2,0),IFERROR(VLOOKUP($B232,'COMPOSIÇÕES COMPLEMENTARES '!$C:$K,2,0),"")))</f>
        <v/>
      </c>
      <c r="D232" s="506" t="str">
        <f>IF($B232="","",IFERROR(VLOOKUP($B232,SERVIÇOS!$A:$F,3,0),IFERROR(VLOOKUP($B232,'COMPOSIÇÕES COMPLEMENTARES '!$C:$K,3,0),"")))</f>
        <v/>
      </c>
      <c r="E232" s="507"/>
      <c r="F232" s="508" t="str">
        <f>IF($B232="","",IFERROR(VLOOKUP($B232,SERVIÇOS!$A:$F,4,0),IFERROR(VLOOKUP($B232,'COMPOSIÇÕES COMPLEMENTARES '!$C:$K,6,0),"")))</f>
        <v/>
      </c>
      <c r="G232" s="508" t="str">
        <f>IF($B232="","",IFERROR(VLOOKUP($B232,SERVIÇOS!$A:$F,5,0),IFERROR(VLOOKUP($B232,'COMPOSIÇÕES COMPLEMENTARES '!$C:$K,7,0),"")))</f>
        <v/>
      </c>
      <c r="H232" s="508" t="str">
        <f t="shared" si="34"/>
        <v/>
      </c>
      <c r="I232" s="508" t="str">
        <f t="shared" si="35"/>
        <v/>
      </c>
      <c r="J232" s="508" t="str">
        <f t="shared" si="36"/>
        <v/>
      </c>
      <c r="K232" s="508" t="str">
        <f t="shared" si="37"/>
        <v/>
      </c>
      <c r="L232" s="508"/>
      <c r="M232" s="324"/>
      <c r="N232" s="324"/>
      <c r="O232" s="324"/>
      <c r="P232" s="324"/>
      <c r="Q232" s="324"/>
      <c r="R232" s="324"/>
      <c r="S232" s="324"/>
      <c r="T232" s="324"/>
      <c r="U232" s="324"/>
      <c r="V232" s="324"/>
      <c r="W232" s="324"/>
      <c r="X232" s="324"/>
      <c r="Y232" s="324"/>
      <c r="Z232" s="324"/>
      <c r="AA232" s="324"/>
      <c r="AB232" s="324"/>
      <c r="AC232" s="324"/>
      <c r="AD232" s="324"/>
      <c r="AE232" s="324"/>
      <c r="AF232" s="324"/>
      <c r="AG232" s="324"/>
      <c r="AH232" s="324"/>
      <c r="AI232" s="324"/>
      <c r="AJ232" s="324"/>
      <c r="AK232" s="325">
        <f t="shared" si="33"/>
        <v>0</v>
      </c>
      <c r="AL232" s="325">
        <v>0</v>
      </c>
    </row>
    <row r="233" spans="1:38" s="326" customFormat="1" ht="15" customHeight="1">
      <c r="A233" s="503"/>
      <c r="B233" s="504"/>
      <c r="C233" s="505" t="str">
        <f>IF($B233="","",IFERROR(VLOOKUP($B233,SERVIÇOS!$A:$F,2,0),IFERROR(VLOOKUP($B233,'COMPOSIÇÕES COMPLEMENTARES '!$C:$K,2,0),"")))</f>
        <v/>
      </c>
      <c r="D233" s="506" t="str">
        <f>IF($B233="","",IFERROR(VLOOKUP($B233,SERVIÇOS!$A:$F,3,0),IFERROR(VLOOKUP($B233,'COMPOSIÇÕES COMPLEMENTARES '!$C:$K,3,0),"")))</f>
        <v/>
      </c>
      <c r="E233" s="507"/>
      <c r="F233" s="508" t="str">
        <f>IF($B233="","",IFERROR(VLOOKUP($B233,SERVIÇOS!$A:$F,4,0),IFERROR(VLOOKUP($B233,'COMPOSIÇÕES COMPLEMENTARES '!$C:$K,6,0),"")))</f>
        <v/>
      </c>
      <c r="G233" s="508" t="str">
        <f>IF($B233="","",IFERROR(VLOOKUP($B233,SERVIÇOS!$A:$F,5,0),IFERROR(VLOOKUP($B233,'COMPOSIÇÕES COMPLEMENTARES '!$C:$K,7,0),"")))</f>
        <v/>
      </c>
      <c r="H233" s="508" t="str">
        <f t="shared" si="34"/>
        <v/>
      </c>
      <c r="I233" s="508" t="str">
        <f t="shared" si="35"/>
        <v/>
      </c>
      <c r="J233" s="508" t="str">
        <f t="shared" si="36"/>
        <v/>
      </c>
      <c r="K233" s="508" t="str">
        <f t="shared" si="37"/>
        <v/>
      </c>
      <c r="L233" s="508"/>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5">
        <f t="shared" si="33"/>
        <v>0</v>
      </c>
      <c r="AL233" s="325">
        <v>0</v>
      </c>
    </row>
    <row r="234" spans="1:38" s="326" customFormat="1" ht="15" customHeight="1">
      <c r="A234" s="503"/>
      <c r="B234" s="504"/>
      <c r="C234" s="505" t="str">
        <f>IF($B234="","",IFERROR(VLOOKUP($B234,SERVIÇOS!$A:$F,2,0),IFERROR(VLOOKUP($B234,'COMPOSIÇÕES COMPLEMENTARES '!$C:$K,2,0),"")))</f>
        <v/>
      </c>
      <c r="D234" s="506" t="str">
        <f>IF($B234="","",IFERROR(VLOOKUP($B234,SERVIÇOS!$A:$F,3,0),IFERROR(VLOOKUP($B234,'COMPOSIÇÕES COMPLEMENTARES '!$C:$K,3,0),"")))</f>
        <v/>
      </c>
      <c r="E234" s="507"/>
      <c r="F234" s="508" t="str">
        <f>IF($B234="","",IFERROR(VLOOKUP($B234,SERVIÇOS!$A:$F,4,0),IFERROR(VLOOKUP($B234,'COMPOSIÇÕES COMPLEMENTARES '!$C:$K,6,0),"")))</f>
        <v/>
      </c>
      <c r="G234" s="508" t="str">
        <f>IF($B234="","",IFERROR(VLOOKUP($B234,SERVIÇOS!$A:$F,5,0),IFERROR(VLOOKUP($B234,'COMPOSIÇÕES COMPLEMENTARES '!$C:$K,7,0),"")))</f>
        <v/>
      </c>
      <c r="H234" s="508" t="str">
        <f t="shared" si="34"/>
        <v/>
      </c>
      <c r="I234" s="508" t="str">
        <f t="shared" si="35"/>
        <v/>
      </c>
      <c r="J234" s="508" t="str">
        <f t="shared" si="36"/>
        <v/>
      </c>
      <c r="K234" s="508" t="str">
        <f t="shared" si="37"/>
        <v/>
      </c>
      <c r="L234" s="508"/>
      <c r="M234" s="324"/>
      <c r="N234" s="324"/>
      <c r="O234" s="324"/>
      <c r="P234" s="324"/>
      <c r="Q234" s="324"/>
      <c r="R234" s="324"/>
      <c r="S234" s="324"/>
      <c r="T234" s="324"/>
      <c r="U234" s="324"/>
      <c r="V234" s="324"/>
      <c r="W234" s="324"/>
      <c r="X234" s="324"/>
      <c r="Y234" s="324"/>
      <c r="Z234" s="324"/>
      <c r="AA234" s="324"/>
      <c r="AB234" s="324"/>
      <c r="AC234" s="324"/>
      <c r="AD234" s="324"/>
      <c r="AE234" s="324"/>
      <c r="AF234" s="324"/>
      <c r="AG234" s="324"/>
      <c r="AH234" s="324"/>
      <c r="AI234" s="324"/>
      <c r="AJ234" s="324"/>
      <c r="AK234" s="325">
        <f t="shared" si="33"/>
        <v>0</v>
      </c>
      <c r="AL234" s="325">
        <v>0</v>
      </c>
    </row>
    <row r="235" spans="1:38" s="326" customFormat="1" ht="15" customHeight="1">
      <c r="A235" s="503"/>
      <c r="B235" s="504"/>
      <c r="C235" s="505" t="str">
        <f>IF($B235="","",IFERROR(VLOOKUP($B235,SERVIÇOS!$A:$F,2,0),IFERROR(VLOOKUP($B235,'COMPOSIÇÕES COMPLEMENTARES '!$C:$K,2,0),"")))</f>
        <v/>
      </c>
      <c r="D235" s="506" t="str">
        <f>IF($B235="","",IFERROR(VLOOKUP($B235,SERVIÇOS!$A:$F,3,0),IFERROR(VLOOKUP($B235,'COMPOSIÇÕES COMPLEMENTARES '!$C:$K,3,0),"")))</f>
        <v/>
      </c>
      <c r="E235" s="507"/>
      <c r="F235" s="508" t="str">
        <f>IF($B235="","",IFERROR(VLOOKUP($B235,SERVIÇOS!$A:$F,4,0),IFERROR(VLOOKUP($B235,'COMPOSIÇÕES COMPLEMENTARES '!$C:$K,6,0),"")))</f>
        <v/>
      </c>
      <c r="G235" s="508" t="str">
        <f>IF($B235="","",IFERROR(VLOOKUP($B235,SERVIÇOS!$A:$F,5,0),IFERROR(VLOOKUP($B235,'COMPOSIÇÕES COMPLEMENTARES '!$C:$K,7,0),"")))</f>
        <v/>
      </c>
      <c r="H235" s="508" t="str">
        <f t="shared" si="34"/>
        <v/>
      </c>
      <c r="I235" s="508" t="str">
        <f t="shared" si="35"/>
        <v/>
      </c>
      <c r="J235" s="508" t="str">
        <f t="shared" si="36"/>
        <v/>
      </c>
      <c r="K235" s="508" t="str">
        <f t="shared" si="37"/>
        <v/>
      </c>
      <c r="L235" s="508"/>
      <c r="M235" s="324"/>
      <c r="N235" s="324"/>
      <c r="O235" s="324"/>
      <c r="P235" s="324"/>
      <c r="Q235" s="324"/>
      <c r="R235" s="324"/>
      <c r="S235" s="324"/>
      <c r="T235" s="324"/>
      <c r="U235" s="324"/>
      <c r="V235" s="324"/>
      <c r="W235" s="324"/>
      <c r="X235" s="324"/>
      <c r="Y235" s="324"/>
      <c r="Z235" s="324"/>
      <c r="AA235" s="324"/>
      <c r="AB235" s="324"/>
      <c r="AC235" s="324"/>
      <c r="AD235" s="324"/>
      <c r="AE235" s="324"/>
      <c r="AF235" s="324"/>
      <c r="AG235" s="324"/>
      <c r="AH235" s="324"/>
      <c r="AI235" s="324"/>
      <c r="AJ235" s="324"/>
      <c r="AK235" s="325">
        <f t="shared" si="33"/>
        <v>0</v>
      </c>
      <c r="AL235" s="325">
        <v>0</v>
      </c>
    </row>
    <row r="236" spans="1:38" s="326" customFormat="1" ht="15" customHeight="1">
      <c r="A236" s="503"/>
      <c r="B236" s="504"/>
      <c r="C236" s="505" t="str">
        <f>IF($B236="","",IFERROR(VLOOKUP($B236,SERVIÇOS!$A:$F,2,0),IFERROR(VLOOKUP($B236,'COMPOSIÇÕES COMPLEMENTARES '!$C:$K,2,0),"")))</f>
        <v/>
      </c>
      <c r="D236" s="506" t="str">
        <f>IF($B236="","",IFERROR(VLOOKUP($B236,SERVIÇOS!$A:$F,3,0),IFERROR(VLOOKUP($B236,'COMPOSIÇÕES COMPLEMENTARES '!$C:$K,3,0),"")))</f>
        <v/>
      </c>
      <c r="E236" s="507"/>
      <c r="F236" s="508" t="str">
        <f>IF($B236="","",IFERROR(VLOOKUP($B236,SERVIÇOS!$A:$F,4,0),IFERROR(VLOOKUP($B236,'COMPOSIÇÕES COMPLEMENTARES '!$C:$K,6,0),"")))</f>
        <v/>
      </c>
      <c r="G236" s="508" t="str">
        <f>IF($B236="","",IFERROR(VLOOKUP($B236,SERVIÇOS!$A:$F,5,0),IFERROR(VLOOKUP($B236,'COMPOSIÇÕES COMPLEMENTARES '!$C:$K,7,0),"")))</f>
        <v/>
      </c>
      <c r="H236" s="508" t="str">
        <f t="shared" si="34"/>
        <v/>
      </c>
      <c r="I236" s="508" t="str">
        <f t="shared" si="35"/>
        <v/>
      </c>
      <c r="J236" s="508" t="str">
        <f t="shared" si="36"/>
        <v/>
      </c>
      <c r="K236" s="508" t="str">
        <f t="shared" si="37"/>
        <v/>
      </c>
      <c r="L236" s="508"/>
      <c r="M236" s="324"/>
      <c r="N236" s="324"/>
      <c r="O236" s="324"/>
      <c r="P236" s="324"/>
      <c r="Q236" s="324"/>
      <c r="R236" s="324"/>
      <c r="S236" s="324"/>
      <c r="T236" s="324"/>
      <c r="U236" s="324"/>
      <c r="V236" s="324"/>
      <c r="W236" s="324"/>
      <c r="X236" s="324"/>
      <c r="Y236" s="324"/>
      <c r="Z236" s="324"/>
      <c r="AA236" s="324"/>
      <c r="AB236" s="324"/>
      <c r="AC236" s="324"/>
      <c r="AD236" s="324"/>
      <c r="AE236" s="324"/>
      <c r="AF236" s="324"/>
      <c r="AG236" s="324"/>
      <c r="AH236" s="324"/>
      <c r="AI236" s="324"/>
      <c r="AJ236" s="324"/>
      <c r="AK236" s="325">
        <f t="shared" si="33"/>
        <v>0</v>
      </c>
      <c r="AL236" s="325">
        <v>0</v>
      </c>
    </row>
    <row r="237" spans="1:38" s="326" customFormat="1" ht="15" customHeight="1">
      <c r="A237" s="503"/>
      <c r="B237" s="504"/>
      <c r="C237" s="505" t="str">
        <f>IF($B237="","",IFERROR(VLOOKUP($B237,SERVIÇOS!$A:$F,2,0),IFERROR(VLOOKUP($B237,'COMPOSIÇÕES COMPLEMENTARES '!$C:$K,2,0),"")))</f>
        <v/>
      </c>
      <c r="D237" s="506" t="str">
        <f>IF($B237="","",IFERROR(VLOOKUP($B237,SERVIÇOS!$A:$F,3,0),IFERROR(VLOOKUP($B237,'COMPOSIÇÕES COMPLEMENTARES '!$C:$K,3,0),"")))</f>
        <v/>
      </c>
      <c r="E237" s="507"/>
      <c r="F237" s="508" t="str">
        <f>IF($B237="","",IFERROR(VLOOKUP($B237,SERVIÇOS!$A:$F,4,0),IFERROR(VLOOKUP($B237,'COMPOSIÇÕES COMPLEMENTARES '!$C:$K,6,0),"")))</f>
        <v/>
      </c>
      <c r="G237" s="508" t="str">
        <f>IF($B237="","",IFERROR(VLOOKUP($B237,SERVIÇOS!$A:$F,5,0),IFERROR(VLOOKUP($B237,'COMPOSIÇÕES COMPLEMENTARES '!$C:$K,7,0),"")))</f>
        <v/>
      </c>
      <c r="H237" s="508" t="str">
        <f t="shared" si="34"/>
        <v/>
      </c>
      <c r="I237" s="508" t="str">
        <f t="shared" si="35"/>
        <v/>
      </c>
      <c r="J237" s="508" t="str">
        <f t="shared" si="36"/>
        <v/>
      </c>
      <c r="K237" s="508" t="str">
        <f t="shared" si="37"/>
        <v/>
      </c>
      <c r="L237" s="508"/>
      <c r="M237" s="324"/>
      <c r="N237" s="324"/>
      <c r="O237" s="324"/>
      <c r="P237" s="324"/>
      <c r="Q237" s="324"/>
      <c r="R237" s="324"/>
      <c r="S237" s="324"/>
      <c r="T237" s="324"/>
      <c r="U237" s="324"/>
      <c r="V237" s="324"/>
      <c r="W237" s="324"/>
      <c r="X237" s="324"/>
      <c r="Y237" s="324"/>
      <c r="Z237" s="324"/>
      <c r="AA237" s="324"/>
      <c r="AB237" s="324"/>
      <c r="AC237" s="324"/>
      <c r="AD237" s="324"/>
      <c r="AE237" s="324"/>
      <c r="AF237" s="324"/>
      <c r="AG237" s="324"/>
      <c r="AH237" s="324"/>
      <c r="AI237" s="324"/>
      <c r="AJ237" s="324"/>
      <c r="AK237" s="325">
        <f t="shared" si="33"/>
        <v>0</v>
      </c>
      <c r="AL237" s="325">
        <v>0</v>
      </c>
    </row>
    <row r="238" spans="1:38" s="326" customFormat="1" ht="15" customHeight="1">
      <c r="A238" s="503"/>
      <c r="B238" s="504"/>
      <c r="C238" s="505" t="str">
        <f>IF($B238="","",IFERROR(VLOOKUP($B238,SERVIÇOS!$A:$F,2,0),IFERROR(VLOOKUP($B238,'COMPOSIÇÕES COMPLEMENTARES '!$C:$K,2,0),"")))</f>
        <v/>
      </c>
      <c r="D238" s="506" t="str">
        <f>IF($B238="","",IFERROR(VLOOKUP($B238,SERVIÇOS!$A:$F,3,0),IFERROR(VLOOKUP($B238,'COMPOSIÇÕES COMPLEMENTARES '!$C:$K,3,0),"")))</f>
        <v/>
      </c>
      <c r="E238" s="507"/>
      <c r="F238" s="508" t="str">
        <f>IF($B238="","",IFERROR(VLOOKUP($B238,SERVIÇOS!$A:$F,4,0),IFERROR(VLOOKUP($B238,'COMPOSIÇÕES COMPLEMENTARES '!$C:$K,6,0),"")))</f>
        <v/>
      </c>
      <c r="G238" s="508" t="str">
        <f>IF($B238="","",IFERROR(VLOOKUP($B238,SERVIÇOS!$A:$F,5,0),IFERROR(VLOOKUP($B238,'COMPOSIÇÕES COMPLEMENTARES '!$C:$K,7,0),"")))</f>
        <v/>
      </c>
      <c r="H238" s="508" t="str">
        <f t="shared" si="34"/>
        <v/>
      </c>
      <c r="I238" s="508" t="str">
        <f t="shared" si="35"/>
        <v/>
      </c>
      <c r="J238" s="508" t="str">
        <f t="shared" si="36"/>
        <v/>
      </c>
      <c r="K238" s="508" t="str">
        <f t="shared" si="37"/>
        <v/>
      </c>
      <c r="L238" s="508"/>
      <c r="M238" s="324"/>
      <c r="N238" s="324"/>
      <c r="O238" s="324"/>
      <c r="P238" s="324"/>
      <c r="Q238" s="324"/>
      <c r="R238" s="324"/>
      <c r="S238" s="324"/>
      <c r="T238" s="324"/>
      <c r="U238" s="324"/>
      <c r="V238" s="324"/>
      <c r="W238" s="324"/>
      <c r="X238" s="324"/>
      <c r="Y238" s="324"/>
      <c r="Z238" s="324"/>
      <c r="AA238" s="324"/>
      <c r="AB238" s="324"/>
      <c r="AC238" s="324"/>
      <c r="AD238" s="324"/>
      <c r="AE238" s="324"/>
      <c r="AF238" s="324"/>
      <c r="AG238" s="324"/>
      <c r="AH238" s="324"/>
      <c r="AI238" s="324"/>
      <c r="AJ238" s="324"/>
      <c r="AK238" s="325">
        <f t="shared" si="33"/>
        <v>0</v>
      </c>
      <c r="AL238" s="325">
        <v>0</v>
      </c>
    </row>
    <row r="239" spans="1:38" s="326" customFormat="1" ht="15" customHeight="1">
      <c r="A239" s="503"/>
      <c r="B239" s="504"/>
      <c r="C239" s="505" t="str">
        <f>IF($B239="","",IFERROR(VLOOKUP($B239,SERVIÇOS!$A:$F,2,0),IFERROR(VLOOKUP($B239,'COMPOSIÇÕES COMPLEMENTARES '!$C:$K,2,0),"")))</f>
        <v/>
      </c>
      <c r="D239" s="506" t="str">
        <f>IF($B239="","",IFERROR(VLOOKUP($B239,SERVIÇOS!$A:$F,3,0),IFERROR(VLOOKUP($B239,'COMPOSIÇÕES COMPLEMENTARES '!$C:$K,3,0),"")))</f>
        <v/>
      </c>
      <c r="E239" s="507"/>
      <c r="F239" s="508" t="str">
        <f>IF($B239="","",IFERROR(VLOOKUP($B239,SERVIÇOS!$A:$F,4,0),IFERROR(VLOOKUP($B239,'COMPOSIÇÕES COMPLEMENTARES '!$C:$K,6,0),"")))</f>
        <v/>
      </c>
      <c r="G239" s="508" t="str">
        <f>IF($B239="","",IFERROR(VLOOKUP($B239,SERVIÇOS!$A:$F,5,0),IFERROR(VLOOKUP($B239,'COMPOSIÇÕES COMPLEMENTARES '!$C:$K,7,0),"")))</f>
        <v/>
      </c>
      <c r="H239" s="508" t="str">
        <f t="shared" si="34"/>
        <v/>
      </c>
      <c r="I239" s="508" t="str">
        <f t="shared" si="35"/>
        <v/>
      </c>
      <c r="J239" s="508" t="str">
        <f t="shared" si="36"/>
        <v/>
      </c>
      <c r="K239" s="508" t="str">
        <f t="shared" si="37"/>
        <v/>
      </c>
      <c r="L239" s="508"/>
      <c r="M239" s="324"/>
      <c r="N239" s="324"/>
      <c r="O239" s="324"/>
      <c r="P239" s="324"/>
      <c r="Q239" s="324"/>
      <c r="R239" s="324"/>
      <c r="S239" s="324"/>
      <c r="T239" s="324"/>
      <c r="U239" s="324"/>
      <c r="V239" s="324"/>
      <c r="W239" s="324"/>
      <c r="X239" s="324"/>
      <c r="Y239" s="324"/>
      <c r="Z239" s="324"/>
      <c r="AA239" s="324"/>
      <c r="AB239" s="324"/>
      <c r="AC239" s="324"/>
      <c r="AD239" s="324"/>
      <c r="AE239" s="324"/>
      <c r="AF239" s="324"/>
      <c r="AG239" s="324"/>
      <c r="AH239" s="324"/>
      <c r="AI239" s="324"/>
      <c r="AJ239" s="324"/>
      <c r="AK239" s="325">
        <f t="shared" si="33"/>
        <v>0</v>
      </c>
      <c r="AL239" s="325">
        <v>0</v>
      </c>
    </row>
    <row r="240" spans="1:38" s="326" customFormat="1" ht="15" customHeight="1">
      <c r="A240" s="503"/>
      <c r="B240" s="504"/>
      <c r="C240" s="505" t="str">
        <f>IF($B240="","",IFERROR(VLOOKUP($B240,SERVIÇOS!$A:$F,2,0),IFERROR(VLOOKUP($B240,'COMPOSIÇÕES COMPLEMENTARES '!$C:$K,2,0),"")))</f>
        <v/>
      </c>
      <c r="D240" s="506" t="str">
        <f>IF($B240="","",IFERROR(VLOOKUP($B240,SERVIÇOS!$A:$F,3,0),IFERROR(VLOOKUP($B240,'COMPOSIÇÕES COMPLEMENTARES '!$C:$K,3,0),"")))</f>
        <v/>
      </c>
      <c r="E240" s="507"/>
      <c r="F240" s="508" t="str">
        <f>IF($B240="","",IFERROR(VLOOKUP($B240,SERVIÇOS!$A:$F,4,0),IFERROR(VLOOKUP($B240,'COMPOSIÇÕES COMPLEMENTARES '!$C:$K,6,0),"")))</f>
        <v/>
      </c>
      <c r="G240" s="508" t="str">
        <f>IF($B240="","",IFERROR(VLOOKUP($B240,SERVIÇOS!$A:$F,5,0),IFERROR(VLOOKUP($B240,'COMPOSIÇÕES COMPLEMENTARES '!$C:$K,7,0),"")))</f>
        <v/>
      </c>
      <c r="H240" s="508" t="str">
        <f t="shared" si="34"/>
        <v/>
      </c>
      <c r="I240" s="508" t="str">
        <f t="shared" si="35"/>
        <v/>
      </c>
      <c r="J240" s="508" t="str">
        <f t="shared" si="36"/>
        <v/>
      </c>
      <c r="K240" s="508" t="str">
        <f t="shared" si="37"/>
        <v/>
      </c>
      <c r="L240" s="508"/>
      <c r="M240" s="324"/>
      <c r="N240" s="324"/>
      <c r="O240" s="324"/>
      <c r="P240" s="324"/>
      <c r="Q240" s="324"/>
      <c r="R240" s="324"/>
      <c r="S240" s="324"/>
      <c r="T240" s="324"/>
      <c r="U240" s="324"/>
      <c r="V240" s="324"/>
      <c r="W240" s="324"/>
      <c r="X240" s="324"/>
      <c r="Y240" s="324"/>
      <c r="Z240" s="324"/>
      <c r="AA240" s="324"/>
      <c r="AB240" s="324"/>
      <c r="AC240" s="324"/>
      <c r="AD240" s="324"/>
      <c r="AE240" s="324"/>
      <c r="AF240" s="324"/>
      <c r="AG240" s="324"/>
      <c r="AH240" s="324"/>
      <c r="AI240" s="324"/>
      <c r="AJ240" s="324"/>
      <c r="AK240" s="325">
        <f t="shared" ref="AK240:AK303" si="38">B240-AL240</f>
        <v>0</v>
      </c>
      <c r="AL240" s="325">
        <v>0</v>
      </c>
    </row>
    <row r="241" spans="1:38" s="326" customFormat="1" ht="15" customHeight="1">
      <c r="A241" s="503"/>
      <c r="B241" s="504"/>
      <c r="C241" s="505" t="str">
        <f>IF($B241="","",IFERROR(VLOOKUP($B241,SERVIÇOS!$A:$F,2,0),IFERROR(VLOOKUP($B241,'COMPOSIÇÕES COMPLEMENTARES '!$C:$K,2,0),"")))</f>
        <v/>
      </c>
      <c r="D241" s="506" t="str">
        <f>IF($B241="","",IFERROR(VLOOKUP($B241,SERVIÇOS!$A:$F,3,0),IFERROR(VLOOKUP($B241,'COMPOSIÇÕES COMPLEMENTARES '!$C:$K,3,0),"")))</f>
        <v/>
      </c>
      <c r="E241" s="507"/>
      <c r="F241" s="508" t="str">
        <f>IF($B241="","",IFERROR(VLOOKUP($B241,SERVIÇOS!$A:$F,4,0),IFERROR(VLOOKUP($B241,'COMPOSIÇÕES COMPLEMENTARES '!$C:$K,6,0),"")))</f>
        <v/>
      </c>
      <c r="G241" s="508" t="str">
        <f>IF($B241="","",IFERROR(VLOOKUP($B241,SERVIÇOS!$A:$F,5,0),IFERROR(VLOOKUP($B241,'COMPOSIÇÕES COMPLEMENTARES '!$C:$K,7,0),"")))</f>
        <v/>
      </c>
      <c r="H241" s="508" t="str">
        <f t="shared" si="34"/>
        <v/>
      </c>
      <c r="I241" s="508" t="str">
        <f t="shared" si="35"/>
        <v/>
      </c>
      <c r="J241" s="508" t="str">
        <f t="shared" si="36"/>
        <v/>
      </c>
      <c r="K241" s="508" t="str">
        <f t="shared" si="37"/>
        <v/>
      </c>
      <c r="L241" s="508"/>
      <c r="M241" s="324"/>
      <c r="N241" s="324"/>
      <c r="O241" s="324"/>
      <c r="P241" s="324"/>
      <c r="Q241" s="324"/>
      <c r="R241" s="324"/>
      <c r="S241" s="324"/>
      <c r="T241" s="324"/>
      <c r="U241" s="324"/>
      <c r="V241" s="324"/>
      <c r="W241" s="324"/>
      <c r="X241" s="324"/>
      <c r="Y241" s="324"/>
      <c r="Z241" s="324"/>
      <c r="AA241" s="324"/>
      <c r="AB241" s="324"/>
      <c r="AC241" s="324"/>
      <c r="AD241" s="324"/>
      <c r="AE241" s="324"/>
      <c r="AF241" s="324"/>
      <c r="AG241" s="324"/>
      <c r="AH241" s="324"/>
      <c r="AI241" s="324"/>
      <c r="AJ241" s="324"/>
      <c r="AK241" s="325">
        <f t="shared" si="38"/>
        <v>0</v>
      </c>
      <c r="AL241" s="325">
        <v>0</v>
      </c>
    </row>
    <row r="242" spans="1:38" s="326" customFormat="1" ht="15" customHeight="1">
      <c r="A242" s="503"/>
      <c r="B242" s="504"/>
      <c r="C242" s="505" t="str">
        <f>IF($B242="","",IFERROR(VLOOKUP($B242,SERVIÇOS!$A:$F,2,0),IFERROR(VLOOKUP($B242,'COMPOSIÇÕES COMPLEMENTARES '!$C:$K,2,0),"")))</f>
        <v/>
      </c>
      <c r="D242" s="506" t="str">
        <f>IF($B242="","",IFERROR(VLOOKUP($B242,SERVIÇOS!$A:$F,3,0),IFERROR(VLOOKUP($B242,'COMPOSIÇÕES COMPLEMENTARES '!$C:$K,3,0),"")))</f>
        <v/>
      </c>
      <c r="E242" s="507"/>
      <c r="F242" s="508" t="str">
        <f>IF($B242="","",IFERROR(VLOOKUP($B242,SERVIÇOS!$A:$F,4,0),IFERROR(VLOOKUP($B242,'COMPOSIÇÕES COMPLEMENTARES '!$C:$K,6,0),"")))</f>
        <v/>
      </c>
      <c r="G242" s="508" t="str">
        <f>IF($B242="","",IFERROR(VLOOKUP($B242,SERVIÇOS!$A:$F,5,0),IFERROR(VLOOKUP($B242,'COMPOSIÇÕES COMPLEMENTARES '!$C:$K,7,0),"")))</f>
        <v/>
      </c>
      <c r="H242" s="508" t="str">
        <f t="shared" si="34"/>
        <v/>
      </c>
      <c r="I242" s="508" t="str">
        <f t="shared" si="35"/>
        <v/>
      </c>
      <c r="J242" s="508" t="str">
        <f t="shared" si="36"/>
        <v/>
      </c>
      <c r="K242" s="508" t="str">
        <f t="shared" si="37"/>
        <v/>
      </c>
      <c r="L242" s="508"/>
      <c r="M242" s="324"/>
      <c r="N242" s="324"/>
      <c r="O242" s="324"/>
      <c r="P242" s="324"/>
      <c r="Q242" s="324"/>
      <c r="R242" s="324"/>
      <c r="S242" s="324"/>
      <c r="T242" s="324"/>
      <c r="U242" s="324"/>
      <c r="V242" s="324"/>
      <c r="W242" s="324"/>
      <c r="X242" s="324"/>
      <c r="Y242" s="324"/>
      <c r="Z242" s="324"/>
      <c r="AA242" s="324"/>
      <c r="AB242" s="324"/>
      <c r="AC242" s="324"/>
      <c r="AD242" s="324"/>
      <c r="AE242" s="324"/>
      <c r="AF242" s="324"/>
      <c r="AG242" s="324"/>
      <c r="AH242" s="324"/>
      <c r="AI242" s="324"/>
      <c r="AJ242" s="324"/>
      <c r="AK242" s="325">
        <f t="shared" si="38"/>
        <v>0</v>
      </c>
      <c r="AL242" s="325">
        <v>0</v>
      </c>
    </row>
    <row r="243" spans="1:38" s="326" customFormat="1" ht="15" customHeight="1">
      <c r="A243" s="503"/>
      <c r="B243" s="504"/>
      <c r="C243" s="505" t="str">
        <f>IF($B243="","",IFERROR(VLOOKUP($B243,SERVIÇOS!$A:$F,2,0),IFERROR(VLOOKUP($B243,'COMPOSIÇÕES COMPLEMENTARES '!$C:$K,2,0),"")))</f>
        <v/>
      </c>
      <c r="D243" s="506" t="str">
        <f>IF($B243="","",IFERROR(VLOOKUP($B243,SERVIÇOS!$A:$F,3,0),IFERROR(VLOOKUP($B243,'COMPOSIÇÕES COMPLEMENTARES '!$C:$K,3,0),"")))</f>
        <v/>
      </c>
      <c r="E243" s="507"/>
      <c r="F243" s="508" t="str">
        <f>IF($B243="","",IFERROR(VLOOKUP($B243,SERVIÇOS!$A:$F,4,0),IFERROR(VLOOKUP($B243,'COMPOSIÇÕES COMPLEMENTARES '!$C:$K,6,0),"")))</f>
        <v/>
      </c>
      <c r="G243" s="508" t="str">
        <f>IF($B243="","",IFERROR(VLOOKUP($B243,SERVIÇOS!$A:$F,5,0),IFERROR(VLOOKUP($B243,'COMPOSIÇÕES COMPLEMENTARES '!$C:$K,7,0),"")))</f>
        <v/>
      </c>
      <c r="H243" s="508" t="str">
        <f t="shared" si="34"/>
        <v/>
      </c>
      <c r="I243" s="508" t="str">
        <f t="shared" si="35"/>
        <v/>
      </c>
      <c r="J243" s="508" t="str">
        <f t="shared" si="36"/>
        <v/>
      </c>
      <c r="K243" s="508" t="str">
        <f t="shared" si="37"/>
        <v/>
      </c>
      <c r="L243" s="508"/>
      <c r="M243" s="324"/>
      <c r="N243" s="324"/>
      <c r="O243" s="324"/>
      <c r="P243" s="324"/>
      <c r="Q243" s="324"/>
      <c r="R243" s="324"/>
      <c r="S243" s="324"/>
      <c r="T243" s="324"/>
      <c r="U243" s="324"/>
      <c r="V243" s="324"/>
      <c r="W243" s="324"/>
      <c r="X243" s="324"/>
      <c r="Y243" s="324"/>
      <c r="Z243" s="324"/>
      <c r="AA243" s="324"/>
      <c r="AB243" s="324"/>
      <c r="AC243" s="324"/>
      <c r="AD243" s="324"/>
      <c r="AE243" s="324"/>
      <c r="AF243" s="324"/>
      <c r="AG243" s="324"/>
      <c r="AH243" s="324"/>
      <c r="AI243" s="324"/>
      <c r="AJ243" s="324"/>
      <c r="AK243" s="325">
        <f t="shared" si="38"/>
        <v>0</v>
      </c>
      <c r="AL243" s="325">
        <v>0</v>
      </c>
    </row>
    <row r="244" spans="1:38" s="326" customFormat="1" ht="15" customHeight="1">
      <c r="A244" s="503"/>
      <c r="B244" s="504"/>
      <c r="C244" s="505" t="str">
        <f>IF($B244="","",IFERROR(VLOOKUP($B244,SERVIÇOS!$A:$F,2,0),IFERROR(VLOOKUP($B244,'COMPOSIÇÕES COMPLEMENTARES '!$C:$K,2,0),"")))</f>
        <v/>
      </c>
      <c r="D244" s="506" t="str">
        <f>IF($B244="","",IFERROR(VLOOKUP($B244,SERVIÇOS!$A:$F,3,0),IFERROR(VLOOKUP($B244,'COMPOSIÇÕES COMPLEMENTARES '!$C:$K,3,0),"")))</f>
        <v/>
      </c>
      <c r="E244" s="507"/>
      <c r="F244" s="508" t="str">
        <f>IF($B244="","",IFERROR(VLOOKUP($B244,SERVIÇOS!$A:$F,4,0),IFERROR(VLOOKUP($B244,'COMPOSIÇÕES COMPLEMENTARES '!$C:$K,6,0),"")))</f>
        <v/>
      </c>
      <c r="G244" s="508" t="str">
        <f>IF($B244="","",IFERROR(VLOOKUP($B244,SERVIÇOS!$A:$F,5,0),IFERROR(VLOOKUP($B244,'COMPOSIÇÕES COMPLEMENTARES '!$C:$K,7,0),"")))</f>
        <v/>
      </c>
      <c r="H244" s="508" t="str">
        <f t="shared" si="34"/>
        <v/>
      </c>
      <c r="I244" s="508" t="str">
        <f t="shared" si="35"/>
        <v/>
      </c>
      <c r="J244" s="508" t="str">
        <f t="shared" si="36"/>
        <v/>
      </c>
      <c r="K244" s="508" t="str">
        <f t="shared" si="37"/>
        <v/>
      </c>
      <c r="L244" s="508"/>
      <c r="M244" s="324"/>
      <c r="N244" s="324"/>
      <c r="O244" s="324"/>
      <c r="P244" s="324"/>
      <c r="Q244" s="324"/>
      <c r="R244" s="324"/>
      <c r="S244" s="324"/>
      <c r="T244" s="324"/>
      <c r="U244" s="324"/>
      <c r="V244" s="324"/>
      <c r="W244" s="324"/>
      <c r="X244" s="324"/>
      <c r="Y244" s="324"/>
      <c r="Z244" s="324"/>
      <c r="AA244" s="324"/>
      <c r="AB244" s="324"/>
      <c r="AC244" s="324"/>
      <c r="AD244" s="324"/>
      <c r="AE244" s="324"/>
      <c r="AF244" s="324"/>
      <c r="AG244" s="324"/>
      <c r="AH244" s="324"/>
      <c r="AI244" s="324"/>
      <c r="AJ244" s="324"/>
      <c r="AK244" s="325">
        <f t="shared" si="38"/>
        <v>0</v>
      </c>
      <c r="AL244" s="325">
        <v>0</v>
      </c>
    </row>
    <row r="245" spans="1:38" s="326" customFormat="1" ht="15" customHeight="1">
      <c r="A245" s="503"/>
      <c r="B245" s="504"/>
      <c r="C245" s="505" t="str">
        <f>IF($B245="","",IFERROR(VLOOKUP($B245,SERVIÇOS!$A:$F,2,0),IFERROR(VLOOKUP($B245,'COMPOSIÇÕES COMPLEMENTARES '!$C:$K,2,0),"")))</f>
        <v/>
      </c>
      <c r="D245" s="506" t="str">
        <f>IF($B245="","",IFERROR(VLOOKUP($B245,SERVIÇOS!$A:$F,3,0),IFERROR(VLOOKUP($B245,'COMPOSIÇÕES COMPLEMENTARES '!$C:$K,3,0),"")))</f>
        <v/>
      </c>
      <c r="E245" s="507"/>
      <c r="F245" s="508" t="str">
        <f>IF($B245="","",IFERROR(VLOOKUP($B245,SERVIÇOS!$A:$F,4,0),IFERROR(VLOOKUP($B245,'COMPOSIÇÕES COMPLEMENTARES '!$C:$K,6,0),"")))</f>
        <v/>
      </c>
      <c r="G245" s="508" t="str">
        <f>IF($B245="","",IFERROR(VLOOKUP($B245,SERVIÇOS!$A:$F,5,0),IFERROR(VLOOKUP($B245,'COMPOSIÇÕES COMPLEMENTARES '!$C:$K,7,0),"")))</f>
        <v/>
      </c>
      <c r="H245" s="508" t="str">
        <f t="shared" si="34"/>
        <v/>
      </c>
      <c r="I245" s="508" t="str">
        <f t="shared" si="35"/>
        <v/>
      </c>
      <c r="J245" s="508" t="str">
        <f t="shared" si="36"/>
        <v/>
      </c>
      <c r="K245" s="508" t="str">
        <f t="shared" si="37"/>
        <v/>
      </c>
      <c r="L245" s="508"/>
      <c r="M245" s="324"/>
      <c r="N245" s="324"/>
      <c r="O245" s="324"/>
      <c r="P245" s="324"/>
      <c r="Q245" s="324"/>
      <c r="R245" s="324"/>
      <c r="S245" s="324"/>
      <c r="T245" s="324"/>
      <c r="U245" s="324"/>
      <c r="V245" s="324"/>
      <c r="W245" s="324"/>
      <c r="X245" s="324"/>
      <c r="Y245" s="324"/>
      <c r="Z245" s="324"/>
      <c r="AA245" s="324"/>
      <c r="AB245" s="324"/>
      <c r="AC245" s="324"/>
      <c r="AD245" s="324"/>
      <c r="AE245" s="324"/>
      <c r="AF245" s="324"/>
      <c r="AG245" s="324"/>
      <c r="AH245" s="324"/>
      <c r="AI245" s="324"/>
      <c r="AJ245" s="324"/>
      <c r="AK245" s="325">
        <f t="shared" si="38"/>
        <v>0</v>
      </c>
      <c r="AL245" s="325">
        <v>0</v>
      </c>
    </row>
    <row r="246" spans="1:38" s="326" customFormat="1" ht="15" customHeight="1">
      <c r="A246" s="503"/>
      <c r="B246" s="504"/>
      <c r="C246" s="505" t="str">
        <f>IF($B246="","",IFERROR(VLOOKUP($B246,SERVIÇOS!$A:$F,2,0),IFERROR(VLOOKUP($B246,'COMPOSIÇÕES COMPLEMENTARES '!$C:$K,2,0),"")))</f>
        <v/>
      </c>
      <c r="D246" s="506" t="str">
        <f>IF($B246="","",IFERROR(VLOOKUP($B246,SERVIÇOS!$A:$F,3,0),IFERROR(VLOOKUP($B246,'COMPOSIÇÕES COMPLEMENTARES '!$C:$K,3,0),"")))</f>
        <v/>
      </c>
      <c r="E246" s="507"/>
      <c r="F246" s="508" t="str">
        <f>IF($B246="","",IFERROR(VLOOKUP($B246,SERVIÇOS!$A:$F,4,0),IFERROR(VLOOKUP($B246,'COMPOSIÇÕES COMPLEMENTARES '!$C:$K,6,0),"")))</f>
        <v/>
      </c>
      <c r="G246" s="508" t="str">
        <f>IF($B246="","",IFERROR(VLOOKUP($B246,SERVIÇOS!$A:$F,5,0),IFERROR(VLOOKUP($B246,'COMPOSIÇÕES COMPLEMENTARES '!$C:$K,7,0),"")))</f>
        <v/>
      </c>
      <c r="H246" s="508" t="str">
        <f t="shared" si="34"/>
        <v/>
      </c>
      <c r="I246" s="508" t="str">
        <f t="shared" si="35"/>
        <v/>
      </c>
      <c r="J246" s="508" t="str">
        <f t="shared" si="36"/>
        <v/>
      </c>
      <c r="K246" s="508" t="str">
        <f t="shared" si="37"/>
        <v/>
      </c>
      <c r="L246" s="508"/>
      <c r="M246" s="324"/>
      <c r="N246" s="324"/>
      <c r="O246" s="324"/>
      <c r="P246" s="324"/>
      <c r="Q246" s="324"/>
      <c r="R246" s="324"/>
      <c r="S246" s="324"/>
      <c r="T246" s="324"/>
      <c r="U246" s="324"/>
      <c r="V246" s="324"/>
      <c r="W246" s="324"/>
      <c r="X246" s="324"/>
      <c r="Y246" s="324"/>
      <c r="Z246" s="324"/>
      <c r="AA246" s="324"/>
      <c r="AB246" s="324"/>
      <c r="AC246" s="324"/>
      <c r="AD246" s="324"/>
      <c r="AE246" s="324"/>
      <c r="AF246" s="324"/>
      <c r="AG246" s="324"/>
      <c r="AH246" s="324"/>
      <c r="AI246" s="324"/>
      <c r="AJ246" s="324"/>
      <c r="AK246" s="325">
        <f t="shared" si="38"/>
        <v>0</v>
      </c>
      <c r="AL246" s="325">
        <v>0</v>
      </c>
    </row>
    <row r="247" spans="1:38" s="326" customFormat="1" ht="15" customHeight="1">
      <c r="A247" s="503"/>
      <c r="B247" s="504"/>
      <c r="C247" s="505" t="str">
        <f>IF($B247="","",IFERROR(VLOOKUP($B247,SERVIÇOS!$A:$F,2,0),IFERROR(VLOOKUP($B247,'COMPOSIÇÕES COMPLEMENTARES '!$C:$K,2,0),"")))</f>
        <v/>
      </c>
      <c r="D247" s="506" t="str">
        <f>IF($B247="","",IFERROR(VLOOKUP($B247,SERVIÇOS!$A:$F,3,0),IFERROR(VLOOKUP($B247,'COMPOSIÇÕES COMPLEMENTARES '!$C:$K,3,0),"")))</f>
        <v/>
      </c>
      <c r="E247" s="507"/>
      <c r="F247" s="508" t="str">
        <f>IF($B247="","",IFERROR(VLOOKUP($B247,SERVIÇOS!$A:$F,4,0),IFERROR(VLOOKUP($B247,'COMPOSIÇÕES COMPLEMENTARES '!$C:$K,6,0),"")))</f>
        <v/>
      </c>
      <c r="G247" s="508" t="str">
        <f>IF($B247="","",IFERROR(VLOOKUP($B247,SERVIÇOS!$A:$F,5,0),IFERROR(VLOOKUP($B247,'COMPOSIÇÕES COMPLEMENTARES '!$C:$K,7,0),"")))</f>
        <v/>
      </c>
      <c r="H247" s="508" t="str">
        <f t="shared" si="34"/>
        <v/>
      </c>
      <c r="I247" s="508" t="str">
        <f t="shared" si="35"/>
        <v/>
      </c>
      <c r="J247" s="508" t="str">
        <f t="shared" si="36"/>
        <v/>
      </c>
      <c r="K247" s="508" t="str">
        <f t="shared" si="37"/>
        <v/>
      </c>
      <c r="L247" s="508"/>
      <c r="M247" s="324"/>
      <c r="N247" s="324"/>
      <c r="O247" s="324"/>
      <c r="P247" s="324"/>
      <c r="Q247" s="324"/>
      <c r="R247" s="324"/>
      <c r="S247" s="324"/>
      <c r="T247" s="324"/>
      <c r="U247" s="324"/>
      <c r="V247" s="324"/>
      <c r="W247" s="324"/>
      <c r="X247" s="324"/>
      <c r="Y247" s="324"/>
      <c r="Z247" s="324"/>
      <c r="AA247" s="324"/>
      <c r="AB247" s="324"/>
      <c r="AC247" s="324"/>
      <c r="AD247" s="324"/>
      <c r="AE247" s="324"/>
      <c r="AF247" s="324"/>
      <c r="AG247" s="324"/>
      <c r="AH247" s="324"/>
      <c r="AI247" s="324"/>
      <c r="AJ247" s="324"/>
      <c r="AK247" s="325">
        <f t="shared" si="38"/>
        <v>0</v>
      </c>
      <c r="AL247" s="325">
        <v>0</v>
      </c>
    </row>
    <row r="248" spans="1:38" s="326" customFormat="1" ht="15" customHeight="1">
      <c r="A248" s="503"/>
      <c r="B248" s="504"/>
      <c r="C248" s="505" t="str">
        <f>IF($B248="","",IFERROR(VLOOKUP($B248,SERVIÇOS!$A:$F,2,0),IFERROR(VLOOKUP($B248,'COMPOSIÇÕES COMPLEMENTARES '!$C:$K,2,0),"")))</f>
        <v/>
      </c>
      <c r="D248" s="506" t="str">
        <f>IF($B248="","",IFERROR(VLOOKUP($B248,SERVIÇOS!$A:$F,3,0),IFERROR(VLOOKUP($B248,'COMPOSIÇÕES COMPLEMENTARES '!$C:$K,3,0),"")))</f>
        <v/>
      </c>
      <c r="E248" s="507"/>
      <c r="F248" s="508" t="str">
        <f>IF($B248="","",IFERROR(VLOOKUP($B248,SERVIÇOS!$A:$F,4,0),IFERROR(VLOOKUP($B248,'COMPOSIÇÕES COMPLEMENTARES '!$C:$K,6,0),"")))</f>
        <v/>
      </c>
      <c r="G248" s="508" t="str">
        <f>IF($B248="","",IFERROR(VLOOKUP($B248,SERVIÇOS!$A:$F,5,0),IFERROR(VLOOKUP($B248,'COMPOSIÇÕES COMPLEMENTARES '!$C:$K,7,0),"")))</f>
        <v/>
      </c>
      <c r="H248" s="508" t="str">
        <f t="shared" si="34"/>
        <v/>
      </c>
      <c r="I248" s="508" t="str">
        <f t="shared" si="35"/>
        <v/>
      </c>
      <c r="J248" s="508" t="str">
        <f t="shared" si="36"/>
        <v/>
      </c>
      <c r="K248" s="508" t="str">
        <f t="shared" si="37"/>
        <v/>
      </c>
      <c r="L248" s="508"/>
      <c r="M248" s="324"/>
      <c r="N248" s="324"/>
      <c r="O248" s="324"/>
      <c r="P248" s="324"/>
      <c r="Q248" s="324"/>
      <c r="R248" s="324"/>
      <c r="S248" s="324"/>
      <c r="T248" s="324"/>
      <c r="U248" s="324"/>
      <c r="V248" s="324"/>
      <c r="W248" s="324"/>
      <c r="X248" s="324"/>
      <c r="Y248" s="324"/>
      <c r="Z248" s="324"/>
      <c r="AA248" s="324"/>
      <c r="AB248" s="324"/>
      <c r="AC248" s="324"/>
      <c r="AD248" s="324"/>
      <c r="AE248" s="324"/>
      <c r="AF248" s="324"/>
      <c r="AG248" s="324"/>
      <c r="AH248" s="324"/>
      <c r="AI248" s="324"/>
      <c r="AJ248" s="324"/>
      <c r="AK248" s="325">
        <f t="shared" si="38"/>
        <v>0</v>
      </c>
      <c r="AL248" s="325">
        <v>0</v>
      </c>
    </row>
    <row r="249" spans="1:38" s="326" customFormat="1" ht="15" customHeight="1">
      <c r="A249" s="503"/>
      <c r="B249" s="504"/>
      <c r="C249" s="505" t="str">
        <f>IF($B249="","",IFERROR(VLOOKUP($B249,SERVIÇOS!$A:$F,2,0),IFERROR(VLOOKUP($B249,'COMPOSIÇÕES COMPLEMENTARES '!$C:$K,2,0),"")))</f>
        <v/>
      </c>
      <c r="D249" s="506" t="str">
        <f>IF($B249="","",IFERROR(VLOOKUP($B249,SERVIÇOS!$A:$F,3,0),IFERROR(VLOOKUP($B249,'COMPOSIÇÕES COMPLEMENTARES '!$C:$K,3,0),"")))</f>
        <v/>
      </c>
      <c r="E249" s="507"/>
      <c r="F249" s="508" t="str">
        <f>IF($B249="","",IFERROR(VLOOKUP($B249,SERVIÇOS!$A:$F,4,0),IFERROR(VLOOKUP($B249,'COMPOSIÇÕES COMPLEMENTARES '!$C:$K,6,0),"")))</f>
        <v/>
      </c>
      <c r="G249" s="508" t="str">
        <f>IF($B249="","",IFERROR(VLOOKUP($B249,SERVIÇOS!$A:$F,5,0),IFERROR(VLOOKUP($B249,'COMPOSIÇÕES COMPLEMENTARES '!$C:$K,7,0),"")))</f>
        <v/>
      </c>
      <c r="H249" s="508" t="str">
        <f t="shared" si="34"/>
        <v/>
      </c>
      <c r="I249" s="508" t="str">
        <f t="shared" si="35"/>
        <v/>
      </c>
      <c r="J249" s="508" t="str">
        <f t="shared" si="36"/>
        <v/>
      </c>
      <c r="K249" s="508" t="str">
        <f t="shared" si="37"/>
        <v/>
      </c>
      <c r="L249" s="508"/>
      <c r="M249" s="324"/>
      <c r="N249" s="324"/>
      <c r="O249" s="324"/>
      <c r="P249" s="324"/>
      <c r="Q249" s="324"/>
      <c r="R249" s="324"/>
      <c r="S249" s="324"/>
      <c r="T249" s="324"/>
      <c r="U249" s="324"/>
      <c r="V249" s="324"/>
      <c r="W249" s="324"/>
      <c r="X249" s="324"/>
      <c r="Y249" s="324"/>
      <c r="Z249" s="324"/>
      <c r="AA249" s="324"/>
      <c r="AB249" s="324"/>
      <c r="AC249" s="324"/>
      <c r="AD249" s="324"/>
      <c r="AE249" s="324"/>
      <c r="AF249" s="324"/>
      <c r="AG249" s="324"/>
      <c r="AH249" s="324"/>
      <c r="AI249" s="324"/>
      <c r="AJ249" s="324"/>
      <c r="AK249" s="325">
        <f t="shared" si="38"/>
        <v>0</v>
      </c>
      <c r="AL249" s="325">
        <v>0</v>
      </c>
    </row>
    <row r="250" spans="1:38" s="326" customFormat="1" ht="15" customHeight="1">
      <c r="A250" s="503"/>
      <c r="B250" s="504"/>
      <c r="C250" s="505" t="str">
        <f>IF($B250="","",IFERROR(VLOOKUP($B250,SERVIÇOS!$A:$F,2,0),IFERROR(VLOOKUP($B250,'COMPOSIÇÕES COMPLEMENTARES '!$C:$K,2,0),"")))</f>
        <v/>
      </c>
      <c r="D250" s="506" t="str">
        <f>IF($B250="","",IFERROR(VLOOKUP($B250,SERVIÇOS!$A:$F,3,0),IFERROR(VLOOKUP($B250,'COMPOSIÇÕES COMPLEMENTARES '!$C:$K,3,0),"")))</f>
        <v/>
      </c>
      <c r="E250" s="507"/>
      <c r="F250" s="508" t="str">
        <f>IF($B250="","",IFERROR(VLOOKUP($B250,SERVIÇOS!$A:$F,4,0),IFERROR(VLOOKUP($B250,'COMPOSIÇÕES COMPLEMENTARES '!$C:$K,6,0),"")))</f>
        <v/>
      </c>
      <c r="G250" s="508" t="str">
        <f>IF($B250="","",IFERROR(VLOOKUP($B250,SERVIÇOS!$A:$F,5,0),IFERROR(VLOOKUP($B250,'COMPOSIÇÕES COMPLEMENTARES '!$C:$K,7,0),"")))</f>
        <v/>
      </c>
      <c r="H250" s="508" t="str">
        <f t="shared" si="34"/>
        <v/>
      </c>
      <c r="I250" s="508" t="str">
        <f t="shared" si="35"/>
        <v/>
      </c>
      <c r="J250" s="508" t="str">
        <f t="shared" si="36"/>
        <v/>
      </c>
      <c r="K250" s="508" t="str">
        <f t="shared" si="37"/>
        <v/>
      </c>
      <c r="L250" s="508"/>
      <c r="M250" s="324"/>
      <c r="N250" s="324"/>
      <c r="O250" s="324"/>
      <c r="P250" s="324"/>
      <c r="Q250" s="324"/>
      <c r="R250" s="324"/>
      <c r="S250" s="324"/>
      <c r="T250" s="324"/>
      <c r="U250" s="324"/>
      <c r="V250" s="324"/>
      <c r="W250" s="324"/>
      <c r="X250" s="324"/>
      <c r="Y250" s="324"/>
      <c r="Z250" s="324"/>
      <c r="AA250" s="324"/>
      <c r="AB250" s="324"/>
      <c r="AC250" s="324"/>
      <c r="AD250" s="324"/>
      <c r="AE250" s="324"/>
      <c r="AF250" s="324"/>
      <c r="AG250" s="324"/>
      <c r="AH250" s="324"/>
      <c r="AI250" s="324"/>
      <c r="AJ250" s="324"/>
      <c r="AK250" s="325">
        <f t="shared" si="38"/>
        <v>0</v>
      </c>
      <c r="AL250" s="325">
        <v>0</v>
      </c>
    </row>
    <row r="251" spans="1:38" s="326" customFormat="1" ht="15" customHeight="1">
      <c r="A251" s="503"/>
      <c r="B251" s="504"/>
      <c r="C251" s="505" t="str">
        <f>IF($B251="","",IFERROR(VLOOKUP($B251,SERVIÇOS!$A:$F,2,0),IFERROR(VLOOKUP($B251,'COMPOSIÇÕES COMPLEMENTARES '!$C:$K,2,0),"")))</f>
        <v/>
      </c>
      <c r="D251" s="506" t="str">
        <f>IF($B251="","",IFERROR(VLOOKUP($B251,SERVIÇOS!$A:$F,3,0),IFERROR(VLOOKUP($B251,'COMPOSIÇÕES COMPLEMENTARES '!$C:$K,3,0),"")))</f>
        <v/>
      </c>
      <c r="E251" s="507"/>
      <c r="F251" s="508" t="str">
        <f>IF($B251="","",IFERROR(VLOOKUP($B251,SERVIÇOS!$A:$F,4,0),IFERROR(VLOOKUP($B251,'COMPOSIÇÕES COMPLEMENTARES '!$C:$K,6,0),"")))</f>
        <v/>
      </c>
      <c r="G251" s="508" t="str">
        <f>IF($B251="","",IFERROR(VLOOKUP($B251,SERVIÇOS!$A:$F,5,0),IFERROR(VLOOKUP($B251,'COMPOSIÇÕES COMPLEMENTARES '!$C:$K,7,0),"")))</f>
        <v/>
      </c>
      <c r="H251" s="508" t="str">
        <f t="shared" si="34"/>
        <v/>
      </c>
      <c r="I251" s="508" t="str">
        <f t="shared" si="35"/>
        <v/>
      </c>
      <c r="J251" s="508" t="str">
        <f t="shared" si="36"/>
        <v/>
      </c>
      <c r="K251" s="508" t="str">
        <f t="shared" si="37"/>
        <v/>
      </c>
      <c r="L251" s="508"/>
      <c r="M251" s="324"/>
      <c r="N251" s="324"/>
      <c r="O251" s="324"/>
      <c r="P251" s="324"/>
      <c r="Q251" s="324"/>
      <c r="R251" s="324"/>
      <c r="S251" s="324"/>
      <c r="T251" s="324"/>
      <c r="U251" s="324"/>
      <c r="V251" s="324"/>
      <c r="W251" s="324"/>
      <c r="X251" s="324"/>
      <c r="Y251" s="324"/>
      <c r="Z251" s="324"/>
      <c r="AA251" s="324"/>
      <c r="AB251" s="324"/>
      <c r="AC251" s="324"/>
      <c r="AD251" s="324"/>
      <c r="AE251" s="324"/>
      <c r="AF251" s="324"/>
      <c r="AG251" s="324"/>
      <c r="AH251" s="324"/>
      <c r="AI251" s="324"/>
      <c r="AJ251" s="324"/>
      <c r="AK251" s="325">
        <f t="shared" si="38"/>
        <v>0</v>
      </c>
      <c r="AL251" s="325">
        <v>0</v>
      </c>
    </row>
    <row r="252" spans="1:38" s="326" customFormat="1" ht="15" customHeight="1">
      <c r="A252" s="503"/>
      <c r="B252" s="504"/>
      <c r="C252" s="505" t="str">
        <f>IF($B252="","",IFERROR(VLOOKUP($B252,SERVIÇOS!$A:$F,2,0),IFERROR(VLOOKUP($B252,'COMPOSIÇÕES COMPLEMENTARES '!$C:$K,2,0),"")))</f>
        <v/>
      </c>
      <c r="D252" s="506" t="str">
        <f>IF($B252="","",IFERROR(VLOOKUP($B252,SERVIÇOS!$A:$F,3,0),IFERROR(VLOOKUP($B252,'COMPOSIÇÕES COMPLEMENTARES '!$C:$K,3,0),"")))</f>
        <v/>
      </c>
      <c r="E252" s="507"/>
      <c r="F252" s="508" t="str">
        <f>IF($B252="","",IFERROR(VLOOKUP($B252,SERVIÇOS!$A:$F,4,0),IFERROR(VLOOKUP($B252,'COMPOSIÇÕES COMPLEMENTARES '!$C:$K,6,0),"")))</f>
        <v/>
      </c>
      <c r="G252" s="508" t="str">
        <f>IF($B252="","",IFERROR(VLOOKUP($B252,SERVIÇOS!$A:$F,5,0),IFERROR(VLOOKUP($B252,'COMPOSIÇÕES COMPLEMENTARES '!$C:$K,7,0),"")))</f>
        <v/>
      </c>
      <c r="H252" s="508" t="str">
        <f t="shared" si="34"/>
        <v/>
      </c>
      <c r="I252" s="508" t="str">
        <f t="shared" si="35"/>
        <v/>
      </c>
      <c r="J252" s="508" t="str">
        <f t="shared" si="36"/>
        <v/>
      </c>
      <c r="K252" s="508" t="str">
        <f t="shared" si="37"/>
        <v/>
      </c>
      <c r="L252" s="508"/>
      <c r="M252" s="324"/>
      <c r="N252" s="324"/>
      <c r="O252" s="324"/>
      <c r="P252" s="324"/>
      <c r="Q252" s="324"/>
      <c r="R252" s="324"/>
      <c r="S252" s="324"/>
      <c r="T252" s="324"/>
      <c r="U252" s="324"/>
      <c r="V252" s="324"/>
      <c r="W252" s="324"/>
      <c r="X252" s="324"/>
      <c r="Y252" s="324"/>
      <c r="Z252" s="324"/>
      <c r="AA252" s="324"/>
      <c r="AB252" s="324"/>
      <c r="AC252" s="324"/>
      <c r="AD252" s="324"/>
      <c r="AE252" s="324"/>
      <c r="AF252" s="324"/>
      <c r="AG252" s="324"/>
      <c r="AH252" s="324"/>
      <c r="AI252" s="324"/>
      <c r="AJ252" s="324"/>
      <c r="AK252" s="325">
        <f t="shared" si="38"/>
        <v>0</v>
      </c>
      <c r="AL252" s="325">
        <v>0</v>
      </c>
    </row>
    <row r="253" spans="1:38" s="326" customFormat="1" ht="15" customHeight="1">
      <c r="A253" s="503"/>
      <c r="B253" s="504"/>
      <c r="C253" s="505" t="str">
        <f>IF($B253="","",IFERROR(VLOOKUP($B253,SERVIÇOS!$A:$F,2,0),IFERROR(VLOOKUP($B253,'COMPOSIÇÕES COMPLEMENTARES '!$C:$K,2,0),"")))</f>
        <v/>
      </c>
      <c r="D253" s="506" t="str">
        <f>IF($B253="","",IFERROR(VLOOKUP($B253,SERVIÇOS!$A:$F,3,0),IFERROR(VLOOKUP($B253,'COMPOSIÇÕES COMPLEMENTARES '!$C:$K,3,0),"")))</f>
        <v/>
      </c>
      <c r="E253" s="507"/>
      <c r="F253" s="508" t="str">
        <f>IF($B253="","",IFERROR(VLOOKUP($B253,SERVIÇOS!$A:$F,4,0),IFERROR(VLOOKUP($B253,'COMPOSIÇÕES COMPLEMENTARES '!$C:$K,6,0),"")))</f>
        <v/>
      </c>
      <c r="G253" s="508" t="str">
        <f>IF($B253="","",IFERROR(VLOOKUP($B253,SERVIÇOS!$A:$F,5,0),IFERROR(VLOOKUP($B253,'COMPOSIÇÕES COMPLEMENTARES '!$C:$K,7,0),"")))</f>
        <v/>
      </c>
      <c r="H253" s="508" t="str">
        <f t="shared" si="34"/>
        <v/>
      </c>
      <c r="I253" s="508" t="str">
        <f t="shared" si="35"/>
        <v/>
      </c>
      <c r="J253" s="508" t="str">
        <f t="shared" si="36"/>
        <v/>
      </c>
      <c r="K253" s="508" t="str">
        <f t="shared" si="37"/>
        <v/>
      </c>
      <c r="L253" s="508"/>
      <c r="M253" s="324"/>
      <c r="N253" s="324"/>
      <c r="O253" s="324"/>
      <c r="P253" s="324"/>
      <c r="Q253" s="324"/>
      <c r="R253" s="324"/>
      <c r="S253" s="324"/>
      <c r="T253" s="324"/>
      <c r="U253" s="324"/>
      <c r="V253" s="324"/>
      <c r="W253" s="324"/>
      <c r="X253" s="324"/>
      <c r="Y253" s="324"/>
      <c r="Z253" s="324"/>
      <c r="AA253" s="324"/>
      <c r="AB253" s="324"/>
      <c r="AC253" s="324"/>
      <c r="AD253" s="324"/>
      <c r="AE253" s="324"/>
      <c r="AF253" s="324"/>
      <c r="AG253" s="324"/>
      <c r="AH253" s="324"/>
      <c r="AI253" s="324"/>
      <c r="AJ253" s="324"/>
      <c r="AK253" s="325">
        <f t="shared" si="38"/>
        <v>0</v>
      </c>
      <c r="AL253" s="325">
        <v>0</v>
      </c>
    </row>
    <row r="254" spans="1:38" s="326" customFormat="1" ht="15" customHeight="1">
      <c r="A254" s="503"/>
      <c r="B254" s="504"/>
      <c r="C254" s="505" t="str">
        <f>IF($B254="","",IFERROR(VLOOKUP($B254,SERVIÇOS!$A:$F,2,0),IFERROR(VLOOKUP($B254,'COMPOSIÇÕES COMPLEMENTARES '!$C:$K,2,0),"")))</f>
        <v/>
      </c>
      <c r="D254" s="506" t="str">
        <f>IF($B254="","",IFERROR(VLOOKUP($B254,SERVIÇOS!$A:$F,3,0),IFERROR(VLOOKUP($B254,'COMPOSIÇÕES COMPLEMENTARES '!$C:$K,3,0),"")))</f>
        <v/>
      </c>
      <c r="E254" s="507"/>
      <c r="F254" s="508" t="str">
        <f>IF($B254="","",IFERROR(VLOOKUP($B254,SERVIÇOS!$A:$F,4,0),IFERROR(VLOOKUP($B254,'COMPOSIÇÕES COMPLEMENTARES '!$C:$K,6,0),"")))</f>
        <v/>
      </c>
      <c r="G254" s="508" t="str">
        <f>IF($B254="","",IFERROR(VLOOKUP($B254,SERVIÇOS!$A:$F,5,0),IFERROR(VLOOKUP($B254,'COMPOSIÇÕES COMPLEMENTARES '!$C:$K,7,0),"")))</f>
        <v/>
      </c>
      <c r="H254" s="508" t="str">
        <f t="shared" si="34"/>
        <v/>
      </c>
      <c r="I254" s="508" t="str">
        <f t="shared" si="35"/>
        <v/>
      </c>
      <c r="J254" s="508" t="str">
        <f t="shared" si="36"/>
        <v/>
      </c>
      <c r="K254" s="508" t="str">
        <f t="shared" si="37"/>
        <v/>
      </c>
      <c r="L254" s="508"/>
      <c r="M254" s="324"/>
      <c r="N254" s="324"/>
      <c r="O254" s="324"/>
      <c r="P254" s="324"/>
      <c r="Q254" s="324"/>
      <c r="R254" s="324"/>
      <c r="S254" s="324"/>
      <c r="T254" s="324"/>
      <c r="U254" s="324"/>
      <c r="V254" s="324"/>
      <c r="W254" s="324"/>
      <c r="X254" s="324"/>
      <c r="Y254" s="324"/>
      <c r="Z254" s="324"/>
      <c r="AA254" s="324"/>
      <c r="AB254" s="324"/>
      <c r="AC254" s="324"/>
      <c r="AD254" s="324"/>
      <c r="AE254" s="324"/>
      <c r="AF254" s="324"/>
      <c r="AG254" s="324"/>
      <c r="AH254" s="324"/>
      <c r="AI254" s="324"/>
      <c r="AJ254" s="324"/>
      <c r="AK254" s="325">
        <f t="shared" si="38"/>
        <v>0</v>
      </c>
      <c r="AL254" s="325">
        <v>0</v>
      </c>
    </row>
    <row r="255" spans="1:38" s="326" customFormat="1" ht="15" customHeight="1">
      <c r="A255" s="503"/>
      <c r="B255" s="504"/>
      <c r="C255" s="505" t="str">
        <f>IF($B255="","",IFERROR(VLOOKUP($B255,SERVIÇOS!$A:$F,2,0),IFERROR(VLOOKUP($B255,'COMPOSIÇÕES COMPLEMENTARES '!$C:$K,2,0),"")))</f>
        <v/>
      </c>
      <c r="D255" s="506" t="str">
        <f>IF($B255="","",IFERROR(VLOOKUP($B255,SERVIÇOS!$A:$F,3,0),IFERROR(VLOOKUP($B255,'COMPOSIÇÕES COMPLEMENTARES '!$C:$K,3,0),"")))</f>
        <v/>
      </c>
      <c r="E255" s="507"/>
      <c r="F255" s="508" t="str">
        <f>IF($B255="","",IFERROR(VLOOKUP($B255,SERVIÇOS!$A:$F,4,0),IFERROR(VLOOKUP($B255,'COMPOSIÇÕES COMPLEMENTARES '!$C:$K,6,0),"")))</f>
        <v/>
      </c>
      <c r="G255" s="508" t="str">
        <f>IF($B255="","",IFERROR(VLOOKUP($B255,SERVIÇOS!$A:$F,5,0),IFERROR(VLOOKUP($B255,'COMPOSIÇÕES COMPLEMENTARES '!$C:$K,7,0),"")))</f>
        <v/>
      </c>
      <c r="H255" s="508" t="str">
        <f t="shared" si="34"/>
        <v/>
      </c>
      <c r="I255" s="508" t="str">
        <f t="shared" si="35"/>
        <v/>
      </c>
      <c r="J255" s="508" t="str">
        <f t="shared" si="36"/>
        <v/>
      </c>
      <c r="K255" s="508" t="str">
        <f t="shared" si="37"/>
        <v/>
      </c>
      <c r="L255" s="508"/>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c r="AI255" s="324"/>
      <c r="AJ255" s="324"/>
      <c r="AK255" s="325">
        <f t="shared" si="38"/>
        <v>0</v>
      </c>
      <c r="AL255" s="325">
        <v>0</v>
      </c>
    </row>
    <row r="256" spans="1:38" s="326" customFormat="1" ht="15" customHeight="1">
      <c r="A256" s="503"/>
      <c r="B256" s="504"/>
      <c r="C256" s="505" t="str">
        <f>IF($B256="","",IFERROR(VLOOKUP($B256,SERVIÇOS!$A:$F,2,0),IFERROR(VLOOKUP($B256,'COMPOSIÇÕES COMPLEMENTARES '!$C:$K,2,0),"")))</f>
        <v/>
      </c>
      <c r="D256" s="506" t="str">
        <f>IF($B256="","",IFERROR(VLOOKUP($B256,SERVIÇOS!$A:$F,3,0),IFERROR(VLOOKUP($B256,'COMPOSIÇÕES COMPLEMENTARES '!$C:$K,3,0),"")))</f>
        <v/>
      </c>
      <c r="E256" s="507"/>
      <c r="F256" s="508" t="str">
        <f>IF($B256="","",IFERROR(VLOOKUP($B256,SERVIÇOS!$A:$F,4,0),IFERROR(VLOOKUP($B256,'COMPOSIÇÕES COMPLEMENTARES '!$C:$K,6,0),"")))</f>
        <v/>
      </c>
      <c r="G256" s="508" t="str">
        <f>IF($B256="","",IFERROR(VLOOKUP($B256,SERVIÇOS!$A:$F,5,0),IFERROR(VLOOKUP($B256,'COMPOSIÇÕES COMPLEMENTARES '!$C:$K,7,0),"")))</f>
        <v/>
      </c>
      <c r="H256" s="508" t="str">
        <f t="shared" si="34"/>
        <v/>
      </c>
      <c r="I256" s="508" t="str">
        <f t="shared" si="35"/>
        <v/>
      </c>
      <c r="J256" s="508" t="str">
        <f t="shared" si="36"/>
        <v/>
      </c>
      <c r="K256" s="508" t="str">
        <f t="shared" si="37"/>
        <v/>
      </c>
      <c r="L256" s="508"/>
      <c r="M256" s="324"/>
      <c r="N256" s="324"/>
      <c r="O256" s="324"/>
      <c r="P256" s="324"/>
      <c r="Q256" s="324"/>
      <c r="R256" s="324"/>
      <c r="S256" s="324"/>
      <c r="T256" s="324"/>
      <c r="U256" s="324"/>
      <c r="V256" s="324"/>
      <c r="W256" s="324"/>
      <c r="X256" s="324"/>
      <c r="Y256" s="324"/>
      <c r="Z256" s="324"/>
      <c r="AA256" s="324"/>
      <c r="AB256" s="324"/>
      <c r="AC256" s="324"/>
      <c r="AD256" s="324"/>
      <c r="AE256" s="324"/>
      <c r="AF256" s="324"/>
      <c r="AG256" s="324"/>
      <c r="AH256" s="324"/>
      <c r="AI256" s="324"/>
      <c r="AJ256" s="324"/>
      <c r="AK256" s="325">
        <f t="shared" si="38"/>
        <v>0</v>
      </c>
      <c r="AL256" s="325">
        <v>0</v>
      </c>
    </row>
    <row r="257" spans="1:38" s="326" customFormat="1" ht="15" customHeight="1">
      <c r="A257" s="503"/>
      <c r="B257" s="504"/>
      <c r="C257" s="505" t="str">
        <f>IF($B257="","",IFERROR(VLOOKUP($B257,SERVIÇOS!$A:$F,2,0),IFERROR(VLOOKUP($B257,'COMPOSIÇÕES COMPLEMENTARES '!$C:$K,2,0),"")))</f>
        <v/>
      </c>
      <c r="D257" s="506" t="str">
        <f>IF($B257="","",IFERROR(VLOOKUP($B257,SERVIÇOS!$A:$F,3,0),IFERROR(VLOOKUP($B257,'COMPOSIÇÕES COMPLEMENTARES '!$C:$K,3,0),"")))</f>
        <v/>
      </c>
      <c r="E257" s="507"/>
      <c r="F257" s="508" t="str">
        <f>IF($B257="","",IFERROR(VLOOKUP($B257,SERVIÇOS!$A:$F,4,0),IFERROR(VLOOKUP($B257,'COMPOSIÇÕES COMPLEMENTARES '!$C:$K,6,0),"")))</f>
        <v/>
      </c>
      <c r="G257" s="508" t="str">
        <f>IF($B257="","",IFERROR(VLOOKUP($B257,SERVIÇOS!$A:$F,5,0),IFERROR(VLOOKUP($B257,'COMPOSIÇÕES COMPLEMENTARES '!$C:$K,7,0),"")))</f>
        <v/>
      </c>
      <c r="H257" s="508" t="str">
        <f t="shared" si="34"/>
        <v/>
      </c>
      <c r="I257" s="508" t="str">
        <f t="shared" si="35"/>
        <v/>
      </c>
      <c r="J257" s="508" t="str">
        <f t="shared" si="36"/>
        <v/>
      </c>
      <c r="K257" s="508" t="str">
        <f t="shared" si="37"/>
        <v/>
      </c>
      <c r="L257" s="508"/>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c r="AI257" s="324"/>
      <c r="AJ257" s="324"/>
      <c r="AK257" s="325">
        <f t="shared" si="38"/>
        <v>0</v>
      </c>
      <c r="AL257" s="325">
        <v>0</v>
      </c>
    </row>
    <row r="258" spans="1:38" s="326" customFormat="1" ht="15" customHeight="1">
      <c r="A258" s="503"/>
      <c r="B258" s="504"/>
      <c r="C258" s="505" t="str">
        <f>IF($B258="","",IFERROR(VLOOKUP($B258,SERVIÇOS!$A:$F,2,0),IFERROR(VLOOKUP($B258,'COMPOSIÇÕES COMPLEMENTARES '!$C:$K,2,0),"")))</f>
        <v/>
      </c>
      <c r="D258" s="506" t="str">
        <f>IF($B258="","",IFERROR(VLOOKUP($B258,SERVIÇOS!$A:$F,3,0),IFERROR(VLOOKUP($B258,'COMPOSIÇÕES COMPLEMENTARES '!$C:$K,3,0),"")))</f>
        <v/>
      </c>
      <c r="E258" s="507"/>
      <c r="F258" s="508" t="str">
        <f>IF($B258="","",IFERROR(VLOOKUP($B258,SERVIÇOS!$A:$F,4,0),IFERROR(VLOOKUP($B258,'COMPOSIÇÕES COMPLEMENTARES '!$C:$K,6,0),"")))</f>
        <v/>
      </c>
      <c r="G258" s="508" t="str">
        <f>IF($B258="","",IFERROR(VLOOKUP($B258,SERVIÇOS!$A:$F,5,0),IFERROR(VLOOKUP($B258,'COMPOSIÇÕES COMPLEMENTARES '!$C:$K,7,0),"")))</f>
        <v/>
      </c>
      <c r="H258" s="508" t="str">
        <f t="shared" si="34"/>
        <v/>
      </c>
      <c r="I258" s="508" t="str">
        <f t="shared" si="35"/>
        <v/>
      </c>
      <c r="J258" s="508" t="str">
        <f t="shared" si="36"/>
        <v/>
      </c>
      <c r="K258" s="508" t="str">
        <f t="shared" si="37"/>
        <v/>
      </c>
      <c r="L258" s="508"/>
      <c r="M258" s="324"/>
      <c r="N258" s="324"/>
      <c r="O258" s="324"/>
      <c r="P258" s="324"/>
      <c r="Q258" s="324"/>
      <c r="R258" s="324"/>
      <c r="S258" s="324"/>
      <c r="T258" s="324"/>
      <c r="U258" s="324"/>
      <c r="V258" s="324"/>
      <c r="W258" s="324"/>
      <c r="X258" s="324"/>
      <c r="Y258" s="324"/>
      <c r="Z258" s="324"/>
      <c r="AA258" s="324"/>
      <c r="AB258" s="324"/>
      <c r="AC258" s="324"/>
      <c r="AD258" s="324"/>
      <c r="AE258" s="324"/>
      <c r="AF258" s="324"/>
      <c r="AG258" s="324"/>
      <c r="AH258" s="324"/>
      <c r="AI258" s="324"/>
      <c r="AJ258" s="324"/>
      <c r="AK258" s="325">
        <f t="shared" si="38"/>
        <v>0</v>
      </c>
      <c r="AL258" s="325">
        <v>0</v>
      </c>
    </row>
    <row r="259" spans="1:38" s="326" customFormat="1" ht="15" customHeight="1">
      <c r="A259" s="503"/>
      <c r="B259" s="504"/>
      <c r="C259" s="505" t="str">
        <f>IF($B259="","",IFERROR(VLOOKUP($B259,SERVIÇOS!$A:$F,2,0),IFERROR(VLOOKUP($B259,'COMPOSIÇÕES COMPLEMENTARES '!$C:$K,2,0),"")))</f>
        <v/>
      </c>
      <c r="D259" s="506" t="str">
        <f>IF($B259="","",IFERROR(VLOOKUP($B259,SERVIÇOS!$A:$F,3,0),IFERROR(VLOOKUP($B259,'COMPOSIÇÕES COMPLEMENTARES '!$C:$K,3,0),"")))</f>
        <v/>
      </c>
      <c r="E259" s="507"/>
      <c r="F259" s="508" t="str">
        <f>IF($B259="","",IFERROR(VLOOKUP($B259,SERVIÇOS!$A:$F,4,0),IFERROR(VLOOKUP($B259,'COMPOSIÇÕES COMPLEMENTARES '!$C:$K,6,0),"")))</f>
        <v/>
      </c>
      <c r="G259" s="508" t="str">
        <f>IF($B259="","",IFERROR(VLOOKUP($B259,SERVIÇOS!$A:$F,5,0),IFERROR(VLOOKUP($B259,'COMPOSIÇÕES COMPLEMENTARES '!$C:$K,7,0),"")))</f>
        <v/>
      </c>
      <c r="H259" s="508" t="str">
        <f t="shared" si="34"/>
        <v/>
      </c>
      <c r="I259" s="508" t="str">
        <f t="shared" si="35"/>
        <v/>
      </c>
      <c r="J259" s="508" t="str">
        <f t="shared" si="36"/>
        <v/>
      </c>
      <c r="K259" s="508" t="str">
        <f t="shared" si="37"/>
        <v/>
      </c>
      <c r="L259" s="508"/>
      <c r="M259" s="324"/>
      <c r="N259" s="324"/>
      <c r="O259" s="324"/>
      <c r="P259" s="324"/>
      <c r="Q259" s="324"/>
      <c r="R259" s="324"/>
      <c r="S259" s="324"/>
      <c r="T259" s="324"/>
      <c r="U259" s="324"/>
      <c r="V259" s="324"/>
      <c r="W259" s="324"/>
      <c r="X259" s="324"/>
      <c r="Y259" s="324"/>
      <c r="Z259" s="324"/>
      <c r="AA259" s="324"/>
      <c r="AB259" s="324"/>
      <c r="AC259" s="324"/>
      <c r="AD259" s="324"/>
      <c r="AE259" s="324"/>
      <c r="AF259" s="324"/>
      <c r="AG259" s="324"/>
      <c r="AH259" s="324"/>
      <c r="AI259" s="324"/>
      <c r="AJ259" s="324"/>
      <c r="AK259" s="325">
        <f t="shared" si="38"/>
        <v>0</v>
      </c>
      <c r="AL259" s="325">
        <v>0</v>
      </c>
    </row>
    <row r="260" spans="1:38" s="326" customFormat="1" ht="15" customHeight="1">
      <c r="A260" s="503"/>
      <c r="B260" s="504"/>
      <c r="C260" s="505" t="str">
        <f>IF($B260="","",IFERROR(VLOOKUP($B260,SERVIÇOS!$A:$F,2,0),IFERROR(VLOOKUP($B260,'COMPOSIÇÕES COMPLEMENTARES '!$C:$K,2,0),"")))</f>
        <v/>
      </c>
      <c r="D260" s="506" t="str">
        <f>IF($B260="","",IFERROR(VLOOKUP($B260,SERVIÇOS!$A:$F,3,0),IFERROR(VLOOKUP($B260,'COMPOSIÇÕES COMPLEMENTARES '!$C:$K,3,0),"")))</f>
        <v/>
      </c>
      <c r="E260" s="507"/>
      <c r="F260" s="508" t="str">
        <f>IF($B260="","",IFERROR(VLOOKUP($B260,SERVIÇOS!$A:$F,4,0),IFERROR(VLOOKUP($B260,'COMPOSIÇÕES COMPLEMENTARES '!$C:$K,6,0),"")))</f>
        <v/>
      </c>
      <c r="G260" s="508" t="str">
        <f>IF($B260="","",IFERROR(VLOOKUP($B260,SERVIÇOS!$A:$F,5,0),IFERROR(VLOOKUP($B260,'COMPOSIÇÕES COMPLEMENTARES '!$C:$K,7,0),"")))</f>
        <v/>
      </c>
      <c r="H260" s="508" t="str">
        <f t="shared" si="34"/>
        <v/>
      </c>
      <c r="I260" s="508" t="str">
        <f t="shared" si="35"/>
        <v/>
      </c>
      <c r="J260" s="508" t="str">
        <f t="shared" si="36"/>
        <v/>
      </c>
      <c r="K260" s="508" t="str">
        <f t="shared" si="37"/>
        <v/>
      </c>
      <c r="L260" s="508"/>
      <c r="M260" s="324"/>
      <c r="N260" s="324"/>
      <c r="O260" s="324"/>
      <c r="P260" s="324"/>
      <c r="Q260" s="324"/>
      <c r="R260" s="324"/>
      <c r="S260" s="324"/>
      <c r="T260" s="324"/>
      <c r="U260" s="324"/>
      <c r="V260" s="324"/>
      <c r="W260" s="324"/>
      <c r="X260" s="324"/>
      <c r="Y260" s="324"/>
      <c r="Z260" s="324"/>
      <c r="AA260" s="324"/>
      <c r="AB260" s="324"/>
      <c r="AC260" s="324"/>
      <c r="AD260" s="324"/>
      <c r="AE260" s="324"/>
      <c r="AF260" s="324"/>
      <c r="AG260" s="324"/>
      <c r="AH260" s="324"/>
      <c r="AI260" s="324"/>
      <c r="AJ260" s="324"/>
      <c r="AK260" s="325">
        <f t="shared" si="38"/>
        <v>0</v>
      </c>
      <c r="AL260" s="325">
        <v>0</v>
      </c>
    </row>
    <row r="261" spans="1:38" s="326" customFormat="1" ht="15" customHeight="1">
      <c r="A261" s="503"/>
      <c r="B261" s="504"/>
      <c r="C261" s="505" t="str">
        <f>IF($B261="","",IFERROR(VLOOKUP($B261,SERVIÇOS!$A:$F,2,0),IFERROR(VLOOKUP($B261,'COMPOSIÇÕES COMPLEMENTARES '!$C:$K,2,0),"")))</f>
        <v/>
      </c>
      <c r="D261" s="506" t="str">
        <f>IF($B261="","",IFERROR(VLOOKUP($B261,SERVIÇOS!$A:$F,3,0),IFERROR(VLOOKUP($B261,'COMPOSIÇÕES COMPLEMENTARES '!$C:$K,3,0),"")))</f>
        <v/>
      </c>
      <c r="E261" s="507"/>
      <c r="F261" s="508" t="str">
        <f>IF($B261="","",IFERROR(VLOOKUP($B261,SERVIÇOS!$A:$F,4,0),IFERROR(VLOOKUP($B261,'COMPOSIÇÕES COMPLEMENTARES '!$C:$K,6,0),"")))</f>
        <v/>
      </c>
      <c r="G261" s="508" t="str">
        <f>IF($B261="","",IFERROR(VLOOKUP($B261,SERVIÇOS!$A:$F,5,0),IFERROR(VLOOKUP($B261,'COMPOSIÇÕES COMPLEMENTARES '!$C:$K,7,0),"")))</f>
        <v/>
      </c>
      <c r="H261" s="508" t="str">
        <f t="shared" si="34"/>
        <v/>
      </c>
      <c r="I261" s="508" t="str">
        <f t="shared" si="35"/>
        <v/>
      </c>
      <c r="J261" s="508" t="str">
        <f t="shared" si="36"/>
        <v/>
      </c>
      <c r="K261" s="508" t="str">
        <f t="shared" si="37"/>
        <v/>
      </c>
      <c r="L261" s="508"/>
      <c r="M261" s="324"/>
      <c r="N261" s="324"/>
      <c r="O261" s="324"/>
      <c r="P261" s="324"/>
      <c r="Q261" s="324"/>
      <c r="R261" s="324"/>
      <c r="S261" s="324"/>
      <c r="T261" s="324"/>
      <c r="U261" s="324"/>
      <c r="V261" s="324"/>
      <c r="W261" s="324"/>
      <c r="X261" s="324"/>
      <c r="Y261" s="324"/>
      <c r="Z261" s="324"/>
      <c r="AA261" s="324"/>
      <c r="AB261" s="324"/>
      <c r="AC261" s="324"/>
      <c r="AD261" s="324"/>
      <c r="AE261" s="324"/>
      <c r="AF261" s="324"/>
      <c r="AG261" s="324"/>
      <c r="AH261" s="324"/>
      <c r="AI261" s="324"/>
      <c r="AJ261" s="324"/>
      <c r="AK261" s="325">
        <f t="shared" si="38"/>
        <v>0</v>
      </c>
      <c r="AL261" s="325">
        <v>0</v>
      </c>
    </row>
    <row r="262" spans="1:38" s="326" customFormat="1" ht="15" customHeight="1">
      <c r="A262" s="503"/>
      <c r="B262" s="504"/>
      <c r="C262" s="505" t="str">
        <f>IF($B262="","",IFERROR(VLOOKUP($B262,SERVIÇOS!$A:$F,2,0),IFERROR(VLOOKUP($B262,'COMPOSIÇÕES COMPLEMENTARES '!$C:$K,2,0),"")))</f>
        <v/>
      </c>
      <c r="D262" s="506" t="str">
        <f>IF($B262="","",IFERROR(VLOOKUP($B262,SERVIÇOS!$A:$F,3,0),IFERROR(VLOOKUP($B262,'COMPOSIÇÕES COMPLEMENTARES '!$C:$K,3,0),"")))</f>
        <v/>
      </c>
      <c r="E262" s="507"/>
      <c r="F262" s="508" t="str">
        <f>IF($B262="","",IFERROR(VLOOKUP($B262,SERVIÇOS!$A:$F,4,0),IFERROR(VLOOKUP($B262,'COMPOSIÇÕES COMPLEMENTARES '!$C:$K,6,0),"")))</f>
        <v/>
      </c>
      <c r="G262" s="508" t="str">
        <f>IF($B262="","",IFERROR(VLOOKUP($B262,SERVIÇOS!$A:$F,5,0),IFERROR(VLOOKUP($B262,'COMPOSIÇÕES COMPLEMENTARES '!$C:$K,7,0),"")))</f>
        <v/>
      </c>
      <c r="H262" s="508" t="str">
        <f t="shared" si="34"/>
        <v/>
      </c>
      <c r="I262" s="508" t="str">
        <f t="shared" si="35"/>
        <v/>
      </c>
      <c r="J262" s="508" t="str">
        <f t="shared" si="36"/>
        <v/>
      </c>
      <c r="K262" s="508" t="str">
        <f t="shared" si="37"/>
        <v/>
      </c>
      <c r="L262" s="508"/>
      <c r="M262" s="324"/>
      <c r="N262" s="324"/>
      <c r="O262" s="324"/>
      <c r="P262" s="324"/>
      <c r="Q262" s="324"/>
      <c r="R262" s="324"/>
      <c r="S262" s="324"/>
      <c r="T262" s="324"/>
      <c r="U262" s="324"/>
      <c r="V262" s="324"/>
      <c r="W262" s="324"/>
      <c r="X262" s="324"/>
      <c r="Y262" s="324"/>
      <c r="Z262" s="324"/>
      <c r="AA262" s="324"/>
      <c r="AB262" s="324"/>
      <c r="AC262" s="324"/>
      <c r="AD262" s="324"/>
      <c r="AE262" s="324"/>
      <c r="AF262" s="324"/>
      <c r="AG262" s="324"/>
      <c r="AH262" s="324"/>
      <c r="AI262" s="324"/>
      <c r="AJ262" s="324"/>
      <c r="AK262" s="325">
        <f t="shared" si="38"/>
        <v>0</v>
      </c>
      <c r="AL262" s="325">
        <v>0</v>
      </c>
    </row>
    <row r="263" spans="1:38" s="326" customFormat="1" ht="15" customHeight="1">
      <c r="A263" s="503"/>
      <c r="B263" s="504"/>
      <c r="C263" s="505" t="str">
        <f>IF($B263="","",IFERROR(VLOOKUP($B263,SERVIÇOS!$A:$F,2,0),IFERROR(VLOOKUP($B263,'COMPOSIÇÕES COMPLEMENTARES '!$C:$K,2,0),"")))</f>
        <v/>
      </c>
      <c r="D263" s="506" t="str">
        <f>IF($B263="","",IFERROR(VLOOKUP($B263,SERVIÇOS!$A:$F,3,0),IFERROR(VLOOKUP($B263,'COMPOSIÇÕES COMPLEMENTARES '!$C:$K,3,0),"")))</f>
        <v/>
      </c>
      <c r="E263" s="507"/>
      <c r="F263" s="508" t="str">
        <f>IF($B263="","",IFERROR(VLOOKUP($B263,SERVIÇOS!$A:$F,4,0),IFERROR(VLOOKUP($B263,'COMPOSIÇÕES COMPLEMENTARES '!$C:$K,6,0),"")))</f>
        <v/>
      </c>
      <c r="G263" s="508" t="str">
        <f>IF($B263="","",IFERROR(VLOOKUP($B263,SERVIÇOS!$A:$F,5,0),IFERROR(VLOOKUP($B263,'COMPOSIÇÕES COMPLEMENTARES '!$C:$K,7,0),"")))</f>
        <v/>
      </c>
      <c r="H263" s="508" t="str">
        <f t="shared" si="34"/>
        <v/>
      </c>
      <c r="I263" s="508" t="str">
        <f t="shared" si="35"/>
        <v/>
      </c>
      <c r="J263" s="508" t="str">
        <f t="shared" si="36"/>
        <v/>
      </c>
      <c r="K263" s="508" t="str">
        <f t="shared" si="37"/>
        <v/>
      </c>
      <c r="L263" s="508"/>
      <c r="M263" s="324"/>
      <c r="N263" s="324"/>
      <c r="O263" s="324"/>
      <c r="P263" s="324"/>
      <c r="Q263" s="324"/>
      <c r="R263" s="324"/>
      <c r="S263" s="324"/>
      <c r="T263" s="324"/>
      <c r="U263" s="324"/>
      <c r="V263" s="324"/>
      <c r="W263" s="324"/>
      <c r="X263" s="324"/>
      <c r="Y263" s="324"/>
      <c r="Z263" s="324"/>
      <c r="AA263" s="324"/>
      <c r="AB263" s="324"/>
      <c r="AC263" s="324"/>
      <c r="AD263" s="324"/>
      <c r="AE263" s="324"/>
      <c r="AF263" s="324"/>
      <c r="AG263" s="324"/>
      <c r="AH263" s="324"/>
      <c r="AI263" s="324"/>
      <c r="AJ263" s="324"/>
      <c r="AK263" s="325">
        <f t="shared" si="38"/>
        <v>0</v>
      </c>
      <c r="AL263" s="325">
        <v>0</v>
      </c>
    </row>
    <row r="264" spans="1:38" s="326" customFormat="1" ht="15" customHeight="1">
      <c r="A264" s="503"/>
      <c r="B264" s="504"/>
      <c r="C264" s="505" t="str">
        <f>IF($B264="","",IFERROR(VLOOKUP($B264,SERVIÇOS!$A:$F,2,0),IFERROR(VLOOKUP($B264,'COMPOSIÇÕES COMPLEMENTARES '!$C:$K,2,0),"")))</f>
        <v/>
      </c>
      <c r="D264" s="506" t="str">
        <f>IF($B264="","",IFERROR(VLOOKUP($B264,SERVIÇOS!$A:$F,3,0),IFERROR(VLOOKUP($B264,'COMPOSIÇÕES COMPLEMENTARES '!$C:$K,3,0),"")))</f>
        <v/>
      </c>
      <c r="E264" s="507"/>
      <c r="F264" s="508" t="str">
        <f>IF($B264="","",IFERROR(VLOOKUP($B264,SERVIÇOS!$A:$F,4,0),IFERROR(VLOOKUP($B264,'COMPOSIÇÕES COMPLEMENTARES '!$C:$K,6,0),"")))</f>
        <v/>
      </c>
      <c r="G264" s="508" t="str">
        <f>IF($B264="","",IFERROR(VLOOKUP($B264,SERVIÇOS!$A:$F,5,0),IFERROR(VLOOKUP($B264,'COMPOSIÇÕES COMPLEMENTARES '!$C:$K,7,0),"")))</f>
        <v/>
      </c>
      <c r="H264" s="508" t="str">
        <f t="shared" si="34"/>
        <v/>
      </c>
      <c r="I264" s="508" t="str">
        <f t="shared" si="35"/>
        <v/>
      </c>
      <c r="J264" s="508" t="str">
        <f t="shared" si="36"/>
        <v/>
      </c>
      <c r="K264" s="508" t="str">
        <f t="shared" si="37"/>
        <v/>
      </c>
      <c r="L264" s="508"/>
      <c r="M264" s="324"/>
      <c r="N264" s="324"/>
      <c r="O264" s="324"/>
      <c r="P264" s="324"/>
      <c r="Q264" s="324"/>
      <c r="R264" s="324"/>
      <c r="S264" s="324"/>
      <c r="T264" s="324"/>
      <c r="U264" s="324"/>
      <c r="V264" s="324"/>
      <c r="W264" s="324"/>
      <c r="X264" s="324"/>
      <c r="Y264" s="324"/>
      <c r="Z264" s="324"/>
      <c r="AA264" s="324"/>
      <c r="AB264" s="324"/>
      <c r="AC264" s="324"/>
      <c r="AD264" s="324"/>
      <c r="AE264" s="324"/>
      <c r="AF264" s="324"/>
      <c r="AG264" s="324"/>
      <c r="AH264" s="324"/>
      <c r="AI264" s="324"/>
      <c r="AJ264" s="324"/>
      <c r="AK264" s="325">
        <f t="shared" si="38"/>
        <v>0</v>
      </c>
      <c r="AL264" s="325">
        <v>0</v>
      </c>
    </row>
    <row r="265" spans="1:38" s="326" customFormat="1" ht="15" customHeight="1">
      <c r="A265" s="503"/>
      <c r="B265" s="504"/>
      <c r="C265" s="505" t="str">
        <f>IF($B265="","",IFERROR(VLOOKUP($B265,SERVIÇOS!$A:$F,2,0),IFERROR(VLOOKUP($B265,'COMPOSIÇÕES COMPLEMENTARES '!$C:$K,2,0),"")))</f>
        <v/>
      </c>
      <c r="D265" s="506" t="str">
        <f>IF($B265="","",IFERROR(VLOOKUP($B265,SERVIÇOS!$A:$F,3,0),IFERROR(VLOOKUP($B265,'COMPOSIÇÕES COMPLEMENTARES '!$C:$K,3,0),"")))</f>
        <v/>
      </c>
      <c r="E265" s="507"/>
      <c r="F265" s="508" t="str">
        <f>IF($B265="","",IFERROR(VLOOKUP($B265,SERVIÇOS!$A:$F,4,0),IFERROR(VLOOKUP($B265,'COMPOSIÇÕES COMPLEMENTARES '!$C:$K,6,0),"")))</f>
        <v/>
      </c>
      <c r="G265" s="508" t="str">
        <f>IF($B265="","",IFERROR(VLOOKUP($B265,SERVIÇOS!$A:$F,5,0),IFERROR(VLOOKUP($B265,'COMPOSIÇÕES COMPLEMENTARES '!$C:$K,7,0),"")))</f>
        <v/>
      </c>
      <c r="H265" s="508" t="str">
        <f t="shared" si="34"/>
        <v/>
      </c>
      <c r="I265" s="508" t="str">
        <f t="shared" si="35"/>
        <v/>
      </c>
      <c r="J265" s="508" t="str">
        <f t="shared" si="36"/>
        <v/>
      </c>
      <c r="K265" s="508" t="str">
        <f t="shared" si="37"/>
        <v/>
      </c>
      <c r="L265" s="508"/>
      <c r="M265" s="324"/>
      <c r="N265" s="324"/>
      <c r="O265" s="324"/>
      <c r="P265" s="324"/>
      <c r="Q265" s="324"/>
      <c r="R265" s="324"/>
      <c r="S265" s="324"/>
      <c r="T265" s="324"/>
      <c r="U265" s="324"/>
      <c r="V265" s="324"/>
      <c r="W265" s="324"/>
      <c r="X265" s="324"/>
      <c r="Y265" s="324"/>
      <c r="Z265" s="324"/>
      <c r="AA265" s="324"/>
      <c r="AB265" s="324"/>
      <c r="AC265" s="324"/>
      <c r="AD265" s="324"/>
      <c r="AE265" s="324"/>
      <c r="AF265" s="324"/>
      <c r="AG265" s="324"/>
      <c r="AH265" s="324"/>
      <c r="AI265" s="324"/>
      <c r="AJ265" s="324"/>
      <c r="AK265" s="325">
        <f t="shared" si="38"/>
        <v>0</v>
      </c>
      <c r="AL265" s="325">
        <v>0</v>
      </c>
    </row>
    <row r="266" spans="1:38" s="326" customFormat="1" ht="15" customHeight="1">
      <c r="A266" s="503"/>
      <c r="B266" s="504"/>
      <c r="C266" s="505" t="str">
        <f>IF($B266="","",IFERROR(VLOOKUP($B266,SERVIÇOS!$A:$F,2,0),IFERROR(VLOOKUP($B266,'COMPOSIÇÕES COMPLEMENTARES '!$C:$K,2,0),"")))</f>
        <v/>
      </c>
      <c r="D266" s="506" t="str">
        <f>IF($B266="","",IFERROR(VLOOKUP($B266,SERVIÇOS!$A:$F,3,0),IFERROR(VLOOKUP($B266,'COMPOSIÇÕES COMPLEMENTARES '!$C:$K,3,0),"")))</f>
        <v/>
      </c>
      <c r="E266" s="507"/>
      <c r="F266" s="508" t="str">
        <f>IF($B266="","",IFERROR(VLOOKUP($B266,SERVIÇOS!$A:$F,4,0),IFERROR(VLOOKUP($B266,'COMPOSIÇÕES COMPLEMENTARES '!$C:$K,6,0),"")))</f>
        <v/>
      </c>
      <c r="G266" s="508" t="str">
        <f>IF($B266="","",IFERROR(VLOOKUP($B266,SERVIÇOS!$A:$F,5,0),IFERROR(VLOOKUP($B266,'COMPOSIÇÕES COMPLEMENTARES '!$C:$K,7,0),"")))</f>
        <v/>
      </c>
      <c r="H266" s="508" t="str">
        <f t="shared" si="34"/>
        <v/>
      </c>
      <c r="I266" s="508" t="str">
        <f t="shared" si="35"/>
        <v/>
      </c>
      <c r="J266" s="508" t="str">
        <f t="shared" si="36"/>
        <v/>
      </c>
      <c r="K266" s="508" t="str">
        <f t="shared" si="37"/>
        <v/>
      </c>
      <c r="L266" s="508"/>
      <c r="M266" s="324"/>
      <c r="N266" s="324"/>
      <c r="O266" s="324"/>
      <c r="P266" s="324"/>
      <c r="Q266" s="324"/>
      <c r="R266" s="324"/>
      <c r="S266" s="324"/>
      <c r="T266" s="324"/>
      <c r="U266" s="324"/>
      <c r="V266" s="324"/>
      <c r="W266" s="324"/>
      <c r="X266" s="324"/>
      <c r="Y266" s="324"/>
      <c r="Z266" s="324"/>
      <c r="AA266" s="324"/>
      <c r="AB266" s="324"/>
      <c r="AC266" s="324"/>
      <c r="AD266" s="324"/>
      <c r="AE266" s="324"/>
      <c r="AF266" s="324"/>
      <c r="AG266" s="324"/>
      <c r="AH266" s="324"/>
      <c r="AI266" s="324"/>
      <c r="AJ266" s="324"/>
      <c r="AK266" s="325">
        <f t="shared" si="38"/>
        <v>0</v>
      </c>
      <c r="AL266" s="325">
        <v>0</v>
      </c>
    </row>
    <row r="267" spans="1:38" s="326" customFormat="1" ht="15" customHeight="1">
      <c r="A267" s="503"/>
      <c r="B267" s="504"/>
      <c r="C267" s="505" t="str">
        <f>IF($B267="","",IFERROR(VLOOKUP($B267,SERVIÇOS!$A:$F,2,0),IFERROR(VLOOKUP($B267,'COMPOSIÇÕES COMPLEMENTARES '!$C:$K,2,0),"")))</f>
        <v/>
      </c>
      <c r="D267" s="506" t="str">
        <f>IF($B267="","",IFERROR(VLOOKUP($B267,SERVIÇOS!$A:$F,3,0),IFERROR(VLOOKUP($B267,'COMPOSIÇÕES COMPLEMENTARES '!$C:$K,3,0),"")))</f>
        <v/>
      </c>
      <c r="E267" s="507"/>
      <c r="F267" s="508" t="str">
        <f>IF($B267="","",IFERROR(VLOOKUP($B267,SERVIÇOS!$A:$F,4,0),IFERROR(VLOOKUP($B267,'COMPOSIÇÕES COMPLEMENTARES '!$C:$K,6,0),"")))</f>
        <v/>
      </c>
      <c r="G267" s="508" t="str">
        <f>IF($B267="","",IFERROR(VLOOKUP($B267,SERVIÇOS!$A:$F,5,0),IFERROR(VLOOKUP($B267,'COMPOSIÇÕES COMPLEMENTARES '!$C:$K,7,0),"")))</f>
        <v/>
      </c>
      <c r="H267" s="508" t="str">
        <f t="shared" si="34"/>
        <v/>
      </c>
      <c r="I267" s="508" t="str">
        <f t="shared" si="35"/>
        <v/>
      </c>
      <c r="J267" s="508" t="str">
        <f t="shared" si="36"/>
        <v/>
      </c>
      <c r="K267" s="508" t="str">
        <f t="shared" si="37"/>
        <v/>
      </c>
      <c r="L267" s="508"/>
      <c r="M267" s="324"/>
      <c r="N267" s="324"/>
      <c r="O267" s="324"/>
      <c r="P267" s="324"/>
      <c r="Q267" s="324"/>
      <c r="R267" s="324"/>
      <c r="S267" s="324"/>
      <c r="T267" s="324"/>
      <c r="U267" s="324"/>
      <c r="V267" s="324"/>
      <c r="W267" s="324"/>
      <c r="X267" s="324"/>
      <c r="Y267" s="324"/>
      <c r="Z267" s="324"/>
      <c r="AA267" s="324"/>
      <c r="AB267" s="324"/>
      <c r="AC267" s="324"/>
      <c r="AD267" s="324"/>
      <c r="AE267" s="324"/>
      <c r="AF267" s="324"/>
      <c r="AG267" s="324"/>
      <c r="AH267" s="324"/>
      <c r="AI267" s="324"/>
      <c r="AJ267" s="324"/>
      <c r="AK267" s="325">
        <f t="shared" si="38"/>
        <v>0</v>
      </c>
      <c r="AL267" s="325">
        <v>0</v>
      </c>
    </row>
    <row r="268" spans="1:38" s="326" customFormat="1" ht="15" customHeight="1">
      <c r="A268" s="503"/>
      <c r="B268" s="504"/>
      <c r="C268" s="505" t="str">
        <f>IF($B268="","",IFERROR(VLOOKUP($B268,SERVIÇOS!$A:$F,2,0),IFERROR(VLOOKUP($B268,'COMPOSIÇÕES COMPLEMENTARES '!$C:$K,2,0),"")))</f>
        <v/>
      </c>
      <c r="D268" s="506" t="str">
        <f>IF($B268="","",IFERROR(VLOOKUP($B268,SERVIÇOS!$A:$F,3,0),IFERROR(VLOOKUP($B268,'COMPOSIÇÕES COMPLEMENTARES '!$C:$K,3,0),"")))</f>
        <v/>
      </c>
      <c r="E268" s="507"/>
      <c r="F268" s="508" t="str">
        <f>IF($B268="","",IFERROR(VLOOKUP($B268,SERVIÇOS!$A:$F,4,0),IFERROR(VLOOKUP($B268,'COMPOSIÇÕES COMPLEMENTARES '!$C:$K,6,0),"")))</f>
        <v/>
      </c>
      <c r="G268" s="508" t="str">
        <f>IF($B268="","",IFERROR(VLOOKUP($B268,SERVIÇOS!$A:$F,5,0),IFERROR(VLOOKUP($B268,'COMPOSIÇÕES COMPLEMENTARES '!$C:$K,7,0),"")))</f>
        <v/>
      </c>
      <c r="H268" s="508" t="str">
        <f t="shared" si="34"/>
        <v/>
      </c>
      <c r="I268" s="508" t="str">
        <f t="shared" si="35"/>
        <v/>
      </c>
      <c r="J268" s="508" t="str">
        <f t="shared" si="36"/>
        <v/>
      </c>
      <c r="K268" s="508" t="str">
        <f t="shared" si="37"/>
        <v/>
      </c>
      <c r="L268" s="508"/>
      <c r="M268" s="324"/>
      <c r="N268" s="324"/>
      <c r="O268" s="324"/>
      <c r="P268" s="324"/>
      <c r="Q268" s="324"/>
      <c r="R268" s="324"/>
      <c r="S268" s="324"/>
      <c r="T268" s="324"/>
      <c r="U268" s="324"/>
      <c r="V268" s="324"/>
      <c r="W268" s="324"/>
      <c r="X268" s="324"/>
      <c r="Y268" s="324"/>
      <c r="Z268" s="324"/>
      <c r="AA268" s="324"/>
      <c r="AB268" s="324"/>
      <c r="AC268" s="324"/>
      <c r="AD268" s="324"/>
      <c r="AE268" s="324"/>
      <c r="AF268" s="324"/>
      <c r="AG268" s="324"/>
      <c r="AH268" s="324"/>
      <c r="AI268" s="324"/>
      <c r="AJ268" s="324"/>
      <c r="AK268" s="325">
        <f t="shared" si="38"/>
        <v>0</v>
      </c>
      <c r="AL268" s="325">
        <v>0</v>
      </c>
    </row>
    <row r="269" spans="1:38" s="326" customFormat="1" ht="15" customHeight="1">
      <c r="A269" s="503"/>
      <c r="B269" s="504"/>
      <c r="C269" s="505" t="str">
        <f>IF($B269="","",IFERROR(VLOOKUP($B269,SERVIÇOS!$A:$F,2,0),IFERROR(VLOOKUP($B269,'COMPOSIÇÕES COMPLEMENTARES '!$C:$K,2,0),"")))</f>
        <v/>
      </c>
      <c r="D269" s="506" t="str">
        <f>IF($B269="","",IFERROR(VLOOKUP($B269,SERVIÇOS!$A:$F,3,0),IFERROR(VLOOKUP($B269,'COMPOSIÇÕES COMPLEMENTARES '!$C:$K,3,0),"")))</f>
        <v/>
      </c>
      <c r="E269" s="507"/>
      <c r="F269" s="508" t="str">
        <f>IF($B269="","",IFERROR(VLOOKUP($B269,SERVIÇOS!$A:$F,4,0),IFERROR(VLOOKUP($B269,'COMPOSIÇÕES COMPLEMENTARES '!$C:$K,6,0),"")))</f>
        <v/>
      </c>
      <c r="G269" s="508" t="str">
        <f>IF($B269="","",IFERROR(VLOOKUP($B269,SERVIÇOS!$A:$F,5,0),IFERROR(VLOOKUP($B269,'COMPOSIÇÕES COMPLEMENTARES '!$C:$K,7,0),"")))</f>
        <v/>
      </c>
      <c r="H269" s="508" t="str">
        <f t="shared" si="34"/>
        <v/>
      </c>
      <c r="I269" s="508" t="str">
        <f t="shared" si="35"/>
        <v/>
      </c>
      <c r="J269" s="508" t="str">
        <f t="shared" si="36"/>
        <v/>
      </c>
      <c r="K269" s="508" t="str">
        <f t="shared" si="37"/>
        <v/>
      </c>
      <c r="L269" s="508"/>
      <c r="M269" s="324"/>
      <c r="N269" s="324"/>
      <c r="O269" s="324"/>
      <c r="P269" s="324"/>
      <c r="Q269" s="324"/>
      <c r="R269" s="324"/>
      <c r="S269" s="324"/>
      <c r="T269" s="324"/>
      <c r="U269" s="324"/>
      <c r="V269" s="324"/>
      <c r="W269" s="324"/>
      <c r="X269" s="324"/>
      <c r="Y269" s="324"/>
      <c r="Z269" s="324"/>
      <c r="AA269" s="324"/>
      <c r="AB269" s="324"/>
      <c r="AC269" s="324"/>
      <c r="AD269" s="324"/>
      <c r="AE269" s="324"/>
      <c r="AF269" s="324"/>
      <c r="AG269" s="324"/>
      <c r="AH269" s="324"/>
      <c r="AI269" s="324"/>
      <c r="AJ269" s="324"/>
      <c r="AK269" s="325">
        <f t="shared" si="38"/>
        <v>0</v>
      </c>
      <c r="AL269" s="325">
        <v>0</v>
      </c>
    </row>
    <row r="270" spans="1:38" s="326" customFormat="1" ht="15" customHeight="1">
      <c r="A270" s="503"/>
      <c r="B270" s="504"/>
      <c r="C270" s="505" t="str">
        <f>IF($B270="","",IFERROR(VLOOKUP($B270,SERVIÇOS!$A:$F,2,0),IFERROR(VLOOKUP($B270,'COMPOSIÇÕES COMPLEMENTARES '!$C:$K,2,0),"")))</f>
        <v/>
      </c>
      <c r="D270" s="506" t="str">
        <f>IF($B270="","",IFERROR(VLOOKUP($B270,SERVIÇOS!$A:$F,3,0),IFERROR(VLOOKUP($B270,'COMPOSIÇÕES COMPLEMENTARES '!$C:$K,3,0),"")))</f>
        <v/>
      </c>
      <c r="E270" s="507"/>
      <c r="F270" s="508" t="str">
        <f>IF($B270="","",IFERROR(VLOOKUP($B270,SERVIÇOS!$A:$F,4,0),IFERROR(VLOOKUP($B270,'COMPOSIÇÕES COMPLEMENTARES '!$C:$K,6,0),"")))</f>
        <v/>
      </c>
      <c r="G270" s="508" t="str">
        <f>IF($B270="","",IFERROR(VLOOKUP($B270,SERVIÇOS!$A:$F,5,0),IFERROR(VLOOKUP($B270,'COMPOSIÇÕES COMPLEMENTARES '!$C:$K,7,0),"")))</f>
        <v/>
      </c>
      <c r="H270" s="508" t="str">
        <f t="shared" si="34"/>
        <v/>
      </c>
      <c r="I270" s="508" t="str">
        <f t="shared" si="35"/>
        <v/>
      </c>
      <c r="J270" s="508" t="str">
        <f t="shared" si="36"/>
        <v/>
      </c>
      <c r="K270" s="508" t="str">
        <f t="shared" si="37"/>
        <v/>
      </c>
      <c r="L270" s="508"/>
      <c r="M270" s="324"/>
      <c r="N270" s="324"/>
      <c r="O270" s="324"/>
      <c r="P270" s="324"/>
      <c r="Q270" s="324"/>
      <c r="R270" s="324"/>
      <c r="S270" s="324"/>
      <c r="T270" s="324"/>
      <c r="U270" s="324"/>
      <c r="V270" s="324"/>
      <c r="W270" s="324"/>
      <c r="X270" s="324"/>
      <c r="Y270" s="324"/>
      <c r="Z270" s="324"/>
      <c r="AA270" s="324"/>
      <c r="AB270" s="324"/>
      <c r="AC270" s="324"/>
      <c r="AD270" s="324"/>
      <c r="AE270" s="324"/>
      <c r="AF270" s="324"/>
      <c r="AG270" s="324"/>
      <c r="AH270" s="324"/>
      <c r="AI270" s="324"/>
      <c r="AJ270" s="324"/>
      <c r="AK270" s="325">
        <f t="shared" si="38"/>
        <v>0</v>
      </c>
      <c r="AL270" s="325">
        <v>0</v>
      </c>
    </row>
    <row r="271" spans="1:38" s="326" customFormat="1" ht="15" customHeight="1">
      <c r="A271" s="503"/>
      <c r="B271" s="504"/>
      <c r="C271" s="505" t="str">
        <f>IF($B271="","",IFERROR(VLOOKUP($B271,SERVIÇOS!$A:$F,2,0),IFERROR(VLOOKUP($B271,'COMPOSIÇÕES COMPLEMENTARES '!$C:$K,2,0),"")))</f>
        <v/>
      </c>
      <c r="D271" s="506" t="str">
        <f>IF($B271="","",IFERROR(VLOOKUP($B271,SERVIÇOS!$A:$F,3,0),IFERROR(VLOOKUP($B271,'COMPOSIÇÕES COMPLEMENTARES '!$C:$K,3,0),"")))</f>
        <v/>
      </c>
      <c r="E271" s="507"/>
      <c r="F271" s="508" t="str">
        <f>IF($B271="","",IFERROR(VLOOKUP($B271,SERVIÇOS!$A:$F,4,0),IFERROR(VLOOKUP($B271,'COMPOSIÇÕES COMPLEMENTARES '!$C:$K,6,0),"")))</f>
        <v/>
      </c>
      <c r="G271" s="508" t="str">
        <f>IF($B271="","",IFERROR(VLOOKUP($B271,SERVIÇOS!$A:$F,5,0),IFERROR(VLOOKUP($B271,'COMPOSIÇÕES COMPLEMENTARES '!$C:$K,7,0),"")))</f>
        <v/>
      </c>
      <c r="H271" s="508" t="str">
        <f t="shared" si="34"/>
        <v/>
      </c>
      <c r="I271" s="508" t="str">
        <f t="shared" si="35"/>
        <v/>
      </c>
      <c r="J271" s="508" t="str">
        <f t="shared" si="36"/>
        <v/>
      </c>
      <c r="K271" s="508" t="str">
        <f t="shared" si="37"/>
        <v/>
      </c>
      <c r="L271" s="508"/>
      <c r="M271" s="324"/>
      <c r="N271" s="324"/>
      <c r="O271" s="324"/>
      <c r="P271" s="324"/>
      <c r="Q271" s="324"/>
      <c r="R271" s="324"/>
      <c r="S271" s="324"/>
      <c r="T271" s="324"/>
      <c r="U271" s="324"/>
      <c r="V271" s="324"/>
      <c r="W271" s="324"/>
      <c r="X271" s="324"/>
      <c r="Y271" s="324"/>
      <c r="Z271" s="324"/>
      <c r="AA271" s="324"/>
      <c r="AB271" s="324"/>
      <c r="AC271" s="324"/>
      <c r="AD271" s="324"/>
      <c r="AE271" s="324"/>
      <c r="AF271" s="324"/>
      <c r="AG271" s="324"/>
      <c r="AH271" s="324"/>
      <c r="AI271" s="324"/>
      <c r="AJ271" s="324"/>
      <c r="AK271" s="325">
        <f t="shared" si="38"/>
        <v>0</v>
      </c>
      <c r="AL271" s="325">
        <v>0</v>
      </c>
    </row>
    <row r="272" spans="1:38" s="326" customFormat="1" ht="15" customHeight="1">
      <c r="A272" s="503"/>
      <c r="B272" s="504"/>
      <c r="C272" s="505" t="str">
        <f>IF($B272="","",IFERROR(VLOOKUP($B272,SERVIÇOS!$A:$F,2,0),IFERROR(VLOOKUP($B272,'COMPOSIÇÕES COMPLEMENTARES '!$C:$K,2,0),"")))</f>
        <v/>
      </c>
      <c r="D272" s="506" t="str">
        <f>IF($B272="","",IFERROR(VLOOKUP($B272,SERVIÇOS!$A:$F,3,0),IFERROR(VLOOKUP($B272,'COMPOSIÇÕES COMPLEMENTARES '!$C:$K,3,0),"")))</f>
        <v/>
      </c>
      <c r="E272" s="507"/>
      <c r="F272" s="508" t="str">
        <f>IF($B272="","",IFERROR(VLOOKUP($B272,SERVIÇOS!$A:$F,4,0),IFERROR(VLOOKUP($B272,'COMPOSIÇÕES COMPLEMENTARES '!$C:$K,6,0),"")))</f>
        <v/>
      </c>
      <c r="G272" s="508" t="str">
        <f>IF($B272="","",IFERROR(VLOOKUP($B272,SERVIÇOS!$A:$F,5,0),IFERROR(VLOOKUP($B272,'COMPOSIÇÕES COMPLEMENTARES '!$C:$K,7,0),"")))</f>
        <v/>
      </c>
      <c r="H272" s="508" t="str">
        <f t="shared" si="34"/>
        <v/>
      </c>
      <c r="I272" s="508" t="str">
        <f t="shared" si="35"/>
        <v/>
      </c>
      <c r="J272" s="508" t="str">
        <f t="shared" si="36"/>
        <v/>
      </c>
      <c r="K272" s="508" t="str">
        <f t="shared" si="37"/>
        <v/>
      </c>
      <c r="L272" s="508"/>
      <c r="M272" s="324"/>
      <c r="N272" s="324"/>
      <c r="O272" s="324"/>
      <c r="P272" s="324"/>
      <c r="Q272" s="324"/>
      <c r="R272" s="324"/>
      <c r="S272" s="324"/>
      <c r="T272" s="324"/>
      <c r="U272" s="324"/>
      <c r="V272" s="324"/>
      <c r="W272" s="324"/>
      <c r="X272" s="324"/>
      <c r="Y272" s="324"/>
      <c r="Z272" s="324"/>
      <c r="AA272" s="324"/>
      <c r="AB272" s="324"/>
      <c r="AC272" s="324"/>
      <c r="AD272" s="324"/>
      <c r="AE272" s="324"/>
      <c r="AF272" s="324"/>
      <c r="AG272" s="324"/>
      <c r="AH272" s="324"/>
      <c r="AI272" s="324"/>
      <c r="AJ272" s="324"/>
      <c r="AK272" s="325">
        <f t="shared" si="38"/>
        <v>0</v>
      </c>
      <c r="AL272" s="325">
        <v>0</v>
      </c>
    </row>
    <row r="273" spans="1:38" s="326" customFormat="1" ht="15" customHeight="1">
      <c r="A273" s="503"/>
      <c r="B273" s="504"/>
      <c r="C273" s="505" t="str">
        <f>IF($B273="","",IFERROR(VLOOKUP($B273,SERVIÇOS!$A:$F,2,0),IFERROR(VLOOKUP($B273,'COMPOSIÇÕES COMPLEMENTARES '!$C:$K,2,0),"")))</f>
        <v/>
      </c>
      <c r="D273" s="506" t="str">
        <f>IF($B273="","",IFERROR(VLOOKUP($B273,SERVIÇOS!$A:$F,3,0),IFERROR(VLOOKUP($B273,'COMPOSIÇÕES COMPLEMENTARES '!$C:$K,3,0),"")))</f>
        <v/>
      </c>
      <c r="E273" s="507"/>
      <c r="F273" s="508" t="str">
        <f>IF($B273="","",IFERROR(VLOOKUP($B273,SERVIÇOS!$A:$F,4,0),IFERROR(VLOOKUP($B273,'COMPOSIÇÕES COMPLEMENTARES '!$C:$K,6,0),"")))</f>
        <v/>
      </c>
      <c r="G273" s="508" t="str">
        <f>IF($B273="","",IFERROR(VLOOKUP($B273,SERVIÇOS!$A:$F,5,0),IFERROR(VLOOKUP($B273,'COMPOSIÇÕES COMPLEMENTARES '!$C:$K,7,0),"")))</f>
        <v/>
      </c>
      <c r="H273" s="508" t="str">
        <f t="shared" si="34"/>
        <v/>
      </c>
      <c r="I273" s="508" t="str">
        <f t="shared" si="35"/>
        <v/>
      </c>
      <c r="J273" s="508" t="str">
        <f t="shared" si="36"/>
        <v/>
      </c>
      <c r="K273" s="508" t="str">
        <f t="shared" si="37"/>
        <v/>
      </c>
      <c r="L273" s="508"/>
      <c r="M273" s="324"/>
      <c r="N273" s="324"/>
      <c r="O273" s="324"/>
      <c r="P273" s="324"/>
      <c r="Q273" s="324"/>
      <c r="R273" s="324"/>
      <c r="S273" s="324"/>
      <c r="T273" s="324"/>
      <c r="U273" s="324"/>
      <c r="V273" s="324"/>
      <c r="W273" s="324"/>
      <c r="X273" s="324"/>
      <c r="Y273" s="324"/>
      <c r="Z273" s="324"/>
      <c r="AA273" s="324"/>
      <c r="AB273" s="324"/>
      <c r="AC273" s="324"/>
      <c r="AD273" s="324"/>
      <c r="AE273" s="324"/>
      <c r="AF273" s="324"/>
      <c r="AG273" s="324"/>
      <c r="AH273" s="324"/>
      <c r="AI273" s="324"/>
      <c r="AJ273" s="324"/>
      <c r="AK273" s="325">
        <f t="shared" si="38"/>
        <v>0</v>
      </c>
      <c r="AL273" s="325">
        <v>0</v>
      </c>
    </row>
    <row r="274" spans="1:38" s="326" customFormat="1" ht="15" customHeight="1">
      <c r="A274" s="503"/>
      <c r="B274" s="504"/>
      <c r="C274" s="505" t="str">
        <f>IF($B274="","",IFERROR(VLOOKUP($B274,SERVIÇOS!$A:$F,2,0),IFERROR(VLOOKUP($B274,'COMPOSIÇÕES COMPLEMENTARES '!$C:$K,2,0),"")))</f>
        <v/>
      </c>
      <c r="D274" s="506" t="str">
        <f>IF($B274="","",IFERROR(VLOOKUP($B274,SERVIÇOS!$A:$F,3,0),IFERROR(VLOOKUP($B274,'COMPOSIÇÕES COMPLEMENTARES '!$C:$K,3,0),"")))</f>
        <v/>
      </c>
      <c r="E274" s="507"/>
      <c r="F274" s="508" t="str">
        <f>IF($B274="","",IFERROR(VLOOKUP($B274,SERVIÇOS!$A:$F,4,0),IFERROR(VLOOKUP($B274,'COMPOSIÇÕES COMPLEMENTARES '!$C:$K,6,0),"")))</f>
        <v/>
      </c>
      <c r="G274" s="508" t="str">
        <f>IF($B274="","",IFERROR(VLOOKUP($B274,SERVIÇOS!$A:$F,5,0),IFERROR(VLOOKUP($B274,'COMPOSIÇÕES COMPLEMENTARES '!$C:$K,7,0),"")))</f>
        <v/>
      </c>
      <c r="H274" s="508" t="str">
        <f t="shared" si="34"/>
        <v/>
      </c>
      <c r="I274" s="508" t="str">
        <f t="shared" si="35"/>
        <v/>
      </c>
      <c r="J274" s="508" t="str">
        <f t="shared" si="36"/>
        <v/>
      </c>
      <c r="K274" s="508" t="str">
        <f t="shared" si="37"/>
        <v/>
      </c>
      <c r="L274" s="508"/>
      <c r="M274" s="324"/>
      <c r="N274" s="324"/>
      <c r="O274" s="324"/>
      <c r="P274" s="324"/>
      <c r="Q274" s="324"/>
      <c r="R274" s="324"/>
      <c r="S274" s="324"/>
      <c r="T274" s="324"/>
      <c r="U274" s="324"/>
      <c r="V274" s="324"/>
      <c r="W274" s="324"/>
      <c r="X274" s="324"/>
      <c r="Y274" s="324"/>
      <c r="Z274" s="324"/>
      <c r="AA274" s="324"/>
      <c r="AB274" s="324"/>
      <c r="AC274" s="324"/>
      <c r="AD274" s="324"/>
      <c r="AE274" s="324"/>
      <c r="AF274" s="324"/>
      <c r="AG274" s="324"/>
      <c r="AH274" s="324"/>
      <c r="AI274" s="324"/>
      <c r="AJ274" s="324"/>
      <c r="AK274" s="325">
        <f t="shared" si="38"/>
        <v>0</v>
      </c>
      <c r="AL274" s="325">
        <v>0</v>
      </c>
    </row>
    <row r="275" spans="1:38" s="326" customFormat="1" ht="15" customHeight="1">
      <c r="A275" s="503"/>
      <c r="B275" s="504"/>
      <c r="C275" s="505" t="str">
        <f>IF($B275="","",IFERROR(VLOOKUP($B275,SERVIÇOS!$A:$F,2,0),IFERROR(VLOOKUP($B275,'COMPOSIÇÕES COMPLEMENTARES '!$C:$K,2,0),"")))</f>
        <v/>
      </c>
      <c r="D275" s="506" t="str">
        <f>IF($B275="","",IFERROR(VLOOKUP($B275,SERVIÇOS!$A:$F,3,0),IFERROR(VLOOKUP($B275,'COMPOSIÇÕES COMPLEMENTARES '!$C:$K,3,0),"")))</f>
        <v/>
      </c>
      <c r="E275" s="507"/>
      <c r="F275" s="508" t="str">
        <f>IF($B275="","",IFERROR(VLOOKUP($B275,SERVIÇOS!$A:$F,4,0),IFERROR(VLOOKUP($B275,'COMPOSIÇÕES COMPLEMENTARES '!$C:$K,6,0),"")))</f>
        <v/>
      </c>
      <c r="G275" s="508" t="str">
        <f>IF($B275="","",IFERROR(VLOOKUP($B275,SERVIÇOS!$A:$F,5,0),IFERROR(VLOOKUP($B275,'COMPOSIÇÕES COMPLEMENTARES '!$C:$K,7,0),"")))</f>
        <v/>
      </c>
      <c r="H275" s="508" t="str">
        <f t="shared" si="34"/>
        <v/>
      </c>
      <c r="I275" s="508" t="str">
        <f t="shared" si="35"/>
        <v/>
      </c>
      <c r="J275" s="508" t="str">
        <f t="shared" si="36"/>
        <v/>
      </c>
      <c r="K275" s="508" t="str">
        <f t="shared" si="37"/>
        <v/>
      </c>
      <c r="L275" s="508"/>
      <c r="M275" s="324"/>
      <c r="N275" s="324"/>
      <c r="O275" s="324"/>
      <c r="P275" s="324"/>
      <c r="Q275" s="324"/>
      <c r="R275" s="324"/>
      <c r="S275" s="324"/>
      <c r="T275" s="324"/>
      <c r="U275" s="324"/>
      <c r="V275" s="324"/>
      <c r="W275" s="324"/>
      <c r="X275" s="324"/>
      <c r="Y275" s="324"/>
      <c r="Z275" s="324"/>
      <c r="AA275" s="324"/>
      <c r="AB275" s="324"/>
      <c r="AC275" s="324"/>
      <c r="AD275" s="324"/>
      <c r="AE275" s="324"/>
      <c r="AF275" s="324"/>
      <c r="AG275" s="324"/>
      <c r="AH275" s="324"/>
      <c r="AI275" s="324"/>
      <c r="AJ275" s="324"/>
      <c r="AK275" s="325">
        <f t="shared" si="38"/>
        <v>0</v>
      </c>
      <c r="AL275" s="325">
        <v>0</v>
      </c>
    </row>
    <row r="276" spans="1:38" s="326" customFormat="1" ht="15" customHeight="1">
      <c r="A276" s="503"/>
      <c r="B276" s="504"/>
      <c r="C276" s="505" t="str">
        <f>IF($B276="","",IFERROR(VLOOKUP($B276,SERVIÇOS!$A:$F,2,0),IFERROR(VLOOKUP($B276,'COMPOSIÇÕES COMPLEMENTARES '!$C:$K,2,0),"")))</f>
        <v/>
      </c>
      <c r="D276" s="506" t="str">
        <f>IF($B276="","",IFERROR(VLOOKUP($B276,SERVIÇOS!$A:$F,3,0),IFERROR(VLOOKUP($B276,'COMPOSIÇÕES COMPLEMENTARES '!$C:$K,3,0),"")))</f>
        <v/>
      </c>
      <c r="E276" s="507"/>
      <c r="F276" s="508" t="str">
        <f>IF($B276="","",IFERROR(VLOOKUP($B276,SERVIÇOS!$A:$F,4,0),IFERROR(VLOOKUP($B276,'COMPOSIÇÕES COMPLEMENTARES '!$C:$K,6,0),"")))</f>
        <v/>
      </c>
      <c r="G276" s="508" t="str">
        <f>IF($B276="","",IFERROR(VLOOKUP($B276,SERVIÇOS!$A:$F,5,0),IFERROR(VLOOKUP($B276,'COMPOSIÇÕES COMPLEMENTARES '!$C:$K,7,0),"")))</f>
        <v/>
      </c>
      <c r="H276" s="508" t="str">
        <f t="shared" si="34"/>
        <v/>
      </c>
      <c r="I276" s="508" t="str">
        <f t="shared" si="35"/>
        <v/>
      </c>
      <c r="J276" s="508" t="str">
        <f t="shared" si="36"/>
        <v/>
      </c>
      <c r="K276" s="508" t="str">
        <f t="shared" si="37"/>
        <v/>
      </c>
      <c r="L276" s="508"/>
      <c r="M276" s="324"/>
      <c r="N276" s="324"/>
      <c r="O276" s="324"/>
      <c r="P276" s="324"/>
      <c r="Q276" s="324"/>
      <c r="R276" s="324"/>
      <c r="S276" s="324"/>
      <c r="T276" s="324"/>
      <c r="U276" s="324"/>
      <c r="V276" s="324"/>
      <c r="W276" s="324"/>
      <c r="X276" s="324"/>
      <c r="Y276" s="324"/>
      <c r="Z276" s="324"/>
      <c r="AA276" s="324"/>
      <c r="AB276" s="324"/>
      <c r="AC276" s="324"/>
      <c r="AD276" s="324"/>
      <c r="AE276" s="324"/>
      <c r="AF276" s="324"/>
      <c r="AG276" s="324"/>
      <c r="AH276" s="324"/>
      <c r="AI276" s="324"/>
      <c r="AJ276" s="324"/>
      <c r="AK276" s="325">
        <f t="shared" si="38"/>
        <v>0</v>
      </c>
      <c r="AL276" s="325">
        <v>0</v>
      </c>
    </row>
    <row r="277" spans="1:38" s="326" customFormat="1" ht="15" customHeight="1">
      <c r="A277" s="503"/>
      <c r="B277" s="504"/>
      <c r="C277" s="505" t="str">
        <f>IF($B277="","",IFERROR(VLOOKUP($B277,SERVIÇOS!$A:$F,2,0),IFERROR(VLOOKUP($B277,'COMPOSIÇÕES COMPLEMENTARES '!$C:$K,2,0),"")))</f>
        <v/>
      </c>
      <c r="D277" s="506" t="str">
        <f>IF($B277="","",IFERROR(VLOOKUP($B277,SERVIÇOS!$A:$F,3,0),IFERROR(VLOOKUP($B277,'COMPOSIÇÕES COMPLEMENTARES '!$C:$K,3,0),"")))</f>
        <v/>
      </c>
      <c r="E277" s="507"/>
      <c r="F277" s="508" t="str">
        <f>IF($B277="","",IFERROR(VLOOKUP($B277,SERVIÇOS!$A:$F,4,0),IFERROR(VLOOKUP($B277,'COMPOSIÇÕES COMPLEMENTARES '!$C:$K,6,0),"")))</f>
        <v/>
      </c>
      <c r="G277" s="508" t="str">
        <f>IF($B277="","",IFERROR(VLOOKUP($B277,SERVIÇOS!$A:$F,5,0),IFERROR(VLOOKUP($B277,'COMPOSIÇÕES COMPLEMENTARES '!$C:$K,7,0),"")))</f>
        <v/>
      </c>
      <c r="H277" s="508" t="str">
        <f t="shared" si="34"/>
        <v/>
      </c>
      <c r="I277" s="508" t="str">
        <f t="shared" si="35"/>
        <v/>
      </c>
      <c r="J277" s="508" t="str">
        <f t="shared" si="36"/>
        <v/>
      </c>
      <c r="K277" s="508" t="str">
        <f t="shared" si="37"/>
        <v/>
      </c>
      <c r="L277" s="508"/>
      <c r="M277" s="324"/>
      <c r="N277" s="324"/>
      <c r="O277" s="324"/>
      <c r="P277" s="324"/>
      <c r="Q277" s="324"/>
      <c r="R277" s="324"/>
      <c r="S277" s="324"/>
      <c r="T277" s="324"/>
      <c r="U277" s="324"/>
      <c r="V277" s="324"/>
      <c r="W277" s="324"/>
      <c r="X277" s="324"/>
      <c r="Y277" s="324"/>
      <c r="Z277" s="324"/>
      <c r="AA277" s="324"/>
      <c r="AB277" s="324"/>
      <c r="AC277" s="324"/>
      <c r="AD277" s="324"/>
      <c r="AE277" s="324"/>
      <c r="AF277" s="324"/>
      <c r="AG277" s="324"/>
      <c r="AH277" s="324"/>
      <c r="AI277" s="324"/>
      <c r="AJ277" s="324"/>
      <c r="AK277" s="325">
        <f t="shared" si="38"/>
        <v>0</v>
      </c>
      <c r="AL277" s="325">
        <v>0</v>
      </c>
    </row>
    <row r="278" spans="1:38" s="326" customFormat="1" ht="15" customHeight="1">
      <c r="A278" s="503"/>
      <c r="B278" s="504"/>
      <c r="C278" s="505" t="str">
        <f>IF($B278="","",IFERROR(VLOOKUP($B278,SERVIÇOS!$A:$F,2,0),IFERROR(VLOOKUP($B278,'COMPOSIÇÕES COMPLEMENTARES '!$C:$K,2,0),"")))</f>
        <v/>
      </c>
      <c r="D278" s="506" t="str">
        <f>IF($B278="","",IFERROR(VLOOKUP($B278,SERVIÇOS!$A:$F,3,0),IFERROR(VLOOKUP($B278,'COMPOSIÇÕES COMPLEMENTARES '!$C:$K,3,0),"")))</f>
        <v/>
      </c>
      <c r="E278" s="507"/>
      <c r="F278" s="508" t="str">
        <f>IF($B278="","",IFERROR(VLOOKUP($B278,SERVIÇOS!$A:$F,4,0),IFERROR(VLOOKUP($B278,'COMPOSIÇÕES COMPLEMENTARES '!$C:$K,6,0),"")))</f>
        <v/>
      </c>
      <c r="G278" s="508" t="str">
        <f>IF($B278="","",IFERROR(VLOOKUP($B278,SERVIÇOS!$A:$F,5,0),IFERROR(VLOOKUP($B278,'COMPOSIÇÕES COMPLEMENTARES '!$C:$K,7,0),"")))</f>
        <v/>
      </c>
      <c r="H278" s="508" t="str">
        <f t="shared" si="34"/>
        <v/>
      </c>
      <c r="I278" s="508" t="str">
        <f t="shared" si="35"/>
        <v/>
      </c>
      <c r="J278" s="508" t="str">
        <f t="shared" si="36"/>
        <v/>
      </c>
      <c r="K278" s="508" t="str">
        <f t="shared" si="37"/>
        <v/>
      </c>
      <c r="L278" s="508"/>
      <c r="M278" s="324"/>
      <c r="N278" s="324"/>
      <c r="O278" s="324"/>
      <c r="P278" s="324"/>
      <c r="Q278" s="324"/>
      <c r="R278" s="324"/>
      <c r="S278" s="324"/>
      <c r="T278" s="324"/>
      <c r="U278" s="324"/>
      <c r="V278" s="324"/>
      <c r="W278" s="324"/>
      <c r="X278" s="324"/>
      <c r="Y278" s="324"/>
      <c r="Z278" s="324"/>
      <c r="AA278" s="324"/>
      <c r="AB278" s="324"/>
      <c r="AC278" s="324"/>
      <c r="AD278" s="324"/>
      <c r="AE278" s="324"/>
      <c r="AF278" s="324"/>
      <c r="AG278" s="324"/>
      <c r="AH278" s="324"/>
      <c r="AI278" s="324"/>
      <c r="AJ278" s="324"/>
      <c r="AK278" s="325">
        <f t="shared" si="38"/>
        <v>0</v>
      </c>
      <c r="AL278" s="325">
        <v>0</v>
      </c>
    </row>
    <row r="279" spans="1:38" s="326" customFormat="1" ht="15" customHeight="1">
      <c r="A279" s="503"/>
      <c r="B279" s="504"/>
      <c r="C279" s="505" t="str">
        <f>IF($B279="","",IFERROR(VLOOKUP($B279,SERVIÇOS!$A:$F,2,0),IFERROR(VLOOKUP($B279,'COMPOSIÇÕES COMPLEMENTARES '!$C:$K,2,0),"")))</f>
        <v/>
      </c>
      <c r="D279" s="506" t="str">
        <f>IF($B279="","",IFERROR(VLOOKUP($B279,SERVIÇOS!$A:$F,3,0),IFERROR(VLOOKUP($B279,'COMPOSIÇÕES COMPLEMENTARES '!$C:$K,3,0),"")))</f>
        <v/>
      </c>
      <c r="E279" s="507"/>
      <c r="F279" s="508" t="str">
        <f>IF($B279="","",IFERROR(VLOOKUP($B279,SERVIÇOS!$A:$F,4,0),IFERROR(VLOOKUP($B279,'COMPOSIÇÕES COMPLEMENTARES '!$C:$K,6,0),"")))</f>
        <v/>
      </c>
      <c r="G279" s="508" t="str">
        <f>IF($B279="","",IFERROR(VLOOKUP($B279,SERVIÇOS!$A:$F,5,0),IFERROR(VLOOKUP($B279,'COMPOSIÇÕES COMPLEMENTARES '!$C:$K,7,0),"")))</f>
        <v/>
      </c>
      <c r="H279" s="508" t="str">
        <f t="shared" ref="H279:H342" si="39">IF(E279="","",F279+G279)</f>
        <v/>
      </c>
      <c r="I279" s="508" t="str">
        <f t="shared" ref="I279:I342" si="40">IF(E279="","",ROUND((E279*F279),2))</f>
        <v/>
      </c>
      <c r="J279" s="508" t="str">
        <f t="shared" ref="J279:J342" si="41">IF(E279="","",ROUND((E279*G279),2))</f>
        <v/>
      </c>
      <c r="K279" s="508" t="str">
        <f t="shared" ref="K279:K342" si="42">IF(E279="","",ROUND((E279*H279),2))</f>
        <v/>
      </c>
      <c r="L279" s="508"/>
      <c r="M279" s="324"/>
      <c r="N279" s="324"/>
      <c r="O279" s="324"/>
      <c r="P279" s="324"/>
      <c r="Q279" s="324"/>
      <c r="R279" s="324"/>
      <c r="S279" s="324"/>
      <c r="T279" s="324"/>
      <c r="U279" s="324"/>
      <c r="V279" s="324"/>
      <c r="W279" s="324"/>
      <c r="X279" s="324"/>
      <c r="Y279" s="324"/>
      <c r="Z279" s="324"/>
      <c r="AA279" s="324"/>
      <c r="AB279" s="324"/>
      <c r="AC279" s="324"/>
      <c r="AD279" s="324"/>
      <c r="AE279" s="324"/>
      <c r="AF279" s="324"/>
      <c r="AG279" s="324"/>
      <c r="AH279" s="324"/>
      <c r="AI279" s="324"/>
      <c r="AJ279" s="324"/>
      <c r="AK279" s="325">
        <f t="shared" si="38"/>
        <v>0</v>
      </c>
      <c r="AL279" s="325">
        <v>0</v>
      </c>
    </row>
    <row r="280" spans="1:38" s="326" customFormat="1" ht="15" customHeight="1">
      <c r="A280" s="503"/>
      <c r="B280" s="504"/>
      <c r="C280" s="505" t="str">
        <f>IF($B280="","",IFERROR(VLOOKUP($B280,SERVIÇOS!$A:$F,2,0),IFERROR(VLOOKUP($B280,'COMPOSIÇÕES COMPLEMENTARES '!$C:$K,2,0),"")))</f>
        <v/>
      </c>
      <c r="D280" s="506" t="str">
        <f>IF($B280="","",IFERROR(VLOOKUP($B280,SERVIÇOS!$A:$F,3,0),IFERROR(VLOOKUP($B280,'COMPOSIÇÕES COMPLEMENTARES '!$C:$K,3,0),"")))</f>
        <v/>
      </c>
      <c r="E280" s="507"/>
      <c r="F280" s="508" t="str">
        <f>IF($B280="","",IFERROR(VLOOKUP($B280,SERVIÇOS!$A:$F,4,0),IFERROR(VLOOKUP($B280,'COMPOSIÇÕES COMPLEMENTARES '!$C:$K,6,0),"")))</f>
        <v/>
      </c>
      <c r="G280" s="508" t="str">
        <f>IF($B280="","",IFERROR(VLOOKUP($B280,SERVIÇOS!$A:$F,5,0),IFERROR(VLOOKUP($B280,'COMPOSIÇÕES COMPLEMENTARES '!$C:$K,7,0),"")))</f>
        <v/>
      </c>
      <c r="H280" s="508" t="str">
        <f t="shared" si="39"/>
        <v/>
      </c>
      <c r="I280" s="508" t="str">
        <f t="shared" si="40"/>
        <v/>
      </c>
      <c r="J280" s="508" t="str">
        <f t="shared" si="41"/>
        <v/>
      </c>
      <c r="K280" s="508" t="str">
        <f t="shared" si="42"/>
        <v/>
      </c>
      <c r="L280" s="508"/>
      <c r="M280" s="324"/>
      <c r="N280" s="324"/>
      <c r="O280" s="324"/>
      <c r="P280" s="324"/>
      <c r="Q280" s="324"/>
      <c r="R280" s="324"/>
      <c r="S280" s="324"/>
      <c r="T280" s="324"/>
      <c r="U280" s="324"/>
      <c r="V280" s="324"/>
      <c r="W280" s="324"/>
      <c r="X280" s="324"/>
      <c r="Y280" s="324"/>
      <c r="Z280" s="324"/>
      <c r="AA280" s="324"/>
      <c r="AB280" s="324"/>
      <c r="AC280" s="324"/>
      <c r="AD280" s="324"/>
      <c r="AE280" s="324"/>
      <c r="AF280" s="324"/>
      <c r="AG280" s="324"/>
      <c r="AH280" s="324"/>
      <c r="AI280" s="324"/>
      <c r="AJ280" s="324"/>
      <c r="AK280" s="325">
        <f t="shared" si="38"/>
        <v>0</v>
      </c>
      <c r="AL280" s="325">
        <v>0</v>
      </c>
    </row>
    <row r="281" spans="1:38" s="326" customFormat="1" ht="15" customHeight="1">
      <c r="A281" s="503"/>
      <c r="B281" s="504"/>
      <c r="C281" s="505" t="str">
        <f>IF($B281="","",IFERROR(VLOOKUP($B281,SERVIÇOS!$A:$F,2,0),IFERROR(VLOOKUP($B281,'COMPOSIÇÕES COMPLEMENTARES '!$C:$K,2,0),"")))</f>
        <v/>
      </c>
      <c r="D281" s="506" t="str">
        <f>IF($B281="","",IFERROR(VLOOKUP($B281,SERVIÇOS!$A:$F,3,0),IFERROR(VLOOKUP($B281,'COMPOSIÇÕES COMPLEMENTARES '!$C:$K,3,0),"")))</f>
        <v/>
      </c>
      <c r="E281" s="507"/>
      <c r="F281" s="508" t="str">
        <f>IF($B281="","",IFERROR(VLOOKUP($B281,SERVIÇOS!$A:$F,4,0),IFERROR(VLOOKUP($B281,'COMPOSIÇÕES COMPLEMENTARES '!$C:$K,6,0),"")))</f>
        <v/>
      </c>
      <c r="G281" s="508" t="str">
        <f>IF($B281="","",IFERROR(VLOOKUP($B281,SERVIÇOS!$A:$F,5,0),IFERROR(VLOOKUP($B281,'COMPOSIÇÕES COMPLEMENTARES '!$C:$K,7,0),"")))</f>
        <v/>
      </c>
      <c r="H281" s="508" t="str">
        <f t="shared" si="39"/>
        <v/>
      </c>
      <c r="I281" s="508" t="str">
        <f t="shared" si="40"/>
        <v/>
      </c>
      <c r="J281" s="508" t="str">
        <f t="shared" si="41"/>
        <v/>
      </c>
      <c r="K281" s="508" t="str">
        <f t="shared" si="42"/>
        <v/>
      </c>
      <c r="L281" s="508"/>
      <c r="M281" s="324"/>
      <c r="N281" s="324"/>
      <c r="O281" s="324"/>
      <c r="P281" s="324"/>
      <c r="Q281" s="324"/>
      <c r="R281" s="324"/>
      <c r="S281" s="324"/>
      <c r="T281" s="324"/>
      <c r="U281" s="324"/>
      <c r="V281" s="324"/>
      <c r="W281" s="324"/>
      <c r="X281" s="324"/>
      <c r="Y281" s="324"/>
      <c r="Z281" s="324"/>
      <c r="AA281" s="324"/>
      <c r="AB281" s="324"/>
      <c r="AC281" s="324"/>
      <c r="AD281" s="324"/>
      <c r="AE281" s="324"/>
      <c r="AF281" s="324"/>
      <c r="AG281" s="324"/>
      <c r="AH281" s="324"/>
      <c r="AI281" s="324"/>
      <c r="AJ281" s="324"/>
      <c r="AK281" s="325">
        <f t="shared" si="38"/>
        <v>0</v>
      </c>
      <c r="AL281" s="325">
        <v>0</v>
      </c>
    </row>
    <row r="282" spans="1:38" s="326" customFormat="1" ht="15" customHeight="1">
      <c r="A282" s="503"/>
      <c r="B282" s="504"/>
      <c r="C282" s="505" t="str">
        <f>IF($B282="","",IFERROR(VLOOKUP($B282,SERVIÇOS!$A:$F,2,0),IFERROR(VLOOKUP($B282,'COMPOSIÇÕES COMPLEMENTARES '!$C:$K,2,0),"")))</f>
        <v/>
      </c>
      <c r="D282" s="506" t="str">
        <f>IF($B282="","",IFERROR(VLOOKUP($B282,SERVIÇOS!$A:$F,3,0),IFERROR(VLOOKUP($B282,'COMPOSIÇÕES COMPLEMENTARES '!$C:$K,3,0),"")))</f>
        <v/>
      </c>
      <c r="E282" s="507"/>
      <c r="F282" s="508" t="str">
        <f>IF($B282="","",IFERROR(VLOOKUP($B282,SERVIÇOS!$A:$F,4,0),IFERROR(VLOOKUP($B282,'COMPOSIÇÕES COMPLEMENTARES '!$C:$K,6,0),"")))</f>
        <v/>
      </c>
      <c r="G282" s="508" t="str">
        <f>IF($B282="","",IFERROR(VLOOKUP($B282,SERVIÇOS!$A:$F,5,0),IFERROR(VLOOKUP($B282,'COMPOSIÇÕES COMPLEMENTARES '!$C:$K,7,0),"")))</f>
        <v/>
      </c>
      <c r="H282" s="508" t="str">
        <f t="shared" si="39"/>
        <v/>
      </c>
      <c r="I282" s="508" t="str">
        <f t="shared" si="40"/>
        <v/>
      </c>
      <c r="J282" s="508" t="str">
        <f t="shared" si="41"/>
        <v/>
      </c>
      <c r="K282" s="508" t="str">
        <f t="shared" si="42"/>
        <v/>
      </c>
      <c r="L282" s="508"/>
      <c r="M282" s="324"/>
      <c r="N282" s="324"/>
      <c r="O282" s="324"/>
      <c r="P282" s="324"/>
      <c r="Q282" s="324"/>
      <c r="R282" s="324"/>
      <c r="S282" s="324"/>
      <c r="T282" s="324"/>
      <c r="U282" s="324"/>
      <c r="V282" s="324"/>
      <c r="W282" s="324"/>
      <c r="X282" s="324"/>
      <c r="Y282" s="324"/>
      <c r="Z282" s="324"/>
      <c r="AA282" s="324"/>
      <c r="AB282" s="324"/>
      <c r="AC282" s="324"/>
      <c r="AD282" s="324"/>
      <c r="AE282" s="324"/>
      <c r="AF282" s="324"/>
      <c r="AG282" s="324"/>
      <c r="AH282" s="324"/>
      <c r="AI282" s="324"/>
      <c r="AJ282" s="324"/>
      <c r="AK282" s="325">
        <f t="shared" si="38"/>
        <v>0</v>
      </c>
      <c r="AL282" s="325">
        <v>0</v>
      </c>
    </row>
    <row r="283" spans="1:38" s="326" customFormat="1" ht="15" customHeight="1">
      <c r="A283" s="503"/>
      <c r="B283" s="504"/>
      <c r="C283" s="505" t="str">
        <f>IF($B283="","",IFERROR(VLOOKUP($B283,SERVIÇOS!$A:$F,2,0),IFERROR(VLOOKUP($B283,'COMPOSIÇÕES COMPLEMENTARES '!$C:$K,2,0),"")))</f>
        <v/>
      </c>
      <c r="D283" s="506" t="str">
        <f>IF($B283="","",IFERROR(VLOOKUP($B283,SERVIÇOS!$A:$F,3,0),IFERROR(VLOOKUP($B283,'COMPOSIÇÕES COMPLEMENTARES '!$C:$K,3,0),"")))</f>
        <v/>
      </c>
      <c r="E283" s="507"/>
      <c r="F283" s="508" t="str">
        <f>IF($B283="","",IFERROR(VLOOKUP($B283,SERVIÇOS!$A:$F,4,0),IFERROR(VLOOKUP($B283,'COMPOSIÇÕES COMPLEMENTARES '!$C:$K,6,0),"")))</f>
        <v/>
      </c>
      <c r="G283" s="508" t="str">
        <f>IF($B283="","",IFERROR(VLOOKUP($B283,SERVIÇOS!$A:$F,5,0),IFERROR(VLOOKUP($B283,'COMPOSIÇÕES COMPLEMENTARES '!$C:$K,7,0),"")))</f>
        <v/>
      </c>
      <c r="H283" s="508" t="str">
        <f t="shared" si="39"/>
        <v/>
      </c>
      <c r="I283" s="508" t="str">
        <f t="shared" si="40"/>
        <v/>
      </c>
      <c r="J283" s="508" t="str">
        <f t="shared" si="41"/>
        <v/>
      </c>
      <c r="K283" s="508" t="str">
        <f t="shared" si="42"/>
        <v/>
      </c>
      <c r="L283" s="508"/>
      <c r="M283" s="324"/>
      <c r="N283" s="324"/>
      <c r="O283" s="324"/>
      <c r="P283" s="324"/>
      <c r="Q283" s="324"/>
      <c r="R283" s="324"/>
      <c r="S283" s="324"/>
      <c r="T283" s="324"/>
      <c r="U283" s="324"/>
      <c r="V283" s="324"/>
      <c r="W283" s="324"/>
      <c r="X283" s="324"/>
      <c r="Y283" s="324"/>
      <c r="Z283" s="324"/>
      <c r="AA283" s="324"/>
      <c r="AB283" s="324"/>
      <c r="AC283" s="324"/>
      <c r="AD283" s="324"/>
      <c r="AE283" s="324"/>
      <c r="AF283" s="324"/>
      <c r="AG283" s="324"/>
      <c r="AH283" s="324"/>
      <c r="AI283" s="324"/>
      <c r="AJ283" s="324"/>
      <c r="AK283" s="325">
        <f t="shared" si="38"/>
        <v>0</v>
      </c>
      <c r="AL283" s="325">
        <v>0</v>
      </c>
    </row>
    <row r="284" spans="1:38" s="326" customFormat="1" ht="15" customHeight="1">
      <c r="A284" s="503"/>
      <c r="B284" s="504"/>
      <c r="C284" s="505" t="str">
        <f>IF($B284="","",IFERROR(VLOOKUP($B284,SERVIÇOS!$A:$F,2,0),IFERROR(VLOOKUP($B284,'COMPOSIÇÕES COMPLEMENTARES '!$C:$K,2,0),"")))</f>
        <v/>
      </c>
      <c r="D284" s="506" t="str">
        <f>IF($B284="","",IFERROR(VLOOKUP($B284,SERVIÇOS!$A:$F,3,0),IFERROR(VLOOKUP($B284,'COMPOSIÇÕES COMPLEMENTARES '!$C:$K,3,0),"")))</f>
        <v/>
      </c>
      <c r="E284" s="507"/>
      <c r="F284" s="508" t="str">
        <f>IF($B284="","",IFERROR(VLOOKUP($B284,SERVIÇOS!$A:$F,4,0),IFERROR(VLOOKUP($B284,'COMPOSIÇÕES COMPLEMENTARES '!$C:$K,6,0),"")))</f>
        <v/>
      </c>
      <c r="G284" s="508" t="str">
        <f>IF($B284="","",IFERROR(VLOOKUP($B284,SERVIÇOS!$A:$F,5,0),IFERROR(VLOOKUP($B284,'COMPOSIÇÕES COMPLEMENTARES '!$C:$K,7,0),"")))</f>
        <v/>
      </c>
      <c r="H284" s="508" t="str">
        <f t="shared" si="39"/>
        <v/>
      </c>
      <c r="I284" s="508" t="str">
        <f t="shared" si="40"/>
        <v/>
      </c>
      <c r="J284" s="508" t="str">
        <f t="shared" si="41"/>
        <v/>
      </c>
      <c r="K284" s="508" t="str">
        <f t="shared" si="42"/>
        <v/>
      </c>
      <c r="L284" s="508"/>
      <c r="M284" s="324"/>
      <c r="N284" s="324"/>
      <c r="O284" s="324"/>
      <c r="P284" s="324"/>
      <c r="Q284" s="324"/>
      <c r="R284" s="324"/>
      <c r="S284" s="324"/>
      <c r="T284" s="324"/>
      <c r="U284" s="324"/>
      <c r="V284" s="324"/>
      <c r="W284" s="324"/>
      <c r="X284" s="324"/>
      <c r="Y284" s="324"/>
      <c r="Z284" s="324"/>
      <c r="AA284" s="324"/>
      <c r="AB284" s="324"/>
      <c r="AC284" s="324"/>
      <c r="AD284" s="324"/>
      <c r="AE284" s="324"/>
      <c r="AF284" s="324"/>
      <c r="AG284" s="324"/>
      <c r="AH284" s="324"/>
      <c r="AI284" s="324"/>
      <c r="AJ284" s="324"/>
      <c r="AK284" s="325">
        <f t="shared" si="38"/>
        <v>0</v>
      </c>
      <c r="AL284" s="325">
        <v>0</v>
      </c>
    </row>
    <row r="285" spans="1:38" s="326" customFormat="1" ht="15" customHeight="1">
      <c r="A285" s="503"/>
      <c r="B285" s="504"/>
      <c r="C285" s="505" t="str">
        <f>IF($B285="","",IFERROR(VLOOKUP($B285,SERVIÇOS!$A:$F,2,0),IFERROR(VLOOKUP($B285,'COMPOSIÇÕES COMPLEMENTARES '!$C:$K,2,0),"")))</f>
        <v/>
      </c>
      <c r="D285" s="506" t="str">
        <f>IF($B285="","",IFERROR(VLOOKUP($B285,SERVIÇOS!$A:$F,3,0),IFERROR(VLOOKUP($B285,'COMPOSIÇÕES COMPLEMENTARES '!$C:$K,3,0),"")))</f>
        <v/>
      </c>
      <c r="E285" s="507"/>
      <c r="F285" s="508" t="str">
        <f>IF($B285="","",IFERROR(VLOOKUP($B285,SERVIÇOS!$A:$F,4,0),IFERROR(VLOOKUP($B285,'COMPOSIÇÕES COMPLEMENTARES '!$C:$K,6,0),"")))</f>
        <v/>
      </c>
      <c r="G285" s="508" t="str">
        <f>IF($B285="","",IFERROR(VLOOKUP($B285,SERVIÇOS!$A:$F,5,0),IFERROR(VLOOKUP($B285,'COMPOSIÇÕES COMPLEMENTARES '!$C:$K,7,0),"")))</f>
        <v/>
      </c>
      <c r="H285" s="508" t="str">
        <f t="shared" si="39"/>
        <v/>
      </c>
      <c r="I285" s="508" t="str">
        <f t="shared" si="40"/>
        <v/>
      </c>
      <c r="J285" s="508" t="str">
        <f t="shared" si="41"/>
        <v/>
      </c>
      <c r="K285" s="508" t="str">
        <f t="shared" si="42"/>
        <v/>
      </c>
      <c r="L285" s="508"/>
      <c r="M285" s="324"/>
      <c r="N285" s="324"/>
      <c r="O285" s="324"/>
      <c r="P285" s="324"/>
      <c r="Q285" s="324"/>
      <c r="R285" s="324"/>
      <c r="S285" s="324"/>
      <c r="T285" s="324"/>
      <c r="U285" s="324"/>
      <c r="V285" s="324"/>
      <c r="W285" s="324"/>
      <c r="X285" s="324"/>
      <c r="Y285" s="324"/>
      <c r="Z285" s="324"/>
      <c r="AA285" s="324"/>
      <c r="AB285" s="324"/>
      <c r="AC285" s="324"/>
      <c r="AD285" s="324"/>
      <c r="AE285" s="324"/>
      <c r="AF285" s="324"/>
      <c r="AG285" s="324"/>
      <c r="AH285" s="324"/>
      <c r="AI285" s="324"/>
      <c r="AJ285" s="324"/>
      <c r="AK285" s="325">
        <f t="shared" si="38"/>
        <v>0</v>
      </c>
      <c r="AL285" s="325">
        <v>0</v>
      </c>
    </row>
    <row r="286" spans="1:38" s="326" customFormat="1" ht="15" customHeight="1">
      <c r="A286" s="503"/>
      <c r="B286" s="504"/>
      <c r="C286" s="505" t="str">
        <f>IF($B286="","",IFERROR(VLOOKUP($B286,SERVIÇOS!$A:$F,2,0),IFERROR(VLOOKUP($B286,'COMPOSIÇÕES COMPLEMENTARES '!$C:$K,2,0),"")))</f>
        <v/>
      </c>
      <c r="D286" s="506" t="str">
        <f>IF($B286="","",IFERROR(VLOOKUP($B286,SERVIÇOS!$A:$F,3,0),IFERROR(VLOOKUP($B286,'COMPOSIÇÕES COMPLEMENTARES '!$C:$K,3,0),"")))</f>
        <v/>
      </c>
      <c r="E286" s="507"/>
      <c r="F286" s="508" t="str">
        <f>IF($B286="","",IFERROR(VLOOKUP($B286,SERVIÇOS!$A:$F,4,0),IFERROR(VLOOKUP($B286,'COMPOSIÇÕES COMPLEMENTARES '!$C:$K,6,0),"")))</f>
        <v/>
      </c>
      <c r="G286" s="508" t="str">
        <f>IF($B286="","",IFERROR(VLOOKUP($B286,SERVIÇOS!$A:$F,5,0),IFERROR(VLOOKUP($B286,'COMPOSIÇÕES COMPLEMENTARES '!$C:$K,7,0),"")))</f>
        <v/>
      </c>
      <c r="H286" s="508" t="str">
        <f t="shared" si="39"/>
        <v/>
      </c>
      <c r="I286" s="508" t="str">
        <f t="shared" si="40"/>
        <v/>
      </c>
      <c r="J286" s="508" t="str">
        <f t="shared" si="41"/>
        <v/>
      </c>
      <c r="K286" s="508" t="str">
        <f t="shared" si="42"/>
        <v/>
      </c>
      <c r="L286" s="508"/>
      <c r="M286" s="324"/>
      <c r="N286" s="324"/>
      <c r="O286" s="324"/>
      <c r="P286" s="324"/>
      <c r="Q286" s="324"/>
      <c r="R286" s="324"/>
      <c r="S286" s="324"/>
      <c r="T286" s="324"/>
      <c r="U286" s="324"/>
      <c r="V286" s="324"/>
      <c r="W286" s="324"/>
      <c r="X286" s="324"/>
      <c r="Y286" s="324"/>
      <c r="Z286" s="324"/>
      <c r="AA286" s="324"/>
      <c r="AB286" s="324"/>
      <c r="AC286" s="324"/>
      <c r="AD286" s="324"/>
      <c r="AE286" s="324"/>
      <c r="AF286" s="324"/>
      <c r="AG286" s="324"/>
      <c r="AH286" s="324"/>
      <c r="AI286" s="324"/>
      <c r="AJ286" s="324"/>
      <c r="AK286" s="325">
        <f t="shared" si="38"/>
        <v>0</v>
      </c>
      <c r="AL286" s="325">
        <v>0</v>
      </c>
    </row>
    <row r="287" spans="1:38" s="326" customFormat="1" ht="15" customHeight="1">
      <c r="A287" s="503"/>
      <c r="B287" s="504"/>
      <c r="C287" s="505" t="str">
        <f>IF($B287="","",IFERROR(VLOOKUP($B287,SERVIÇOS!$A:$F,2,0),IFERROR(VLOOKUP($B287,'COMPOSIÇÕES COMPLEMENTARES '!$C:$K,2,0),"")))</f>
        <v/>
      </c>
      <c r="D287" s="506" t="str">
        <f>IF($B287="","",IFERROR(VLOOKUP($B287,SERVIÇOS!$A:$F,3,0),IFERROR(VLOOKUP($B287,'COMPOSIÇÕES COMPLEMENTARES '!$C:$K,3,0),"")))</f>
        <v/>
      </c>
      <c r="E287" s="507"/>
      <c r="F287" s="508" t="str">
        <f>IF($B287="","",IFERROR(VLOOKUP($B287,SERVIÇOS!$A:$F,4,0),IFERROR(VLOOKUP($B287,'COMPOSIÇÕES COMPLEMENTARES '!$C:$K,6,0),"")))</f>
        <v/>
      </c>
      <c r="G287" s="508" t="str">
        <f>IF($B287="","",IFERROR(VLOOKUP($B287,SERVIÇOS!$A:$F,5,0),IFERROR(VLOOKUP($B287,'COMPOSIÇÕES COMPLEMENTARES '!$C:$K,7,0),"")))</f>
        <v/>
      </c>
      <c r="H287" s="508" t="str">
        <f t="shared" si="39"/>
        <v/>
      </c>
      <c r="I287" s="508" t="str">
        <f t="shared" si="40"/>
        <v/>
      </c>
      <c r="J287" s="508" t="str">
        <f t="shared" si="41"/>
        <v/>
      </c>
      <c r="K287" s="508" t="str">
        <f t="shared" si="42"/>
        <v/>
      </c>
      <c r="L287" s="508"/>
      <c r="M287" s="324"/>
      <c r="N287" s="324"/>
      <c r="O287" s="324"/>
      <c r="P287" s="324"/>
      <c r="Q287" s="324"/>
      <c r="R287" s="324"/>
      <c r="S287" s="324"/>
      <c r="T287" s="324"/>
      <c r="U287" s="324"/>
      <c r="V287" s="324"/>
      <c r="W287" s="324"/>
      <c r="X287" s="324"/>
      <c r="Y287" s="324"/>
      <c r="Z287" s="324"/>
      <c r="AA287" s="324"/>
      <c r="AB287" s="324"/>
      <c r="AC287" s="324"/>
      <c r="AD287" s="324"/>
      <c r="AE287" s="324"/>
      <c r="AF287" s="324"/>
      <c r="AG287" s="324"/>
      <c r="AH287" s="324"/>
      <c r="AI287" s="324"/>
      <c r="AJ287" s="324"/>
      <c r="AK287" s="325">
        <f t="shared" si="38"/>
        <v>0</v>
      </c>
      <c r="AL287" s="325">
        <v>0</v>
      </c>
    </row>
    <row r="288" spans="1:38" s="326" customFormat="1" ht="15" customHeight="1">
      <c r="A288" s="503"/>
      <c r="B288" s="504"/>
      <c r="C288" s="505" t="str">
        <f>IF($B288="","",IFERROR(VLOOKUP($B288,SERVIÇOS!$A:$F,2,0),IFERROR(VLOOKUP($B288,'COMPOSIÇÕES COMPLEMENTARES '!$C:$K,2,0),"")))</f>
        <v/>
      </c>
      <c r="D288" s="506" t="str">
        <f>IF($B288="","",IFERROR(VLOOKUP($B288,SERVIÇOS!$A:$F,3,0),IFERROR(VLOOKUP($B288,'COMPOSIÇÕES COMPLEMENTARES '!$C:$K,3,0),"")))</f>
        <v/>
      </c>
      <c r="E288" s="507"/>
      <c r="F288" s="508" t="str">
        <f>IF($B288="","",IFERROR(VLOOKUP($B288,SERVIÇOS!$A:$F,4,0),IFERROR(VLOOKUP($B288,'COMPOSIÇÕES COMPLEMENTARES '!$C:$K,6,0),"")))</f>
        <v/>
      </c>
      <c r="G288" s="508" t="str">
        <f>IF($B288="","",IFERROR(VLOOKUP($B288,SERVIÇOS!$A:$F,5,0),IFERROR(VLOOKUP($B288,'COMPOSIÇÕES COMPLEMENTARES '!$C:$K,7,0),"")))</f>
        <v/>
      </c>
      <c r="H288" s="508" t="str">
        <f t="shared" si="39"/>
        <v/>
      </c>
      <c r="I288" s="508" t="str">
        <f t="shared" si="40"/>
        <v/>
      </c>
      <c r="J288" s="508" t="str">
        <f t="shared" si="41"/>
        <v/>
      </c>
      <c r="K288" s="508" t="str">
        <f t="shared" si="42"/>
        <v/>
      </c>
      <c r="L288" s="508"/>
      <c r="M288" s="324"/>
      <c r="N288" s="324"/>
      <c r="O288" s="324"/>
      <c r="P288" s="324"/>
      <c r="Q288" s="324"/>
      <c r="R288" s="324"/>
      <c r="S288" s="324"/>
      <c r="T288" s="324"/>
      <c r="U288" s="324"/>
      <c r="V288" s="324"/>
      <c r="W288" s="324"/>
      <c r="X288" s="324"/>
      <c r="Y288" s="324"/>
      <c r="Z288" s="324"/>
      <c r="AA288" s="324"/>
      <c r="AB288" s="324"/>
      <c r="AC288" s="324"/>
      <c r="AD288" s="324"/>
      <c r="AE288" s="324"/>
      <c r="AF288" s="324"/>
      <c r="AG288" s="324"/>
      <c r="AH288" s="324"/>
      <c r="AI288" s="324"/>
      <c r="AJ288" s="324"/>
      <c r="AK288" s="325">
        <f t="shared" si="38"/>
        <v>0</v>
      </c>
      <c r="AL288" s="325">
        <v>0</v>
      </c>
    </row>
    <row r="289" spans="1:38" s="326" customFormat="1" ht="15" customHeight="1">
      <c r="A289" s="503"/>
      <c r="B289" s="504"/>
      <c r="C289" s="505" t="str">
        <f>IF($B289="","",IFERROR(VLOOKUP($B289,SERVIÇOS!$A:$F,2,0),IFERROR(VLOOKUP($B289,'COMPOSIÇÕES COMPLEMENTARES '!$C:$K,2,0),"")))</f>
        <v/>
      </c>
      <c r="D289" s="506" t="str">
        <f>IF($B289="","",IFERROR(VLOOKUP($B289,SERVIÇOS!$A:$F,3,0),IFERROR(VLOOKUP($B289,'COMPOSIÇÕES COMPLEMENTARES '!$C:$K,3,0),"")))</f>
        <v/>
      </c>
      <c r="E289" s="507"/>
      <c r="F289" s="508" t="str">
        <f>IF($B289="","",IFERROR(VLOOKUP($B289,SERVIÇOS!$A:$F,4,0),IFERROR(VLOOKUP($B289,'COMPOSIÇÕES COMPLEMENTARES '!$C:$K,6,0),"")))</f>
        <v/>
      </c>
      <c r="G289" s="508" t="str">
        <f>IF($B289="","",IFERROR(VLOOKUP($B289,SERVIÇOS!$A:$F,5,0),IFERROR(VLOOKUP($B289,'COMPOSIÇÕES COMPLEMENTARES '!$C:$K,7,0),"")))</f>
        <v/>
      </c>
      <c r="H289" s="508" t="str">
        <f t="shared" si="39"/>
        <v/>
      </c>
      <c r="I289" s="508" t="str">
        <f t="shared" si="40"/>
        <v/>
      </c>
      <c r="J289" s="508" t="str">
        <f t="shared" si="41"/>
        <v/>
      </c>
      <c r="K289" s="508" t="str">
        <f t="shared" si="42"/>
        <v/>
      </c>
      <c r="L289" s="508"/>
      <c r="M289" s="324"/>
      <c r="N289" s="324"/>
      <c r="O289" s="324"/>
      <c r="P289" s="324"/>
      <c r="Q289" s="324"/>
      <c r="R289" s="324"/>
      <c r="S289" s="324"/>
      <c r="T289" s="324"/>
      <c r="U289" s="324"/>
      <c r="V289" s="324"/>
      <c r="W289" s="324"/>
      <c r="X289" s="324"/>
      <c r="Y289" s="324"/>
      <c r="Z289" s="324"/>
      <c r="AA289" s="324"/>
      <c r="AB289" s="324"/>
      <c r="AC289" s="324"/>
      <c r="AD289" s="324"/>
      <c r="AE289" s="324"/>
      <c r="AF289" s="324"/>
      <c r="AG289" s="324"/>
      <c r="AH289" s="324"/>
      <c r="AI289" s="324"/>
      <c r="AJ289" s="324"/>
      <c r="AK289" s="325">
        <f t="shared" si="38"/>
        <v>0</v>
      </c>
      <c r="AL289" s="325">
        <v>0</v>
      </c>
    </row>
    <row r="290" spans="1:38" s="326" customFormat="1" ht="15" customHeight="1">
      <c r="A290" s="503"/>
      <c r="B290" s="504"/>
      <c r="C290" s="505" t="str">
        <f>IF($B290="","",IFERROR(VLOOKUP($B290,SERVIÇOS!$A:$F,2,0),IFERROR(VLOOKUP($B290,'COMPOSIÇÕES COMPLEMENTARES '!$C:$K,2,0),"")))</f>
        <v/>
      </c>
      <c r="D290" s="506" t="str">
        <f>IF($B290="","",IFERROR(VLOOKUP($B290,SERVIÇOS!$A:$F,3,0),IFERROR(VLOOKUP($B290,'COMPOSIÇÕES COMPLEMENTARES '!$C:$K,3,0),"")))</f>
        <v/>
      </c>
      <c r="E290" s="507"/>
      <c r="F290" s="508" t="str">
        <f>IF($B290="","",IFERROR(VLOOKUP($B290,SERVIÇOS!$A:$F,4,0),IFERROR(VLOOKUP($B290,'COMPOSIÇÕES COMPLEMENTARES '!$C:$K,6,0),"")))</f>
        <v/>
      </c>
      <c r="G290" s="508" t="str">
        <f>IF($B290="","",IFERROR(VLOOKUP($B290,SERVIÇOS!$A:$F,5,0),IFERROR(VLOOKUP($B290,'COMPOSIÇÕES COMPLEMENTARES '!$C:$K,7,0),"")))</f>
        <v/>
      </c>
      <c r="H290" s="508" t="str">
        <f t="shared" si="39"/>
        <v/>
      </c>
      <c r="I290" s="508" t="str">
        <f t="shared" si="40"/>
        <v/>
      </c>
      <c r="J290" s="508" t="str">
        <f t="shared" si="41"/>
        <v/>
      </c>
      <c r="K290" s="508" t="str">
        <f t="shared" si="42"/>
        <v/>
      </c>
      <c r="L290" s="508"/>
      <c r="M290" s="324"/>
      <c r="N290" s="324"/>
      <c r="O290" s="324"/>
      <c r="P290" s="324"/>
      <c r="Q290" s="324"/>
      <c r="R290" s="324"/>
      <c r="S290" s="324"/>
      <c r="T290" s="324"/>
      <c r="U290" s="324"/>
      <c r="V290" s="324"/>
      <c r="W290" s="324"/>
      <c r="X290" s="324"/>
      <c r="Y290" s="324"/>
      <c r="Z290" s="324"/>
      <c r="AA290" s="324"/>
      <c r="AB290" s="324"/>
      <c r="AC290" s="324"/>
      <c r="AD290" s="324"/>
      <c r="AE290" s="324"/>
      <c r="AF290" s="324"/>
      <c r="AG290" s="324"/>
      <c r="AH290" s="324"/>
      <c r="AI290" s="324"/>
      <c r="AJ290" s="324"/>
      <c r="AK290" s="325">
        <f t="shared" si="38"/>
        <v>0</v>
      </c>
      <c r="AL290" s="325">
        <v>0</v>
      </c>
    </row>
    <row r="291" spans="1:38" s="326" customFormat="1" ht="15" customHeight="1">
      <c r="A291" s="503"/>
      <c r="B291" s="504"/>
      <c r="C291" s="505" t="str">
        <f>IF($B291="","",IFERROR(VLOOKUP($B291,SERVIÇOS!$A:$F,2,0),IFERROR(VLOOKUP($B291,'COMPOSIÇÕES COMPLEMENTARES '!$C:$K,2,0),"")))</f>
        <v/>
      </c>
      <c r="D291" s="506" t="str">
        <f>IF($B291="","",IFERROR(VLOOKUP($B291,SERVIÇOS!$A:$F,3,0),IFERROR(VLOOKUP($B291,'COMPOSIÇÕES COMPLEMENTARES '!$C:$K,3,0),"")))</f>
        <v/>
      </c>
      <c r="E291" s="507"/>
      <c r="F291" s="508" t="str">
        <f>IF($B291="","",IFERROR(VLOOKUP($B291,SERVIÇOS!$A:$F,4,0),IFERROR(VLOOKUP($B291,'COMPOSIÇÕES COMPLEMENTARES '!$C:$K,6,0),"")))</f>
        <v/>
      </c>
      <c r="G291" s="508" t="str">
        <f>IF($B291="","",IFERROR(VLOOKUP($B291,SERVIÇOS!$A:$F,5,0),IFERROR(VLOOKUP($B291,'COMPOSIÇÕES COMPLEMENTARES '!$C:$K,7,0),"")))</f>
        <v/>
      </c>
      <c r="H291" s="508" t="str">
        <f t="shared" si="39"/>
        <v/>
      </c>
      <c r="I291" s="508" t="str">
        <f t="shared" si="40"/>
        <v/>
      </c>
      <c r="J291" s="508" t="str">
        <f t="shared" si="41"/>
        <v/>
      </c>
      <c r="K291" s="508" t="str">
        <f t="shared" si="42"/>
        <v/>
      </c>
      <c r="L291" s="508"/>
      <c r="M291" s="324"/>
      <c r="N291" s="324"/>
      <c r="O291" s="324"/>
      <c r="P291" s="324"/>
      <c r="Q291" s="324"/>
      <c r="R291" s="324"/>
      <c r="S291" s="324"/>
      <c r="T291" s="324"/>
      <c r="U291" s="324"/>
      <c r="V291" s="324"/>
      <c r="W291" s="324"/>
      <c r="X291" s="324"/>
      <c r="Y291" s="324"/>
      <c r="Z291" s="324"/>
      <c r="AA291" s="324"/>
      <c r="AB291" s="324"/>
      <c r="AC291" s="324"/>
      <c r="AD291" s="324"/>
      <c r="AE291" s="324"/>
      <c r="AF291" s="324"/>
      <c r="AG291" s="324"/>
      <c r="AH291" s="324"/>
      <c r="AI291" s="324"/>
      <c r="AJ291" s="324"/>
      <c r="AK291" s="325">
        <f t="shared" si="38"/>
        <v>0</v>
      </c>
      <c r="AL291" s="325">
        <v>0</v>
      </c>
    </row>
    <row r="292" spans="1:38" s="326" customFormat="1" ht="15" customHeight="1">
      <c r="A292" s="503"/>
      <c r="B292" s="504"/>
      <c r="C292" s="505" t="str">
        <f>IF($B292="","",IFERROR(VLOOKUP($B292,SERVIÇOS!$A:$F,2,0),IFERROR(VLOOKUP($B292,'COMPOSIÇÕES COMPLEMENTARES '!$C:$K,2,0),"")))</f>
        <v/>
      </c>
      <c r="D292" s="506" t="str">
        <f>IF($B292="","",IFERROR(VLOOKUP($B292,SERVIÇOS!$A:$F,3,0),IFERROR(VLOOKUP($B292,'COMPOSIÇÕES COMPLEMENTARES '!$C:$K,3,0),"")))</f>
        <v/>
      </c>
      <c r="E292" s="507"/>
      <c r="F292" s="508" t="str">
        <f>IF($B292="","",IFERROR(VLOOKUP($B292,SERVIÇOS!$A:$F,4,0),IFERROR(VLOOKUP($B292,'COMPOSIÇÕES COMPLEMENTARES '!$C:$K,6,0),"")))</f>
        <v/>
      </c>
      <c r="G292" s="508" t="str">
        <f>IF($B292="","",IFERROR(VLOOKUP($B292,SERVIÇOS!$A:$F,5,0),IFERROR(VLOOKUP($B292,'COMPOSIÇÕES COMPLEMENTARES '!$C:$K,7,0),"")))</f>
        <v/>
      </c>
      <c r="H292" s="508" t="str">
        <f t="shared" si="39"/>
        <v/>
      </c>
      <c r="I292" s="508" t="str">
        <f t="shared" si="40"/>
        <v/>
      </c>
      <c r="J292" s="508" t="str">
        <f t="shared" si="41"/>
        <v/>
      </c>
      <c r="K292" s="508" t="str">
        <f t="shared" si="42"/>
        <v/>
      </c>
      <c r="L292" s="508"/>
      <c r="M292" s="324"/>
      <c r="N292" s="324"/>
      <c r="O292" s="324"/>
      <c r="P292" s="324"/>
      <c r="Q292" s="324"/>
      <c r="R292" s="324"/>
      <c r="S292" s="324"/>
      <c r="T292" s="324"/>
      <c r="U292" s="324"/>
      <c r="V292" s="324"/>
      <c r="W292" s="324"/>
      <c r="X292" s="324"/>
      <c r="Y292" s="324"/>
      <c r="Z292" s="324"/>
      <c r="AA292" s="324"/>
      <c r="AB292" s="324"/>
      <c r="AC292" s="324"/>
      <c r="AD292" s="324"/>
      <c r="AE292" s="324"/>
      <c r="AF292" s="324"/>
      <c r="AG292" s="324"/>
      <c r="AH292" s="324"/>
      <c r="AI292" s="324"/>
      <c r="AJ292" s="324"/>
      <c r="AK292" s="325">
        <f t="shared" si="38"/>
        <v>0</v>
      </c>
      <c r="AL292" s="325">
        <v>0</v>
      </c>
    </row>
    <row r="293" spans="1:38" s="326" customFormat="1" ht="15" customHeight="1">
      <c r="A293" s="503"/>
      <c r="B293" s="504"/>
      <c r="C293" s="505" t="str">
        <f>IF($B293="","",IFERROR(VLOOKUP($B293,SERVIÇOS!$A:$F,2,0),IFERROR(VLOOKUP($B293,'COMPOSIÇÕES COMPLEMENTARES '!$C:$K,2,0),"")))</f>
        <v/>
      </c>
      <c r="D293" s="506" t="str">
        <f>IF($B293="","",IFERROR(VLOOKUP($B293,SERVIÇOS!$A:$F,3,0),IFERROR(VLOOKUP($B293,'COMPOSIÇÕES COMPLEMENTARES '!$C:$K,3,0),"")))</f>
        <v/>
      </c>
      <c r="E293" s="507"/>
      <c r="F293" s="508" t="str">
        <f>IF($B293="","",IFERROR(VLOOKUP($B293,SERVIÇOS!$A:$F,4,0),IFERROR(VLOOKUP($B293,'COMPOSIÇÕES COMPLEMENTARES '!$C:$K,6,0),"")))</f>
        <v/>
      </c>
      <c r="G293" s="508" t="str">
        <f>IF($B293="","",IFERROR(VLOOKUP($B293,SERVIÇOS!$A:$F,5,0),IFERROR(VLOOKUP($B293,'COMPOSIÇÕES COMPLEMENTARES '!$C:$K,7,0),"")))</f>
        <v/>
      </c>
      <c r="H293" s="508" t="str">
        <f t="shared" si="39"/>
        <v/>
      </c>
      <c r="I293" s="508" t="str">
        <f t="shared" si="40"/>
        <v/>
      </c>
      <c r="J293" s="508" t="str">
        <f t="shared" si="41"/>
        <v/>
      </c>
      <c r="K293" s="508" t="str">
        <f t="shared" si="42"/>
        <v/>
      </c>
      <c r="L293" s="508"/>
      <c r="M293" s="324"/>
      <c r="N293" s="324"/>
      <c r="O293" s="324"/>
      <c r="P293" s="324"/>
      <c r="Q293" s="324"/>
      <c r="R293" s="324"/>
      <c r="S293" s="324"/>
      <c r="T293" s="324"/>
      <c r="U293" s="324"/>
      <c r="V293" s="324"/>
      <c r="W293" s="324"/>
      <c r="X293" s="324"/>
      <c r="Y293" s="324"/>
      <c r="Z293" s="324"/>
      <c r="AA293" s="324"/>
      <c r="AB293" s="324"/>
      <c r="AC293" s="324"/>
      <c r="AD293" s="324"/>
      <c r="AE293" s="324"/>
      <c r="AF293" s="324"/>
      <c r="AG293" s="324"/>
      <c r="AH293" s="324"/>
      <c r="AI293" s="324"/>
      <c r="AJ293" s="324"/>
      <c r="AK293" s="325">
        <f t="shared" si="38"/>
        <v>0</v>
      </c>
      <c r="AL293" s="325">
        <v>0</v>
      </c>
    </row>
    <row r="294" spans="1:38" s="326" customFormat="1" ht="15" customHeight="1">
      <c r="A294" s="503"/>
      <c r="B294" s="504"/>
      <c r="C294" s="505" t="str">
        <f>IF($B294="","",IFERROR(VLOOKUP($B294,SERVIÇOS!$A:$F,2,0),IFERROR(VLOOKUP($B294,'COMPOSIÇÕES COMPLEMENTARES '!$C:$K,2,0),"")))</f>
        <v/>
      </c>
      <c r="D294" s="506" t="str">
        <f>IF($B294="","",IFERROR(VLOOKUP($B294,SERVIÇOS!$A:$F,3,0),IFERROR(VLOOKUP($B294,'COMPOSIÇÕES COMPLEMENTARES '!$C:$K,3,0),"")))</f>
        <v/>
      </c>
      <c r="E294" s="507"/>
      <c r="F294" s="508" t="str">
        <f>IF($B294="","",IFERROR(VLOOKUP($B294,SERVIÇOS!$A:$F,4,0),IFERROR(VLOOKUP($B294,'COMPOSIÇÕES COMPLEMENTARES '!$C:$K,6,0),"")))</f>
        <v/>
      </c>
      <c r="G294" s="508" t="str">
        <f>IF($B294="","",IFERROR(VLOOKUP($B294,SERVIÇOS!$A:$F,5,0),IFERROR(VLOOKUP($B294,'COMPOSIÇÕES COMPLEMENTARES '!$C:$K,7,0),"")))</f>
        <v/>
      </c>
      <c r="H294" s="508" t="str">
        <f t="shared" si="39"/>
        <v/>
      </c>
      <c r="I294" s="508" t="str">
        <f t="shared" si="40"/>
        <v/>
      </c>
      <c r="J294" s="508" t="str">
        <f t="shared" si="41"/>
        <v/>
      </c>
      <c r="K294" s="508" t="str">
        <f t="shared" si="42"/>
        <v/>
      </c>
      <c r="L294" s="508"/>
      <c r="M294" s="324"/>
      <c r="N294" s="324"/>
      <c r="O294" s="324"/>
      <c r="P294" s="324"/>
      <c r="Q294" s="324"/>
      <c r="R294" s="324"/>
      <c r="S294" s="324"/>
      <c r="T294" s="324"/>
      <c r="U294" s="324"/>
      <c r="V294" s="324"/>
      <c r="W294" s="324"/>
      <c r="X294" s="324"/>
      <c r="Y294" s="324"/>
      <c r="Z294" s="324"/>
      <c r="AA294" s="324"/>
      <c r="AB294" s="324"/>
      <c r="AC294" s="324"/>
      <c r="AD294" s="324"/>
      <c r="AE294" s="324"/>
      <c r="AF294" s="324"/>
      <c r="AG294" s="324"/>
      <c r="AH294" s="324"/>
      <c r="AI294" s="324"/>
      <c r="AJ294" s="324"/>
      <c r="AK294" s="325">
        <f t="shared" si="38"/>
        <v>0</v>
      </c>
      <c r="AL294" s="325">
        <v>0</v>
      </c>
    </row>
    <row r="295" spans="1:38" s="326" customFormat="1" ht="15" customHeight="1">
      <c r="A295" s="503"/>
      <c r="B295" s="504"/>
      <c r="C295" s="505" t="str">
        <f>IF($B295="","",IFERROR(VLOOKUP($B295,SERVIÇOS!$A:$F,2,0),IFERROR(VLOOKUP($B295,'COMPOSIÇÕES COMPLEMENTARES '!$C:$K,2,0),"")))</f>
        <v/>
      </c>
      <c r="D295" s="506" t="str">
        <f>IF($B295="","",IFERROR(VLOOKUP($B295,SERVIÇOS!$A:$F,3,0),IFERROR(VLOOKUP($B295,'COMPOSIÇÕES COMPLEMENTARES '!$C:$K,3,0),"")))</f>
        <v/>
      </c>
      <c r="E295" s="507"/>
      <c r="F295" s="508" t="str">
        <f>IF($B295="","",IFERROR(VLOOKUP($B295,SERVIÇOS!$A:$F,4,0),IFERROR(VLOOKUP($B295,'COMPOSIÇÕES COMPLEMENTARES '!$C:$K,6,0),"")))</f>
        <v/>
      </c>
      <c r="G295" s="508" t="str">
        <f>IF($B295="","",IFERROR(VLOOKUP($B295,SERVIÇOS!$A:$F,5,0),IFERROR(VLOOKUP($B295,'COMPOSIÇÕES COMPLEMENTARES '!$C:$K,7,0),"")))</f>
        <v/>
      </c>
      <c r="H295" s="508" t="str">
        <f t="shared" si="39"/>
        <v/>
      </c>
      <c r="I295" s="508" t="str">
        <f t="shared" si="40"/>
        <v/>
      </c>
      <c r="J295" s="508" t="str">
        <f t="shared" si="41"/>
        <v/>
      </c>
      <c r="K295" s="508" t="str">
        <f t="shared" si="42"/>
        <v/>
      </c>
      <c r="L295" s="508"/>
      <c r="M295" s="324"/>
      <c r="N295" s="324"/>
      <c r="O295" s="324"/>
      <c r="P295" s="324"/>
      <c r="Q295" s="324"/>
      <c r="R295" s="324"/>
      <c r="S295" s="324"/>
      <c r="T295" s="324"/>
      <c r="U295" s="324"/>
      <c r="V295" s="324"/>
      <c r="W295" s="324"/>
      <c r="X295" s="324"/>
      <c r="Y295" s="324"/>
      <c r="Z295" s="324"/>
      <c r="AA295" s="324"/>
      <c r="AB295" s="324"/>
      <c r="AC295" s="324"/>
      <c r="AD295" s="324"/>
      <c r="AE295" s="324"/>
      <c r="AF295" s="324"/>
      <c r="AG295" s="324"/>
      <c r="AH295" s="324"/>
      <c r="AI295" s="324"/>
      <c r="AJ295" s="324"/>
      <c r="AK295" s="325">
        <f t="shared" si="38"/>
        <v>0</v>
      </c>
      <c r="AL295" s="325">
        <v>0</v>
      </c>
    </row>
    <row r="296" spans="1:38" s="326" customFormat="1" ht="15" customHeight="1">
      <c r="A296" s="503"/>
      <c r="B296" s="504"/>
      <c r="C296" s="505" t="str">
        <f>IF($B296="","",IFERROR(VLOOKUP($B296,SERVIÇOS!$A:$F,2,0),IFERROR(VLOOKUP($B296,'COMPOSIÇÕES COMPLEMENTARES '!$C:$K,2,0),"")))</f>
        <v/>
      </c>
      <c r="D296" s="506" t="str">
        <f>IF($B296="","",IFERROR(VLOOKUP($B296,SERVIÇOS!$A:$F,3,0),IFERROR(VLOOKUP($B296,'COMPOSIÇÕES COMPLEMENTARES '!$C:$K,3,0),"")))</f>
        <v/>
      </c>
      <c r="E296" s="507"/>
      <c r="F296" s="508" t="str">
        <f>IF($B296="","",IFERROR(VLOOKUP($B296,SERVIÇOS!$A:$F,4,0),IFERROR(VLOOKUP($B296,'COMPOSIÇÕES COMPLEMENTARES '!$C:$K,6,0),"")))</f>
        <v/>
      </c>
      <c r="G296" s="508" t="str">
        <f>IF($B296="","",IFERROR(VLOOKUP($B296,SERVIÇOS!$A:$F,5,0),IFERROR(VLOOKUP($B296,'COMPOSIÇÕES COMPLEMENTARES '!$C:$K,7,0),"")))</f>
        <v/>
      </c>
      <c r="H296" s="508" t="str">
        <f t="shared" si="39"/>
        <v/>
      </c>
      <c r="I296" s="508" t="str">
        <f t="shared" si="40"/>
        <v/>
      </c>
      <c r="J296" s="508" t="str">
        <f t="shared" si="41"/>
        <v/>
      </c>
      <c r="K296" s="508" t="str">
        <f t="shared" si="42"/>
        <v/>
      </c>
      <c r="L296" s="508"/>
      <c r="M296" s="324"/>
      <c r="N296" s="324"/>
      <c r="O296" s="324"/>
      <c r="P296" s="324"/>
      <c r="Q296" s="324"/>
      <c r="R296" s="324"/>
      <c r="S296" s="324"/>
      <c r="T296" s="324"/>
      <c r="U296" s="324"/>
      <c r="V296" s="324"/>
      <c r="W296" s="324"/>
      <c r="X296" s="324"/>
      <c r="Y296" s="324"/>
      <c r="Z296" s="324"/>
      <c r="AA296" s="324"/>
      <c r="AB296" s="324"/>
      <c r="AC296" s="324"/>
      <c r="AD296" s="324"/>
      <c r="AE296" s="324"/>
      <c r="AF296" s="324"/>
      <c r="AG296" s="324"/>
      <c r="AH296" s="324"/>
      <c r="AI296" s="324"/>
      <c r="AJ296" s="324"/>
      <c r="AK296" s="325">
        <f t="shared" si="38"/>
        <v>0</v>
      </c>
      <c r="AL296" s="325">
        <v>0</v>
      </c>
    </row>
    <row r="297" spans="1:38" s="326" customFormat="1" ht="15" customHeight="1">
      <c r="A297" s="503"/>
      <c r="B297" s="504"/>
      <c r="C297" s="505" t="str">
        <f>IF($B297="","",IFERROR(VLOOKUP($B297,SERVIÇOS!$A:$F,2,0),IFERROR(VLOOKUP($B297,'COMPOSIÇÕES COMPLEMENTARES '!$C:$K,2,0),"")))</f>
        <v/>
      </c>
      <c r="D297" s="506" t="str">
        <f>IF($B297="","",IFERROR(VLOOKUP($B297,SERVIÇOS!$A:$F,3,0),IFERROR(VLOOKUP($B297,'COMPOSIÇÕES COMPLEMENTARES '!$C:$K,3,0),"")))</f>
        <v/>
      </c>
      <c r="E297" s="507"/>
      <c r="F297" s="508" t="str">
        <f>IF($B297="","",IFERROR(VLOOKUP($B297,SERVIÇOS!$A:$F,4,0),IFERROR(VLOOKUP($B297,'COMPOSIÇÕES COMPLEMENTARES '!$C:$K,6,0),"")))</f>
        <v/>
      </c>
      <c r="G297" s="508" t="str">
        <f>IF($B297="","",IFERROR(VLOOKUP($B297,SERVIÇOS!$A:$F,5,0),IFERROR(VLOOKUP($B297,'COMPOSIÇÕES COMPLEMENTARES '!$C:$K,7,0),"")))</f>
        <v/>
      </c>
      <c r="H297" s="508" t="str">
        <f t="shared" si="39"/>
        <v/>
      </c>
      <c r="I297" s="508" t="str">
        <f t="shared" si="40"/>
        <v/>
      </c>
      <c r="J297" s="508" t="str">
        <f t="shared" si="41"/>
        <v/>
      </c>
      <c r="K297" s="508" t="str">
        <f t="shared" si="42"/>
        <v/>
      </c>
      <c r="L297" s="508"/>
      <c r="M297" s="324"/>
      <c r="N297" s="324"/>
      <c r="O297" s="324"/>
      <c r="P297" s="324"/>
      <c r="Q297" s="324"/>
      <c r="R297" s="324"/>
      <c r="S297" s="324"/>
      <c r="T297" s="324"/>
      <c r="U297" s="324"/>
      <c r="V297" s="324"/>
      <c r="W297" s="324"/>
      <c r="X297" s="324"/>
      <c r="Y297" s="324"/>
      <c r="Z297" s="324"/>
      <c r="AA297" s="324"/>
      <c r="AB297" s="324"/>
      <c r="AC297" s="324"/>
      <c r="AD297" s="324"/>
      <c r="AE297" s="324"/>
      <c r="AF297" s="324"/>
      <c r="AG297" s="324"/>
      <c r="AH297" s="324"/>
      <c r="AI297" s="324"/>
      <c r="AJ297" s="324"/>
      <c r="AK297" s="325">
        <f t="shared" si="38"/>
        <v>0</v>
      </c>
      <c r="AL297" s="325">
        <v>0</v>
      </c>
    </row>
    <row r="298" spans="1:38" s="326" customFormat="1" ht="15" customHeight="1">
      <c r="A298" s="503"/>
      <c r="B298" s="504"/>
      <c r="C298" s="505" t="str">
        <f>IF($B298="","",IFERROR(VLOOKUP($B298,SERVIÇOS!$A:$F,2,0),IFERROR(VLOOKUP($B298,'COMPOSIÇÕES COMPLEMENTARES '!$C:$K,2,0),"")))</f>
        <v/>
      </c>
      <c r="D298" s="506" t="str">
        <f>IF($B298="","",IFERROR(VLOOKUP($B298,SERVIÇOS!$A:$F,3,0),IFERROR(VLOOKUP($B298,'COMPOSIÇÕES COMPLEMENTARES '!$C:$K,3,0),"")))</f>
        <v/>
      </c>
      <c r="E298" s="507"/>
      <c r="F298" s="508" t="str">
        <f>IF($B298="","",IFERROR(VLOOKUP($B298,SERVIÇOS!$A:$F,4,0),IFERROR(VLOOKUP($B298,'COMPOSIÇÕES COMPLEMENTARES '!$C:$K,6,0),"")))</f>
        <v/>
      </c>
      <c r="G298" s="508" t="str">
        <f>IF($B298="","",IFERROR(VLOOKUP($B298,SERVIÇOS!$A:$F,5,0),IFERROR(VLOOKUP($B298,'COMPOSIÇÕES COMPLEMENTARES '!$C:$K,7,0),"")))</f>
        <v/>
      </c>
      <c r="H298" s="508" t="str">
        <f t="shared" si="39"/>
        <v/>
      </c>
      <c r="I298" s="508" t="str">
        <f t="shared" si="40"/>
        <v/>
      </c>
      <c r="J298" s="508" t="str">
        <f t="shared" si="41"/>
        <v/>
      </c>
      <c r="K298" s="508" t="str">
        <f t="shared" si="42"/>
        <v/>
      </c>
      <c r="L298" s="508"/>
      <c r="M298" s="324"/>
      <c r="N298" s="324"/>
      <c r="O298" s="324"/>
      <c r="P298" s="324"/>
      <c r="Q298" s="324"/>
      <c r="R298" s="324"/>
      <c r="S298" s="324"/>
      <c r="T298" s="324"/>
      <c r="U298" s="324"/>
      <c r="V298" s="324"/>
      <c r="W298" s="324"/>
      <c r="X298" s="324"/>
      <c r="Y298" s="324"/>
      <c r="Z298" s="324"/>
      <c r="AA298" s="324"/>
      <c r="AB298" s="324"/>
      <c r="AC298" s="324"/>
      <c r="AD298" s="324"/>
      <c r="AE298" s="324"/>
      <c r="AF298" s="324"/>
      <c r="AG298" s="324"/>
      <c r="AH298" s="324"/>
      <c r="AI298" s="324"/>
      <c r="AJ298" s="324"/>
      <c r="AK298" s="325">
        <f t="shared" si="38"/>
        <v>0</v>
      </c>
      <c r="AL298" s="325">
        <v>0</v>
      </c>
    </row>
    <row r="299" spans="1:38" s="326" customFormat="1" ht="15" customHeight="1">
      <c r="A299" s="503"/>
      <c r="B299" s="504"/>
      <c r="C299" s="505" t="str">
        <f>IF($B299="","",IFERROR(VLOOKUP($B299,SERVIÇOS!$A:$F,2,0),IFERROR(VLOOKUP($B299,'COMPOSIÇÕES COMPLEMENTARES '!$C:$K,2,0),"")))</f>
        <v/>
      </c>
      <c r="D299" s="506" t="str">
        <f>IF($B299="","",IFERROR(VLOOKUP($B299,SERVIÇOS!$A:$F,3,0),IFERROR(VLOOKUP($B299,'COMPOSIÇÕES COMPLEMENTARES '!$C:$K,3,0),"")))</f>
        <v/>
      </c>
      <c r="E299" s="507"/>
      <c r="F299" s="508" t="str">
        <f>IF($B299="","",IFERROR(VLOOKUP($B299,SERVIÇOS!$A:$F,4,0),IFERROR(VLOOKUP($B299,'COMPOSIÇÕES COMPLEMENTARES '!$C:$K,6,0),"")))</f>
        <v/>
      </c>
      <c r="G299" s="508" t="str">
        <f>IF($B299="","",IFERROR(VLOOKUP($B299,SERVIÇOS!$A:$F,5,0),IFERROR(VLOOKUP($B299,'COMPOSIÇÕES COMPLEMENTARES '!$C:$K,7,0),"")))</f>
        <v/>
      </c>
      <c r="H299" s="508" t="str">
        <f t="shared" si="39"/>
        <v/>
      </c>
      <c r="I299" s="508" t="str">
        <f t="shared" si="40"/>
        <v/>
      </c>
      <c r="J299" s="508" t="str">
        <f t="shared" si="41"/>
        <v/>
      </c>
      <c r="K299" s="508" t="str">
        <f t="shared" si="42"/>
        <v/>
      </c>
      <c r="L299" s="508"/>
      <c r="M299" s="324"/>
      <c r="N299" s="324"/>
      <c r="O299" s="324"/>
      <c r="P299" s="324"/>
      <c r="Q299" s="324"/>
      <c r="R299" s="324"/>
      <c r="S299" s="324"/>
      <c r="T299" s="324"/>
      <c r="U299" s="324"/>
      <c r="V299" s="324"/>
      <c r="W299" s="324"/>
      <c r="X299" s="324"/>
      <c r="Y299" s="324"/>
      <c r="Z299" s="324"/>
      <c r="AA299" s="324"/>
      <c r="AB299" s="324"/>
      <c r="AC299" s="324"/>
      <c r="AD299" s="324"/>
      <c r="AE299" s="324"/>
      <c r="AF299" s="324"/>
      <c r="AG299" s="324"/>
      <c r="AH299" s="324"/>
      <c r="AI299" s="324"/>
      <c r="AJ299" s="324"/>
      <c r="AK299" s="325">
        <f t="shared" si="38"/>
        <v>0</v>
      </c>
      <c r="AL299" s="325">
        <v>0</v>
      </c>
    </row>
    <row r="300" spans="1:38" s="326" customFormat="1" ht="15" customHeight="1">
      <c r="A300" s="503"/>
      <c r="B300" s="504"/>
      <c r="C300" s="505" t="str">
        <f>IF($B300="","",IFERROR(VLOOKUP($B300,SERVIÇOS!$A:$F,2,0),IFERROR(VLOOKUP($B300,'COMPOSIÇÕES COMPLEMENTARES '!$C:$K,2,0),"")))</f>
        <v/>
      </c>
      <c r="D300" s="506" t="str">
        <f>IF($B300="","",IFERROR(VLOOKUP($B300,SERVIÇOS!$A:$F,3,0),IFERROR(VLOOKUP($B300,'COMPOSIÇÕES COMPLEMENTARES '!$C:$K,3,0),"")))</f>
        <v/>
      </c>
      <c r="E300" s="507"/>
      <c r="F300" s="508" t="str">
        <f>IF($B300="","",IFERROR(VLOOKUP($B300,SERVIÇOS!$A:$F,4,0),IFERROR(VLOOKUP($B300,'COMPOSIÇÕES COMPLEMENTARES '!$C:$K,6,0),"")))</f>
        <v/>
      </c>
      <c r="G300" s="508" t="str">
        <f>IF($B300="","",IFERROR(VLOOKUP($B300,SERVIÇOS!$A:$F,5,0),IFERROR(VLOOKUP($B300,'COMPOSIÇÕES COMPLEMENTARES '!$C:$K,7,0),"")))</f>
        <v/>
      </c>
      <c r="H300" s="508" t="str">
        <f t="shared" si="39"/>
        <v/>
      </c>
      <c r="I300" s="508" t="str">
        <f t="shared" si="40"/>
        <v/>
      </c>
      <c r="J300" s="508" t="str">
        <f t="shared" si="41"/>
        <v/>
      </c>
      <c r="K300" s="508" t="str">
        <f t="shared" si="42"/>
        <v/>
      </c>
      <c r="L300" s="508"/>
      <c r="M300" s="324"/>
      <c r="N300" s="324"/>
      <c r="O300" s="324"/>
      <c r="P300" s="324"/>
      <c r="Q300" s="324"/>
      <c r="R300" s="324"/>
      <c r="S300" s="324"/>
      <c r="T300" s="324"/>
      <c r="U300" s="324"/>
      <c r="V300" s="324"/>
      <c r="W300" s="324"/>
      <c r="X300" s="324"/>
      <c r="Y300" s="324"/>
      <c r="Z300" s="324"/>
      <c r="AA300" s="324"/>
      <c r="AB300" s="324"/>
      <c r="AC300" s="324"/>
      <c r="AD300" s="324"/>
      <c r="AE300" s="324"/>
      <c r="AF300" s="324"/>
      <c r="AG300" s="324"/>
      <c r="AH300" s="324"/>
      <c r="AI300" s="324"/>
      <c r="AJ300" s="324"/>
      <c r="AK300" s="325">
        <f t="shared" si="38"/>
        <v>0</v>
      </c>
      <c r="AL300" s="325">
        <v>0</v>
      </c>
    </row>
    <row r="301" spans="1:38" s="326" customFormat="1" ht="15" customHeight="1">
      <c r="A301" s="503"/>
      <c r="B301" s="504"/>
      <c r="C301" s="505" t="str">
        <f>IF($B301="","",IFERROR(VLOOKUP($B301,SERVIÇOS!$A:$F,2,0),IFERROR(VLOOKUP($B301,'COMPOSIÇÕES COMPLEMENTARES '!$C:$K,2,0),"")))</f>
        <v/>
      </c>
      <c r="D301" s="506" t="str">
        <f>IF($B301="","",IFERROR(VLOOKUP($B301,SERVIÇOS!$A:$F,3,0),IFERROR(VLOOKUP($B301,'COMPOSIÇÕES COMPLEMENTARES '!$C:$K,3,0),"")))</f>
        <v/>
      </c>
      <c r="E301" s="507"/>
      <c r="F301" s="508" t="str">
        <f>IF($B301="","",IFERROR(VLOOKUP($B301,SERVIÇOS!$A:$F,4,0),IFERROR(VLOOKUP($B301,'COMPOSIÇÕES COMPLEMENTARES '!$C:$K,6,0),"")))</f>
        <v/>
      </c>
      <c r="G301" s="508" t="str">
        <f>IF($B301="","",IFERROR(VLOOKUP($B301,SERVIÇOS!$A:$F,5,0),IFERROR(VLOOKUP($B301,'COMPOSIÇÕES COMPLEMENTARES '!$C:$K,7,0),"")))</f>
        <v/>
      </c>
      <c r="H301" s="508" t="str">
        <f t="shared" si="39"/>
        <v/>
      </c>
      <c r="I301" s="508" t="str">
        <f t="shared" si="40"/>
        <v/>
      </c>
      <c r="J301" s="508" t="str">
        <f t="shared" si="41"/>
        <v/>
      </c>
      <c r="K301" s="508" t="str">
        <f t="shared" si="42"/>
        <v/>
      </c>
      <c r="L301" s="508"/>
      <c r="M301" s="324"/>
      <c r="N301" s="324"/>
      <c r="O301" s="324"/>
      <c r="P301" s="324"/>
      <c r="Q301" s="324"/>
      <c r="R301" s="324"/>
      <c r="S301" s="324"/>
      <c r="T301" s="324"/>
      <c r="U301" s="324"/>
      <c r="V301" s="324"/>
      <c r="W301" s="324"/>
      <c r="X301" s="324"/>
      <c r="Y301" s="324"/>
      <c r="Z301" s="324"/>
      <c r="AA301" s="324"/>
      <c r="AB301" s="324"/>
      <c r="AC301" s="324"/>
      <c r="AD301" s="324"/>
      <c r="AE301" s="324"/>
      <c r="AF301" s="324"/>
      <c r="AG301" s="324"/>
      <c r="AH301" s="324"/>
      <c r="AI301" s="324"/>
      <c r="AJ301" s="324"/>
      <c r="AK301" s="325">
        <f t="shared" si="38"/>
        <v>0</v>
      </c>
      <c r="AL301" s="325">
        <v>0</v>
      </c>
    </row>
    <row r="302" spans="1:38" s="326" customFormat="1" ht="15" customHeight="1">
      <c r="A302" s="503"/>
      <c r="B302" s="504"/>
      <c r="C302" s="505" t="str">
        <f>IF($B302="","",IFERROR(VLOOKUP($B302,SERVIÇOS!$A:$F,2,0),IFERROR(VLOOKUP($B302,'COMPOSIÇÕES COMPLEMENTARES '!$C:$K,2,0),"")))</f>
        <v/>
      </c>
      <c r="D302" s="506" t="str">
        <f>IF($B302="","",IFERROR(VLOOKUP($B302,SERVIÇOS!$A:$F,3,0),IFERROR(VLOOKUP($B302,'COMPOSIÇÕES COMPLEMENTARES '!$C:$K,3,0),"")))</f>
        <v/>
      </c>
      <c r="E302" s="507"/>
      <c r="F302" s="508" t="str">
        <f>IF($B302="","",IFERROR(VLOOKUP($B302,SERVIÇOS!$A:$F,4,0),IFERROR(VLOOKUP($B302,'COMPOSIÇÕES COMPLEMENTARES '!$C:$K,6,0),"")))</f>
        <v/>
      </c>
      <c r="G302" s="508" t="str">
        <f>IF($B302="","",IFERROR(VLOOKUP($B302,SERVIÇOS!$A:$F,5,0),IFERROR(VLOOKUP($B302,'COMPOSIÇÕES COMPLEMENTARES '!$C:$K,7,0),"")))</f>
        <v/>
      </c>
      <c r="H302" s="508" t="str">
        <f t="shared" si="39"/>
        <v/>
      </c>
      <c r="I302" s="508" t="str">
        <f t="shared" si="40"/>
        <v/>
      </c>
      <c r="J302" s="508" t="str">
        <f t="shared" si="41"/>
        <v/>
      </c>
      <c r="K302" s="508" t="str">
        <f t="shared" si="42"/>
        <v/>
      </c>
      <c r="L302" s="508"/>
      <c r="M302" s="324"/>
      <c r="N302" s="324"/>
      <c r="O302" s="324"/>
      <c r="P302" s="324"/>
      <c r="Q302" s="324"/>
      <c r="R302" s="324"/>
      <c r="S302" s="324"/>
      <c r="T302" s="324"/>
      <c r="U302" s="324"/>
      <c r="V302" s="324"/>
      <c r="W302" s="324"/>
      <c r="X302" s="324"/>
      <c r="Y302" s="324"/>
      <c r="Z302" s="324"/>
      <c r="AA302" s="324"/>
      <c r="AB302" s="324"/>
      <c r="AC302" s="324"/>
      <c r="AD302" s="324"/>
      <c r="AE302" s="324"/>
      <c r="AF302" s="324"/>
      <c r="AG302" s="324"/>
      <c r="AH302" s="324"/>
      <c r="AI302" s="324"/>
      <c r="AJ302" s="324"/>
      <c r="AK302" s="325">
        <f t="shared" si="38"/>
        <v>0</v>
      </c>
      <c r="AL302" s="325">
        <v>0</v>
      </c>
    </row>
    <row r="303" spans="1:38" s="326" customFormat="1" ht="15" customHeight="1">
      <c r="A303" s="503"/>
      <c r="B303" s="504"/>
      <c r="C303" s="505" t="str">
        <f>IF($B303="","",IFERROR(VLOOKUP($B303,SERVIÇOS!$A:$F,2,0),IFERROR(VLOOKUP($B303,'COMPOSIÇÕES COMPLEMENTARES '!$C:$K,2,0),"")))</f>
        <v/>
      </c>
      <c r="D303" s="506" t="str">
        <f>IF($B303="","",IFERROR(VLOOKUP($B303,SERVIÇOS!$A:$F,3,0),IFERROR(VLOOKUP($B303,'COMPOSIÇÕES COMPLEMENTARES '!$C:$K,3,0),"")))</f>
        <v/>
      </c>
      <c r="E303" s="507"/>
      <c r="F303" s="508" t="str">
        <f>IF($B303="","",IFERROR(VLOOKUP($B303,SERVIÇOS!$A:$F,4,0),IFERROR(VLOOKUP($B303,'COMPOSIÇÕES COMPLEMENTARES '!$C:$K,6,0),"")))</f>
        <v/>
      </c>
      <c r="G303" s="508" t="str">
        <f>IF($B303="","",IFERROR(VLOOKUP($B303,SERVIÇOS!$A:$F,5,0),IFERROR(VLOOKUP($B303,'COMPOSIÇÕES COMPLEMENTARES '!$C:$K,7,0),"")))</f>
        <v/>
      </c>
      <c r="H303" s="508" t="str">
        <f t="shared" si="39"/>
        <v/>
      </c>
      <c r="I303" s="508" t="str">
        <f t="shared" si="40"/>
        <v/>
      </c>
      <c r="J303" s="508" t="str">
        <f t="shared" si="41"/>
        <v/>
      </c>
      <c r="K303" s="508" t="str">
        <f t="shared" si="42"/>
        <v/>
      </c>
      <c r="L303" s="508"/>
      <c r="M303" s="324"/>
      <c r="N303" s="324"/>
      <c r="O303" s="324"/>
      <c r="P303" s="324"/>
      <c r="Q303" s="324"/>
      <c r="R303" s="324"/>
      <c r="S303" s="324"/>
      <c r="T303" s="324"/>
      <c r="U303" s="324"/>
      <c r="V303" s="324"/>
      <c r="W303" s="324"/>
      <c r="X303" s="324"/>
      <c r="Y303" s="324"/>
      <c r="Z303" s="324"/>
      <c r="AA303" s="324"/>
      <c r="AB303" s="324"/>
      <c r="AC303" s="324"/>
      <c r="AD303" s="324"/>
      <c r="AE303" s="324"/>
      <c r="AF303" s="324"/>
      <c r="AG303" s="324"/>
      <c r="AH303" s="324"/>
      <c r="AI303" s="324"/>
      <c r="AJ303" s="324"/>
      <c r="AK303" s="325">
        <f t="shared" si="38"/>
        <v>0</v>
      </c>
      <c r="AL303" s="325">
        <v>0</v>
      </c>
    </row>
    <row r="304" spans="1:38" s="326" customFormat="1" ht="15" customHeight="1">
      <c r="A304" s="503"/>
      <c r="B304" s="504"/>
      <c r="C304" s="505" t="str">
        <f>IF($B304="","",IFERROR(VLOOKUP($B304,SERVIÇOS!$A:$F,2,0),IFERROR(VLOOKUP($B304,'COMPOSIÇÕES COMPLEMENTARES '!$C:$K,2,0),"")))</f>
        <v/>
      </c>
      <c r="D304" s="506" t="str">
        <f>IF($B304="","",IFERROR(VLOOKUP($B304,SERVIÇOS!$A:$F,3,0),IFERROR(VLOOKUP($B304,'COMPOSIÇÕES COMPLEMENTARES '!$C:$K,3,0),"")))</f>
        <v/>
      </c>
      <c r="E304" s="507"/>
      <c r="F304" s="508" t="str">
        <f>IF($B304="","",IFERROR(VLOOKUP($B304,SERVIÇOS!$A:$F,4,0),IFERROR(VLOOKUP($B304,'COMPOSIÇÕES COMPLEMENTARES '!$C:$K,6,0),"")))</f>
        <v/>
      </c>
      <c r="G304" s="508" t="str">
        <f>IF($B304="","",IFERROR(VLOOKUP($B304,SERVIÇOS!$A:$F,5,0),IFERROR(VLOOKUP($B304,'COMPOSIÇÕES COMPLEMENTARES '!$C:$K,7,0),"")))</f>
        <v/>
      </c>
      <c r="H304" s="508" t="str">
        <f t="shared" si="39"/>
        <v/>
      </c>
      <c r="I304" s="508" t="str">
        <f t="shared" si="40"/>
        <v/>
      </c>
      <c r="J304" s="508" t="str">
        <f t="shared" si="41"/>
        <v/>
      </c>
      <c r="K304" s="508" t="str">
        <f t="shared" si="42"/>
        <v/>
      </c>
      <c r="L304" s="508"/>
      <c r="M304" s="324"/>
      <c r="N304" s="324"/>
      <c r="O304" s="324"/>
      <c r="P304" s="324"/>
      <c r="Q304" s="324"/>
      <c r="R304" s="324"/>
      <c r="S304" s="324"/>
      <c r="T304" s="324"/>
      <c r="U304" s="324"/>
      <c r="V304" s="324"/>
      <c r="W304" s="324"/>
      <c r="X304" s="324"/>
      <c r="Y304" s="324"/>
      <c r="Z304" s="324"/>
      <c r="AA304" s="324"/>
      <c r="AB304" s="324"/>
      <c r="AC304" s="324"/>
      <c r="AD304" s="324"/>
      <c r="AE304" s="324"/>
      <c r="AF304" s="324"/>
      <c r="AG304" s="324"/>
      <c r="AH304" s="324"/>
      <c r="AI304" s="324"/>
      <c r="AJ304" s="324"/>
      <c r="AK304" s="325">
        <f t="shared" ref="AK304:AK367" si="43">B304-AL304</f>
        <v>0</v>
      </c>
      <c r="AL304" s="325">
        <v>0</v>
      </c>
    </row>
    <row r="305" spans="1:38" s="326" customFormat="1" ht="15" customHeight="1">
      <c r="A305" s="503"/>
      <c r="B305" s="504"/>
      <c r="C305" s="505" t="str">
        <f>IF($B305="","",IFERROR(VLOOKUP($B305,SERVIÇOS!$A:$F,2,0),IFERROR(VLOOKUP($B305,'COMPOSIÇÕES COMPLEMENTARES '!$C:$K,2,0),"")))</f>
        <v/>
      </c>
      <c r="D305" s="506" t="str">
        <f>IF($B305="","",IFERROR(VLOOKUP($B305,SERVIÇOS!$A:$F,3,0),IFERROR(VLOOKUP($B305,'COMPOSIÇÕES COMPLEMENTARES '!$C:$K,3,0),"")))</f>
        <v/>
      </c>
      <c r="E305" s="507"/>
      <c r="F305" s="508" t="str">
        <f>IF($B305="","",IFERROR(VLOOKUP($B305,SERVIÇOS!$A:$F,4,0),IFERROR(VLOOKUP($B305,'COMPOSIÇÕES COMPLEMENTARES '!$C:$K,6,0),"")))</f>
        <v/>
      </c>
      <c r="G305" s="508" t="str">
        <f>IF($B305="","",IFERROR(VLOOKUP($B305,SERVIÇOS!$A:$F,5,0),IFERROR(VLOOKUP($B305,'COMPOSIÇÕES COMPLEMENTARES '!$C:$K,7,0),"")))</f>
        <v/>
      </c>
      <c r="H305" s="508" t="str">
        <f t="shared" si="39"/>
        <v/>
      </c>
      <c r="I305" s="508" t="str">
        <f t="shared" si="40"/>
        <v/>
      </c>
      <c r="J305" s="508" t="str">
        <f t="shared" si="41"/>
        <v/>
      </c>
      <c r="K305" s="508" t="str">
        <f t="shared" si="42"/>
        <v/>
      </c>
      <c r="L305" s="508"/>
      <c r="M305" s="324"/>
      <c r="N305" s="324"/>
      <c r="O305" s="324"/>
      <c r="P305" s="324"/>
      <c r="Q305" s="324"/>
      <c r="R305" s="324"/>
      <c r="S305" s="324"/>
      <c r="T305" s="324"/>
      <c r="U305" s="324"/>
      <c r="V305" s="324"/>
      <c r="W305" s="324"/>
      <c r="X305" s="324"/>
      <c r="Y305" s="324"/>
      <c r="Z305" s="324"/>
      <c r="AA305" s="324"/>
      <c r="AB305" s="324"/>
      <c r="AC305" s="324"/>
      <c r="AD305" s="324"/>
      <c r="AE305" s="324"/>
      <c r="AF305" s="324"/>
      <c r="AG305" s="324"/>
      <c r="AH305" s="324"/>
      <c r="AI305" s="324"/>
      <c r="AJ305" s="324"/>
      <c r="AK305" s="325">
        <f t="shared" si="43"/>
        <v>0</v>
      </c>
      <c r="AL305" s="325">
        <v>0</v>
      </c>
    </row>
    <row r="306" spans="1:38" s="326" customFormat="1" ht="15" customHeight="1">
      <c r="A306" s="503"/>
      <c r="B306" s="504"/>
      <c r="C306" s="505" t="str">
        <f>IF($B306="","",IFERROR(VLOOKUP($B306,SERVIÇOS!$A:$F,2,0),IFERROR(VLOOKUP($B306,'COMPOSIÇÕES COMPLEMENTARES '!$C:$K,2,0),"")))</f>
        <v/>
      </c>
      <c r="D306" s="506" t="str">
        <f>IF($B306="","",IFERROR(VLOOKUP($B306,SERVIÇOS!$A:$F,3,0),IFERROR(VLOOKUP($B306,'COMPOSIÇÕES COMPLEMENTARES '!$C:$K,3,0),"")))</f>
        <v/>
      </c>
      <c r="E306" s="507"/>
      <c r="F306" s="508" t="str">
        <f>IF($B306="","",IFERROR(VLOOKUP($B306,SERVIÇOS!$A:$F,4,0),IFERROR(VLOOKUP($B306,'COMPOSIÇÕES COMPLEMENTARES '!$C:$K,6,0),"")))</f>
        <v/>
      </c>
      <c r="G306" s="508" t="str">
        <f>IF($B306="","",IFERROR(VLOOKUP($B306,SERVIÇOS!$A:$F,5,0),IFERROR(VLOOKUP($B306,'COMPOSIÇÕES COMPLEMENTARES '!$C:$K,7,0),"")))</f>
        <v/>
      </c>
      <c r="H306" s="508" t="str">
        <f t="shared" si="39"/>
        <v/>
      </c>
      <c r="I306" s="508" t="str">
        <f t="shared" si="40"/>
        <v/>
      </c>
      <c r="J306" s="508" t="str">
        <f t="shared" si="41"/>
        <v/>
      </c>
      <c r="K306" s="508" t="str">
        <f t="shared" si="42"/>
        <v/>
      </c>
      <c r="L306" s="508"/>
      <c r="M306" s="324"/>
      <c r="N306" s="324"/>
      <c r="O306" s="324"/>
      <c r="P306" s="324"/>
      <c r="Q306" s="324"/>
      <c r="R306" s="324"/>
      <c r="S306" s="324"/>
      <c r="T306" s="324"/>
      <c r="U306" s="324"/>
      <c r="V306" s="324"/>
      <c r="W306" s="324"/>
      <c r="X306" s="324"/>
      <c r="Y306" s="324"/>
      <c r="Z306" s="324"/>
      <c r="AA306" s="324"/>
      <c r="AB306" s="324"/>
      <c r="AC306" s="324"/>
      <c r="AD306" s="324"/>
      <c r="AE306" s="324"/>
      <c r="AF306" s="324"/>
      <c r="AG306" s="324"/>
      <c r="AH306" s="324"/>
      <c r="AI306" s="324"/>
      <c r="AJ306" s="324"/>
      <c r="AK306" s="325">
        <f t="shared" si="43"/>
        <v>0</v>
      </c>
      <c r="AL306" s="325">
        <v>0</v>
      </c>
    </row>
    <row r="307" spans="1:38" s="326" customFormat="1" ht="15" customHeight="1">
      <c r="A307" s="503"/>
      <c r="B307" s="504"/>
      <c r="C307" s="505" t="str">
        <f>IF($B307="","",IFERROR(VLOOKUP($B307,SERVIÇOS!$A:$F,2,0),IFERROR(VLOOKUP($B307,'COMPOSIÇÕES COMPLEMENTARES '!$C:$K,2,0),"")))</f>
        <v/>
      </c>
      <c r="D307" s="506" t="str">
        <f>IF($B307="","",IFERROR(VLOOKUP($B307,SERVIÇOS!$A:$F,3,0),IFERROR(VLOOKUP($B307,'COMPOSIÇÕES COMPLEMENTARES '!$C:$K,3,0),"")))</f>
        <v/>
      </c>
      <c r="E307" s="507"/>
      <c r="F307" s="508" t="str">
        <f>IF($B307="","",IFERROR(VLOOKUP($B307,SERVIÇOS!$A:$F,4,0),IFERROR(VLOOKUP($B307,'COMPOSIÇÕES COMPLEMENTARES '!$C:$K,6,0),"")))</f>
        <v/>
      </c>
      <c r="G307" s="508" t="str">
        <f>IF($B307="","",IFERROR(VLOOKUP($B307,SERVIÇOS!$A:$F,5,0),IFERROR(VLOOKUP($B307,'COMPOSIÇÕES COMPLEMENTARES '!$C:$K,7,0),"")))</f>
        <v/>
      </c>
      <c r="H307" s="508" t="str">
        <f t="shared" si="39"/>
        <v/>
      </c>
      <c r="I307" s="508" t="str">
        <f t="shared" si="40"/>
        <v/>
      </c>
      <c r="J307" s="508" t="str">
        <f t="shared" si="41"/>
        <v/>
      </c>
      <c r="K307" s="508" t="str">
        <f t="shared" si="42"/>
        <v/>
      </c>
      <c r="L307" s="508"/>
      <c r="M307" s="324"/>
      <c r="N307" s="324"/>
      <c r="O307" s="324"/>
      <c r="P307" s="324"/>
      <c r="Q307" s="324"/>
      <c r="R307" s="324"/>
      <c r="S307" s="324"/>
      <c r="T307" s="324"/>
      <c r="U307" s="324"/>
      <c r="V307" s="324"/>
      <c r="W307" s="324"/>
      <c r="X307" s="324"/>
      <c r="Y307" s="324"/>
      <c r="Z307" s="324"/>
      <c r="AA307" s="324"/>
      <c r="AB307" s="324"/>
      <c r="AC307" s="324"/>
      <c r="AD307" s="324"/>
      <c r="AE307" s="324"/>
      <c r="AF307" s="324"/>
      <c r="AG307" s="324"/>
      <c r="AH307" s="324"/>
      <c r="AI307" s="324"/>
      <c r="AJ307" s="324"/>
      <c r="AK307" s="325">
        <f t="shared" si="43"/>
        <v>0</v>
      </c>
      <c r="AL307" s="325">
        <v>0</v>
      </c>
    </row>
    <row r="308" spans="1:38" s="326" customFormat="1" ht="15" customHeight="1">
      <c r="A308" s="503"/>
      <c r="B308" s="504"/>
      <c r="C308" s="505" t="str">
        <f>IF($B308="","",IFERROR(VLOOKUP($B308,SERVIÇOS!$A:$F,2,0),IFERROR(VLOOKUP($B308,'COMPOSIÇÕES COMPLEMENTARES '!$C:$K,2,0),"")))</f>
        <v/>
      </c>
      <c r="D308" s="506" t="str">
        <f>IF($B308="","",IFERROR(VLOOKUP($B308,SERVIÇOS!$A:$F,3,0),IFERROR(VLOOKUP($B308,'COMPOSIÇÕES COMPLEMENTARES '!$C:$K,3,0),"")))</f>
        <v/>
      </c>
      <c r="E308" s="507"/>
      <c r="F308" s="508" t="str">
        <f>IF($B308="","",IFERROR(VLOOKUP($B308,SERVIÇOS!$A:$F,4,0),IFERROR(VLOOKUP($B308,'COMPOSIÇÕES COMPLEMENTARES '!$C:$K,6,0),"")))</f>
        <v/>
      </c>
      <c r="G308" s="508" t="str">
        <f>IF($B308="","",IFERROR(VLOOKUP($B308,SERVIÇOS!$A:$F,5,0),IFERROR(VLOOKUP($B308,'COMPOSIÇÕES COMPLEMENTARES '!$C:$K,7,0),"")))</f>
        <v/>
      </c>
      <c r="H308" s="508" t="str">
        <f t="shared" si="39"/>
        <v/>
      </c>
      <c r="I308" s="508" t="str">
        <f t="shared" si="40"/>
        <v/>
      </c>
      <c r="J308" s="508" t="str">
        <f t="shared" si="41"/>
        <v/>
      </c>
      <c r="K308" s="508" t="str">
        <f t="shared" si="42"/>
        <v/>
      </c>
      <c r="L308" s="508"/>
      <c r="M308" s="324"/>
      <c r="N308" s="324"/>
      <c r="O308" s="324"/>
      <c r="P308" s="324"/>
      <c r="Q308" s="324"/>
      <c r="R308" s="324"/>
      <c r="S308" s="324"/>
      <c r="T308" s="324"/>
      <c r="U308" s="324"/>
      <c r="V308" s="324"/>
      <c r="W308" s="324"/>
      <c r="X308" s="324"/>
      <c r="Y308" s="324"/>
      <c r="Z308" s="324"/>
      <c r="AA308" s="324"/>
      <c r="AB308" s="324"/>
      <c r="AC308" s="324"/>
      <c r="AD308" s="324"/>
      <c r="AE308" s="324"/>
      <c r="AF308" s="324"/>
      <c r="AG308" s="324"/>
      <c r="AH308" s="324"/>
      <c r="AI308" s="324"/>
      <c r="AJ308" s="324"/>
      <c r="AK308" s="325">
        <f t="shared" si="43"/>
        <v>0</v>
      </c>
      <c r="AL308" s="325">
        <v>0</v>
      </c>
    </row>
    <row r="309" spans="1:38" s="326" customFormat="1" ht="15" customHeight="1">
      <c r="A309" s="503"/>
      <c r="B309" s="504"/>
      <c r="C309" s="505" t="str">
        <f>IF($B309="","",IFERROR(VLOOKUP($B309,SERVIÇOS!$A:$F,2,0),IFERROR(VLOOKUP($B309,'COMPOSIÇÕES COMPLEMENTARES '!$C:$K,2,0),"")))</f>
        <v/>
      </c>
      <c r="D309" s="506" t="str">
        <f>IF($B309="","",IFERROR(VLOOKUP($B309,SERVIÇOS!$A:$F,3,0),IFERROR(VLOOKUP($B309,'COMPOSIÇÕES COMPLEMENTARES '!$C:$K,3,0),"")))</f>
        <v/>
      </c>
      <c r="E309" s="507"/>
      <c r="F309" s="508" t="str">
        <f>IF($B309="","",IFERROR(VLOOKUP($B309,SERVIÇOS!$A:$F,4,0),IFERROR(VLOOKUP($B309,'COMPOSIÇÕES COMPLEMENTARES '!$C:$K,6,0),"")))</f>
        <v/>
      </c>
      <c r="G309" s="508" t="str">
        <f>IF($B309="","",IFERROR(VLOOKUP($B309,SERVIÇOS!$A:$F,5,0),IFERROR(VLOOKUP($B309,'COMPOSIÇÕES COMPLEMENTARES '!$C:$K,7,0),"")))</f>
        <v/>
      </c>
      <c r="H309" s="508" t="str">
        <f t="shared" si="39"/>
        <v/>
      </c>
      <c r="I309" s="508" t="str">
        <f t="shared" si="40"/>
        <v/>
      </c>
      <c r="J309" s="508" t="str">
        <f t="shared" si="41"/>
        <v/>
      </c>
      <c r="K309" s="508" t="str">
        <f t="shared" si="42"/>
        <v/>
      </c>
      <c r="L309" s="508"/>
      <c r="M309" s="324"/>
      <c r="N309" s="324"/>
      <c r="O309" s="324"/>
      <c r="P309" s="324"/>
      <c r="Q309" s="324"/>
      <c r="R309" s="324"/>
      <c r="S309" s="324"/>
      <c r="T309" s="324"/>
      <c r="U309" s="324"/>
      <c r="V309" s="324"/>
      <c r="W309" s="324"/>
      <c r="X309" s="324"/>
      <c r="Y309" s="324"/>
      <c r="Z309" s="324"/>
      <c r="AA309" s="324"/>
      <c r="AB309" s="324"/>
      <c r="AC309" s="324"/>
      <c r="AD309" s="324"/>
      <c r="AE309" s="324"/>
      <c r="AF309" s="324"/>
      <c r="AG309" s="324"/>
      <c r="AH309" s="324"/>
      <c r="AI309" s="324"/>
      <c r="AJ309" s="324"/>
      <c r="AK309" s="325">
        <f t="shared" si="43"/>
        <v>0</v>
      </c>
      <c r="AL309" s="325">
        <v>0</v>
      </c>
    </row>
    <row r="310" spans="1:38" s="326" customFormat="1" ht="15" customHeight="1">
      <c r="A310" s="503"/>
      <c r="B310" s="504"/>
      <c r="C310" s="505" t="str">
        <f>IF($B310="","",IFERROR(VLOOKUP($B310,SERVIÇOS!$A:$F,2,0),IFERROR(VLOOKUP($B310,'COMPOSIÇÕES COMPLEMENTARES '!$C:$K,2,0),"")))</f>
        <v/>
      </c>
      <c r="D310" s="506" t="str">
        <f>IF($B310="","",IFERROR(VLOOKUP($B310,SERVIÇOS!$A:$F,3,0),IFERROR(VLOOKUP($B310,'COMPOSIÇÕES COMPLEMENTARES '!$C:$K,3,0),"")))</f>
        <v/>
      </c>
      <c r="E310" s="507"/>
      <c r="F310" s="508" t="str">
        <f>IF($B310="","",IFERROR(VLOOKUP($B310,SERVIÇOS!$A:$F,4,0),IFERROR(VLOOKUP($B310,'COMPOSIÇÕES COMPLEMENTARES '!$C:$K,6,0),"")))</f>
        <v/>
      </c>
      <c r="G310" s="508" t="str">
        <f>IF($B310="","",IFERROR(VLOOKUP($B310,SERVIÇOS!$A:$F,5,0),IFERROR(VLOOKUP($B310,'COMPOSIÇÕES COMPLEMENTARES '!$C:$K,7,0),"")))</f>
        <v/>
      </c>
      <c r="H310" s="508" t="str">
        <f t="shared" si="39"/>
        <v/>
      </c>
      <c r="I310" s="508" t="str">
        <f t="shared" si="40"/>
        <v/>
      </c>
      <c r="J310" s="508" t="str">
        <f t="shared" si="41"/>
        <v/>
      </c>
      <c r="K310" s="508" t="str">
        <f t="shared" si="42"/>
        <v/>
      </c>
      <c r="L310" s="508"/>
      <c r="M310" s="324"/>
      <c r="N310" s="324"/>
      <c r="O310" s="324"/>
      <c r="P310" s="324"/>
      <c r="Q310" s="324"/>
      <c r="R310" s="324"/>
      <c r="S310" s="324"/>
      <c r="T310" s="324"/>
      <c r="U310" s="324"/>
      <c r="V310" s="324"/>
      <c r="W310" s="324"/>
      <c r="X310" s="324"/>
      <c r="Y310" s="324"/>
      <c r="Z310" s="324"/>
      <c r="AA310" s="324"/>
      <c r="AB310" s="324"/>
      <c r="AC310" s="324"/>
      <c r="AD310" s="324"/>
      <c r="AE310" s="324"/>
      <c r="AF310" s="324"/>
      <c r="AG310" s="324"/>
      <c r="AH310" s="324"/>
      <c r="AI310" s="324"/>
      <c r="AJ310" s="324"/>
      <c r="AK310" s="325">
        <f t="shared" si="43"/>
        <v>0</v>
      </c>
      <c r="AL310" s="325">
        <v>0</v>
      </c>
    </row>
    <row r="311" spans="1:38" s="326" customFormat="1" ht="15" customHeight="1">
      <c r="A311" s="503"/>
      <c r="B311" s="504"/>
      <c r="C311" s="505" t="str">
        <f>IF($B311="","",IFERROR(VLOOKUP($B311,SERVIÇOS!$A:$F,2,0),IFERROR(VLOOKUP($B311,'COMPOSIÇÕES COMPLEMENTARES '!$C:$K,2,0),"")))</f>
        <v/>
      </c>
      <c r="D311" s="506" t="str">
        <f>IF($B311="","",IFERROR(VLOOKUP($B311,SERVIÇOS!$A:$F,3,0),IFERROR(VLOOKUP($B311,'COMPOSIÇÕES COMPLEMENTARES '!$C:$K,3,0),"")))</f>
        <v/>
      </c>
      <c r="E311" s="507"/>
      <c r="F311" s="508" t="str">
        <f>IF($B311="","",IFERROR(VLOOKUP($B311,SERVIÇOS!$A:$F,4,0),IFERROR(VLOOKUP($B311,'COMPOSIÇÕES COMPLEMENTARES '!$C:$K,6,0),"")))</f>
        <v/>
      </c>
      <c r="G311" s="508" t="str">
        <f>IF($B311="","",IFERROR(VLOOKUP($B311,SERVIÇOS!$A:$F,5,0),IFERROR(VLOOKUP($B311,'COMPOSIÇÕES COMPLEMENTARES '!$C:$K,7,0),"")))</f>
        <v/>
      </c>
      <c r="H311" s="508" t="str">
        <f t="shared" si="39"/>
        <v/>
      </c>
      <c r="I311" s="508" t="str">
        <f t="shared" si="40"/>
        <v/>
      </c>
      <c r="J311" s="508" t="str">
        <f t="shared" si="41"/>
        <v/>
      </c>
      <c r="K311" s="508" t="str">
        <f t="shared" si="42"/>
        <v/>
      </c>
      <c r="L311" s="508"/>
      <c r="M311" s="324"/>
      <c r="N311" s="324"/>
      <c r="O311" s="324"/>
      <c r="P311" s="324"/>
      <c r="Q311" s="324"/>
      <c r="R311" s="324"/>
      <c r="S311" s="324"/>
      <c r="T311" s="324"/>
      <c r="U311" s="324"/>
      <c r="V311" s="324"/>
      <c r="W311" s="324"/>
      <c r="X311" s="324"/>
      <c r="Y311" s="324"/>
      <c r="Z311" s="324"/>
      <c r="AA311" s="324"/>
      <c r="AB311" s="324"/>
      <c r="AC311" s="324"/>
      <c r="AD311" s="324"/>
      <c r="AE311" s="324"/>
      <c r="AF311" s="324"/>
      <c r="AG311" s="324"/>
      <c r="AH311" s="324"/>
      <c r="AI311" s="324"/>
      <c r="AJ311" s="324"/>
      <c r="AK311" s="325">
        <f t="shared" si="43"/>
        <v>0</v>
      </c>
      <c r="AL311" s="325">
        <v>0</v>
      </c>
    </row>
    <row r="312" spans="1:38" s="326" customFormat="1" ht="15" customHeight="1">
      <c r="A312" s="503"/>
      <c r="B312" s="504"/>
      <c r="C312" s="505" t="str">
        <f>IF($B312="","",IFERROR(VLOOKUP($B312,SERVIÇOS!$A:$F,2,0),IFERROR(VLOOKUP($B312,'COMPOSIÇÕES COMPLEMENTARES '!$C:$K,2,0),"")))</f>
        <v/>
      </c>
      <c r="D312" s="506" t="str">
        <f>IF($B312="","",IFERROR(VLOOKUP($B312,SERVIÇOS!$A:$F,3,0),IFERROR(VLOOKUP($B312,'COMPOSIÇÕES COMPLEMENTARES '!$C:$K,3,0),"")))</f>
        <v/>
      </c>
      <c r="E312" s="507"/>
      <c r="F312" s="508" t="str">
        <f>IF($B312="","",IFERROR(VLOOKUP($B312,SERVIÇOS!$A:$F,4,0),IFERROR(VLOOKUP($B312,'COMPOSIÇÕES COMPLEMENTARES '!$C:$K,6,0),"")))</f>
        <v/>
      </c>
      <c r="G312" s="508" t="str">
        <f>IF($B312="","",IFERROR(VLOOKUP($B312,SERVIÇOS!$A:$F,5,0),IFERROR(VLOOKUP($B312,'COMPOSIÇÕES COMPLEMENTARES '!$C:$K,7,0),"")))</f>
        <v/>
      </c>
      <c r="H312" s="508" t="str">
        <f t="shared" si="39"/>
        <v/>
      </c>
      <c r="I312" s="508" t="str">
        <f t="shared" si="40"/>
        <v/>
      </c>
      <c r="J312" s="508" t="str">
        <f t="shared" si="41"/>
        <v/>
      </c>
      <c r="K312" s="508" t="str">
        <f t="shared" si="42"/>
        <v/>
      </c>
      <c r="L312" s="508"/>
      <c r="M312" s="324"/>
      <c r="N312" s="324"/>
      <c r="O312" s="324"/>
      <c r="P312" s="324"/>
      <c r="Q312" s="324"/>
      <c r="R312" s="324"/>
      <c r="S312" s="324"/>
      <c r="T312" s="324"/>
      <c r="U312" s="324"/>
      <c r="V312" s="324"/>
      <c r="W312" s="324"/>
      <c r="X312" s="324"/>
      <c r="Y312" s="324"/>
      <c r="Z312" s="324"/>
      <c r="AA312" s="324"/>
      <c r="AB312" s="324"/>
      <c r="AC312" s="324"/>
      <c r="AD312" s="324"/>
      <c r="AE312" s="324"/>
      <c r="AF312" s="324"/>
      <c r="AG312" s="324"/>
      <c r="AH312" s="324"/>
      <c r="AI312" s="324"/>
      <c r="AJ312" s="324"/>
      <c r="AK312" s="325">
        <f t="shared" si="43"/>
        <v>0</v>
      </c>
      <c r="AL312" s="325">
        <v>0</v>
      </c>
    </row>
    <row r="313" spans="1:38" s="326" customFormat="1" ht="15" customHeight="1">
      <c r="A313" s="503"/>
      <c r="B313" s="504"/>
      <c r="C313" s="505" t="str">
        <f>IF($B313="","",IFERROR(VLOOKUP($B313,SERVIÇOS!$A:$F,2,0),IFERROR(VLOOKUP($B313,'COMPOSIÇÕES COMPLEMENTARES '!$C:$K,2,0),"")))</f>
        <v/>
      </c>
      <c r="D313" s="506" t="str">
        <f>IF($B313="","",IFERROR(VLOOKUP($B313,SERVIÇOS!$A:$F,3,0),IFERROR(VLOOKUP($B313,'COMPOSIÇÕES COMPLEMENTARES '!$C:$K,3,0),"")))</f>
        <v/>
      </c>
      <c r="E313" s="507"/>
      <c r="F313" s="508" t="str">
        <f>IF($B313="","",IFERROR(VLOOKUP($B313,SERVIÇOS!$A:$F,4,0),IFERROR(VLOOKUP($B313,'COMPOSIÇÕES COMPLEMENTARES '!$C:$K,6,0),"")))</f>
        <v/>
      </c>
      <c r="G313" s="508" t="str">
        <f>IF($B313="","",IFERROR(VLOOKUP($B313,SERVIÇOS!$A:$F,5,0),IFERROR(VLOOKUP($B313,'COMPOSIÇÕES COMPLEMENTARES '!$C:$K,7,0),"")))</f>
        <v/>
      </c>
      <c r="H313" s="508" t="str">
        <f t="shared" si="39"/>
        <v/>
      </c>
      <c r="I313" s="508" t="str">
        <f t="shared" si="40"/>
        <v/>
      </c>
      <c r="J313" s="508" t="str">
        <f t="shared" si="41"/>
        <v/>
      </c>
      <c r="K313" s="508" t="str">
        <f t="shared" si="42"/>
        <v/>
      </c>
      <c r="L313" s="508"/>
      <c r="M313" s="324"/>
      <c r="N313" s="324"/>
      <c r="O313" s="324"/>
      <c r="P313" s="324"/>
      <c r="Q313" s="324"/>
      <c r="R313" s="324"/>
      <c r="S313" s="324"/>
      <c r="T313" s="324"/>
      <c r="U313" s="324"/>
      <c r="V313" s="324"/>
      <c r="W313" s="324"/>
      <c r="X313" s="324"/>
      <c r="Y313" s="324"/>
      <c r="Z313" s="324"/>
      <c r="AA313" s="324"/>
      <c r="AB313" s="324"/>
      <c r="AC313" s="324"/>
      <c r="AD313" s="324"/>
      <c r="AE313" s="324"/>
      <c r="AF313" s="324"/>
      <c r="AG313" s="324"/>
      <c r="AH313" s="324"/>
      <c r="AI313" s="324"/>
      <c r="AJ313" s="324"/>
      <c r="AK313" s="325">
        <f t="shared" si="43"/>
        <v>0</v>
      </c>
      <c r="AL313" s="325">
        <v>0</v>
      </c>
    </row>
    <row r="314" spans="1:38" s="326" customFormat="1" ht="15" customHeight="1">
      <c r="A314" s="503"/>
      <c r="B314" s="504"/>
      <c r="C314" s="505" t="str">
        <f>IF($B314="","",IFERROR(VLOOKUP($B314,SERVIÇOS!$A:$F,2,0),IFERROR(VLOOKUP($B314,'COMPOSIÇÕES COMPLEMENTARES '!$C:$K,2,0),"")))</f>
        <v/>
      </c>
      <c r="D314" s="506" t="str">
        <f>IF($B314="","",IFERROR(VLOOKUP($B314,SERVIÇOS!$A:$F,3,0),IFERROR(VLOOKUP($B314,'COMPOSIÇÕES COMPLEMENTARES '!$C:$K,3,0),"")))</f>
        <v/>
      </c>
      <c r="E314" s="507"/>
      <c r="F314" s="508" t="str">
        <f>IF($B314="","",IFERROR(VLOOKUP($B314,SERVIÇOS!$A:$F,4,0),IFERROR(VLOOKUP($B314,'COMPOSIÇÕES COMPLEMENTARES '!$C:$K,6,0),"")))</f>
        <v/>
      </c>
      <c r="G314" s="508" t="str">
        <f>IF($B314="","",IFERROR(VLOOKUP($B314,SERVIÇOS!$A:$F,5,0),IFERROR(VLOOKUP($B314,'COMPOSIÇÕES COMPLEMENTARES '!$C:$K,7,0),"")))</f>
        <v/>
      </c>
      <c r="H314" s="508" t="str">
        <f t="shared" si="39"/>
        <v/>
      </c>
      <c r="I314" s="508" t="str">
        <f t="shared" si="40"/>
        <v/>
      </c>
      <c r="J314" s="508" t="str">
        <f t="shared" si="41"/>
        <v/>
      </c>
      <c r="K314" s="508" t="str">
        <f t="shared" si="42"/>
        <v/>
      </c>
      <c r="L314" s="508"/>
      <c r="M314" s="324"/>
      <c r="N314" s="324"/>
      <c r="O314" s="324"/>
      <c r="P314" s="324"/>
      <c r="Q314" s="324"/>
      <c r="R314" s="324"/>
      <c r="S314" s="324"/>
      <c r="T314" s="324"/>
      <c r="U314" s="324"/>
      <c r="V314" s="324"/>
      <c r="W314" s="324"/>
      <c r="X314" s="324"/>
      <c r="Y314" s="324"/>
      <c r="Z314" s="324"/>
      <c r="AA314" s="324"/>
      <c r="AB314" s="324"/>
      <c r="AC314" s="324"/>
      <c r="AD314" s="324"/>
      <c r="AE314" s="324"/>
      <c r="AF314" s="324"/>
      <c r="AG314" s="324"/>
      <c r="AH314" s="324"/>
      <c r="AI314" s="324"/>
      <c r="AJ314" s="324"/>
      <c r="AK314" s="325">
        <f t="shared" si="43"/>
        <v>0</v>
      </c>
      <c r="AL314" s="325">
        <v>0</v>
      </c>
    </row>
    <row r="315" spans="1:38" s="326" customFormat="1" ht="15" customHeight="1">
      <c r="A315" s="503"/>
      <c r="B315" s="504"/>
      <c r="C315" s="505" t="str">
        <f>IF($B315="","",IFERROR(VLOOKUP($B315,SERVIÇOS!$A:$F,2,0),IFERROR(VLOOKUP($B315,'COMPOSIÇÕES COMPLEMENTARES '!$C:$K,2,0),"")))</f>
        <v/>
      </c>
      <c r="D315" s="506" t="str">
        <f>IF($B315="","",IFERROR(VLOOKUP($B315,SERVIÇOS!$A:$F,3,0),IFERROR(VLOOKUP($B315,'COMPOSIÇÕES COMPLEMENTARES '!$C:$K,3,0),"")))</f>
        <v/>
      </c>
      <c r="E315" s="507"/>
      <c r="F315" s="508" t="str">
        <f>IF($B315="","",IFERROR(VLOOKUP($B315,SERVIÇOS!$A:$F,4,0),IFERROR(VLOOKUP($B315,'COMPOSIÇÕES COMPLEMENTARES '!$C:$K,6,0),"")))</f>
        <v/>
      </c>
      <c r="G315" s="508" t="str">
        <f>IF($B315="","",IFERROR(VLOOKUP($B315,SERVIÇOS!$A:$F,5,0),IFERROR(VLOOKUP($B315,'COMPOSIÇÕES COMPLEMENTARES '!$C:$K,7,0),"")))</f>
        <v/>
      </c>
      <c r="H315" s="508" t="str">
        <f t="shared" si="39"/>
        <v/>
      </c>
      <c r="I315" s="508" t="str">
        <f t="shared" si="40"/>
        <v/>
      </c>
      <c r="J315" s="508" t="str">
        <f t="shared" si="41"/>
        <v/>
      </c>
      <c r="K315" s="508" t="str">
        <f t="shared" si="42"/>
        <v/>
      </c>
      <c r="L315" s="508"/>
      <c r="M315" s="324"/>
      <c r="N315" s="324"/>
      <c r="O315" s="324"/>
      <c r="P315" s="324"/>
      <c r="Q315" s="324"/>
      <c r="R315" s="324"/>
      <c r="S315" s="324"/>
      <c r="T315" s="324"/>
      <c r="U315" s="324"/>
      <c r="V315" s="324"/>
      <c r="W315" s="324"/>
      <c r="X315" s="324"/>
      <c r="Y315" s="324"/>
      <c r="Z315" s="324"/>
      <c r="AA315" s="324"/>
      <c r="AB315" s="324"/>
      <c r="AC315" s="324"/>
      <c r="AD315" s="324"/>
      <c r="AE315" s="324"/>
      <c r="AF315" s="324"/>
      <c r="AG315" s="324"/>
      <c r="AH315" s="324"/>
      <c r="AI315" s="324"/>
      <c r="AJ315" s="324"/>
      <c r="AK315" s="325">
        <f t="shared" si="43"/>
        <v>0</v>
      </c>
      <c r="AL315" s="325">
        <v>0</v>
      </c>
    </row>
    <row r="316" spans="1:38" s="326" customFormat="1" ht="15" customHeight="1">
      <c r="A316" s="503"/>
      <c r="B316" s="504"/>
      <c r="C316" s="505" t="str">
        <f>IF($B316="","",IFERROR(VLOOKUP($B316,SERVIÇOS!$A:$F,2,0),IFERROR(VLOOKUP($B316,'COMPOSIÇÕES COMPLEMENTARES '!$C:$K,2,0),"")))</f>
        <v/>
      </c>
      <c r="D316" s="506" t="str">
        <f>IF($B316="","",IFERROR(VLOOKUP($B316,SERVIÇOS!$A:$F,3,0),IFERROR(VLOOKUP($B316,'COMPOSIÇÕES COMPLEMENTARES '!$C:$K,3,0),"")))</f>
        <v/>
      </c>
      <c r="E316" s="507"/>
      <c r="F316" s="508" t="str">
        <f>IF($B316="","",IFERROR(VLOOKUP($B316,SERVIÇOS!$A:$F,4,0),IFERROR(VLOOKUP($B316,'COMPOSIÇÕES COMPLEMENTARES '!$C:$K,6,0),"")))</f>
        <v/>
      </c>
      <c r="G316" s="508" t="str">
        <f>IF($B316="","",IFERROR(VLOOKUP($B316,SERVIÇOS!$A:$F,5,0),IFERROR(VLOOKUP($B316,'COMPOSIÇÕES COMPLEMENTARES '!$C:$K,7,0),"")))</f>
        <v/>
      </c>
      <c r="H316" s="508" t="str">
        <f t="shared" si="39"/>
        <v/>
      </c>
      <c r="I316" s="508" t="str">
        <f t="shared" si="40"/>
        <v/>
      </c>
      <c r="J316" s="508" t="str">
        <f t="shared" si="41"/>
        <v/>
      </c>
      <c r="K316" s="508" t="str">
        <f t="shared" si="42"/>
        <v/>
      </c>
      <c r="L316" s="508"/>
      <c r="M316" s="324"/>
      <c r="N316" s="324"/>
      <c r="O316" s="324"/>
      <c r="P316" s="324"/>
      <c r="Q316" s="324"/>
      <c r="R316" s="324"/>
      <c r="S316" s="324"/>
      <c r="T316" s="324"/>
      <c r="U316" s="324"/>
      <c r="V316" s="324"/>
      <c r="W316" s="324"/>
      <c r="X316" s="324"/>
      <c r="Y316" s="324"/>
      <c r="Z316" s="324"/>
      <c r="AA316" s="324"/>
      <c r="AB316" s="324"/>
      <c r="AC316" s="324"/>
      <c r="AD316" s="324"/>
      <c r="AE316" s="324"/>
      <c r="AF316" s="324"/>
      <c r="AG316" s="324"/>
      <c r="AH316" s="324"/>
      <c r="AI316" s="324"/>
      <c r="AJ316" s="324"/>
      <c r="AK316" s="325">
        <f t="shared" si="43"/>
        <v>0</v>
      </c>
      <c r="AL316" s="325">
        <v>0</v>
      </c>
    </row>
    <row r="317" spans="1:38" s="326" customFormat="1" ht="15" customHeight="1">
      <c r="A317" s="503"/>
      <c r="B317" s="504"/>
      <c r="C317" s="505" t="str">
        <f>IF($B317="","",IFERROR(VLOOKUP($B317,SERVIÇOS!$A:$F,2,0),IFERROR(VLOOKUP($B317,'COMPOSIÇÕES COMPLEMENTARES '!$C:$K,2,0),"")))</f>
        <v/>
      </c>
      <c r="D317" s="506" t="str">
        <f>IF($B317="","",IFERROR(VLOOKUP($B317,SERVIÇOS!$A:$F,3,0),IFERROR(VLOOKUP($B317,'COMPOSIÇÕES COMPLEMENTARES '!$C:$K,3,0),"")))</f>
        <v/>
      </c>
      <c r="E317" s="507"/>
      <c r="F317" s="508" t="str">
        <f>IF($B317="","",IFERROR(VLOOKUP($B317,SERVIÇOS!$A:$F,4,0),IFERROR(VLOOKUP($B317,'COMPOSIÇÕES COMPLEMENTARES '!$C:$K,6,0),"")))</f>
        <v/>
      </c>
      <c r="G317" s="508" t="str">
        <f>IF($B317="","",IFERROR(VLOOKUP($B317,SERVIÇOS!$A:$F,5,0),IFERROR(VLOOKUP($B317,'COMPOSIÇÕES COMPLEMENTARES '!$C:$K,7,0),"")))</f>
        <v/>
      </c>
      <c r="H317" s="508" t="str">
        <f t="shared" si="39"/>
        <v/>
      </c>
      <c r="I317" s="508" t="str">
        <f t="shared" si="40"/>
        <v/>
      </c>
      <c r="J317" s="508" t="str">
        <f t="shared" si="41"/>
        <v/>
      </c>
      <c r="K317" s="508" t="str">
        <f t="shared" si="42"/>
        <v/>
      </c>
      <c r="L317" s="508"/>
      <c r="M317" s="324"/>
      <c r="N317" s="324"/>
      <c r="O317" s="324"/>
      <c r="P317" s="324"/>
      <c r="Q317" s="324"/>
      <c r="R317" s="324"/>
      <c r="S317" s="324"/>
      <c r="T317" s="324"/>
      <c r="U317" s="324"/>
      <c r="V317" s="324"/>
      <c r="W317" s="324"/>
      <c r="X317" s="324"/>
      <c r="Y317" s="324"/>
      <c r="Z317" s="324"/>
      <c r="AA317" s="324"/>
      <c r="AB317" s="324"/>
      <c r="AC317" s="324"/>
      <c r="AD317" s="324"/>
      <c r="AE317" s="324"/>
      <c r="AF317" s="324"/>
      <c r="AG317" s="324"/>
      <c r="AH317" s="324"/>
      <c r="AI317" s="324"/>
      <c r="AJ317" s="324"/>
      <c r="AK317" s="325">
        <f t="shared" si="43"/>
        <v>0</v>
      </c>
      <c r="AL317" s="325">
        <v>0</v>
      </c>
    </row>
    <row r="318" spans="1:38" s="326" customFormat="1" ht="15" customHeight="1">
      <c r="A318" s="503"/>
      <c r="B318" s="504"/>
      <c r="C318" s="505" t="str">
        <f>IF($B318="","",IFERROR(VLOOKUP($B318,SERVIÇOS!$A:$F,2,0),IFERROR(VLOOKUP($B318,'COMPOSIÇÕES COMPLEMENTARES '!$C:$K,2,0),"")))</f>
        <v/>
      </c>
      <c r="D318" s="506" t="str">
        <f>IF($B318="","",IFERROR(VLOOKUP($B318,SERVIÇOS!$A:$F,3,0),IFERROR(VLOOKUP($B318,'COMPOSIÇÕES COMPLEMENTARES '!$C:$K,3,0),"")))</f>
        <v/>
      </c>
      <c r="E318" s="507"/>
      <c r="F318" s="508" t="str">
        <f>IF($B318="","",IFERROR(VLOOKUP($B318,SERVIÇOS!$A:$F,4,0),IFERROR(VLOOKUP($B318,'COMPOSIÇÕES COMPLEMENTARES '!$C:$K,6,0),"")))</f>
        <v/>
      </c>
      <c r="G318" s="508" t="str">
        <f>IF($B318="","",IFERROR(VLOOKUP($B318,SERVIÇOS!$A:$F,5,0),IFERROR(VLOOKUP($B318,'COMPOSIÇÕES COMPLEMENTARES '!$C:$K,7,0),"")))</f>
        <v/>
      </c>
      <c r="H318" s="508" t="str">
        <f t="shared" si="39"/>
        <v/>
      </c>
      <c r="I318" s="508" t="str">
        <f t="shared" si="40"/>
        <v/>
      </c>
      <c r="J318" s="508" t="str">
        <f t="shared" si="41"/>
        <v/>
      </c>
      <c r="K318" s="508" t="str">
        <f t="shared" si="42"/>
        <v/>
      </c>
      <c r="L318" s="508"/>
      <c r="M318" s="324"/>
      <c r="N318" s="324"/>
      <c r="O318" s="324"/>
      <c r="P318" s="324"/>
      <c r="Q318" s="324"/>
      <c r="R318" s="324"/>
      <c r="S318" s="324"/>
      <c r="T318" s="324"/>
      <c r="U318" s="324"/>
      <c r="V318" s="324"/>
      <c r="W318" s="324"/>
      <c r="X318" s="324"/>
      <c r="Y318" s="324"/>
      <c r="Z318" s="324"/>
      <c r="AA318" s="324"/>
      <c r="AB318" s="324"/>
      <c r="AC318" s="324"/>
      <c r="AD318" s="324"/>
      <c r="AE318" s="324"/>
      <c r="AF318" s="324"/>
      <c r="AG318" s="324"/>
      <c r="AH318" s="324"/>
      <c r="AI318" s="324"/>
      <c r="AJ318" s="324"/>
      <c r="AK318" s="325">
        <f t="shared" si="43"/>
        <v>0</v>
      </c>
      <c r="AL318" s="325">
        <v>0</v>
      </c>
    </row>
    <row r="319" spans="1:38" s="326" customFormat="1" ht="15" customHeight="1">
      <c r="A319" s="503"/>
      <c r="B319" s="504"/>
      <c r="C319" s="505" t="str">
        <f>IF($B319="","",IFERROR(VLOOKUP($B319,SERVIÇOS!$A:$F,2,0),IFERROR(VLOOKUP($B319,'COMPOSIÇÕES COMPLEMENTARES '!$C:$K,2,0),"")))</f>
        <v/>
      </c>
      <c r="D319" s="506" t="str">
        <f>IF($B319="","",IFERROR(VLOOKUP($B319,SERVIÇOS!$A:$F,3,0),IFERROR(VLOOKUP($B319,'COMPOSIÇÕES COMPLEMENTARES '!$C:$K,3,0),"")))</f>
        <v/>
      </c>
      <c r="E319" s="507"/>
      <c r="F319" s="508" t="str">
        <f>IF($B319="","",IFERROR(VLOOKUP($B319,SERVIÇOS!$A:$F,4,0),IFERROR(VLOOKUP($B319,'COMPOSIÇÕES COMPLEMENTARES '!$C:$K,6,0),"")))</f>
        <v/>
      </c>
      <c r="G319" s="508" t="str">
        <f>IF($B319="","",IFERROR(VLOOKUP($B319,SERVIÇOS!$A:$F,5,0),IFERROR(VLOOKUP($B319,'COMPOSIÇÕES COMPLEMENTARES '!$C:$K,7,0),"")))</f>
        <v/>
      </c>
      <c r="H319" s="508" t="str">
        <f t="shared" si="39"/>
        <v/>
      </c>
      <c r="I319" s="508" t="str">
        <f t="shared" si="40"/>
        <v/>
      </c>
      <c r="J319" s="508" t="str">
        <f t="shared" si="41"/>
        <v/>
      </c>
      <c r="K319" s="508" t="str">
        <f t="shared" si="42"/>
        <v/>
      </c>
      <c r="L319" s="508"/>
      <c r="M319" s="324"/>
      <c r="N319" s="324"/>
      <c r="O319" s="324"/>
      <c r="P319" s="324"/>
      <c r="Q319" s="324"/>
      <c r="R319" s="324"/>
      <c r="S319" s="324"/>
      <c r="T319" s="324"/>
      <c r="U319" s="324"/>
      <c r="V319" s="324"/>
      <c r="W319" s="324"/>
      <c r="X319" s="324"/>
      <c r="Y319" s="324"/>
      <c r="Z319" s="324"/>
      <c r="AA319" s="324"/>
      <c r="AB319" s="324"/>
      <c r="AC319" s="324"/>
      <c r="AD319" s="324"/>
      <c r="AE319" s="324"/>
      <c r="AF319" s="324"/>
      <c r="AG319" s="324"/>
      <c r="AH319" s="324"/>
      <c r="AI319" s="324"/>
      <c r="AJ319" s="324"/>
      <c r="AK319" s="325">
        <f t="shared" si="43"/>
        <v>0</v>
      </c>
      <c r="AL319" s="325">
        <v>0</v>
      </c>
    </row>
    <row r="320" spans="1:38" s="326" customFormat="1" ht="15" customHeight="1">
      <c r="A320" s="503"/>
      <c r="B320" s="504"/>
      <c r="C320" s="505" t="str">
        <f>IF($B320="","",IFERROR(VLOOKUP($B320,SERVIÇOS!$A:$F,2,0),IFERROR(VLOOKUP($B320,'COMPOSIÇÕES COMPLEMENTARES '!$C:$K,2,0),"")))</f>
        <v/>
      </c>
      <c r="D320" s="506" t="str">
        <f>IF($B320="","",IFERROR(VLOOKUP($B320,SERVIÇOS!$A:$F,3,0),IFERROR(VLOOKUP($B320,'COMPOSIÇÕES COMPLEMENTARES '!$C:$K,3,0),"")))</f>
        <v/>
      </c>
      <c r="E320" s="507"/>
      <c r="F320" s="508" t="str">
        <f>IF($B320="","",IFERROR(VLOOKUP($B320,SERVIÇOS!$A:$F,4,0),IFERROR(VLOOKUP($B320,'COMPOSIÇÕES COMPLEMENTARES '!$C:$K,6,0),"")))</f>
        <v/>
      </c>
      <c r="G320" s="508" t="str">
        <f>IF($B320="","",IFERROR(VLOOKUP($B320,SERVIÇOS!$A:$F,5,0),IFERROR(VLOOKUP($B320,'COMPOSIÇÕES COMPLEMENTARES '!$C:$K,7,0),"")))</f>
        <v/>
      </c>
      <c r="H320" s="508" t="str">
        <f t="shared" si="39"/>
        <v/>
      </c>
      <c r="I320" s="508" t="str">
        <f t="shared" si="40"/>
        <v/>
      </c>
      <c r="J320" s="508" t="str">
        <f t="shared" si="41"/>
        <v/>
      </c>
      <c r="K320" s="508" t="str">
        <f t="shared" si="42"/>
        <v/>
      </c>
      <c r="L320" s="508"/>
      <c r="M320" s="324"/>
      <c r="N320" s="324"/>
      <c r="O320" s="324"/>
      <c r="P320" s="324"/>
      <c r="Q320" s="324"/>
      <c r="R320" s="324"/>
      <c r="S320" s="324"/>
      <c r="T320" s="324"/>
      <c r="U320" s="324"/>
      <c r="V320" s="324"/>
      <c r="W320" s="324"/>
      <c r="X320" s="324"/>
      <c r="Y320" s="324"/>
      <c r="Z320" s="324"/>
      <c r="AA320" s="324"/>
      <c r="AB320" s="324"/>
      <c r="AC320" s="324"/>
      <c r="AD320" s="324"/>
      <c r="AE320" s="324"/>
      <c r="AF320" s="324"/>
      <c r="AG320" s="324"/>
      <c r="AH320" s="324"/>
      <c r="AI320" s="324"/>
      <c r="AJ320" s="324"/>
      <c r="AK320" s="325">
        <f t="shared" si="43"/>
        <v>0</v>
      </c>
      <c r="AL320" s="325">
        <v>0</v>
      </c>
    </row>
    <row r="321" spans="1:38" s="326" customFormat="1" ht="15" customHeight="1">
      <c r="A321" s="503"/>
      <c r="B321" s="504"/>
      <c r="C321" s="505" t="str">
        <f>IF($B321="","",IFERROR(VLOOKUP($B321,SERVIÇOS!$A:$F,2,0),IFERROR(VLOOKUP($B321,'COMPOSIÇÕES COMPLEMENTARES '!$C:$K,2,0),"")))</f>
        <v/>
      </c>
      <c r="D321" s="506" t="str">
        <f>IF($B321="","",IFERROR(VLOOKUP($B321,SERVIÇOS!$A:$F,3,0),IFERROR(VLOOKUP($B321,'COMPOSIÇÕES COMPLEMENTARES '!$C:$K,3,0),"")))</f>
        <v/>
      </c>
      <c r="E321" s="507"/>
      <c r="F321" s="508" t="str">
        <f>IF($B321="","",IFERROR(VLOOKUP($B321,SERVIÇOS!$A:$F,4,0),IFERROR(VLOOKUP($B321,'COMPOSIÇÕES COMPLEMENTARES '!$C:$K,6,0),"")))</f>
        <v/>
      </c>
      <c r="G321" s="508" t="str">
        <f>IF($B321="","",IFERROR(VLOOKUP($B321,SERVIÇOS!$A:$F,5,0),IFERROR(VLOOKUP($B321,'COMPOSIÇÕES COMPLEMENTARES '!$C:$K,7,0),"")))</f>
        <v/>
      </c>
      <c r="H321" s="508" t="str">
        <f t="shared" si="39"/>
        <v/>
      </c>
      <c r="I321" s="508" t="str">
        <f t="shared" si="40"/>
        <v/>
      </c>
      <c r="J321" s="508" t="str">
        <f t="shared" si="41"/>
        <v/>
      </c>
      <c r="K321" s="508" t="str">
        <f t="shared" si="42"/>
        <v/>
      </c>
      <c r="L321" s="508"/>
      <c r="M321" s="324"/>
      <c r="N321" s="324"/>
      <c r="O321" s="324"/>
      <c r="P321" s="324"/>
      <c r="Q321" s="324"/>
      <c r="R321" s="324"/>
      <c r="S321" s="324"/>
      <c r="T321" s="324"/>
      <c r="U321" s="324"/>
      <c r="V321" s="324"/>
      <c r="W321" s="324"/>
      <c r="X321" s="324"/>
      <c r="Y321" s="324"/>
      <c r="Z321" s="324"/>
      <c r="AA321" s="324"/>
      <c r="AB321" s="324"/>
      <c r="AC321" s="324"/>
      <c r="AD321" s="324"/>
      <c r="AE321" s="324"/>
      <c r="AF321" s="324"/>
      <c r="AG321" s="324"/>
      <c r="AH321" s="324"/>
      <c r="AI321" s="324"/>
      <c r="AJ321" s="324"/>
      <c r="AK321" s="325">
        <f t="shared" si="43"/>
        <v>0</v>
      </c>
      <c r="AL321" s="325">
        <v>0</v>
      </c>
    </row>
    <row r="322" spans="1:38" s="326" customFormat="1" ht="15" customHeight="1">
      <c r="A322" s="503"/>
      <c r="B322" s="504"/>
      <c r="C322" s="505" t="str">
        <f>IF($B322="","",IFERROR(VLOOKUP($B322,SERVIÇOS!$A:$F,2,0),IFERROR(VLOOKUP($B322,'COMPOSIÇÕES COMPLEMENTARES '!$C:$K,2,0),"")))</f>
        <v/>
      </c>
      <c r="D322" s="506" t="str">
        <f>IF($B322="","",IFERROR(VLOOKUP($B322,SERVIÇOS!$A:$F,3,0),IFERROR(VLOOKUP($B322,'COMPOSIÇÕES COMPLEMENTARES '!$C:$K,3,0),"")))</f>
        <v/>
      </c>
      <c r="E322" s="507"/>
      <c r="F322" s="508" t="str">
        <f>IF($B322="","",IFERROR(VLOOKUP($B322,SERVIÇOS!$A:$F,4,0),IFERROR(VLOOKUP($B322,'COMPOSIÇÕES COMPLEMENTARES '!$C:$K,6,0),"")))</f>
        <v/>
      </c>
      <c r="G322" s="508" t="str">
        <f>IF($B322="","",IFERROR(VLOOKUP($B322,SERVIÇOS!$A:$F,5,0),IFERROR(VLOOKUP($B322,'COMPOSIÇÕES COMPLEMENTARES '!$C:$K,7,0),"")))</f>
        <v/>
      </c>
      <c r="H322" s="508" t="str">
        <f t="shared" si="39"/>
        <v/>
      </c>
      <c r="I322" s="508" t="str">
        <f t="shared" si="40"/>
        <v/>
      </c>
      <c r="J322" s="508" t="str">
        <f t="shared" si="41"/>
        <v/>
      </c>
      <c r="K322" s="508" t="str">
        <f t="shared" si="42"/>
        <v/>
      </c>
      <c r="L322" s="508"/>
      <c r="M322" s="324"/>
      <c r="N322" s="324"/>
      <c r="O322" s="324"/>
      <c r="P322" s="324"/>
      <c r="Q322" s="324"/>
      <c r="R322" s="324"/>
      <c r="S322" s="324"/>
      <c r="T322" s="324"/>
      <c r="U322" s="324"/>
      <c r="V322" s="324"/>
      <c r="W322" s="324"/>
      <c r="X322" s="324"/>
      <c r="Y322" s="324"/>
      <c r="Z322" s="324"/>
      <c r="AA322" s="324"/>
      <c r="AB322" s="324"/>
      <c r="AC322" s="324"/>
      <c r="AD322" s="324"/>
      <c r="AE322" s="324"/>
      <c r="AF322" s="324"/>
      <c r="AG322" s="324"/>
      <c r="AH322" s="324"/>
      <c r="AI322" s="324"/>
      <c r="AJ322" s="324"/>
      <c r="AK322" s="325">
        <f t="shared" si="43"/>
        <v>0</v>
      </c>
      <c r="AL322" s="325">
        <v>0</v>
      </c>
    </row>
    <row r="323" spans="1:38" s="326" customFormat="1" ht="15" customHeight="1">
      <c r="A323" s="503"/>
      <c r="B323" s="504"/>
      <c r="C323" s="505" t="str">
        <f>IF($B323="","",IFERROR(VLOOKUP($B323,SERVIÇOS!$A:$F,2,0),IFERROR(VLOOKUP($B323,'COMPOSIÇÕES COMPLEMENTARES '!$C:$K,2,0),"")))</f>
        <v/>
      </c>
      <c r="D323" s="506" t="str">
        <f>IF($B323="","",IFERROR(VLOOKUP($B323,SERVIÇOS!$A:$F,3,0),IFERROR(VLOOKUP($B323,'COMPOSIÇÕES COMPLEMENTARES '!$C:$K,3,0),"")))</f>
        <v/>
      </c>
      <c r="E323" s="507"/>
      <c r="F323" s="508" t="str">
        <f>IF($B323="","",IFERROR(VLOOKUP($B323,SERVIÇOS!$A:$F,4,0),IFERROR(VLOOKUP($B323,'COMPOSIÇÕES COMPLEMENTARES '!$C:$K,6,0),"")))</f>
        <v/>
      </c>
      <c r="G323" s="508" t="str">
        <f>IF($B323="","",IFERROR(VLOOKUP($B323,SERVIÇOS!$A:$F,5,0),IFERROR(VLOOKUP($B323,'COMPOSIÇÕES COMPLEMENTARES '!$C:$K,7,0),"")))</f>
        <v/>
      </c>
      <c r="H323" s="508" t="str">
        <f t="shared" si="39"/>
        <v/>
      </c>
      <c r="I323" s="508" t="str">
        <f t="shared" si="40"/>
        <v/>
      </c>
      <c r="J323" s="508" t="str">
        <f t="shared" si="41"/>
        <v/>
      </c>
      <c r="K323" s="508" t="str">
        <f t="shared" si="42"/>
        <v/>
      </c>
      <c r="L323" s="508"/>
      <c r="M323" s="324"/>
      <c r="N323" s="324"/>
      <c r="O323" s="324"/>
      <c r="P323" s="324"/>
      <c r="Q323" s="324"/>
      <c r="R323" s="324"/>
      <c r="S323" s="324"/>
      <c r="T323" s="324"/>
      <c r="U323" s="324"/>
      <c r="V323" s="324"/>
      <c r="W323" s="324"/>
      <c r="X323" s="324"/>
      <c r="Y323" s="324"/>
      <c r="Z323" s="324"/>
      <c r="AA323" s="324"/>
      <c r="AB323" s="324"/>
      <c r="AC323" s="324"/>
      <c r="AD323" s="324"/>
      <c r="AE323" s="324"/>
      <c r="AF323" s="324"/>
      <c r="AG323" s="324"/>
      <c r="AH323" s="324"/>
      <c r="AI323" s="324"/>
      <c r="AJ323" s="324"/>
      <c r="AK323" s="325">
        <f t="shared" si="43"/>
        <v>0</v>
      </c>
      <c r="AL323" s="325">
        <v>0</v>
      </c>
    </row>
    <row r="324" spans="1:38" s="326" customFormat="1" ht="15" customHeight="1">
      <c r="A324" s="503"/>
      <c r="B324" s="504"/>
      <c r="C324" s="505" t="str">
        <f>IF($B324="","",IFERROR(VLOOKUP($B324,SERVIÇOS!$A:$F,2,0),IFERROR(VLOOKUP($B324,'COMPOSIÇÕES COMPLEMENTARES '!$C:$K,2,0),"")))</f>
        <v/>
      </c>
      <c r="D324" s="506" t="str">
        <f>IF($B324="","",IFERROR(VLOOKUP($B324,SERVIÇOS!$A:$F,3,0),IFERROR(VLOOKUP($B324,'COMPOSIÇÕES COMPLEMENTARES '!$C:$K,3,0),"")))</f>
        <v/>
      </c>
      <c r="E324" s="507"/>
      <c r="F324" s="508" t="str">
        <f>IF($B324="","",IFERROR(VLOOKUP($B324,SERVIÇOS!$A:$F,4,0),IFERROR(VLOOKUP($B324,'COMPOSIÇÕES COMPLEMENTARES '!$C:$K,6,0),"")))</f>
        <v/>
      </c>
      <c r="G324" s="508" t="str">
        <f>IF($B324="","",IFERROR(VLOOKUP($B324,SERVIÇOS!$A:$F,5,0),IFERROR(VLOOKUP($B324,'COMPOSIÇÕES COMPLEMENTARES '!$C:$K,7,0),"")))</f>
        <v/>
      </c>
      <c r="H324" s="508" t="str">
        <f t="shared" si="39"/>
        <v/>
      </c>
      <c r="I324" s="508" t="str">
        <f t="shared" si="40"/>
        <v/>
      </c>
      <c r="J324" s="508" t="str">
        <f t="shared" si="41"/>
        <v/>
      </c>
      <c r="K324" s="508" t="str">
        <f t="shared" si="42"/>
        <v/>
      </c>
      <c r="L324" s="508"/>
      <c r="M324" s="324"/>
      <c r="N324" s="324"/>
      <c r="O324" s="324"/>
      <c r="P324" s="324"/>
      <c r="Q324" s="324"/>
      <c r="R324" s="324"/>
      <c r="S324" s="324"/>
      <c r="T324" s="324"/>
      <c r="U324" s="324"/>
      <c r="V324" s="324"/>
      <c r="W324" s="324"/>
      <c r="X324" s="324"/>
      <c r="Y324" s="324"/>
      <c r="Z324" s="324"/>
      <c r="AA324" s="324"/>
      <c r="AB324" s="324"/>
      <c r="AC324" s="324"/>
      <c r="AD324" s="324"/>
      <c r="AE324" s="324"/>
      <c r="AF324" s="324"/>
      <c r="AG324" s="324"/>
      <c r="AH324" s="324"/>
      <c r="AI324" s="324"/>
      <c r="AJ324" s="324"/>
      <c r="AK324" s="325">
        <f t="shared" si="43"/>
        <v>0</v>
      </c>
      <c r="AL324" s="325">
        <v>0</v>
      </c>
    </row>
    <row r="325" spans="1:38" s="326" customFormat="1" ht="15" customHeight="1">
      <c r="A325" s="503"/>
      <c r="B325" s="504"/>
      <c r="C325" s="505" t="str">
        <f>IF($B325="","",IFERROR(VLOOKUP($B325,SERVIÇOS!$A:$F,2,0),IFERROR(VLOOKUP($B325,'COMPOSIÇÕES COMPLEMENTARES '!$C:$K,2,0),"")))</f>
        <v/>
      </c>
      <c r="D325" s="506" t="str">
        <f>IF($B325="","",IFERROR(VLOOKUP($B325,SERVIÇOS!$A:$F,3,0),IFERROR(VLOOKUP($B325,'COMPOSIÇÕES COMPLEMENTARES '!$C:$K,3,0),"")))</f>
        <v/>
      </c>
      <c r="E325" s="507"/>
      <c r="F325" s="508" t="str">
        <f>IF($B325="","",IFERROR(VLOOKUP($B325,SERVIÇOS!$A:$F,4,0),IFERROR(VLOOKUP($B325,'COMPOSIÇÕES COMPLEMENTARES '!$C:$K,6,0),"")))</f>
        <v/>
      </c>
      <c r="G325" s="508" t="str">
        <f>IF($B325="","",IFERROR(VLOOKUP($B325,SERVIÇOS!$A:$F,5,0),IFERROR(VLOOKUP($B325,'COMPOSIÇÕES COMPLEMENTARES '!$C:$K,7,0),"")))</f>
        <v/>
      </c>
      <c r="H325" s="508" t="str">
        <f t="shared" si="39"/>
        <v/>
      </c>
      <c r="I325" s="508" t="str">
        <f t="shared" si="40"/>
        <v/>
      </c>
      <c r="J325" s="508" t="str">
        <f t="shared" si="41"/>
        <v/>
      </c>
      <c r="K325" s="508" t="str">
        <f t="shared" si="42"/>
        <v/>
      </c>
      <c r="L325" s="508"/>
      <c r="M325" s="324"/>
      <c r="N325" s="324"/>
      <c r="O325" s="324"/>
      <c r="P325" s="324"/>
      <c r="Q325" s="324"/>
      <c r="R325" s="324"/>
      <c r="S325" s="324"/>
      <c r="T325" s="324"/>
      <c r="U325" s="324"/>
      <c r="V325" s="324"/>
      <c r="W325" s="324"/>
      <c r="X325" s="324"/>
      <c r="Y325" s="324"/>
      <c r="Z325" s="324"/>
      <c r="AA325" s="324"/>
      <c r="AB325" s="324"/>
      <c r="AC325" s="324"/>
      <c r="AD325" s="324"/>
      <c r="AE325" s="324"/>
      <c r="AF325" s="324"/>
      <c r="AG325" s="324"/>
      <c r="AH325" s="324"/>
      <c r="AI325" s="324"/>
      <c r="AJ325" s="324"/>
      <c r="AK325" s="325">
        <f t="shared" si="43"/>
        <v>0</v>
      </c>
      <c r="AL325" s="325">
        <v>0</v>
      </c>
    </row>
    <row r="326" spans="1:38" s="326" customFormat="1" ht="15" customHeight="1">
      <c r="A326" s="503"/>
      <c r="B326" s="504"/>
      <c r="C326" s="505" t="str">
        <f>IF($B326="","",IFERROR(VLOOKUP($B326,SERVIÇOS!$A:$F,2,0),IFERROR(VLOOKUP($B326,'COMPOSIÇÕES COMPLEMENTARES '!$C:$K,2,0),"")))</f>
        <v/>
      </c>
      <c r="D326" s="506" t="str">
        <f>IF($B326="","",IFERROR(VLOOKUP($B326,SERVIÇOS!$A:$F,3,0),IFERROR(VLOOKUP($B326,'COMPOSIÇÕES COMPLEMENTARES '!$C:$K,3,0),"")))</f>
        <v/>
      </c>
      <c r="E326" s="507"/>
      <c r="F326" s="508" t="str">
        <f>IF($B326="","",IFERROR(VLOOKUP($B326,SERVIÇOS!$A:$F,4,0),IFERROR(VLOOKUP($B326,'COMPOSIÇÕES COMPLEMENTARES '!$C:$K,6,0),"")))</f>
        <v/>
      </c>
      <c r="G326" s="508" t="str">
        <f>IF($B326="","",IFERROR(VLOOKUP($B326,SERVIÇOS!$A:$F,5,0),IFERROR(VLOOKUP($B326,'COMPOSIÇÕES COMPLEMENTARES '!$C:$K,7,0),"")))</f>
        <v/>
      </c>
      <c r="H326" s="508" t="str">
        <f t="shared" si="39"/>
        <v/>
      </c>
      <c r="I326" s="508" t="str">
        <f t="shared" si="40"/>
        <v/>
      </c>
      <c r="J326" s="508" t="str">
        <f t="shared" si="41"/>
        <v/>
      </c>
      <c r="K326" s="508" t="str">
        <f t="shared" si="42"/>
        <v/>
      </c>
      <c r="L326" s="508"/>
      <c r="M326" s="324"/>
      <c r="N326" s="324"/>
      <c r="O326" s="324"/>
      <c r="P326" s="324"/>
      <c r="Q326" s="324"/>
      <c r="R326" s="324"/>
      <c r="S326" s="324"/>
      <c r="T326" s="324"/>
      <c r="U326" s="324"/>
      <c r="V326" s="324"/>
      <c r="W326" s="324"/>
      <c r="X326" s="324"/>
      <c r="Y326" s="324"/>
      <c r="Z326" s="324"/>
      <c r="AA326" s="324"/>
      <c r="AB326" s="324"/>
      <c r="AC326" s="324"/>
      <c r="AD326" s="324"/>
      <c r="AE326" s="324"/>
      <c r="AF326" s="324"/>
      <c r="AG326" s="324"/>
      <c r="AH326" s="324"/>
      <c r="AI326" s="324"/>
      <c r="AJ326" s="324"/>
      <c r="AK326" s="325">
        <f t="shared" si="43"/>
        <v>0</v>
      </c>
      <c r="AL326" s="325">
        <v>0</v>
      </c>
    </row>
    <row r="327" spans="1:38" s="326" customFormat="1" ht="15" customHeight="1">
      <c r="A327" s="503"/>
      <c r="B327" s="504"/>
      <c r="C327" s="505" t="str">
        <f>IF($B327="","",IFERROR(VLOOKUP($B327,SERVIÇOS!$A:$F,2,0),IFERROR(VLOOKUP($B327,'COMPOSIÇÕES COMPLEMENTARES '!$C:$K,2,0),"")))</f>
        <v/>
      </c>
      <c r="D327" s="506" t="str">
        <f>IF($B327="","",IFERROR(VLOOKUP($B327,SERVIÇOS!$A:$F,3,0),IFERROR(VLOOKUP($B327,'COMPOSIÇÕES COMPLEMENTARES '!$C:$K,3,0),"")))</f>
        <v/>
      </c>
      <c r="E327" s="507"/>
      <c r="F327" s="508" t="str">
        <f>IF($B327="","",IFERROR(VLOOKUP($B327,SERVIÇOS!$A:$F,4,0),IFERROR(VLOOKUP($B327,'COMPOSIÇÕES COMPLEMENTARES '!$C:$K,6,0),"")))</f>
        <v/>
      </c>
      <c r="G327" s="508" t="str">
        <f>IF($B327="","",IFERROR(VLOOKUP($B327,SERVIÇOS!$A:$F,5,0),IFERROR(VLOOKUP($B327,'COMPOSIÇÕES COMPLEMENTARES '!$C:$K,7,0),"")))</f>
        <v/>
      </c>
      <c r="H327" s="508" t="str">
        <f t="shared" si="39"/>
        <v/>
      </c>
      <c r="I327" s="508" t="str">
        <f t="shared" si="40"/>
        <v/>
      </c>
      <c r="J327" s="508" t="str">
        <f t="shared" si="41"/>
        <v/>
      </c>
      <c r="K327" s="508" t="str">
        <f t="shared" si="42"/>
        <v/>
      </c>
      <c r="L327" s="508"/>
      <c r="M327" s="324"/>
      <c r="N327" s="324"/>
      <c r="O327" s="324"/>
      <c r="P327" s="324"/>
      <c r="Q327" s="324"/>
      <c r="R327" s="324"/>
      <c r="S327" s="324"/>
      <c r="T327" s="324"/>
      <c r="U327" s="324"/>
      <c r="V327" s="324"/>
      <c r="W327" s="324"/>
      <c r="X327" s="324"/>
      <c r="Y327" s="324"/>
      <c r="Z327" s="324"/>
      <c r="AA327" s="324"/>
      <c r="AB327" s="324"/>
      <c r="AC327" s="324"/>
      <c r="AD327" s="324"/>
      <c r="AE327" s="324"/>
      <c r="AF327" s="324"/>
      <c r="AG327" s="324"/>
      <c r="AH327" s="324"/>
      <c r="AI327" s="324"/>
      <c r="AJ327" s="324"/>
      <c r="AK327" s="325">
        <f t="shared" si="43"/>
        <v>0</v>
      </c>
      <c r="AL327" s="325">
        <v>0</v>
      </c>
    </row>
    <row r="328" spans="1:38" s="326" customFormat="1" ht="15" customHeight="1">
      <c r="A328" s="503"/>
      <c r="B328" s="504"/>
      <c r="C328" s="505" t="str">
        <f>IF($B328="","",IFERROR(VLOOKUP($B328,SERVIÇOS!$A:$F,2,0),IFERROR(VLOOKUP($B328,'COMPOSIÇÕES COMPLEMENTARES '!$C:$K,2,0),"")))</f>
        <v/>
      </c>
      <c r="D328" s="506" t="str">
        <f>IF($B328="","",IFERROR(VLOOKUP($B328,SERVIÇOS!$A:$F,3,0),IFERROR(VLOOKUP($B328,'COMPOSIÇÕES COMPLEMENTARES '!$C:$K,3,0),"")))</f>
        <v/>
      </c>
      <c r="E328" s="507"/>
      <c r="F328" s="508" t="str">
        <f>IF($B328="","",IFERROR(VLOOKUP($B328,SERVIÇOS!$A:$F,4,0),IFERROR(VLOOKUP($B328,'COMPOSIÇÕES COMPLEMENTARES '!$C:$K,6,0),"")))</f>
        <v/>
      </c>
      <c r="G328" s="508" t="str">
        <f>IF($B328="","",IFERROR(VLOOKUP($B328,SERVIÇOS!$A:$F,5,0),IFERROR(VLOOKUP($B328,'COMPOSIÇÕES COMPLEMENTARES '!$C:$K,7,0),"")))</f>
        <v/>
      </c>
      <c r="H328" s="508" t="str">
        <f t="shared" si="39"/>
        <v/>
      </c>
      <c r="I328" s="508" t="str">
        <f t="shared" si="40"/>
        <v/>
      </c>
      <c r="J328" s="508" t="str">
        <f t="shared" si="41"/>
        <v/>
      </c>
      <c r="K328" s="508" t="str">
        <f t="shared" si="42"/>
        <v/>
      </c>
      <c r="L328" s="508"/>
      <c r="M328" s="324"/>
      <c r="N328" s="324"/>
      <c r="O328" s="324"/>
      <c r="P328" s="324"/>
      <c r="Q328" s="324"/>
      <c r="R328" s="324"/>
      <c r="S328" s="324"/>
      <c r="T328" s="324"/>
      <c r="U328" s="324"/>
      <c r="V328" s="324"/>
      <c r="W328" s="324"/>
      <c r="X328" s="324"/>
      <c r="Y328" s="324"/>
      <c r="Z328" s="324"/>
      <c r="AA328" s="324"/>
      <c r="AB328" s="324"/>
      <c r="AC328" s="324"/>
      <c r="AD328" s="324"/>
      <c r="AE328" s="324"/>
      <c r="AF328" s="324"/>
      <c r="AG328" s="324"/>
      <c r="AH328" s="324"/>
      <c r="AI328" s="324"/>
      <c r="AJ328" s="324"/>
      <c r="AK328" s="325">
        <f t="shared" si="43"/>
        <v>0</v>
      </c>
      <c r="AL328" s="325">
        <v>0</v>
      </c>
    </row>
    <row r="329" spans="1:38" s="326" customFormat="1" ht="15" customHeight="1">
      <c r="A329" s="503"/>
      <c r="B329" s="504"/>
      <c r="C329" s="505" t="str">
        <f>IF($B329="","",IFERROR(VLOOKUP($B329,SERVIÇOS!$A:$F,2,0),IFERROR(VLOOKUP($B329,'COMPOSIÇÕES COMPLEMENTARES '!$C:$K,2,0),"")))</f>
        <v/>
      </c>
      <c r="D329" s="506" t="str">
        <f>IF($B329="","",IFERROR(VLOOKUP($B329,SERVIÇOS!$A:$F,3,0),IFERROR(VLOOKUP($B329,'COMPOSIÇÕES COMPLEMENTARES '!$C:$K,3,0),"")))</f>
        <v/>
      </c>
      <c r="E329" s="507"/>
      <c r="F329" s="508" t="str">
        <f>IF($B329="","",IFERROR(VLOOKUP($B329,SERVIÇOS!$A:$F,4,0),IFERROR(VLOOKUP($B329,'COMPOSIÇÕES COMPLEMENTARES '!$C:$K,6,0),"")))</f>
        <v/>
      </c>
      <c r="G329" s="508" t="str">
        <f>IF($B329="","",IFERROR(VLOOKUP($B329,SERVIÇOS!$A:$F,5,0),IFERROR(VLOOKUP($B329,'COMPOSIÇÕES COMPLEMENTARES '!$C:$K,7,0),"")))</f>
        <v/>
      </c>
      <c r="H329" s="508" t="str">
        <f t="shared" si="39"/>
        <v/>
      </c>
      <c r="I329" s="508" t="str">
        <f t="shared" si="40"/>
        <v/>
      </c>
      <c r="J329" s="508" t="str">
        <f t="shared" si="41"/>
        <v/>
      </c>
      <c r="K329" s="508" t="str">
        <f t="shared" si="42"/>
        <v/>
      </c>
      <c r="L329" s="508"/>
      <c r="M329" s="324"/>
      <c r="N329" s="324"/>
      <c r="O329" s="324"/>
      <c r="P329" s="324"/>
      <c r="Q329" s="324"/>
      <c r="R329" s="324"/>
      <c r="S329" s="324"/>
      <c r="T329" s="324"/>
      <c r="U329" s="324"/>
      <c r="V329" s="324"/>
      <c r="W329" s="324"/>
      <c r="X329" s="324"/>
      <c r="Y329" s="324"/>
      <c r="Z329" s="324"/>
      <c r="AA329" s="324"/>
      <c r="AB329" s="324"/>
      <c r="AC329" s="324"/>
      <c r="AD329" s="324"/>
      <c r="AE329" s="324"/>
      <c r="AF329" s="324"/>
      <c r="AG329" s="324"/>
      <c r="AH329" s="324"/>
      <c r="AI329" s="324"/>
      <c r="AJ329" s="324"/>
      <c r="AK329" s="325">
        <f t="shared" si="43"/>
        <v>0</v>
      </c>
      <c r="AL329" s="325">
        <v>0</v>
      </c>
    </row>
    <row r="330" spans="1:38" s="326" customFormat="1" ht="15" customHeight="1">
      <c r="A330" s="503"/>
      <c r="B330" s="504"/>
      <c r="C330" s="505" t="str">
        <f>IF($B330="","",IFERROR(VLOOKUP($B330,SERVIÇOS!$A:$F,2,0),IFERROR(VLOOKUP($B330,'COMPOSIÇÕES COMPLEMENTARES '!$C:$K,2,0),"")))</f>
        <v/>
      </c>
      <c r="D330" s="506" t="str">
        <f>IF($B330="","",IFERROR(VLOOKUP($B330,SERVIÇOS!$A:$F,3,0),IFERROR(VLOOKUP($B330,'COMPOSIÇÕES COMPLEMENTARES '!$C:$K,3,0),"")))</f>
        <v/>
      </c>
      <c r="E330" s="507"/>
      <c r="F330" s="508" t="str">
        <f>IF($B330="","",IFERROR(VLOOKUP($B330,SERVIÇOS!$A:$F,4,0),IFERROR(VLOOKUP($B330,'COMPOSIÇÕES COMPLEMENTARES '!$C:$K,6,0),"")))</f>
        <v/>
      </c>
      <c r="G330" s="508" t="str">
        <f>IF($B330="","",IFERROR(VLOOKUP($B330,SERVIÇOS!$A:$F,5,0),IFERROR(VLOOKUP($B330,'COMPOSIÇÕES COMPLEMENTARES '!$C:$K,7,0),"")))</f>
        <v/>
      </c>
      <c r="H330" s="508" t="str">
        <f t="shared" si="39"/>
        <v/>
      </c>
      <c r="I330" s="508" t="str">
        <f t="shared" si="40"/>
        <v/>
      </c>
      <c r="J330" s="508" t="str">
        <f t="shared" si="41"/>
        <v/>
      </c>
      <c r="K330" s="508" t="str">
        <f t="shared" si="42"/>
        <v/>
      </c>
      <c r="L330" s="508"/>
      <c r="M330" s="324"/>
      <c r="N330" s="324"/>
      <c r="O330" s="324"/>
      <c r="P330" s="324"/>
      <c r="Q330" s="324"/>
      <c r="R330" s="324"/>
      <c r="S330" s="324"/>
      <c r="T330" s="324"/>
      <c r="U330" s="324"/>
      <c r="V330" s="324"/>
      <c r="W330" s="324"/>
      <c r="X330" s="324"/>
      <c r="Y330" s="324"/>
      <c r="Z330" s="324"/>
      <c r="AA330" s="324"/>
      <c r="AB330" s="324"/>
      <c r="AC330" s="324"/>
      <c r="AD330" s="324"/>
      <c r="AE330" s="324"/>
      <c r="AF330" s="324"/>
      <c r="AG330" s="324"/>
      <c r="AH330" s="324"/>
      <c r="AI330" s="324"/>
      <c r="AJ330" s="324"/>
      <c r="AK330" s="325">
        <f t="shared" si="43"/>
        <v>0</v>
      </c>
      <c r="AL330" s="325">
        <v>0</v>
      </c>
    </row>
    <row r="331" spans="1:38" s="326" customFormat="1" ht="15" customHeight="1">
      <c r="A331" s="503"/>
      <c r="B331" s="504"/>
      <c r="C331" s="505" t="str">
        <f>IF($B331="","",IFERROR(VLOOKUP($B331,SERVIÇOS!$A:$F,2,0),IFERROR(VLOOKUP($B331,'COMPOSIÇÕES COMPLEMENTARES '!$C:$K,2,0),"")))</f>
        <v/>
      </c>
      <c r="D331" s="506" t="str">
        <f>IF($B331="","",IFERROR(VLOOKUP($B331,SERVIÇOS!$A:$F,3,0),IFERROR(VLOOKUP($B331,'COMPOSIÇÕES COMPLEMENTARES '!$C:$K,3,0),"")))</f>
        <v/>
      </c>
      <c r="E331" s="507"/>
      <c r="F331" s="508" t="str">
        <f>IF($B331="","",IFERROR(VLOOKUP($B331,SERVIÇOS!$A:$F,4,0),IFERROR(VLOOKUP($B331,'COMPOSIÇÕES COMPLEMENTARES '!$C:$K,6,0),"")))</f>
        <v/>
      </c>
      <c r="G331" s="508" t="str">
        <f>IF($B331="","",IFERROR(VLOOKUP($B331,SERVIÇOS!$A:$F,5,0),IFERROR(VLOOKUP($B331,'COMPOSIÇÕES COMPLEMENTARES '!$C:$K,7,0),"")))</f>
        <v/>
      </c>
      <c r="H331" s="508" t="str">
        <f t="shared" si="39"/>
        <v/>
      </c>
      <c r="I331" s="508" t="str">
        <f t="shared" si="40"/>
        <v/>
      </c>
      <c r="J331" s="508" t="str">
        <f t="shared" si="41"/>
        <v/>
      </c>
      <c r="K331" s="508" t="str">
        <f t="shared" si="42"/>
        <v/>
      </c>
      <c r="L331" s="508"/>
      <c r="M331" s="324"/>
      <c r="N331" s="324"/>
      <c r="O331" s="324"/>
      <c r="P331" s="324"/>
      <c r="Q331" s="324"/>
      <c r="R331" s="324"/>
      <c r="S331" s="324"/>
      <c r="T331" s="324"/>
      <c r="U331" s="324"/>
      <c r="V331" s="324"/>
      <c r="W331" s="324"/>
      <c r="X331" s="324"/>
      <c r="Y331" s="324"/>
      <c r="Z331" s="324"/>
      <c r="AA331" s="324"/>
      <c r="AB331" s="324"/>
      <c r="AC331" s="324"/>
      <c r="AD331" s="324"/>
      <c r="AE331" s="324"/>
      <c r="AF331" s="324"/>
      <c r="AG331" s="324"/>
      <c r="AH331" s="324"/>
      <c r="AI331" s="324"/>
      <c r="AJ331" s="324"/>
      <c r="AK331" s="325">
        <f t="shared" si="43"/>
        <v>0</v>
      </c>
      <c r="AL331" s="325">
        <v>0</v>
      </c>
    </row>
    <row r="332" spans="1:38" s="326" customFormat="1" ht="15" customHeight="1">
      <c r="A332" s="503"/>
      <c r="B332" s="504"/>
      <c r="C332" s="505" t="str">
        <f>IF($B332="","",IFERROR(VLOOKUP($B332,SERVIÇOS!$A:$F,2,0),IFERROR(VLOOKUP($B332,'COMPOSIÇÕES COMPLEMENTARES '!$C:$K,2,0),"")))</f>
        <v/>
      </c>
      <c r="D332" s="506" t="str">
        <f>IF($B332="","",IFERROR(VLOOKUP($B332,SERVIÇOS!$A:$F,3,0),IFERROR(VLOOKUP($B332,'COMPOSIÇÕES COMPLEMENTARES '!$C:$K,3,0),"")))</f>
        <v/>
      </c>
      <c r="E332" s="507"/>
      <c r="F332" s="508" t="str">
        <f>IF($B332="","",IFERROR(VLOOKUP($B332,SERVIÇOS!$A:$F,4,0),IFERROR(VLOOKUP($B332,'COMPOSIÇÕES COMPLEMENTARES '!$C:$K,6,0),"")))</f>
        <v/>
      </c>
      <c r="G332" s="508" t="str">
        <f>IF($B332="","",IFERROR(VLOOKUP($B332,SERVIÇOS!$A:$F,5,0),IFERROR(VLOOKUP($B332,'COMPOSIÇÕES COMPLEMENTARES '!$C:$K,7,0),"")))</f>
        <v/>
      </c>
      <c r="H332" s="508" t="str">
        <f t="shared" si="39"/>
        <v/>
      </c>
      <c r="I332" s="508" t="str">
        <f t="shared" si="40"/>
        <v/>
      </c>
      <c r="J332" s="508" t="str">
        <f t="shared" si="41"/>
        <v/>
      </c>
      <c r="K332" s="508" t="str">
        <f t="shared" si="42"/>
        <v/>
      </c>
      <c r="L332" s="508"/>
      <c r="M332" s="324"/>
      <c r="N332" s="324"/>
      <c r="O332" s="324"/>
      <c r="P332" s="324"/>
      <c r="Q332" s="324"/>
      <c r="R332" s="324"/>
      <c r="S332" s="324"/>
      <c r="T332" s="324"/>
      <c r="U332" s="324"/>
      <c r="V332" s="324"/>
      <c r="W332" s="324"/>
      <c r="X332" s="324"/>
      <c r="Y332" s="324"/>
      <c r="Z332" s="324"/>
      <c r="AA332" s="324"/>
      <c r="AB332" s="324"/>
      <c r="AC332" s="324"/>
      <c r="AD332" s="324"/>
      <c r="AE332" s="324"/>
      <c r="AF332" s="324"/>
      <c r="AG332" s="324"/>
      <c r="AH332" s="324"/>
      <c r="AI332" s="324"/>
      <c r="AJ332" s="324"/>
      <c r="AK332" s="325">
        <f t="shared" si="43"/>
        <v>0</v>
      </c>
      <c r="AL332" s="325">
        <v>0</v>
      </c>
    </row>
    <row r="333" spans="1:38" s="326" customFormat="1" ht="15" customHeight="1">
      <c r="A333" s="503"/>
      <c r="B333" s="504"/>
      <c r="C333" s="505" t="str">
        <f>IF($B333="","",IFERROR(VLOOKUP($B333,SERVIÇOS!$A:$F,2,0),IFERROR(VLOOKUP($B333,'COMPOSIÇÕES COMPLEMENTARES '!$C:$K,2,0),"")))</f>
        <v/>
      </c>
      <c r="D333" s="506" t="str">
        <f>IF($B333="","",IFERROR(VLOOKUP($B333,SERVIÇOS!$A:$F,3,0),IFERROR(VLOOKUP($B333,'COMPOSIÇÕES COMPLEMENTARES '!$C:$K,3,0),"")))</f>
        <v/>
      </c>
      <c r="E333" s="507"/>
      <c r="F333" s="508" t="str">
        <f>IF($B333="","",IFERROR(VLOOKUP($B333,SERVIÇOS!$A:$F,4,0),IFERROR(VLOOKUP($B333,'COMPOSIÇÕES COMPLEMENTARES '!$C:$K,6,0),"")))</f>
        <v/>
      </c>
      <c r="G333" s="508" t="str">
        <f>IF($B333="","",IFERROR(VLOOKUP($B333,SERVIÇOS!$A:$F,5,0),IFERROR(VLOOKUP($B333,'COMPOSIÇÕES COMPLEMENTARES '!$C:$K,7,0),"")))</f>
        <v/>
      </c>
      <c r="H333" s="508" t="str">
        <f t="shared" si="39"/>
        <v/>
      </c>
      <c r="I333" s="508" t="str">
        <f t="shared" si="40"/>
        <v/>
      </c>
      <c r="J333" s="508" t="str">
        <f t="shared" si="41"/>
        <v/>
      </c>
      <c r="K333" s="508" t="str">
        <f t="shared" si="42"/>
        <v/>
      </c>
      <c r="L333" s="508"/>
      <c r="M333" s="324"/>
      <c r="N333" s="324"/>
      <c r="O333" s="324"/>
      <c r="P333" s="324"/>
      <c r="Q333" s="324"/>
      <c r="R333" s="324"/>
      <c r="S333" s="324"/>
      <c r="T333" s="324"/>
      <c r="U333" s="324"/>
      <c r="V333" s="324"/>
      <c r="W333" s="324"/>
      <c r="X333" s="324"/>
      <c r="Y333" s="324"/>
      <c r="Z333" s="324"/>
      <c r="AA333" s="324"/>
      <c r="AB333" s="324"/>
      <c r="AC333" s="324"/>
      <c r="AD333" s="324"/>
      <c r="AE333" s="324"/>
      <c r="AF333" s="324"/>
      <c r="AG333" s="324"/>
      <c r="AH333" s="324"/>
      <c r="AI333" s="324"/>
      <c r="AJ333" s="324"/>
      <c r="AK333" s="325">
        <f t="shared" si="43"/>
        <v>0</v>
      </c>
      <c r="AL333" s="325">
        <v>0</v>
      </c>
    </row>
    <row r="334" spans="1:38" s="326" customFormat="1" ht="15" customHeight="1">
      <c r="A334" s="503"/>
      <c r="B334" s="504"/>
      <c r="C334" s="505" t="str">
        <f>IF($B334="","",IFERROR(VLOOKUP($B334,SERVIÇOS!$A:$F,2,0),IFERROR(VLOOKUP($B334,'COMPOSIÇÕES COMPLEMENTARES '!$C:$K,2,0),"")))</f>
        <v/>
      </c>
      <c r="D334" s="506" t="str">
        <f>IF($B334="","",IFERROR(VLOOKUP($B334,SERVIÇOS!$A:$F,3,0),IFERROR(VLOOKUP($B334,'COMPOSIÇÕES COMPLEMENTARES '!$C:$K,3,0),"")))</f>
        <v/>
      </c>
      <c r="E334" s="507"/>
      <c r="F334" s="508" t="str">
        <f>IF($B334="","",IFERROR(VLOOKUP($B334,SERVIÇOS!$A:$F,4,0),IFERROR(VLOOKUP($B334,'COMPOSIÇÕES COMPLEMENTARES '!$C:$K,6,0),"")))</f>
        <v/>
      </c>
      <c r="G334" s="508" t="str">
        <f>IF($B334="","",IFERROR(VLOOKUP($B334,SERVIÇOS!$A:$F,5,0),IFERROR(VLOOKUP($B334,'COMPOSIÇÕES COMPLEMENTARES '!$C:$K,7,0),"")))</f>
        <v/>
      </c>
      <c r="H334" s="508" t="str">
        <f t="shared" si="39"/>
        <v/>
      </c>
      <c r="I334" s="508" t="str">
        <f t="shared" si="40"/>
        <v/>
      </c>
      <c r="J334" s="508" t="str">
        <f t="shared" si="41"/>
        <v/>
      </c>
      <c r="K334" s="508" t="str">
        <f t="shared" si="42"/>
        <v/>
      </c>
      <c r="L334" s="508"/>
      <c r="M334" s="324"/>
      <c r="N334" s="324"/>
      <c r="O334" s="324"/>
      <c r="P334" s="324"/>
      <c r="Q334" s="324"/>
      <c r="R334" s="324"/>
      <c r="S334" s="324"/>
      <c r="T334" s="324"/>
      <c r="U334" s="324"/>
      <c r="V334" s="324"/>
      <c r="W334" s="324"/>
      <c r="X334" s="324"/>
      <c r="Y334" s="324"/>
      <c r="Z334" s="324"/>
      <c r="AA334" s="324"/>
      <c r="AB334" s="324"/>
      <c r="AC334" s="324"/>
      <c r="AD334" s="324"/>
      <c r="AE334" s="324"/>
      <c r="AF334" s="324"/>
      <c r="AG334" s="324"/>
      <c r="AH334" s="324"/>
      <c r="AI334" s="324"/>
      <c r="AJ334" s="324"/>
      <c r="AK334" s="325">
        <f t="shared" si="43"/>
        <v>0</v>
      </c>
      <c r="AL334" s="325">
        <v>0</v>
      </c>
    </row>
    <row r="335" spans="1:38" s="326" customFormat="1" ht="15" customHeight="1">
      <c r="A335" s="503"/>
      <c r="B335" s="504"/>
      <c r="C335" s="505" t="str">
        <f>IF($B335="","",IFERROR(VLOOKUP($B335,SERVIÇOS!$A:$F,2,0),IFERROR(VLOOKUP($B335,'COMPOSIÇÕES COMPLEMENTARES '!$C:$K,2,0),"")))</f>
        <v/>
      </c>
      <c r="D335" s="506" t="str">
        <f>IF($B335="","",IFERROR(VLOOKUP($B335,SERVIÇOS!$A:$F,3,0),IFERROR(VLOOKUP($B335,'COMPOSIÇÕES COMPLEMENTARES '!$C:$K,3,0),"")))</f>
        <v/>
      </c>
      <c r="E335" s="507"/>
      <c r="F335" s="508" t="str">
        <f>IF($B335="","",IFERROR(VLOOKUP($B335,SERVIÇOS!$A:$F,4,0),IFERROR(VLOOKUP($B335,'COMPOSIÇÕES COMPLEMENTARES '!$C:$K,6,0),"")))</f>
        <v/>
      </c>
      <c r="G335" s="508" t="str">
        <f>IF($B335="","",IFERROR(VLOOKUP($B335,SERVIÇOS!$A:$F,5,0),IFERROR(VLOOKUP($B335,'COMPOSIÇÕES COMPLEMENTARES '!$C:$K,7,0),"")))</f>
        <v/>
      </c>
      <c r="H335" s="508" t="str">
        <f t="shared" si="39"/>
        <v/>
      </c>
      <c r="I335" s="508" t="str">
        <f t="shared" si="40"/>
        <v/>
      </c>
      <c r="J335" s="508" t="str">
        <f t="shared" si="41"/>
        <v/>
      </c>
      <c r="K335" s="508" t="str">
        <f t="shared" si="42"/>
        <v/>
      </c>
      <c r="L335" s="508"/>
      <c r="M335" s="324"/>
      <c r="N335" s="324"/>
      <c r="O335" s="324"/>
      <c r="P335" s="324"/>
      <c r="Q335" s="324"/>
      <c r="R335" s="324"/>
      <c r="S335" s="324"/>
      <c r="T335" s="324"/>
      <c r="U335" s="324"/>
      <c r="V335" s="324"/>
      <c r="W335" s="324"/>
      <c r="X335" s="324"/>
      <c r="Y335" s="324"/>
      <c r="Z335" s="324"/>
      <c r="AA335" s="324"/>
      <c r="AB335" s="324"/>
      <c r="AC335" s="324"/>
      <c r="AD335" s="324"/>
      <c r="AE335" s="324"/>
      <c r="AF335" s="324"/>
      <c r="AG335" s="324"/>
      <c r="AH335" s="324"/>
      <c r="AI335" s="324"/>
      <c r="AJ335" s="324"/>
      <c r="AK335" s="325">
        <f t="shared" si="43"/>
        <v>0</v>
      </c>
      <c r="AL335" s="325">
        <v>0</v>
      </c>
    </row>
    <row r="336" spans="1:38" s="326" customFormat="1" ht="15" customHeight="1">
      <c r="A336" s="503"/>
      <c r="B336" s="504"/>
      <c r="C336" s="505" t="str">
        <f>IF($B336="","",IFERROR(VLOOKUP($B336,SERVIÇOS!$A:$F,2,0),IFERROR(VLOOKUP($B336,'COMPOSIÇÕES COMPLEMENTARES '!$C:$K,2,0),"")))</f>
        <v/>
      </c>
      <c r="D336" s="506" t="str">
        <f>IF($B336="","",IFERROR(VLOOKUP($B336,SERVIÇOS!$A:$F,3,0),IFERROR(VLOOKUP($B336,'COMPOSIÇÕES COMPLEMENTARES '!$C:$K,3,0),"")))</f>
        <v/>
      </c>
      <c r="E336" s="507"/>
      <c r="F336" s="508" t="str">
        <f>IF($B336="","",IFERROR(VLOOKUP($B336,SERVIÇOS!$A:$F,4,0),IFERROR(VLOOKUP($B336,'COMPOSIÇÕES COMPLEMENTARES '!$C:$K,6,0),"")))</f>
        <v/>
      </c>
      <c r="G336" s="508" t="str">
        <f>IF($B336="","",IFERROR(VLOOKUP($B336,SERVIÇOS!$A:$F,5,0),IFERROR(VLOOKUP($B336,'COMPOSIÇÕES COMPLEMENTARES '!$C:$K,7,0),"")))</f>
        <v/>
      </c>
      <c r="H336" s="508" t="str">
        <f t="shared" si="39"/>
        <v/>
      </c>
      <c r="I336" s="508" t="str">
        <f t="shared" si="40"/>
        <v/>
      </c>
      <c r="J336" s="508" t="str">
        <f t="shared" si="41"/>
        <v/>
      </c>
      <c r="K336" s="508" t="str">
        <f t="shared" si="42"/>
        <v/>
      </c>
      <c r="L336" s="508"/>
      <c r="M336" s="324"/>
      <c r="N336" s="324"/>
      <c r="O336" s="324"/>
      <c r="P336" s="324"/>
      <c r="Q336" s="324"/>
      <c r="R336" s="324"/>
      <c r="S336" s="324"/>
      <c r="T336" s="324"/>
      <c r="U336" s="324"/>
      <c r="V336" s="324"/>
      <c r="W336" s="324"/>
      <c r="X336" s="324"/>
      <c r="Y336" s="324"/>
      <c r="Z336" s="324"/>
      <c r="AA336" s="324"/>
      <c r="AB336" s="324"/>
      <c r="AC336" s="324"/>
      <c r="AD336" s="324"/>
      <c r="AE336" s="324"/>
      <c r="AF336" s="324"/>
      <c r="AG336" s="324"/>
      <c r="AH336" s="324"/>
      <c r="AI336" s="324"/>
      <c r="AJ336" s="324"/>
      <c r="AK336" s="325">
        <f t="shared" si="43"/>
        <v>0</v>
      </c>
      <c r="AL336" s="325">
        <v>0</v>
      </c>
    </row>
    <row r="337" spans="1:38" s="326" customFormat="1" ht="15" customHeight="1">
      <c r="A337" s="503"/>
      <c r="B337" s="504"/>
      <c r="C337" s="505" t="str">
        <f>IF($B337="","",IFERROR(VLOOKUP($B337,SERVIÇOS!$A:$F,2,0),IFERROR(VLOOKUP($B337,'COMPOSIÇÕES COMPLEMENTARES '!$C:$K,2,0),"")))</f>
        <v/>
      </c>
      <c r="D337" s="506" t="str">
        <f>IF($B337="","",IFERROR(VLOOKUP($B337,SERVIÇOS!$A:$F,3,0),IFERROR(VLOOKUP($B337,'COMPOSIÇÕES COMPLEMENTARES '!$C:$K,3,0),"")))</f>
        <v/>
      </c>
      <c r="E337" s="507"/>
      <c r="F337" s="508" t="str">
        <f>IF($B337="","",IFERROR(VLOOKUP($B337,SERVIÇOS!$A:$F,4,0),IFERROR(VLOOKUP($B337,'COMPOSIÇÕES COMPLEMENTARES '!$C:$K,6,0),"")))</f>
        <v/>
      </c>
      <c r="G337" s="508" t="str">
        <f>IF($B337="","",IFERROR(VLOOKUP($B337,SERVIÇOS!$A:$F,5,0),IFERROR(VLOOKUP($B337,'COMPOSIÇÕES COMPLEMENTARES '!$C:$K,7,0),"")))</f>
        <v/>
      </c>
      <c r="H337" s="508" t="str">
        <f t="shared" si="39"/>
        <v/>
      </c>
      <c r="I337" s="508" t="str">
        <f t="shared" si="40"/>
        <v/>
      </c>
      <c r="J337" s="508" t="str">
        <f t="shared" si="41"/>
        <v/>
      </c>
      <c r="K337" s="508" t="str">
        <f t="shared" si="42"/>
        <v/>
      </c>
      <c r="L337" s="508"/>
      <c r="M337" s="324"/>
      <c r="N337" s="324"/>
      <c r="O337" s="324"/>
      <c r="P337" s="324"/>
      <c r="Q337" s="324"/>
      <c r="R337" s="324"/>
      <c r="S337" s="324"/>
      <c r="T337" s="324"/>
      <c r="U337" s="324"/>
      <c r="V337" s="324"/>
      <c r="W337" s="324"/>
      <c r="X337" s="324"/>
      <c r="Y337" s="324"/>
      <c r="Z337" s="324"/>
      <c r="AA337" s="324"/>
      <c r="AB337" s="324"/>
      <c r="AC337" s="324"/>
      <c r="AD337" s="324"/>
      <c r="AE337" s="324"/>
      <c r="AF337" s="324"/>
      <c r="AG337" s="324"/>
      <c r="AH337" s="324"/>
      <c r="AI337" s="324"/>
      <c r="AJ337" s="324"/>
      <c r="AK337" s="325">
        <f t="shared" si="43"/>
        <v>0</v>
      </c>
      <c r="AL337" s="325">
        <v>0</v>
      </c>
    </row>
    <row r="338" spans="1:38" s="326" customFormat="1" ht="15" customHeight="1">
      <c r="A338" s="503"/>
      <c r="B338" s="504"/>
      <c r="C338" s="505" t="str">
        <f>IF($B338="","",IFERROR(VLOOKUP($B338,SERVIÇOS!$A:$F,2,0),IFERROR(VLOOKUP($B338,'COMPOSIÇÕES COMPLEMENTARES '!$C:$K,2,0),"")))</f>
        <v/>
      </c>
      <c r="D338" s="506" t="str">
        <f>IF($B338="","",IFERROR(VLOOKUP($B338,SERVIÇOS!$A:$F,3,0),IFERROR(VLOOKUP($B338,'COMPOSIÇÕES COMPLEMENTARES '!$C:$K,3,0),"")))</f>
        <v/>
      </c>
      <c r="E338" s="507"/>
      <c r="F338" s="508" t="str">
        <f>IF($B338="","",IFERROR(VLOOKUP($B338,SERVIÇOS!$A:$F,4,0),IFERROR(VLOOKUP($B338,'COMPOSIÇÕES COMPLEMENTARES '!$C:$K,6,0),"")))</f>
        <v/>
      </c>
      <c r="G338" s="508" t="str">
        <f>IF($B338="","",IFERROR(VLOOKUP($B338,SERVIÇOS!$A:$F,5,0),IFERROR(VLOOKUP($B338,'COMPOSIÇÕES COMPLEMENTARES '!$C:$K,7,0),"")))</f>
        <v/>
      </c>
      <c r="H338" s="508" t="str">
        <f t="shared" si="39"/>
        <v/>
      </c>
      <c r="I338" s="508" t="str">
        <f t="shared" si="40"/>
        <v/>
      </c>
      <c r="J338" s="508" t="str">
        <f t="shared" si="41"/>
        <v/>
      </c>
      <c r="K338" s="508" t="str">
        <f t="shared" si="42"/>
        <v/>
      </c>
      <c r="L338" s="508"/>
      <c r="M338" s="324"/>
      <c r="N338" s="324"/>
      <c r="O338" s="324"/>
      <c r="P338" s="324"/>
      <c r="Q338" s="324"/>
      <c r="R338" s="324"/>
      <c r="S338" s="324"/>
      <c r="T338" s="324"/>
      <c r="U338" s="324"/>
      <c r="V338" s="324"/>
      <c r="W338" s="324"/>
      <c r="X338" s="324"/>
      <c r="Y338" s="324"/>
      <c r="Z338" s="324"/>
      <c r="AA338" s="324"/>
      <c r="AB338" s="324"/>
      <c r="AC338" s="324"/>
      <c r="AD338" s="324"/>
      <c r="AE338" s="324"/>
      <c r="AF338" s="324"/>
      <c r="AG338" s="324"/>
      <c r="AH338" s="324"/>
      <c r="AI338" s="324"/>
      <c r="AJ338" s="324"/>
      <c r="AK338" s="325">
        <f t="shared" si="43"/>
        <v>0</v>
      </c>
      <c r="AL338" s="325">
        <v>0</v>
      </c>
    </row>
    <row r="339" spans="1:38" s="326" customFormat="1" ht="15" customHeight="1">
      <c r="A339" s="503"/>
      <c r="B339" s="504"/>
      <c r="C339" s="505" t="str">
        <f>IF($B339="","",IFERROR(VLOOKUP($B339,SERVIÇOS!$A:$F,2,0),IFERROR(VLOOKUP($B339,'COMPOSIÇÕES COMPLEMENTARES '!$C:$K,2,0),"")))</f>
        <v/>
      </c>
      <c r="D339" s="506" t="str">
        <f>IF($B339="","",IFERROR(VLOOKUP($B339,SERVIÇOS!$A:$F,3,0),IFERROR(VLOOKUP($B339,'COMPOSIÇÕES COMPLEMENTARES '!$C:$K,3,0),"")))</f>
        <v/>
      </c>
      <c r="E339" s="507"/>
      <c r="F339" s="508" t="str">
        <f>IF($B339="","",IFERROR(VLOOKUP($B339,SERVIÇOS!$A:$F,4,0),IFERROR(VLOOKUP($B339,'COMPOSIÇÕES COMPLEMENTARES '!$C:$K,6,0),"")))</f>
        <v/>
      </c>
      <c r="G339" s="508" t="str">
        <f>IF($B339="","",IFERROR(VLOOKUP($B339,SERVIÇOS!$A:$F,5,0),IFERROR(VLOOKUP($B339,'COMPOSIÇÕES COMPLEMENTARES '!$C:$K,7,0),"")))</f>
        <v/>
      </c>
      <c r="H339" s="508" t="str">
        <f t="shared" si="39"/>
        <v/>
      </c>
      <c r="I339" s="508" t="str">
        <f t="shared" si="40"/>
        <v/>
      </c>
      <c r="J339" s="508" t="str">
        <f t="shared" si="41"/>
        <v/>
      </c>
      <c r="K339" s="508" t="str">
        <f t="shared" si="42"/>
        <v/>
      </c>
      <c r="L339" s="508"/>
      <c r="M339" s="324"/>
      <c r="N339" s="324"/>
      <c r="O339" s="324"/>
      <c r="P339" s="324"/>
      <c r="Q339" s="324"/>
      <c r="R339" s="324"/>
      <c r="S339" s="324"/>
      <c r="T339" s="324"/>
      <c r="U339" s="324"/>
      <c r="V339" s="324"/>
      <c r="W339" s="324"/>
      <c r="X339" s="324"/>
      <c r="Y339" s="324"/>
      <c r="Z339" s="324"/>
      <c r="AA339" s="324"/>
      <c r="AB339" s="324"/>
      <c r="AC339" s="324"/>
      <c r="AD339" s="324"/>
      <c r="AE339" s="324"/>
      <c r="AF339" s="324"/>
      <c r="AG339" s="324"/>
      <c r="AH339" s="324"/>
      <c r="AI339" s="324"/>
      <c r="AJ339" s="324"/>
      <c r="AK339" s="325">
        <f t="shared" si="43"/>
        <v>0</v>
      </c>
      <c r="AL339" s="325">
        <v>0</v>
      </c>
    </row>
    <row r="340" spans="1:38" s="326" customFormat="1" ht="15" customHeight="1">
      <c r="A340" s="503"/>
      <c r="B340" s="504"/>
      <c r="C340" s="505" t="str">
        <f>IF($B340="","",IFERROR(VLOOKUP($B340,SERVIÇOS!$A:$F,2,0),IFERROR(VLOOKUP($B340,'COMPOSIÇÕES COMPLEMENTARES '!$C:$K,2,0),"")))</f>
        <v/>
      </c>
      <c r="D340" s="506" t="str">
        <f>IF($B340="","",IFERROR(VLOOKUP($B340,SERVIÇOS!$A:$F,3,0),IFERROR(VLOOKUP($B340,'COMPOSIÇÕES COMPLEMENTARES '!$C:$K,3,0),"")))</f>
        <v/>
      </c>
      <c r="E340" s="507"/>
      <c r="F340" s="508" t="str">
        <f>IF($B340="","",IFERROR(VLOOKUP($B340,SERVIÇOS!$A:$F,4,0),IFERROR(VLOOKUP($B340,'COMPOSIÇÕES COMPLEMENTARES '!$C:$K,6,0),"")))</f>
        <v/>
      </c>
      <c r="G340" s="508" t="str">
        <f>IF($B340="","",IFERROR(VLOOKUP($B340,SERVIÇOS!$A:$F,5,0),IFERROR(VLOOKUP($B340,'COMPOSIÇÕES COMPLEMENTARES '!$C:$K,7,0),"")))</f>
        <v/>
      </c>
      <c r="H340" s="508" t="str">
        <f t="shared" si="39"/>
        <v/>
      </c>
      <c r="I340" s="508" t="str">
        <f t="shared" si="40"/>
        <v/>
      </c>
      <c r="J340" s="508" t="str">
        <f t="shared" si="41"/>
        <v/>
      </c>
      <c r="K340" s="508" t="str">
        <f t="shared" si="42"/>
        <v/>
      </c>
      <c r="L340" s="508"/>
      <c r="M340" s="324"/>
      <c r="N340" s="324"/>
      <c r="O340" s="324"/>
      <c r="P340" s="324"/>
      <c r="Q340" s="324"/>
      <c r="R340" s="324"/>
      <c r="S340" s="324"/>
      <c r="T340" s="324"/>
      <c r="U340" s="324"/>
      <c r="V340" s="324"/>
      <c r="W340" s="324"/>
      <c r="X340" s="324"/>
      <c r="Y340" s="324"/>
      <c r="Z340" s="324"/>
      <c r="AA340" s="324"/>
      <c r="AB340" s="324"/>
      <c r="AC340" s="324"/>
      <c r="AD340" s="324"/>
      <c r="AE340" s="324"/>
      <c r="AF340" s="324"/>
      <c r="AG340" s="324"/>
      <c r="AH340" s="324"/>
      <c r="AI340" s="324"/>
      <c r="AJ340" s="324"/>
      <c r="AK340" s="325">
        <f t="shared" si="43"/>
        <v>0</v>
      </c>
      <c r="AL340" s="325">
        <v>0</v>
      </c>
    </row>
    <row r="341" spans="1:38" s="326" customFormat="1" ht="15" customHeight="1">
      <c r="A341" s="503"/>
      <c r="B341" s="504"/>
      <c r="C341" s="505" t="str">
        <f>IF($B341="","",IFERROR(VLOOKUP($B341,SERVIÇOS!$A:$F,2,0),IFERROR(VLOOKUP($B341,'COMPOSIÇÕES COMPLEMENTARES '!$C:$K,2,0),"")))</f>
        <v/>
      </c>
      <c r="D341" s="506" t="str">
        <f>IF($B341="","",IFERROR(VLOOKUP($B341,SERVIÇOS!$A:$F,3,0),IFERROR(VLOOKUP($B341,'COMPOSIÇÕES COMPLEMENTARES '!$C:$K,3,0),"")))</f>
        <v/>
      </c>
      <c r="E341" s="507"/>
      <c r="F341" s="508" t="str">
        <f>IF($B341="","",IFERROR(VLOOKUP($B341,SERVIÇOS!$A:$F,4,0),IFERROR(VLOOKUP($B341,'COMPOSIÇÕES COMPLEMENTARES '!$C:$K,6,0),"")))</f>
        <v/>
      </c>
      <c r="G341" s="508" t="str">
        <f>IF($B341="","",IFERROR(VLOOKUP($B341,SERVIÇOS!$A:$F,5,0),IFERROR(VLOOKUP($B341,'COMPOSIÇÕES COMPLEMENTARES '!$C:$K,7,0),"")))</f>
        <v/>
      </c>
      <c r="H341" s="508" t="str">
        <f t="shared" si="39"/>
        <v/>
      </c>
      <c r="I341" s="508" t="str">
        <f t="shared" si="40"/>
        <v/>
      </c>
      <c r="J341" s="508" t="str">
        <f t="shared" si="41"/>
        <v/>
      </c>
      <c r="K341" s="508" t="str">
        <f t="shared" si="42"/>
        <v/>
      </c>
      <c r="L341" s="508"/>
      <c r="M341" s="324"/>
      <c r="N341" s="324"/>
      <c r="O341" s="324"/>
      <c r="P341" s="324"/>
      <c r="Q341" s="324"/>
      <c r="R341" s="324"/>
      <c r="S341" s="324"/>
      <c r="T341" s="324"/>
      <c r="U341" s="324"/>
      <c r="V341" s="324"/>
      <c r="W341" s="324"/>
      <c r="X341" s="324"/>
      <c r="Y341" s="324"/>
      <c r="Z341" s="324"/>
      <c r="AA341" s="324"/>
      <c r="AB341" s="324"/>
      <c r="AC341" s="324"/>
      <c r="AD341" s="324"/>
      <c r="AE341" s="324"/>
      <c r="AF341" s="324"/>
      <c r="AG341" s="324"/>
      <c r="AH341" s="324"/>
      <c r="AI341" s="324"/>
      <c r="AJ341" s="324"/>
      <c r="AK341" s="325">
        <f t="shared" si="43"/>
        <v>0</v>
      </c>
      <c r="AL341" s="325">
        <v>0</v>
      </c>
    </row>
    <row r="342" spans="1:38" s="326" customFormat="1" ht="15" customHeight="1">
      <c r="A342" s="503"/>
      <c r="B342" s="504"/>
      <c r="C342" s="505" t="str">
        <f>IF($B342="","",IFERROR(VLOOKUP($B342,SERVIÇOS!$A:$F,2,0),IFERROR(VLOOKUP($B342,'COMPOSIÇÕES COMPLEMENTARES '!$C:$K,2,0),"")))</f>
        <v/>
      </c>
      <c r="D342" s="506" t="str">
        <f>IF($B342="","",IFERROR(VLOOKUP($B342,SERVIÇOS!$A:$F,3,0),IFERROR(VLOOKUP($B342,'COMPOSIÇÕES COMPLEMENTARES '!$C:$K,3,0),"")))</f>
        <v/>
      </c>
      <c r="E342" s="507"/>
      <c r="F342" s="508" t="str">
        <f>IF($B342="","",IFERROR(VLOOKUP($B342,SERVIÇOS!$A:$F,4,0),IFERROR(VLOOKUP($B342,'COMPOSIÇÕES COMPLEMENTARES '!$C:$K,6,0),"")))</f>
        <v/>
      </c>
      <c r="G342" s="508" t="str">
        <f>IF($B342="","",IFERROR(VLOOKUP($B342,SERVIÇOS!$A:$F,5,0),IFERROR(VLOOKUP($B342,'COMPOSIÇÕES COMPLEMENTARES '!$C:$K,7,0),"")))</f>
        <v/>
      </c>
      <c r="H342" s="508" t="str">
        <f t="shared" si="39"/>
        <v/>
      </c>
      <c r="I342" s="508" t="str">
        <f t="shared" si="40"/>
        <v/>
      </c>
      <c r="J342" s="508" t="str">
        <f t="shared" si="41"/>
        <v/>
      </c>
      <c r="K342" s="508" t="str">
        <f t="shared" si="42"/>
        <v/>
      </c>
      <c r="L342" s="508"/>
      <c r="M342" s="324"/>
      <c r="N342" s="324"/>
      <c r="O342" s="324"/>
      <c r="P342" s="324"/>
      <c r="Q342" s="324"/>
      <c r="R342" s="324"/>
      <c r="S342" s="324"/>
      <c r="T342" s="324"/>
      <c r="U342" s="324"/>
      <c r="V342" s="324"/>
      <c r="W342" s="324"/>
      <c r="X342" s="324"/>
      <c r="Y342" s="324"/>
      <c r="Z342" s="324"/>
      <c r="AA342" s="324"/>
      <c r="AB342" s="324"/>
      <c r="AC342" s="324"/>
      <c r="AD342" s="324"/>
      <c r="AE342" s="324"/>
      <c r="AF342" s="324"/>
      <c r="AG342" s="324"/>
      <c r="AH342" s="324"/>
      <c r="AI342" s="324"/>
      <c r="AJ342" s="324"/>
      <c r="AK342" s="325">
        <f t="shared" si="43"/>
        <v>0</v>
      </c>
      <c r="AL342" s="325">
        <v>0</v>
      </c>
    </row>
    <row r="343" spans="1:38" s="326" customFormat="1" ht="15" customHeight="1">
      <c r="A343" s="503"/>
      <c r="B343" s="504"/>
      <c r="C343" s="505" t="str">
        <f>IF($B343="","",IFERROR(VLOOKUP($B343,SERVIÇOS!$A:$F,2,0),IFERROR(VLOOKUP($B343,'COMPOSIÇÕES COMPLEMENTARES '!$C:$K,2,0),"")))</f>
        <v/>
      </c>
      <c r="D343" s="506" t="str">
        <f>IF($B343="","",IFERROR(VLOOKUP($B343,SERVIÇOS!$A:$F,3,0),IFERROR(VLOOKUP($B343,'COMPOSIÇÕES COMPLEMENTARES '!$C:$K,3,0),"")))</f>
        <v/>
      </c>
      <c r="E343" s="507"/>
      <c r="F343" s="508" t="str">
        <f>IF($B343="","",IFERROR(VLOOKUP($B343,SERVIÇOS!$A:$F,4,0),IFERROR(VLOOKUP($B343,'COMPOSIÇÕES COMPLEMENTARES '!$C:$K,6,0),"")))</f>
        <v/>
      </c>
      <c r="G343" s="508" t="str">
        <f>IF($B343="","",IFERROR(VLOOKUP($B343,SERVIÇOS!$A:$F,5,0),IFERROR(VLOOKUP($B343,'COMPOSIÇÕES COMPLEMENTARES '!$C:$K,7,0),"")))</f>
        <v/>
      </c>
      <c r="H343" s="508" t="str">
        <f t="shared" ref="H343:H406" si="44">IF(E343="","",F343+G343)</f>
        <v/>
      </c>
      <c r="I343" s="508" t="str">
        <f t="shared" ref="I343:I406" si="45">IF(E343="","",ROUND((E343*F343),2))</f>
        <v/>
      </c>
      <c r="J343" s="508" t="str">
        <f t="shared" ref="J343:J406" si="46">IF(E343="","",ROUND((E343*G343),2))</f>
        <v/>
      </c>
      <c r="K343" s="508" t="str">
        <f t="shared" ref="K343:K406" si="47">IF(E343="","",ROUND((E343*H343),2))</f>
        <v/>
      </c>
      <c r="L343" s="508"/>
      <c r="M343" s="324"/>
      <c r="N343" s="324"/>
      <c r="O343" s="324"/>
      <c r="P343" s="324"/>
      <c r="Q343" s="324"/>
      <c r="R343" s="324"/>
      <c r="S343" s="324"/>
      <c r="T343" s="324"/>
      <c r="U343" s="324"/>
      <c r="V343" s="324"/>
      <c r="W343" s="324"/>
      <c r="X343" s="324"/>
      <c r="Y343" s="324"/>
      <c r="Z343" s="324"/>
      <c r="AA343" s="324"/>
      <c r="AB343" s="324"/>
      <c r="AC343" s="324"/>
      <c r="AD343" s="324"/>
      <c r="AE343" s="324"/>
      <c r="AF343" s="324"/>
      <c r="AG343" s="324"/>
      <c r="AH343" s="324"/>
      <c r="AI343" s="324"/>
      <c r="AJ343" s="324"/>
      <c r="AK343" s="325">
        <f t="shared" si="43"/>
        <v>0</v>
      </c>
      <c r="AL343" s="325">
        <v>0</v>
      </c>
    </row>
    <row r="344" spans="1:38" s="326" customFormat="1" ht="15" customHeight="1">
      <c r="A344" s="503"/>
      <c r="B344" s="504"/>
      <c r="C344" s="505" t="str">
        <f>IF($B344="","",IFERROR(VLOOKUP($B344,SERVIÇOS!$A:$F,2,0),IFERROR(VLOOKUP($B344,'COMPOSIÇÕES COMPLEMENTARES '!$C:$K,2,0),"")))</f>
        <v/>
      </c>
      <c r="D344" s="506" t="str">
        <f>IF($B344="","",IFERROR(VLOOKUP($B344,SERVIÇOS!$A:$F,3,0),IFERROR(VLOOKUP($B344,'COMPOSIÇÕES COMPLEMENTARES '!$C:$K,3,0),"")))</f>
        <v/>
      </c>
      <c r="E344" s="507"/>
      <c r="F344" s="508" t="str">
        <f>IF($B344="","",IFERROR(VLOOKUP($B344,SERVIÇOS!$A:$F,4,0),IFERROR(VLOOKUP($B344,'COMPOSIÇÕES COMPLEMENTARES '!$C:$K,6,0),"")))</f>
        <v/>
      </c>
      <c r="G344" s="508" t="str">
        <f>IF($B344="","",IFERROR(VLOOKUP($B344,SERVIÇOS!$A:$F,5,0),IFERROR(VLOOKUP($B344,'COMPOSIÇÕES COMPLEMENTARES '!$C:$K,7,0),"")))</f>
        <v/>
      </c>
      <c r="H344" s="508" t="str">
        <f t="shared" si="44"/>
        <v/>
      </c>
      <c r="I344" s="508" t="str">
        <f t="shared" si="45"/>
        <v/>
      </c>
      <c r="J344" s="508" t="str">
        <f t="shared" si="46"/>
        <v/>
      </c>
      <c r="K344" s="508" t="str">
        <f t="shared" si="47"/>
        <v/>
      </c>
      <c r="L344" s="508"/>
      <c r="M344" s="324"/>
      <c r="N344" s="324"/>
      <c r="O344" s="324"/>
      <c r="P344" s="324"/>
      <c r="Q344" s="324"/>
      <c r="R344" s="324"/>
      <c r="S344" s="324"/>
      <c r="T344" s="324"/>
      <c r="U344" s="324"/>
      <c r="V344" s="324"/>
      <c r="W344" s="324"/>
      <c r="X344" s="324"/>
      <c r="Y344" s="324"/>
      <c r="Z344" s="324"/>
      <c r="AA344" s="324"/>
      <c r="AB344" s="324"/>
      <c r="AC344" s="324"/>
      <c r="AD344" s="324"/>
      <c r="AE344" s="324"/>
      <c r="AF344" s="324"/>
      <c r="AG344" s="324"/>
      <c r="AH344" s="324"/>
      <c r="AI344" s="324"/>
      <c r="AJ344" s="324"/>
      <c r="AK344" s="325">
        <f t="shared" si="43"/>
        <v>0</v>
      </c>
      <c r="AL344" s="325">
        <v>0</v>
      </c>
    </row>
    <row r="345" spans="1:38" s="326" customFormat="1">
      <c r="A345" s="503"/>
      <c r="B345" s="504"/>
      <c r="C345" s="505" t="str">
        <f>IF($B345="","",IFERROR(VLOOKUP($B345,SERVIÇOS!$A:$F,2,0),IFERROR(VLOOKUP($B345,'COMPOSIÇÕES COMPLEMENTARES '!$C:$K,2,0),"")))</f>
        <v/>
      </c>
      <c r="D345" s="506" t="str">
        <f>IF($B345="","",IFERROR(VLOOKUP($B345,SERVIÇOS!$A:$F,3,0),IFERROR(VLOOKUP($B345,'COMPOSIÇÕES COMPLEMENTARES '!$C:$K,3,0),"")))</f>
        <v/>
      </c>
      <c r="E345" s="507"/>
      <c r="F345" s="508" t="str">
        <f>IF($B345="","",IFERROR(VLOOKUP($B345,SERVIÇOS!$A:$F,4,0),IFERROR(VLOOKUP($B345,'COMPOSIÇÕES COMPLEMENTARES '!$C:$K,6,0),"")))</f>
        <v/>
      </c>
      <c r="G345" s="508" t="str">
        <f>IF($B345="","",IFERROR(VLOOKUP($B345,SERVIÇOS!$A:$F,5,0),IFERROR(VLOOKUP($B345,'COMPOSIÇÕES COMPLEMENTARES '!$C:$K,7,0),"")))</f>
        <v/>
      </c>
      <c r="H345" s="508" t="str">
        <f t="shared" si="44"/>
        <v/>
      </c>
      <c r="I345" s="508" t="str">
        <f t="shared" si="45"/>
        <v/>
      </c>
      <c r="J345" s="508" t="str">
        <f t="shared" si="46"/>
        <v/>
      </c>
      <c r="K345" s="508" t="str">
        <f t="shared" si="47"/>
        <v/>
      </c>
      <c r="L345" s="508"/>
      <c r="M345" s="324"/>
      <c r="N345" s="324"/>
      <c r="O345" s="324"/>
      <c r="P345" s="324"/>
      <c r="Q345" s="324"/>
      <c r="R345" s="324"/>
      <c r="S345" s="324"/>
      <c r="T345" s="324"/>
      <c r="U345" s="324"/>
      <c r="V345" s="324"/>
      <c r="W345" s="324"/>
      <c r="X345" s="324"/>
      <c r="Y345" s="324"/>
      <c r="Z345" s="324"/>
      <c r="AA345" s="324"/>
      <c r="AB345" s="324"/>
      <c r="AC345" s="324"/>
      <c r="AD345" s="324"/>
      <c r="AE345" s="324"/>
      <c r="AF345" s="324"/>
      <c r="AG345" s="324"/>
      <c r="AH345" s="324"/>
      <c r="AI345" s="324"/>
      <c r="AJ345" s="324"/>
      <c r="AK345" s="325">
        <f t="shared" si="43"/>
        <v>0</v>
      </c>
      <c r="AL345" s="325">
        <v>0</v>
      </c>
    </row>
    <row r="346" spans="1:38" s="326" customFormat="1">
      <c r="A346" s="503"/>
      <c r="B346" s="504"/>
      <c r="C346" s="505" t="str">
        <f>IF($B346="","",IFERROR(VLOOKUP($B346,SERVIÇOS!$A:$F,2,0),IFERROR(VLOOKUP($B346,'COMPOSIÇÕES COMPLEMENTARES '!$C:$K,2,0),"")))</f>
        <v/>
      </c>
      <c r="D346" s="506" t="str">
        <f>IF($B346="","",IFERROR(VLOOKUP($B346,SERVIÇOS!$A:$F,3,0),IFERROR(VLOOKUP($B346,'COMPOSIÇÕES COMPLEMENTARES '!$C:$K,3,0),"")))</f>
        <v/>
      </c>
      <c r="E346" s="507"/>
      <c r="F346" s="508" t="str">
        <f>IF($B346="","",IFERROR(VLOOKUP($B346,SERVIÇOS!$A:$F,4,0),IFERROR(VLOOKUP($B346,'COMPOSIÇÕES COMPLEMENTARES '!$C:$K,6,0),"")))</f>
        <v/>
      </c>
      <c r="G346" s="508" t="str">
        <f>IF($B346="","",IFERROR(VLOOKUP($B346,SERVIÇOS!$A:$F,5,0),IFERROR(VLOOKUP($B346,'COMPOSIÇÕES COMPLEMENTARES '!$C:$K,7,0),"")))</f>
        <v/>
      </c>
      <c r="H346" s="508" t="str">
        <f t="shared" si="44"/>
        <v/>
      </c>
      <c r="I346" s="508" t="str">
        <f t="shared" si="45"/>
        <v/>
      </c>
      <c r="J346" s="508" t="str">
        <f t="shared" si="46"/>
        <v/>
      </c>
      <c r="K346" s="508" t="str">
        <f t="shared" si="47"/>
        <v/>
      </c>
      <c r="L346" s="508"/>
      <c r="M346" s="324"/>
      <c r="N346" s="324"/>
      <c r="O346" s="324"/>
      <c r="P346" s="324"/>
      <c r="Q346" s="324"/>
      <c r="R346" s="324"/>
      <c r="S346" s="324"/>
      <c r="T346" s="324"/>
      <c r="U346" s="324"/>
      <c r="V346" s="324"/>
      <c r="W346" s="324"/>
      <c r="X346" s="324"/>
      <c r="Y346" s="324"/>
      <c r="Z346" s="324"/>
      <c r="AA346" s="324"/>
      <c r="AB346" s="324"/>
      <c r="AC346" s="324"/>
      <c r="AD346" s="324"/>
      <c r="AE346" s="324"/>
      <c r="AF346" s="324"/>
      <c r="AG346" s="324"/>
      <c r="AH346" s="324"/>
      <c r="AI346" s="324"/>
      <c r="AJ346" s="324"/>
      <c r="AK346" s="325">
        <f t="shared" si="43"/>
        <v>0</v>
      </c>
      <c r="AL346" s="325">
        <v>0</v>
      </c>
    </row>
    <row r="347" spans="1:38" s="326" customFormat="1">
      <c r="A347" s="503"/>
      <c r="B347" s="504"/>
      <c r="C347" s="505" t="str">
        <f>IF($B347="","",IFERROR(VLOOKUP($B347,SERVIÇOS!$A:$F,2,0),IFERROR(VLOOKUP($B347,'COMPOSIÇÕES COMPLEMENTARES '!$C:$K,2,0),"")))</f>
        <v/>
      </c>
      <c r="D347" s="506" t="str">
        <f>IF($B347="","",IFERROR(VLOOKUP($B347,SERVIÇOS!$A:$F,3,0),IFERROR(VLOOKUP($B347,'COMPOSIÇÕES COMPLEMENTARES '!$C:$K,3,0),"")))</f>
        <v/>
      </c>
      <c r="E347" s="507"/>
      <c r="F347" s="508" t="str">
        <f>IF($B347="","",IFERROR(VLOOKUP($B347,SERVIÇOS!$A:$F,4,0),IFERROR(VLOOKUP($B347,'COMPOSIÇÕES COMPLEMENTARES '!$C:$K,6,0),"")))</f>
        <v/>
      </c>
      <c r="G347" s="508" t="str">
        <f>IF($B347="","",IFERROR(VLOOKUP($B347,SERVIÇOS!$A:$F,5,0),IFERROR(VLOOKUP($B347,'COMPOSIÇÕES COMPLEMENTARES '!$C:$K,7,0),"")))</f>
        <v/>
      </c>
      <c r="H347" s="508" t="str">
        <f t="shared" si="44"/>
        <v/>
      </c>
      <c r="I347" s="508" t="str">
        <f t="shared" si="45"/>
        <v/>
      </c>
      <c r="J347" s="508" t="str">
        <f t="shared" si="46"/>
        <v/>
      </c>
      <c r="K347" s="508" t="str">
        <f t="shared" si="47"/>
        <v/>
      </c>
      <c r="L347" s="508"/>
      <c r="M347" s="324"/>
      <c r="N347" s="324"/>
      <c r="O347" s="324"/>
      <c r="P347" s="324"/>
      <c r="Q347" s="324"/>
      <c r="R347" s="324"/>
      <c r="S347" s="324"/>
      <c r="T347" s="324"/>
      <c r="U347" s="324"/>
      <c r="V347" s="324"/>
      <c r="W347" s="324"/>
      <c r="X347" s="324"/>
      <c r="Y347" s="324"/>
      <c r="Z347" s="324"/>
      <c r="AA347" s="324"/>
      <c r="AB347" s="324"/>
      <c r="AC347" s="324"/>
      <c r="AD347" s="324"/>
      <c r="AE347" s="324"/>
      <c r="AF347" s="324"/>
      <c r="AG347" s="324"/>
      <c r="AH347" s="324"/>
      <c r="AI347" s="324"/>
      <c r="AJ347" s="324"/>
      <c r="AK347" s="325">
        <f t="shared" si="43"/>
        <v>0</v>
      </c>
      <c r="AL347" s="325">
        <v>0</v>
      </c>
    </row>
    <row r="348" spans="1:38" s="326" customFormat="1">
      <c r="A348" s="503"/>
      <c r="B348" s="504"/>
      <c r="C348" s="505" t="str">
        <f>IF($B348="","",IFERROR(VLOOKUP($B348,SERVIÇOS!$A:$F,2,0),IFERROR(VLOOKUP($B348,'COMPOSIÇÕES COMPLEMENTARES '!$C:$K,2,0),"")))</f>
        <v/>
      </c>
      <c r="D348" s="506" t="str">
        <f>IF($B348="","",IFERROR(VLOOKUP($B348,SERVIÇOS!$A:$F,3,0),IFERROR(VLOOKUP($B348,'COMPOSIÇÕES COMPLEMENTARES '!$C:$K,3,0),"")))</f>
        <v/>
      </c>
      <c r="E348" s="507"/>
      <c r="F348" s="508" t="str">
        <f>IF($B348="","",IFERROR(VLOOKUP($B348,SERVIÇOS!$A:$F,4,0),IFERROR(VLOOKUP($B348,'COMPOSIÇÕES COMPLEMENTARES '!$C:$K,6,0),"")))</f>
        <v/>
      </c>
      <c r="G348" s="508" t="str">
        <f>IF($B348="","",IFERROR(VLOOKUP($B348,SERVIÇOS!$A:$F,5,0),IFERROR(VLOOKUP($B348,'COMPOSIÇÕES COMPLEMENTARES '!$C:$K,7,0),"")))</f>
        <v/>
      </c>
      <c r="H348" s="508" t="str">
        <f t="shared" si="44"/>
        <v/>
      </c>
      <c r="I348" s="508" t="str">
        <f t="shared" si="45"/>
        <v/>
      </c>
      <c r="J348" s="508" t="str">
        <f t="shared" si="46"/>
        <v/>
      </c>
      <c r="K348" s="508" t="str">
        <f t="shared" si="47"/>
        <v/>
      </c>
      <c r="L348" s="508"/>
      <c r="M348" s="324"/>
      <c r="N348" s="324"/>
      <c r="O348" s="324"/>
      <c r="P348" s="324"/>
      <c r="Q348" s="324"/>
      <c r="R348" s="324"/>
      <c r="S348" s="324"/>
      <c r="T348" s="324"/>
      <c r="U348" s="324"/>
      <c r="V348" s="324"/>
      <c r="W348" s="324"/>
      <c r="X348" s="324"/>
      <c r="Y348" s="324"/>
      <c r="Z348" s="324"/>
      <c r="AA348" s="324"/>
      <c r="AB348" s="324"/>
      <c r="AC348" s="324"/>
      <c r="AD348" s="324"/>
      <c r="AE348" s="324"/>
      <c r="AF348" s="324"/>
      <c r="AG348" s="324"/>
      <c r="AH348" s="324"/>
      <c r="AI348" s="324"/>
      <c r="AJ348" s="324"/>
      <c r="AK348" s="325">
        <f t="shared" si="43"/>
        <v>0</v>
      </c>
      <c r="AL348" s="325">
        <v>0</v>
      </c>
    </row>
    <row r="349" spans="1:38" s="326" customFormat="1">
      <c r="A349" s="503"/>
      <c r="B349" s="504"/>
      <c r="C349" s="505" t="str">
        <f>IF($B349="","",IFERROR(VLOOKUP($B349,SERVIÇOS!$A:$F,2,0),IFERROR(VLOOKUP($B349,'COMPOSIÇÕES COMPLEMENTARES '!$C:$K,2,0),"")))</f>
        <v/>
      </c>
      <c r="D349" s="506" t="str">
        <f>IF($B349="","",IFERROR(VLOOKUP($B349,SERVIÇOS!$A:$F,3,0),IFERROR(VLOOKUP($B349,'COMPOSIÇÕES COMPLEMENTARES '!$C:$K,3,0),"")))</f>
        <v/>
      </c>
      <c r="E349" s="507"/>
      <c r="F349" s="508" t="str">
        <f>IF($B349="","",IFERROR(VLOOKUP($B349,SERVIÇOS!$A:$F,4,0),IFERROR(VLOOKUP($B349,'COMPOSIÇÕES COMPLEMENTARES '!$C:$K,6,0),"")))</f>
        <v/>
      </c>
      <c r="G349" s="508" t="str">
        <f>IF($B349="","",IFERROR(VLOOKUP($B349,SERVIÇOS!$A:$F,5,0),IFERROR(VLOOKUP($B349,'COMPOSIÇÕES COMPLEMENTARES '!$C:$K,7,0),"")))</f>
        <v/>
      </c>
      <c r="H349" s="508" t="str">
        <f t="shared" si="44"/>
        <v/>
      </c>
      <c r="I349" s="508" t="str">
        <f t="shared" si="45"/>
        <v/>
      </c>
      <c r="J349" s="508" t="str">
        <f t="shared" si="46"/>
        <v/>
      </c>
      <c r="K349" s="508" t="str">
        <f t="shared" si="47"/>
        <v/>
      </c>
      <c r="L349" s="508"/>
      <c r="M349" s="324"/>
      <c r="N349" s="324"/>
      <c r="O349" s="324"/>
      <c r="P349" s="324"/>
      <c r="Q349" s="324"/>
      <c r="R349" s="324"/>
      <c r="S349" s="324"/>
      <c r="T349" s="324"/>
      <c r="U349" s="324"/>
      <c r="V349" s="324"/>
      <c r="W349" s="324"/>
      <c r="X349" s="324"/>
      <c r="Y349" s="324"/>
      <c r="Z349" s="324"/>
      <c r="AA349" s="324"/>
      <c r="AB349" s="324"/>
      <c r="AC349" s="324"/>
      <c r="AD349" s="324"/>
      <c r="AE349" s="324"/>
      <c r="AF349" s="324"/>
      <c r="AG349" s="324"/>
      <c r="AH349" s="324"/>
      <c r="AI349" s="324"/>
      <c r="AJ349" s="324"/>
      <c r="AK349" s="325">
        <f t="shared" si="43"/>
        <v>0</v>
      </c>
      <c r="AL349" s="325">
        <v>0</v>
      </c>
    </row>
    <row r="350" spans="1:38" s="326" customFormat="1">
      <c r="A350" s="503"/>
      <c r="B350" s="504"/>
      <c r="C350" s="505" t="str">
        <f>IF($B350="","",IFERROR(VLOOKUP($B350,SERVIÇOS!$A:$F,2,0),IFERROR(VLOOKUP($B350,'COMPOSIÇÕES COMPLEMENTARES '!$C:$K,2,0),"")))</f>
        <v/>
      </c>
      <c r="D350" s="506" t="str">
        <f>IF($B350="","",IFERROR(VLOOKUP($B350,SERVIÇOS!$A:$F,3,0),IFERROR(VLOOKUP($B350,'COMPOSIÇÕES COMPLEMENTARES '!$C:$K,3,0),"")))</f>
        <v/>
      </c>
      <c r="E350" s="507"/>
      <c r="F350" s="508" t="str">
        <f>IF($B350="","",IFERROR(VLOOKUP($B350,SERVIÇOS!$A:$F,4,0),IFERROR(VLOOKUP($B350,'COMPOSIÇÕES COMPLEMENTARES '!$C:$K,6,0),"")))</f>
        <v/>
      </c>
      <c r="G350" s="508" t="str">
        <f>IF($B350="","",IFERROR(VLOOKUP($B350,SERVIÇOS!$A:$F,5,0),IFERROR(VLOOKUP($B350,'COMPOSIÇÕES COMPLEMENTARES '!$C:$K,7,0),"")))</f>
        <v/>
      </c>
      <c r="H350" s="508" t="str">
        <f t="shared" si="44"/>
        <v/>
      </c>
      <c r="I350" s="508" t="str">
        <f t="shared" si="45"/>
        <v/>
      </c>
      <c r="J350" s="508" t="str">
        <f t="shared" si="46"/>
        <v/>
      </c>
      <c r="K350" s="508" t="str">
        <f t="shared" si="47"/>
        <v/>
      </c>
      <c r="L350" s="508"/>
      <c r="M350" s="324"/>
      <c r="N350" s="324"/>
      <c r="O350" s="324"/>
      <c r="P350" s="324"/>
      <c r="Q350" s="324"/>
      <c r="R350" s="324"/>
      <c r="S350" s="324"/>
      <c r="T350" s="324"/>
      <c r="U350" s="324"/>
      <c r="V350" s="324"/>
      <c r="W350" s="324"/>
      <c r="X350" s="324"/>
      <c r="Y350" s="324"/>
      <c r="Z350" s="324"/>
      <c r="AA350" s="324"/>
      <c r="AB350" s="324"/>
      <c r="AC350" s="324"/>
      <c r="AD350" s="324"/>
      <c r="AE350" s="324"/>
      <c r="AF350" s="324"/>
      <c r="AG350" s="324"/>
      <c r="AH350" s="324"/>
      <c r="AI350" s="324"/>
      <c r="AJ350" s="324"/>
      <c r="AK350" s="325">
        <f t="shared" si="43"/>
        <v>0</v>
      </c>
      <c r="AL350" s="325">
        <v>0</v>
      </c>
    </row>
    <row r="351" spans="1:38" s="326" customFormat="1">
      <c r="A351" s="503"/>
      <c r="B351" s="504"/>
      <c r="C351" s="505" t="str">
        <f>IF($B351="","",IFERROR(VLOOKUP($B351,SERVIÇOS!$A:$F,2,0),IFERROR(VLOOKUP($B351,'COMPOSIÇÕES COMPLEMENTARES '!$C:$K,2,0),"")))</f>
        <v/>
      </c>
      <c r="D351" s="506" t="str">
        <f>IF($B351="","",IFERROR(VLOOKUP($B351,SERVIÇOS!$A:$F,3,0),IFERROR(VLOOKUP($B351,'COMPOSIÇÕES COMPLEMENTARES '!$C:$K,3,0),"")))</f>
        <v/>
      </c>
      <c r="E351" s="507"/>
      <c r="F351" s="508" t="str">
        <f>IF($B351="","",IFERROR(VLOOKUP($B351,SERVIÇOS!$A:$F,4,0),IFERROR(VLOOKUP($B351,'COMPOSIÇÕES COMPLEMENTARES '!$C:$K,6,0),"")))</f>
        <v/>
      </c>
      <c r="G351" s="508" t="str">
        <f>IF($B351="","",IFERROR(VLOOKUP($B351,SERVIÇOS!$A:$F,5,0),IFERROR(VLOOKUP($B351,'COMPOSIÇÕES COMPLEMENTARES '!$C:$K,7,0),"")))</f>
        <v/>
      </c>
      <c r="H351" s="508" t="str">
        <f t="shared" si="44"/>
        <v/>
      </c>
      <c r="I351" s="508" t="str">
        <f t="shared" si="45"/>
        <v/>
      </c>
      <c r="J351" s="508" t="str">
        <f t="shared" si="46"/>
        <v/>
      </c>
      <c r="K351" s="508" t="str">
        <f t="shared" si="47"/>
        <v/>
      </c>
      <c r="L351" s="508"/>
      <c r="M351" s="324"/>
      <c r="N351" s="324"/>
      <c r="O351" s="324"/>
      <c r="P351" s="324"/>
      <c r="Q351" s="324"/>
      <c r="R351" s="324"/>
      <c r="S351" s="324"/>
      <c r="T351" s="324"/>
      <c r="U351" s="324"/>
      <c r="V351" s="324"/>
      <c r="W351" s="324"/>
      <c r="X351" s="324"/>
      <c r="Y351" s="324"/>
      <c r="Z351" s="324"/>
      <c r="AA351" s="324"/>
      <c r="AB351" s="324"/>
      <c r="AC351" s="324"/>
      <c r="AD351" s="324"/>
      <c r="AE351" s="324"/>
      <c r="AF351" s="324"/>
      <c r="AG351" s="324"/>
      <c r="AH351" s="324"/>
      <c r="AI351" s="324"/>
      <c r="AJ351" s="324"/>
      <c r="AK351" s="325">
        <f t="shared" si="43"/>
        <v>0</v>
      </c>
      <c r="AL351" s="325">
        <v>0</v>
      </c>
    </row>
    <row r="352" spans="1:38" s="326" customFormat="1">
      <c r="A352" s="503"/>
      <c r="B352" s="504"/>
      <c r="C352" s="505" t="str">
        <f>IF($B352="","",IFERROR(VLOOKUP($B352,SERVIÇOS!$A:$F,2,0),IFERROR(VLOOKUP($B352,'COMPOSIÇÕES COMPLEMENTARES '!$C:$K,2,0),"")))</f>
        <v/>
      </c>
      <c r="D352" s="506" t="str">
        <f>IF($B352="","",IFERROR(VLOOKUP($B352,SERVIÇOS!$A:$F,3,0),IFERROR(VLOOKUP($B352,'COMPOSIÇÕES COMPLEMENTARES '!$C:$K,3,0),"")))</f>
        <v/>
      </c>
      <c r="E352" s="507"/>
      <c r="F352" s="508" t="str">
        <f>IF($B352="","",IFERROR(VLOOKUP($B352,SERVIÇOS!$A:$F,4,0),IFERROR(VLOOKUP($B352,'COMPOSIÇÕES COMPLEMENTARES '!$C:$K,6,0),"")))</f>
        <v/>
      </c>
      <c r="G352" s="508" t="str">
        <f>IF($B352="","",IFERROR(VLOOKUP($B352,SERVIÇOS!$A:$F,5,0),IFERROR(VLOOKUP($B352,'COMPOSIÇÕES COMPLEMENTARES '!$C:$K,7,0),"")))</f>
        <v/>
      </c>
      <c r="H352" s="508" t="str">
        <f t="shared" si="44"/>
        <v/>
      </c>
      <c r="I352" s="508" t="str">
        <f t="shared" si="45"/>
        <v/>
      </c>
      <c r="J352" s="508" t="str">
        <f t="shared" si="46"/>
        <v/>
      </c>
      <c r="K352" s="508" t="str">
        <f t="shared" si="47"/>
        <v/>
      </c>
      <c r="L352" s="508"/>
      <c r="M352" s="324"/>
      <c r="N352" s="324"/>
      <c r="O352" s="324"/>
      <c r="P352" s="324"/>
      <c r="Q352" s="324"/>
      <c r="R352" s="324"/>
      <c r="S352" s="324"/>
      <c r="T352" s="324"/>
      <c r="U352" s="324"/>
      <c r="V352" s="324"/>
      <c r="W352" s="324"/>
      <c r="X352" s="324"/>
      <c r="Y352" s="324"/>
      <c r="Z352" s="324"/>
      <c r="AA352" s="324"/>
      <c r="AB352" s="324"/>
      <c r="AC352" s="324"/>
      <c r="AD352" s="324"/>
      <c r="AE352" s="324"/>
      <c r="AF352" s="324"/>
      <c r="AG352" s="324"/>
      <c r="AH352" s="324"/>
      <c r="AI352" s="324"/>
      <c r="AJ352" s="324"/>
      <c r="AK352" s="325">
        <f t="shared" si="43"/>
        <v>0</v>
      </c>
      <c r="AL352" s="325">
        <v>0</v>
      </c>
    </row>
    <row r="353" spans="1:38" s="326" customFormat="1">
      <c r="A353" s="503"/>
      <c r="B353" s="504"/>
      <c r="C353" s="505" t="str">
        <f>IF($B353="","",IFERROR(VLOOKUP($B353,SERVIÇOS!$A:$F,2,0),IFERROR(VLOOKUP($B353,'COMPOSIÇÕES COMPLEMENTARES '!$C:$K,2,0),"")))</f>
        <v/>
      </c>
      <c r="D353" s="506" t="str">
        <f>IF($B353="","",IFERROR(VLOOKUP($B353,SERVIÇOS!$A:$F,3,0),IFERROR(VLOOKUP($B353,'COMPOSIÇÕES COMPLEMENTARES '!$C:$K,3,0),"")))</f>
        <v/>
      </c>
      <c r="E353" s="507"/>
      <c r="F353" s="508" t="str">
        <f>IF($B353="","",IFERROR(VLOOKUP($B353,SERVIÇOS!$A:$F,4,0),IFERROR(VLOOKUP($B353,'COMPOSIÇÕES COMPLEMENTARES '!$C:$K,6,0),"")))</f>
        <v/>
      </c>
      <c r="G353" s="508" t="str">
        <f>IF($B353="","",IFERROR(VLOOKUP($B353,SERVIÇOS!$A:$F,5,0),IFERROR(VLOOKUP($B353,'COMPOSIÇÕES COMPLEMENTARES '!$C:$K,7,0),"")))</f>
        <v/>
      </c>
      <c r="H353" s="508" t="str">
        <f t="shared" si="44"/>
        <v/>
      </c>
      <c r="I353" s="508" t="str">
        <f t="shared" si="45"/>
        <v/>
      </c>
      <c r="J353" s="508" t="str">
        <f t="shared" si="46"/>
        <v/>
      </c>
      <c r="K353" s="508" t="str">
        <f t="shared" si="47"/>
        <v/>
      </c>
      <c r="L353" s="508"/>
      <c r="M353" s="324"/>
      <c r="N353" s="324"/>
      <c r="O353" s="324"/>
      <c r="P353" s="324"/>
      <c r="Q353" s="324"/>
      <c r="R353" s="324"/>
      <c r="S353" s="324"/>
      <c r="T353" s="324"/>
      <c r="U353" s="324"/>
      <c r="V353" s="324"/>
      <c r="W353" s="324"/>
      <c r="X353" s="324"/>
      <c r="Y353" s="324"/>
      <c r="Z353" s="324"/>
      <c r="AA353" s="324"/>
      <c r="AB353" s="324"/>
      <c r="AC353" s="324"/>
      <c r="AD353" s="324"/>
      <c r="AE353" s="324"/>
      <c r="AF353" s="324"/>
      <c r="AG353" s="324"/>
      <c r="AH353" s="324"/>
      <c r="AI353" s="324"/>
      <c r="AJ353" s="324"/>
      <c r="AK353" s="325">
        <f t="shared" si="43"/>
        <v>0</v>
      </c>
      <c r="AL353" s="325">
        <v>0</v>
      </c>
    </row>
    <row r="354" spans="1:38" s="326" customFormat="1">
      <c r="A354" s="503"/>
      <c r="B354" s="504"/>
      <c r="C354" s="505" t="str">
        <f>IF($B354="","",IFERROR(VLOOKUP($B354,SERVIÇOS!$A:$F,2,0),IFERROR(VLOOKUP($B354,'COMPOSIÇÕES COMPLEMENTARES '!$C:$K,2,0),"")))</f>
        <v/>
      </c>
      <c r="D354" s="506" t="str">
        <f>IF($B354="","",IFERROR(VLOOKUP($B354,SERVIÇOS!$A:$F,3,0),IFERROR(VLOOKUP($B354,'COMPOSIÇÕES COMPLEMENTARES '!$C:$K,3,0),"")))</f>
        <v/>
      </c>
      <c r="E354" s="507"/>
      <c r="F354" s="508" t="str">
        <f>IF($B354="","",IFERROR(VLOOKUP($B354,SERVIÇOS!$A:$F,4,0),IFERROR(VLOOKUP($B354,'COMPOSIÇÕES COMPLEMENTARES '!$C:$K,6,0),"")))</f>
        <v/>
      </c>
      <c r="G354" s="508" t="str">
        <f>IF($B354="","",IFERROR(VLOOKUP($B354,SERVIÇOS!$A:$F,5,0),IFERROR(VLOOKUP($B354,'COMPOSIÇÕES COMPLEMENTARES '!$C:$K,7,0),"")))</f>
        <v/>
      </c>
      <c r="H354" s="508" t="str">
        <f t="shared" si="44"/>
        <v/>
      </c>
      <c r="I354" s="508" t="str">
        <f t="shared" si="45"/>
        <v/>
      </c>
      <c r="J354" s="508" t="str">
        <f t="shared" si="46"/>
        <v/>
      </c>
      <c r="K354" s="508" t="str">
        <f t="shared" si="47"/>
        <v/>
      </c>
      <c r="L354" s="508"/>
      <c r="M354" s="324"/>
      <c r="N354" s="324"/>
      <c r="O354" s="324"/>
      <c r="P354" s="324"/>
      <c r="Q354" s="324"/>
      <c r="R354" s="324"/>
      <c r="S354" s="324"/>
      <c r="T354" s="324"/>
      <c r="U354" s="324"/>
      <c r="V354" s="324"/>
      <c r="W354" s="324"/>
      <c r="X354" s="324"/>
      <c r="Y354" s="324"/>
      <c r="Z354" s="324"/>
      <c r="AA354" s="324"/>
      <c r="AB354" s="324"/>
      <c r="AC354" s="324"/>
      <c r="AD354" s="324"/>
      <c r="AE354" s="324"/>
      <c r="AF354" s="324"/>
      <c r="AG354" s="324"/>
      <c r="AH354" s="324"/>
      <c r="AI354" s="324"/>
      <c r="AJ354" s="324"/>
      <c r="AK354" s="325">
        <f t="shared" si="43"/>
        <v>0</v>
      </c>
      <c r="AL354" s="325">
        <v>0</v>
      </c>
    </row>
    <row r="355" spans="1:38" s="326" customFormat="1">
      <c r="A355" s="503"/>
      <c r="B355" s="504"/>
      <c r="C355" s="505" t="str">
        <f>IF($B355="","",IFERROR(VLOOKUP($B355,SERVIÇOS!$A:$F,2,0),IFERROR(VLOOKUP($B355,'COMPOSIÇÕES COMPLEMENTARES '!$C:$K,2,0),"")))</f>
        <v/>
      </c>
      <c r="D355" s="506" t="str">
        <f>IF($B355="","",IFERROR(VLOOKUP($B355,SERVIÇOS!$A:$F,3,0),IFERROR(VLOOKUP($B355,'COMPOSIÇÕES COMPLEMENTARES '!$C:$K,3,0),"")))</f>
        <v/>
      </c>
      <c r="E355" s="507"/>
      <c r="F355" s="508" t="str">
        <f>IF($B355="","",IFERROR(VLOOKUP($B355,SERVIÇOS!$A:$F,4,0),IFERROR(VLOOKUP($B355,'COMPOSIÇÕES COMPLEMENTARES '!$C:$K,6,0),"")))</f>
        <v/>
      </c>
      <c r="G355" s="508" t="str">
        <f>IF($B355="","",IFERROR(VLOOKUP($B355,SERVIÇOS!$A:$F,5,0),IFERROR(VLOOKUP($B355,'COMPOSIÇÕES COMPLEMENTARES '!$C:$K,7,0),"")))</f>
        <v/>
      </c>
      <c r="H355" s="508" t="str">
        <f t="shared" si="44"/>
        <v/>
      </c>
      <c r="I355" s="508" t="str">
        <f t="shared" si="45"/>
        <v/>
      </c>
      <c r="J355" s="508" t="str">
        <f t="shared" si="46"/>
        <v/>
      </c>
      <c r="K355" s="508" t="str">
        <f t="shared" si="47"/>
        <v/>
      </c>
      <c r="L355" s="508"/>
      <c r="M355" s="324"/>
      <c r="N355" s="324"/>
      <c r="O355" s="324"/>
      <c r="P355" s="324"/>
      <c r="Q355" s="324"/>
      <c r="R355" s="324"/>
      <c r="S355" s="324"/>
      <c r="T355" s="324"/>
      <c r="U355" s="324"/>
      <c r="V355" s="324"/>
      <c r="W355" s="324"/>
      <c r="X355" s="324"/>
      <c r="Y355" s="324"/>
      <c r="Z355" s="324"/>
      <c r="AA355" s="324"/>
      <c r="AB355" s="324"/>
      <c r="AC355" s="324"/>
      <c r="AD355" s="324"/>
      <c r="AE355" s="324"/>
      <c r="AF355" s="324"/>
      <c r="AG355" s="324"/>
      <c r="AH355" s="324"/>
      <c r="AI355" s="324"/>
      <c r="AJ355" s="324"/>
      <c r="AK355" s="325">
        <f t="shared" si="43"/>
        <v>0</v>
      </c>
      <c r="AL355" s="325">
        <v>0</v>
      </c>
    </row>
    <row r="356" spans="1:38" s="326" customFormat="1">
      <c r="A356" s="503"/>
      <c r="B356" s="504"/>
      <c r="C356" s="505" t="str">
        <f>IF($B356="","",IFERROR(VLOOKUP($B356,SERVIÇOS!$A:$F,2,0),IFERROR(VLOOKUP($B356,'COMPOSIÇÕES COMPLEMENTARES '!$C:$K,2,0),"")))</f>
        <v/>
      </c>
      <c r="D356" s="506" t="str">
        <f>IF($B356="","",IFERROR(VLOOKUP($B356,SERVIÇOS!$A:$F,3,0),IFERROR(VLOOKUP($B356,'COMPOSIÇÕES COMPLEMENTARES '!$C:$K,3,0),"")))</f>
        <v/>
      </c>
      <c r="E356" s="507"/>
      <c r="F356" s="508" t="str">
        <f>IF($B356="","",IFERROR(VLOOKUP($B356,SERVIÇOS!$A:$F,4,0),IFERROR(VLOOKUP($B356,'COMPOSIÇÕES COMPLEMENTARES '!$C:$K,6,0),"")))</f>
        <v/>
      </c>
      <c r="G356" s="508" t="str">
        <f>IF($B356="","",IFERROR(VLOOKUP($B356,SERVIÇOS!$A:$F,5,0),IFERROR(VLOOKUP($B356,'COMPOSIÇÕES COMPLEMENTARES '!$C:$K,7,0),"")))</f>
        <v/>
      </c>
      <c r="H356" s="508" t="str">
        <f t="shared" si="44"/>
        <v/>
      </c>
      <c r="I356" s="508" t="str">
        <f t="shared" si="45"/>
        <v/>
      </c>
      <c r="J356" s="508" t="str">
        <f t="shared" si="46"/>
        <v/>
      </c>
      <c r="K356" s="508" t="str">
        <f t="shared" si="47"/>
        <v/>
      </c>
      <c r="L356" s="508"/>
      <c r="M356" s="324"/>
      <c r="N356" s="324"/>
      <c r="O356" s="324"/>
      <c r="P356" s="324"/>
      <c r="Q356" s="324"/>
      <c r="R356" s="324"/>
      <c r="S356" s="324"/>
      <c r="T356" s="324"/>
      <c r="U356" s="324"/>
      <c r="V356" s="324"/>
      <c r="W356" s="324"/>
      <c r="X356" s="324"/>
      <c r="Y356" s="324"/>
      <c r="Z356" s="324"/>
      <c r="AA356" s="324"/>
      <c r="AB356" s="324"/>
      <c r="AC356" s="324"/>
      <c r="AD356" s="324"/>
      <c r="AE356" s="324"/>
      <c r="AF356" s="324"/>
      <c r="AG356" s="324"/>
      <c r="AH356" s="324"/>
      <c r="AI356" s="324"/>
      <c r="AJ356" s="324"/>
      <c r="AK356" s="325">
        <f t="shared" si="43"/>
        <v>0</v>
      </c>
      <c r="AL356" s="325">
        <v>0</v>
      </c>
    </row>
    <row r="357" spans="1:38" s="326" customFormat="1">
      <c r="A357" s="503"/>
      <c r="B357" s="504"/>
      <c r="C357" s="505" t="str">
        <f>IF($B357="","",IFERROR(VLOOKUP($B357,SERVIÇOS!$A:$F,2,0),IFERROR(VLOOKUP($B357,'COMPOSIÇÕES COMPLEMENTARES '!$C:$K,2,0),"")))</f>
        <v/>
      </c>
      <c r="D357" s="506" t="str">
        <f>IF($B357="","",IFERROR(VLOOKUP($B357,SERVIÇOS!$A:$F,3,0),IFERROR(VLOOKUP($B357,'COMPOSIÇÕES COMPLEMENTARES '!$C:$K,3,0),"")))</f>
        <v/>
      </c>
      <c r="E357" s="507"/>
      <c r="F357" s="508" t="str">
        <f>IF($B357="","",IFERROR(VLOOKUP($B357,SERVIÇOS!$A:$F,4,0),IFERROR(VLOOKUP($B357,'COMPOSIÇÕES COMPLEMENTARES '!$C:$K,6,0),"")))</f>
        <v/>
      </c>
      <c r="G357" s="508" t="str">
        <f>IF($B357="","",IFERROR(VLOOKUP($B357,SERVIÇOS!$A:$F,5,0),IFERROR(VLOOKUP($B357,'COMPOSIÇÕES COMPLEMENTARES '!$C:$K,7,0),"")))</f>
        <v/>
      </c>
      <c r="H357" s="508" t="str">
        <f t="shared" si="44"/>
        <v/>
      </c>
      <c r="I357" s="508" t="str">
        <f t="shared" si="45"/>
        <v/>
      </c>
      <c r="J357" s="508" t="str">
        <f t="shared" si="46"/>
        <v/>
      </c>
      <c r="K357" s="508" t="str">
        <f t="shared" si="47"/>
        <v/>
      </c>
      <c r="L357" s="508"/>
      <c r="M357" s="324"/>
      <c r="N357" s="324"/>
      <c r="O357" s="324"/>
      <c r="P357" s="324"/>
      <c r="Q357" s="324"/>
      <c r="R357" s="324"/>
      <c r="S357" s="324"/>
      <c r="T357" s="324"/>
      <c r="U357" s="324"/>
      <c r="V357" s="324"/>
      <c r="W357" s="324"/>
      <c r="X357" s="324"/>
      <c r="Y357" s="324"/>
      <c r="Z357" s="324"/>
      <c r="AA357" s="324"/>
      <c r="AB357" s="324"/>
      <c r="AC357" s="324"/>
      <c r="AD357" s="324"/>
      <c r="AE357" s="324"/>
      <c r="AF357" s="324"/>
      <c r="AG357" s="324"/>
      <c r="AH357" s="324"/>
      <c r="AI357" s="324"/>
      <c r="AJ357" s="324"/>
      <c r="AK357" s="325">
        <f t="shared" si="43"/>
        <v>0</v>
      </c>
      <c r="AL357" s="325">
        <v>0</v>
      </c>
    </row>
    <row r="358" spans="1:38" s="326" customFormat="1">
      <c r="A358" s="503"/>
      <c r="B358" s="504"/>
      <c r="C358" s="505" t="str">
        <f>IF($B358="","",IFERROR(VLOOKUP($B358,SERVIÇOS!$A:$F,2,0),IFERROR(VLOOKUP($B358,'COMPOSIÇÕES COMPLEMENTARES '!$C:$K,2,0),"")))</f>
        <v/>
      </c>
      <c r="D358" s="506" t="str">
        <f>IF($B358="","",IFERROR(VLOOKUP($B358,SERVIÇOS!$A:$F,3,0),IFERROR(VLOOKUP($B358,'COMPOSIÇÕES COMPLEMENTARES '!$C:$K,3,0),"")))</f>
        <v/>
      </c>
      <c r="E358" s="507"/>
      <c r="F358" s="508" t="str">
        <f>IF($B358="","",IFERROR(VLOOKUP($B358,SERVIÇOS!$A:$F,4,0),IFERROR(VLOOKUP($B358,'COMPOSIÇÕES COMPLEMENTARES '!$C:$K,6,0),"")))</f>
        <v/>
      </c>
      <c r="G358" s="508" t="str">
        <f>IF($B358="","",IFERROR(VLOOKUP($B358,SERVIÇOS!$A:$F,5,0),IFERROR(VLOOKUP($B358,'COMPOSIÇÕES COMPLEMENTARES '!$C:$K,7,0),"")))</f>
        <v/>
      </c>
      <c r="H358" s="508" t="str">
        <f t="shared" si="44"/>
        <v/>
      </c>
      <c r="I358" s="508" t="str">
        <f t="shared" si="45"/>
        <v/>
      </c>
      <c r="J358" s="508" t="str">
        <f t="shared" si="46"/>
        <v/>
      </c>
      <c r="K358" s="508" t="str">
        <f t="shared" si="47"/>
        <v/>
      </c>
      <c r="L358" s="508"/>
      <c r="M358" s="324"/>
      <c r="N358" s="324"/>
      <c r="O358" s="324"/>
      <c r="P358" s="324"/>
      <c r="Q358" s="324"/>
      <c r="R358" s="324"/>
      <c r="S358" s="324"/>
      <c r="T358" s="324"/>
      <c r="U358" s="324"/>
      <c r="V358" s="324"/>
      <c r="W358" s="324"/>
      <c r="X358" s="324"/>
      <c r="Y358" s="324"/>
      <c r="Z358" s="324"/>
      <c r="AA358" s="324"/>
      <c r="AB358" s="324"/>
      <c r="AC358" s="324"/>
      <c r="AD358" s="324"/>
      <c r="AE358" s="324"/>
      <c r="AF358" s="324"/>
      <c r="AG358" s="324"/>
      <c r="AH358" s="324"/>
      <c r="AI358" s="324"/>
      <c r="AJ358" s="324"/>
      <c r="AK358" s="325">
        <f t="shared" si="43"/>
        <v>0</v>
      </c>
      <c r="AL358" s="325">
        <v>0</v>
      </c>
    </row>
    <row r="359" spans="1:38" s="326" customFormat="1">
      <c r="A359" s="503"/>
      <c r="B359" s="504"/>
      <c r="C359" s="505" t="str">
        <f>IF($B359="","",IFERROR(VLOOKUP($B359,SERVIÇOS!$A:$F,2,0),IFERROR(VLOOKUP($B359,'COMPOSIÇÕES COMPLEMENTARES '!$C:$K,2,0),"")))</f>
        <v/>
      </c>
      <c r="D359" s="506" t="str">
        <f>IF($B359="","",IFERROR(VLOOKUP($B359,SERVIÇOS!$A:$F,3,0),IFERROR(VLOOKUP($B359,'COMPOSIÇÕES COMPLEMENTARES '!$C:$K,3,0),"")))</f>
        <v/>
      </c>
      <c r="E359" s="507"/>
      <c r="F359" s="508" t="str">
        <f>IF($B359="","",IFERROR(VLOOKUP($B359,SERVIÇOS!$A:$F,4,0),IFERROR(VLOOKUP($B359,'COMPOSIÇÕES COMPLEMENTARES '!$C:$K,6,0),"")))</f>
        <v/>
      </c>
      <c r="G359" s="508" t="str">
        <f>IF($B359="","",IFERROR(VLOOKUP($B359,SERVIÇOS!$A:$F,5,0),IFERROR(VLOOKUP($B359,'COMPOSIÇÕES COMPLEMENTARES '!$C:$K,7,0),"")))</f>
        <v/>
      </c>
      <c r="H359" s="508" t="str">
        <f t="shared" si="44"/>
        <v/>
      </c>
      <c r="I359" s="508" t="str">
        <f t="shared" si="45"/>
        <v/>
      </c>
      <c r="J359" s="508" t="str">
        <f t="shared" si="46"/>
        <v/>
      </c>
      <c r="K359" s="508" t="str">
        <f t="shared" si="47"/>
        <v/>
      </c>
      <c r="L359" s="508"/>
      <c r="M359" s="324"/>
      <c r="N359" s="324"/>
      <c r="O359" s="324"/>
      <c r="P359" s="324"/>
      <c r="Q359" s="324"/>
      <c r="R359" s="324"/>
      <c r="S359" s="324"/>
      <c r="T359" s="324"/>
      <c r="U359" s="324"/>
      <c r="V359" s="324"/>
      <c r="W359" s="324"/>
      <c r="X359" s="324"/>
      <c r="Y359" s="324"/>
      <c r="Z359" s="324"/>
      <c r="AA359" s="324"/>
      <c r="AB359" s="324"/>
      <c r="AC359" s="324"/>
      <c r="AD359" s="324"/>
      <c r="AE359" s="324"/>
      <c r="AF359" s="324"/>
      <c r="AG359" s="324"/>
      <c r="AH359" s="324"/>
      <c r="AI359" s="324"/>
      <c r="AJ359" s="324"/>
      <c r="AK359" s="325">
        <f t="shared" si="43"/>
        <v>0</v>
      </c>
      <c r="AL359" s="325">
        <v>0</v>
      </c>
    </row>
    <row r="360" spans="1:38" s="326" customFormat="1">
      <c r="A360" s="503"/>
      <c r="B360" s="504"/>
      <c r="C360" s="505" t="str">
        <f>IF($B360="","",IFERROR(VLOOKUP($B360,SERVIÇOS!$A:$F,2,0),IFERROR(VLOOKUP($B360,'COMPOSIÇÕES COMPLEMENTARES '!$C:$K,2,0),"")))</f>
        <v/>
      </c>
      <c r="D360" s="506" t="str">
        <f>IF($B360="","",IFERROR(VLOOKUP($B360,SERVIÇOS!$A:$F,3,0),IFERROR(VLOOKUP($B360,'COMPOSIÇÕES COMPLEMENTARES '!$C:$K,3,0),"")))</f>
        <v/>
      </c>
      <c r="E360" s="507"/>
      <c r="F360" s="508" t="str">
        <f>IF($B360="","",IFERROR(VLOOKUP($B360,SERVIÇOS!$A:$F,4,0),IFERROR(VLOOKUP($B360,'COMPOSIÇÕES COMPLEMENTARES '!$C:$K,6,0),"")))</f>
        <v/>
      </c>
      <c r="G360" s="508" t="str">
        <f>IF($B360="","",IFERROR(VLOOKUP($B360,SERVIÇOS!$A:$F,5,0),IFERROR(VLOOKUP($B360,'COMPOSIÇÕES COMPLEMENTARES '!$C:$K,7,0),"")))</f>
        <v/>
      </c>
      <c r="H360" s="508" t="str">
        <f t="shared" si="44"/>
        <v/>
      </c>
      <c r="I360" s="508" t="str">
        <f t="shared" si="45"/>
        <v/>
      </c>
      <c r="J360" s="508" t="str">
        <f t="shared" si="46"/>
        <v/>
      </c>
      <c r="K360" s="508" t="str">
        <f t="shared" si="47"/>
        <v/>
      </c>
      <c r="L360" s="508"/>
      <c r="M360" s="324"/>
      <c r="N360" s="324"/>
      <c r="O360" s="324"/>
      <c r="P360" s="324"/>
      <c r="Q360" s="324"/>
      <c r="R360" s="324"/>
      <c r="S360" s="324"/>
      <c r="T360" s="324"/>
      <c r="U360" s="324"/>
      <c r="V360" s="324"/>
      <c r="W360" s="324"/>
      <c r="X360" s="324"/>
      <c r="Y360" s="324"/>
      <c r="Z360" s="324"/>
      <c r="AA360" s="324"/>
      <c r="AB360" s="324"/>
      <c r="AC360" s="324"/>
      <c r="AD360" s="324"/>
      <c r="AE360" s="324"/>
      <c r="AF360" s="324"/>
      <c r="AG360" s="324"/>
      <c r="AH360" s="324"/>
      <c r="AI360" s="324"/>
      <c r="AJ360" s="324"/>
      <c r="AK360" s="325">
        <f t="shared" si="43"/>
        <v>0</v>
      </c>
      <c r="AL360" s="325">
        <v>0</v>
      </c>
    </row>
    <row r="361" spans="1:38" s="326" customFormat="1">
      <c r="A361" s="503"/>
      <c r="B361" s="504"/>
      <c r="C361" s="505" t="str">
        <f>IF($B361="","",IFERROR(VLOOKUP($B361,SERVIÇOS!$A:$F,2,0),IFERROR(VLOOKUP($B361,'COMPOSIÇÕES COMPLEMENTARES '!$C:$K,2,0),"")))</f>
        <v/>
      </c>
      <c r="D361" s="506" t="str">
        <f>IF($B361="","",IFERROR(VLOOKUP($B361,SERVIÇOS!$A:$F,3,0),IFERROR(VLOOKUP($B361,'COMPOSIÇÕES COMPLEMENTARES '!$C:$K,3,0),"")))</f>
        <v/>
      </c>
      <c r="E361" s="507"/>
      <c r="F361" s="508" t="str">
        <f>IF($B361="","",IFERROR(VLOOKUP($B361,SERVIÇOS!$A:$F,4,0),IFERROR(VLOOKUP($B361,'COMPOSIÇÕES COMPLEMENTARES '!$C:$K,6,0),"")))</f>
        <v/>
      </c>
      <c r="G361" s="508" t="str">
        <f>IF($B361="","",IFERROR(VLOOKUP($B361,SERVIÇOS!$A:$F,5,0),IFERROR(VLOOKUP($B361,'COMPOSIÇÕES COMPLEMENTARES '!$C:$K,7,0),"")))</f>
        <v/>
      </c>
      <c r="H361" s="508" t="str">
        <f t="shared" si="44"/>
        <v/>
      </c>
      <c r="I361" s="508" t="str">
        <f t="shared" si="45"/>
        <v/>
      </c>
      <c r="J361" s="508" t="str">
        <f t="shared" si="46"/>
        <v/>
      </c>
      <c r="K361" s="508" t="str">
        <f t="shared" si="47"/>
        <v/>
      </c>
      <c r="L361" s="508"/>
      <c r="M361" s="324"/>
      <c r="N361" s="324"/>
      <c r="O361" s="324"/>
      <c r="P361" s="324"/>
      <c r="Q361" s="324"/>
      <c r="R361" s="324"/>
      <c r="S361" s="324"/>
      <c r="T361" s="324"/>
      <c r="U361" s="324"/>
      <c r="V361" s="324"/>
      <c r="W361" s="324"/>
      <c r="X361" s="324"/>
      <c r="Y361" s="324"/>
      <c r="Z361" s="324"/>
      <c r="AA361" s="324"/>
      <c r="AB361" s="324"/>
      <c r="AC361" s="324"/>
      <c r="AD361" s="324"/>
      <c r="AE361" s="324"/>
      <c r="AF361" s="324"/>
      <c r="AG361" s="324"/>
      <c r="AH361" s="324"/>
      <c r="AI361" s="324"/>
      <c r="AJ361" s="324"/>
      <c r="AK361" s="325">
        <f t="shared" si="43"/>
        <v>0</v>
      </c>
      <c r="AL361" s="325">
        <v>0</v>
      </c>
    </row>
    <row r="362" spans="1:38" s="326" customFormat="1">
      <c r="A362" s="503"/>
      <c r="B362" s="504"/>
      <c r="C362" s="505" t="str">
        <f>IF($B362="","",IFERROR(VLOOKUP($B362,SERVIÇOS!$A:$F,2,0),IFERROR(VLOOKUP($B362,'COMPOSIÇÕES COMPLEMENTARES '!$C:$K,2,0),"")))</f>
        <v/>
      </c>
      <c r="D362" s="506" t="str">
        <f>IF($B362="","",IFERROR(VLOOKUP($B362,SERVIÇOS!$A:$F,3,0),IFERROR(VLOOKUP($B362,'COMPOSIÇÕES COMPLEMENTARES '!$C:$K,3,0),"")))</f>
        <v/>
      </c>
      <c r="E362" s="507"/>
      <c r="F362" s="508" t="str">
        <f>IF($B362="","",IFERROR(VLOOKUP($B362,SERVIÇOS!$A:$F,4,0),IFERROR(VLOOKUP($B362,'COMPOSIÇÕES COMPLEMENTARES '!$C:$K,6,0),"")))</f>
        <v/>
      </c>
      <c r="G362" s="508" t="str">
        <f>IF($B362="","",IFERROR(VLOOKUP($B362,SERVIÇOS!$A:$F,5,0),IFERROR(VLOOKUP($B362,'COMPOSIÇÕES COMPLEMENTARES '!$C:$K,7,0),"")))</f>
        <v/>
      </c>
      <c r="H362" s="508" t="str">
        <f t="shared" si="44"/>
        <v/>
      </c>
      <c r="I362" s="508" t="str">
        <f t="shared" si="45"/>
        <v/>
      </c>
      <c r="J362" s="508" t="str">
        <f t="shared" si="46"/>
        <v/>
      </c>
      <c r="K362" s="508" t="str">
        <f t="shared" si="47"/>
        <v/>
      </c>
      <c r="L362" s="508"/>
      <c r="M362" s="324"/>
      <c r="N362" s="324"/>
      <c r="O362" s="324"/>
      <c r="P362" s="324"/>
      <c r="Q362" s="324"/>
      <c r="R362" s="324"/>
      <c r="S362" s="324"/>
      <c r="T362" s="324"/>
      <c r="U362" s="324"/>
      <c r="V362" s="324"/>
      <c r="W362" s="324"/>
      <c r="X362" s="324"/>
      <c r="Y362" s="324"/>
      <c r="Z362" s="324"/>
      <c r="AA362" s="324"/>
      <c r="AB362" s="324"/>
      <c r="AC362" s="324"/>
      <c r="AD362" s="324"/>
      <c r="AE362" s="324"/>
      <c r="AF362" s="324"/>
      <c r="AG362" s="324"/>
      <c r="AH362" s="324"/>
      <c r="AI362" s="324"/>
      <c r="AJ362" s="324"/>
      <c r="AK362" s="325">
        <f t="shared" si="43"/>
        <v>0</v>
      </c>
      <c r="AL362" s="325">
        <v>0</v>
      </c>
    </row>
    <row r="363" spans="1:38" s="326" customFormat="1">
      <c r="A363" s="503"/>
      <c r="B363" s="504"/>
      <c r="C363" s="505" t="str">
        <f>IF($B363="","",IFERROR(VLOOKUP($B363,SERVIÇOS!$A:$F,2,0),IFERROR(VLOOKUP($B363,'COMPOSIÇÕES COMPLEMENTARES '!$C:$K,2,0),"")))</f>
        <v/>
      </c>
      <c r="D363" s="506" t="str">
        <f>IF($B363="","",IFERROR(VLOOKUP($B363,SERVIÇOS!$A:$F,3,0),IFERROR(VLOOKUP($B363,'COMPOSIÇÕES COMPLEMENTARES '!$C:$K,3,0),"")))</f>
        <v/>
      </c>
      <c r="E363" s="507"/>
      <c r="F363" s="508" t="str">
        <f>IF($B363="","",IFERROR(VLOOKUP($B363,SERVIÇOS!$A:$F,4,0),IFERROR(VLOOKUP($B363,'COMPOSIÇÕES COMPLEMENTARES '!$C:$K,6,0),"")))</f>
        <v/>
      </c>
      <c r="G363" s="508" t="str">
        <f>IF($B363="","",IFERROR(VLOOKUP($B363,SERVIÇOS!$A:$F,5,0),IFERROR(VLOOKUP($B363,'COMPOSIÇÕES COMPLEMENTARES '!$C:$K,7,0),"")))</f>
        <v/>
      </c>
      <c r="H363" s="508" t="str">
        <f t="shared" si="44"/>
        <v/>
      </c>
      <c r="I363" s="508" t="str">
        <f t="shared" si="45"/>
        <v/>
      </c>
      <c r="J363" s="508" t="str">
        <f t="shared" si="46"/>
        <v/>
      </c>
      <c r="K363" s="508" t="str">
        <f t="shared" si="47"/>
        <v/>
      </c>
      <c r="L363" s="508"/>
      <c r="M363" s="324"/>
      <c r="N363" s="324"/>
      <c r="O363" s="324"/>
      <c r="P363" s="324"/>
      <c r="Q363" s="324"/>
      <c r="R363" s="324"/>
      <c r="S363" s="324"/>
      <c r="T363" s="324"/>
      <c r="U363" s="324"/>
      <c r="V363" s="324"/>
      <c r="W363" s="324"/>
      <c r="X363" s="324"/>
      <c r="Y363" s="324"/>
      <c r="Z363" s="324"/>
      <c r="AA363" s="324"/>
      <c r="AB363" s="324"/>
      <c r="AC363" s="324"/>
      <c r="AD363" s="324"/>
      <c r="AE363" s="324"/>
      <c r="AF363" s="324"/>
      <c r="AG363" s="324"/>
      <c r="AH363" s="324"/>
      <c r="AI363" s="324"/>
      <c r="AJ363" s="324"/>
      <c r="AK363" s="325">
        <f t="shared" si="43"/>
        <v>0</v>
      </c>
      <c r="AL363" s="325">
        <v>0</v>
      </c>
    </row>
    <row r="364" spans="1:38" s="326" customFormat="1">
      <c r="A364" s="503"/>
      <c r="B364" s="504"/>
      <c r="C364" s="505" t="str">
        <f>IF($B364="","",IFERROR(VLOOKUP($B364,SERVIÇOS!$A:$F,2,0),IFERROR(VLOOKUP($B364,'COMPOSIÇÕES COMPLEMENTARES '!$C:$K,2,0),"")))</f>
        <v/>
      </c>
      <c r="D364" s="506" t="str">
        <f>IF($B364="","",IFERROR(VLOOKUP($B364,SERVIÇOS!$A:$F,3,0),IFERROR(VLOOKUP($B364,'COMPOSIÇÕES COMPLEMENTARES '!$C:$K,3,0),"")))</f>
        <v/>
      </c>
      <c r="E364" s="507"/>
      <c r="F364" s="508" t="str">
        <f>IF($B364="","",IFERROR(VLOOKUP($B364,SERVIÇOS!$A:$F,4,0),IFERROR(VLOOKUP($B364,'COMPOSIÇÕES COMPLEMENTARES '!$C:$K,6,0),"")))</f>
        <v/>
      </c>
      <c r="G364" s="508" t="str">
        <f>IF($B364="","",IFERROR(VLOOKUP($B364,SERVIÇOS!$A:$F,5,0),IFERROR(VLOOKUP($B364,'COMPOSIÇÕES COMPLEMENTARES '!$C:$K,7,0),"")))</f>
        <v/>
      </c>
      <c r="H364" s="508" t="str">
        <f t="shared" si="44"/>
        <v/>
      </c>
      <c r="I364" s="508" t="str">
        <f t="shared" si="45"/>
        <v/>
      </c>
      <c r="J364" s="508" t="str">
        <f t="shared" si="46"/>
        <v/>
      </c>
      <c r="K364" s="508" t="str">
        <f t="shared" si="47"/>
        <v/>
      </c>
      <c r="L364" s="508"/>
      <c r="M364" s="324"/>
      <c r="N364" s="324"/>
      <c r="O364" s="324"/>
      <c r="P364" s="324"/>
      <c r="Q364" s="324"/>
      <c r="R364" s="324"/>
      <c r="S364" s="324"/>
      <c r="T364" s="324"/>
      <c r="U364" s="324"/>
      <c r="V364" s="324"/>
      <c r="W364" s="324"/>
      <c r="X364" s="324"/>
      <c r="Y364" s="324"/>
      <c r="Z364" s="324"/>
      <c r="AA364" s="324"/>
      <c r="AB364" s="324"/>
      <c r="AC364" s="324"/>
      <c r="AD364" s="324"/>
      <c r="AE364" s="324"/>
      <c r="AF364" s="324"/>
      <c r="AG364" s="324"/>
      <c r="AH364" s="324"/>
      <c r="AI364" s="324"/>
      <c r="AJ364" s="324"/>
      <c r="AK364" s="325">
        <f t="shared" si="43"/>
        <v>0</v>
      </c>
      <c r="AL364" s="325">
        <v>0</v>
      </c>
    </row>
    <row r="365" spans="1:38" s="326" customFormat="1">
      <c r="A365" s="503"/>
      <c r="B365" s="504"/>
      <c r="C365" s="505" t="str">
        <f>IF($B365="","",IFERROR(VLOOKUP($B365,SERVIÇOS!$A:$F,2,0),IFERROR(VLOOKUP($B365,'COMPOSIÇÕES COMPLEMENTARES '!$C:$K,2,0),"")))</f>
        <v/>
      </c>
      <c r="D365" s="506" t="str">
        <f>IF($B365="","",IFERROR(VLOOKUP($B365,SERVIÇOS!$A:$F,3,0),IFERROR(VLOOKUP($B365,'COMPOSIÇÕES COMPLEMENTARES '!$C:$K,3,0),"")))</f>
        <v/>
      </c>
      <c r="E365" s="507"/>
      <c r="F365" s="508" t="str">
        <f>IF($B365="","",IFERROR(VLOOKUP($B365,SERVIÇOS!$A:$F,4,0),IFERROR(VLOOKUP($B365,'COMPOSIÇÕES COMPLEMENTARES '!$C:$K,6,0),"")))</f>
        <v/>
      </c>
      <c r="G365" s="508" t="str">
        <f>IF($B365="","",IFERROR(VLOOKUP($B365,SERVIÇOS!$A:$F,5,0),IFERROR(VLOOKUP($B365,'COMPOSIÇÕES COMPLEMENTARES '!$C:$K,7,0),"")))</f>
        <v/>
      </c>
      <c r="H365" s="508" t="str">
        <f t="shared" si="44"/>
        <v/>
      </c>
      <c r="I365" s="508" t="str">
        <f t="shared" si="45"/>
        <v/>
      </c>
      <c r="J365" s="508" t="str">
        <f t="shared" si="46"/>
        <v/>
      </c>
      <c r="K365" s="508" t="str">
        <f t="shared" si="47"/>
        <v/>
      </c>
      <c r="L365" s="508"/>
      <c r="M365" s="324"/>
      <c r="N365" s="324"/>
      <c r="O365" s="324"/>
      <c r="P365" s="324"/>
      <c r="Q365" s="324"/>
      <c r="R365" s="324"/>
      <c r="S365" s="324"/>
      <c r="T365" s="324"/>
      <c r="U365" s="324"/>
      <c r="V365" s="324"/>
      <c r="W365" s="324"/>
      <c r="X365" s="324"/>
      <c r="Y365" s="324"/>
      <c r="Z365" s="324"/>
      <c r="AA365" s="324"/>
      <c r="AB365" s="324"/>
      <c r="AC365" s="324"/>
      <c r="AD365" s="324"/>
      <c r="AE365" s="324"/>
      <c r="AF365" s="324"/>
      <c r="AG365" s="324"/>
      <c r="AH365" s="324"/>
      <c r="AI365" s="324"/>
      <c r="AJ365" s="324"/>
      <c r="AK365" s="325">
        <f t="shared" si="43"/>
        <v>0</v>
      </c>
      <c r="AL365" s="325">
        <v>0</v>
      </c>
    </row>
    <row r="366" spans="1:38" s="326" customFormat="1">
      <c r="A366" s="503"/>
      <c r="B366" s="504"/>
      <c r="C366" s="505" t="str">
        <f>IF($B366="","",IFERROR(VLOOKUP($B366,SERVIÇOS!$A:$F,2,0),IFERROR(VLOOKUP($B366,'COMPOSIÇÕES COMPLEMENTARES '!$C:$K,2,0),"")))</f>
        <v/>
      </c>
      <c r="D366" s="506" t="str">
        <f>IF($B366="","",IFERROR(VLOOKUP($B366,SERVIÇOS!$A:$F,3,0),IFERROR(VLOOKUP($B366,'COMPOSIÇÕES COMPLEMENTARES '!$C:$K,3,0),"")))</f>
        <v/>
      </c>
      <c r="E366" s="507"/>
      <c r="F366" s="508" t="str">
        <f>IF($B366="","",IFERROR(VLOOKUP($B366,SERVIÇOS!$A:$F,4,0),IFERROR(VLOOKUP($B366,'COMPOSIÇÕES COMPLEMENTARES '!$C:$K,6,0),"")))</f>
        <v/>
      </c>
      <c r="G366" s="508" t="str">
        <f>IF($B366="","",IFERROR(VLOOKUP($B366,SERVIÇOS!$A:$F,5,0),IFERROR(VLOOKUP($B366,'COMPOSIÇÕES COMPLEMENTARES '!$C:$K,7,0),"")))</f>
        <v/>
      </c>
      <c r="H366" s="508" t="str">
        <f t="shared" si="44"/>
        <v/>
      </c>
      <c r="I366" s="508" t="str">
        <f t="shared" si="45"/>
        <v/>
      </c>
      <c r="J366" s="508" t="str">
        <f t="shared" si="46"/>
        <v/>
      </c>
      <c r="K366" s="508" t="str">
        <f t="shared" si="47"/>
        <v/>
      </c>
      <c r="L366" s="508"/>
      <c r="M366" s="324"/>
      <c r="N366" s="324"/>
      <c r="O366" s="324"/>
      <c r="P366" s="324"/>
      <c r="Q366" s="324"/>
      <c r="R366" s="324"/>
      <c r="S366" s="324"/>
      <c r="T366" s="324"/>
      <c r="U366" s="324"/>
      <c r="V366" s="324"/>
      <c r="W366" s="324"/>
      <c r="X366" s="324"/>
      <c r="Y366" s="324"/>
      <c r="Z366" s="324"/>
      <c r="AA366" s="324"/>
      <c r="AB366" s="324"/>
      <c r="AC366" s="324"/>
      <c r="AD366" s="324"/>
      <c r="AE366" s="324"/>
      <c r="AF366" s="324"/>
      <c r="AG366" s="324"/>
      <c r="AH366" s="324"/>
      <c r="AI366" s="324"/>
      <c r="AJ366" s="324"/>
      <c r="AK366" s="325">
        <f t="shared" si="43"/>
        <v>0</v>
      </c>
      <c r="AL366" s="325">
        <v>0</v>
      </c>
    </row>
    <row r="367" spans="1:38" s="326" customFormat="1">
      <c r="A367" s="503"/>
      <c r="B367" s="504"/>
      <c r="C367" s="505" t="str">
        <f>IF($B367="","",IFERROR(VLOOKUP($B367,SERVIÇOS!$A:$F,2,0),IFERROR(VLOOKUP($B367,'COMPOSIÇÕES COMPLEMENTARES '!$C:$K,2,0),"")))</f>
        <v/>
      </c>
      <c r="D367" s="506" t="str">
        <f>IF($B367="","",IFERROR(VLOOKUP($B367,SERVIÇOS!$A:$F,3,0),IFERROR(VLOOKUP($B367,'COMPOSIÇÕES COMPLEMENTARES '!$C:$K,3,0),"")))</f>
        <v/>
      </c>
      <c r="E367" s="507"/>
      <c r="F367" s="508" t="str">
        <f>IF($B367="","",IFERROR(VLOOKUP($B367,SERVIÇOS!$A:$F,4,0),IFERROR(VLOOKUP($B367,'COMPOSIÇÕES COMPLEMENTARES '!$C:$K,6,0),"")))</f>
        <v/>
      </c>
      <c r="G367" s="508" t="str">
        <f>IF($B367="","",IFERROR(VLOOKUP($B367,SERVIÇOS!$A:$F,5,0),IFERROR(VLOOKUP($B367,'COMPOSIÇÕES COMPLEMENTARES '!$C:$K,7,0),"")))</f>
        <v/>
      </c>
      <c r="H367" s="508" t="str">
        <f t="shared" si="44"/>
        <v/>
      </c>
      <c r="I367" s="508" t="str">
        <f t="shared" si="45"/>
        <v/>
      </c>
      <c r="J367" s="508" t="str">
        <f t="shared" si="46"/>
        <v/>
      </c>
      <c r="K367" s="508" t="str">
        <f t="shared" si="47"/>
        <v/>
      </c>
      <c r="L367" s="508"/>
      <c r="M367" s="324"/>
      <c r="N367" s="324"/>
      <c r="O367" s="324"/>
      <c r="P367" s="324"/>
      <c r="Q367" s="324"/>
      <c r="R367" s="324"/>
      <c r="S367" s="324"/>
      <c r="T367" s="324"/>
      <c r="U367" s="324"/>
      <c r="V367" s="324"/>
      <c r="W367" s="324"/>
      <c r="X367" s="324"/>
      <c r="Y367" s="324"/>
      <c r="Z367" s="324"/>
      <c r="AA367" s="324"/>
      <c r="AB367" s="324"/>
      <c r="AC367" s="324"/>
      <c r="AD367" s="324"/>
      <c r="AE367" s="324"/>
      <c r="AF367" s="324"/>
      <c r="AG367" s="324"/>
      <c r="AH367" s="324"/>
      <c r="AI367" s="324"/>
      <c r="AJ367" s="324"/>
      <c r="AK367" s="325">
        <f t="shared" si="43"/>
        <v>0</v>
      </c>
      <c r="AL367" s="325">
        <v>0</v>
      </c>
    </row>
    <row r="368" spans="1:38" s="326" customFormat="1">
      <c r="A368" s="503"/>
      <c r="B368" s="504"/>
      <c r="C368" s="505" t="str">
        <f>IF($B368="","",IFERROR(VLOOKUP($B368,SERVIÇOS!$A:$F,2,0),IFERROR(VLOOKUP($B368,'COMPOSIÇÕES COMPLEMENTARES '!$C:$K,2,0),"")))</f>
        <v/>
      </c>
      <c r="D368" s="506" t="str">
        <f>IF($B368="","",IFERROR(VLOOKUP($B368,SERVIÇOS!$A:$F,3,0),IFERROR(VLOOKUP($B368,'COMPOSIÇÕES COMPLEMENTARES '!$C:$K,3,0),"")))</f>
        <v/>
      </c>
      <c r="E368" s="507"/>
      <c r="F368" s="508" t="str">
        <f>IF($B368="","",IFERROR(VLOOKUP($B368,SERVIÇOS!$A:$F,4,0),IFERROR(VLOOKUP($B368,'COMPOSIÇÕES COMPLEMENTARES '!$C:$K,6,0),"")))</f>
        <v/>
      </c>
      <c r="G368" s="508" t="str">
        <f>IF($B368="","",IFERROR(VLOOKUP($B368,SERVIÇOS!$A:$F,5,0),IFERROR(VLOOKUP($B368,'COMPOSIÇÕES COMPLEMENTARES '!$C:$K,7,0),"")))</f>
        <v/>
      </c>
      <c r="H368" s="508" t="str">
        <f t="shared" si="44"/>
        <v/>
      </c>
      <c r="I368" s="508" t="str">
        <f t="shared" si="45"/>
        <v/>
      </c>
      <c r="J368" s="508" t="str">
        <f t="shared" si="46"/>
        <v/>
      </c>
      <c r="K368" s="508" t="str">
        <f t="shared" si="47"/>
        <v/>
      </c>
      <c r="L368" s="508"/>
      <c r="M368" s="324"/>
      <c r="N368" s="324"/>
      <c r="O368" s="324"/>
      <c r="P368" s="324"/>
      <c r="Q368" s="324"/>
      <c r="R368" s="324"/>
      <c r="S368" s="324"/>
      <c r="T368" s="324"/>
      <c r="U368" s="324"/>
      <c r="V368" s="324"/>
      <c r="W368" s="324"/>
      <c r="X368" s="324"/>
      <c r="Y368" s="324"/>
      <c r="Z368" s="324"/>
      <c r="AA368" s="324"/>
      <c r="AB368" s="324"/>
      <c r="AC368" s="324"/>
      <c r="AD368" s="324"/>
      <c r="AE368" s="324"/>
      <c r="AF368" s="324"/>
      <c r="AG368" s="324"/>
      <c r="AH368" s="324"/>
      <c r="AI368" s="324"/>
      <c r="AJ368" s="324"/>
      <c r="AK368" s="325">
        <f t="shared" ref="AK368:AK431" si="48">B368-AL368</f>
        <v>0</v>
      </c>
      <c r="AL368" s="325">
        <v>0</v>
      </c>
    </row>
    <row r="369" spans="1:38" s="326" customFormat="1">
      <c r="A369" s="503"/>
      <c r="B369" s="504"/>
      <c r="C369" s="505" t="str">
        <f>IF($B369="","",IFERROR(VLOOKUP($B369,SERVIÇOS!$A:$F,2,0),IFERROR(VLOOKUP($B369,'COMPOSIÇÕES COMPLEMENTARES '!$C:$K,2,0),"")))</f>
        <v/>
      </c>
      <c r="D369" s="506" t="str">
        <f>IF($B369="","",IFERROR(VLOOKUP($B369,SERVIÇOS!$A:$F,3,0),IFERROR(VLOOKUP($B369,'COMPOSIÇÕES COMPLEMENTARES '!$C:$K,3,0),"")))</f>
        <v/>
      </c>
      <c r="E369" s="507"/>
      <c r="F369" s="508" t="str">
        <f>IF($B369="","",IFERROR(VLOOKUP($B369,SERVIÇOS!$A:$F,4,0),IFERROR(VLOOKUP($B369,'COMPOSIÇÕES COMPLEMENTARES '!$C:$K,6,0),"")))</f>
        <v/>
      </c>
      <c r="G369" s="508" t="str">
        <f>IF($B369="","",IFERROR(VLOOKUP($B369,SERVIÇOS!$A:$F,5,0),IFERROR(VLOOKUP($B369,'COMPOSIÇÕES COMPLEMENTARES '!$C:$K,7,0),"")))</f>
        <v/>
      </c>
      <c r="H369" s="508" t="str">
        <f t="shared" si="44"/>
        <v/>
      </c>
      <c r="I369" s="508" t="str">
        <f t="shared" si="45"/>
        <v/>
      </c>
      <c r="J369" s="508" t="str">
        <f t="shared" si="46"/>
        <v/>
      </c>
      <c r="K369" s="508" t="str">
        <f t="shared" si="47"/>
        <v/>
      </c>
      <c r="L369" s="508"/>
      <c r="M369" s="324"/>
      <c r="N369" s="324"/>
      <c r="O369" s="324"/>
      <c r="P369" s="324"/>
      <c r="Q369" s="324"/>
      <c r="R369" s="324"/>
      <c r="S369" s="324"/>
      <c r="T369" s="324"/>
      <c r="U369" s="324"/>
      <c r="V369" s="324"/>
      <c r="W369" s="324"/>
      <c r="X369" s="324"/>
      <c r="Y369" s="324"/>
      <c r="Z369" s="324"/>
      <c r="AA369" s="324"/>
      <c r="AB369" s="324"/>
      <c r="AC369" s="324"/>
      <c r="AD369" s="324"/>
      <c r="AE369" s="324"/>
      <c r="AF369" s="324"/>
      <c r="AG369" s="324"/>
      <c r="AH369" s="324"/>
      <c r="AI369" s="324"/>
      <c r="AJ369" s="324"/>
      <c r="AK369" s="325">
        <f t="shared" si="48"/>
        <v>0</v>
      </c>
      <c r="AL369" s="325">
        <v>0</v>
      </c>
    </row>
    <row r="370" spans="1:38" s="326" customFormat="1">
      <c r="A370" s="503"/>
      <c r="B370" s="504"/>
      <c r="C370" s="505" t="str">
        <f>IF($B370="","",IFERROR(VLOOKUP($B370,SERVIÇOS!$A:$F,2,0),IFERROR(VLOOKUP($B370,'COMPOSIÇÕES COMPLEMENTARES '!$C:$K,2,0),"")))</f>
        <v/>
      </c>
      <c r="D370" s="506" t="str">
        <f>IF($B370="","",IFERROR(VLOOKUP($B370,SERVIÇOS!$A:$F,3,0),IFERROR(VLOOKUP($B370,'COMPOSIÇÕES COMPLEMENTARES '!$C:$K,3,0),"")))</f>
        <v/>
      </c>
      <c r="E370" s="507"/>
      <c r="F370" s="508" t="str">
        <f>IF($B370="","",IFERROR(VLOOKUP($B370,SERVIÇOS!$A:$F,4,0),IFERROR(VLOOKUP($B370,'COMPOSIÇÕES COMPLEMENTARES '!$C:$K,6,0),"")))</f>
        <v/>
      </c>
      <c r="G370" s="508" t="str">
        <f>IF($B370="","",IFERROR(VLOOKUP($B370,SERVIÇOS!$A:$F,5,0),IFERROR(VLOOKUP($B370,'COMPOSIÇÕES COMPLEMENTARES '!$C:$K,7,0),"")))</f>
        <v/>
      </c>
      <c r="H370" s="508" t="str">
        <f t="shared" si="44"/>
        <v/>
      </c>
      <c r="I370" s="508" t="str">
        <f t="shared" si="45"/>
        <v/>
      </c>
      <c r="J370" s="508" t="str">
        <f t="shared" si="46"/>
        <v/>
      </c>
      <c r="K370" s="508" t="str">
        <f t="shared" si="47"/>
        <v/>
      </c>
      <c r="L370" s="508"/>
      <c r="M370" s="324"/>
      <c r="N370" s="324"/>
      <c r="O370" s="324"/>
      <c r="P370" s="324"/>
      <c r="Q370" s="324"/>
      <c r="R370" s="324"/>
      <c r="S370" s="324"/>
      <c r="T370" s="324"/>
      <c r="U370" s="324"/>
      <c r="V370" s="324"/>
      <c r="W370" s="324"/>
      <c r="X370" s="324"/>
      <c r="Y370" s="324"/>
      <c r="Z370" s="324"/>
      <c r="AA370" s="324"/>
      <c r="AB370" s="324"/>
      <c r="AC370" s="324"/>
      <c r="AD370" s="324"/>
      <c r="AE370" s="324"/>
      <c r="AF370" s="324"/>
      <c r="AG370" s="324"/>
      <c r="AH370" s="324"/>
      <c r="AI370" s="324"/>
      <c r="AJ370" s="324"/>
      <c r="AK370" s="325">
        <f t="shared" si="48"/>
        <v>0</v>
      </c>
      <c r="AL370" s="325">
        <v>0</v>
      </c>
    </row>
    <row r="371" spans="1:38" s="326" customFormat="1">
      <c r="A371" s="503"/>
      <c r="B371" s="504"/>
      <c r="C371" s="505" t="str">
        <f>IF($B371="","",IFERROR(VLOOKUP($B371,SERVIÇOS!$A:$F,2,0),IFERROR(VLOOKUP($B371,'COMPOSIÇÕES COMPLEMENTARES '!$C:$K,2,0),"")))</f>
        <v/>
      </c>
      <c r="D371" s="506" t="str">
        <f>IF($B371="","",IFERROR(VLOOKUP($B371,SERVIÇOS!$A:$F,3,0),IFERROR(VLOOKUP($B371,'COMPOSIÇÕES COMPLEMENTARES '!$C:$K,3,0),"")))</f>
        <v/>
      </c>
      <c r="E371" s="507"/>
      <c r="F371" s="508" t="str">
        <f>IF($B371="","",IFERROR(VLOOKUP($B371,SERVIÇOS!$A:$F,4,0),IFERROR(VLOOKUP($B371,'COMPOSIÇÕES COMPLEMENTARES '!$C:$K,6,0),"")))</f>
        <v/>
      </c>
      <c r="G371" s="508" t="str">
        <f>IF($B371="","",IFERROR(VLOOKUP($B371,SERVIÇOS!$A:$F,5,0),IFERROR(VLOOKUP($B371,'COMPOSIÇÕES COMPLEMENTARES '!$C:$K,7,0),"")))</f>
        <v/>
      </c>
      <c r="H371" s="508" t="str">
        <f t="shared" si="44"/>
        <v/>
      </c>
      <c r="I371" s="508" t="str">
        <f t="shared" si="45"/>
        <v/>
      </c>
      <c r="J371" s="508" t="str">
        <f t="shared" si="46"/>
        <v/>
      </c>
      <c r="K371" s="508" t="str">
        <f t="shared" si="47"/>
        <v/>
      </c>
      <c r="L371" s="508"/>
      <c r="M371" s="324"/>
      <c r="N371" s="324"/>
      <c r="O371" s="324"/>
      <c r="P371" s="324"/>
      <c r="Q371" s="324"/>
      <c r="R371" s="324"/>
      <c r="S371" s="324"/>
      <c r="T371" s="324"/>
      <c r="U371" s="324"/>
      <c r="V371" s="324"/>
      <c r="W371" s="324"/>
      <c r="X371" s="324"/>
      <c r="Y371" s="324"/>
      <c r="Z371" s="324"/>
      <c r="AA371" s="324"/>
      <c r="AB371" s="324"/>
      <c r="AC371" s="324"/>
      <c r="AD371" s="324"/>
      <c r="AE371" s="324"/>
      <c r="AF371" s="324"/>
      <c r="AG371" s="324"/>
      <c r="AH371" s="324"/>
      <c r="AI371" s="324"/>
      <c r="AJ371" s="324"/>
      <c r="AK371" s="325">
        <f t="shared" si="48"/>
        <v>0</v>
      </c>
      <c r="AL371" s="325">
        <v>0</v>
      </c>
    </row>
    <row r="372" spans="1:38" s="326" customFormat="1">
      <c r="A372" s="503"/>
      <c r="B372" s="504"/>
      <c r="C372" s="505" t="str">
        <f>IF($B372="","",IFERROR(VLOOKUP($B372,SERVIÇOS!$A:$F,2,0),IFERROR(VLOOKUP($B372,'COMPOSIÇÕES COMPLEMENTARES '!$C:$K,2,0),"")))</f>
        <v/>
      </c>
      <c r="D372" s="506" t="str">
        <f>IF($B372="","",IFERROR(VLOOKUP($B372,SERVIÇOS!$A:$F,3,0),IFERROR(VLOOKUP($B372,'COMPOSIÇÕES COMPLEMENTARES '!$C:$K,3,0),"")))</f>
        <v/>
      </c>
      <c r="E372" s="507"/>
      <c r="F372" s="508" t="str">
        <f>IF($B372="","",IFERROR(VLOOKUP($B372,SERVIÇOS!$A:$F,4,0),IFERROR(VLOOKUP($B372,'COMPOSIÇÕES COMPLEMENTARES '!$C:$K,6,0),"")))</f>
        <v/>
      </c>
      <c r="G372" s="508" t="str">
        <f>IF($B372="","",IFERROR(VLOOKUP($B372,SERVIÇOS!$A:$F,5,0),IFERROR(VLOOKUP($B372,'COMPOSIÇÕES COMPLEMENTARES '!$C:$K,7,0),"")))</f>
        <v/>
      </c>
      <c r="H372" s="508" t="str">
        <f t="shared" si="44"/>
        <v/>
      </c>
      <c r="I372" s="508" t="str">
        <f t="shared" si="45"/>
        <v/>
      </c>
      <c r="J372" s="508" t="str">
        <f t="shared" si="46"/>
        <v/>
      </c>
      <c r="K372" s="508" t="str">
        <f t="shared" si="47"/>
        <v/>
      </c>
      <c r="L372" s="508"/>
      <c r="M372" s="324"/>
      <c r="N372" s="324"/>
      <c r="O372" s="324"/>
      <c r="P372" s="324"/>
      <c r="Q372" s="324"/>
      <c r="R372" s="324"/>
      <c r="S372" s="324"/>
      <c r="T372" s="324"/>
      <c r="U372" s="324"/>
      <c r="V372" s="324"/>
      <c r="W372" s="324"/>
      <c r="X372" s="324"/>
      <c r="Y372" s="324"/>
      <c r="Z372" s="324"/>
      <c r="AA372" s="324"/>
      <c r="AB372" s="324"/>
      <c r="AC372" s="324"/>
      <c r="AD372" s="324"/>
      <c r="AE372" s="324"/>
      <c r="AF372" s="324"/>
      <c r="AG372" s="324"/>
      <c r="AH372" s="324"/>
      <c r="AI372" s="324"/>
      <c r="AJ372" s="324"/>
      <c r="AK372" s="325">
        <f t="shared" si="48"/>
        <v>0</v>
      </c>
      <c r="AL372" s="325">
        <v>0</v>
      </c>
    </row>
    <row r="373" spans="1:38" s="326" customFormat="1">
      <c r="A373" s="503"/>
      <c r="B373" s="504"/>
      <c r="C373" s="505" t="str">
        <f>IF($B373="","",IFERROR(VLOOKUP($B373,SERVIÇOS!$A:$F,2,0),IFERROR(VLOOKUP($B373,'COMPOSIÇÕES COMPLEMENTARES '!$C:$K,2,0),"")))</f>
        <v/>
      </c>
      <c r="D373" s="506" t="str">
        <f>IF($B373="","",IFERROR(VLOOKUP($B373,SERVIÇOS!$A:$F,3,0),IFERROR(VLOOKUP($B373,'COMPOSIÇÕES COMPLEMENTARES '!$C:$K,3,0),"")))</f>
        <v/>
      </c>
      <c r="E373" s="507"/>
      <c r="F373" s="508" t="str">
        <f>IF($B373="","",IFERROR(VLOOKUP($B373,SERVIÇOS!$A:$F,4,0),IFERROR(VLOOKUP($B373,'COMPOSIÇÕES COMPLEMENTARES '!$C:$K,6,0),"")))</f>
        <v/>
      </c>
      <c r="G373" s="508" t="str">
        <f>IF($B373="","",IFERROR(VLOOKUP($B373,SERVIÇOS!$A:$F,5,0),IFERROR(VLOOKUP($B373,'COMPOSIÇÕES COMPLEMENTARES '!$C:$K,7,0),"")))</f>
        <v/>
      </c>
      <c r="H373" s="508" t="str">
        <f t="shared" si="44"/>
        <v/>
      </c>
      <c r="I373" s="508" t="str">
        <f t="shared" si="45"/>
        <v/>
      </c>
      <c r="J373" s="508" t="str">
        <f t="shared" si="46"/>
        <v/>
      </c>
      <c r="K373" s="508" t="str">
        <f t="shared" si="47"/>
        <v/>
      </c>
      <c r="L373" s="508"/>
      <c r="M373" s="324"/>
      <c r="N373" s="324"/>
      <c r="O373" s="324"/>
      <c r="P373" s="324"/>
      <c r="Q373" s="324"/>
      <c r="R373" s="324"/>
      <c r="S373" s="324"/>
      <c r="T373" s="324"/>
      <c r="U373" s="324"/>
      <c r="V373" s="324"/>
      <c r="W373" s="324"/>
      <c r="X373" s="324"/>
      <c r="Y373" s="324"/>
      <c r="Z373" s="324"/>
      <c r="AA373" s="324"/>
      <c r="AB373" s="324"/>
      <c r="AC373" s="324"/>
      <c r="AD373" s="324"/>
      <c r="AE373" s="324"/>
      <c r="AF373" s="324"/>
      <c r="AG373" s="324"/>
      <c r="AH373" s="324"/>
      <c r="AI373" s="324"/>
      <c r="AJ373" s="324"/>
      <c r="AK373" s="325">
        <f t="shared" si="48"/>
        <v>0</v>
      </c>
      <c r="AL373" s="325">
        <v>0</v>
      </c>
    </row>
    <row r="374" spans="1:38" s="326" customFormat="1">
      <c r="A374" s="503"/>
      <c r="B374" s="504"/>
      <c r="C374" s="505" t="str">
        <f>IF($B374="","",IFERROR(VLOOKUP($B374,SERVIÇOS!$A:$F,2,0),IFERROR(VLOOKUP($B374,'COMPOSIÇÕES COMPLEMENTARES '!$C:$K,2,0),"")))</f>
        <v/>
      </c>
      <c r="D374" s="506" t="str">
        <f>IF($B374="","",IFERROR(VLOOKUP($B374,SERVIÇOS!$A:$F,3,0),IFERROR(VLOOKUP($B374,'COMPOSIÇÕES COMPLEMENTARES '!$C:$K,3,0),"")))</f>
        <v/>
      </c>
      <c r="E374" s="507"/>
      <c r="F374" s="508" t="str">
        <f>IF($B374="","",IFERROR(VLOOKUP($B374,SERVIÇOS!$A:$F,4,0),IFERROR(VLOOKUP($B374,'COMPOSIÇÕES COMPLEMENTARES '!$C:$K,6,0),"")))</f>
        <v/>
      </c>
      <c r="G374" s="508" t="str">
        <f>IF($B374="","",IFERROR(VLOOKUP($B374,SERVIÇOS!$A:$F,5,0),IFERROR(VLOOKUP($B374,'COMPOSIÇÕES COMPLEMENTARES '!$C:$K,7,0),"")))</f>
        <v/>
      </c>
      <c r="H374" s="508" t="str">
        <f t="shared" si="44"/>
        <v/>
      </c>
      <c r="I374" s="508" t="str">
        <f t="shared" si="45"/>
        <v/>
      </c>
      <c r="J374" s="508" t="str">
        <f t="shared" si="46"/>
        <v/>
      </c>
      <c r="K374" s="508" t="str">
        <f t="shared" si="47"/>
        <v/>
      </c>
      <c r="L374" s="508"/>
      <c r="M374" s="324"/>
      <c r="N374" s="324"/>
      <c r="O374" s="324"/>
      <c r="P374" s="324"/>
      <c r="Q374" s="324"/>
      <c r="R374" s="324"/>
      <c r="S374" s="324"/>
      <c r="T374" s="324"/>
      <c r="U374" s="324"/>
      <c r="V374" s="324"/>
      <c r="W374" s="324"/>
      <c r="X374" s="324"/>
      <c r="Y374" s="324"/>
      <c r="Z374" s="324"/>
      <c r="AA374" s="324"/>
      <c r="AB374" s="324"/>
      <c r="AC374" s="324"/>
      <c r="AD374" s="324"/>
      <c r="AE374" s="324"/>
      <c r="AF374" s="324"/>
      <c r="AG374" s="324"/>
      <c r="AH374" s="324"/>
      <c r="AI374" s="324"/>
      <c r="AJ374" s="324"/>
      <c r="AK374" s="325">
        <f t="shared" si="48"/>
        <v>0</v>
      </c>
      <c r="AL374" s="325">
        <v>0</v>
      </c>
    </row>
    <row r="375" spans="1:38" s="326" customFormat="1">
      <c r="A375" s="503"/>
      <c r="B375" s="504"/>
      <c r="C375" s="505" t="str">
        <f>IF($B375="","",IFERROR(VLOOKUP($B375,SERVIÇOS!$A:$F,2,0),IFERROR(VLOOKUP($B375,'COMPOSIÇÕES COMPLEMENTARES '!$C:$K,2,0),"")))</f>
        <v/>
      </c>
      <c r="D375" s="506" t="str">
        <f>IF($B375="","",IFERROR(VLOOKUP($B375,SERVIÇOS!$A:$F,3,0),IFERROR(VLOOKUP($B375,'COMPOSIÇÕES COMPLEMENTARES '!$C:$K,3,0),"")))</f>
        <v/>
      </c>
      <c r="E375" s="507"/>
      <c r="F375" s="508" t="str">
        <f>IF($B375="","",IFERROR(VLOOKUP($B375,SERVIÇOS!$A:$F,4,0),IFERROR(VLOOKUP($B375,'COMPOSIÇÕES COMPLEMENTARES '!$C:$K,6,0),"")))</f>
        <v/>
      </c>
      <c r="G375" s="508" t="str">
        <f>IF($B375="","",IFERROR(VLOOKUP($B375,SERVIÇOS!$A:$F,5,0),IFERROR(VLOOKUP($B375,'COMPOSIÇÕES COMPLEMENTARES '!$C:$K,7,0),"")))</f>
        <v/>
      </c>
      <c r="H375" s="508" t="str">
        <f t="shared" si="44"/>
        <v/>
      </c>
      <c r="I375" s="508" t="str">
        <f t="shared" si="45"/>
        <v/>
      </c>
      <c r="J375" s="508" t="str">
        <f t="shared" si="46"/>
        <v/>
      </c>
      <c r="K375" s="508" t="str">
        <f t="shared" si="47"/>
        <v/>
      </c>
      <c r="L375" s="508"/>
      <c r="M375" s="324"/>
      <c r="N375" s="324"/>
      <c r="O375" s="324"/>
      <c r="P375" s="324"/>
      <c r="Q375" s="324"/>
      <c r="R375" s="324"/>
      <c r="S375" s="324"/>
      <c r="T375" s="324"/>
      <c r="U375" s="324"/>
      <c r="V375" s="324"/>
      <c r="W375" s="324"/>
      <c r="X375" s="324"/>
      <c r="Y375" s="324"/>
      <c r="Z375" s="324"/>
      <c r="AA375" s="324"/>
      <c r="AB375" s="324"/>
      <c r="AC375" s="324"/>
      <c r="AD375" s="324"/>
      <c r="AE375" s="324"/>
      <c r="AF375" s="324"/>
      <c r="AG375" s="324"/>
      <c r="AH375" s="324"/>
      <c r="AI375" s="324"/>
      <c r="AJ375" s="324"/>
      <c r="AK375" s="325">
        <f t="shared" si="48"/>
        <v>0</v>
      </c>
      <c r="AL375" s="325">
        <v>0</v>
      </c>
    </row>
    <row r="376" spans="1:38" s="326" customFormat="1">
      <c r="A376" s="503"/>
      <c r="B376" s="504"/>
      <c r="C376" s="505" t="str">
        <f>IF($B376="","",IFERROR(VLOOKUP($B376,SERVIÇOS!$A:$F,2,0),IFERROR(VLOOKUP($B376,'COMPOSIÇÕES COMPLEMENTARES '!$C:$K,2,0),"")))</f>
        <v/>
      </c>
      <c r="D376" s="506" t="str">
        <f>IF($B376="","",IFERROR(VLOOKUP($B376,SERVIÇOS!$A:$F,3,0),IFERROR(VLOOKUP($B376,'COMPOSIÇÕES COMPLEMENTARES '!$C:$K,3,0),"")))</f>
        <v/>
      </c>
      <c r="E376" s="507"/>
      <c r="F376" s="508" t="str">
        <f>IF($B376="","",IFERROR(VLOOKUP($B376,SERVIÇOS!$A:$F,4,0),IFERROR(VLOOKUP($B376,'COMPOSIÇÕES COMPLEMENTARES '!$C:$K,6,0),"")))</f>
        <v/>
      </c>
      <c r="G376" s="508" t="str">
        <f>IF($B376="","",IFERROR(VLOOKUP($B376,SERVIÇOS!$A:$F,5,0),IFERROR(VLOOKUP($B376,'COMPOSIÇÕES COMPLEMENTARES '!$C:$K,7,0),"")))</f>
        <v/>
      </c>
      <c r="H376" s="508" t="str">
        <f t="shared" si="44"/>
        <v/>
      </c>
      <c r="I376" s="508" t="str">
        <f t="shared" si="45"/>
        <v/>
      </c>
      <c r="J376" s="508" t="str">
        <f t="shared" si="46"/>
        <v/>
      </c>
      <c r="K376" s="508" t="str">
        <f t="shared" si="47"/>
        <v/>
      </c>
      <c r="L376" s="508"/>
      <c r="M376" s="324"/>
      <c r="N376" s="324"/>
      <c r="O376" s="324"/>
      <c r="P376" s="324"/>
      <c r="Q376" s="324"/>
      <c r="R376" s="324"/>
      <c r="S376" s="324"/>
      <c r="T376" s="324"/>
      <c r="U376" s="324"/>
      <c r="V376" s="324"/>
      <c r="W376" s="324"/>
      <c r="X376" s="324"/>
      <c r="Y376" s="324"/>
      <c r="Z376" s="324"/>
      <c r="AA376" s="324"/>
      <c r="AB376" s="324"/>
      <c r="AC376" s="324"/>
      <c r="AD376" s="324"/>
      <c r="AE376" s="324"/>
      <c r="AF376" s="324"/>
      <c r="AG376" s="324"/>
      <c r="AH376" s="324"/>
      <c r="AI376" s="324"/>
      <c r="AJ376" s="324"/>
      <c r="AK376" s="325">
        <f t="shared" si="48"/>
        <v>0</v>
      </c>
      <c r="AL376" s="325">
        <v>0</v>
      </c>
    </row>
    <row r="377" spans="1:38" s="326" customFormat="1">
      <c r="A377" s="503"/>
      <c r="B377" s="504"/>
      <c r="C377" s="505" t="str">
        <f>IF($B377="","",IFERROR(VLOOKUP($B377,SERVIÇOS!$A:$F,2,0),IFERROR(VLOOKUP($B377,'COMPOSIÇÕES COMPLEMENTARES '!$C:$K,2,0),"")))</f>
        <v/>
      </c>
      <c r="D377" s="506" t="str">
        <f>IF($B377="","",IFERROR(VLOOKUP($B377,SERVIÇOS!$A:$F,3,0),IFERROR(VLOOKUP($B377,'COMPOSIÇÕES COMPLEMENTARES '!$C:$K,3,0),"")))</f>
        <v/>
      </c>
      <c r="E377" s="507"/>
      <c r="F377" s="508" t="str">
        <f>IF($B377="","",IFERROR(VLOOKUP($B377,SERVIÇOS!$A:$F,4,0),IFERROR(VLOOKUP($B377,'COMPOSIÇÕES COMPLEMENTARES '!$C:$K,6,0),"")))</f>
        <v/>
      </c>
      <c r="G377" s="508" t="str">
        <f>IF($B377="","",IFERROR(VLOOKUP($B377,SERVIÇOS!$A:$F,5,0),IFERROR(VLOOKUP($B377,'COMPOSIÇÕES COMPLEMENTARES '!$C:$K,7,0),"")))</f>
        <v/>
      </c>
      <c r="H377" s="508" t="str">
        <f t="shared" si="44"/>
        <v/>
      </c>
      <c r="I377" s="508" t="str">
        <f t="shared" si="45"/>
        <v/>
      </c>
      <c r="J377" s="508" t="str">
        <f t="shared" si="46"/>
        <v/>
      </c>
      <c r="K377" s="508" t="str">
        <f t="shared" si="47"/>
        <v/>
      </c>
      <c r="L377" s="508"/>
      <c r="M377" s="324"/>
      <c r="N377" s="324"/>
      <c r="O377" s="324"/>
      <c r="P377" s="324"/>
      <c r="Q377" s="324"/>
      <c r="R377" s="324"/>
      <c r="S377" s="324"/>
      <c r="T377" s="324"/>
      <c r="U377" s="324"/>
      <c r="V377" s="324"/>
      <c r="W377" s="324"/>
      <c r="X377" s="324"/>
      <c r="Y377" s="324"/>
      <c r="Z377" s="324"/>
      <c r="AA377" s="324"/>
      <c r="AB377" s="324"/>
      <c r="AC377" s="324"/>
      <c r="AD377" s="324"/>
      <c r="AE377" s="324"/>
      <c r="AF377" s="324"/>
      <c r="AG377" s="324"/>
      <c r="AH377" s="324"/>
      <c r="AI377" s="324"/>
      <c r="AJ377" s="324"/>
      <c r="AK377" s="325">
        <f t="shared" si="48"/>
        <v>0</v>
      </c>
      <c r="AL377" s="325">
        <v>0</v>
      </c>
    </row>
    <row r="378" spans="1:38" s="326" customFormat="1">
      <c r="A378" s="503"/>
      <c r="B378" s="504"/>
      <c r="C378" s="505" t="str">
        <f>IF($B378="","",IFERROR(VLOOKUP($B378,SERVIÇOS!$A:$F,2,0),IFERROR(VLOOKUP($B378,'COMPOSIÇÕES COMPLEMENTARES '!$C:$K,2,0),"")))</f>
        <v/>
      </c>
      <c r="D378" s="506" t="str">
        <f>IF($B378="","",IFERROR(VLOOKUP($B378,SERVIÇOS!$A:$F,3,0),IFERROR(VLOOKUP($B378,'COMPOSIÇÕES COMPLEMENTARES '!$C:$K,3,0),"")))</f>
        <v/>
      </c>
      <c r="E378" s="507"/>
      <c r="F378" s="508" t="str">
        <f>IF($B378="","",IFERROR(VLOOKUP($B378,SERVIÇOS!$A:$F,4,0),IFERROR(VLOOKUP($B378,'COMPOSIÇÕES COMPLEMENTARES '!$C:$K,6,0),"")))</f>
        <v/>
      </c>
      <c r="G378" s="508" t="str">
        <f>IF($B378="","",IFERROR(VLOOKUP($B378,SERVIÇOS!$A:$F,5,0),IFERROR(VLOOKUP($B378,'COMPOSIÇÕES COMPLEMENTARES '!$C:$K,7,0),"")))</f>
        <v/>
      </c>
      <c r="H378" s="508" t="str">
        <f t="shared" si="44"/>
        <v/>
      </c>
      <c r="I378" s="508" t="str">
        <f t="shared" si="45"/>
        <v/>
      </c>
      <c r="J378" s="508" t="str">
        <f t="shared" si="46"/>
        <v/>
      </c>
      <c r="K378" s="508" t="str">
        <f t="shared" si="47"/>
        <v/>
      </c>
      <c r="L378" s="508"/>
      <c r="M378" s="324"/>
      <c r="N378" s="324"/>
      <c r="O378" s="324"/>
      <c r="P378" s="324"/>
      <c r="Q378" s="324"/>
      <c r="R378" s="324"/>
      <c r="S378" s="324"/>
      <c r="T378" s="324"/>
      <c r="U378" s="324"/>
      <c r="V378" s="324"/>
      <c r="W378" s="324"/>
      <c r="X378" s="324"/>
      <c r="Y378" s="324"/>
      <c r="Z378" s="324"/>
      <c r="AA378" s="324"/>
      <c r="AB378" s="324"/>
      <c r="AC378" s="324"/>
      <c r="AD378" s="324"/>
      <c r="AE378" s="324"/>
      <c r="AF378" s="324"/>
      <c r="AG378" s="324"/>
      <c r="AH378" s="324"/>
      <c r="AI378" s="324"/>
      <c r="AJ378" s="324"/>
      <c r="AK378" s="325">
        <f t="shared" si="48"/>
        <v>0</v>
      </c>
      <c r="AL378" s="325">
        <v>0</v>
      </c>
    </row>
    <row r="379" spans="1:38" s="326" customFormat="1">
      <c r="A379" s="503"/>
      <c r="B379" s="504"/>
      <c r="C379" s="505" t="str">
        <f>IF($B379="","",IFERROR(VLOOKUP($B379,SERVIÇOS!$A:$F,2,0),IFERROR(VLOOKUP($B379,'COMPOSIÇÕES COMPLEMENTARES '!$C:$K,2,0),"")))</f>
        <v/>
      </c>
      <c r="D379" s="506" t="str">
        <f>IF($B379="","",IFERROR(VLOOKUP($B379,SERVIÇOS!$A:$F,3,0),IFERROR(VLOOKUP($B379,'COMPOSIÇÕES COMPLEMENTARES '!$C:$K,3,0),"")))</f>
        <v/>
      </c>
      <c r="E379" s="507"/>
      <c r="F379" s="508" t="str">
        <f>IF($B379="","",IFERROR(VLOOKUP($B379,SERVIÇOS!$A:$F,4,0),IFERROR(VLOOKUP($B379,'COMPOSIÇÕES COMPLEMENTARES '!$C:$K,6,0),"")))</f>
        <v/>
      </c>
      <c r="G379" s="508" t="str">
        <f>IF($B379="","",IFERROR(VLOOKUP($B379,SERVIÇOS!$A:$F,5,0),IFERROR(VLOOKUP($B379,'COMPOSIÇÕES COMPLEMENTARES '!$C:$K,7,0),"")))</f>
        <v/>
      </c>
      <c r="H379" s="508" t="str">
        <f t="shared" si="44"/>
        <v/>
      </c>
      <c r="I379" s="508" t="str">
        <f t="shared" si="45"/>
        <v/>
      </c>
      <c r="J379" s="508" t="str">
        <f t="shared" si="46"/>
        <v/>
      </c>
      <c r="K379" s="508" t="str">
        <f t="shared" si="47"/>
        <v/>
      </c>
      <c r="L379" s="508"/>
      <c r="M379" s="324"/>
      <c r="N379" s="324"/>
      <c r="O379" s="324"/>
      <c r="P379" s="324"/>
      <c r="Q379" s="324"/>
      <c r="R379" s="324"/>
      <c r="S379" s="324"/>
      <c r="T379" s="324"/>
      <c r="U379" s="324"/>
      <c r="V379" s="324"/>
      <c r="W379" s="324"/>
      <c r="X379" s="324"/>
      <c r="Y379" s="324"/>
      <c r="Z379" s="324"/>
      <c r="AA379" s="324"/>
      <c r="AB379" s="324"/>
      <c r="AC379" s="324"/>
      <c r="AD379" s="324"/>
      <c r="AE379" s="324"/>
      <c r="AF379" s="324"/>
      <c r="AG379" s="324"/>
      <c r="AH379" s="324"/>
      <c r="AI379" s="324"/>
      <c r="AJ379" s="324"/>
      <c r="AK379" s="325">
        <f t="shared" si="48"/>
        <v>0</v>
      </c>
      <c r="AL379" s="325">
        <v>0</v>
      </c>
    </row>
    <row r="380" spans="1:38" s="326" customFormat="1">
      <c r="A380" s="503"/>
      <c r="B380" s="504"/>
      <c r="C380" s="505" t="str">
        <f>IF($B380="","",IFERROR(VLOOKUP($B380,SERVIÇOS!$A:$F,2,0),IFERROR(VLOOKUP($B380,'COMPOSIÇÕES COMPLEMENTARES '!$C:$K,2,0),"")))</f>
        <v/>
      </c>
      <c r="D380" s="506" t="str">
        <f>IF($B380="","",IFERROR(VLOOKUP($B380,SERVIÇOS!$A:$F,3,0),IFERROR(VLOOKUP($B380,'COMPOSIÇÕES COMPLEMENTARES '!$C:$K,3,0),"")))</f>
        <v/>
      </c>
      <c r="E380" s="507"/>
      <c r="F380" s="508" t="str">
        <f>IF($B380="","",IFERROR(VLOOKUP($B380,SERVIÇOS!$A:$F,4,0),IFERROR(VLOOKUP($B380,'COMPOSIÇÕES COMPLEMENTARES '!$C:$K,6,0),"")))</f>
        <v/>
      </c>
      <c r="G380" s="508" t="str">
        <f>IF($B380="","",IFERROR(VLOOKUP($B380,SERVIÇOS!$A:$F,5,0),IFERROR(VLOOKUP($B380,'COMPOSIÇÕES COMPLEMENTARES '!$C:$K,7,0),"")))</f>
        <v/>
      </c>
      <c r="H380" s="508" t="str">
        <f t="shared" si="44"/>
        <v/>
      </c>
      <c r="I380" s="508" t="str">
        <f t="shared" si="45"/>
        <v/>
      </c>
      <c r="J380" s="508" t="str">
        <f t="shared" si="46"/>
        <v/>
      </c>
      <c r="K380" s="508" t="str">
        <f t="shared" si="47"/>
        <v/>
      </c>
      <c r="L380" s="508"/>
      <c r="M380" s="324"/>
      <c r="N380" s="324"/>
      <c r="O380" s="324"/>
      <c r="P380" s="324"/>
      <c r="Q380" s="324"/>
      <c r="R380" s="324"/>
      <c r="S380" s="324"/>
      <c r="T380" s="324"/>
      <c r="U380" s="324"/>
      <c r="V380" s="324"/>
      <c r="W380" s="324"/>
      <c r="X380" s="324"/>
      <c r="Y380" s="324"/>
      <c r="Z380" s="324"/>
      <c r="AA380" s="324"/>
      <c r="AB380" s="324"/>
      <c r="AC380" s="324"/>
      <c r="AD380" s="324"/>
      <c r="AE380" s="324"/>
      <c r="AF380" s="324"/>
      <c r="AG380" s="324"/>
      <c r="AH380" s="324"/>
      <c r="AI380" s="324"/>
      <c r="AJ380" s="324"/>
      <c r="AK380" s="325">
        <f t="shared" si="48"/>
        <v>0</v>
      </c>
      <c r="AL380" s="325">
        <v>0</v>
      </c>
    </row>
    <row r="381" spans="1:38" s="326" customFormat="1">
      <c r="A381" s="503"/>
      <c r="B381" s="504"/>
      <c r="C381" s="505" t="str">
        <f>IF($B381="","",IFERROR(VLOOKUP($B381,SERVIÇOS!$A:$F,2,0),IFERROR(VLOOKUP($B381,'COMPOSIÇÕES COMPLEMENTARES '!$C:$K,2,0),"")))</f>
        <v/>
      </c>
      <c r="D381" s="506" t="str">
        <f>IF($B381="","",IFERROR(VLOOKUP($B381,SERVIÇOS!$A:$F,3,0),IFERROR(VLOOKUP($B381,'COMPOSIÇÕES COMPLEMENTARES '!$C:$K,3,0),"")))</f>
        <v/>
      </c>
      <c r="E381" s="507"/>
      <c r="F381" s="508" t="str">
        <f>IF($B381="","",IFERROR(VLOOKUP($B381,SERVIÇOS!$A:$F,4,0),IFERROR(VLOOKUP($B381,'COMPOSIÇÕES COMPLEMENTARES '!$C:$K,6,0),"")))</f>
        <v/>
      </c>
      <c r="G381" s="508" t="str">
        <f>IF($B381="","",IFERROR(VLOOKUP($B381,SERVIÇOS!$A:$F,5,0),IFERROR(VLOOKUP($B381,'COMPOSIÇÕES COMPLEMENTARES '!$C:$K,7,0),"")))</f>
        <v/>
      </c>
      <c r="H381" s="508" t="str">
        <f t="shared" si="44"/>
        <v/>
      </c>
      <c r="I381" s="508" t="str">
        <f t="shared" si="45"/>
        <v/>
      </c>
      <c r="J381" s="508" t="str">
        <f t="shared" si="46"/>
        <v/>
      </c>
      <c r="K381" s="508" t="str">
        <f t="shared" si="47"/>
        <v/>
      </c>
      <c r="L381" s="508"/>
      <c r="M381" s="324"/>
      <c r="N381" s="324"/>
      <c r="O381" s="324"/>
      <c r="P381" s="324"/>
      <c r="Q381" s="324"/>
      <c r="R381" s="324"/>
      <c r="S381" s="324"/>
      <c r="T381" s="324"/>
      <c r="U381" s="324"/>
      <c r="V381" s="324"/>
      <c r="W381" s="324"/>
      <c r="X381" s="324"/>
      <c r="Y381" s="324"/>
      <c r="Z381" s="324"/>
      <c r="AA381" s="324"/>
      <c r="AB381" s="324"/>
      <c r="AC381" s="324"/>
      <c r="AD381" s="324"/>
      <c r="AE381" s="324"/>
      <c r="AF381" s="324"/>
      <c r="AG381" s="324"/>
      <c r="AH381" s="324"/>
      <c r="AI381" s="324"/>
      <c r="AJ381" s="324"/>
      <c r="AK381" s="325">
        <f t="shared" si="48"/>
        <v>0</v>
      </c>
      <c r="AL381" s="325">
        <v>0</v>
      </c>
    </row>
    <row r="382" spans="1:38" s="326" customFormat="1">
      <c r="A382" s="503"/>
      <c r="B382" s="504"/>
      <c r="C382" s="505" t="str">
        <f>IF($B382="","",IFERROR(VLOOKUP($B382,SERVIÇOS!$A:$F,2,0),IFERROR(VLOOKUP($B382,'COMPOSIÇÕES COMPLEMENTARES '!$C:$K,2,0),"")))</f>
        <v/>
      </c>
      <c r="D382" s="506" t="str">
        <f>IF($B382="","",IFERROR(VLOOKUP($B382,SERVIÇOS!$A:$F,3,0),IFERROR(VLOOKUP($B382,'COMPOSIÇÕES COMPLEMENTARES '!$C:$K,3,0),"")))</f>
        <v/>
      </c>
      <c r="E382" s="507"/>
      <c r="F382" s="508" t="str">
        <f>IF($B382="","",IFERROR(VLOOKUP($B382,SERVIÇOS!$A:$F,4,0),IFERROR(VLOOKUP($B382,'COMPOSIÇÕES COMPLEMENTARES '!$C:$K,6,0),"")))</f>
        <v/>
      </c>
      <c r="G382" s="508" t="str">
        <f>IF($B382="","",IFERROR(VLOOKUP($B382,SERVIÇOS!$A:$F,5,0),IFERROR(VLOOKUP($B382,'COMPOSIÇÕES COMPLEMENTARES '!$C:$K,7,0),"")))</f>
        <v/>
      </c>
      <c r="H382" s="508" t="str">
        <f t="shared" si="44"/>
        <v/>
      </c>
      <c r="I382" s="508" t="str">
        <f t="shared" si="45"/>
        <v/>
      </c>
      <c r="J382" s="508" t="str">
        <f t="shared" si="46"/>
        <v/>
      </c>
      <c r="K382" s="508" t="str">
        <f t="shared" si="47"/>
        <v/>
      </c>
      <c r="L382" s="508"/>
      <c r="M382" s="324"/>
      <c r="N382" s="324"/>
      <c r="O382" s="324"/>
      <c r="P382" s="324"/>
      <c r="Q382" s="324"/>
      <c r="R382" s="324"/>
      <c r="S382" s="324"/>
      <c r="T382" s="324"/>
      <c r="U382" s="324"/>
      <c r="V382" s="324"/>
      <c r="W382" s="324"/>
      <c r="X382" s="324"/>
      <c r="Y382" s="324"/>
      <c r="Z382" s="324"/>
      <c r="AA382" s="324"/>
      <c r="AB382" s="324"/>
      <c r="AC382" s="324"/>
      <c r="AD382" s="324"/>
      <c r="AE382" s="324"/>
      <c r="AF382" s="324"/>
      <c r="AG382" s="324"/>
      <c r="AH382" s="324"/>
      <c r="AI382" s="324"/>
      <c r="AJ382" s="324"/>
      <c r="AK382" s="325">
        <f t="shared" si="48"/>
        <v>0</v>
      </c>
      <c r="AL382" s="325">
        <v>0</v>
      </c>
    </row>
    <row r="383" spans="1:38" s="326" customFormat="1">
      <c r="A383" s="503"/>
      <c r="B383" s="504"/>
      <c r="C383" s="505" t="str">
        <f>IF($B383="","",IFERROR(VLOOKUP($B383,SERVIÇOS!$A:$F,2,0),IFERROR(VLOOKUP($B383,'COMPOSIÇÕES COMPLEMENTARES '!$C:$K,2,0),"")))</f>
        <v/>
      </c>
      <c r="D383" s="506" t="str">
        <f>IF($B383="","",IFERROR(VLOOKUP($B383,SERVIÇOS!$A:$F,3,0),IFERROR(VLOOKUP($B383,'COMPOSIÇÕES COMPLEMENTARES '!$C:$K,3,0),"")))</f>
        <v/>
      </c>
      <c r="E383" s="507"/>
      <c r="F383" s="508" t="str">
        <f>IF($B383="","",IFERROR(VLOOKUP($B383,SERVIÇOS!$A:$F,4,0),IFERROR(VLOOKUP($B383,'COMPOSIÇÕES COMPLEMENTARES '!$C:$K,6,0),"")))</f>
        <v/>
      </c>
      <c r="G383" s="508" t="str">
        <f>IF($B383="","",IFERROR(VLOOKUP($B383,SERVIÇOS!$A:$F,5,0),IFERROR(VLOOKUP($B383,'COMPOSIÇÕES COMPLEMENTARES '!$C:$K,7,0),"")))</f>
        <v/>
      </c>
      <c r="H383" s="508" t="str">
        <f t="shared" si="44"/>
        <v/>
      </c>
      <c r="I383" s="508" t="str">
        <f t="shared" si="45"/>
        <v/>
      </c>
      <c r="J383" s="508" t="str">
        <f t="shared" si="46"/>
        <v/>
      </c>
      <c r="K383" s="508" t="str">
        <f t="shared" si="47"/>
        <v/>
      </c>
      <c r="L383" s="508"/>
      <c r="M383" s="324"/>
      <c r="N383" s="324"/>
      <c r="O383" s="324"/>
      <c r="P383" s="324"/>
      <c r="Q383" s="324"/>
      <c r="R383" s="324"/>
      <c r="S383" s="324"/>
      <c r="T383" s="324"/>
      <c r="U383" s="324"/>
      <c r="V383" s="324"/>
      <c r="W383" s="324"/>
      <c r="X383" s="324"/>
      <c r="Y383" s="324"/>
      <c r="Z383" s="324"/>
      <c r="AA383" s="324"/>
      <c r="AB383" s="324"/>
      <c r="AC383" s="324"/>
      <c r="AD383" s="324"/>
      <c r="AE383" s="324"/>
      <c r="AF383" s="324"/>
      <c r="AG383" s="324"/>
      <c r="AH383" s="324"/>
      <c r="AI383" s="324"/>
      <c r="AJ383" s="324"/>
      <c r="AK383" s="325">
        <f t="shared" si="48"/>
        <v>0</v>
      </c>
      <c r="AL383" s="325">
        <v>0</v>
      </c>
    </row>
    <row r="384" spans="1:38" s="326" customFormat="1">
      <c r="A384" s="503"/>
      <c r="B384" s="504"/>
      <c r="C384" s="505" t="str">
        <f>IF($B384="","",IFERROR(VLOOKUP($B384,SERVIÇOS!$A:$F,2,0),IFERROR(VLOOKUP($B384,'COMPOSIÇÕES COMPLEMENTARES '!$C:$K,2,0),"")))</f>
        <v/>
      </c>
      <c r="D384" s="506" t="str">
        <f>IF($B384="","",IFERROR(VLOOKUP($B384,SERVIÇOS!$A:$F,3,0),IFERROR(VLOOKUP($B384,'COMPOSIÇÕES COMPLEMENTARES '!$C:$K,3,0),"")))</f>
        <v/>
      </c>
      <c r="E384" s="507"/>
      <c r="F384" s="508" t="str">
        <f>IF($B384="","",IFERROR(VLOOKUP($B384,SERVIÇOS!$A:$F,4,0),IFERROR(VLOOKUP($B384,'COMPOSIÇÕES COMPLEMENTARES '!$C:$K,6,0),"")))</f>
        <v/>
      </c>
      <c r="G384" s="508" t="str">
        <f>IF($B384="","",IFERROR(VLOOKUP($B384,SERVIÇOS!$A:$F,5,0),IFERROR(VLOOKUP($B384,'COMPOSIÇÕES COMPLEMENTARES '!$C:$K,7,0),"")))</f>
        <v/>
      </c>
      <c r="H384" s="508" t="str">
        <f t="shared" si="44"/>
        <v/>
      </c>
      <c r="I384" s="508" t="str">
        <f t="shared" si="45"/>
        <v/>
      </c>
      <c r="J384" s="508" t="str">
        <f t="shared" si="46"/>
        <v/>
      </c>
      <c r="K384" s="508" t="str">
        <f t="shared" si="47"/>
        <v/>
      </c>
      <c r="L384" s="508"/>
      <c r="M384" s="324"/>
      <c r="N384" s="324"/>
      <c r="O384" s="324"/>
      <c r="P384" s="324"/>
      <c r="Q384" s="324"/>
      <c r="R384" s="324"/>
      <c r="S384" s="324"/>
      <c r="T384" s="324"/>
      <c r="U384" s="324"/>
      <c r="V384" s="324"/>
      <c r="W384" s="324"/>
      <c r="X384" s="324"/>
      <c r="Y384" s="324"/>
      <c r="Z384" s="324"/>
      <c r="AA384" s="324"/>
      <c r="AB384" s="324"/>
      <c r="AC384" s="324"/>
      <c r="AD384" s="324"/>
      <c r="AE384" s="324"/>
      <c r="AF384" s="324"/>
      <c r="AG384" s="324"/>
      <c r="AH384" s="324"/>
      <c r="AI384" s="324"/>
      <c r="AJ384" s="324"/>
      <c r="AK384" s="325">
        <f t="shared" si="48"/>
        <v>0</v>
      </c>
      <c r="AL384" s="325">
        <v>0</v>
      </c>
    </row>
    <row r="385" spans="1:38" s="326" customFormat="1">
      <c r="A385" s="503"/>
      <c r="B385" s="504"/>
      <c r="C385" s="505" t="str">
        <f>IF($B385="","",IFERROR(VLOOKUP($B385,SERVIÇOS!$A:$F,2,0),IFERROR(VLOOKUP($B385,'COMPOSIÇÕES COMPLEMENTARES '!$C:$K,2,0),"")))</f>
        <v/>
      </c>
      <c r="D385" s="506" t="str">
        <f>IF($B385="","",IFERROR(VLOOKUP($B385,SERVIÇOS!$A:$F,3,0),IFERROR(VLOOKUP($B385,'COMPOSIÇÕES COMPLEMENTARES '!$C:$K,3,0),"")))</f>
        <v/>
      </c>
      <c r="E385" s="507"/>
      <c r="F385" s="508" t="str">
        <f>IF($B385="","",IFERROR(VLOOKUP($B385,SERVIÇOS!$A:$F,4,0),IFERROR(VLOOKUP($B385,'COMPOSIÇÕES COMPLEMENTARES '!$C:$K,6,0),"")))</f>
        <v/>
      </c>
      <c r="G385" s="508" t="str">
        <f>IF($B385="","",IFERROR(VLOOKUP($B385,SERVIÇOS!$A:$F,5,0),IFERROR(VLOOKUP($B385,'COMPOSIÇÕES COMPLEMENTARES '!$C:$K,7,0),"")))</f>
        <v/>
      </c>
      <c r="H385" s="508" t="str">
        <f t="shared" si="44"/>
        <v/>
      </c>
      <c r="I385" s="508" t="str">
        <f t="shared" si="45"/>
        <v/>
      </c>
      <c r="J385" s="508" t="str">
        <f t="shared" si="46"/>
        <v/>
      </c>
      <c r="K385" s="508" t="str">
        <f t="shared" si="47"/>
        <v/>
      </c>
      <c r="L385" s="508"/>
      <c r="M385" s="324"/>
      <c r="N385" s="324"/>
      <c r="O385" s="324"/>
      <c r="P385" s="324"/>
      <c r="Q385" s="324"/>
      <c r="R385" s="324"/>
      <c r="S385" s="324"/>
      <c r="T385" s="324"/>
      <c r="U385" s="324"/>
      <c r="V385" s="324"/>
      <c r="W385" s="324"/>
      <c r="X385" s="324"/>
      <c r="Y385" s="324"/>
      <c r="Z385" s="324"/>
      <c r="AA385" s="324"/>
      <c r="AB385" s="324"/>
      <c r="AC385" s="324"/>
      <c r="AD385" s="324"/>
      <c r="AE385" s="324"/>
      <c r="AF385" s="324"/>
      <c r="AG385" s="324"/>
      <c r="AH385" s="324"/>
      <c r="AI385" s="324"/>
      <c r="AJ385" s="324"/>
      <c r="AK385" s="325">
        <f t="shared" si="48"/>
        <v>0</v>
      </c>
      <c r="AL385" s="325">
        <v>0</v>
      </c>
    </row>
    <row r="386" spans="1:38" s="326" customFormat="1">
      <c r="A386" s="503"/>
      <c r="B386" s="504"/>
      <c r="C386" s="505" t="str">
        <f>IF($B386="","",IFERROR(VLOOKUP($B386,SERVIÇOS!$A:$F,2,0),IFERROR(VLOOKUP($B386,'COMPOSIÇÕES COMPLEMENTARES '!$C:$K,2,0),"")))</f>
        <v/>
      </c>
      <c r="D386" s="506" t="str">
        <f>IF($B386="","",IFERROR(VLOOKUP($B386,SERVIÇOS!$A:$F,3,0),IFERROR(VLOOKUP($B386,'COMPOSIÇÕES COMPLEMENTARES '!$C:$K,3,0),"")))</f>
        <v/>
      </c>
      <c r="E386" s="507"/>
      <c r="F386" s="508" t="str">
        <f>IF($B386="","",IFERROR(VLOOKUP($B386,SERVIÇOS!$A:$F,4,0),IFERROR(VLOOKUP($B386,'COMPOSIÇÕES COMPLEMENTARES '!$C:$K,6,0),"")))</f>
        <v/>
      </c>
      <c r="G386" s="508" t="str">
        <f>IF($B386="","",IFERROR(VLOOKUP($B386,SERVIÇOS!$A:$F,5,0),IFERROR(VLOOKUP($B386,'COMPOSIÇÕES COMPLEMENTARES '!$C:$K,7,0),"")))</f>
        <v/>
      </c>
      <c r="H386" s="508" t="str">
        <f t="shared" si="44"/>
        <v/>
      </c>
      <c r="I386" s="508" t="str">
        <f t="shared" si="45"/>
        <v/>
      </c>
      <c r="J386" s="508" t="str">
        <f t="shared" si="46"/>
        <v/>
      </c>
      <c r="K386" s="508" t="str">
        <f t="shared" si="47"/>
        <v/>
      </c>
      <c r="L386" s="508"/>
      <c r="M386" s="324"/>
      <c r="N386" s="324"/>
      <c r="O386" s="324"/>
      <c r="P386" s="324"/>
      <c r="Q386" s="324"/>
      <c r="R386" s="324"/>
      <c r="S386" s="324"/>
      <c r="T386" s="324"/>
      <c r="U386" s="324"/>
      <c r="V386" s="324"/>
      <c r="W386" s="324"/>
      <c r="X386" s="324"/>
      <c r="Y386" s="324"/>
      <c r="Z386" s="324"/>
      <c r="AA386" s="324"/>
      <c r="AB386" s="324"/>
      <c r="AC386" s="324"/>
      <c r="AD386" s="324"/>
      <c r="AE386" s="324"/>
      <c r="AF386" s="324"/>
      <c r="AG386" s="324"/>
      <c r="AH386" s="324"/>
      <c r="AI386" s="324"/>
      <c r="AJ386" s="324"/>
      <c r="AK386" s="325">
        <f t="shared" si="48"/>
        <v>0</v>
      </c>
      <c r="AL386" s="325">
        <v>0</v>
      </c>
    </row>
    <row r="387" spans="1:38" s="326" customFormat="1">
      <c r="A387" s="503"/>
      <c r="B387" s="504"/>
      <c r="C387" s="505" t="str">
        <f>IF($B387="","",IFERROR(VLOOKUP($B387,SERVIÇOS!$A:$F,2,0),IFERROR(VLOOKUP($B387,'COMPOSIÇÕES COMPLEMENTARES '!$C:$K,2,0),"")))</f>
        <v/>
      </c>
      <c r="D387" s="506" t="str">
        <f>IF($B387="","",IFERROR(VLOOKUP($B387,SERVIÇOS!$A:$F,3,0),IFERROR(VLOOKUP($B387,'COMPOSIÇÕES COMPLEMENTARES '!$C:$K,3,0),"")))</f>
        <v/>
      </c>
      <c r="E387" s="507"/>
      <c r="F387" s="508" t="str">
        <f>IF($B387="","",IFERROR(VLOOKUP($B387,SERVIÇOS!$A:$F,4,0),IFERROR(VLOOKUP($B387,'COMPOSIÇÕES COMPLEMENTARES '!$C:$K,6,0),"")))</f>
        <v/>
      </c>
      <c r="G387" s="508" t="str">
        <f>IF($B387="","",IFERROR(VLOOKUP($B387,SERVIÇOS!$A:$F,5,0),IFERROR(VLOOKUP($B387,'COMPOSIÇÕES COMPLEMENTARES '!$C:$K,7,0),"")))</f>
        <v/>
      </c>
      <c r="H387" s="508" t="str">
        <f t="shared" si="44"/>
        <v/>
      </c>
      <c r="I387" s="508" t="str">
        <f t="shared" si="45"/>
        <v/>
      </c>
      <c r="J387" s="508" t="str">
        <f t="shared" si="46"/>
        <v/>
      </c>
      <c r="K387" s="508" t="str">
        <f t="shared" si="47"/>
        <v/>
      </c>
      <c r="L387" s="508"/>
      <c r="M387" s="324"/>
      <c r="N387" s="324"/>
      <c r="O387" s="324"/>
      <c r="P387" s="324"/>
      <c r="Q387" s="324"/>
      <c r="R387" s="324"/>
      <c r="S387" s="324"/>
      <c r="T387" s="324"/>
      <c r="U387" s="324"/>
      <c r="V387" s="324"/>
      <c r="W387" s="324"/>
      <c r="X387" s="324"/>
      <c r="Y387" s="324"/>
      <c r="Z387" s="324"/>
      <c r="AA387" s="324"/>
      <c r="AB387" s="324"/>
      <c r="AC387" s="324"/>
      <c r="AD387" s="324"/>
      <c r="AE387" s="324"/>
      <c r="AF387" s="324"/>
      <c r="AG387" s="324"/>
      <c r="AH387" s="324"/>
      <c r="AI387" s="324"/>
      <c r="AJ387" s="324"/>
      <c r="AK387" s="325">
        <f t="shared" si="48"/>
        <v>0</v>
      </c>
      <c r="AL387" s="325">
        <v>0</v>
      </c>
    </row>
    <row r="388" spans="1:38" s="326" customFormat="1">
      <c r="A388" s="503"/>
      <c r="B388" s="504"/>
      <c r="C388" s="505" t="str">
        <f>IF($B388="","",IFERROR(VLOOKUP($B388,SERVIÇOS!$A:$F,2,0),IFERROR(VLOOKUP($B388,'COMPOSIÇÕES COMPLEMENTARES '!$C:$K,2,0),"")))</f>
        <v/>
      </c>
      <c r="D388" s="506" t="str">
        <f>IF($B388="","",IFERROR(VLOOKUP($B388,SERVIÇOS!$A:$F,3,0),IFERROR(VLOOKUP($B388,'COMPOSIÇÕES COMPLEMENTARES '!$C:$K,3,0),"")))</f>
        <v/>
      </c>
      <c r="E388" s="507"/>
      <c r="F388" s="508" t="str">
        <f>IF($B388="","",IFERROR(VLOOKUP($B388,SERVIÇOS!$A:$F,4,0),IFERROR(VLOOKUP($B388,'COMPOSIÇÕES COMPLEMENTARES '!$C:$K,6,0),"")))</f>
        <v/>
      </c>
      <c r="G388" s="508" t="str">
        <f>IF($B388="","",IFERROR(VLOOKUP($B388,SERVIÇOS!$A:$F,5,0),IFERROR(VLOOKUP($B388,'COMPOSIÇÕES COMPLEMENTARES '!$C:$K,7,0),"")))</f>
        <v/>
      </c>
      <c r="H388" s="508" t="str">
        <f t="shared" si="44"/>
        <v/>
      </c>
      <c r="I388" s="508" t="str">
        <f t="shared" si="45"/>
        <v/>
      </c>
      <c r="J388" s="508" t="str">
        <f t="shared" si="46"/>
        <v/>
      </c>
      <c r="K388" s="508" t="str">
        <f t="shared" si="47"/>
        <v/>
      </c>
      <c r="L388" s="508"/>
      <c r="M388" s="324"/>
      <c r="N388" s="324"/>
      <c r="O388" s="324"/>
      <c r="P388" s="324"/>
      <c r="Q388" s="324"/>
      <c r="R388" s="324"/>
      <c r="S388" s="324"/>
      <c r="T388" s="324"/>
      <c r="U388" s="324"/>
      <c r="V388" s="324"/>
      <c r="W388" s="324"/>
      <c r="X388" s="324"/>
      <c r="Y388" s="324"/>
      <c r="Z388" s="324"/>
      <c r="AA388" s="324"/>
      <c r="AB388" s="324"/>
      <c r="AC388" s="324"/>
      <c r="AD388" s="324"/>
      <c r="AE388" s="324"/>
      <c r="AF388" s="324"/>
      <c r="AG388" s="324"/>
      <c r="AH388" s="324"/>
      <c r="AI388" s="324"/>
      <c r="AJ388" s="324"/>
      <c r="AK388" s="325">
        <f t="shared" si="48"/>
        <v>0</v>
      </c>
      <c r="AL388" s="325">
        <v>0</v>
      </c>
    </row>
    <row r="389" spans="1:38" s="326" customFormat="1">
      <c r="A389" s="503"/>
      <c r="B389" s="504"/>
      <c r="C389" s="505" t="str">
        <f>IF($B389="","",IFERROR(VLOOKUP($B389,SERVIÇOS!$A:$F,2,0),IFERROR(VLOOKUP($B389,'COMPOSIÇÕES COMPLEMENTARES '!$C:$K,2,0),"")))</f>
        <v/>
      </c>
      <c r="D389" s="506" t="str">
        <f>IF($B389="","",IFERROR(VLOOKUP($B389,SERVIÇOS!$A:$F,3,0),IFERROR(VLOOKUP($B389,'COMPOSIÇÕES COMPLEMENTARES '!$C:$K,3,0),"")))</f>
        <v/>
      </c>
      <c r="E389" s="507"/>
      <c r="F389" s="508" t="str">
        <f>IF($B389="","",IFERROR(VLOOKUP($B389,SERVIÇOS!$A:$F,4,0),IFERROR(VLOOKUP($B389,'COMPOSIÇÕES COMPLEMENTARES '!$C:$K,6,0),"")))</f>
        <v/>
      </c>
      <c r="G389" s="508" t="str">
        <f>IF($B389="","",IFERROR(VLOOKUP($B389,SERVIÇOS!$A:$F,5,0),IFERROR(VLOOKUP($B389,'COMPOSIÇÕES COMPLEMENTARES '!$C:$K,7,0),"")))</f>
        <v/>
      </c>
      <c r="H389" s="508" t="str">
        <f t="shared" si="44"/>
        <v/>
      </c>
      <c r="I389" s="508" t="str">
        <f t="shared" si="45"/>
        <v/>
      </c>
      <c r="J389" s="508" t="str">
        <f t="shared" si="46"/>
        <v/>
      </c>
      <c r="K389" s="508" t="str">
        <f t="shared" si="47"/>
        <v/>
      </c>
      <c r="L389" s="508"/>
      <c r="M389" s="324"/>
      <c r="N389" s="324"/>
      <c r="O389" s="324"/>
      <c r="P389" s="324"/>
      <c r="Q389" s="324"/>
      <c r="R389" s="324"/>
      <c r="S389" s="324"/>
      <c r="T389" s="324"/>
      <c r="U389" s="324"/>
      <c r="V389" s="324"/>
      <c r="W389" s="324"/>
      <c r="X389" s="324"/>
      <c r="Y389" s="324"/>
      <c r="Z389" s="324"/>
      <c r="AA389" s="324"/>
      <c r="AB389" s="324"/>
      <c r="AC389" s="324"/>
      <c r="AD389" s="324"/>
      <c r="AE389" s="324"/>
      <c r="AF389" s="324"/>
      <c r="AG389" s="324"/>
      <c r="AH389" s="324"/>
      <c r="AI389" s="324"/>
      <c r="AJ389" s="324"/>
      <c r="AK389" s="325">
        <f t="shared" si="48"/>
        <v>0</v>
      </c>
      <c r="AL389" s="325">
        <v>0</v>
      </c>
    </row>
    <row r="390" spans="1:38" s="326" customFormat="1">
      <c r="A390" s="503"/>
      <c r="B390" s="504"/>
      <c r="C390" s="505" t="str">
        <f>IF($B390="","",IFERROR(VLOOKUP($B390,SERVIÇOS!$A:$F,2,0),IFERROR(VLOOKUP($B390,'COMPOSIÇÕES COMPLEMENTARES '!$C:$K,2,0),"")))</f>
        <v/>
      </c>
      <c r="D390" s="506" t="str">
        <f>IF($B390="","",IFERROR(VLOOKUP($B390,SERVIÇOS!$A:$F,3,0),IFERROR(VLOOKUP($B390,'COMPOSIÇÕES COMPLEMENTARES '!$C:$K,3,0),"")))</f>
        <v/>
      </c>
      <c r="E390" s="507"/>
      <c r="F390" s="508" t="str">
        <f>IF($B390="","",IFERROR(VLOOKUP($B390,SERVIÇOS!$A:$F,4,0),IFERROR(VLOOKUP($B390,'COMPOSIÇÕES COMPLEMENTARES '!$C:$K,6,0),"")))</f>
        <v/>
      </c>
      <c r="G390" s="508" t="str">
        <f>IF($B390="","",IFERROR(VLOOKUP($B390,SERVIÇOS!$A:$F,5,0),IFERROR(VLOOKUP($B390,'COMPOSIÇÕES COMPLEMENTARES '!$C:$K,7,0),"")))</f>
        <v/>
      </c>
      <c r="H390" s="508" t="str">
        <f t="shared" si="44"/>
        <v/>
      </c>
      <c r="I390" s="508" t="str">
        <f t="shared" si="45"/>
        <v/>
      </c>
      <c r="J390" s="508" t="str">
        <f t="shared" si="46"/>
        <v/>
      </c>
      <c r="K390" s="508" t="str">
        <f t="shared" si="47"/>
        <v/>
      </c>
      <c r="L390" s="508"/>
      <c r="M390" s="324"/>
      <c r="N390" s="324"/>
      <c r="O390" s="324"/>
      <c r="P390" s="324"/>
      <c r="Q390" s="324"/>
      <c r="R390" s="324"/>
      <c r="S390" s="324"/>
      <c r="T390" s="324"/>
      <c r="U390" s="324"/>
      <c r="V390" s="324"/>
      <c r="W390" s="324"/>
      <c r="X390" s="324"/>
      <c r="Y390" s="324"/>
      <c r="Z390" s="324"/>
      <c r="AA390" s="324"/>
      <c r="AB390" s="324"/>
      <c r="AC390" s="324"/>
      <c r="AD390" s="324"/>
      <c r="AE390" s="324"/>
      <c r="AF390" s="324"/>
      <c r="AG390" s="324"/>
      <c r="AH390" s="324"/>
      <c r="AI390" s="324"/>
      <c r="AJ390" s="324"/>
      <c r="AK390" s="325">
        <f t="shared" si="48"/>
        <v>0</v>
      </c>
      <c r="AL390" s="325">
        <v>0</v>
      </c>
    </row>
    <row r="391" spans="1:38" s="326" customFormat="1">
      <c r="A391" s="503"/>
      <c r="B391" s="504"/>
      <c r="C391" s="505" t="str">
        <f>IF($B391="","",IFERROR(VLOOKUP($B391,SERVIÇOS!$A:$F,2,0),IFERROR(VLOOKUP($B391,'COMPOSIÇÕES COMPLEMENTARES '!$C:$K,2,0),"")))</f>
        <v/>
      </c>
      <c r="D391" s="506" t="str">
        <f>IF($B391="","",IFERROR(VLOOKUP($B391,SERVIÇOS!$A:$F,3,0),IFERROR(VLOOKUP($B391,'COMPOSIÇÕES COMPLEMENTARES '!$C:$K,3,0),"")))</f>
        <v/>
      </c>
      <c r="E391" s="507"/>
      <c r="F391" s="508" t="str">
        <f>IF($B391="","",IFERROR(VLOOKUP($B391,SERVIÇOS!$A:$F,4,0),IFERROR(VLOOKUP($B391,'COMPOSIÇÕES COMPLEMENTARES '!$C:$K,6,0),"")))</f>
        <v/>
      </c>
      <c r="G391" s="508" t="str">
        <f>IF($B391="","",IFERROR(VLOOKUP($B391,SERVIÇOS!$A:$F,5,0),IFERROR(VLOOKUP($B391,'COMPOSIÇÕES COMPLEMENTARES '!$C:$K,7,0),"")))</f>
        <v/>
      </c>
      <c r="H391" s="508" t="str">
        <f t="shared" si="44"/>
        <v/>
      </c>
      <c r="I391" s="508" t="str">
        <f t="shared" si="45"/>
        <v/>
      </c>
      <c r="J391" s="508" t="str">
        <f t="shared" si="46"/>
        <v/>
      </c>
      <c r="K391" s="508" t="str">
        <f t="shared" si="47"/>
        <v/>
      </c>
      <c r="L391" s="508"/>
      <c r="M391" s="324"/>
      <c r="N391" s="324"/>
      <c r="O391" s="324"/>
      <c r="P391" s="324"/>
      <c r="Q391" s="324"/>
      <c r="R391" s="324"/>
      <c r="S391" s="324"/>
      <c r="T391" s="324"/>
      <c r="U391" s="324"/>
      <c r="V391" s="324"/>
      <c r="W391" s="324"/>
      <c r="X391" s="324"/>
      <c r="Y391" s="324"/>
      <c r="Z391" s="324"/>
      <c r="AA391" s="324"/>
      <c r="AB391" s="324"/>
      <c r="AC391" s="324"/>
      <c r="AD391" s="324"/>
      <c r="AE391" s="324"/>
      <c r="AF391" s="324"/>
      <c r="AG391" s="324"/>
      <c r="AH391" s="324"/>
      <c r="AI391" s="324"/>
      <c r="AJ391" s="324"/>
      <c r="AK391" s="325">
        <f t="shared" si="48"/>
        <v>0</v>
      </c>
      <c r="AL391" s="325">
        <v>0</v>
      </c>
    </row>
    <row r="392" spans="1:38" s="326" customFormat="1">
      <c r="A392" s="503"/>
      <c r="B392" s="504"/>
      <c r="C392" s="505" t="str">
        <f>IF($B392="","",IFERROR(VLOOKUP($B392,SERVIÇOS!$A:$F,2,0),IFERROR(VLOOKUP($B392,'COMPOSIÇÕES COMPLEMENTARES '!$C:$K,2,0),"")))</f>
        <v/>
      </c>
      <c r="D392" s="506" t="str">
        <f>IF($B392="","",IFERROR(VLOOKUP($B392,SERVIÇOS!$A:$F,3,0),IFERROR(VLOOKUP($B392,'COMPOSIÇÕES COMPLEMENTARES '!$C:$K,3,0),"")))</f>
        <v/>
      </c>
      <c r="E392" s="507"/>
      <c r="F392" s="508" t="str">
        <f>IF($B392="","",IFERROR(VLOOKUP($B392,SERVIÇOS!$A:$F,4,0),IFERROR(VLOOKUP($B392,'COMPOSIÇÕES COMPLEMENTARES '!$C:$K,6,0),"")))</f>
        <v/>
      </c>
      <c r="G392" s="508" t="str">
        <f>IF($B392="","",IFERROR(VLOOKUP($B392,SERVIÇOS!$A:$F,5,0),IFERROR(VLOOKUP($B392,'COMPOSIÇÕES COMPLEMENTARES '!$C:$K,7,0),"")))</f>
        <v/>
      </c>
      <c r="H392" s="508" t="str">
        <f t="shared" si="44"/>
        <v/>
      </c>
      <c r="I392" s="508" t="str">
        <f t="shared" si="45"/>
        <v/>
      </c>
      <c r="J392" s="508" t="str">
        <f t="shared" si="46"/>
        <v/>
      </c>
      <c r="K392" s="508" t="str">
        <f t="shared" si="47"/>
        <v/>
      </c>
      <c r="L392" s="508"/>
      <c r="M392" s="324"/>
      <c r="N392" s="324"/>
      <c r="O392" s="324"/>
      <c r="P392" s="324"/>
      <c r="Q392" s="324"/>
      <c r="R392" s="324"/>
      <c r="S392" s="324"/>
      <c r="T392" s="324"/>
      <c r="U392" s="324"/>
      <c r="V392" s="324"/>
      <c r="W392" s="324"/>
      <c r="X392" s="324"/>
      <c r="Y392" s="324"/>
      <c r="Z392" s="324"/>
      <c r="AA392" s="324"/>
      <c r="AB392" s="324"/>
      <c r="AC392" s="324"/>
      <c r="AD392" s="324"/>
      <c r="AE392" s="324"/>
      <c r="AF392" s="324"/>
      <c r="AG392" s="324"/>
      <c r="AH392" s="324"/>
      <c r="AI392" s="324"/>
      <c r="AJ392" s="324"/>
      <c r="AK392" s="325">
        <f t="shared" si="48"/>
        <v>0</v>
      </c>
      <c r="AL392" s="325">
        <v>0</v>
      </c>
    </row>
    <row r="393" spans="1:38" s="326" customFormat="1">
      <c r="A393" s="503"/>
      <c r="B393" s="504"/>
      <c r="C393" s="505" t="str">
        <f>IF($B393="","",IFERROR(VLOOKUP($B393,SERVIÇOS!$A:$F,2,0),IFERROR(VLOOKUP($B393,'COMPOSIÇÕES COMPLEMENTARES '!$C:$K,2,0),"")))</f>
        <v/>
      </c>
      <c r="D393" s="506" t="str">
        <f>IF($B393="","",IFERROR(VLOOKUP($B393,SERVIÇOS!$A:$F,3,0),IFERROR(VLOOKUP($B393,'COMPOSIÇÕES COMPLEMENTARES '!$C:$K,3,0),"")))</f>
        <v/>
      </c>
      <c r="E393" s="507"/>
      <c r="F393" s="508" t="str">
        <f>IF($B393="","",IFERROR(VLOOKUP($B393,SERVIÇOS!$A:$F,4,0),IFERROR(VLOOKUP($B393,'COMPOSIÇÕES COMPLEMENTARES '!$C:$K,6,0),"")))</f>
        <v/>
      </c>
      <c r="G393" s="508" t="str">
        <f>IF($B393="","",IFERROR(VLOOKUP($B393,SERVIÇOS!$A:$F,5,0),IFERROR(VLOOKUP($B393,'COMPOSIÇÕES COMPLEMENTARES '!$C:$K,7,0),"")))</f>
        <v/>
      </c>
      <c r="H393" s="508" t="str">
        <f t="shared" si="44"/>
        <v/>
      </c>
      <c r="I393" s="508" t="str">
        <f t="shared" si="45"/>
        <v/>
      </c>
      <c r="J393" s="508" t="str">
        <f t="shared" si="46"/>
        <v/>
      </c>
      <c r="K393" s="508" t="str">
        <f t="shared" si="47"/>
        <v/>
      </c>
      <c r="L393" s="508"/>
      <c r="M393" s="324"/>
      <c r="N393" s="324"/>
      <c r="O393" s="324"/>
      <c r="P393" s="324"/>
      <c r="Q393" s="324"/>
      <c r="R393" s="324"/>
      <c r="S393" s="324"/>
      <c r="T393" s="324"/>
      <c r="U393" s="324"/>
      <c r="V393" s="324"/>
      <c r="W393" s="324"/>
      <c r="X393" s="324"/>
      <c r="Y393" s="324"/>
      <c r="Z393" s="324"/>
      <c r="AA393" s="324"/>
      <c r="AB393" s="324"/>
      <c r="AC393" s="324"/>
      <c r="AD393" s="324"/>
      <c r="AE393" s="324"/>
      <c r="AF393" s="324"/>
      <c r="AG393" s="324"/>
      <c r="AH393" s="324"/>
      <c r="AI393" s="324"/>
      <c r="AJ393" s="324"/>
      <c r="AK393" s="325">
        <f t="shared" si="48"/>
        <v>0</v>
      </c>
      <c r="AL393" s="325">
        <v>0</v>
      </c>
    </row>
    <row r="394" spans="1:38" s="326" customFormat="1">
      <c r="A394" s="503"/>
      <c r="B394" s="504"/>
      <c r="C394" s="505" t="str">
        <f>IF($B394="","",IFERROR(VLOOKUP($B394,SERVIÇOS!$A:$F,2,0),IFERROR(VLOOKUP($B394,'COMPOSIÇÕES COMPLEMENTARES '!$C:$K,2,0),"")))</f>
        <v/>
      </c>
      <c r="D394" s="506" t="str">
        <f>IF($B394="","",IFERROR(VLOOKUP($B394,SERVIÇOS!$A:$F,3,0),IFERROR(VLOOKUP($B394,'COMPOSIÇÕES COMPLEMENTARES '!$C:$K,3,0),"")))</f>
        <v/>
      </c>
      <c r="E394" s="507"/>
      <c r="F394" s="508" t="str">
        <f>IF($B394="","",IFERROR(VLOOKUP($B394,SERVIÇOS!$A:$F,4,0),IFERROR(VLOOKUP($B394,'COMPOSIÇÕES COMPLEMENTARES '!$C:$K,6,0),"")))</f>
        <v/>
      </c>
      <c r="G394" s="508" t="str">
        <f>IF($B394="","",IFERROR(VLOOKUP($B394,SERVIÇOS!$A:$F,5,0),IFERROR(VLOOKUP($B394,'COMPOSIÇÕES COMPLEMENTARES '!$C:$K,7,0),"")))</f>
        <v/>
      </c>
      <c r="H394" s="508" t="str">
        <f t="shared" si="44"/>
        <v/>
      </c>
      <c r="I394" s="508" t="str">
        <f t="shared" si="45"/>
        <v/>
      </c>
      <c r="J394" s="508" t="str">
        <f t="shared" si="46"/>
        <v/>
      </c>
      <c r="K394" s="508" t="str">
        <f t="shared" si="47"/>
        <v/>
      </c>
      <c r="L394" s="508"/>
      <c r="M394" s="324"/>
      <c r="N394" s="324"/>
      <c r="O394" s="324"/>
      <c r="P394" s="324"/>
      <c r="Q394" s="324"/>
      <c r="R394" s="324"/>
      <c r="S394" s="324"/>
      <c r="T394" s="324"/>
      <c r="U394" s="324"/>
      <c r="V394" s="324"/>
      <c r="W394" s="324"/>
      <c r="X394" s="324"/>
      <c r="Y394" s="324"/>
      <c r="Z394" s="324"/>
      <c r="AA394" s="324"/>
      <c r="AB394" s="324"/>
      <c r="AC394" s="324"/>
      <c r="AD394" s="324"/>
      <c r="AE394" s="324"/>
      <c r="AF394" s="324"/>
      <c r="AG394" s="324"/>
      <c r="AH394" s="324"/>
      <c r="AI394" s="324"/>
      <c r="AJ394" s="324"/>
      <c r="AK394" s="325">
        <f t="shared" si="48"/>
        <v>0</v>
      </c>
      <c r="AL394" s="325">
        <v>0</v>
      </c>
    </row>
    <row r="395" spans="1:38" s="326" customFormat="1">
      <c r="A395" s="503"/>
      <c r="B395" s="504"/>
      <c r="C395" s="505" t="str">
        <f>IF($B395="","",IFERROR(VLOOKUP($B395,SERVIÇOS!$A:$F,2,0),IFERROR(VLOOKUP($B395,'COMPOSIÇÕES COMPLEMENTARES '!$C:$K,2,0),"")))</f>
        <v/>
      </c>
      <c r="D395" s="506" t="str">
        <f>IF($B395="","",IFERROR(VLOOKUP($B395,SERVIÇOS!$A:$F,3,0),IFERROR(VLOOKUP($B395,'COMPOSIÇÕES COMPLEMENTARES '!$C:$K,3,0),"")))</f>
        <v/>
      </c>
      <c r="E395" s="507"/>
      <c r="F395" s="508" t="str">
        <f>IF($B395="","",IFERROR(VLOOKUP($B395,SERVIÇOS!$A:$F,4,0),IFERROR(VLOOKUP($B395,'COMPOSIÇÕES COMPLEMENTARES '!$C:$K,6,0),"")))</f>
        <v/>
      </c>
      <c r="G395" s="508" t="str">
        <f>IF($B395="","",IFERROR(VLOOKUP($B395,SERVIÇOS!$A:$F,5,0),IFERROR(VLOOKUP($B395,'COMPOSIÇÕES COMPLEMENTARES '!$C:$K,7,0),"")))</f>
        <v/>
      </c>
      <c r="H395" s="508" t="str">
        <f t="shared" si="44"/>
        <v/>
      </c>
      <c r="I395" s="508" t="str">
        <f t="shared" si="45"/>
        <v/>
      </c>
      <c r="J395" s="508" t="str">
        <f t="shared" si="46"/>
        <v/>
      </c>
      <c r="K395" s="508" t="str">
        <f t="shared" si="47"/>
        <v/>
      </c>
      <c r="L395" s="508"/>
      <c r="M395" s="324"/>
      <c r="N395" s="324"/>
      <c r="O395" s="324"/>
      <c r="P395" s="324"/>
      <c r="Q395" s="324"/>
      <c r="R395" s="324"/>
      <c r="S395" s="324"/>
      <c r="T395" s="324"/>
      <c r="U395" s="324"/>
      <c r="V395" s="324"/>
      <c r="W395" s="324"/>
      <c r="X395" s="324"/>
      <c r="Y395" s="324"/>
      <c r="Z395" s="324"/>
      <c r="AA395" s="324"/>
      <c r="AB395" s="324"/>
      <c r="AC395" s="324"/>
      <c r="AD395" s="324"/>
      <c r="AE395" s="324"/>
      <c r="AF395" s="324"/>
      <c r="AG395" s="324"/>
      <c r="AH395" s="324"/>
      <c r="AI395" s="324"/>
      <c r="AJ395" s="324"/>
      <c r="AK395" s="325">
        <f t="shared" si="48"/>
        <v>0</v>
      </c>
      <c r="AL395" s="325">
        <v>0</v>
      </c>
    </row>
    <row r="396" spans="1:38" s="326" customFormat="1">
      <c r="A396" s="503"/>
      <c r="B396" s="504"/>
      <c r="C396" s="505" t="str">
        <f>IF($B396="","",IFERROR(VLOOKUP($B396,SERVIÇOS!$A:$F,2,0),IFERROR(VLOOKUP($B396,'COMPOSIÇÕES COMPLEMENTARES '!$C:$K,2,0),"")))</f>
        <v/>
      </c>
      <c r="D396" s="506" t="str">
        <f>IF($B396="","",IFERROR(VLOOKUP($B396,SERVIÇOS!$A:$F,3,0),IFERROR(VLOOKUP($B396,'COMPOSIÇÕES COMPLEMENTARES '!$C:$K,3,0),"")))</f>
        <v/>
      </c>
      <c r="E396" s="507"/>
      <c r="F396" s="508" t="str">
        <f>IF($B396="","",IFERROR(VLOOKUP($B396,SERVIÇOS!$A:$F,4,0),IFERROR(VLOOKUP($B396,'COMPOSIÇÕES COMPLEMENTARES '!$C:$K,6,0),"")))</f>
        <v/>
      </c>
      <c r="G396" s="508" t="str">
        <f>IF($B396="","",IFERROR(VLOOKUP($B396,SERVIÇOS!$A:$F,5,0),IFERROR(VLOOKUP($B396,'COMPOSIÇÕES COMPLEMENTARES '!$C:$K,7,0),"")))</f>
        <v/>
      </c>
      <c r="H396" s="508" t="str">
        <f t="shared" si="44"/>
        <v/>
      </c>
      <c r="I396" s="508" t="str">
        <f t="shared" si="45"/>
        <v/>
      </c>
      <c r="J396" s="508" t="str">
        <f t="shared" si="46"/>
        <v/>
      </c>
      <c r="K396" s="508" t="str">
        <f t="shared" si="47"/>
        <v/>
      </c>
      <c r="L396" s="508"/>
      <c r="M396" s="324"/>
      <c r="N396" s="324"/>
      <c r="O396" s="324"/>
      <c r="P396" s="324"/>
      <c r="Q396" s="324"/>
      <c r="R396" s="324"/>
      <c r="S396" s="324"/>
      <c r="T396" s="324"/>
      <c r="U396" s="324"/>
      <c r="V396" s="324"/>
      <c r="W396" s="324"/>
      <c r="X396" s="324"/>
      <c r="Y396" s="324"/>
      <c r="Z396" s="324"/>
      <c r="AA396" s="324"/>
      <c r="AB396" s="324"/>
      <c r="AC396" s="324"/>
      <c r="AD396" s="324"/>
      <c r="AE396" s="324"/>
      <c r="AF396" s="324"/>
      <c r="AG396" s="324"/>
      <c r="AH396" s="324"/>
      <c r="AI396" s="324"/>
      <c r="AJ396" s="324"/>
      <c r="AK396" s="325">
        <f t="shared" si="48"/>
        <v>0</v>
      </c>
      <c r="AL396" s="325">
        <v>0</v>
      </c>
    </row>
    <row r="397" spans="1:38" s="326" customFormat="1">
      <c r="A397" s="503"/>
      <c r="B397" s="504"/>
      <c r="C397" s="505" t="str">
        <f>IF($B397="","",IFERROR(VLOOKUP($B397,SERVIÇOS!$A:$F,2,0),IFERROR(VLOOKUP($B397,'COMPOSIÇÕES COMPLEMENTARES '!$C:$K,2,0),"")))</f>
        <v/>
      </c>
      <c r="D397" s="506" t="str">
        <f>IF($B397="","",IFERROR(VLOOKUP($B397,SERVIÇOS!$A:$F,3,0),IFERROR(VLOOKUP($B397,'COMPOSIÇÕES COMPLEMENTARES '!$C:$K,3,0),"")))</f>
        <v/>
      </c>
      <c r="E397" s="507"/>
      <c r="F397" s="508" t="str">
        <f>IF($B397="","",IFERROR(VLOOKUP($B397,SERVIÇOS!$A:$F,4,0),IFERROR(VLOOKUP($B397,'COMPOSIÇÕES COMPLEMENTARES '!$C:$K,6,0),"")))</f>
        <v/>
      </c>
      <c r="G397" s="508" t="str">
        <f>IF($B397="","",IFERROR(VLOOKUP($B397,SERVIÇOS!$A:$F,5,0),IFERROR(VLOOKUP($B397,'COMPOSIÇÕES COMPLEMENTARES '!$C:$K,7,0),"")))</f>
        <v/>
      </c>
      <c r="H397" s="508" t="str">
        <f t="shared" si="44"/>
        <v/>
      </c>
      <c r="I397" s="508" t="str">
        <f t="shared" si="45"/>
        <v/>
      </c>
      <c r="J397" s="508" t="str">
        <f t="shared" si="46"/>
        <v/>
      </c>
      <c r="K397" s="508" t="str">
        <f t="shared" si="47"/>
        <v/>
      </c>
      <c r="L397" s="508"/>
      <c r="M397" s="324"/>
      <c r="N397" s="324"/>
      <c r="O397" s="324"/>
      <c r="P397" s="324"/>
      <c r="Q397" s="324"/>
      <c r="R397" s="324"/>
      <c r="S397" s="324"/>
      <c r="T397" s="324"/>
      <c r="U397" s="324"/>
      <c r="V397" s="324"/>
      <c r="W397" s="324"/>
      <c r="X397" s="324"/>
      <c r="Y397" s="324"/>
      <c r="Z397" s="324"/>
      <c r="AA397" s="324"/>
      <c r="AB397" s="324"/>
      <c r="AC397" s="324"/>
      <c r="AD397" s="324"/>
      <c r="AE397" s="324"/>
      <c r="AF397" s="324"/>
      <c r="AG397" s="324"/>
      <c r="AH397" s="324"/>
      <c r="AI397" s="324"/>
      <c r="AJ397" s="324"/>
      <c r="AK397" s="325">
        <f t="shared" si="48"/>
        <v>0</v>
      </c>
      <c r="AL397" s="325">
        <v>0</v>
      </c>
    </row>
    <row r="398" spans="1:38" s="326" customFormat="1">
      <c r="A398" s="503"/>
      <c r="B398" s="504"/>
      <c r="C398" s="505" t="str">
        <f>IF($B398="","",IFERROR(VLOOKUP($B398,SERVIÇOS!$A:$F,2,0),IFERROR(VLOOKUP($B398,'COMPOSIÇÕES COMPLEMENTARES '!$C:$K,2,0),"")))</f>
        <v/>
      </c>
      <c r="D398" s="506" t="str">
        <f>IF($B398="","",IFERROR(VLOOKUP($B398,SERVIÇOS!$A:$F,3,0),IFERROR(VLOOKUP($B398,'COMPOSIÇÕES COMPLEMENTARES '!$C:$K,3,0),"")))</f>
        <v/>
      </c>
      <c r="E398" s="507"/>
      <c r="F398" s="508" t="str">
        <f>IF($B398="","",IFERROR(VLOOKUP($B398,SERVIÇOS!$A:$F,4,0),IFERROR(VLOOKUP($B398,'COMPOSIÇÕES COMPLEMENTARES '!$C:$K,6,0),"")))</f>
        <v/>
      </c>
      <c r="G398" s="508" t="str">
        <f>IF($B398="","",IFERROR(VLOOKUP($B398,SERVIÇOS!$A:$F,5,0),IFERROR(VLOOKUP($B398,'COMPOSIÇÕES COMPLEMENTARES '!$C:$K,7,0),"")))</f>
        <v/>
      </c>
      <c r="H398" s="508" t="str">
        <f t="shared" si="44"/>
        <v/>
      </c>
      <c r="I398" s="508" t="str">
        <f t="shared" si="45"/>
        <v/>
      </c>
      <c r="J398" s="508" t="str">
        <f t="shared" si="46"/>
        <v/>
      </c>
      <c r="K398" s="508" t="str">
        <f t="shared" si="47"/>
        <v/>
      </c>
      <c r="L398" s="508"/>
      <c r="M398" s="324"/>
      <c r="N398" s="324"/>
      <c r="O398" s="324"/>
      <c r="P398" s="324"/>
      <c r="Q398" s="324"/>
      <c r="R398" s="324"/>
      <c r="S398" s="324"/>
      <c r="T398" s="324"/>
      <c r="U398" s="324"/>
      <c r="V398" s="324"/>
      <c r="W398" s="324"/>
      <c r="X398" s="324"/>
      <c r="Y398" s="324"/>
      <c r="Z398" s="324"/>
      <c r="AA398" s="324"/>
      <c r="AB398" s="324"/>
      <c r="AC398" s="324"/>
      <c r="AD398" s="324"/>
      <c r="AE398" s="324"/>
      <c r="AF398" s="324"/>
      <c r="AG398" s="324"/>
      <c r="AH398" s="324"/>
      <c r="AI398" s="324"/>
      <c r="AJ398" s="324"/>
      <c r="AK398" s="325">
        <f t="shared" si="48"/>
        <v>0</v>
      </c>
      <c r="AL398" s="325">
        <v>0</v>
      </c>
    </row>
    <row r="399" spans="1:38" s="326" customFormat="1">
      <c r="A399" s="503"/>
      <c r="B399" s="504"/>
      <c r="C399" s="505" t="str">
        <f>IF($B399="","",IFERROR(VLOOKUP($B399,SERVIÇOS!$A:$F,2,0),IFERROR(VLOOKUP($B399,'COMPOSIÇÕES COMPLEMENTARES '!$C:$K,2,0),"")))</f>
        <v/>
      </c>
      <c r="D399" s="506" t="str">
        <f>IF($B399="","",IFERROR(VLOOKUP($B399,SERVIÇOS!$A:$F,3,0),IFERROR(VLOOKUP($B399,'COMPOSIÇÕES COMPLEMENTARES '!$C:$K,3,0),"")))</f>
        <v/>
      </c>
      <c r="E399" s="507"/>
      <c r="F399" s="508" t="str">
        <f>IF($B399="","",IFERROR(VLOOKUP($B399,SERVIÇOS!$A:$F,4,0),IFERROR(VLOOKUP($B399,'COMPOSIÇÕES COMPLEMENTARES '!$C:$K,6,0),"")))</f>
        <v/>
      </c>
      <c r="G399" s="508" t="str">
        <f>IF($B399="","",IFERROR(VLOOKUP($B399,SERVIÇOS!$A:$F,5,0),IFERROR(VLOOKUP($B399,'COMPOSIÇÕES COMPLEMENTARES '!$C:$K,7,0),"")))</f>
        <v/>
      </c>
      <c r="H399" s="508" t="str">
        <f t="shared" si="44"/>
        <v/>
      </c>
      <c r="I399" s="508" t="str">
        <f t="shared" si="45"/>
        <v/>
      </c>
      <c r="J399" s="508" t="str">
        <f t="shared" si="46"/>
        <v/>
      </c>
      <c r="K399" s="508" t="str">
        <f t="shared" si="47"/>
        <v/>
      </c>
      <c r="L399" s="508"/>
      <c r="M399" s="324"/>
      <c r="N399" s="324"/>
      <c r="O399" s="324"/>
      <c r="P399" s="324"/>
      <c r="Q399" s="324"/>
      <c r="R399" s="324"/>
      <c r="S399" s="324"/>
      <c r="T399" s="324"/>
      <c r="U399" s="324"/>
      <c r="V399" s="324"/>
      <c r="W399" s="324"/>
      <c r="X399" s="324"/>
      <c r="Y399" s="324"/>
      <c r="Z399" s="324"/>
      <c r="AA399" s="324"/>
      <c r="AB399" s="324"/>
      <c r="AC399" s="324"/>
      <c r="AD399" s="324"/>
      <c r="AE399" s="324"/>
      <c r="AF399" s="324"/>
      <c r="AG399" s="324"/>
      <c r="AH399" s="324"/>
      <c r="AI399" s="324"/>
      <c r="AJ399" s="324"/>
      <c r="AK399" s="325">
        <f t="shared" si="48"/>
        <v>0</v>
      </c>
      <c r="AL399" s="325">
        <v>0</v>
      </c>
    </row>
    <row r="400" spans="1:38" s="326" customFormat="1">
      <c r="A400" s="503"/>
      <c r="B400" s="504"/>
      <c r="C400" s="505" t="str">
        <f>IF($B400="","",IFERROR(VLOOKUP($B400,SERVIÇOS!$A:$F,2,0),IFERROR(VLOOKUP($B400,'COMPOSIÇÕES COMPLEMENTARES '!$C:$K,2,0),"")))</f>
        <v/>
      </c>
      <c r="D400" s="506" t="str">
        <f>IF($B400="","",IFERROR(VLOOKUP($B400,SERVIÇOS!$A:$F,3,0),IFERROR(VLOOKUP($B400,'COMPOSIÇÕES COMPLEMENTARES '!$C:$K,3,0),"")))</f>
        <v/>
      </c>
      <c r="E400" s="507"/>
      <c r="F400" s="508" t="str">
        <f>IF($B400="","",IFERROR(VLOOKUP($B400,SERVIÇOS!$A:$F,4,0),IFERROR(VLOOKUP($B400,'COMPOSIÇÕES COMPLEMENTARES '!$C:$K,6,0),"")))</f>
        <v/>
      </c>
      <c r="G400" s="508" t="str">
        <f>IF($B400="","",IFERROR(VLOOKUP($B400,SERVIÇOS!$A:$F,5,0),IFERROR(VLOOKUP($B400,'COMPOSIÇÕES COMPLEMENTARES '!$C:$K,7,0),"")))</f>
        <v/>
      </c>
      <c r="H400" s="508" t="str">
        <f t="shared" si="44"/>
        <v/>
      </c>
      <c r="I400" s="508" t="str">
        <f t="shared" si="45"/>
        <v/>
      </c>
      <c r="J400" s="508" t="str">
        <f t="shared" si="46"/>
        <v/>
      </c>
      <c r="K400" s="508" t="str">
        <f t="shared" si="47"/>
        <v/>
      </c>
      <c r="L400" s="508"/>
      <c r="M400" s="324"/>
      <c r="N400" s="324"/>
      <c r="O400" s="324"/>
      <c r="P400" s="324"/>
      <c r="Q400" s="324"/>
      <c r="R400" s="324"/>
      <c r="S400" s="324"/>
      <c r="T400" s="324"/>
      <c r="U400" s="324"/>
      <c r="V400" s="324"/>
      <c r="W400" s="324"/>
      <c r="X400" s="324"/>
      <c r="Y400" s="324"/>
      <c r="Z400" s="324"/>
      <c r="AA400" s="324"/>
      <c r="AB400" s="324"/>
      <c r="AC400" s="324"/>
      <c r="AD400" s="324"/>
      <c r="AE400" s="324"/>
      <c r="AF400" s="324"/>
      <c r="AG400" s="324"/>
      <c r="AH400" s="324"/>
      <c r="AI400" s="324"/>
      <c r="AJ400" s="324"/>
      <c r="AK400" s="325">
        <f t="shared" si="48"/>
        <v>0</v>
      </c>
      <c r="AL400" s="325">
        <v>0</v>
      </c>
    </row>
    <row r="401" spans="1:38" s="326" customFormat="1">
      <c r="A401" s="503"/>
      <c r="B401" s="504"/>
      <c r="C401" s="505" t="str">
        <f>IF($B401="","",IFERROR(VLOOKUP($B401,SERVIÇOS!$A:$F,2,0),IFERROR(VLOOKUP($B401,'COMPOSIÇÕES COMPLEMENTARES '!$C:$K,2,0),"")))</f>
        <v/>
      </c>
      <c r="D401" s="506" t="str">
        <f>IF($B401="","",IFERROR(VLOOKUP($B401,SERVIÇOS!$A:$F,3,0),IFERROR(VLOOKUP($B401,'COMPOSIÇÕES COMPLEMENTARES '!$C:$K,3,0),"")))</f>
        <v/>
      </c>
      <c r="E401" s="507"/>
      <c r="F401" s="508" t="str">
        <f>IF($B401="","",IFERROR(VLOOKUP($B401,SERVIÇOS!$A:$F,4,0),IFERROR(VLOOKUP($B401,'COMPOSIÇÕES COMPLEMENTARES '!$C:$K,6,0),"")))</f>
        <v/>
      </c>
      <c r="G401" s="508" t="str">
        <f>IF($B401="","",IFERROR(VLOOKUP($B401,SERVIÇOS!$A:$F,5,0),IFERROR(VLOOKUP($B401,'COMPOSIÇÕES COMPLEMENTARES '!$C:$K,7,0),"")))</f>
        <v/>
      </c>
      <c r="H401" s="508" t="str">
        <f t="shared" si="44"/>
        <v/>
      </c>
      <c r="I401" s="508" t="str">
        <f t="shared" si="45"/>
        <v/>
      </c>
      <c r="J401" s="508" t="str">
        <f t="shared" si="46"/>
        <v/>
      </c>
      <c r="K401" s="508" t="str">
        <f t="shared" si="47"/>
        <v/>
      </c>
      <c r="L401" s="508"/>
      <c r="M401" s="324"/>
      <c r="N401" s="324"/>
      <c r="O401" s="324"/>
      <c r="P401" s="324"/>
      <c r="Q401" s="324"/>
      <c r="R401" s="324"/>
      <c r="S401" s="324"/>
      <c r="T401" s="324"/>
      <c r="U401" s="324"/>
      <c r="V401" s="324"/>
      <c r="W401" s="324"/>
      <c r="X401" s="324"/>
      <c r="Y401" s="324"/>
      <c r="Z401" s="324"/>
      <c r="AA401" s="324"/>
      <c r="AB401" s="324"/>
      <c r="AC401" s="324"/>
      <c r="AD401" s="324"/>
      <c r="AE401" s="324"/>
      <c r="AF401" s="324"/>
      <c r="AG401" s="324"/>
      <c r="AH401" s="324"/>
      <c r="AI401" s="324"/>
      <c r="AJ401" s="324"/>
      <c r="AK401" s="325">
        <f t="shared" si="48"/>
        <v>0</v>
      </c>
      <c r="AL401" s="325">
        <v>0</v>
      </c>
    </row>
    <row r="402" spans="1:38" s="326" customFormat="1">
      <c r="A402" s="503"/>
      <c r="B402" s="504"/>
      <c r="C402" s="505" t="str">
        <f>IF($B402="","",IFERROR(VLOOKUP($B402,SERVIÇOS!$A:$F,2,0),IFERROR(VLOOKUP($B402,'COMPOSIÇÕES COMPLEMENTARES '!$C:$K,2,0),"")))</f>
        <v/>
      </c>
      <c r="D402" s="506" t="str">
        <f>IF($B402="","",IFERROR(VLOOKUP($B402,SERVIÇOS!$A:$F,3,0),IFERROR(VLOOKUP($B402,'COMPOSIÇÕES COMPLEMENTARES '!$C:$K,3,0),"")))</f>
        <v/>
      </c>
      <c r="E402" s="507"/>
      <c r="F402" s="508" t="str">
        <f>IF($B402="","",IFERROR(VLOOKUP($B402,SERVIÇOS!$A:$F,4,0),IFERROR(VLOOKUP($B402,'COMPOSIÇÕES COMPLEMENTARES '!$C:$K,6,0),"")))</f>
        <v/>
      </c>
      <c r="G402" s="508" t="str">
        <f>IF($B402="","",IFERROR(VLOOKUP($B402,SERVIÇOS!$A:$F,5,0),IFERROR(VLOOKUP($B402,'COMPOSIÇÕES COMPLEMENTARES '!$C:$K,7,0),"")))</f>
        <v/>
      </c>
      <c r="H402" s="508" t="str">
        <f t="shared" si="44"/>
        <v/>
      </c>
      <c r="I402" s="508" t="str">
        <f t="shared" si="45"/>
        <v/>
      </c>
      <c r="J402" s="508" t="str">
        <f t="shared" si="46"/>
        <v/>
      </c>
      <c r="K402" s="508" t="str">
        <f t="shared" si="47"/>
        <v/>
      </c>
      <c r="L402" s="508"/>
      <c r="M402" s="324"/>
      <c r="N402" s="324"/>
      <c r="O402" s="324"/>
      <c r="P402" s="324"/>
      <c r="Q402" s="324"/>
      <c r="R402" s="324"/>
      <c r="S402" s="324"/>
      <c r="T402" s="324"/>
      <c r="U402" s="324"/>
      <c r="V402" s="324"/>
      <c r="W402" s="324"/>
      <c r="X402" s="324"/>
      <c r="Y402" s="324"/>
      <c r="Z402" s="324"/>
      <c r="AA402" s="324"/>
      <c r="AB402" s="324"/>
      <c r="AC402" s="324"/>
      <c r="AD402" s="324"/>
      <c r="AE402" s="324"/>
      <c r="AF402" s="324"/>
      <c r="AG402" s="324"/>
      <c r="AH402" s="324"/>
      <c r="AI402" s="324"/>
      <c r="AJ402" s="324"/>
      <c r="AK402" s="325">
        <f t="shared" si="48"/>
        <v>0</v>
      </c>
      <c r="AL402" s="325">
        <v>0</v>
      </c>
    </row>
    <row r="403" spans="1:38" s="326" customFormat="1">
      <c r="A403" s="503"/>
      <c r="B403" s="504"/>
      <c r="C403" s="505" t="str">
        <f>IF($B403="","",IFERROR(VLOOKUP($B403,SERVIÇOS!$A:$F,2,0),IFERROR(VLOOKUP($B403,'COMPOSIÇÕES COMPLEMENTARES '!$C:$K,2,0),"")))</f>
        <v/>
      </c>
      <c r="D403" s="506" t="str">
        <f>IF($B403="","",IFERROR(VLOOKUP($B403,SERVIÇOS!$A:$F,3,0),IFERROR(VLOOKUP($B403,'COMPOSIÇÕES COMPLEMENTARES '!$C:$K,3,0),"")))</f>
        <v/>
      </c>
      <c r="E403" s="507"/>
      <c r="F403" s="508" t="str">
        <f>IF($B403="","",IFERROR(VLOOKUP($B403,SERVIÇOS!$A:$F,4,0),IFERROR(VLOOKUP($B403,'COMPOSIÇÕES COMPLEMENTARES '!$C:$K,6,0),"")))</f>
        <v/>
      </c>
      <c r="G403" s="508" t="str">
        <f>IF($B403="","",IFERROR(VLOOKUP($B403,SERVIÇOS!$A:$F,5,0),IFERROR(VLOOKUP($B403,'COMPOSIÇÕES COMPLEMENTARES '!$C:$K,7,0),"")))</f>
        <v/>
      </c>
      <c r="H403" s="508" t="str">
        <f t="shared" si="44"/>
        <v/>
      </c>
      <c r="I403" s="508" t="str">
        <f t="shared" si="45"/>
        <v/>
      </c>
      <c r="J403" s="508" t="str">
        <f t="shared" si="46"/>
        <v/>
      </c>
      <c r="K403" s="508" t="str">
        <f t="shared" si="47"/>
        <v/>
      </c>
      <c r="L403" s="508"/>
      <c r="M403" s="324"/>
      <c r="N403" s="324"/>
      <c r="O403" s="324"/>
      <c r="P403" s="324"/>
      <c r="Q403" s="324"/>
      <c r="R403" s="324"/>
      <c r="S403" s="324"/>
      <c r="T403" s="324"/>
      <c r="U403" s="324"/>
      <c r="V403" s="324"/>
      <c r="W403" s="324"/>
      <c r="X403" s="324"/>
      <c r="Y403" s="324"/>
      <c r="Z403" s="324"/>
      <c r="AA403" s="324"/>
      <c r="AB403" s="324"/>
      <c r="AC403" s="324"/>
      <c r="AD403" s="324"/>
      <c r="AE403" s="324"/>
      <c r="AF403" s="324"/>
      <c r="AG403" s="324"/>
      <c r="AH403" s="324"/>
      <c r="AI403" s="324"/>
      <c r="AJ403" s="324"/>
      <c r="AK403" s="325">
        <f t="shared" si="48"/>
        <v>0</v>
      </c>
      <c r="AL403" s="325">
        <v>0</v>
      </c>
    </row>
    <row r="404" spans="1:38" s="326" customFormat="1">
      <c r="A404" s="503"/>
      <c r="B404" s="504"/>
      <c r="C404" s="505" t="str">
        <f>IF($B404="","",IFERROR(VLOOKUP($B404,SERVIÇOS!$A:$F,2,0),IFERROR(VLOOKUP($B404,'COMPOSIÇÕES COMPLEMENTARES '!$C:$K,2,0),"")))</f>
        <v/>
      </c>
      <c r="D404" s="506" t="str">
        <f>IF($B404="","",IFERROR(VLOOKUP($B404,SERVIÇOS!$A:$F,3,0),IFERROR(VLOOKUP($B404,'COMPOSIÇÕES COMPLEMENTARES '!$C:$K,3,0),"")))</f>
        <v/>
      </c>
      <c r="E404" s="507"/>
      <c r="F404" s="508" t="str">
        <f>IF($B404="","",IFERROR(VLOOKUP($B404,SERVIÇOS!$A:$F,4,0),IFERROR(VLOOKUP($B404,'COMPOSIÇÕES COMPLEMENTARES '!$C:$K,6,0),"")))</f>
        <v/>
      </c>
      <c r="G404" s="508" t="str">
        <f>IF($B404="","",IFERROR(VLOOKUP($B404,SERVIÇOS!$A:$F,5,0),IFERROR(VLOOKUP($B404,'COMPOSIÇÕES COMPLEMENTARES '!$C:$K,7,0),"")))</f>
        <v/>
      </c>
      <c r="H404" s="508" t="str">
        <f t="shared" si="44"/>
        <v/>
      </c>
      <c r="I404" s="508" t="str">
        <f t="shared" si="45"/>
        <v/>
      </c>
      <c r="J404" s="508" t="str">
        <f t="shared" si="46"/>
        <v/>
      </c>
      <c r="K404" s="508" t="str">
        <f t="shared" si="47"/>
        <v/>
      </c>
      <c r="L404" s="508"/>
      <c r="M404" s="324"/>
      <c r="N404" s="324"/>
      <c r="O404" s="324"/>
      <c r="P404" s="324"/>
      <c r="Q404" s="324"/>
      <c r="R404" s="324"/>
      <c r="S404" s="324"/>
      <c r="T404" s="324"/>
      <c r="U404" s="324"/>
      <c r="V404" s="324"/>
      <c r="W404" s="324"/>
      <c r="X404" s="324"/>
      <c r="Y404" s="324"/>
      <c r="Z404" s="324"/>
      <c r="AA404" s="324"/>
      <c r="AB404" s="324"/>
      <c r="AC404" s="324"/>
      <c r="AD404" s="324"/>
      <c r="AE404" s="324"/>
      <c r="AF404" s="324"/>
      <c r="AG404" s="324"/>
      <c r="AH404" s="324"/>
      <c r="AI404" s="324"/>
      <c r="AJ404" s="324"/>
      <c r="AK404" s="325">
        <f t="shared" si="48"/>
        <v>0</v>
      </c>
      <c r="AL404" s="325">
        <v>0</v>
      </c>
    </row>
    <row r="405" spans="1:38" s="326" customFormat="1">
      <c r="A405" s="503"/>
      <c r="B405" s="504"/>
      <c r="C405" s="505" t="str">
        <f>IF($B405="","",IFERROR(VLOOKUP($B405,SERVIÇOS!$A:$F,2,0),IFERROR(VLOOKUP($B405,'COMPOSIÇÕES COMPLEMENTARES '!$C:$K,2,0),"")))</f>
        <v/>
      </c>
      <c r="D405" s="506" t="str">
        <f>IF($B405="","",IFERROR(VLOOKUP($B405,SERVIÇOS!$A:$F,3,0),IFERROR(VLOOKUP($B405,'COMPOSIÇÕES COMPLEMENTARES '!$C:$K,3,0),"")))</f>
        <v/>
      </c>
      <c r="E405" s="507"/>
      <c r="F405" s="508" t="str">
        <f>IF($B405="","",IFERROR(VLOOKUP($B405,SERVIÇOS!$A:$F,4,0),IFERROR(VLOOKUP($B405,'COMPOSIÇÕES COMPLEMENTARES '!$C:$K,6,0),"")))</f>
        <v/>
      </c>
      <c r="G405" s="508" t="str">
        <f>IF($B405="","",IFERROR(VLOOKUP($B405,SERVIÇOS!$A:$F,5,0),IFERROR(VLOOKUP($B405,'COMPOSIÇÕES COMPLEMENTARES '!$C:$K,7,0),"")))</f>
        <v/>
      </c>
      <c r="H405" s="508" t="str">
        <f t="shared" si="44"/>
        <v/>
      </c>
      <c r="I405" s="508" t="str">
        <f t="shared" si="45"/>
        <v/>
      </c>
      <c r="J405" s="508" t="str">
        <f t="shared" si="46"/>
        <v/>
      </c>
      <c r="K405" s="508" t="str">
        <f t="shared" si="47"/>
        <v/>
      </c>
      <c r="L405" s="508"/>
      <c r="M405" s="324"/>
      <c r="N405" s="324"/>
      <c r="O405" s="324"/>
      <c r="P405" s="324"/>
      <c r="Q405" s="324"/>
      <c r="R405" s="324"/>
      <c r="S405" s="324"/>
      <c r="T405" s="324"/>
      <c r="U405" s="324"/>
      <c r="V405" s="324"/>
      <c r="W405" s="324"/>
      <c r="X405" s="324"/>
      <c r="Y405" s="324"/>
      <c r="Z405" s="324"/>
      <c r="AA405" s="324"/>
      <c r="AB405" s="324"/>
      <c r="AC405" s="324"/>
      <c r="AD405" s="324"/>
      <c r="AE405" s="324"/>
      <c r="AF405" s="324"/>
      <c r="AG405" s="324"/>
      <c r="AH405" s="324"/>
      <c r="AI405" s="324"/>
      <c r="AJ405" s="324"/>
      <c r="AK405" s="325">
        <f t="shared" si="48"/>
        <v>0</v>
      </c>
      <c r="AL405" s="325">
        <v>0</v>
      </c>
    </row>
    <row r="406" spans="1:38" s="326" customFormat="1">
      <c r="A406" s="503"/>
      <c r="B406" s="504"/>
      <c r="C406" s="505" t="str">
        <f>IF($B406="","",IFERROR(VLOOKUP($B406,SERVIÇOS!$A:$F,2,0),IFERROR(VLOOKUP($B406,'COMPOSIÇÕES COMPLEMENTARES '!$C:$K,2,0),"")))</f>
        <v/>
      </c>
      <c r="D406" s="506" t="str">
        <f>IF($B406="","",IFERROR(VLOOKUP($B406,SERVIÇOS!$A:$F,3,0),IFERROR(VLOOKUP($B406,'COMPOSIÇÕES COMPLEMENTARES '!$C:$K,3,0),"")))</f>
        <v/>
      </c>
      <c r="E406" s="507"/>
      <c r="F406" s="508" t="str">
        <f>IF($B406="","",IFERROR(VLOOKUP($B406,SERVIÇOS!$A:$F,4,0),IFERROR(VLOOKUP($B406,'COMPOSIÇÕES COMPLEMENTARES '!$C:$K,6,0),"")))</f>
        <v/>
      </c>
      <c r="G406" s="508" t="str">
        <f>IF($B406="","",IFERROR(VLOOKUP($B406,SERVIÇOS!$A:$F,5,0),IFERROR(VLOOKUP($B406,'COMPOSIÇÕES COMPLEMENTARES '!$C:$K,7,0),"")))</f>
        <v/>
      </c>
      <c r="H406" s="508" t="str">
        <f t="shared" si="44"/>
        <v/>
      </c>
      <c r="I406" s="508" t="str">
        <f t="shared" si="45"/>
        <v/>
      </c>
      <c r="J406" s="508" t="str">
        <f t="shared" si="46"/>
        <v/>
      </c>
      <c r="K406" s="508" t="str">
        <f t="shared" si="47"/>
        <v/>
      </c>
      <c r="L406" s="508"/>
      <c r="M406" s="324"/>
      <c r="N406" s="324"/>
      <c r="O406" s="324"/>
      <c r="P406" s="324"/>
      <c r="Q406" s="324"/>
      <c r="R406" s="324"/>
      <c r="S406" s="324"/>
      <c r="T406" s="324"/>
      <c r="U406" s="324"/>
      <c r="V406" s="324"/>
      <c r="W406" s="324"/>
      <c r="X406" s="324"/>
      <c r="Y406" s="324"/>
      <c r="Z406" s="324"/>
      <c r="AA406" s="324"/>
      <c r="AB406" s="324"/>
      <c r="AC406" s="324"/>
      <c r="AD406" s="324"/>
      <c r="AE406" s="324"/>
      <c r="AF406" s="324"/>
      <c r="AG406" s="324"/>
      <c r="AH406" s="324"/>
      <c r="AI406" s="324"/>
      <c r="AJ406" s="324"/>
      <c r="AK406" s="325">
        <f t="shared" si="48"/>
        <v>0</v>
      </c>
      <c r="AL406" s="325">
        <v>0</v>
      </c>
    </row>
    <row r="407" spans="1:38" s="326" customFormat="1">
      <c r="A407" s="503"/>
      <c r="B407" s="504"/>
      <c r="C407" s="505" t="str">
        <f>IF($B407="","",IFERROR(VLOOKUP($B407,SERVIÇOS!$A:$F,2,0),IFERROR(VLOOKUP($B407,'COMPOSIÇÕES COMPLEMENTARES '!$C:$K,2,0),"")))</f>
        <v/>
      </c>
      <c r="D407" s="506" t="str">
        <f>IF($B407="","",IFERROR(VLOOKUP($B407,SERVIÇOS!$A:$F,3,0),IFERROR(VLOOKUP($B407,'COMPOSIÇÕES COMPLEMENTARES '!$C:$K,3,0),"")))</f>
        <v/>
      </c>
      <c r="E407" s="507"/>
      <c r="F407" s="508" t="str">
        <f>IF($B407="","",IFERROR(VLOOKUP($B407,SERVIÇOS!$A:$F,4,0),IFERROR(VLOOKUP($B407,'COMPOSIÇÕES COMPLEMENTARES '!$C:$K,6,0),"")))</f>
        <v/>
      </c>
      <c r="G407" s="508" t="str">
        <f>IF($B407="","",IFERROR(VLOOKUP($B407,SERVIÇOS!$A:$F,5,0),IFERROR(VLOOKUP($B407,'COMPOSIÇÕES COMPLEMENTARES '!$C:$K,7,0),"")))</f>
        <v/>
      </c>
      <c r="H407" s="508" t="str">
        <f t="shared" ref="H407:H470" si="49">IF(E407="","",F407+G407)</f>
        <v/>
      </c>
      <c r="I407" s="508" t="str">
        <f t="shared" ref="I407:I470" si="50">IF(E407="","",ROUND((E407*F407),2))</f>
        <v/>
      </c>
      <c r="J407" s="508" t="str">
        <f t="shared" ref="J407:J470" si="51">IF(E407="","",ROUND((E407*G407),2))</f>
        <v/>
      </c>
      <c r="K407" s="508" t="str">
        <f t="shared" ref="K407:K470" si="52">IF(E407="","",ROUND((E407*H407),2))</f>
        <v/>
      </c>
      <c r="L407" s="508"/>
      <c r="M407" s="324"/>
      <c r="N407" s="324"/>
      <c r="O407" s="324"/>
      <c r="P407" s="324"/>
      <c r="Q407" s="324"/>
      <c r="R407" s="324"/>
      <c r="S407" s="324"/>
      <c r="T407" s="324"/>
      <c r="U407" s="324"/>
      <c r="V407" s="324"/>
      <c r="W407" s="324"/>
      <c r="X407" s="324"/>
      <c r="Y407" s="324"/>
      <c r="Z407" s="324"/>
      <c r="AA407" s="324"/>
      <c r="AB407" s="324"/>
      <c r="AC407" s="324"/>
      <c r="AD407" s="324"/>
      <c r="AE407" s="324"/>
      <c r="AF407" s="324"/>
      <c r="AG407" s="324"/>
      <c r="AH407" s="324"/>
      <c r="AI407" s="324"/>
      <c r="AJ407" s="324"/>
      <c r="AK407" s="325">
        <f t="shared" si="48"/>
        <v>0</v>
      </c>
      <c r="AL407" s="325">
        <v>0</v>
      </c>
    </row>
    <row r="408" spans="1:38" s="326" customFormat="1">
      <c r="A408" s="503"/>
      <c r="B408" s="504"/>
      <c r="C408" s="505" t="str">
        <f>IF($B408="","",IFERROR(VLOOKUP($B408,SERVIÇOS!$A:$F,2,0),IFERROR(VLOOKUP($B408,'COMPOSIÇÕES COMPLEMENTARES '!$C:$K,2,0),"")))</f>
        <v/>
      </c>
      <c r="D408" s="506" t="str">
        <f>IF($B408="","",IFERROR(VLOOKUP($B408,SERVIÇOS!$A:$F,3,0),IFERROR(VLOOKUP($B408,'COMPOSIÇÕES COMPLEMENTARES '!$C:$K,3,0),"")))</f>
        <v/>
      </c>
      <c r="E408" s="507"/>
      <c r="F408" s="508" t="str">
        <f>IF($B408="","",IFERROR(VLOOKUP($B408,SERVIÇOS!$A:$F,4,0),IFERROR(VLOOKUP($B408,'COMPOSIÇÕES COMPLEMENTARES '!$C:$K,6,0),"")))</f>
        <v/>
      </c>
      <c r="G408" s="508" t="str">
        <f>IF($B408="","",IFERROR(VLOOKUP($B408,SERVIÇOS!$A:$F,5,0),IFERROR(VLOOKUP($B408,'COMPOSIÇÕES COMPLEMENTARES '!$C:$K,7,0),"")))</f>
        <v/>
      </c>
      <c r="H408" s="508" t="str">
        <f t="shared" si="49"/>
        <v/>
      </c>
      <c r="I408" s="508" t="str">
        <f t="shared" si="50"/>
        <v/>
      </c>
      <c r="J408" s="508" t="str">
        <f t="shared" si="51"/>
        <v/>
      </c>
      <c r="K408" s="508" t="str">
        <f t="shared" si="52"/>
        <v/>
      </c>
      <c r="L408" s="508"/>
      <c r="M408" s="324"/>
      <c r="N408" s="324"/>
      <c r="O408" s="324"/>
      <c r="P408" s="324"/>
      <c r="Q408" s="324"/>
      <c r="R408" s="324"/>
      <c r="S408" s="324"/>
      <c r="T408" s="324"/>
      <c r="U408" s="324"/>
      <c r="V408" s="324"/>
      <c r="W408" s="324"/>
      <c r="X408" s="324"/>
      <c r="Y408" s="324"/>
      <c r="Z408" s="324"/>
      <c r="AA408" s="324"/>
      <c r="AB408" s="324"/>
      <c r="AC408" s="324"/>
      <c r="AD408" s="324"/>
      <c r="AE408" s="324"/>
      <c r="AF408" s="324"/>
      <c r="AG408" s="324"/>
      <c r="AH408" s="324"/>
      <c r="AI408" s="324"/>
      <c r="AJ408" s="324"/>
      <c r="AK408" s="325">
        <f t="shared" si="48"/>
        <v>0</v>
      </c>
      <c r="AL408" s="325">
        <v>0</v>
      </c>
    </row>
    <row r="409" spans="1:38" s="326" customFormat="1">
      <c r="A409" s="503"/>
      <c r="B409" s="504"/>
      <c r="C409" s="505" t="str">
        <f>IF($B409="","",IFERROR(VLOOKUP($B409,SERVIÇOS!$A:$F,2,0),IFERROR(VLOOKUP($B409,'COMPOSIÇÕES COMPLEMENTARES '!$C:$K,2,0),"")))</f>
        <v/>
      </c>
      <c r="D409" s="506" t="str">
        <f>IF($B409="","",IFERROR(VLOOKUP($B409,SERVIÇOS!$A:$F,3,0),IFERROR(VLOOKUP($B409,'COMPOSIÇÕES COMPLEMENTARES '!$C:$K,3,0),"")))</f>
        <v/>
      </c>
      <c r="E409" s="507"/>
      <c r="F409" s="508" t="str">
        <f>IF($B409="","",IFERROR(VLOOKUP($B409,SERVIÇOS!$A:$F,4,0),IFERROR(VLOOKUP($B409,'COMPOSIÇÕES COMPLEMENTARES '!$C:$K,6,0),"")))</f>
        <v/>
      </c>
      <c r="G409" s="508" t="str">
        <f>IF($B409="","",IFERROR(VLOOKUP($B409,SERVIÇOS!$A:$F,5,0),IFERROR(VLOOKUP($B409,'COMPOSIÇÕES COMPLEMENTARES '!$C:$K,7,0),"")))</f>
        <v/>
      </c>
      <c r="H409" s="508" t="str">
        <f t="shared" si="49"/>
        <v/>
      </c>
      <c r="I409" s="508" t="str">
        <f t="shared" si="50"/>
        <v/>
      </c>
      <c r="J409" s="508" t="str">
        <f t="shared" si="51"/>
        <v/>
      </c>
      <c r="K409" s="508" t="str">
        <f t="shared" si="52"/>
        <v/>
      </c>
      <c r="L409" s="508"/>
      <c r="M409" s="324"/>
      <c r="N409" s="324"/>
      <c r="O409" s="324"/>
      <c r="P409" s="324"/>
      <c r="Q409" s="324"/>
      <c r="R409" s="324"/>
      <c r="S409" s="324"/>
      <c r="T409" s="324"/>
      <c r="U409" s="324"/>
      <c r="V409" s="324"/>
      <c r="W409" s="324"/>
      <c r="X409" s="324"/>
      <c r="Y409" s="324"/>
      <c r="Z409" s="324"/>
      <c r="AA409" s="324"/>
      <c r="AB409" s="324"/>
      <c r="AC409" s="324"/>
      <c r="AD409" s="324"/>
      <c r="AE409" s="324"/>
      <c r="AF409" s="324"/>
      <c r="AG409" s="324"/>
      <c r="AH409" s="324"/>
      <c r="AI409" s="324"/>
      <c r="AJ409" s="324"/>
      <c r="AK409" s="325">
        <f t="shared" si="48"/>
        <v>0</v>
      </c>
      <c r="AL409" s="325">
        <v>0</v>
      </c>
    </row>
    <row r="410" spans="1:38" s="326" customFormat="1">
      <c r="A410" s="503"/>
      <c r="B410" s="504"/>
      <c r="C410" s="505" t="str">
        <f>IF($B410="","",IFERROR(VLOOKUP($B410,SERVIÇOS!$A:$F,2,0),IFERROR(VLOOKUP($B410,'COMPOSIÇÕES COMPLEMENTARES '!$C:$K,2,0),"")))</f>
        <v/>
      </c>
      <c r="D410" s="506" t="str">
        <f>IF($B410="","",IFERROR(VLOOKUP($B410,SERVIÇOS!$A:$F,3,0),IFERROR(VLOOKUP($B410,'COMPOSIÇÕES COMPLEMENTARES '!$C:$K,3,0),"")))</f>
        <v/>
      </c>
      <c r="E410" s="507"/>
      <c r="F410" s="508" t="str">
        <f>IF($B410="","",IFERROR(VLOOKUP($B410,SERVIÇOS!$A:$F,4,0),IFERROR(VLOOKUP($B410,'COMPOSIÇÕES COMPLEMENTARES '!$C:$K,6,0),"")))</f>
        <v/>
      </c>
      <c r="G410" s="508" t="str">
        <f>IF($B410="","",IFERROR(VLOOKUP($B410,SERVIÇOS!$A:$F,5,0),IFERROR(VLOOKUP($B410,'COMPOSIÇÕES COMPLEMENTARES '!$C:$K,7,0),"")))</f>
        <v/>
      </c>
      <c r="H410" s="508" t="str">
        <f t="shared" si="49"/>
        <v/>
      </c>
      <c r="I410" s="508" t="str">
        <f t="shared" si="50"/>
        <v/>
      </c>
      <c r="J410" s="508" t="str">
        <f t="shared" si="51"/>
        <v/>
      </c>
      <c r="K410" s="508" t="str">
        <f t="shared" si="52"/>
        <v/>
      </c>
      <c r="L410" s="508"/>
      <c r="M410" s="324"/>
      <c r="N410" s="324"/>
      <c r="O410" s="324"/>
      <c r="P410" s="324"/>
      <c r="Q410" s="324"/>
      <c r="R410" s="324"/>
      <c r="S410" s="324"/>
      <c r="T410" s="324"/>
      <c r="U410" s="324"/>
      <c r="V410" s="324"/>
      <c r="W410" s="324"/>
      <c r="X410" s="324"/>
      <c r="Y410" s="324"/>
      <c r="Z410" s="324"/>
      <c r="AA410" s="324"/>
      <c r="AB410" s="324"/>
      <c r="AC410" s="324"/>
      <c r="AD410" s="324"/>
      <c r="AE410" s="324"/>
      <c r="AF410" s="324"/>
      <c r="AG410" s="324"/>
      <c r="AH410" s="324"/>
      <c r="AI410" s="324"/>
      <c r="AJ410" s="324"/>
      <c r="AK410" s="325">
        <f t="shared" si="48"/>
        <v>0</v>
      </c>
      <c r="AL410" s="325">
        <v>0</v>
      </c>
    </row>
    <row r="411" spans="1:38" s="326" customFormat="1">
      <c r="A411" s="503"/>
      <c r="B411" s="504"/>
      <c r="C411" s="505" t="str">
        <f>IF($B411="","",IFERROR(VLOOKUP($B411,SERVIÇOS!$A:$F,2,0),IFERROR(VLOOKUP($B411,'COMPOSIÇÕES COMPLEMENTARES '!$C:$K,2,0),"")))</f>
        <v/>
      </c>
      <c r="D411" s="506" t="str">
        <f>IF($B411="","",IFERROR(VLOOKUP($B411,SERVIÇOS!$A:$F,3,0),IFERROR(VLOOKUP($B411,'COMPOSIÇÕES COMPLEMENTARES '!$C:$K,3,0),"")))</f>
        <v/>
      </c>
      <c r="E411" s="507"/>
      <c r="F411" s="508" t="str">
        <f>IF($B411="","",IFERROR(VLOOKUP($B411,SERVIÇOS!$A:$F,4,0),IFERROR(VLOOKUP($B411,'COMPOSIÇÕES COMPLEMENTARES '!$C:$K,6,0),"")))</f>
        <v/>
      </c>
      <c r="G411" s="508" t="str">
        <f>IF($B411="","",IFERROR(VLOOKUP($B411,SERVIÇOS!$A:$F,5,0),IFERROR(VLOOKUP($B411,'COMPOSIÇÕES COMPLEMENTARES '!$C:$K,7,0),"")))</f>
        <v/>
      </c>
      <c r="H411" s="508" t="str">
        <f t="shared" si="49"/>
        <v/>
      </c>
      <c r="I411" s="508" t="str">
        <f t="shared" si="50"/>
        <v/>
      </c>
      <c r="J411" s="508" t="str">
        <f t="shared" si="51"/>
        <v/>
      </c>
      <c r="K411" s="508" t="str">
        <f t="shared" si="52"/>
        <v/>
      </c>
      <c r="L411" s="508"/>
      <c r="M411" s="324"/>
      <c r="N411" s="324"/>
      <c r="O411" s="324"/>
      <c r="P411" s="324"/>
      <c r="Q411" s="324"/>
      <c r="R411" s="324"/>
      <c r="S411" s="324"/>
      <c r="T411" s="324"/>
      <c r="U411" s="324"/>
      <c r="V411" s="324"/>
      <c r="W411" s="324"/>
      <c r="X411" s="324"/>
      <c r="Y411" s="324"/>
      <c r="Z411" s="324"/>
      <c r="AA411" s="324"/>
      <c r="AB411" s="324"/>
      <c r="AC411" s="324"/>
      <c r="AD411" s="324"/>
      <c r="AE411" s="324"/>
      <c r="AF411" s="324"/>
      <c r="AG411" s="324"/>
      <c r="AH411" s="324"/>
      <c r="AI411" s="324"/>
      <c r="AJ411" s="324"/>
      <c r="AK411" s="325">
        <f t="shared" si="48"/>
        <v>0</v>
      </c>
      <c r="AL411" s="325">
        <v>0</v>
      </c>
    </row>
    <row r="412" spans="1:38" s="326" customFormat="1">
      <c r="A412" s="503"/>
      <c r="B412" s="504"/>
      <c r="C412" s="505" t="str">
        <f>IF($B412="","",IFERROR(VLOOKUP($B412,SERVIÇOS!$A:$F,2,0),IFERROR(VLOOKUP($B412,'COMPOSIÇÕES COMPLEMENTARES '!$C:$K,2,0),"")))</f>
        <v/>
      </c>
      <c r="D412" s="506" t="str">
        <f>IF($B412="","",IFERROR(VLOOKUP($B412,SERVIÇOS!$A:$F,3,0),IFERROR(VLOOKUP($B412,'COMPOSIÇÕES COMPLEMENTARES '!$C:$K,3,0),"")))</f>
        <v/>
      </c>
      <c r="E412" s="507"/>
      <c r="F412" s="508" t="str">
        <f>IF($B412="","",IFERROR(VLOOKUP($B412,SERVIÇOS!$A:$F,4,0),IFERROR(VLOOKUP($B412,'COMPOSIÇÕES COMPLEMENTARES '!$C:$K,6,0),"")))</f>
        <v/>
      </c>
      <c r="G412" s="508" t="str">
        <f>IF($B412="","",IFERROR(VLOOKUP($B412,SERVIÇOS!$A:$F,5,0),IFERROR(VLOOKUP($B412,'COMPOSIÇÕES COMPLEMENTARES '!$C:$K,7,0),"")))</f>
        <v/>
      </c>
      <c r="H412" s="508" t="str">
        <f t="shared" si="49"/>
        <v/>
      </c>
      <c r="I412" s="508" t="str">
        <f t="shared" si="50"/>
        <v/>
      </c>
      <c r="J412" s="508" t="str">
        <f t="shared" si="51"/>
        <v/>
      </c>
      <c r="K412" s="508" t="str">
        <f t="shared" si="52"/>
        <v/>
      </c>
      <c r="L412" s="508"/>
      <c r="M412" s="324"/>
      <c r="N412" s="324"/>
      <c r="O412" s="324"/>
      <c r="P412" s="324"/>
      <c r="Q412" s="324"/>
      <c r="R412" s="324"/>
      <c r="S412" s="324"/>
      <c r="T412" s="324"/>
      <c r="U412" s="324"/>
      <c r="V412" s="324"/>
      <c r="W412" s="324"/>
      <c r="X412" s="324"/>
      <c r="Y412" s="324"/>
      <c r="Z412" s="324"/>
      <c r="AA412" s="324"/>
      <c r="AB412" s="324"/>
      <c r="AC412" s="324"/>
      <c r="AD412" s="324"/>
      <c r="AE412" s="324"/>
      <c r="AF412" s="324"/>
      <c r="AG412" s="324"/>
      <c r="AH412" s="324"/>
      <c r="AI412" s="324"/>
      <c r="AJ412" s="324"/>
      <c r="AK412" s="325">
        <f t="shared" si="48"/>
        <v>0</v>
      </c>
      <c r="AL412" s="325">
        <v>0</v>
      </c>
    </row>
    <row r="413" spans="1:38" s="326" customFormat="1">
      <c r="A413" s="503"/>
      <c r="B413" s="504"/>
      <c r="C413" s="505" t="str">
        <f>IF($B413="","",IFERROR(VLOOKUP($B413,SERVIÇOS!$A:$F,2,0),IFERROR(VLOOKUP($B413,'COMPOSIÇÕES COMPLEMENTARES '!$C:$K,2,0),"")))</f>
        <v/>
      </c>
      <c r="D413" s="506" t="str">
        <f>IF($B413="","",IFERROR(VLOOKUP($B413,SERVIÇOS!$A:$F,3,0),IFERROR(VLOOKUP($B413,'COMPOSIÇÕES COMPLEMENTARES '!$C:$K,3,0),"")))</f>
        <v/>
      </c>
      <c r="E413" s="507"/>
      <c r="F413" s="508" t="str">
        <f>IF($B413="","",IFERROR(VLOOKUP($B413,SERVIÇOS!$A:$F,4,0),IFERROR(VLOOKUP($B413,'COMPOSIÇÕES COMPLEMENTARES '!$C:$K,6,0),"")))</f>
        <v/>
      </c>
      <c r="G413" s="508" t="str">
        <f>IF($B413="","",IFERROR(VLOOKUP($B413,SERVIÇOS!$A:$F,5,0),IFERROR(VLOOKUP($B413,'COMPOSIÇÕES COMPLEMENTARES '!$C:$K,7,0),"")))</f>
        <v/>
      </c>
      <c r="H413" s="508" t="str">
        <f t="shared" si="49"/>
        <v/>
      </c>
      <c r="I413" s="508" t="str">
        <f t="shared" si="50"/>
        <v/>
      </c>
      <c r="J413" s="508" t="str">
        <f t="shared" si="51"/>
        <v/>
      </c>
      <c r="K413" s="508" t="str">
        <f t="shared" si="52"/>
        <v/>
      </c>
      <c r="L413" s="508"/>
      <c r="M413" s="324"/>
      <c r="N413" s="324"/>
      <c r="O413" s="324"/>
      <c r="P413" s="324"/>
      <c r="Q413" s="324"/>
      <c r="R413" s="324"/>
      <c r="S413" s="324"/>
      <c r="T413" s="324"/>
      <c r="U413" s="324"/>
      <c r="V413" s="324"/>
      <c r="W413" s="324"/>
      <c r="X413" s="324"/>
      <c r="Y413" s="324"/>
      <c r="Z413" s="324"/>
      <c r="AA413" s="324"/>
      <c r="AB413" s="324"/>
      <c r="AC413" s="324"/>
      <c r="AD413" s="324"/>
      <c r="AE413" s="324"/>
      <c r="AF413" s="324"/>
      <c r="AG413" s="324"/>
      <c r="AH413" s="324"/>
      <c r="AI413" s="324"/>
      <c r="AJ413" s="324"/>
      <c r="AK413" s="325">
        <f t="shared" si="48"/>
        <v>0</v>
      </c>
      <c r="AL413" s="325">
        <v>0</v>
      </c>
    </row>
    <row r="414" spans="1:38" s="326" customFormat="1">
      <c r="A414" s="503"/>
      <c r="B414" s="504"/>
      <c r="C414" s="505" t="str">
        <f>IF($B414="","",IFERROR(VLOOKUP($B414,SERVIÇOS!$A:$F,2,0),IFERROR(VLOOKUP($B414,'COMPOSIÇÕES COMPLEMENTARES '!$C:$K,2,0),"")))</f>
        <v/>
      </c>
      <c r="D414" s="506" t="str">
        <f>IF($B414="","",IFERROR(VLOOKUP($B414,SERVIÇOS!$A:$F,3,0),IFERROR(VLOOKUP($B414,'COMPOSIÇÕES COMPLEMENTARES '!$C:$K,3,0),"")))</f>
        <v/>
      </c>
      <c r="E414" s="507"/>
      <c r="F414" s="508" t="str">
        <f>IF($B414="","",IFERROR(VLOOKUP($B414,SERVIÇOS!$A:$F,4,0),IFERROR(VLOOKUP($B414,'COMPOSIÇÕES COMPLEMENTARES '!$C:$K,6,0),"")))</f>
        <v/>
      </c>
      <c r="G414" s="508" t="str">
        <f>IF($B414="","",IFERROR(VLOOKUP($B414,SERVIÇOS!$A:$F,5,0),IFERROR(VLOOKUP($B414,'COMPOSIÇÕES COMPLEMENTARES '!$C:$K,7,0),"")))</f>
        <v/>
      </c>
      <c r="H414" s="508" t="str">
        <f t="shared" si="49"/>
        <v/>
      </c>
      <c r="I414" s="508" t="str">
        <f t="shared" si="50"/>
        <v/>
      </c>
      <c r="J414" s="508" t="str">
        <f t="shared" si="51"/>
        <v/>
      </c>
      <c r="K414" s="508" t="str">
        <f t="shared" si="52"/>
        <v/>
      </c>
      <c r="L414" s="508"/>
      <c r="M414" s="324"/>
      <c r="N414" s="324"/>
      <c r="O414" s="324"/>
      <c r="P414" s="324"/>
      <c r="Q414" s="324"/>
      <c r="R414" s="324"/>
      <c r="S414" s="324"/>
      <c r="T414" s="324"/>
      <c r="U414" s="324"/>
      <c r="V414" s="324"/>
      <c r="W414" s="324"/>
      <c r="X414" s="324"/>
      <c r="Y414" s="324"/>
      <c r="Z414" s="324"/>
      <c r="AA414" s="324"/>
      <c r="AB414" s="324"/>
      <c r="AC414" s="324"/>
      <c r="AD414" s="324"/>
      <c r="AE414" s="324"/>
      <c r="AF414" s="324"/>
      <c r="AG414" s="324"/>
      <c r="AH414" s="324"/>
      <c r="AI414" s="324"/>
      <c r="AJ414" s="324"/>
      <c r="AK414" s="325">
        <f t="shared" si="48"/>
        <v>0</v>
      </c>
      <c r="AL414" s="325">
        <v>0</v>
      </c>
    </row>
    <row r="415" spans="1:38" s="326" customFormat="1">
      <c r="A415" s="503"/>
      <c r="B415" s="504"/>
      <c r="C415" s="505" t="str">
        <f>IF($B415="","",IFERROR(VLOOKUP($B415,SERVIÇOS!$A:$F,2,0),IFERROR(VLOOKUP($B415,'COMPOSIÇÕES COMPLEMENTARES '!$C:$K,2,0),"")))</f>
        <v/>
      </c>
      <c r="D415" s="506" t="str">
        <f>IF($B415="","",IFERROR(VLOOKUP($B415,SERVIÇOS!$A:$F,3,0),IFERROR(VLOOKUP($B415,'COMPOSIÇÕES COMPLEMENTARES '!$C:$K,3,0),"")))</f>
        <v/>
      </c>
      <c r="E415" s="507"/>
      <c r="F415" s="508" t="str">
        <f>IF($B415="","",IFERROR(VLOOKUP($B415,SERVIÇOS!$A:$F,4,0),IFERROR(VLOOKUP($B415,'COMPOSIÇÕES COMPLEMENTARES '!$C:$K,6,0),"")))</f>
        <v/>
      </c>
      <c r="G415" s="508" t="str">
        <f>IF($B415="","",IFERROR(VLOOKUP($B415,SERVIÇOS!$A:$F,5,0),IFERROR(VLOOKUP($B415,'COMPOSIÇÕES COMPLEMENTARES '!$C:$K,7,0),"")))</f>
        <v/>
      </c>
      <c r="H415" s="508" t="str">
        <f t="shared" si="49"/>
        <v/>
      </c>
      <c r="I415" s="508" t="str">
        <f t="shared" si="50"/>
        <v/>
      </c>
      <c r="J415" s="508" t="str">
        <f t="shared" si="51"/>
        <v/>
      </c>
      <c r="K415" s="508" t="str">
        <f t="shared" si="52"/>
        <v/>
      </c>
      <c r="L415" s="508"/>
      <c r="M415" s="324"/>
      <c r="N415" s="324"/>
      <c r="O415" s="324"/>
      <c r="P415" s="324"/>
      <c r="Q415" s="324"/>
      <c r="R415" s="324"/>
      <c r="S415" s="324"/>
      <c r="T415" s="324"/>
      <c r="U415" s="324"/>
      <c r="V415" s="324"/>
      <c r="W415" s="324"/>
      <c r="X415" s="324"/>
      <c r="Y415" s="324"/>
      <c r="Z415" s="324"/>
      <c r="AA415" s="324"/>
      <c r="AB415" s="324"/>
      <c r="AC415" s="324"/>
      <c r="AD415" s="324"/>
      <c r="AE415" s="324"/>
      <c r="AF415" s="324"/>
      <c r="AG415" s="324"/>
      <c r="AH415" s="324"/>
      <c r="AI415" s="324"/>
      <c r="AJ415" s="324"/>
      <c r="AK415" s="325">
        <f t="shared" si="48"/>
        <v>0</v>
      </c>
      <c r="AL415" s="325">
        <v>0</v>
      </c>
    </row>
    <row r="416" spans="1:38" s="326" customFormat="1">
      <c r="A416" s="503"/>
      <c r="B416" s="504"/>
      <c r="C416" s="505" t="str">
        <f>IF($B416="","",IFERROR(VLOOKUP($B416,SERVIÇOS!$A:$F,2,0),IFERROR(VLOOKUP($B416,'COMPOSIÇÕES COMPLEMENTARES '!$C:$K,2,0),"")))</f>
        <v/>
      </c>
      <c r="D416" s="506" t="str">
        <f>IF($B416="","",IFERROR(VLOOKUP($B416,SERVIÇOS!$A:$F,3,0),IFERROR(VLOOKUP($B416,'COMPOSIÇÕES COMPLEMENTARES '!$C:$K,3,0),"")))</f>
        <v/>
      </c>
      <c r="E416" s="507"/>
      <c r="F416" s="508" t="str">
        <f>IF($B416="","",IFERROR(VLOOKUP($B416,SERVIÇOS!$A:$F,4,0),IFERROR(VLOOKUP($B416,'COMPOSIÇÕES COMPLEMENTARES '!$C:$K,6,0),"")))</f>
        <v/>
      </c>
      <c r="G416" s="508" t="str">
        <f>IF($B416="","",IFERROR(VLOOKUP($B416,SERVIÇOS!$A:$F,5,0),IFERROR(VLOOKUP($B416,'COMPOSIÇÕES COMPLEMENTARES '!$C:$K,7,0),"")))</f>
        <v/>
      </c>
      <c r="H416" s="508" t="str">
        <f t="shared" si="49"/>
        <v/>
      </c>
      <c r="I416" s="508" t="str">
        <f t="shared" si="50"/>
        <v/>
      </c>
      <c r="J416" s="508" t="str">
        <f t="shared" si="51"/>
        <v/>
      </c>
      <c r="K416" s="508" t="str">
        <f t="shared" si="52"/>
        <v/>
      </c>
      <c r="L416" s="508"/>
      <c r="M416" s="324"/>
      <c r="N416" s="324"/>
      <c r="O416" s="324"/>
      <c r="P416" s="324"/>
      <c r="Q416" s="324"/>
      <c r="R416" s="324"/>
      <c r="S416" s="324"/>
      <c r="T416" s="324"/>
      <c r="U416" s="324"/>
      <c r="V416" s="324"/>
      <c r="W416" s="324"/>
      <c r="X416" s="324"/>
      <c r="Y416" s="324"/>
      <c r="Z416" s="324"/>
      <c r="AA416" s="324"/>
      <c r="AB416" s="324"/>
      <c r="AC416" s="324"/>
      <c r="AD416" s="324"/>
      <c r="AE416" s="324"/>
      <c r="AF416" s="324"/>
      <c r="AG416" s="324"/>
      <c r="AH416" s="324"/>
      <c r="AI416" s="324"/>
      <c r="AJ416" s="324"/>
      <c r="AK416" s="325">
        <f t="shared" si="48"/>
        <v>0</v>
      </c>
      <c r="AL416" s="325">
        <v>0</v>
      </c>
    </row>
    <row r="417" spans="1:38" s="326" customFormat="1">
      <c r="A417" s="503"/>
      <c r="B417" s="504"/>
      <c r="C417" s="505" t="str">
        <f>IF($B417="","",IFERROR(VLOOKUP($B417,SERVIÇOS!$A:$F,2,0),IFERROR(VLOOKUP($B417,'COMPOSIÇÕES COMPLEMENTARES '!$C:$K,2,0),"")))</f>
        <v/>
      </c>
      <c r="D417" s="506" t="str">
        <f>IF($B417="","",IFERROR(VLOOKUP($B417,SERVIÇOS!$A:$F,3,0),IFERROR(VLOOKUP($B417,'COMPOSIÇÕES COMPLEMENTARES '!$C:$K,3,0),"")))</f>
        <v/>
      </c>
      <c r="E417" s="507"/>
      <c r="F417" s="508" t="str">
        <f>IF($B417="","",IFERROR(VLOOKUP($B417,SERVIÇOS!$A:$F,4,0),IFERROR(VLOOKUP($B417,'COMPOSIÇÕES COMPLEMENTARES '!$C:$K,6,0),"")))</f>
        <v/>
      </c>
      <c r="G417" s="508" t="str">
        <f>IF($B417="","",IFERROR(VLOOKUP($B417,SERVIÇOS!$A:$F,5,0),IFERROR(VLOOKUP($B417,'COMPOSIÇÕES COMPLEMENTARES '!$C:$K,7,0),"")))</f>
        <v/>
      </c>
      <c r="H417" s="508" t="str">
        <f t="shared" si="49"/>
        <v/>
      </c>
      <c r="I417" s="508" t="str">
        <f t="shared" si="50"/>
        <v/>
      </c>
      <c r="J417" s="508" t="str">
        <f t="shared" si="51"/>
        <v/>
      </c>
      <c r="K417" s="508" t="str">
        <f t="shared" si="52"/>
        <v/>
      </c>
      <c r="L417" s="508"/>
      <c r="M417" s="324"/>
      <c r="N417" s="324"/>
      <c r="O417" s="324"/>
      <c r="P417" s="324"/>
      <c r="Q417" s="324"/>
      <c r="R417" s="324"/>
      <c r="S417" s="324"/>
      <c r="T417" s="324"/>
      <c r="U417" s="324"/>
      <c r="V417" s="324"/>
      <c r="W417" s="324"/>
      <c r="X417" s="324"/>
      <c r="Y417" s="324"/>
      <c r="Z417" s="324"/>
      <c r="AA417" s="324"/>
      <c r="AB417" s="324"/>
      <c r="AC417" s="324"/>
      <c r="AD417" s="324"/>
      <c r="AE417" s="324"/>
      <c r="AF417" s="324"/>
      <c r="AG417" s="324"/>
      <c r="AH417" s="324"/>
      <c r="AI417" s="324"/>
      <c r="AJ417" s="324"/>
      <c r="AK417" s="325">
        <f t="shared" si="48"/>
        <v>0</v>
      </c>
      <c r="AL417" s="325">
        <v>0</v>
      </c>
    </row>
    <row r="418" spans="1:38" s="326" customFormat="1">
      <c r="A418" s="503"/>
      <c r="B418" s="504"/>
      <c r="C418" s="505" t="str">
        <f>IF($B418="","",IFERROR(VLOOKUP($B418,SERVIÇOS!$A:$F,2,0),IFERROR(VLOOKUP($B418,'COMPOSIÇÕES COMPLEMENTARES '!$C:$K,2,0),"")))</f>
        <v/>
      </c>
      <c r="D418" s="506" t="str">
        <f>IF($B418="","",IFERROR(VLOOKUP($B418,SERVIÇOS!$A:$F,3,0),IFERROR(VLOOKUP($B418,'COMPOSIÇÕES COMPLEMENTARES '!$C:$K,3,0),"")))</f>
        <v/>
      </c>
      <c r="E418" s="507"/>
      <c r="F418" s="508" t="str">
        <f>IF($B418="","",IFERROR(VLOOKUP($B418,SERVIÇOS!$A:$F,4,0),IFERROR(VLOOKUP($B418,'COMPOSIÇÕES COMPLEMENTARES '!$C:$K,6,0),"")))</f>
        <v/>
      </c>
      <c r="G418" s="508" t="str">
        <f>IF($B418="","",IFERROR(VLOOKUP($B418,SERVIÇOS!$A:$F,5,0),IFERROR(VLOOKUP($B418,'COMPOSIÇÕES COMPLEMENTARES '!$C:$K,7,0),"")))</f>
        <v/>
      </c>
      <c r="H418" s="508" t="str">
        <f t="shared" si="49"/>
        <v/>
      </c>
      <c r="I418" s="508" t="str">
        <f t="shared" si="50"/>
        <v/>
      </c>
      <c r="J418" s="508" t="str">
        <f t="shared" si="51"/>
        <v/>
      </c>
      <c r="K418" s="508" t="str">
        <f t="shared" si="52"/>
        <v/>
      </c>
      <c r="L418" s="508"/>
      <c r="M418" s="324"/>
      <c r="N418" s="324"/>
      <c r="O418" s="324"/>
      <c r="P418" s="324"/>
      <c r="Q418" s="324"/>
      <c r="R418" s="324"/>
      <c r="S418" s="324"/>
      <c r="T418" s="324"/>
      <c r="U418" s="324"/>
      <c r="V418" s="324"/>
      <c r="W418" s="324"/>
      <c r="X418" s="324"/>
      <c r="Y418" s="324"/>
      <c r="Z418" s="324"/>
      <c r="AA418" s="324"/>
      <c r="AB418" s="324"/>
      <c r="AC418" s="324"/>
      <c r="AD418" s="324"/>
      <c r="AE418" s="324"/>
      <c r="AF418" s="324"/>
      <c r="AG418" s="324"/>
      <c r="AH418" s="324"/>
      <c r="AI418" s="324"/>
      <c r="AJ418" s="324"/>
      <c r="AK418" s="325">
        <f t="shared" si="48"/>
        <v>0</v>
      </c>
      <c r="AL418" s="325">
        <v>0</v>
      </c>
    </row>
    <row r="419" spans="1:38" s="326" customFormat="1">
      <c r="A419" s="503"/>
      <c r="B419" s="504"/>
      <c r="C419" s="505" t="str">
        <f>IF($B419="","",IFERROR(VLOOKUP($B419,SERVIÇOS!$A:$F,2,0),IFERROR(VLOOKUP($B419,'COMPOSIÇÕES COMPLEMENTARES '!$C:$K,2,0),"")))</f>
        <v/>
      </c>
      <c r="D419" s="506" t="str">
        <f>IF($B419="","",IFERROR(VLOOKUP($B419,SERVIÇOS!$A:$F,3,0),IFERROR(VLOOKUP($B419,'COMPOSIÇÕES COMPLEMENTARES '!$C:$K,3,0),"")))</f>
        <v/>
      </c>
      <c r="E419" s="507"/>
      <c r="F419" s="508" t="str">
        <f>IF($B419="","",IFERROR(VLOOKUP($B419,SERVIÇOS!$A:$F,4,0),IFERROR(VLOOKUP($B419,'COMPOSIÇÕES COMPLEMENTARES '!$C:$K,6,0),"")))</f>
        <v/>
      </c>
      <c r="G419" s="508" t="str">
        <f>IF($B419="","",IFERROR(VLOOKUP($B419,SERVIÇOS!$A:$F,5,0),IFERROR(VLOOKUP($B419,'COMPOSIÇÕES COMPLEMENTARES '!$C:$K,7,0),"")))</f>
        <v/>
      </c>
      <c r="H419" s="508" t="str">
        <f t="shared" si="49"/>
        <v/>
      </c>
      <c r="I419" s="508" t="str">
        <f t="shared" si="50"/>
        <v/>
      </c>
      <c r="J419" s="508" t="str">
        <f t="shared" si="51"/>
        <v/>
      </c>
      <c r="K419" s="508" t="str">
        <f t="shared" si="52"/>
        <v/>
      </c>
      <c r="L419" s="508"/>
      <c r="M419" s="324"/>
      <c r="N419" s="324"/>
      <c r="O419" s="324"/>
      <c r="P419" s="324"/>
      <c r="Q419" s="324"/>
      <c r="R419" s="324"/>
      <c r="S419" s="324"/>
      <c r="T419" s="324"/>
      <c r="U419" s="324"/>
      <c r="V419" s="324"/>
      <c r="W419" s="324"/>
      <c r="X419" s="324"/>
      <c r="Y419" s="324"/>
      <c r="Z419" s="324"/>
      <c r="AA419" s="324"/>
      <c r="AB419" s="324"/>
      <c r="AC419" s="324"/>
      <c r="AD419" s="324"/>
      <c r="AE419" s="324"/>
      <c r="AF419" s="324"/>
      <c r="AG419" s="324"/>
      <c r="AH419" s="324"/>
      <c r="AI419" s="324"/>
      <c r="AJ419" s="324"/>
      <c r="AK419" s="325">
        <f t="shared" si="48"/>
        <v>0</v>
      </c>
      <c r="AL419" s="325">
        <v>0</v>
      </c>
    </row>
    <row r="420" spans="1:38" s="326" customFormat="1">
      <c r="A420" s="503"/>
      <c r="B420" s="504"/>
      <c r="C420" s="505" t="str">
        <f>IF($B420="","",IFERROR(VLOOKUP($B420,SERVIÇOS!$A:$F,2,0),IFERROR(VLOOKUP($B420,'COMPOSIÇÕES COMPLEMENTARES '!$C:$K,2,0),"")))</f>
        <v/>
      </c>
      <c r="D420" s="506" t="str">
        <f>IF($B420="","",IFERROR(VLOOKUP($B420,SERVIÇOS!$A:$F,3,0),IFERROR(VLOOKUP($B420,'COMPOSIÇÕES COMPLEMENTARES '!$C:$K,3,0),"")))</f>
        <v/>
      </c>
      <c r="E420" s="507"/>
      <c r="F420" s="508" t="str">
        <f>IF($B420="","",IFERROR(VLOOKUP($B420,SERVIÇOS!$A:$F,4,0),IFERROR(VLOOKUP($B420,'COMPOSIÇÕES COMPLEMENTARES '!$C:$K,6,0),"")))</f>
        <v/>
      </c>
      <c r="G420" s="508" t="str">
        <f>IF($B420="","",IFERROR(VLOOKUP($B420,SERVIÇOS!$A:$F,5,0),IFERROR(VLOOKUP($B420,'COMPOSIÇÕES COMPLEMENTARES '!$C:$K,7,0),"")))</f>
        <v/>
      </c>
      <c r="H420" s="508" t="str">
        <f t="shared" si="49"/>
        <v/>
      </c>
      <c r="I420" s="508" t="str">
        <f t="shared" si="50"/>
        <v/>
      </c>
      <c r="J420" s="508" t="str">
        <f t="shared" si="51"/>
        <v/>
      </c>
      <c r="K420" s="508" t="str">
        <f t="shared" si="52"/>
        <v/>
      </c>
      <c r="L420" s="508"/>
      <c r="M420" s="324"/>
      <c r="N420" s="324"/>
      <c r="O420" s="324"/>
      <c r="P420" s="324"/>
      <c r="Q420" s="324"/>
      <c r="R420" s="324"/>
      <c r="S420" s="324"/>
      <c r="T420" s="324"/>
      <c r="U420" s="324"/>
      <c r="V420" s="324"/>
      <c r="W420" s="324"/>
      <c r="X420" s="324"/>
      <c r="Y420" s="324"/>
      <c r="Z420" s="324"/>
      <c r="AA420" s="324"/>
      <c r="AB420" s="324"/>
      <c r="AC420" s="324"/>
      <c r="AD420" s="324"/>
      <c r="AE420" s="324"/>
      <c r="AF420" s="324"/>
      <c r="AG420" s="324"/>
      <c r="AH420" s="324"/>
      <c r="AI420" s="324"/>
      <c r="AJ420" s="324"/>
      <c r="AK420" s="325">
        <f t="shared" si="48"/>
        <v>0</v>
      </c>
      <c r="AL420" s="325">
        <v>0</v>
      </c>
    </row>
    <row r="421" spans="1:38" s="326" customFormat="1">
      <c r="A421" s="503"/>
      <c r="B421" s="504"/>
      <c r="C421" s="505" t="str">
        <f>IF($B421="","",IFERROR(VLOOKUP($B421,SERVIÇOS!$A:$F,2,0),IFERROR(VLOOKUP($B421,'COMPOSIÇÕES COMPLEMENTARES '!$C:$K,2,0),"")))</f>
        <v/>
      </c>
      <c r="D421" s="506" t="str">
        <f>IF($B421="","",IFERROR(VLOOKUP($B421,SERVIÇOS!$A:$F,3,0),IFERROR(VLOOKUP($B421,'COMPOSIÇÕES COMPLEMENTARES '!$C:$K,3,0),"")))</f>
        <v/>
      </c>
      <c r="E421" s="507"/>
      <c r="F421" s="508" t="str">
        <f>IF($B421="","",IFERROR(VLOOKUP($B421,SERVIÇOS!$A:$F,4,0),IFERROR(VLOOKUP($B421,'COMPOSIÇÕES COMPLEMENTARES '!$C:$K,6,0),"")))</f>
        <v/>
      </c>
      <c r="G421" s="508" t="str">
        <f>IF($B421="","",IFERROR(VLOOKUP($B421,SERVIÇOS!$A:$F,5,0),IFERROR(VLOOKUP($B421,'COMPOSIÇÕES COMPLEMENTARES '!$C:$K,7,0),"")))</f>
        <v/>
      </c>
      <c r="H421" s="508" t="str">
        <f t="shared" si="49"/>
        <v/>
      </c>
      <c r="I421" s="508" t="str">
        <f t="shared" si="50"/>
        <v/>
      </c>
      <c r="J421" s="508" t="str">
        <f t="shared" si="51"/>
        <v/>
      </c>
      <c r="K421" s="508" t="str">
        <f t="shared" si="52"/>
        <v/>
      </c>
      <c r="L421" s="508"/>
      <c r="M421" s="324"/>
      <c r="N421" s="324"/>
      <c r="O421" s="324"/>
      <c r="P421" s="324"/>
      <c r="Q421" s="324"/>
      <c r="R421" s="324"/>
      <c r="S421" s="324"/>
      <c r="T421" s="324"/>
      <c r="U421" s="324"/>
      <c r="V421" s="324"/>
      <c r="W421" s="324"/>
      <c r="X421" s="324"/>
      <c r="Y421" s="324"/>
      <c r="Z421" s="324"/>
      <c r="AA421" s="324"/>
      <c r="AB421" s="324"/>
      <c r="AC421" s="324"/>
      <c r="AD421" s="324"/>
      <c r="AE421" s="324"/>
      <c r="AF421" s="324"/>
      <c r="AG421" s="324"/>
      <c r="AH421" s="324"/>
      <c r="AI421" s="324"/>
      <c r="AJ421" s="324"/>
      <c r="AK421" s="325">
        <f t="shared" si="48"/>
        <v>0</v>
      </c>
      <c r="AL421" s="325">
        <v>0</v>
      </c>
    </row>
    <row r="422" spans="1:38" s="326" customFormat="1">
      <c r="A422" s="503"/>
      <c r="B422" s="504"/>
      <c r="C422" s="505" t="str">
        <f>IF($B422="","",IFERROR(VLOOKUP($B422,SERVIÇOS!$A:$F,2,0),IFERROR(VLOOKUP($B422,'COMPOSIÇÕES COMPLEMENTARES '!$C:$K,2,0),"")))</f>
        <v/>
      </c>
      <c r="D422" s="506" t="str">
        <f>IF($B422="","",IFERROR(VLOOKUP($B422,SERVIÇOS!$A:$F,3,0),IFERROR(VLOOKUP($B422,'COMPOSIÇÕES COMPLEMENTARES '!$C:$K,3,0),"")))</f>
        <v/>
      </c>
      <c r="E422" s="507"/>
      <c r="F422" s="508" t="str">
        <f>IF($B422="","",IFERROR(VLOOKUP($B422,SERVIÇOS!$A:$F,4,0),IFERROR(VLOOKUP($B422,'COMPOSIÇÕES COMPLEMENTARES '!$C:$K,6,0),"")))</f>
        <v/>
      </c>
      <c r="G422" s="508" t="str">
        <f>IF($B422="","",IFERROR(VLOOKUP($B422,SERVIÇOS!$A:$F,5,0),IFERROR(VLOOKUP($B422,'COMPOSIÇÕES COMPLEMENTARES '!$C:$K,7,0),"")))</f>
        <v/>
      </c>
      <c r="H422" s="508" t="str">
        <f t="shared" si="49"/>
        <v/>
      </c>
      <c r="I422" s="508" t="str">
        <f t="shared" si="50"/>
        <v/>
      </c>
      <c r="J422" s="508" t="str">
        <f t="shared" si="51"/>
        <v/>
      </c>
      <c r="K422" s="508" t="str">
        <f t="shared" si="52"/>
        <v/>
      </c>
      <c r="L422" s="508"/>
      <c r="M422" s="324"/>
      <c r="N422" s="324"/>
      <c r="O422" s="324"/>
      <c r="P422" s="324"/>
      <c r="Q422" s="324"/>
      <c r="R422" s="324"/>
      <c r="S422" s="324"/>
      <c r="T422" s="324"/>
      <c r="U422" s="324"/>
      <c r="V422" s="324"/>
      <c r="W422" s="324"/>
      <c r="X422" s="324"/>
      <c r="Y422" s="324"/>
      <c r="Z422" s="324"/>
      <c r="AA422" s="324"/>
      <c r="AB422" s="324"/>
      <c r="AC422" s="324"/>
      <c r="AD422" s="324"/>
      <c r="AE422" s="324"/>
      <c r="AF422" s="324"/>
      <c r="AG422" s="324"/>
      <c r="AH422" s="324"/>
      <c r="AI422" s="324"/>
      <c r="AJ422" s="324"/>
      <c r="AK422" s="325">
        <f t="shared" si="48"/>
        <v>0</v>
      </c>
      <c r="AL422" s="325">
        <v>0</v>
      </c>
    </row>
    <row r="423" spans="1:38" s="326" customFormat="1">
      <c r="A423" s="503"/>
      <c r="B423" s="504"/>
      <c r="C423" s="505" t="str">
        <f>IF($B423="","",IFERROR(VLOOKUP($B423,SERVIÇOS!$A:$F,2,0),IFERROR(VLOOKUP($B423,'COMPOSIÇÕES COMPLEMENTARES '!$C:$K,2,0),"")))</f>
        <v/>
      </c>
      <c r="D423" s="506" t="str">
        <f>IF($B423="","",IFERROR(VLOOKUP($B423,SERVIÇOS!$A:$F,3,0),IFERROR(VLOOKUP($B423,'COMPOSIÇÕES COMPLEMENTARES '!$C:$K,3,0),"")))</f>
        <v/>
      </c>
      <c r="E423" s="507"/>
      <c r="F423" s="508" t="str">
        <f>IF($B423="","",IFERROR(VLOOKUP($B423,SERVIÇOS!$A:$F,4,0),IFERROR(VLOOKUP($B423,'COMPOSIÇÕES COMPLEMENTARES '!$C:$K,6,0),"")))</f>
        <v/>
      </c>
      <c r="G423" s="508" t="str">
        <f>IF($B423="","",IFERROR(VLOOKUP($B423,SERVIÇOS!$A:$F,5,0),IFERROR(VLOOKUP($B423,'COMPOSIÇÕES COMPLEMENTARES '!$C:$K,7,0),"")))</f>
        <v/>
      </c>
      <c r="H423" s="508" t="str">
        <f t="shared" si="49"/>
        <v/>
      </c>
      <c r="I423" s="508" t="str">
        <f t="shared" si="50"/>
        <v/>
      </c>
      <c r="J423" s="508" t="str">
        <f t="shared" si="51"/>
        <v/>
      </c>
      <c r="K423" s="508" t="str">
        <f t="shared" si="52"/>
        <v/>
      </c>
      <c r="L423" s="508"/>
      <c r="M423" s="324"/>
      <c r="N423" s="324"/>
      <c r="O423" s="324"/>
      <c r="P423" s="324"/>
      <c r="Q423" s="324"/>
      <c r="R423" s="324"/>
      <c r="S423" s="324"/>
      <c r="T423" s="324"/>
      <c r="U423" s="324"/>
      <c r="V423" s="324"/>
      <c r="W423" s="324"/>
      <c r="X423" s="324"/>
      <c r="Y423" s="324"/>
      <c r="Z423" s="324"/>
      <c r="AA423" s="324"/>
      <c r="AB423" s="324"/>
      <c r="AC423" s="324"/>
      <c r="AD423" s="324"/>
      <c r="AE423" s="324"/>
      <c r="AF423" s="324"/>
      <c r="AG423" s="324"/>
      <c r="AH423" s="324"/>
      <c r="AI423" s="324"/>
      <c r="AJ423" s="324"/>
      <c r="AK423" s="325">
        <f t="shared" si="48"/>
        <v>0</v>
      </c>
      <c r="AL423" s="325">
        <v>0</v>
      </c>
    </row>
    <row r="424" spans="1:38" s="326" customFormat="1">
      <c r="A424" s="503"/>
      <c r="B424" s="504"/>
      <c r="C424" s="505" t="str">
        <f>IF($B424="","",IFERROR(VLOOKUP($B424,SERVIÇOS!$A:$F,2,0),IFERROR(VLOOKUP($B424,'COMPOSIÇÕES COMPLEMENTARES '!$C:$K,2,0),"")))</f>
        <v/>
      </c>
      <c r="D424" s="506" t="str">
        <f>IF($B424="","",IFERROR(VLOOKUP($B424,SERVIÇOS!$A:$F,3,0),IFERROR(VLOOKUP($B424,'COMPOSIÇÕES COMPLEMENTARES '!$C:$K,3,0),"")))</f>
        <v/>
      </c>
      <c r="E424" s="507"/>
      <c r="F424" s="508" t="str">
        <f>IF($B424="","",IFERROR(VLOOKUP($B424,SERVIÇOS!$A:$F,4,0),IFERROR(VLOOKUP($B424,'COMPOSIÇÕES COMPLEMENTARES '!$C:$K,6,0),"")))</f>
        <v/>
      </c>
      <c r="G424" s="508" t="str">
        <f>IF($B424="","",IFERROR(VLOOKUP($B424,SERVIÇOS!$A:$F,5,0),IFERROR(VLOOKUP($B424,'COMPOSIÇÕES COMPLEMENTARES '!$C:$K,7,0),"")))</f>
        <v/>
      </c>
      <c r="H424" s="508" t="str">
        <f t="shared" si="49"/>
        <v/>
      </c>
      <c r="I424" s="508" t="str">
        <f t="shared" si="50"/>
        <v/>
      </c>
      <c r="J424" s="508" t="str">
        <f t="shared" si="51"/>
        <v/>
      </c>
      <c r="K424" s="508" t="str">
        <f t="shared" si="52"/>
        <v/>
      </c>
      <c r="L424" s="508"/>
      <c r="M424" s="324"/>
      <c r="N424" s="324"/>
      <c r="O424" s="324"/>
      <c r="P424" s="324"/>
      <c r="Q424" s="324"/>
      <c r="R424" s="324"/>
      <c r="S424" s="324"/>
      <c r="T424" s="324"/>
      <c r="U424" s="324"/>
      <c r="V424" s="324"/>
      <c r="W424" s="324"/>
      <c r="X424" s="324"/>
      <c r="Y424" s="324"/>
      <c r="Z424" s="324"/>
      <c r="AA424" s="324"/>
      <c r="AB424" s="324"/>
      <c r="AC424" s="324"/>
      <c r="AD424" s="324"/>
      <c r="AE424" s="324"/>
      <c r="AF424" s="324"/>
      <c r="AG424" s="324"/>
      <c r="AH424" s="324"/>
      <c r="AI424" s="324"/>
      <c r="AJ424" s="324"/>
      <c r="AK424" s="325">
        <f t="shared" si="48"/>
        <v>0</v>
      </c>
      <c r="AL424" s="325">
        <v>0</v>
      </c>
    </row>
    <row r="425" spans="1:38" s="326" customFormat="1">
      <c r="A425" s="503"/>
      <c r="B425" s="504"/>
      <c r="C425" s="505" t="str">
        <f>IF($B425="","",IFERROR(VLOOKUP($B425,SERVIÇOS!$A:$F,2,0),IFERROR(VLOOKUP($B425,'COMPOSIÇÕES COMPLEMENTARES '!$C:$K,2,0),"")))</f>
        <v/>
      </c>
      <c r="D425" s="506" t="str">
        <f>IF($B425="","",IFERROR(VLOOKUP($B425,SERVIÇOS!$A:$F,3,0),IFERROR(VLOOKUP($B425,'COMPOSIÇÕES COMPLEMENTARES '!$C:$K,3,0),"")))</f>
        <v/>
      </c>
      <c r="E425" s="507"/>
      <c r="F425" s="508" t="str">
        <f>IF($B425="","",IFERROR(VLOOKUP($B425,SERVIÇOS!$A:$F,4,0),IFERROR(VLOOKUP($B425,'COMPOSIÇÕES COMPLEMENTARES '!$C:$K,6,0),"")))</f>
        <v/>
      </c>
      <c r="G425" s="508" t="str">
        <f>IF($B425="","",IFERROR(VLOOKUP($B425,SERVIÇOS!$A:$F,5,0),IFERROR(VLOOKUP($B425,'COMPOSIÇÕES COMPLEMENTARES '!$C:$K,7,0),"")))</f>
        <v/>
      </c>
      <c r="H425" s="508" t="str">
        <f t="shared" si="49"/>
        <v/>
      </c>
      <c r="I425" s="508" t="str">
        <f t="shared" si="50"/>
        <v/>
      </c>
      <c r="J425" s="508" t="str">
        <f t="shared" si="51"/>
        <v/>
      </c>
      <c r="K425" s="508" t="str">
        <f t="shared" si="52"/>
        <v/>
      </c>
      <c r="L425" s="508"/>
      <c r="M425" s="324"/>
      <c r="N425" s="324"/>
      <c r="O425" s="324"/>
      <c r="P425" s="324"/>
      <c r="Q425" s="324"/>
      <c r="R425" s="324"/>
      <c r="S425" s="324"/>
      <c r="T425" s="324"/>
      <c r="U425" s="324"/>
      <c r="V425" s="324"/>
      <c r="W425" s="324"/>
      <c r="X425" s="324"/>
      <c r="Y425" s="324"/>
      <c r="Z425" s="324"/>
      <c r="AA425" s="324"/>
      <c r="AB425" s="324"/>
      <c r="AC425" s="324"/>
      <c r="AD425" s="324"/>
      <c r="AE425" s="324"/>
      <c r="AF425" s="324"/>
      <c r="AG425" s="324"/>
      <c r="AH425" s="324"/>
      <c r="AI425" s="324"/>
      <c r="AJ425" s="324"/>
      <c r="AK425" s="325">
        <f t="shared" si="48"/>
        <v>0</v>
      </c>
      <c r="AL425" s="325">
        <v>0</v>
      </c>
    </row>
    <row r="426" spans="1:38" s="326" customFormat="1">
      <c r="A426" s="503"/>
      <c r="B426" s="504"/>
      <c r="C426" s="505" t="str">
        <f>IF($B426="","",IFERROR(VLOOKUP($B426,SERVIÇOS!$A:$F,2,0),IFERROR(VLOOKUP($B426,'COMPOSIÇÕES COMPLEMENTARES '!$C:$K,2,0),"")))</f>
        <v/>
      </c>
      <c r="D426" s="506" t="str">
        <f>IF($B426="","",IFERROR(VLOOKUP($B426,SERVIÇOS!$A:$F,3,0),IFERROR(VLOOKUP($B426,'COMPOSIÇÕES COMPLEMENTARES '!$C:$K,3,0),"")))</f>
        <v/>
      </c>
      <c r="E426" s="507"/>
      <c r="F426" s="508" t="str">
        <f>IF($B426="","",IFERROR(VLOOKUP($B426,SERVIÇOS!$A:$F,4,0),IFERROR(VLOOKUP($B426,'COMPOSIÇÕES COMPLEMENTARES '!$C:$K,6,0),"")))</f>
        <v/>
      </c>
      <c r="G426" s="508" t="str">
        <f>IF($B426="","",IFERROR(VLOOKUP($B426,SERVIÇOS!$A:$F,5,0),IFERROR(VLOOKUP($B426,'COMPOSIÇÕES COMPLEMENTARES '!$C:$K,7,0),"")))</f>
        <v/>
      </c>
      <c r="H426" s="508" t="str">
        <f t="shared" si="49"/>
        <v/>
      </c>
      <c r="I426" s="508" t="str">
        <f t="shared" si="50"/>
        <v/>
      </c>
      <c r="J426" s="508" t="str">
        <f t="shared" si="51"/>
        <v/>
      </c>
      <c r="K426" s="508" t="str">
        <f t="shared" si="52"/>
        <v/>
      </c>
      <c r="L426" s="508"/>
      <c r="M426" s="324"/>
      <c r="N426" s="324"/>
      <c r="O426" s="324"/>
      <c r="P426" s="324"/>
      <c r="Q426" s="324"/>
      <c r="R426" s="324"/>
      <c r="S426" s="324"/>
      <c r="T426" s="324"/>
      <c r="U426" s="324"/>
      <c r="V426" s="324"/>
      <c r="W426" s="324"/>
      <c r="X426" s="324"/>
      <c r="Y426" s="324"/>
      <c r="Z426" s="324"/>
      <c r="AA426" s="324"/>
      <c r="AB426" s="324"/>
      <c r="AC426" s="324"/>
      <c r="AD426" s="324"/>
      <c r="AE426" s="324"/>
      <c r="AF426" s="324"/>
      <c r="AG426" s="324"/>
      <c r="AH426" s="324"/>
      <c r="AI426" s="324"/>
      <c r="AJ426" s="324"/>
      <c r="AK426" s="325">
        <f t="shared" si="48"/>
        <v>0</v>
      </c>
      <c r="AL426" s="325">
        <v>0</v>
      </c>
    </row>
    <row r="427" spans="1:38" s="326" customFormat="1">
      <c r="A427" s="503"/>
      <c r="B427" s="504"/>
      <c r="C427" s="505" t="str">
        <f>IF($B427="","",IFERROR(VLOOKUP($B427,SERVIÇOS!$A:$F,2,0),IFERROR(VLOOKUP($B427,'COMPOSIÇÕES COMPLEMENTARES '!$C:$K,2,0),"")))</f>
        <v/>
      </c>
      <c r="D427" s="506" t="str">
        <f>IF($B427="","",IFERROR(VLOOKUP($B427,SERVIÇOS!$A:$F,3,0),IFERROR(VLOOKUP($B427,'COMPOSIÇÕES COMPLEMENTARES '!$C:$K,3,0),"")))</f>
        <v/>
      </c>
      <c r="E427" s="507"/>
      <c r="F427" s="508" t="str">
        <f>IF($B427="","",IFERROR(VLOOKUP($B427,SERVIÇOS!$A:$F,4,0),IFERROR(VLOOKUP($B427,'COMPOSIÇÕES COMPLEMENTARES '!$C:$K,6,0),"")))</f>
        <v/>
      </c>
      <c r="G427" s="508" t="str">
        <f>IF($B427="","",IFERROR(VLOOKUP($B427,SERVIÇOS!$A:$F,5,0),IFERROR(VLOOKUP($B427,'COMPOSIÇÕES COMPLEMENTARES '!$C:$K,7,0),"")))</f>
        <v/>
      </c>
      <c r="H427" s="508" t="str">
        <f t="shared" si="49"/>
        <v/>
      </c>
      <c r="I427" s="508" t="str">
        <f t="shared" si="50"/>
        <v/>
      </c>
      <c r="J427" s="508" t="str">
        <f t="shared" si="51"/>
        <v/>
      </c>
      <c r="K427" s="508" t="str">
        <f t="shared" si="52"/>
        <v/>
      </c>
      <c r="L427" s="508"/>
      <c r="M427" s="324"/>
      <c r="N427" s="324"/>
      <c r="O427" s="324"/>
      <c r="P427" s="324"/>
      <c r="Q427" s="324"/>
      <c r="R427" s="324"/>
      <c r="S427" s="324"/>
      <c r="T427" s="324"/>
      <c r="U427" s="324"/>
      <c r="V427" s="324"/>
      <c r="W427" s="324"/>
      <c r="X427" s="324"/>
      <c r="Y427" s="324"/>
      <c r="Z427" s="324"/>
      <c r="AA427" s="324"/>
      <c r="AB427" s="324"/>
      <c r="AC427" s="324"/>
      <c r="AD427" s="324"/>
      <c r="AE427" s="324"/>
      <c r="AF427" s="324"/>
      <c r="AG427" s="324"/>
      <c r="AH427" s="324"/>
      <c r="AI427" s="324"/>
      <c r="AJ427" s="324"/>
      <c r="AK427" s="325">
        <f t="shared" si="48"/>
        <v>0</v>
      </c>
      <c r="AL427" s="325">
        <v>0</v>
      </c>
    </row>
    <row r="428" spans="1:38" s="326" customFormat="1">
      <c r="A428" s="503"/>
      <c r="B428" s="504"/>
      <c r="C428" s="505" t="str">
        <f>IF($B428="","",IFERROR(VLOOKUP($B428,SERVIÇOS!$A:$F,2,0),IFERROR(VLOOKUP($B428,'COMPOSIÇÕES COMPLEMENTARES '!$C:$K,2,0),"")))</f>
        <v/>
      </c>
      <c r="D428" s="506" t="str">
        <f>IF($B428="","",IFERROR(VLOOKUP($B428,SERVIÇOS!$A:$F,3,0),IFERROR(VLOOKUP($B428,'COMPOSIÇÕES COMPLEMENTARES '!$C:$K,3,0),"")))</f>
        <v/>
      </c>
      <c r="E428" s="507"/>
      <c r="F428" s="508" t="str">
        <f>IF($B428="","",IFERROR(VLOOKUP($B428,SERVIÇOS!$A:$F,4,0),IFERROR(VLOOKUP($B428,'COMPOSIÇÕES COMPLEMENTARES '!$C:$K,6,0),"")))</f>
        <v/>
      </c>
      <c r="G428" s="508" t="str">
        <f>IF($B428="","",IFERROR(VLOOKUP($B428,SERVIÇOS!$A:$F,5,0),IFERROR(VLOOKUP($B428,'COMPOSIÇÕES COMPLEMENTARES '!$C:$K,7,0),"")))</f>
        <v/>
      </c>
      <c r="H428" s="508" t="str">
        <f t="shared" si="49"/>
        <v/>
      </c>
      <c r="I428" s="508" t="str">
        <f t="shared" si="50"/>
        <v/>
      </c>
      <c r="J428" s="508" t="str">
        <f t="shared" si="51"/>
        <v/>
      </c>
      <c r="K428" s="508" t="str">
        <f t="shared" si="52"/>
        <v/>
      </c>
      <c r="L428" s="508"/>
      <c r="M428" s="324"/>
      <c r="N428" s="324"/>
      <c r="O428" s="324"/>
      <c r="P428" s="324"/>
      <c r="Q428" s="324"/>
      <c r="R428" s="324"/>
      <c r="S428" s="324"/>
      <c r="T428" s="324"/>
      <c r="U428" s="324"/>
      <c r="V428" s="324"/>
      <c r="W428" s="324"/>
      <c r="X428" s="324"/>
      <c r="Y428" s="324"/>
      <c r="Z428" s="324"/>
      <c r="AA428" s="324"/>
      <c r="AB428" s="324"/>
      <c r="AC428" s="324"/>
      <c r="AD428" s="324"/>
      <c r="AE428" s="324"/>
      <c r="AF428" s="324"/>
      <c r="AG428" s="324"/>
      <c r="AH428" s="324"/>
      <c r="AI428" s="324"/>
      <c r="AJ428" s="324"/>
      <c r="AK428" s="325">
        <f t="shared" si="48"/>
        <v>0</v>
      </c>
      <c r="AL428" s="325">
        <v>0</v>
      </c>
    </row>
    <row r="429" spans="1:38" s="326" customFormat="1">
      <c r="A429" s="503"/>
      <c r="B429" s="504"/>
      <c r="C429" s="505" t="str">
        <f>IF($B429="","",IFERROR(VLOOKUP($B429,SERVIÇOS!$A:$F,2,0),IFERROR(VLOOKUP($B429,'COMPOSIÇÕES COMPLEMENTARES '!$C:$K,2,0),"")))</f>
        <v/>
      </c>
      <c r="D429" s="506" t="str">
        <f>IF($B429="","",IFERROR(VLOOKUP($B429,SERVIÇOS!$A:$F,3,0),IFERROR(VLOOKUP($B429,'COMPOSIÇÕES COMPLEMENTARES '!$C:$K,3,0),"")))</f>
        <v/>
      </c>
      <c r="E429" s="507"/>
      <c r="F429" s="508" t="str">
        <f>IF($B429="","",IFERROR(VLOOKUP($B429,SERVIÇOS!$A:$F,4,0),IFERROR(VLOOKUP($B429,'COMPOSIÇÕES COMPLEMENTARES '!$C:$K,6,0),"")))</f>
        <v/>
      </c>
      <c r="G429" s="508" t="str">
        <f>IF($B429="","",IFERROR(VLOOKUP($B429,SERVIÇOS!$A:$F,5,0),IFERROR(VLOOKUP($B429,'COMPOSIÇÕES COMPLEMENTARES '!$C:$K,7,0),"")))</f>
        <v/>
      </c>
      <c r="H429" s="508" t="str">
        <f t="shared" si="49"/>
        <v/>
      </c>
      <c r="I429" s="508" t="str">
        <f t="shared" si="50"/>
        <v/>
      </c>
      <c r="J429" s="508" t="str">
        <f t="shared" si="51"/>
        <v/>
      </c>
      <c r="K429" s="508" t="str">
        <f t="shared" si="52"/>
        <v/>
      </c>
      <c r="L429" s="508"/>
      <c r="M429" s="324"/>
      <c r="N429" s="324"/>
      <c r="O429" s="324"/>
      <c r="P429" s="324"/>
      <c r="Q429" s="324"/>
      <c r="R429" s="324"/>
      <c r="S429" s="324"/>
      <c r="T429" s="324"/>
      <c r="U429" s="324"/>
      <c r="V429" s="324"/>
      <c r="W429" s="324"/>
      <c r="X429" s="324"/>
      <c r="Y429" s="324"/>
      <c r="Z429" s="324"/>
      <c r="AA429" s="324"/>
      <c r="AB429" s="324"/>
      <c r="AC429" s="324"/>
      <c r="AD429" s="324"/>
      <c r="AE429" s="324"/>
      <c r="AF429" s="324"/>
      <c r="AG429" s="324"/>
      <c r="AH429" s="324"/>
      <c r="AI429" s="324"/>
      <c r="AJ429" s="324"/>
      <c r="AK429" s="325">
        <f t="shared" si="48"/>
        <v>0</v>
      </c>
      <c r="AL429" s="325">
        <v>0</v>
      </c>
    </row>
    <row r="430" spans="1:38" s="326" customFormat="1">
      <c r="A430" s="503"/>
      <c r="B430" s="504"/>
      <c r="C430" s="505" t="str">
        <f>IF($B430="","",IFERROR(VLOOKUP($B430,SERVIÇOS!$A:$F,2,0),IFERROR(VLOOKUP($B430,'COMPOSIÇÕES COMPLEMENTARES '!$C:$K,2,0),"")))</f>
        <v/>
      </c>
      <c r="D430" s="506" t="str">
        <f>IF($B430="","",IFERROR(VLOOKUP($B430,SERVIÇOS!$A:$F,3,0),IFERROR(VLOOKUP($B430,'COMPOSIÇÕES COMPLEMENTARES '!$C:$K,3,0),"")))</f>
        <v/>
      </c>
      <c r="E430" s="507"/>
      <c r="F430" s="508" t="str">
        <f>IF($B430="","",IFERROR(VLOOKUP($B430,SERVIÇOS!$A:$F,4,0),IFERROR(VLOOKUP($B430,'COMPOSIÇÕES COMPLEMENTARES '!$C:$K,6,0),"")))</f>
        <v/>
      </c>
      <c r="G430" s="508" t="str">
        <f>IF($B430="","",IFERROR(VLOOKUP($B430,SERVIÇOS!$A:$F,5,0),IFERROR(VLOOKUP($B430,'COMPOSIÇÕES COMPLEMENTARES '!$C:$K,7,0),"")))</f>
        <v/>
      </c>
      <c r="H430" s="508" t="str">
        <f t="shared" si="49"/>
        <v/>
      </c>
      <c r="I430" s="508" t="str">
        <f t="shared" si="50"/>
        <v/>
      </c>
      <c r="J430" s="508" t="str">
        <f t="shared" si="51"/>
        <v/>
      </c>
      <c r="K430" s="508" t="str">
        <f t="shared" si="52"/>
        <v/>
      </c>
      <c r="L430" s="508"/>
      <c r="M430" s="324"/>
      <c r="N430" s="324"/>
      <c r="O430" s="324"/>
      <c r="P430" s="324"/>
      <c r="Q430" s="324"/>
      <c r="R430" s="324"/>
      <c r="S430" s="324"/>
      <c r="T430" s="324"/>
      <c r="U430" s="324"/>
      <c r="V430" s="324"/>
      <c r="W430" s="324"/>
      <c r="X430" s="324"/>
      <c r="Y430" s="324"/>
      <c r="Z430" s="324"/>
      <c r="AA430" s="324"/>
      <c r="AB430" s="324"/>
      <c r="AC430" s="324"/>
      <c r="AD430" s="324"/>
      <c r="AE430" s="324"/>
      <c r="AF430" s="324"/>
      <c r="AG430" s="324"/>
      <c r="AH430" s="324"/>
      <c r="AI430" s="324"/>
      <c r="AJ430" s="324"/>
      <c r="AK430" s="325">
        <f t="shared" si="48"/>
        <v>0</v>
      </c>
      <c r="AL430" s="325">
        <v>0</v>
      </c>
    </row>
    <row r="431" spans="1:38" s="326" customFormat="1">
      <c r="A431" s="503"/>
      <c r="B431" s="504"/>
      <c r="C431" s="505" t="str">
        <f>IF($B431="","",IFERROR(VLOOKUP($B431,SERVIÇOS!$A:$F,2,0),IFERROR(VLOOKUP($B431,'COMPOSIÇÕES COMPLEMENTARES '!$C:$K,2,0),"")))</f>
        <v/>
      </c>
      <c r="D431" s="506" t="str">
        <f>IF($B431="","",IFERROR(VLOOKUP($B431,SERVIÇOS!$A:$F,3,0),IFERROR(VLOOKUP($B431,'COMPOSIÇÕES COMPLEMENTARES '!$C:$K,3,0),"")))</f>
        <v/>
      </c>
      <c r="E431" s="507"/>
      <c r="F431" s="508" t="str">
        <f>IF($B431="","",IFERROR(VLOOKUP($B431,SERVIÇOS!$A:$F,4,0),IFERROR(VLOOKUP($B431,'COMPOSIÇÕES COMPLEMENTARES '!$C:$K,6,0),"")))</f>
        <v/>
      </c>
      <c r="G431" s="508" t="str">
        <f>IF($B431="","",IFERROR(VLOOKUP($B431,SERVIÇOS!$A:$F,5,0),IFERROR(VLOOKUP($B431,'COMPOSIÇÕES COMPLEMENTARES '!$C:$K,7,0),"")))</f>
        <v/>
      </c>
      <c r="H431" s="508" t="str">
        <f t="shared" si="49"/>
        <v/>
      </c>
      <c r="I431" s="508" t="str">
        <f t="shared" si="50"/>
        <v/>
      </c>
      <c r="J431" s="508" t="str">
        <f t="shared" si="51"/>
        <v/>
      </c>
      <c r="K431" s="508" t="str">
        <f t="shared" si="52"/>
        <v/>
      </c>
      <c r="L431" s="508"/>
      <c r="M431" s="324"/>
      <c r="N431" s="324"/>
      <c r="O431" s="324"/>
      <c r="P431" s="324"/>
      <c r="Q431" s="324"/>
      <c r="R431" s="324"/>
      <c r="S431" s="324"/>
      <c r="T431" s="324"/>
      <c r="U431" s="324"/>
      <c r="V431" s="324"/>
      <c r="W431" s="324"/>
      <c r="X431" s="324"/>
      <c r="Y431" s="324"/>
      <c r="Z431" s="324"/>
      <c r="AA431" s="324"/>
      <c r="AB431" s="324"/>
      <c r="AC431" s="324"/>
      <c r="AD431" s="324"/>
      <c r="AE431" s="324"/>
      <c r="AF431" s="324"/>
      <c r="AG431" s="324"/>
      <c r="AH431" s="324"/>
      <c r="AI431" s="324"/>
      <c r="AJ431" s="324"/>
      <c r="AK431" s="325">
        <f t="shared" si="48"/>
        <v>0</v>
      </c>
      <c r="AL431" s="325">
        <v>0</v>
      </c>
    </row>
    <row r="432" spans="1:38" s="326" customFormat="1">
      <c r="A432" s="503"/>
      <c r="B432" s="504"/>
      <c r="C432" s="505" t="str">
        <f>IF($B432="","",IFERROR(VLOOKUP($B432,SERVIÇOS!$A:$F,2,0),IFERROR(VLOOKUP($B432,'COMPOSIÇÕES COMPLEMENTARES '!$C:$K,2,0),"")))</f>
        <v/>
      </c>
      <c r="D432" s="506" t="str">
        <f>IF($B432="","",IFERROR(VLOOKUP($B432,SERVIÇOS!$A:$F,3,0),IFERROR(VLOOKUP($B432,'COMPOSIÇÕES COMPLEMENTARES '!$C:$K,3,0),"")))</f>
        <v/>
      </c>
      <c r="E432" s="507"/>
      <c r="F432" s="508" t="str">
        <f>IF($B432="","",IFERROR(VLOOKUP($B432,SERVIÇOS!$A:$F,4,0),IFERROR(VLOOKUP($B432,'COMPOSIÇÕES COMPLEMENTARES '!$C:$K,6,0),"")))</f>
        <v/>
      </c>
      <c r="G432" s="508" t="str">
        <f>IF($B432="","",IFERROR(VLOOKUP($B432,SERVIÇOS!$A:$F,5,0),IFERROR(VLOOKUP($B432,'COMPOSIÇÕES COMPLEMENTARES '!$C:$K,7,0),"")))</f>
        <v/>
      </c>
      <c r="H432" s="508" t="str">
        <f t="shared" si="49"/>
        <v/>
      </c>
      <c r="I432" s="508" t="str">
        <f t="shared" si="50"/>
        <v/>
      </c>
      <c r="J432" s="508" t="str">
        <f t="shared" si="51"/>
        <v/>
      </c>
      <c r="K432" s="508" t="str">
        <f t="shared" si="52"/>
        <v/>
      </c>
      <c r="L432" s="508"/>
      <c r="M432" s="324"/>
      <c r="N432" s="324"/>
      <c r="O432" s="324"/>
      <c r="P432" s="324"/>
      <c r="Q432" s="324"/>
      <c r="R432" s="324"/>
      <c r="S432" s="324"/>
      <c r="T432" s="324"/>
      <c r="U432" s="324"/>
      <c r="V432" s="324"/>
      <c r="W432" s="324"/>
      <c r="X432" s="324"/>
      <c r="Y432" s="324"/>
      <c r="Z432" s="324"/>
      <c r="AA432" s="324"/>
      <c r="AB432" s="324"/>
      <c r="AC432" s="324"/>
      <c r="AD432" s="324"/>
      <c r="AE432" s="324"/>
      <c r="AF432" s="324"/>
      <c r="AG432" s="324"/>
      <c r="AH432" s="324"/>
      <c r="AI432" s="324"/>
      <c r="AJ432" s="324"/>
      <c r="AK432" s="325">
        <f t="shared" ref="AK432:AK475" si="53">B432-AL432</f>
        <v>0</v>
      </c>
      <c r="AL432" s="325">
        <v>0</v>
      </c>
    </row>
    <row r="433" spans="1:38" s="326" customFormat="1">
      <c r="A433" s="503"/>
      <c r="B433" s="504"/>
      <c r="C433" s="505" t="str">
        <f>IF($B433="","",IFERROR(VLOOKUP($B433,SERVIÇOS!$A:$F,2,0),IFERROR(VLOOKUP($B433,'COMPOSIÇÕES COMPLEMENTARES '!$C:$K,2,0),"")))</f>
        <v/>
      </c>
      <c r="D433" s="506" t="str">
        <f>IF($B433="","",IFERROR(VLOOKUP($B433,SERVIÇOS!$A:$F,3,0),IFERROR(VLOOKUP($B433,'COMPOSIÇÕES COMPLEMENTARES '!$C:$K,3,0),"")))</f>
        <v/>
      </c>
      <c r="E433" s="507"/>
      <c r="F433" s="508" t="str">
        <f>IF($B433="","",IFERROR(VLOOKUP($B433,SERVIÇOS!$A:$F,4,0),IFERROR(VLOOKUP($B433,'COMPOSIÇÕES COMPLEMENTARES '!$C:$K,6,0),"")))</f>
        <v/>
      </c>
      <c r="G433" s="508" t="str">
        <f>IF($B433="","",IFERROR(VLOOKUP($B433,SERVIÇOS!$A:$F,5,0),IFERROR(VLOOKUP($B433,'COMPOSIÇÕES COMPLEMENTARES '!$C:$K,7,0),"")))</f>
        <v/>
      </c>
      <c r="H433" s="508" t="str">
        <f t="shared" si="49"/>
        <v/>
      </c>
      <c r="I433" s="508" t="str">
        <f t="shared" si="50"/>
        <v/>
      </c>
      <c r="J433" s="508" t="str">
        <f t="shared" si="51"/>
        <v/>
      </c>
      <c r="K433" s="508" t="str">
        <f t="shared" si="52"/>
        <v/>
      </c>
      <c r="L433" s="508"/>
      <c r="M433" s="324"/>
      <c r="N433" s="324"/>
      <c r="O433" s="324"/>
      <c r="P433" s="324"/>
      <c r="Q433" s="324"/>
      <c r="R433" s="324"/>
      <c r="S433" s="324"/>
      <c r="T433" s="324"/>
      <c r="U433" s="324"/>
      <c r="V433" s="324"/>
      <c r="W433" s="324"/>
      <c r="X433" s="324"/>
      <c r="Y433" s="324"/>
      <c r="Z433" s="324"/>
      <c r="AA433" s="324"/>
      <c r="AB433" s="324"/>
      <c r="AC433" s="324"/>
      <c r="AD433" s="324"/>
      <c r="AE433" s="324"/>
      <c r="AF433" s="324"/>
      <c r="AG433" s="324"/>
      <c r="AH433" s="324"/>
      <c r="AI433" s="324"/>
      <c r="AJ433" s="324"/>
      <c r="AK433" s="325">
        <f t="shared" si="53"/>
        <v>0</v>
      </c>
      <c r="AL433" s="325">
        <v>0</v>
      </c>
    </row>
    <row r="434" spans="1:38" s="326" customFormat="1">
      <c r="A434" s="503"/>
      <c r="B434" s="504"/>
      <c r="C434" s="505" t="str">
        <f>IF($B434="","",IFERROR(VLOOKUP($B434,SERVIÇOS!$A:$F,2,0),IFERROR(VLOOKUP($B434,'COMPOSIÇÕES COMPLEMENTARES '!$C:$K,2,0),"")))</f>
        <v/>
      </c>
      <c r="D434" s="506" t="str">
        <f>IF($B434="","",IFERROR(VLOOKUP($B434,SERVIÇOS!$A:$F,3,0),IFERROR(VLOOKUP($B434,'COMPOSIÇÕES COMPLEMENTARES '!$C:$K,3,0),"")))</f>
        <v/>
      </c>
      <c r="E434" s="507"/>
      <c r="F434" s="508" t="str">
        <f>IF($B434="","",IFERROR(VLOOKUP($B434,SERVIÇOS!$A:$F,4,0),IFERROR(VLOOKUP($B434,'COMPOSIÇÕES COMPLEMENTARES '!$C:$K,6,0),"")))</f>
        <v/>
      </c>
      <c r="G434" s="508" t="str">
        <f>IF($B434="","",IFERROR(VLOOKUP($B434,SERVIÇOS!$A:$F,5,0),IFERROR(VLOOKUP($B434,'COMPOSIÇÕES COMPLEMENTARES '!$C:$K,7,0),"")))</f>
        <v/>
      </c>
      <c r="H434" s="508" t="str">
        <f t="shared" si="49"/>
        <v/>
      </c>
      <c r="I434" s="508" t="str">
        <f t="shared" si="50"/>
        <v/>
      </c>
      <c r="J434" s="508" t="str">
        <f t="shared" si="51"/>
        <v/>
      </c>
      <c r="K434" s="508" t="str">
        <f t="shared" si="52"/>
        <v/>
      </c>
      <c r="L434" s="508"/>
      <c r="M434" s="324"/>
      <c r="N434" s="324"/>
      <c r="O434" s="324"/>
      <c r="P434" s="324"/>
      <c r="Q434" s="324"/>
      <c r="R434" s="324"/>
      <c r="S434" s="324"/>
      <c r="T434" s="324"/>
      <c r="U434" s="324"/>
      <c r="V434" s="324"/>
      <c r="W434" s="324"/>
      <c r="X434" s="324"/>
      <c r="Y434" s="324"/>
      <c r="Z434" s="324"/>
      <c r="AA434" s="324"/>
      <c r="AB434" s="324"/>
      <c r="AC434" s="324"/>
      <c r="AD434" s="324"/>
      <c r="AE434" s="324"/>
      <c r="AF434" s="324"/>
      <c r="AG434" s="324"/>
      <c r="AH434" s="324"/>
      <c r="AI434" s="324"/>
      <c r="AJ434" s="324"/>
      <c r="AK434" s="325">
        <f t="shared" si="53"/>
        <v>0</v>
      </c>
      <c r="AL434" s="325">
        <v>0</v>
      </c>
    </row>
    <row r="435" spans="1:38" s="326" customFormat="1">
      <c r="A435" s="503"/>
      <c r="B435" s="504"/>
      <c r="C435" s="505" t="str">
        <f>IF($B435="","",IFERROR(VLOOKUP($B435,SERVIÇOS!$A:$F,2,0),IFERROR(VLOOKUP($B435,'COMPOSIÇÕES COMPLEMENTARES '!$C:$K,2,0),"")))</f>
        <v/>
      </c>
      <c r="D435" s="506" t="str">
        <f>IF($B435="","",IFERROR(VLOOKUP($B435,SERVIÇOS!$A:$F,3,0),IFERROR(VLOOKUP($B435,'COMPOSIÇÕES COMPLEMENTARES '!$C:$K,3,0),"")))</f>
        <v/>
      </c>
      <c r="E435" s="507"/>
      <c r="F435" s="508" t="str">
        <f>IF($B435="","",IFERROR(VLOOKUP($B435,SERVIÇOS!$A:$F,4,0),IFERROR(VLOOKUP($B435,'COMPOSIÇÕES COMPLEMENTARES '!$C:$K,6,0),"")))</f>
        <v/>
      </c>
      <c r="G435" s="508" t="str">
        <f>IF($B435="","",IFERROR(VLOOKUP($B435,SERVIÇOS!$A:$F,5,0),IFERROR(VLOOKUP($B435,'COMPOSIÇÕES COMPLEMENTARES '!$C:$K,7,0),"")))</f>
        <v/>
      </c>
      <c r="H435" s="508" t="str">
        <f t="shared" si="49"/>
        <v/>
      </c>
      <c r="I435" s="508" t="str">
        <f t="shared" si="50"/>
        <v/>
      </c>
      <c r="J435" s="508" t="str">
        <f t="shared" si="51"/>
        <v/>
      </c>
      <c r="K435" s="508" t="str">
        <f t="shared" si="52"/>
        <v/>
      </c>
      <c r="L435" s="508"/>
      <c r="M435" s="324"/>
      <c r="N435" s="324"/>
      <c r="O435" s="324"/>
      <c r="P435" s="324"/>
      <c r="Q435" s="324"/>
      <c r="R435" s="324"/>
      <c r="S435" s="324"/>
      <c r="T435" s="324"/>
      <c r="U435" s="324"/>
      <c r="V435" s="324"/>
      <c r="W435" s="324"/>
      <c r="X435" s="324"/>
      <c r="Y435" s="324"/>
      <c r="Z435" s="324"/>
      <c r="AA435" s="324"/>
      <c r="AB435" s="324"/>
      <c r="AC435" s="324"/>
      <c r="AD435" s="324"/>
      <c r="AE435" s="324"/>
      <c r="AF435" s="324"/>
      <c r="AG435" s="324"/>
      <c r="AH435" s="324"/>
      <c r="AI435" s="324"/>
      <c r="AJ435" s="324"/>
      <c r="AK435" s="325">
        <f t="shared" si="53"/>
        <v>0</v>
      </c>
      <c r="AL435" s="325">
        <v>0</v>
      </c>
    </row>
    <row r="436" spans="1:38" s="326" customFormat="1">
      <c r="A436" s="503"/>
      <c r="B436" s="504"/>
      <c r="C436" s="505" t="str">
        <f>IF($B436="","",IFERROR(VLOOKUP($B436,SERVIÇOS!$A:$F,2,0),IFERROR(VLOOKUP($B436,'COMPOSIÇÕES COMPLEMENTARES '!$C:$K,2,0),"")))</f>
        <v/>
      </c>
      <c r="D436" s="506" t="str">
        <f>IF($B436="","",IFERROR(VLOOKUP($B436,SERVIÇOS!$A:$F,3,0),IFERROR(VLOOKUP($B436,'COMPOSIÇÕES COMPLEMENTARES '!$C:$K,3,0),"")))</f>
        <v/>
      </c>
      <c r="E436" s="507"/>
      <c r="F436" s="508" t="str">
        <f>IF($B436="","",IFERROR(VLOOKUP($B436,SERVIÇOS!$A:$F,4,0),IFERROR(VLOOKUP($B436,'COMPOSIÇÕES COMPLEMENTARES '!$C:$K,6,0),"")))</f>
        <v/>
      </c>
      <c r="G436" s="508" t="str">
        <f>IF($B436="","",IFERROR(VLOOKUP($B436,SERVIÇOS!$A:$F,5,0),IFERROR(VLOOKUP($B436,'COMPOSIÇÕES COMPLEMENTARES '!$C:$K,7,0),"")))</f>
        <v/>
      </c>
      <c r="H436" s="508" t="str">
        <f t="shared" si="49"/>
        <v/>
      </c>
      <c r="I436" s="508" t="str">
        <f t="shared" si="50"/>
        <v/>
      </c>
      <c r="J436" s="508" t="str">
        <f t="shared" si="51"/>
        <v/>
      </c>
      <c r="K436" s="508" t="str">
        <f t="shared" si="52"/>
        <v/>
      </c>
      <c r="L436" s="508"/>
      <c r="M436" s="324"/>
      <c r="N436" s="324"/>
      <c r="O436" s="324"/>
      <c r="P436" s="324"/>
      <c r="Q436" s="324"/>
      <c r="R436" s="324"/>
      <c r="S436" s="324"/>
      <c r="T436" s="324"/>
      <c r="U436" s="324"/>
      <c r="V436" s="324"/>
      <c r="W436" s="324"/>
      <c r="X436" s="324"/>
      <c r="Y436" s="324"/>
      <c r="Z436" s="324"/>
      <c r="AA436" s="324"/>
      <c r="AB436" s="324"/>
      <c r="AC436" s="324"/>
      <c r="AD436" s="324"/>
      <c r="AE436" s="324"/>
      <c r="AF436" s="324"/>
      <c r="AG436" s="324"/>
      <c r="AH436" s="324"/>
      <c r="AI436" s="324"/>
      <c r="AJ436" s="324"/>
      <c r="AK436" s="325">
        <f t="shared" si="53"/>
        <v>0</v>
      </c>
      <c r="AL436" s="325">
        <v>0</v>
      </c>
    </row>
    <row r="437" spans="1:38" s="326" customFormat="1">
      <c r="A437" s="503"/>
      <c r="B437" s="504"/>
      <c r="C437" s="505" t="str">
        <f>IF($B437="","",IFERROR(VLOOKUP($B437,SERVIÇOS!$A:$F,2,0),IFERROR(VLOOKUP($B437,'COMPOSIÇÕES COMPLEMENTARES '!$C:$K,2,0),"")))</f>
        <v/>
      </c>
      <c r="D437" s="506" t="str">
        <f>IF($B437="","",IFERROR(VLOOKUP($B437,SERVIÇOS!$A:$F,3,0),IFERROR(VLOOKUP($B437,'COMPOSIÇÕES COMPLEMENTARES '!$C:$K,3,0),"")))</f>
        <v/>
      </c>
      <c r="E437" s="507"/>
      <c r="F437" s="508" t="str">
        <f>IF($B437="","",IFERROR(VLOOKUP($B437,SERVIÇOS!$A:$F,4,0),IFERROR(VLOOKUP($B437,'COMPOSIÇÕES COMPLEMENTARES '!$C:$K,6,0),"")))</f>
        <v/>
      </c>
      <c r="G437" s="508" t="str">
        <f>IF($B437="","",IFERROR(VLOOKUP($B437,SERVIÇOS!$A:$F,5,0),IFERROR(VLOOKUP($B437,'COMPOSIÇÕES COMPLEMENTARES '!$C:$K,7,0),"")))</f>
        <v/>
      </c>
      <c r="H437" s="508" t="str">
        <f t="shared" si="49"/>
        <v/>
      </c>
      <c r="I437" s="508" t="str">
        <f t="shared" si="50"/>
        <v/>
      </c>
      <c r="J437" s="508" t="str">
        <f t="shared" si="51"/>
        <v/>
      </c>
      <c r="K437" s="508" t="str">
        <f t="shared" si="52"/>
        <v/>
      </c>
      <c r="L437" s="508"/>
      <c r="M437" s="324"/>
      <c r="N437" s="324"/>
      <c r="O437" s="324"/>
      <c r="P437" s="324"/>
      <c r="Q437" s="324"/>
      <c r="R437" s="324"/>
      <c r="S437" s="324"/>
      <c r="T437" s="324"/>
      <c r="U437" s="324"/>
      <c r="V437" s="324"/>
      <c r="W437" s="324"/>
      <c r="X437" s="324"/>
      <c r="Y437" s="324"/>
      <c r="Z437" s="324"/>
      <c r="AA437" s="324"/>
      <c r="AB437" s="324"/>
      <c r="AC437" s="324"/>
      <c r="AD437" s="324"/>
      <c r="AE437" s="324"/>
      <c r="AF437" s="324"/>
      <c r="AG437" s="324"/>
      <c r="AH437" s="324"/>
      <c r="AI437" s="324"/>
      <c r="AJ437" s="324"/>
      <c r="AK437" s="325">
        <f t="shared" si="53"/>
        <v>0</v>
      </c>
      <c r="AL437" s="325">
        <v>0</v>
      </c>
    </row>
    <row r="438" spans="1:38" s="326" customFormat="1">
      <c r="A438" s="503"/>
      <c r="B438" s="504"/>
      <c r="C438" s="505" t="str">
        <f>IF($B438="","",IFERROR(VLOOKUP($B438,SERVIÇOS!$A:$F,2,0),IFERROR(VLOOKUP($B438,'COMPOSIÇÕES COMPLEMENTARES '!$C:$K,2,0),"")))</f>
        <v/>
      </c>
      <c r="D438" s="506" t="str">
        <f>IF($B438="","",IFERROR(VLOOKUP($B438,SERVIÇOS!$A:$F,3,0),IFERROR(VLOOKUP($B438,'COMPOSIÇÕES COMPLEMENTARES '!$C:$K,3,0),"")))</f>
        <v/>
      </c>
      <c r="E438" s="507"/>
      <c r="F438" s="508" t="str">
        <f>IF($B438="","",IFERROR(VLOOKUP($B438,SERVIÇOS!$A:$F,4,0),IFERROR(VLOOKUP($B438,'COMPOSIÇÕES COMPLEMENTARES '!$C:$K,6,0),"")))</f>
        <v/>
      </c>
      <c r="G438" s="508" t="str">
        <f>IF($B438="","",IFERROR(VLOOKUP($B438,SERVIÇOS!$A:$F,5,0),IFERROR(VLOOKUP($B438,'COMPOSIÇÕES COMPLEMENTARES '!$C:$K,7,0),"")))</f>
        <v/>
      </c>
      <c r="H438" s="508" t="str">
        <f t="shared" si="49"/>
        <v/>
      </c>
      <c r="I438" s="508" t="str">
        <f t="shared" si="50"/>
        <v/>
      </c>
      <c r="J438" s="508" t="str">
        <f t="shared" si="51"/>
        <v/>
      </c>
      <c r="K438" s="508" t="str">
        <f t="shared" si="52"/>
        <v/>
      </c>
      <c r="L438" s="508"/>
      <c r="M438" s="324"/>
      <c r="N438" s="324"/>
      <c r="O438" s="324"/>
      <c r="P438" s="324"/>
      <c r="Q438" s="324"/>
      <c r="R438" s="324"/>
      <c r="S438" s="324"/>
      <c r="T438" s="324"/>
      <c r="U438" s="324"/>
      <c r="V438" s="324"/>
      <c r="W438" s="324"/>
      <c r="X438" s="324"/>
      <c r="Y438" s="324"/>
      <c r="Z438" s="324"/>
      <c r="AA438" s="324"/>
      <c r="AB438" s="324"/>
      <c r="AC438" s="324"/>
      <c r="AD438" s="324"/>
      <c r="AE438" s="324"/>
      <c r="AF438" s="324"/>
      <c r="AG438" s="324"/>
      <c r="AH438" s="324"/>
      <c r="AI438" s="324"/>
      <c r="AJ438" s="324"/>
      <c r="AK438" s="325">
        <f t="shared" si="53"/>
        <v>0</v>
      </c>
      <c r="AL438" s="325">
        <v>0</v>
      </c>
    </row>
    <row r="439" spans="1:38" s="326" customFormat="1">
      <c r="A439" s="503"/>
      <c r="B439" s="504"/>
      <c r="C439" s="505" t="str">
        <f>IF($B439="","",IFERROR(VLOOKUP($B439,SERVIÇOS!$A:$F,2,0),IFERROR(VLOOKUP($B439,'COMPOSIÇÕES COMPLEMENTARES '!$C:$K,2,0),"")))</f>
        <v/>
      </c>
      <c r="D439" s="506" t="str">
        <f>IF($B439="","",IFERROR(VLOOKUP($B439,SERVIÇOS!$A:$F,3,0),IFERROR(VLOOKUP($B439,'COMPOSIÇÕES COMPLEMENTARES '!$C:$K,3,0),"")))</f>
        <v/>
      </c>
      <c r="E439" s="507"/>
      <c r="F439" s="508" t="str">
        <f>IF($B439="","",IFERROR(VLOOKUP($B439,SERVIÇOS!$A:$F,4,0),IFERROR(VLOOKUP($B439,'COMPOSIÇÕES COMPLEMENTARES '!$C:$K,6,0),"")))</f>
        <v/>
      </c>
      <c r="G439" s="508" t="str">
        <f>IF($B439="","",IFERROR(VLOOKUP($B439,SERVIÇOS!$A:$F,5,0),IFERROR(VLOOKUP($B439,'COMPOSIÇÕES COMPLEMENTARES '!$C:$K,7,0),"")))</f>
        <v/>
      </c>
      <c r="H439" s="508" t="str">
        <f t="shared" si="49"/>
        <v/>
      </c>
      <c r="I439" s="508" t="str">
        <f t="shared" si="50"/>
        <v/>
      </c>
      <c r="J439" s="508" t="str">
        <f t="shared" si="51"/>
        <v/>
      </c>
      <c r="K439" s="508" t="str">
        <f t="shared" si="52"/>
        <v/>
      </c>
      <c r="L439" s="508"/>
      <c r="M439" s="324"/>
      <c r="N439" s="324"/>
      <c r="O439" s="324"/>
      <c r="P439" s="324"/>
      <c r="Q439" s="324"/>
      <c r="R439" s="324"/>
      <c r="S439" s="324"/>
      <c r="T439" s="324"/>
      <c r="U439" s="324"/>
      <c r="V439" s="324"/>
      <c r="W439" s="324"/>
      <c r="X439" s="324"/>
      <c r="Y439" s="324"/>
      <c r="Z439" s="324"/>
      <c r="AA439" s="324"/>
      <c r="AB439" s="324"/>
      <c r="AC439" s="324"/>
      <c r="AD439" s="324"/>
      <c r="AE439" s="324"/>
      <c r="AF439" s="324"/>
      <c r="AG439" s="324"/>
      <c r="AH439" s="324"/>
      <c r="AI439" s="324"/>
      <c r="AJ439" s="324"/>
      <c r="AK439" s="325">
        <f t="shared" si="53"/>
        <v>0</v>
      </c>
      <c r="AL439" s="325">
        <v>0</v>
      </c>
    </row>
    <row r="440" spans="1:38" s="326" customFormat="1">
      <c r="A440" s="503"/>
      <c r="B440" s="504"/>
      <c r="C440" s="505" t="str">
        <f>IF($B440="","",IFERROR(VLOOKUP($B440,SERVIÇOS!$A:$F,2,0),IFERROR(VLOOKUP($B440,'COMPOSIÇÕES COMPLEMENTARES '!$C:$K,2,0),"")))</f>
        <v/>
      </c>
      <c r="D440" s="506" t="str">
        <f>IF($B440="","",IFERROR(VLOOKUP($B440,SERVIÇOS!$A:$F,3,0),IFERROR(VLOOKUP($B440,'COMPOSIÇÕES COMPLEMENTARES '!$C:$K,3,0),"")))</f>
        <v/>
      </c>
      <c r="E440" s="507"/>
      <c r="F440" s="508" t="str">
        <f>IF($B440="","",IFERROR(VLOOKUP($B440,SERVIÇOS!$A:$F,4,0),IFERROR(VLOOKUP($B440,'COMPOSIÇÕES COMPLEMENTARES '!$C:$K,6,0),"")))</f>
        <v/>
      </c>
      <c r="G440" s="508" t="str">
        <f>IF($B440="","",IFERROR(VLOOKUP($B440,SERVIÇOS!$A:$F,5,0),IFERROR(VLOOKUP($B440,'COMPOSIÇÕES COMPLEMENTARES '!$C:$K,7,0),"")))</f>
        <v/>
      </c>
      <c r="H440" s="508" t="str">
        <f t="shared" si="49"/>
        <v/>
      </c>
      <c r="I440" s="508" t="str">
        <f t="shared" si="50"/>
        <v/>
      </c>
      <c r="J440" s="508" t="str">
        <f t="shared" si="51"/>
        <v/>
      </c>
      <c r="K440" s="508" t="str">
        <f t="shared" si="52"/>
        <v/>
      </c>
      <c r="L440" s="508"/>
      <c r="M440" s="324"/>
      <c r="N440" s="324"/>
      <c r="O440" s="324"/>
      <c r="P440" s="324"/>
      <c r="Q440" s="324"/>
      <c r="R440" s="324"/>
      <c r="S440" s="324"/>
      <c r="T440" s="324"/>
      <c r="U440" s="324"/>
      <c r="V440" s="324"/>
      <c r="W440" s="324"/>
      <c r="X440" s="324"/>
      <c r="Y440" s="324"/>
      <c r="Z440" s="324"/>
      <c r="AA440" s="324"/>
      <c r="AB440" s="324"/>
      <c r="AC440" s="324"/>
      <c r="AD440" s="324"/>
      <c r="AE440" s="324"/>
      <c r="AF440" s="324"/>
      <c r="AG440" s="324"/>
      <c r="AH440" s="324"/>
      <c r="AI440" s="324"/>
      <c r="AJ440" s="324"/>
      <c r="AK440" s="325">
        <f t="shared" si="53"/>
        <v>0</v>
      </c>
      <c r="AL440" s="325">
        <v>0</v>
      </c>
    </row>
    <row r="441" spans="1:38" s="326" customFormat="1">
      <c r="A441" s="503"/>
      <c r="B441" s="504"/>
      <c r="C441" s="505" t="str">
        <f>IF($B441="","",IFERROR(VLOOKUP($B441,SERVIÇOS!$A:$F,2,0),IFERROR(VLOOKUP($B441,'COMPOSIÇÕES COMPLEMENTARES '!$C:$K,2,0),"")))</f>
        <v/>
      </c>
      <c r="D441" s="506" t="str">
        <f>IF($B441="","",IFERROR(VLOOKUP($B441,SERVIÇOS!$A:$F,3,0),IFERROR(VLOOKUP($B441,'COMPOSIÇÕES COMPLEMENTARES '!$C:$K,3,0),"")))</f>
        <v/>
      </c>
      <c r="E441" s="507"/>
      <c r="F441" s="508" t="str">
        <f>IF($B441="","",IFERROR(VLOOKUP($B441,SERVIÇOS!$A:$F,4,0),IFERROR(VLOOKUP($B441,'COMPOSIÇÕES COMPLEMENTARES '!$C:$K,6,0),"")))</f>
        <v/>
      </c>
      <c r="G441" s="508" t="str">
        <f>IF($B441="","",IFERROR(VLOOKUP($B441,SERVIÇOS!$A:$F,5,0),IFERROR(VLOOKUP($B441,'COMPOSIÇÕES COMPLEMENTARES '!$C:$K,7,0),"")))</f>
        <v/>
      </c>
      <c r="H441" s="508" t="str">
        <f t="shared" si="49"/>
        <v/>
      </c>
      <c r="I441" s="508" t="str">
        <f t="shared" si="50"/>
        <v/>
      </c>
      <c r="J441" s="508" t="str">
        <f t="shared" si="51"/>
        <v/>
      </c>
      <c r="K441" s="508" t="str">
        <f t="shared" si="52"/>
        <v/>
      </c>
      <c r="L441" s="508"/>
      <c r="M441" s="324"/>
      <c r="N441" s="324"/>
      <c r="O441" s="324"/>
      <c r="P441" s="324"/>
      <c r="Q441" s="324"/>
      <c r="R441" s="324"/>
      <c r="S441" s="324"/>
      <c r="T441" s="324"/>
      <c r="U441" s="324"/>
      <c r="V441" s="324"/>
      <c r="W441" s="324"/>
      <c r="X441" s="324"/>
      <c r="Y441" s="324"/>
      <c r="Z441" s="324"/>
      <c r="AA441" s="324"/>
      <c r="AB441" s="324"/>
      <c r="AC441" s="324"/>
      <c r="AD441" s="324"/>
      <c r="AE441" s="324"/>
      <c r="AF441" s="324"/>
      <c r="AG441" s="324"/>
      <c r="AH441" s="324"/>
      <c r="AI441" s="324"/>
      <c r="AJ441" s="324"/>
      <c r="AK441" s="325">
        <f t="shared" si="53"/>
        <v>0</v>
      </c>
      <c r="AL441" s="325">
        <v>0</v>
      </c>
    </row>
    <row r="442" spans="1:38" s="326" customFormat="1">
      <c r="A442" s="503"/>
      <c r="B442" s="504"/>
      <c r="C442" s="505" t="str">
        <f>IF($B442="","",IFERROR(VLOOKUP($B442,SERVIÇOS!$A:$F,2,0),IFERROR(VLOOKUP($B442,'COMPOSIÇÕES COMPLEMENTARES '!$C:$K,2,0),"")))</f>
        <v/>
      </c>
      <c r="D442" s="506" t="str">
        <f>IF($B442="","",IFERROR(VLOOKUP($B442,SERVIÇOS!$A:$F,3,0),IFERROR(VLOOKUP($B442,'COMPOSIÇÕES COMPLEMENTARES '!$C:$K,3,0),"")))</f>
        <v/>
      </c>
      <c r="E442" s="507"/>
      <c r="F442" s="508" t="str">
        <f>IF($B442="","",IFERROR(VLOOKUP($B442,SERVIÇOS!$A:$F,4,0),IFERROR(VLOOKUP($B442,'COMPOSIÇÕES COMPLEMENTARES '!$C:$K,6,0),"")))</f>
        <v/>
      </c>
      <c r="G442" s="508" t="str">
        <f>IF($B442="","",IFERROR(VLOOKUP($B442,SERVIÇOS!$A:$F,5,0),IFERROR(VLOOKUP($B442,'COMPOSIÇÕES COMPLEMENTARES '!$C:$K,7,0),"")))</f>
        <v/>
      </c>
      <c r="H442" s="508" t="str">
        <f t="shared" si="49"/>
        <v/>
      </c>
      <c r="I442" s="508" t="str">
        <f t="shared" si="50"/>
        <v/>
      </c>
      <c r="J442" s="508" t="str">
        <f t="shared" si="51"/>
        <v/>
      </c>
      <c r="K442" s="508" t="str">
        <f t="shared" si="52"/>
        <v/>
      </c>
      <c r="L442" s="508"/>
      <c r="M442" s="324"/>
      <c r="N442" s="324"/>
      <c r="O442" s="324"/>
      <c r="P442" s="324"/>
      <c r="Q442" s="324"/>
      <c r="R442" s="324"/>
      <c r="S442" s="324"/>
      <c r="T442" s="324"/>
      <c r="U442" s="324"/>
      <c r="V442" s="324"/>
      <c r="W442" s="324"/>
      <c r="X442" s="324"/>
      <c r="Y442" s="324"/>
      <c r="Z442" s="324"/>
      <c r="AA442" s="324"/>
      <c r="AB442" s="324"/>
      <c r="AC442" s="324"/>
      <c r="AD442" s="324"/>
      <c r="AE442" s="324"/>
      <c r="AF442" s="324"/>
      <c r="AG442" s="324"/>
      <c r="AH442" s="324"/>
      <c r="AI442" s="324"/>
      <c r="AJ442" s="324"/>
      <c r="AK442" s="325">
        <f t="shared" si="53"/>
        <v>0</v>
      </c>
      <c r="AL442" s="325">
        <v>0</v>
      </c>
    </row>
    <row r="443" spans="1:38" s="326" customFormat="1">
      <c r="A443" s="503"/>
      <c r="B443" s="504"/>
      <c r="C443" s="505" t="str">
        <f>IF($B443="","",IFERROR(VLOOKUP($B443,SERVIÇOS!$A:$F,2,0),IFERROR(VLOOKUP($B443,'COMPOSIÇÕES COMPLEMENTARES '!$C:$K,2,0),"")))</f>
        <v/>
      </c>
      <c r="D443" s="506" t="str">
        <f>IF($B443="","",IFERROR(VLOOKUP($B443,SERVIÇOS!$A:$F,3,0),IFERROR(VLOOKUP($B443,'COMPOSIÇÕES COMPLEMENTARES '!$C:$K,3,0),"")))</f>
        <v/>
      </c>
      <c r="E443" s="507"/>
      <c r="F443" s="508" t="str">
        <f>IF($B443="","",IFERROR(VLOOKUP($B443,SERVIÇOS!$A:$F,4,0),IFERROR(VLOOKUP($B443,'COMPOSIÇÕES COMPLEMENTARES '!$C:$K,6,0),"")))</f>
        <v/>
      </c>
      <c r="G443" s="508" t="str">
        <f>IF($B443="","",IFERROR(VLOOKUP($B443,SERVIÇOS!$A:$F,5,0),IFERROR(VLOOKUP($B443,'COMPOSIÇÕES COMPLEMENTARES '!$C:$K,7,0),"")))</f>
        <v/>
      </c>
      <c r="H443" s="508" t="str">
        <f t="shared" si="49"/>
        <v/>
      </c>
      <c r="I443" s="508" t="str">
        <f t="shared" si="50"/>
        <v/>
      </c>
      <c r="J443" s="508" t="str">
        <f t="shared" si="51"/>
        <v/>
      </c>
      <c r="K443" s="508" t="str">
        <f t="shared" si="52"/>
        <v/>
      </c>
      <c r="L443" s="508"/>
      <c r="M443" s="324"/>
      <c r="N443" s="324"/>
      <c r="O443" s="324"/>
      <c r="P443" s="324"/>
      <c r="Q443" s="324"/>
      <c r="R443" s="324"/>
      <c r="S443" s="324"/>
      <c r="T443" s="324"/>
      <c r="U443" s="324"/>
      <c r="V443" s="324"/>
      <c r="W443" s="324"/>
      <c r="X443" s="324"/>
      <c r="Y443" s="324"/>
      <c r="Z443" s="324"/>
      <c r="AA443" s="324"/>
      <c r="AB443" s="324"/>
      <c r="AC443" s="324"/>
      <c r="AD443" s="324"/>
      <c r="AE443" s="324"/>
      <c r="AF443" s="324"/>
      <c r="AG443" s="324"/>
      <c r="AH443" s="324"/>
      <c r="AI443" s="324"/>
      <c r="AJ443" s="324"/>
      <c r="AK443" s="325">
        <f t="shared" si="53"/>
        <v>0</v>
      </c>
      <c r="AL443" s="325">
        <v>0</v>
      </c>
    </row>
    <row r="444" spans="1:38" s="326" customFormat="1">
      <c r="A444" s="503"/>
      <c r="B444" s="504"/>
      <c r="C444" s="505" t="str">
        <f>IF($B444="","",IFERROR(VLOOKUP($B444,SERVIÇOS!$A:$F,2,0),IFERROR(VLOOKUP($B444,'COMPOSIÇÕES COMPLEMENTARES '!$C:$K,2,0),"")))</f>
        <v/>
      </c>
      <c r="D444" s="506" t="str">
        <f>IF($B444="","",IFERROR(VLOOKUP($B444,SERVIÇOS!$A:$F,3,0),IFERROR(VLOOKUP($B444,'COMPOSIÇÕES COMPLEMENTARES '!$C:$K,3,0),"")))</f>
        <v/>
      </c>
      <c r="E444" s="507"/>
      <c r="F444" s="508" t="str">
        <f>IF($B444="","",IFERROR(VLOOKUP($B444,SERVIÇOS!$A:$F,4,0),IFERROR(VLOOKUP($B444,'COMPOSIÇÕES COMPLEMENTARES '!$C:$K,6,0),"")))</f>
        <v/>
      </c>
      <c r="G444" s="508" t="str">
        <f>IF($B444="","",IFERROR(VLOOKUP($B444,SERVIÇOS!$A:$F,5,0),IFERROR(VLOOKUP($B444,'COMPOSIÇÕES COMPLEMENTARES '!$C:$K,7,0),"")))</f>
        <v/>
      </c>
      <c r="H444" s="508" t="str">
        <f t="shared" si="49"/>
        <v/>
      </c>
      <c r="I444" s="508" t="str">
        <f t="shared" si="50"/>
        <v/>
      </c>
      <c r="J444" s="508" t="str">
        <f t="shared" si="51"/>
        <v/>
      </c>
      <c r="K444" s="508" t="str">
        <f t="shared" si="52"/>
        <v/>
      </c>
      <c r="L444" s="508"/>
      <c r="M444" s="324"/>
      <c r="N444" s="324"/>
      <c r="O444" s="324"/>
      <c r="P444" s="324"/>
      <c r="Q444" s="324"/>
      <c r="R444" s="324"/>
      <c r="S444" s="324"/>
      <c r="T444" s="324"/>
      <c r="U444" s="324"/>
      <c r="V444" s="324"/>
      <c r="W444" s="324"/>
      <c r="X444" s="324"/>
      <c r="Y444" s="324"/>
      <c r="Z444" s="324"/>
      <c r="AA444" s="324"/>
      <c r="AB444" s="324"/>
      <c r="AC444" s="324"/>
      <c r="AD444" s="324"/>
      <c r="AE444" s="324"/>
      <c r="AF444" s="324"/>
      <c r="AG444" s="324"/>
      <c r="AH444" s="324"/>
      <c r="AI444" s="324"/>
      <c r="AJ444" s="324"/>
      <c r="AK444" s="325">
        <f t="shared" si="53"/>
        <v>0</v>
      </c>
      <c r="AL444" s="325">
        <v>0</v>
      </c>
    </row>
    <row r="445" spans="1:38" s="326" customFormat="1">
      <c r="A445" s="503"/>
      <c r="B445" s="504"/>
      <c r="C445" s="505" t="str">
        <f>IF($B445="","",IFERROR(VLOOKUP($B445,SERVIÇOS!$A:$F,2,0),IFERROR(VLOOKUP($B445,'COMPOSIÇÕES COMPLEMENTARES '!$C:$K,2,0),"")))</f>
        <v/>
      </c>
      <c r="D445" s="506" t="str">
        <f>IF($B445="","",IFERROR(VLOOKUP($B445,SERVIÇOS!$A:$F,3,0),IFERROR(VLOOKUP($B445,'COMPOSIÇÕES COMPLEMENTARES '!$C:$K,3,0),"")))</f>
        <v/>
      </c>
      <c r="E445" s="507"/>
      <c r="F445" s="508" t="str">
        <f>IF($B445="","",IFERROR(VLOOKUP($B445,SERVIÇOS!$A:$F,4,0),IFERROR(VLOOKUP($B445,'COMPOSIÇÕES COMPLEMENTARES '!$C:$K,6,0),"")))</f>
        <v/>
      </c>
      <c r="G445" s="508" t="str">
        <f>IF($B445="","",IFERROR(VLOOKUP($B445,SERVIÇOS!$A:$F,5,0),IFERROR(VLOOKUP($B445,'COMPOSIÇÕES COMPLEMENTARES '!$C:$K,7,0),"")))</f>
        <v/>
      </c>
      <c r="H445" s="508" t="str">
        <f t="shared" si="49"/>
        <v/>
      </c>
      <c r="I445" s="508" t="str">
        <f t="shared" si="50"/>
        <v/>
      </c>
      <c r="J445" s="508" t="str">
        <f t="shared" si="51"/>
        <v/>
      </c>
      <c r="K445" s="508" t="str">
        <f t="shared" si="52"/>
        <v/>
      </c>
      <c r="L445" s="508"/>
      <c r="M445" s="324"/>
      <c r="N445" s="324"/>
      <c r="O445" s="324"/>
      <c r="P445" s="324"/>
      <c r="Q445" s="324"/>
      <c r="R445" s="324"/>
      <c r="S445" s="324"/>
      <c r="T445" s="324"/>
      <c r="U445" s="324"/>
      <c r="V445" s="324"/>
      <c r="W445" s="324"/>
      <c r="X445" s="324"/>
      <c r="Y445" s="324"/>
      <c r="Z445" s="324"/>
      <c r="AA445" s="324"/>
      <c r="AB445" s="324"/>
      <c r="AC445" s="324"/>
      <c r="AD445" s="324"/>
      <c r="AE445" s="324"/>
      <c r="AF445" s="324"/>
      <c r="AG445" s="324"/>
      <c r="AH445" s="324"/>
      <c r="AI445" s="324"/>
      <c r="AJ445" s="324"/>
      <c r="AK445" s="325">
        <f t="shared" si="53"/>
        <v>0</v>
      </c>
      <c r="AL445" s="325">
        <v>0</v>
      </c>
    </row>
    <row r="446" spans="1:38" s="326" customFormat="1">
      <c r="A446" s="503"/>
      <c r="B446" s="504"/>
      <c r="C446" s="505" t="str">
        <f>IF($B446="","",IFERROR(VLOOKUP($B446,SERVIÇOS!$A:$F,2,0),IFERROR(VLOOKUP($B446,'COMPOSIÇÕES COMPLEMENTARES '!$C:$K,2,0),"")))</f>
        <v/>
      </c>
      <c r="D446" s="506" t="str">
        <f>IF($B446="","",IFERROR(VLOOKUP($B446,SERVIÇOS!$A:$F,3,0),IFERROR(VLOOKUP($B446,'COMPOSIÇÕES COMPLEMENTARES '!$C:$K,3,0),"")))</f>
        <v/>
      </c>
      <c r="E446" s="507"/>
      <c r="F446" s="508" t="str">
        <f>IF($B446="","",IFERROR(VLOOKUP($B446,SERVIÇOS!$A:$F,4,0),IFERROR(VLOOKUP($B446,'COMPOSIÇÕES COMPLEMENTARES '!$C:$K,6,0),"")))</f>
        <v/>
      </c>
      <c r="G446" s="508" t="str">
        <f>IF($B446="","",IFERROR(VLOOKUP($B446,SERVIÇOS!$A:$F,5,0),IFERROR(VLOOKUP($B446,'COMPOSIÇÕES COMPLEMENTARES '!$C:$K,7,0),"")))</f>
        <v/>
      </c>
      <c r="H446" s="508" t="str">
        <f t="shared" si="49"/>
        <v/>
      </c>
      <c r="I446" s="508" t="str">
        <f t="shared" si="50"/>
        <v/>
      </c>
      <c r="J446" s="508" t="str">
        <f t="shared" si="51"/>
        <v/>
      </c>
      <c r="K446" s="508" t="str">
        <f t="shared" si="52"/>
        <v/>
      </c>
      <c r="L446" s="508"/>
      <c r="M446" s="324"/>
      <c r="N446" s="324"/>
      <c r="O446" s="324"/>
      <c r="P446" s="324"/>
      <c r="Q446" s="324"/>
      <c r="R446" s="324"/>
      <c r="S446" s="324"/>
      <c r="T446" s="324"/>
      <c r="U446" s="324"/>
      <c r="V446" s="324"/>
      <c r="W446" s="324"/>
      <c r="X446" s="324"/>
      <c r="Y446" s="324"/>
      <c r="Z446" s="324"/>
      <c r="AA446" s="324"/>
      <c r="AB446" s="324"/>
      <c r="AC446" s="324"/>
      <c r="AD446" s="324"/>
      <c r="AE446" s="324"/>
      <c r="AF446" s="324"/>
      <c r="AG446" s="324"/>
      <c r="AH446" s="324"/>
      <c r="AI446" s="324"/>
      <c r="AJ446" s="324"/>
      <c r="AK446" s="325">
        <f t="shared" si="53"/>
        <v>0</v>
      </c>
      <c r="AL446" s="325">
        <v>0</v>
      </c>
    </row>
    <row r="447" spans="1:38" s="326" customFormat="1">
      <c r="A447" s="503"/>
      <c r="B447" s="504"/>
      <c r="C447" s="505" t="str">
        <f>IF($B447="","",IFERROR(VLOOKUP($B447,SERVIÇOS!$A:$F,2,0),IFERROR(VLOOKUP($B447,'COMPOSIÇÕES COMPLEMENTARES '!$C:$K,2,0),"")))</f>
        <v/>
      </c>
      <c r="D447" s="506" t="str">
        <f>IF($B447="","",IFERROR(VLOOKUP($B447,SERVIÇOS!$A:$F,3,0),IFERROR(VLOOKUP($B447,'COMPOSIÇÕES COMPLEMENTARES '!$C:$K,3,0),"")))</f>
        <v/>
      </c>
      <c r="E447" s="507"/>
      <c r="F447" s="508" t="str">
        <f>IF($B447="","",IFERROR(VLOOKUP($B447,SERVIÇOS!$A:$F,4,0),IFERROR(VLOOKUP($B447,'COMPOSIÇÕES COMPLEMENTARES '!$C:$K,6,0),"")))</f>
        <v/>
      </c>
      <c r="G447" s="508" t="str">
        <f>IF($B447="","",IFERROR(VLOOKUP($B447,SERVIÇOS!$A:$F,5,0),IFERROR(VLOOKUP($B447,'COMPOSIÇÕES COMPLEMENTARES '!$C:$K,7,0),"")))</f>
        <v/>
      </c>
      <c r="H447" s="508" t="str">
        <f t="shared" si="49"/>
        <v/>
      </c>
      <c r="I447" s="508" t="str">
        <f t="shared" si="50"/>
        <v/>
      </c>
      <c r="J447" s="508" t="str">
        <f t="shared" si="51"/>
        <v/>
      </c>
      <c r="K447" s="508" t="str">
        <f t="shared" si="52"/>
        <v/>
      </c>
      <c r="L447" s="508"/>
      <c r="M447" s="324"/>
      <c r="N447" s="324"/>
      <c r="O447" s="324"/>
      <c r="P447" s="324"/>
      <c r="Q447" s="324"/>
      <c r="R447" s="324"/>
      <c r="S447" s="324"/>
      <c r="T447" s="324"/>
      <c r="U447" s="324"/>
      <c r="V447" s="324"/>
      <c r="W447" s="324"/>
      <c r="X447" s="324"/>
      <c r="Y447" s="324"/>
      <c r="Z447" s="324"/>
      <c r="AA447" s="324"/>
      <c r="AB447" s="324"/>
      <c r="AC447" s="324"/>
      <c r="AD447" s="324"/>
      <c r="AE447" s="324"/>
      <c r="AF447" s="324"/>
      <c r="AG447" s="324"/>
      <c r="AH447" s="324"/>
      <c r="AI447" s="324"/>
      <c r="AJ447" s="324"/>
      <c r="AK447" s="325">
        <f t="shared" si="53"/>
        <v>0</v>
      </c>
      <c r="AL447" s="325">
        <v>0</v>
      </c>
    </row>
    <row r="448" spans="1:38" s="326" customFormat="1">
      <c r="A448" s="503"/>
      <c r="B448" s="504"/>
      <c r="C448" s="505" t="str">
        <f>IF($B448="","",IFERROR(VLOOKUP($B448,SERVIÇOS!$A:$F,2,0),IFERROR(VLOOKUP($B448,'COMPOSIÇÕES COMPLEMENTARES '!$C:$K,2,0),"")))</f>
        <v/>
      </c>
      <c r="D448" s="506" t="str">
        <f>IF($B448="","",IFERROR(VLOOKUP($B448,SERVIÇOS!$A:$F,3,0),IFERROR(VLOOKUP($B448,'COMPOSIÇÕES COMPLEMENTARES '!$C:$K,3,0),"")))</f>
        <v/>
      </c>
      <c r="E448" s="507"/>
      <c r="F448" s="508" t="str">
        <f>IF($B448="","",IFERROR(VLOOKUP($B448,SERVIÇOS!$A:$F,4,0),IFERROR(VLOOKUP($B448,'COMPOSIÇÕES COMPLEMENTARES '!$C:$K,6,0),"")))</f>
        <v/>
      </c>
      <c r="G448" s="508" t="str">
        <f>IF($B448="","",IFERROR(VLOOKUP($B448,SERVIÇOS!$A:$F,5,0),IFERROR(VLOOKUP($B448,'COMPOSIÇÕES COMPLEMENTARES '!$C:$K,7,0),"")))</f>
        <v/>
      </c>
      <c r="H448" s="508" t="str">
        <f t="shared" si="49"/>
        <v/>
      </c>
      <c r="I448" s="508" t="str">
        <f t="shared" si="50"/>
        <v/>
      </c>
      <c r="J448" s="508" t="str">
        <f t="shared" si="51"/>
        <v/>
      </c>
      <c r="K448" s="508" t="str">
        <f t="shared" si="52"/>
        <v/>
      </c>
      <c r="L448" s="508"/>
      <c r="M448" s="324"/>
      <c r="N448" s="324"/>
      <c r="O448" s="324"/>
      <c r="P448" s="324"/>
      <c r="Q448" s="324"/>
      <c r="R448" s="324"/>
      <c r="S448" s="324"/>
      <c r="T448" s="324"/>
      <c r="U448" s="324"/>
      <c r="V448" s="324"/>
      <c r="W448" s="324"/>
      <c r="X448" s="324"/>
      <c r="Y448" s="324"/>
      <c r="Z448" s="324"/>
      <c r="AA448" s="324"/>
      <c r="AB448" s="324"/>
      <c r="AC448" s="324"/>
      <c r="AD448" s="324"/>
      <c r="AE448" s="324"/>
      <c r="AF448" s="324"/>
      <c r="AG448" s="324"/>
      <c r="AH448" s="324"/>
      <c r="AI448" s="324"/>
      <c r="AJ448" s="324"/>
      <c r="AK448" s="325">
        <f t="shared" si="53"/>
        <v>0</v>
      </c>
      <c r="AL448" s="325">
        <v>0</v>
      </c>
    </row>
    <row r="449" spans="1:38" s="326" customFormat="1">
      <c r="A449" s="503"/>
      <c r="B449" s="504"/>
      <c r="C449" s="505" t="str">
        <f>IF($B449="","",IFERROR(VLOOKUP($B449,SERVIÇOS!$A:$F,2,0),IFERROR(VLOOKUP($B449,'COMPOSIÇÕES COMPLEMENTARES '!$C:$K,2,0),"")))</f>
        <v/>
      </c>
      <c r="D449" s="506" t="str">
        <f>IF($B449="","",IFERROR(VLOOKUP($B449,SERVIÇOS!$A:$F,3,0),IFERROR(VLOOKUP($B449,'COMPOSIÇÕES COMPLEMENTARES '!$C:$K,3,0),"")))</f>
        <v/>
      </c>
      <c r="E449" s="507"/>
      <c r="F449" s="508" t="str">
        <f>IF($B449="","",IFERROR(VLOOKUP($B449,SERVIÇOS!$A:$F,4,0),IFERROR(VLOOKUP($B449,'COMPOSIÇÕES COMPLEMENTARES '!$C:$K,6,0),"")))</f>
        <v/>
      </c>
      <c r="G449" s="508" t="str">
        <f>IF($B449="","",IFERROR(VLOOKUP($B449,SERVIÇOS!$A:$F,5,0),IFERROR(VLOOKUP($B449,'COMPOSIÇÕES COMPLEMENTARES '!$C:$K,7,0),"")))</f>
        <v/>
      </c>
      <c r="H449" s="508" t="str">
        <f t="shared" si="49"/>
        <v/>
      </c>
      <c r="I449" s="508" t="str">
        <f t="shared" si="50"/>
        <v/>
      </c>
      <c r="J449" s="508" t="str">
        <f t="shared" si="51"/>
        <v/>
      </c>
      <c r="K449" s="508" t="str">
        <f t="shared" si="52"/>
        <v/>
      </c>
      <c r="L449" s="508"/>
      <c r="M449" s="324"/>
      <c r="N449" s="324"/>
      <c r="O449" s="324"/>
      <c r="P449" s="324"/>
      <c r="Q449" s="324"/>
      <c r="R449" s="324"/>
      <c r="S449" s="324"/>
      <c r="T449" s="324"/>
      <c r="U449" s="324"/>
      <c r="V449" s="324"/>
      <c r="W449" s="324"/>
      <c r="X449" s="324"/>
      <c r="Y449" s="324"/>
      <c r="Z449" s="324"/>
      <c r="AA449" s="324"/>
      <c r="AB449" s="324"/>
      <c r="AC449" s="324"/>
      <c r="AD449" s="324"/>
      <c r="AE449" s="324"/>
      <c r="AF449" s="324"/>
      <c r="AG449" s="324"/>
      <c r="AH449" s="324"/>
      <c r="AI449" s="324"/>
      <c r="AJ449" s="324"/>
      <c r="AK449" s="325">
        <f t="shared" si="53"/>
        <v>0</v>
      </c>
      <c r="AL449" s="325">
        <v>0</v>
      </c>
    </row>
    <row r="450" spans="1:38" s="326" customFormat="1">
      <c r="A450" s="503"/>
      <c r="B450" s="504"/>
      <c r="C450" s="505" t="str">
        <f>IF($B450="","",IFERROR(VLOOKUP($B450,SERVIÇOS!$A:$F,2,0),IFERROR(VLOOKUP($B450,'COMPOSIÇÕES COMPLEMENTARES '!$C:$K,2,0),"")))</f>
        <v/>
      </c>
      <c r="D450" s="506" t="str">
        <f>IF($B450="","",IFERROR(VLOOKUP($B450,SERVIÇOS!$A:$F,3,0),IFERROR(VLOOKUP($B450,'COMPOSIÇÕES COMPLEMENTARES '!$C:$K,3,0),"")))</f>
        <v/>
      </c>
      <c r="E450" s="507"/>
      <c r="F450" s="508" t="str">
        <f>IF($B450="","",IFERROR(VLOOKUP($B450,SERVIÇOS!$A:$F,4,0),IFERROR(VLOOKUP($B450,'COMPOSIÇÕES COMPLEMENTARES '!$C:$K,6,0),"")))</f>
        <v/>
      </c>
      <c r="G450" s="508" t="str">
        <f>IF($B450="","",IFERROR(VLOOKUP($B450,SERVIÇOS!$A:$F,5,0),IFERROR(VLOOKUP($B450,'COMPOSIÇÕES COMPLEMENTARES '!$C:$K,7,0),"")))</f>
        <v/>
      </c>
      <c r="H450" s="508" t="str">
        <f t="shared" si="49"/>
        <v/>
      </c>
      <c r="I450" s="508" t="str">
        <f t="shared" si="50"/>
        <v/>
      </c>
      <c r="J450" s="508" t="str">
        <f t="shared" si="51"/>
        <v/>
      </c>
      <c r="K450" s="508" t="str">
        <f t="shared" si="52"/>
        <v/>
      </c>
      <c r="L450" s="508"/>
      <c r="M450" s="324"/>
      <c r="N450" s="324"/>
      <c r="O450" s="324"/>
      <c r="P450" s="324"/>
      <c r="Q450" s="324"/>
      <c r="R450" s="324"/>
      <c r="S450" s="324"/>
      <c r="T450" s="324"/>
      <c r="U450" s="324"/>
      <c r="V450" s="324"/>
      <c r="W450" s="324"/>
      <c r="X450" s="324"/>
      <c r="Y450" s="324"/>
      <c r="Z450" s="324"/>
      <c r="AA450" s="324"/>
      <c r="AB450" s="324"/>
      <c r="AC450" s="324"/>
      <c r="AD450" s="324"/>
      <c r="AE450" s="324"/>
      <c r="AF450" s="324"/>
      <c r="AG450" s="324"/>
      <c r="AH450" s="324"/>
      <c r="AI450" s="324"/>
      <c r="AJ450" s="324"/>
      <c r="AK450" s="325">
        <f t="shared" si="53"/>
        <v>0</v>
      </c>
      <c r="AL450" s="325">
        <v>0</v>
      </c>
    </row>
    <row r="451" spans="1:38" s="326" customFormat="1">
      <c r="A451" s="503"/>
      <c r="B451" s="504"/>
      <c r="C451" s="505" t="str">
        <f>IF($B451="","",IFERROR(VLOOKUP($B451,SERVIÇOS!$A:$F,2,0),IFERROR(VLOOKUP($B451,'COMPOSIÇÕES COMPLEMENTARES '!$C:$K,2,0),"")))</f>
        <v/>
      </c>
      <c r="D451" s="506" t="str">
        <f>IF($B451="","",IFERROR(VLOOKUP($B451,SERVIÇOS!$A:$F,3,0),IFERROR(VLOOKUP($B451,'COMPOSIÇÕES COMPLEMENTARES '!$C:$K,3,0),"")))</f>
        <v/>
      </c>
      <c r="E451" s="507"/>
      <c r="F451" s="508" t="str">
        <f>IF($B451="","",IFERROR(VLOOKUP($B451,SERVIÇOS!$A:$F,4,0),IFERROR(VLOOKUP($B451,'COMPOSIÇÕES COMPLEMENTARES '!$C:$K,6,0),"")))</f>
        <v/>
      </c>
      <c r="G451" s="508" t="str">
        <f>IF($B451="","",IFERROR(VLOOKUP($B451,SERVIÇOS!$A:$F,5,0),IFERROR(VLOOKUP($B451,'COMPOSIÇÕES COMPLEMENTARES '!$C:$K,7,0),"")))</f>
        <v/>
      </c>
      <c r="H451" s="508" t="str">
        <f t="shared" si="49"/>
        <v/>
      </c>
      <c r="I451" s="508" t="str">
        <f t="shared" si="50"/>
        <v/>
      </c>
      <c r="J451" s="508" t="str">
        <f t="shared" si="51"/>
        <v/>
      </c>
      <c r="K451" s="508" t="str">
        <f t="shared" si="52"/>
        <v/>
      </c>
      <c r="L451" s="508"/>
      <c r="M451" s="324"/>
      <c r="N451" s="324"/>
      <c r="O451" s="324"/>
      <c r="P451" s="324"/>
      <c r="Q451" s="324"/>
      <c r="R451" s="324"/>
      <c r="S451" s="324"/>
      <c r="T451" s="324"/>
      <c r="U451" s="324"/>
      <c r="V451" s="324"/>
      <c r="W451" s="324"/>
      <c r="X451" s="324"/>
      <c r="Y451" s="324"/>
      <c r="Z451" s="324"/>
      <c r="AA451" s="324"/>
      <c r="AB451" s="324"/>
      <c r="AC451" s="324"/>
      <c r="AD451" s="324"/>
      <c r="AE451" s="324"/>
      <c r="AF451" s="324"/>
      <c r="AG451" s="324"/>
      <c r="AH451" s="324"/>
      <c r="AI451" s="324"/>
      <c r="AJ451" s="324"/>
      <c r="AK451" s="325">
        <f t="shared" si="53"/>
        <v>0</v>
      </c>
      <c r="AL451" s="325">
        <v>0</v>
      </c>
    </row>
    <row r="452" spans="1:38" s="326" customFormat="1">
      <c r="A452" s="503"/>
      <c r="B452" s="504"/>
      <c r="C452" s="505" t="str">
        <f>IF($B452="","",IFERROR(VLOOKUP($B452,SERVIÇOS!$A:$F,2,0),IFERROR(VLOOKUP($B452,'COMPOSIÇÕES COMPLEMENTARES '!$C:$K,2,0),"")))</f>
        <v/>
      </c>
      <c r="D452" s="506" t="str">
        <f>IF($B452="","",IFERROR(VLOOKUP($B452,SERVIÇOS!$A:$F,3,0),IFERROR(VLOOKUP($B452,'COMPOSIÇÕES COMPLEMENTARES '!$C:$K,3,0),"")))</f>
        <v/>
      </c>
      <c r="E452" s="507"/>
      <c r="F452" s="508" t="str">
        <f>IF($B452="","",IFERROR(VLOOKUP($B452,SERVIÇOS!$A:$F,4,0),IFERROR(VLOOKUP($B452,'COMPOSIÇÕES COMPLEMENTARES '!$C:$K,6,0),"")))</f>
        <v/>
      </c>
      <c r="G452" s="508" t="str">
        <f>IF($B452="","",IFERROR(VLOOKUP($B452,SERVIÇOS!$A:$F,5,0),IFERROR(VLOOKUP($B452,'COMPOSIÇÕES COMPLEMENTARES '!$C:$K,7,0),"")))</f>
        <v/>
      </c>
      <c r="H452" s="508" t="str">
        <f t="shared" si="49"/>
        <v/>
      </c>
      <c r="I452" s="508" t="str">
        <f t="shared" si="50"/>
        <v/>
      </c>
      <c r="J452" s="508" t="str">
        <f t="shared" si="51"/>
        <v/>
      </c>
      <c r="K452" s="508" t="str">
        <f t="shared" si="52"/>
        <v/>
      </c>
      <c r="L452" s="508"/>
      <c r="M452" s="324"/>
      <c r="N452" s="324"/>
      <c r="O452" s="324"/>
      <c r="P452" s="324"/>
      <c r="Q452" s="324"/>
      <c r="R452" s="324"/>
      <c r="S452" s="324"/>
      <c r="T452" s="324"/>
      <c r="U452" s="324"/>
      <c r="V452" s="324"/>
      <c r="W452" s="324"/>
      <c r="X452" s="324"/>
      <c r="Y452" s="324"/>
      <c r="Z452" s="324"/>
      <c r="AA452" s="324"/>
      <c r="AB452" s="324"/>
      <c r="AC452" s="324"/>
      <c r="AD452" s="324"/>
      <c r="AE452" s="324"/>
      <c r="AF452" s="324"/>
      <c r="AG452" s="324"/>
      <c r="AH452" s="324"/>
      <c r="AI452" s="324"/>
      <c r="AJ452" s="324"/>
      <c r="AK452" s="325">
        <f t="shared" si="53"/>
        <v>0</v>
      </c>
      <c r="AL452" s="325">
        <v>0</v>
      </c>
    </row>
    <row r="453" spans="1:38" s="326" customFormat="1">
      <c r="A453" s="503"/>
      <c r="B453" s="504"/>
      <c r="C453" s="505" t="str">
        <f>IF($B453="","",IFERROR(VLOOKUP($B453,SERVIÇOS!$A:$F,2,0),IFERROR(VLOOKUP($B453,'COMPOSIÇÕES COMPLEMENTARES '!$C:$K,2,0),"")))</f>
        <v/>
      </c>
      <c r="D453" s="506" t="str">
        <f>IF($B453="","",IFERROR(VLOOKUP($B453,SERVIÇOS!$A:$F,3,0),IFERROR(VLOOKUP($B453,'COMPOSIÇÕES COMPLEMENTARES '!$C:$K,3,0),"")))</f>
        <v/>
      </c>
      <c r="E453" s="507"/>
      <c r="F453" s="508" t="str">
        <f>IF($B453="","",IFERROR(VLOOKUP($B453,SERVIÇOS!$A:$F,4,0),IFERROR(VLOOKUP($B453,'COMPOSIÇÕES COMPLEMENTARES '!$C:$K,6,0),"")))</f>
        <v/>
      </c>
      <c r="G453" s="508" t="str">
        <f>IF($B453="","",IFERROR(VLOOKUP($B453,SERVIÇOS!$A:$F,5,0),IFERROR(VLOOKUP($B453,'COMPOSIÇÕES COMPLEMENTARES '!$C:$K,7,0),"")))</f>
        <v/>
      </c>
      <c r="H453" s="508" t="str">
        <f t="shared" si="49"/>
        <v/>
      </c>
      <c r="I453" s="508" t="str">
        <f t="shared" si="50"/>
        <v/>
      </c>
      <c r="J453" s="508" t="str">
        <f t="shared" si="51"/>
        <v/>
      </c>
      <c r="K453" s="508" t="str">
        <f t="shared" si="52"/>
        <v/>
      </c>
      <c r="L453" s="508"/>
      <c r="M453" s="324"/>
      <c r="N453" s="324"/>
      <c r="O453" s="324"/>
      <c r="P453" s="324"/>
      <c r="Q453" s="324"/>
      <c r="R453" s="324"/>
      <c r="S453" s="324"/>
      <c r="T453" s="324"/>
      <c r="U453" s="324"/>
      <c r="V453" s="324"/>
      <c r="W453" s="324"/>
      <c r="X453" s="324"/>
      <c r="Y453" s="324"/>
      <c r="Z453" s="324"/>
      <c r="AA453" s="324"/>
      <c r="AB453" s="324"/>
      <c r="AC453" s="324"/>
      <c r="AD453" s="324"/>
      <c r="AE453" s="324"/>
      <c r="AF453" s="324"/>
      <c r="AG453" s="324"/>
      <c r="AH453" s="324"/>
      <c r="AI453" s="324"/>
      <c r="AJ453" s="324"/>
      <c r="AK453" s="325">
        <f t="shared" si="53"/>
        <v>0</v>
      </c>
      <c r="AL453" s="325">
        <v>0</v>
      </c>
    </row>
    <row r="454" spans="1:38" s="326" customFormat="1">
      <c r="A454" s="503"/>
      <c r="B454" s="504"/>
      <c r="C454" s="505" t="str">
        <f>IF($B454="","",IFERROR(VLOOKUP($B454,SERVIÇOS!$A:$F,2,0),IFERROR(VLOOKUP($B454,'COMPOSIÇÕES COMPLEMENTARES '!$C:$K,2,0),"")))</f>
        <v/>
      </c>
      <c r="D454" s="506" t="str">
        <f>IF($B454="","",IFERROR(VLOOKUP($B454,SERVIÇOS!$A:$F,3,0),IFERROR(VLOOKUP($B454,'COMPOSIÇÕES COMPLEMENTARES '!$C:$K,3,0),"")))</f>
        <v/>
      </c>
      <c r="E454" s="507"/>
      <c r="F454" s="508" t="str">
        <f>IF($B454="","",IFERROR(VLOOKUP($B454,SERVIÇOS!$A:$F,4,0),IFERROR(VLOOKUP($B454,'COMPOSIÇÕES COMPLEMENTARES '!$C:$K,6,0),"")))</f>
        <v/>
      </c>
      <c r="G454" s="508" t="str">
        <f>IF($B454="","",IFERROR(VLOOKUP($B454,SERVIÇOS!$A:$F,5,0),IFERROR(VLOOKUP($B454,'COMPOSIÇÕES COMPLEMENTARES '!$C:$K,7,0),"")))</f>
        <v/>
      </c>
      <c r="H454" s="508" t="str">
        <f t="shared" si="49"/>
        <v/>
      </c>
      <c r="I454" s="508" t="str">
        <f t="shared" si="50"/>
        <v/>
      </c>
      <c r="J454" s="508" t="str">
        <f t="shared" si="51"/>
        <v/>
      </c>
      <c r="K454" s="508" t="str">
        <f t="shared" si="52"/>
        <v/>
      </c>
      <c r="L454" s="508"/>
      <c r="M454" s="324"/>
      <c r="N454" s="324"/>
      <c r="O454" s="324"/>
      <c r="P454" s="324"/>
      <c r="Q454" s="324"/>
      <c r="R454" s="324"/>
      <c r="S454" s="324"/>
      <c r="T454" s="324"/>
      <c r="U454" s="324"/>
      <c r="V454" s="324"/>
      <c r="W454" s="324"/>
      <c r="X454" s="324"/>
      <c r="Y454" s="324"/>
      <c r="Z454" s="324"/>
      <c r="AA454" s="324"/>
      <c r="AB454" s="324"/>
      <c r="AC454" s="324"/>
      <c r="AD454" s="324"/>
      <c r="AE454" s="324"/>
      <c r="AF454" s="324"/>
      <c r="AG454" s="324"/>
      <c r="AH454" s="324"/>
      <c r="AI454" s="324"/>
      <c r="AJ454" s="324"/>
      <c r="AK454" s="325">
        <f t="shared" si="53"/>
        <v>0</v>
      </c>
      <c r="AL454" s="325">
        <v>0</v>
      </c>
    </row>
    <row r="455" spans="1:38" s="326" customFormat="1">
      <c r="A455" s="503"/>
      <c r="B455" s="504"/>
      <c r="C455" s="505" t="str">
        <f>IF($B455="","",IFERROR(VLOOKUP($B455,SERVIÇOS!$A:$F,2,0),IFERROR(VLOOKUP($B455,'COMPOSIÇÕES COMPLEMENTARES '!$C:$K,2,0),"")))</f>
        <v/>
      </c>
      <c r="D455" s="506" t="str">
        <f>IF($B455="","",IFERROR(VLOOKUP($B455,SERVIÇOS!$A:$F,3,0),IFERROR(VLOOKUP($B455,'COMPOSIÇÕES COMPLEMENTARES '!$C:$K,3,0),"")))</f>
        <v/>
      </c>
      <c r="E455" s="507"/>
      <c r="F455" s="508" t="str">
        <f>IF($B455="","",IFERROR(VLOOKUP($B455,SERVIÇOS!$A:$F,4,0),IFERROR(VLOOKUP($B455,'COMPOSIÇÕES COMPLEMENTARES '!$C:$K,6,0),"")))</f>
        <v/>
      </c>
      <c r="G455" s="508" t="str">
        <f>IF($B455="","",IFERROR(VLOOKUP($B455,SERVIÇOS!$A:$F,5,0),IFERROR(VLOOKUP($B455,'COMPOSIÇÕES COMPLEMENTARES '!$C:$K,7,0),"")))</f>
        <v/>
      </c>
      <c r="H455" s="508" t="str">
        <f t="shared" si="49"/>
        <v/>
      </c>
      <c r="I455" s="508" t="str">
        <f t="shared" si="50"/>
        <v/>
      </c>
      <c r="J455" s="508" t="str">
        <f t="shared" si="51"/>
        <v/>
      </c>
      <c r="K455" s="508" t="str">
        <f t="shared" si="52"/>
        <v/>
      </c>
      <c r="L455" s="508"/>
      <c r="M455" s="324"/>
      <c r="N455" s="324"/>
      <c r="O455" s="324"/>
      <c r="P455" s="324"/>
      <c r="Q455" s="324"/>
      <c r="R455" s="324"/>
      <c r="S455" s="324"/>
      <c r="T455" s="324"/>
      <c r="U455" s="324"/>
      <c r="V455" s="324"/>
      <c r="W455" s="324"/>
      <c r="X455" s="324"/>
      <c r="Y455" s="324"/>
      <c r="Z455" s="324"/>
      <c r="AA455" s="324"/>
      <c r="AB455" s="324"/>
      <c r="AC455" s="324"/>
      <c r="AD455" s="324"/>
      <c r="AE455" s="324"/>
      <c r="AF455" s="324"/>
      <c r="AG455" s="324"/>
      <c r="AH455" s="324"/>
      <c r="AI455" s="324"/>
      <c r="AJ455" s="324"/>
      <c r="AK455" s="325">
        <f t="shared" si="53"/>
        <v>0</v>
      </c>
      <c r="AL455" s="325">
        <v>0</v>
      </c>
    </row>
    <row r="456" spans="1:38" s="326" customFormat="1">
      <c r="A456" s="503"/>
      <c r="B456" s="504"/>
      <c r="C456" s="505" t="str">
        <f>IF($B456="","",IFERROR(VLOOKUP($B456,SERVIÇOS!$A:$F,2,0),IFERROR(VLOOKUP($B456,'COMPOSIÇÕES COMPLEMENTARES '!$C:$K,2,0),"")))</f>
        <v/>
      </c>
      <c r="D456" s="506" t="str">
        <f>IF($B456="","",IFERROR(VLOOKUP($B456,SERVIÇOS!$A:$F,3,0),IFERROR(VLOOKUP($B456,'COMPOSIÇÕES COMPLEMENTARES '!$C:$K,3,0),"")))</f>
        <v/>
      </c>
      <c r="E456" s="507"/>
      <c r="F456" s="508" t="str">
        <f>IF($B456="","",IFERROR(VLOOKUP($B456,SERVIÇOS!$A:$F,4,0),IFERROR(VLOOKUP($B456,'COMPOSIÇÕES COMPLEMENTARES '!$C:$K,6,0),"")))</f>
        <v/>
      </c>
      <c r="G456" s="508" t="str">
        <f>IF($B456="","",IFERROR(VLOOKUP($B456,SERVIÇOS!$A:$F,5,0),IFERROR(VLOOKUP($B456,'COMPOSIÇÕES COMPLEMENTARES '!$C:$K,7,0),"")))</f>
        <v/>
      </c>
      <c r="H456" s="508" t="str">
        <f t="shared" si="49"/>
        <v/>
      </c>
      <c r="I456" s="508" t="str">
        <f t="shared" si="50"/>
        <v/>
      </c>
      <c r="J456" s="508" t="str">
        <f t="shared" si="51"/>
        <v/>
      </c>
      <c r="K456" s="508" t="str">
        <f t="shared" si="52"/>
        <v/>
      </c>
      <c r="L456" s="508"/>
      <c r="M456" s="324"/>
      <c r="N456" s="324"/>
      <c r="O456" s="324"/>
      <c r="P456" s="324"/>
      <c r="Q456" s="324"/>
      <c r="R456" s="324"/>
      <c r="S456" s="324"/>
      <c r="T456" s="324"/>
      <c r="U456" s="324"/>
      <c r="V456" s="324"/>
      <c r="W456" s="324"/>
      <c r="X456" s="324"/>
      <c r="Y456" s="324"/>
      <c r="Z456" s="324"/>
      <c r="AA456" s="324"/>
      <c r="AB456" s="324"/>
      <c r="AC456" s="324"/>
      <c r="AD456" s="324"/>
      <c r="AE456" s="324"/>
      <c r="AF456" s="324"/>
      <c r="AG456" s="324"/>
      <c r="AH456" s="324"/>
      <c r="AI456" s="324"/>
      <c r="AJ456" s="324"/>
      <c r="AK456" s="325">
        <f t="shared" si="53"/>
        <v>0</v>
      </c>
      <c r="AL456" s="325">
        <v>0</v>
      </c>
    </row>
    <row r="457" spans="1:38" s="326" customFormat="1">
      <c r="A457" s="503"/>
      <c r="B457" s="504"/>
      <c r="C457" s="505" t="str">
        <f>IF($B457="","",IFERROR(VLOOKUP($B457,SERVIÇOS!$A:$F,2,0),IFERROR(VLOOKUP($B457,'COMPOSIÇÕES COMPLEMENTARES '!$C:$K,2,0),"")))</f>
        <v/>
      </c>
      <c r="D457" s="506" t="str">
        <f>IF($B457="","",IFERROR(VLOOKUP($B457,SERVIÇOS!$A:$F,3,0),IFERROR(VLOOKUP($B457,'COMPOSIÇÕES COMPLEMENTARES '!$C:$K,3,0),"")))</f>
        <v/>
      </c>
      <c r="E457" s="507"/>
      <c r="F457" s="508" t="str">
        <f>IF($B457="","",IFERROR(VLOOKUP($B457,SERVIÇOS!$A:$F,4,0),IFERROR(VLOOKUP($B457,'COMPOSIÇÕES COMPLEMENTARES '!$C:$K,6,0),"")))</f>
        <v/>
      </c>
      <c r="G457" s="508" t="str">
        <f>IF($B457="","",IFERROR(VLOOKUP($B457,SERVIÇOS!$A:$F,5,0),IFERROR(VLOOKUP($B457,'COMPOSIÇÕES COMPLEMENTARES '!$C:$K,7,0),"")))</f>
        <v/>
      </c>
      <c r="H457" s="508" t="str">
        <f t="shared" si="49"/>
        <v/>
      </c>
      <c r="I457" s="508" t="str">
        <f t="shared" si="50"/>
        <v/>
      </c>
      <c r="J457" s="508" t="str">
        <f t="shared" si="51"/>
        <v/>
      </c>
      <c r="K457" s="508" t="str">
        <f t="shared" si="52"/>
        <v/>
      </c>
      <c r="L457" s="508"/>
      <c r="M457" s="324"/>
      <c r="N457" s="324"/>
      <c r="O457" s="324"/>
      <c r="P457" s="324"/>
      <c r="Q457" s="324"/>
      <c r="R457" s="324"/>
      <c r="S457" s="324"/>
      <c r="T457" s="324"/>
      <c r="U457" s="324"/>
      <c r="V457" s="324"/>
      <c r="W457" s="324"/>
      <c r="X457" s="324"/>
      <c r="Y457" s="324"/>
      <c r="Z457" s="324"/>
      <c r="AA457" s="324"/>
      <c r="AB457" s="324"/>
      <c r="AC457" s="324"/>
      <c r="AD457" s="324"/>
      <c r="AE457" s="324"/>
      <c r="AF457" s="324"/>
      <c r="AG457" s="324"/>
      <c r="AH457" s="324"/>
      <c r="AI457" s="324"/>
      <c r="AJ457" s="324"/>
      <c r="AK457" s="325">
        <f t="shared" si="53"/>
        <v>0</v>
      </c>
      <c r="AL457" s="325">
        <v>0</v>
      </c>
    </row>
    <row r="458" spans="1:38" s="326" customFormat="1">
      <c r="A458" s="503"/>
      <c r="B458" s="504"/>
      <c r="C458" s="505" t="str">
        <f>IF($B458="","",IFERROR(VLOOKUP($B458,SERVIÇOS!$A:$F,2,0),IFERROR(VLOOKUP($B458,'COMPOSIÇÕES COMPLEMENTARES '!$C:$K,2,0),"")))</f>
        <v/>
      </c>
      <c r="D458" s="506" t="str">
        <f>IF($B458="","",IFERROR(VLOOKUP($B458,SERVIÇOS!$A:$F,3,0),IFERROR(VLOOKUP($B458,'COMPOSIÇÕES COMPLEMENTARES '!$C:$K,3,0),"")))</f>
        <v/>
      </c>
      <c r="E458" s="507"/>
      <c r="F458" s="508" t="str">
        <f>IF($B458="","",IFERROR(VLOOKUP($B458,SERVIÇOS!$A:$F,4,0),IFERROR(VLOOKUP($B458,'COMPOSIÇÕES COMPLEMENTARES '!$C:$K,6,0),"")))</f>
        <v/>
      </c>
      <c r="G458" s="508" t="str">
        <f>IF($B458="","",IFERROR(VLOOKUP($B458,SERVIÇOS!$A:$F,5,0),IFERROR(VLOOKUP($B458,'COMPOSIÇÕES COMPLEMENTARES '!$C:$K,7,0),"")))</f>
        <v/>
      </c>
      <c r="H458" s="508" t="str">
        <f t="shared" si="49"/>
        <v/>
      </c>
      <c r="I458" s="508" t="str">
        <f t="shared" si="50"/>
        <v/>
      </c>
      <c r="J458" s="508" t="str">
        <f t="shared" si="51"/>
        <v/>
      </c>
      <c r="K458" s="508" t="str">
        <f t="shared" si="52"/>
        <v/>
      </c>
      <c r="L458" s="508"/>
      <c r="M458" s="324"/>
      <c r="N458" s="324"/>
      <c r="O458" s="324"/>
      <c r="P458" s="324"/>
      <c r="Q458" s="324"/>
      <c r="R458" s="324"/>
      <c r="S458" s="324"/>
      <c r="T458" s="324"/>
      <c r="U458" s="324"/>
      <c r="V458" s="324"/>
      <c r="W458" s="324"/>
      <c r="X458" s="324"/>
      <c r="Y458" s="324"/>
      <c r="Z458" s="324"/>
      <c r="AA458" s="324"/>
      <c r="AB458" s="324"/>
      <c r="AC458" s="324"/>
      <c r="AD458" s="324"/>
      <c r="AE458" s="324"/>
      <c r="AF458" s="324"/>
      <c r="AG458" s="324"/>
      <c r="AH458" s="324"/>
      <c r="AI458" s="324"/>
      <c r="AJ458" s="324"/>
      <c r="AK458" s="325">
        <f t="shared" si="53"/>
        <v>0</v>
      </c>
      <c r="AL458" s="325">
        <v>0</v>
      </c>
    </row>
    <row r="459" spans="1:38" s="326" customFormat="1">
      <c r="A459" s="503"/>
      <c r="B459" s="504"/>
      <c r="C459" s="505" t="str">
        <f>IF($B459="","",IFERROR(VLOOKUP($B459,SERVIÇOS!$A:$F,2,0),IFERROR(VLOOKUP($B459,'COMPOSIÇÕES COMPLEMENTARES '!$C:$K,2,0),"")))</f>
        <v/>
      </c>
      <c r="D459" s="506" t="str">
        <f>IF($B459="","",IFERROR(VLOOKUP($B459,SERVIÇOS!$A:$F,3,0),IFERROR(VLOOKUP($B459,'COMPOSIÇÕES COMPLEMENTARES '!$C:$K,3,0),"")))</f>
        <v/>
      </c>
      <c r="E459" s="507"/>
      <c r="F459" s="508" t="str">
        <f>IF($B459="","",IFERROR(VLOOKUP($B459,SERVIÇOS!$A:$F,4,0),IFERROR(VLOOKUP($B459,'COMPOSIÇÕES COMPLEMENTARES '!$C:$K,6,0),"")))</f>
        <v/>
      </c>
      <c r="G459" s="508" t="str">
        <f>IF($B459="","",IFERROR(VLOOKUP($B459,SERVIÇOS!$A:$F,5,0),IFERROR(VLOOKUP($B459,'COMPOSIÇÕES COMPLEMENTARES '!$C:$K,7,0),"")))</f>
        <v/>
      </c>
      <c r="H459" s="508" t="str">
        <f t="shared" si="49"/>
        <v/>
      </c>
      <c r="I459" s="508" t="str">
        <f t="shared" si="50"/>
        <v/>
      </c>
      <c r="J459" s="508" t="str">
        <f t="shared" si="51"/>
        <v/>
      </c>
      <c r="K459" s="508" t="str">
        <f t="shared" si="52"/>
        <v/>
      </c>
      <c r="L459" s="508"/>
      <c r="M459" s="324"/>
      <c r="N459" s="324"/>
      <c r="O459" s="324"/>
      <c r="P459" s="324"/>
      <c r="Q459" s="324"/>
      <c r="R459" s="324"/>
      <c r="S459" s="324"/>
      <c r="T459" s="324"/>
      <c r="U459" s="324"/>
      <c r="V459" s="324"/>
      <c r="W459" s="324"/>
      <c r="X459" s="324"/>
      <c r="Y459" s="324"/>
      <c r="Z459" s="324"/>
      <c r="AA459" s="324"/>
      <c r="AB459" s="324"/>
      <c r="AC459" s="324"/>
      <c r="AD459" s="324"/>
      <c r="AE459" s="324"/>
      <c r="AF459" s="324"/>
      <c r="AG459" s="324"/>
      <c r="AH459" s="324"/>
      <c r="AI459" s="324"/>
      <c r="AJ459" s="324"/>
      <c r="AK459" s="325">
        <f t="shared" si="53"/>
        <v>0</v>
      </c>
      <c r="AL459" s="325">
        <v>0</v>
      </c>
    </row>
    <row r="460" spans="1:38" s="326" customFormat="1">
      <c r="A460" s="503"/>
      <c r="B460" s="504"/>
      <c r="C460" s="505" t="str">
        <f>IF($B460="","",IFERROR(VLOOKUP($B460,SERVIÇOS!$A:$F,2,0),IFERROR(VLOOKUP($B460,'COMPOSIÇÕES COMPLEMENTARES '!$C:$K,2,0),"")))</f>
        <v/>
      </c>
      <c r="D460" s="506" t="str">
        <f>IF($B460="","",IFERROR(VLOOKUP($B460,SERVIÇOS!$A:$F,3,0),IFERROR(VLOOKUP($B460,'COMPOSIÇÕES COMPLEMENTARES '!$C:$K,3,0),"")))</f>
        <v/>
      </c>
      <c r="E460" s="507"/>
      <c r="F460" s="508" t="str">
        <f>IF($B460="","",IFERROR(VLOOKUP($B460,SERVIÇOS!$A:$F,4,0),IFERROR(VLOOKUP($B460,'COMPOSIÇÕES COMPLEMENTARES '!$C:$K,6,0),"")))</f>
        <v/>
      </c>
      <c r="G460" s="508" t="str">
        <f>IF($B460="","",IFERROR(VLOOKUP($B460,SERVIÇOS!$A:$F,5,0),IFERROR(VLOOKUP($B460,'COMPOSIÇÕES COMPLEMENTARES '!$C:$K,7,0),"")))</f>
        <v/>
      </c>
      <c r="H460" s="508" t="str">
        <f t="shared" si="49"/>
        <v/>
      </c>
      <c r="I460" s="508" t="str">
        <f t="shared" si="50"/>
        <v/>
      </c>
      <c r="J460" s="508" t="str">
        <f t="shared" si="51"/>
        <v/>
      </c>
      <c r="K460" s="508" t="str">
        <f t="shared" si="52"/>
        <v/>
      </c>
      <c r="L460" s="508"/>
      <c r="M460" s="324"/>
      <c r="N460" s="324"/>
      <c r="O460" s="324"/>
      <c r="P460" s="324"/>
      <c r="Q460" s="324"/>
      <c r="R460" s="324"/>
      <c r="S460" s="324"/>
      <c r="T460" s="324"/>
      <c r="U460" s="324"/>
      <c r="V460" s="324"/>
      <c r="W460" s="324"/>
      <c r="X460" s="324"/>
      <c r="Y460" s="324"/>
      <c r="Z460" s="324"/>
      <c r="AA460" s="324"/>
      <c r="AB460" s="324"/>
      <c r="AC460" s="324"/>
      <c r="AD460" s="324"/>
      <c r="AE460" s="324"/>
      <c r="AF460" s="324"/>
      <c r="AG460" s="324"/>
      <c r="AH460" s="324"/>
      <c r="AI460" s="324"/>
      <c r="AJ460" s="324"/>
      <c r="AK460" s="325">
        <f t="shared" si="53"/>
        <v>0</v>
      </c>
      <c r="AL460" s="325">
        <v>0</v>
      </c>
    </row>
    <row r="461" spans="1:38" s="326" customFormat="1">
      <c r="A461" s="503"/>
      <c r="B461" s="504"/>
      <c r="C461" s="505" t="str">
        <f>IF($B461="","",IFERROR(VLOOKUP($B461,SERVIÇOS!$A:$F,2,0),IFERROR(VLOOKUP($B461,'COMPOSIÇÕES COMPLEMENTARES '!$C:$K,2,0),"")))</f>
        <v/>
      </c>
      <c r="D461" s="506" t="str">
        <f>IF($B461="","",IFERROR(VLOOKUP($B461,SERVIÇOS!$A:$F,3,0),IFERROR(VLOOKUP($B461,'COMPOSIÇÕES COMPLEMENTARES '!$C:$K,3,0),"")))</f>
        <v/>
      </c>
      <c r="E461" s="507"/>
      <c r="F461" s="508" t="str">
        <f>IF($B461="","",IFERROR(VLOOKUP($B461,SERVIÇOS!$A:$F,4,0),IFERROR(VLOOKUP($B461,'COMPOSIÇÕES COMPLEMENTARES '!$C:$K,6,0),"")))</f>
        <v/>
      </c>
      <c r="G461" s="508" t="str">
        <f>IF($B461="","",IFERROR(VLOOKUP($B461,SERVIÇOS!$A:$F,5,0),IFERROR(VLOOKUP($B461,'COMPOSIÇÕES COMPLEMENTARES '!$C:$K,7,0),"")))</f>
        <v/>
      </c>
      <c r="H461" s="508" t="str">
        <f t="shared" si="49"/>
        <v/>
      </c>
      <c r="I461" s="508" t="str">
        <f t="shared" si="50"/>
        <v/>
      </c>
      <c r="J461" s="508" t="str">
        <f t="shared" si="51"/>
        <v/>
      </c>
      <c r="K461" s="508" t="str">
        <f t="shared" si="52"/>
        <v/>
      </c>
      <c r="L461" s="508"/>
      <c r="M461" s="324"/>
      <c r="N461" s="324"/>
      <c r="O461" s="324"/>
      <c r="P461" s="324"/>
      <c r="Q461" s="324"/>
      <c r="R461" s="324"/>
      <c r="S461" s="324"/>
      <c r="T461" s="324"/>
      <c r="U461" s="324"/>
      <c r="V461" s="324"/>
      <c r="W461" s="324"/>
      <c r="X461" s="324"/>
      <c r="Y461" s="324"/>
      <c r="Z461" s="324"/>
      <c r="AA461" s="324"/>
      <c r="AB461" s="324"/>
      <c r="AC461" s="324"/>
      <c r="AD461" s="324"/>
      <c r="AE461" s="324"/>
      <c r="AF461" s="324"/>
      <c r="AG461" s="324"/>
      <c r="AH461" s="324"/>
      <c r="AI461" s="324"/>
      <c r="AJ461" s="324"/>
      <c r="AK461" s="325">
        <f t="shared" si="53"/>
        <v>0</v>
      </c>
      <c r="AL461" s="325">
        <v>0</v>
      </c>
    </row>
    <row r="462" spans="1:38" s="326" customFormat="1">
      <c r="A462" s="503"/>
      <c r="B462" s="504"/>
      <c r="C462" s="505" t="str">
        <f>IF($B462="","",IFERROR(VLOOKUP($B462,SERVIÇOS!$A:$F,2,0),IFERROR(VLOOKUP($B462,'COMPOSIÇÕES COMPLEMENTARES '!$C:$K,2,0),"")))</f>
        <v/>
      </c>
      <c r="D462" s="506" t="str">
        <f>IF($B462="","",IFERROR(VLOOKUP($B462,SERVIÇOS!$A:$F,3,0),IFERROR(VLOOKUP($B462,'COMPOSIÇÕES COMPLEMENTARES '!$C:$K,3,0),"")))</f>
        <v/>
      </c>
      <c r="E462" s="507"/>
      <c r="F462" s="508" t="str">
        <f>IF($B462="","",IFERROR(VLOOKUP($B462,SERVIÇOS!$A:$F,4,0),IFERROR(VLOOKUP($B462,'COMPOSIÇÕES COMPLEMENTARES '!$C:$K,6,0),"")))</f>
        <v/>
      </c>
      <c r="G462" s="508" t="str">
        <f>IF($B462="","",IFERROR(VLOOKUP($B462,SERVIÇOS!$A:$F,5,0),IFERROR(VLOOKUP($B462,'COMPOSIÇÕES COMPLEMENTARES '!$C:$K,7,0),"")))</f>
        <v/>
      </c>
      <c r="H462" s="508" t="str">
        <f t="shared" si="49"/>
        <v/>
      </c>
      <c r="I462" s="508" t="str">
        <f t="shared" si="50"/>
        <v/>
      </c>
      <c r="J462" s="508" t="str">
        <f t="shared" si="51"/>
        <v/>
      </c>
      <c r="K462" s="508" t="str">
        <f t="shared" si="52"/>
        <v/>
      </c>
      <c r="L462" s="508"/>
      <c r="M462" s="324"/>
      <c r="N462" s="324"/>
      <c r="O462" s="324"/>
      <c r="P462" s="324"/>
      <c r="Q462" s="324"/>
      <c r="R462" s="324"/>
      <c r="S462" s="324"/>
      <c r="T462" s="324"/>
      <c r="U462" s="324"/>
      <c r="V462" s="324"/>
      <c r="W462" s="324"/>
      <c r="X462" s="324"/>
      <c r="Y462" s="324"/>
      <c r="Z462" s="324"/>
      <c r="AA462" s="324"/>
      <c r="AB462" s="324"/>
      <c r="AC462" s="324"/>
      <c r="AD462" s="324"/>
      <c r="AE462" s="324"/>
      <c r="AF462" s="324"/>
      <c r="AG462" s="324"/>
      <c r="AH462" s="324"/>
      <c r="AI462" s="324"/>
      <c r="AJ462" s="324"/>
      <c r="AK462" s="325">
        <f t="shared" si="53"/>
        <v>0</v>
      </c>
      <c r="AL462" s="325">
        <v>0</v>
      </c>
    </row>
    <row r="463" spans="1:38" s="326" customFormat="1">
      <c r="A463" s="503"/>
      <c r="B463" s="504"/>
      <c r="C463" s="505" t="str">
        <f>IF($B463="","",IFERROR(VLOOKUP($B463,SERVIÇOS!$A:$F,2,0),IFERROR(VLOOKUP($B463,'COMPOSIÇÕES COMPLEMENTARES '!$C:$K,2,0),"")))</f>
        <v/>
      </c>
      <c r="D463" s="506" t="str">
        <f>IF($B463="","",IFERROR(VLOOKUP($B463,SERVIÇOS!$A:$F,3,0),IFERROR(VLOOKUP($B463,'COMPOSIÇÕES COMPLEMENTARES '!$C:$K,3,0),"")))</f>
        <v/>
      </c>
      <c r="E463" s="507"/>
      <c r="F463" s="508" t="str">
        <f>IF($B463="","",IFERROR(VLOOKUP($B463,SERVIÇOS!$A:$F,4,0),IFERROR(VLOOKUP($B463,'COMPOSIÇÕES COMPLEMENTARES '!$C:$K,6,0),"")))</f>
        <v/>
      </c>
      <c r="G463" s="508" t="str">
        <f>IF($B463="","",IFERROR(VLOOKUP($B463,SERVIÇOS!$A:$F,5,0),IFERROR(VLOOKUP($B463,'COMPOSIÇÕES COMPLEMENTARES '!$C:$K,7,0),"")))</f>
        <v/>
      </c>
      <c r="H463" s="508" t="str">
        <f t="shared" si="49"/>
        <v/>
      </c>
      <c r="I463" s="508" t="str">
        <f t="shared" si="50"/>
        <v/>
      </c>
      <c r="J463" s="508" t="str">
        <f t="shared" si="51"/>
        <v/>
      </c>
      <c r="K463" s="508" t="str">
        <f t="shared" si="52"/>
        <v/>
      </c>
      <c r="L463" s="508"/>
      <c r="M463" s="324"/>
      <c r="N463" s="324"/>
      <c r="O463" s="324"/>
      <c r="P463" s="324"/>
      <c r="Q463" s="324"/>
      <c r="R463" s="324"/>
      <c r="S463" s="324"/>
      <c r="T463" s="324"/>
      <c r="U463" s="324"/>
      <c r="V463" s="324"/>
      <c r="W463" s="324"/>
      <c r="X463" s="324"/>
      <c r="Y463" s="324"/>
      <c r="Z463" s="324"/>
      <c r="AA463" s="324"/>
      <c r="AB463" s="324"/>
      <c r="AC463" s="324"/>
      <c r="AD463" s="324"/>
      <c r="AE463" s="324"/>
      <c r="AF463" s="324"/>
      <c r="AG463" s="324"/>
      <c r="AH463" s="324"/>
      <c r="AI463" s="324"/>
      <c r="AJ463" s="324"/>
      <c r="AK463" s="325">
        <f t="shared" si="53"/>
        <v>0</v>
      </c>
      <c r="AL463" s="325">
        <v>0</v>
      </c>
    </row>
    <row r="464" spans="1:38" s="326" customFormat="1">
      <c r="A464" s="503"/>
      <c r="B464" s="504"/>
      <c r="C464" s="505" t="str">
        <f>IF($B464="","",IFERROR(VLOOKUP($B464,SERVIÇOS!$A:$F,2,0),IFERROR(VLOOKUP($B464,'COMPOSIÇÕES COMPLEMENTARES '!$C:$K,2,0),"")))</f>
        <v/>
      </c>
      <c r="D464" s="506" t="str">
        <f>IF($B464="","",IFERROR(VLOOKUP($B464,SERVIÇOS!$A:$F,3,0),IFERROR(VLOOKUP($B464,'COMPOSIÇÕES COMPLEMENTARES '!$C:$K,3,0),"")))</f>
        <v/>
      </c>
      <c r="E464" s="507"/>
      <c r="F464" s="508" t="str">
        <f>IF($B464="","",IFERROR(VLOOKUP($B464,SERVIÇOS!$A:$F,4,0),IFERROR(VLOOKUP($B464,'COMPOSIÇÕES COMPLEMENTARES '!$C:$K,6,0),"")))</f>
        <v/>
      </c>
      <c r="G464" s="508" t="str">
        <f>IF($B464="","",IFERROR(VLOOKUP($B464,SERVIÇOS!$A:$F,5,0),IFERROR(VLOOKUP($B464,'COMPOSIÇÕES COMPLEMENTARES '!$C:$K,7,0),"")))</f>
        <v/>
      </c>
      <c r="H464" s="508" t="str">
        <f t="shared" si="49"/>
        <v/>
      </c>
      <c r="I464" s="508" t="str">
        <f t="shared" si="50"/>
        <v/>
      </c>
      <c r="J464" s="508" t="str">
        <f t="shared" si="51"/>
        <v/>
      </c>
      <c r="K464" s="508" t="str">
        <f t="shared" si="52"/>
        <v/>
      </c>
      <c r="L464" s="508"/>
      <c r="M464" s="324"/>
      <c r="N464" s="324"/>
      <c r="O464" s="324"/>
      <c r="P464" s="324"/>
      <c r="Q464" s="324"/>
      <c r="R464" s="324"/>
      <c r="S464" s="324"/>
      <c r="T464" s="324"/>
      <c r="U464" s="324"/>
      <c r="V464" s="324"/>
      <c r="W464" s="324"/>
      <c r="X464" s="324"/>
      <c r="Y464" s="324"/>
      <c r="Z464" s="324"/>
      <c r="AA464" s="324"/>
      <c r="AB464" s="324"/>
      <c r="AC464" s="324"/>
      <c r="AD464" s="324"/>
      <c r="AE464" s="324"/>
      <c r="AF464" s="324"/>
      <c r="AG464" s="324"/>
      <c r="AH464" s="324"/>
      <c r="AI464" s="324"/>
      <c r="AJ464" s="324"/>
      <c r="AK464" s="325">
        <f t="shared" si="53"/>
        <v>0</v>
      </c>
      <c r="AL464" s="325">
        <v>0</v>
      </c>
    </row>
    <row r="465" spans="1:38" s="326" customFormat="1">
      <c r="A465" s="503"/>
      <c r="B465" s="504"/>
      <c r="C465" s="505" t="str">
        <f>IF($B465="","",IFERROR(VLOOKUP($B465,SERVIÇOS!$A:$F,2,0),IFERROR(VLOOKUP($B465,'COMPOSIÇÕES COMPLEMENTARES '!$C:$K,2,0),"")))</f>
        <v/>
      </c>
      <c r="D465" s="506" t="str">
        <f>IF($B465="","",IFERROR(VLOOKUP($B465,SERVIÇOS!$A:$F,3,0),IFERROR(VLOOKUP($B465,'COMPOSIÇÕES COMPLEMENTARES '!$C:$K,3,0),"")))</f>
        <v/>
      </c>
      <c r="E465" s="507"/>
      <c r="F465" s="508" t="str">
        <f>IF($B465="","",IFERROR(VLOOKUP($B465,SERVIÇOS!$A:$F,4,0),IFERROR(VLOOKUP($B465,'COMPOSIÇÕES COMPLEMENTARES '!$C:$K,6,0),"")))</f>
        <v/>
      </c>
      <c r="G465" s="508" t="str">
        <f>IF($B465="","",IFERROR(VLOOKUP($B465,SERVIÇOS!$A:$F,5,0),IFERROR(VLOOKUP($B465,'COMPOSIÇÕES COMPLEMENTARES '!$C:$K,7,0),"")))</f>
        <v/>
      </c>
      <c r="H465" s="508" t="str">
        <f t="shared" si="49"/>
        <v/>
      </c>
      <c r="I465" s="508" t="str">
        <f t="shared" si="50"/>
        <v/>
      </c>
      <c r="J465" s="508" t="str">
        <f t="shared" si="51"/>
        <v/>
      </c>
      <c r="K465" s="508" t="str">
        <f t="shared" si="52"/>
        <v/>
      </c>
      <c r="L465" s="508"/>
      <c r="M465" s="324"/>
      <c r="N465" s="324"/>
      <c r="O465" s="324"/>
      <c r="P465" s="324"/>
      <c r="Q465" s="324"/>
      <c r="R465" s="324"/>
      <c r="S465" s="324"/>
      <c r="T465" s="324"/>
      <c r="U465" s="324"/>
      <c r="V465" s="324"/>
      <c r="W465" s="324"/>
      <c r="X465" s="324"/>
      <c r="Y465" s="324"/>
      <c r="Z465" s="324"/>
      <c r="AA465" s="324"/>
      <c r="AB465" s="324"/>
      <c r="AC465" s="324"/>
      <c r="AD465" s="324"/>
      <c r="AE465" s="324"/>
      <c r="AF465" s="324"/>
      <c r="AG465" s="324"/>
      <c r="AH465" s="324"/>
      <c r="AI465" s="324"/>
      <c r="AJ465" s="324"/>
      <c r="AK465" s="325">
        <f t="shared" si="53"/>
        <v>0</v>
      </c>
      <c r="AL465" s="325">
        <v>0</v>
      </c>
    </row>
    <row r="466" spans="1:38" s="326" customFormat="1">
      <c r="A466" s="503"/>
      <c r="B466" s="504"/>
      <c r="C466" s="505" t="str">
        <f>IF($B466="","",IFERROR(VLOOKUP($B466,SERVIÇOS!$A:$F,2,0),IFERROR(VLOOKUP($B466,'COMPOSIÇÕES COMPLEMENTARES '!$C:$K,2,0),"")))</f>
        <v/>
      </c>
      <c r="D466" s="506" t="str">
        <f>IF($B466="","",IFERROR(VLOOKUP($B466,SERVIÇOS!$A:$F,3,0),IFERROR(VLOOKUP($B466,'COMPOSIÇÕES COMPLEMENTARES '!$C:$K,3,0),"")))</f>
        <v/>
      </c>
      <c r="E466" s="507"/>
      <c r="F466" s="508" t="str">
        <f>IF($B466="","",IFERROR(VLOOKUP($B466,SERVIÇOS!$A:$F,4,0),IFERROR(VLOOKUP($B466,'COMPOSIÇÕES COMPLEMENTARES '!$C:$K,6,0),"")))</f>
        <v/>
      </c>
      <c r="G466" s="508" t="str">
        <f>IF($B466="","",IFERROR(VLOOKUP($B466,SERVIÇOS!$A:$F,5,0),IFERROR(VLOOKUP($B466,'COMPOSIÇÕES COMPLEMENTARES '!$C:$K,7,0),"")))</f>
        <v/>
      </c>
      <c r="H466" s="508" t="str">
        <f t="shared" si="49"/>
        <v/>
      </c>
      <c r="I466" s="508" t="str">
        <f t="shared" si="50"/>
        <v/>
      </c>
      <c r="J466" s="508" t="str">
        <f t="shared" si="51"/>
        <v/>
      </c>
      <c r="K466" s="508" t="str">
        <f t="shared" si="52"/>
        <v/>
      </c>
      <c r="L466" s="508"/>
      <c r="M466" s="324"/>
      <c r="N466" s="324"/>
      <c r="O466" s="324"/>
      <c r="P466" s="324"/>
      <c r="Q466" s="324"/>
      <c r="R466" s="324"/>
      <c r="S466" s="324"/>
      <c r="T466" s="324"/>
      <c r="U466" s="324"/>
      <c r="V466" s="324"/>
      <c r="W466" s="324"/>
      <c r="X466" s="324"/>
      <c r="Y466" s="324"/>
      <c r="Z466" s="324"/>
      <c r="AA466" s="324"/>
      <c r="AB466" s="324"/>
      <c r="AC466" s="324"/>
      <c r="AD466" s="324"/>
      <c r="AE466" s="324"/>
      <c r="AF466" s="324"/>
      <c r="AG466" s="324"/>
      <c r="AH466" s="324"/>
      <c r="AI466" s="324"/>
      <c r="AJ466" s="324"/>
      <c r="AK466" s="325">
        <f t="shared" si="53"/>
        <v>0</v>
      </c>
      <c r="AL466" s="325">
        <v>0</v>
      </c>
    </row>
    <row r="467" spans="1:38" s="326" customFormat="1">
      <c r="A467" s="503"/>
      <c r="B467" s="504"/>
      <c r="C467" s="505" t="str">
        <f>IF($B467="","",IFERROR(VLOOKUP($B467,SERVIÇOS!$A:$F,2,0),IFERROR(VLOOKUP($B467,'COMPOSIÇÕES COMPLEMENTARES '!$C:$K,2,0),"")))</f>
        <v/>
      </c>
      <c r="D467" s="506" t="str">
        <f>IF($B467="","",IFERROR(VLOOKUP($B467,SERVIÇOS!$A:$F,3,0),IFERROR(VLOOKUP($B467,'COMPOSIÇÕES COMPLEMENTARES '!$C:$K,3,0),"")))</f>
        <v/>
      </c>
      <c r="E467" s="507"/>
      <c r="F467" s="508" t="str">
        <f>IF($B467="","",IFERROR(VLOOKUP($B467,SERVIÇOS!$A:$F,4,0),IFERROR(VLOOKUP($B467,'COMPOSIÇÕES COMPLEMENTARES '!$C:$K,6,0),"")))</f>
        <v/>
      </c>
      <c r="G467" s="508" t="str">
        <f>IF($B467="","",IFERROR(VLOOKUP($B467,SERVIÇOS!$A:$F,5,0),IFERROR(VLOOKUP($B467,'COMPOSIÇÕES COMPLEMENTARES '!$C:$K,7,0),"")))</f>
        <v/>
      </c>
      <c r="H467" s="508" t="str">
        <f t="shared" si="49"/>
        <v/>
      </c>
      <c r="I467" s="508" t="str">
        <f t="shared" si="50"/>
        <v/>
      </c>
      <c r="J467" s="508" t="str">
        <f t="shared" si="51"/>
        <v/>
      </c>
      <c r="K467" s="508" t="str">
        <f t="shared" si="52"/>
        <v/>
      </c>
      <c r="L467" s="508"/>
      <c r="M467" s="324"/>
      <c r="N467" s="324"/>
      <c r="O467" s="324"/>
      <c r="P467" s="324"/>
      <c r="Q467" s="324"/>
      <c r="R467" s="324"/>
      <c r="S467" s="324"/>
      <c r="T467" s="324"/>
      <c r="U467" s="324"/>
      <c r="V467" s="324"/>
      <c r="W467" s="324"/>
      <c r="X467" s="324"/>
      <c r="Y467" s="324"/>
      <c r="Z467" s="324"/>
      <c r="AA467" s="324"/>
      <c r="AB467" s="324"/>
      <c r="AC467" s="324"/>
      <c r="AD467" s="324"/>
      <c r="AE467" s="324"/>
      <c r="AF467" s="324"/>
      <c r="AG467" s="324"/>
      <c r="AH467" s="324"/>
      <c r="AI467" s="324"/>
      <c r="AJ467" s="324"/>
      <c r="AK467" s="325">
        <f t="shared" si="53"/>
        <v>0</v>
      </c>
      <c r="AL467" s="325">
        <v>0</v>
      </c>
    </row>
    <row r="468" spans="1:38" s="326" customFormat="1">
      <c r="A468" s="503"/>
      <c r="B468" s="504"/>
      <c r="C468" s="505" t="str">
        <f>IF($B468="","",IFERROR(VLOOKUP($B468,SERVIÇOS!$A:$F,2,0),IFERROR(VLOOKUP($B468,'COMPOSIÇÕES COMPLEMENTARES '!$C:$K,2,0),"")))</f>
        <v/>
      </c>
      <c r="D468" s="506" t="str">
        <f>IF($B468="","",IFERROR(VLOOKUP($B468,SERVIÇOS!$A:$F,3,0),IFERROR(VLOOKUP($B468,'COMPOSIÇÕES COMPLEMENTARES '!$C:$K,3,0),"")))</f>
        <v/>
      </c>
      <c r="E468" s="507"/>
      <c r="F468" s="508" t="str">
        <f>IF($B468="","",IFERROR(VLOOKUP($B468,SERVIÇOS!$A:$F,4,0),IFERROR(VLOOKUP($B468,'COMPOSIÇÕES COMPLEMENTARES '!$C:$K,6,0),"")))</f>
        <v/>
      </c>
      <c r="G468" s="508" t="str">
        <f>IF($B468="","",IFERROR(VLOOKUP($B468,SERVIÇOS!$A:$F,5,0),IFERROR(VLOOKUP($B468,'COMPOSIÇÕES COMPLEMENTARES '!$C:$K,7,0),"")))</f>
        <v/>
      </c>
      <c r="H468" s="508" t="str">
        <f t="shared" si="49"/>
        <v/>
      </c>
      <c r="I468" s="508" t="str">
        <f t="shared" si="50"/>
        <v/>
      </c>
      <c r="J468" s="508" t="str">
        <f t="shared" si="51"/>
        <v/>
      </c>
      <c r="K468" s="508" t="str">
        <f t="shared" si="52"/>
        <v/>
      </c>
      <c r="L468" s="508"/>
      <c r="M468" s="324"/>
      <c r="N468" s="324"/>
      <c r="O468" s="324"/>
      <c r="P468" s="324"/>
      <c r="Q468" s="324"/>
      <c r="R468" s="324"/>
      <c r="S468" s="324"/>
      <c r="T468" s="324"/>
      <c r="U468" s="324"/>
      <c r="V468" s="324"/>
      <c r="W468" s="324"/>
      <c r="X468" s="324"/>
      <c r="Y468" s="324"/>
      <c r="Z468" s="324"/>
      <c r="AA468" s="324"/>
      <c r="AB468" s="324"/>
      <c r="AC468" s="324"/>
      <c r="AD468" s="324"/>
      <c r="AE468" s="324"/>
      <c r="AF468" s="324"/>
      <c r="AG468" s="324"/>
      <c r="AH468" s="324"/>
      <c r="AI468" s="324"/>
      <c r="AJ468" s="324"/>
      <c r="AK468" s="325">
        <f t="shared" si="53"/>
        <v>0</v>
      </c>
      <c r="AL468" s="325">
        <v>0</v>
      </c>
    </row>
    <row r="469" spans="1:38" s="326" customFormat="1">
      <c r="A469" s="503"/>
      <c r="B469" s="504"/>
      <c r="C469" s="505" t="str">
        <f>IF($B469="","",IFERROR(VLOOKUP($B469,SERVIÇOS!$A:$F,2,0),IFERROR(VLOOKUP($B469,'COMPOSIÇÕES COMPLEMENTARES '!$C:$K,2,0),"")))</f>
        <v/>
      </c>
      <c r="D469" s="506" t="str">
        <f>IF($B469="","",IFERROR(VLOOKUP($B469,SERVIÇOS!$A:$F,3,0),IFERROR(VLOOKUP($B469,'COMPOSIÇÕES COMPLEMENTARES '!$C:$K,3,0),"")))</f>
        <v/>
      </c>
      <c r="E469" s="507"/>
      <c r="F469" s="508" t="str">
        <f>IF($B469="","",IFERROR(VLOOKUP($B469,SERVIÇOS!$A:$F,4,0),IFERROR(VLOOKUP($B469,'COMPOSIÇÕES COMPLEMENTARES '!$C:$K,6,0),"")))</f>
        <v/>
      </c>
      <c r="G469" s="508" t="str">
        <f>IF($B469="","",IFERROR(VLOOKUP($B469,SERVIÇOS!$A:$F,5,0),IFERROR(VLOOKUP($B469,'COMPOSIÇÕES COMPLEMENTARES '!$C:$K,7,0),"")))</f>
        <v/>
      </c>
      <c r="H469" s="508" t="str">
        <f t="shared" si="49"/>
        <v/>
      </c>
      <c r="I469" s="508" t="str">
        <f t="shared" si="50"/>
        <v/>
      </c>
      <c r="J469" s="508" t="str">
        <f t="shared" si="51"/>
        <v/>
      </c>
      <c r="K469" s="508" t="str">
        <f t="shared" si="52"/>
        <v/>
      </c>
      <c r="L469" s="508"/>
      <c r="M469" s="324"/>
      <c r="N469" s="324"/>
      <c r="O469" s="324"/>
      <c r="P469" s="324"/>
      <c r="Q469" s="324"/>
      <c r="R469" s="324"/>
      <c r="S469" s="324"/>
      <c r="T469" s="324"/>
      <c r="U469" s="324"/>
      <c r="V469" s="324"/>
      <c r="W469" s="324"/>
      <c r="X469" s="324"/>
      <c r="Y469" s="324"/>
      <c r="Z469" s="324"/>
      <c r="AA469" s="324"/>
      <c r="AB469" s="324"/>
      <c r="AC469" s="324"/>
      <c r="AD469" s="324"/>
      <c r="AE469" s="324"/>
      <c r="AF469" s="324"/>
      <c r="AG469" s="324"/>
      <c r="AH469" s="324"/>
      <c r="AI469" s="324"/>
      <c r="AJ469" s="324"/>
      <c r="AK469" s="325">
        <f t="shared" si="53"/>
        <v>0</v>
      </c>
      <c r="AL469" s="325">
        <v>0</v>
      </c>
    </row>
    <row r="470" spans="1:38" s="326" customFormat="1">
      <c r="A470" s="503"/>
      <c r="B470" s="504"/>
      <c r="C470" s="505" t="str">
        <f>IF($B470="","",IFERROR(VLOOKUP($B470,SERVIÇOS!$A:$F,2,0),IFERROR(VLOOKUP($B470,'COMPOSIÇÕES COMPLEMENTARES '!$C:$K,2,0),"")))</f>
        <v/>
      </c>
      <c r="D470" s="506" t="str">
        <f>IF($B470="","",IFERROR(VLOOKUP($B470,SERVIÇOS!$A:$F,3,0),IFERROR(VLOOKUP($B470,'COMPOSIÇÕES COMPLEMENTARES '!$C:$K,3,0),"")))</f>
        <v/>
      </c>
      <c r="E470" s="507"/>
      <c r="F470" s="508" t="str">
        <f>IF($B470="","",IFERROR(VLOOKUP($B470,SERVIÇOS!$A:$F,4,0),IFERROR(VLOOKUP($B470,'COMPOSIÇÕES COMPLEMENTARES '!$C:$K,6,0),"")))</f>
        <v/>
      </c>
      <c r="G470" s="508" t="str">
        <f>IF($B470="","",IFERROR(VLOOKUP($B470,SERVIÇOS!$A:$F,5,0),IFERROR(VLOOKUP($B470,'COMPOSIÇÕES COMPLEMENTARES '!$C:$K,7,0),"")))</f>
        <v/>
      </c>
      <c r="H470" s="508" t="str">
        <f t="shared" si="49"/>
        <v/>
      </c>
      <c r="I470" s="508" t="str">
        <f t="shared" si="50"/>
        <v/>
      </c>
      <c r="J470" s="508" t="str">
        <f t="shared" si="51"/>
        <v/>
      </c>
      <c r="K470" s="508" t="str">
        <f t="shared" si="52"/>
        <v/>
      </c>
      <c r="L470" s="508"/>
      <c r="M470" s="324"/>
      <c r="N470" s="324"/>
      <c r="O470" s="324"/>
      <c r="P470" s="324"/>
      <c r="Q470" s="324"/>
      <c r="R470" s="324"/>
      <c r="S470" s="324"/>
      <c r="T470" s="324"/>
      <c r="U470" s="324"/>
      <c r="V470" s="324"/>
      <c r="W470" s="324"/>
      <c r="X470" s="324"/>
      <c r="Y470" s="324"/>
      <c r="Z470" s="324"/>
      <c r="AA470" s="324"/>
      <c r="AB470" s="324"/>
      <c r="AC470" s="324"/>
      <c r="AD470" s="324"/>
      <c r="AE470" s="324"/>
      <c r="AF470" s="324"/>
      <c r="AG470" s="324"/>
      <c r="AH470" s="324"/>
      <c r="AI470" s="324"/>
      <c r="AJ470" s="324"/>
      <c r="AK470" s="325">
        <f t="shared" si="53"/>
        <v>0</v>
      </c>
      <c r="AL470" s="325">
        <v>0</v>
      </c>
    </row>
    <row r="471" spans="1:38" s="326" customFormat="1">
      <c r="A471" s="503"/>
      <c r="B471" s="504"/>
      <c r="C471" s="505" t="str">
        <f>IF($B471="","",IFERROR(VLOOKUP($B471,SERVIÇOS!$A:$F,2,0),IFERROR(VLOOKUP($B471,'COMPOSIÇÕES COMPLEMENTARES '!$C:$K,2,0),"")))</f>
        <v/>
      </c>
      <c r="D471" s="506" t="str">
        <f>IF($B471="","",IFERROR(VLOOKUP($B471,SERVIÇOS!$A:$F,3,0),IFERROR(VLOOKUP($B471,'COMPOSIÇÕES COMPLEMENTARES '!$C:$K,3,0),"")))</f>
        <v/>
      </c>
      <c r="E471" s="507"/>
      <c r="F471" s="508" t="str">
        <f>IF($B471="","",IFERROR(VLOOKUP($B471,SERVIÇOS!$A:$F,4,0),IFERROR(VLOOKUP($B471,'COMPOSIÇÕES COMPLEMENTARES '!$C:$K,6,0),"")))</f>
        <v/>
      </c>
      <c r="G471" s="508" t="str">
        <f>IF($B471="","",IFERROR(VLOOKUP($B471,SERVIÇOS!$A:$F,5,0),IFERROR(VLOOKUP($B471,'COMPOSIÇÕES COMPLEMENTARES '!$C:$K,7,0),"")))</f>
        <v/>
      </c>
      <c r="H471" s="508" t="str">
        <f t="shared" ref="H471:H534" si="54">IF(E471="","",F471+G471)</f>
        <v/>
      </c>
      <c r="I471" s="508" t="str">
        <f t="shared" ref="I471:I534" si="55">IF(E471="","",ROUND((E471*F471),2))</f>
        <v/>
      </c>
      <c r="J471" s="508" t="str">
        <f t="shared" ref="J471:J534" si="56">IF(E471="","",ROUND((E471*G471),2))</f>
        <v/>
      </c>
      <c r="K471" s="508" t="str">
        <f t="shared" ref="K471:K534" si="57">IF(E471="","",ROUND((E471*H471),2))</f>
        <v/>
      </c>
      <c r="L471" s="508"/>
      <c r="M471" s="324"/>
      <c r="N471" s="324"/>
      <c r="O471" s="324"/>
      <c r="P471" s="324"/>
      <c r="Q471" s="324"/>
      <c r="R471" s="324"/>
      <c r="S471" s="324"/>
      <c r="T471" s="324"/>
      <c r="U471" s="324"/>
      <c r="V471" s="324"/>
      <c r="W471" s="324"/>
      <c r="X471" s="324"/>
      <c r="Y471" s="324"/>
      <c r="Z471" s="324"/>
      <c r="AA471" s="324"/>
      <c r="AB471" s="324"/>
      <c r="AC471" s="324"/>
      <c r="AD471" s="324"/>
      <c r="AE471" s="324"/>
      <c r="AF471" s="324"/>
      <c r="AG471" s="324"/>
      <c r="AH471" s="324"/>
      <c r="AI471" s="324"/>
      <c r="AJ471" s="324"/>
      <c r="AK471" s="325">
        <f t="shared" si="53"/>
        <v>0</v>
      </c>
      <c r="AL471" s="325">
        <v>0</v>
      </c>
    </row>
    <row r="472" spans="1:38" s="326" customFormat="1">
      <c r="A472" s="503"/>
      <c r="B472" s="504"/>
      <c r="C472" s="505" t="str">
        <f>IF($B472="","",IFERROR(VLOOKUP($B472,SERVIÇOS!$A:$F,2,0),IFERROR(VLOOKUP($B472,'COMPOSIÇÕES COMPLEMENTARES '!$C:$K,2,0),"")))</f>
        <v/>
      </c>
      <c r="D472" s="506" t="str">
        <f>IF($B472="","",IFERROR(VLOOKUP($B472,SERVIÇOS!$A:$F,3,0),IFERROR(VLOOKUP($B472,'COMPOSIÇÕES COMPLEMENTARES '!$C:$K,3,0),"")))</f>
        <v/>
      </c>
      <c r="E472" s="507"/>
      <c r="F472" s="508" t="str">
        <f>IF($B472="","",IFERROR(VLOOKUP($B472,SERVIÇOS!$A:$F,4,0),IFERROR(VLOOKUP($B472,'COMPOSIÇÕES COMPLEMENTARES '!$C:$K,6,0),"")))</f>
        <v/>
      </c>
      <c r="G472" s="508" t="str">
        <f>IF($B472="","",IFERROR(VLOOKUP($B472,SERVIÇOS!$A:$F,5,0),IFERROR(VLOOKUP($B472,'COMPOSIÇÕES COMPLEMENTARES '!$C:$K,7,0),"")))</f>
        <v/>
      </c>
      <c r="H472" s="508" t="str">
        <f t="shared" si="54"/>
        <v/>
      </c>
      <c r="I472" s="508" t="str">
        <f t="shared" si="55"/>
        <v/>
      </c>
      <c r="J472" s="508" t="str">
        <f t="shared" si="56"/>
        <v/>
      </c>
      <c r="K472" s="508" t="str">
        <f t="shared" si="57"/>
        <v/>
      </c>
      <c r="L472" s="508"/>
      <c r="M472" s="324"/>
      <c r="N472" s="324"/>
      <c r="O472" s="324"/>
      <c r="P472" s="324"/>
      <c r="Q472" s="324"/>
      <c r="R472" s="324"/>
      <c r="S472" s="324"/>
      <c r="T472" s="324"/>
      <c r="U472" s="324"/>
      <c r="V472" s="324"/>
      <c r="W472" s="324"/>
      <c r="X472" s="324"/>
      <c r="Y472" s="324"/>
      <c r="Z472" s="324"/>
      <c r="AA472" s="324"/>
      <c r="AB472" s="324"/>
      <c r="AC472" s="324"/>
      <c r="AD472" s="324"/>
      <c r="AE472" s="324"/>
      <c r="AF472" s="324"/>
      <c r="AG472" s="324"/>
      <c r="AH472" s="324"/>
      <c r="AI472" s="324"/>
      <c r="AJ472" s="324"/>
      <c r="AK472" s="325">
        <f t="shared" si="53"/>
        <v>0</v>
      </c>
      <c r="AL472" s="325">
        <v>0</v>
      </c>
    </row>
    <row r="473" spans="1:38" s="326" customFormat="1">
      <c r="A473" s="503"/>
      <c r="B473" s="504"/>
      <c r="C473" s="505" t="str">
        <f>IF($B473="","",IFERROR(VLOOKUP($B473,SERVIÇOS!$A:$F,2,0),IFERROR(VLOOKUP($B473,'COMPOSIÇÕES COMPLEMENTARES '!$C:$K,2,0),"")))</f>
        <v/>
      </c>
      <c r="D473" s="506" t="str">
        <f>IF($B473="","",IFERROR(VLOOKUP($B473,SERVIÇOS!$A:$F,3,0),IFERROR(VLOOKUP($B473,'COMPOSIÇÕES COMPLEMENTARES '!$C:$K,3,0),"")))</f>
        <v/>
      </c>
      <c r="E473" s="507"/>
      <c r="F473" s="508" t="str">
        <f>IF($B473="","",IFERROR(VLOOKUP($B473,SERVIÇOS!$A:$F,4,0),IFERROR(VLOOKUP($B473,'COMPOSIÇÕES COMPLEMENTARES '!$C:$K,6,0),"")))</f>
        <v/>
      </c>
      <c r="G473" s="508" t="str">
        <f>IF($B473="","",IFERROR(VLOOKUP($B473,SERVIÇOS!$A:$F,5,0),IFERROR(VLOOKUP($B473,'COMPOSIÇÕES COMPLEMENTARES '!$C:$K,7,0),"")))</f>
        <v/>
      </c>
      <c r="H473" s="508" t="str">
        <f t="shared" si="54"/>
        <v/>
      </c>
      <c r="I473" s="508" t="str">
        <f t="shared" si="55"/>
        <v/>
      </c>
      <c r="J473" s="508" t="str">
        <f t="shared" si="56"/>
        <v/>
      </c>
      <c r="K473" s="508" t="str">
        <f t="shared" si="57"/>
        <v/>
      </c>
      <c r="L473" s="508"/>
      <c r="M473" s="324"/>
      <c r="N473" s="324"/>
      <c r="O473" s="324"/>
      <c r="P473" s="324"/>
      <c r="Q473" s="324"/>
      <c r="R473" s="324"/>
      <c r="S473" s="324"/>
      <c r="T473" s="324"/>
      <c r="U473" s="324"/>
      <c r="V473" s="324"/>
      <c r="W473" s="324"/>
      <c r="X473" s="324"/>
      <c r="Y473" s="324"/>
      <c r="Z473" s="324"/>
      <c r="AA473" s="324"/>
      <c r="AB473" s="324"/>
      <c r="AC473" s="324"/>
      <c r="AD473" s="324"/>
      <c r="AE473" s="324"/>
      <c r="AF473" s="324"/>
      <c r="AG473" s="324"/>
      <c r="AH473" s="324"/>
      <c r="AI473" s="324"/>
      <c r="AJ473" s="324"/>
      <c r="AK473" s="325">
        <f t="shared" si="53"/>
        <v>0</v>
      </c>
      <c r="AL473" s="325">
        <v>0</v>
      </c>
    </row>
    <row r="474" spans="1:38" s="326" customFormat="1">
      <c r="A474" s="503"/>
      <c r="B474" s="504"/>
      <c r="C474" s="505" t="str">
        <f>IF($B474="","",IFERROR(VLOOKUP($B474,SERVIÇOS!$A:$F,2,0),IFERROR(VLOOKUP($B474,'COMPOSIÇÕES COMPLEMENTARES '!$C:$K,2,0),"")))</f>
        <v/>
      </c>
      <c r="D474" s="506" t="str">
        <f>IF($B474="","",IFERROR(VLOOKUP($B474,SERVIÇOS!$A:$F,3,0),IFERROR(VLOOKUP($B474,'COMPOSIÇÕES COMPLEMENTARES '!$C:$K,3,0),"")))</f>
        <v/>
      </c>
      <c r="E474" s="507"/>
      <c r="F474" s="508" t="str">
        <f>IF($B474="","",IFERROR(VLOOKUP($B474,SERVIÇOS!$A:$F,4,0),IFERROR(VLOOKUP($B474,'COMPOSIÇÕES COMPLEMENTARES '!$C:$K,6,0),"")))</f>
        <v/>
      </c>
      <c r="G474" s="508" t="str">
        <f>IF($B474="","",IFERROR(VLOOKUP($B474,SERVIÇOS!$A:$F,5,0),IFERROR(VLOOKUP($B474,'COMPOSIÇÕES COMPLEMENTARES '!$C:$K,7,0),"")))</f>
        <v/>
      </c>
      <c r="H474" s="508" t="str">
        <f t="shared" si="54"/>
        <v/>
      </c>
      <c r="I474" s="508" t="str">
        <f t="shared" si="55"/>
        <v/>
      </c>
      <c r="J474" s="508" t="str">
        <f t="shared" si="56"/>
        <v/>
      </c>
      <c r="K474" s="508" t="str">
        <f t="shared" si="57"/>
        <v/>
      </c>
      <c r="L474" s="508"/>
      <c r="M474" s="324"/>
      <c r="N474" s="324"/>
      <c r="O474" s="324"/>
      <c r="P474" s="324"/>
      <c r="Q474" s="324"/>
      <c r="R474" s="324"/>
      <c r="S474" s="324"/>
      <c r="T474" s="324"/>
      <c r="U474" s="324"/>
      <c r="V474" s="324"/>
      <c r="W474" s="324"/>
      <c r="X474" s="324"/>
      <c r="Y474" s="324"/>
      <c r="Z474" s="324"/>
      <c r="AA474" s="324"/>
      <c r="AB474" s="324"/>
      <c r="AC474" s="324"/>
      <c r="AD474" s="324"/>
      <c r="AE474" s="324"/>
      <c r="AF474" s="324"/>
      <c r="AG474" s="324"/>
      <c r="AH474" s="324"/>
      <c r="AI474" s="324"/>
      <c r="AJ474" s="324"/>
      <c r="AK474" s="325">
        <f t="shared" si="53"/>
        <v>0</v>
      </c>
      <c r="AL474" s="325">
        <v>0</v>
      </c>
    </row>
    <row r="475" spans="1:38" s="326" customFormat="1">
      <c r="A475" s="503"/>
      <c r="B475" s="504"/>
      <c r="C475" s="505" t="str">
        <f>IF($B475="","",IFERROR(VLOOKUP($B475,SERVIÇOS!$A:$F,2,0),IFERROR(VLOOKUP($B475,'COMPOSIÇÕES COMPLEMENTARES '!$C:$K,2,0),"")))</f>
        <v/>
      </c>
      <c r="D475" s="506" t="str">
        <f>IF($B475="","",IFERROR(VLOOKUP($B475,SERVIÇOS!$A:$F,3,0),IFERROR(VLOOKUP($B475,'COMPOSIÇÕES COMPLEMENTARES '!$C:$K,3,0),"")))</f>
        <v/>
      </c>
      <c r="E475" s="507"/>
      <c r="F475" s="508" t="str">
        <f>IF($B475="","",IFERROR(VLOOKUP($B475,SERVIÇOS!$A:$F,4,0),IFERROR(VLOOKUP($B475,'COMPOSIÇÕES COMPLEMENTARES '!$C:$K,6,0),"")))</f>
        <v/>
      </c>
      <c r="G475" s="508" t="str">
        <f>IF($B475="","",IFERROR(VLOOKUP($B475,SERVIÇOS!$A:$F,5,0),IFERROR(VLOOKUP($B475,'COMPOSIÇÕES COMPLEMENTARES '!$C:$K,7,0),"")))</f>
        <v/>
      </c>
      <c r="H475" s="508" t="str">
        <f t="shared" si="54"/>
        <v/>
      </c>
      <c r="I475" s="508" t="str">
        <f t="shared" si="55"/>
        <v/>
      </c>
      <c r="J475" s="508" t="str">
        <f t="shared" si="56"/>
        <v/>
      </c>
      <c r="K475" s="508" t="str">
        <f t="shared" si="57"/>
        <v/>
      </c>
      <c r="L475" s="508"/>
      <c r="M475" s="324"/>
      <c r="N475" s="324"/>
      <c r="O475" s="324"/>
      <c r="P475" s="324"/>
      <c r="Q475" s="324"/>
      <c r="R475" s="324"/>
      <c r="S475" s="324"/>
      <c r="T475" s="324"/>
      <c r="U475" s="324"/>
      <c r="V475" s="324"/>
      <c r="W475" s="324"/>
      <c r="X475" s="324"/>
      <c r="Y475" s="324"/>
      <c r="Z475" s="324"/>
      <c r="AA475" s="324"/>
      <c r="AB475" s="324"/>
      <c r="AC475" s="324"/>
      <c r="AD475" s="324"/>
      <c r="AE475" s="324"/>
      <c r="AF475" s="324"/>
      <c r="AG475" s="324"/>
      <c r="AH475" s="324"/>
      <c r="AI475" s="324"/>
      <c r="AJ475" s="324"/>
      <c r="AK475" s="325">
        <f t="shared" si="53"/>
        <v>0</v>
      </c>
      <c r="AL475" s="325">
        <v>0</v>
      </c>
    </row>
    <row r="476" spans="1:38">
      <c r="A476" s="503"/>
      <c r="B476" s="504"/>
      <c r="C476" s="505" t="str">
        <f>IF($B476="","",IFERROR(VLOOKUP($B476,SERVIÇOS!$A:$F,2,0),IFERROR(VLOOKUP($B476,'COMPOSIÇÕES COMPLEMENTARES '!$C:$K,2,0),"")))</f>
        <v/>
      </c>
      <c r="D476" s="506" t="str">
        <f>IF($B476="","",IFERROR(VLOOKUP($B476,SERVIÇOS!$A:$F,3,0),IFERROR(VLOOKUP($B476,'COMPOSIÇÕES COMPLEMENTARES '!$C:$K,3,0),"")))</f>
        <v/>
      </c>
      <c r="E476" s="507"/>
      <c r="F476" s="508" t="str">
        <f>IF($B476="","",IFERROR(VLOOKUP($B476,SERVIÇOS!$A:$F,4,0),IFERROR(VLOOKUP($B476,'COMPOSIÇÕES COMPLEMENTARES '!$C:$K,6,0),"")))</f>
        <v/>
      </c>
      <c r="G476" s="508" t="str">
        <f>IF($B476="","",IFERROR(VLOOKUP($B476,SERVIÇOS!$A:$F,5,0),IFERROR(VLOOKUP($B476,'COMPOSIÇÕES COMPLEMENTARES '!$C:$K,7,0),"")))</f>
        <v/>
      </c>
      <c r="H476" s="508" t="str">
        <f t="shared" si="54"/>
        <v/>
      </c>
      <c r="I476" s="508" t="str">
        <f t="shared" si="55"/>
        <v/>
      </c>
      <c r="J476" s="508" t="str">
        <f t="shared" si="56"/>
        <v/>
      </c>
      <c r="K476" s="508" t="str">
        <f t="shared" si="57"/>
        <v/>
      </c>
      <c r="L476" s="508"/>
    </row>
    <row r="477" spans="1:38">
      <c r="A477" s="503"/>
      <c r="B477" s="504"/>
      <c r="C477" s="505" t="str">
        <f>IF($B477="","",IFERROR(VLOOKUP($B477,SERVIÇOS!$A:$F,2,0),IFERROR(VLOOKUP($B477,'COMPOSIÇÕES COMPLEMENTARES '!$C:$K,2,0),"")))</f>
        <v/>
      </c>
      <c r="D477" s="506" t="str">
        <f>IF($B477="","",IFERROR(VLOOKUP($B477,SERVIÇOS!$A:$F,3,0),IFERROR(VLOOKUP($B477,'COMPOSIÇÕES COMPLEMENTARES '!$C:$K,3,0),"")))</f>
        <v/>
      </c>
      <c r="E477" s="507"/>
      <c r="F477" s="508" t="str">
        <f>IF($B477="","",IFERROR(VLOOKUP($B477,SERVIÇOS!$A:$F,4,0),IFERROR(VLOOKUP($B477,'COMPOSIÇÕES COMPLEMENTARES '!$C:$K,6,0),"")))</f>
        <v/>
      </c>
      <c r="G477" s="508" t="str">
        <f>IF($B477="","",IFERROR(VLOOKUP($B477,SERVIÇOS!$A:$F,5,0),IFERROR(VLOOKUP($B477,'COMPOSIÇÕES COMPLEMENTARES '!$C:$K,7,0),"")))</f>
        <v/>
      </c>
      <c r="H477" s="508" t="str">
        <f t="shared" si="54"/>
        <v/>
      </c>
      <c r="I477" s="508" t="str">
        <f t="shared" si="55"/>
        <v/>
      </c>
      <c r="J477" s="508" t="str">
        <f t="shared" si="56"/>
        <v/>
      </c>
      <c r="K477" s="508" t="str">
        <f t="shared" si="57"/>
        <v/>
      </c>
      <c r="L477" s="508"/>
    </row>
    <row r="478" spans="1:38">
      <c r="A478" s="503"/>
      <c r="B478" s="504"/>
      <c r="C478" s="505" t="str">
        <f>IF($B478="","",IFERROR(VLOOKUP($B478,SERVIÇOS!$A:$F,2,0),IFERROR(VLOOKUP($B478,'COMPOSIÇÕES COMPLEMENTARES '!$C:$K,2,0),"")))</f>
        <v/>
      </c>
      <c r="D478" s="506" t="str">
        <f>IF($B478="","",IFERROR(VLOOKUP($B478,SERVIÇOS!$A:$F,3,0),IFERROR(VLOOKUP($B478,'COMPOSIÇÕES COMPLEMENTARES '!$C:$K,3,0),"")))</f>
        <v/>
      </c>
      <c r="E478" s="507"/>
      <c r="F478" s="508" t="str">
        <f>IF($B478="","",IFERROR(VLOOKUP($B478,SERVIÇOS!$A:$F,4,0),IFERROR(VLOOKUP($B478,'COMPOSIÇÕES COMPLEMENTARES '!$C:$K,6,0),"")))</f>
        <v/>
      </c>
      <c r="G478" s="508" t="str">
        <f>IF($B478="","",IFERROR(VLOOKUP($B478,SERVIÇOS!$A:$F,5,0),IFERROR(VLOOKUP($B478,'COMPOSIÇÕES COMPLEMENTARES '!$C:$K,7,0),"")))</f>
        <v/>
      </c>
      <c r="H478" s="508" t="str">
        <f t="shared" si="54"/>
        <v/>
      </c>
      <c r="I478" s="508" t="str">
        <f t="shared" si="55"/>
        <v/>
      </c>
      <c r="J478" s="508" t="str">
        <f t="shared" si="56"/>
        <v/>
      </c>
      <c r="K478" s="508" t="str">
        <f t="shared" si="57"/>
        <v/>
      </c>
      <c r="L478" s="508"/>
    </row>
    <row r="479" spans="1:38">
      <c r="A479" s="503"/>
      <c r="B479" s="504"/>
      <c r="C479" s="505" t="str">
        <f>IF($B479="","",IFERROR(VLOOKUP($B479,SERVIÇOS!$A:$F,2,0),IFERROR(VLOOKUP($B479,'COMPOSIÇÕES COMPLEMENTARES '!$C:$K,2,0),"")))</f>
        <v/>
      </c>
      <c r="D479" s="506" t="str">
        <f>IF($B479="","",IFERROR(VLOOKUP($B479,SERVIÇOS!$A:$F,3,0),IFERROR(VLOOKUP($B479,'COMPOSIÇÕES COMPLEMENTARES '!$C:$K,3,0),"")))</f>
        <v/>
      </c>
      <c r="E479" s="507"/>
      <c r="F479" s="508" t="str">
        <f>IF($B479="","",IFERROR(VLOOKUP($B479,SERVIÇOS!$A:$F,4,0),IFERROR(VLOOKUP($B479,'COMPOSIÇÕES COMPLEMENTARES '!$C:$K,6,0),"")))</f>
        <v/>
      </c>
      <c r="G479" s="508" t="str">
        <f>IF($B479="","",IFERROR(VLOOKUP($B479,SERVIÇOS!$A:$F,5,0),IFERROR(VLOOKUP($B479,'COMPOSIÇÕES COMPLEMENTARES '!$C:$K,7,0),"")))</f>
        <v/>
      </c>
      <c r="H479" s="508" t="str">
        <f t="shared" si="54"/>
        <v/>
      </c>
      <c r="I479" s="508" t="str">
        <f t="shared" si="55"/>
        <v/>
      </c>
      <c r="J479" s="508" t="str">
        <f t="shared" si="56"/>
        <v/>
      </c>
      <c r="K479" s="508" t="str">
        <f t="shared" si="57"/>
        <v/>
      </c>
      <c r="L479" s="508"/>
    </row>
    <row r="480" spans="1:38">
      <c r="A480" s="503"/>
      <c r="B480" s="504"/>
      <c r="C480" s="505" t="str">
        <f>IF($B480="","",IFERROR(VLOOKUP($B480,SERVIÇOS!$A:$F,2,0),IFERROR(VLOOKUP($B480,'COMPOSIÇÕES COMPLEMENTARES '!$C:$K,2,0),"")))</f>
        <v/>
      </c>
      <c r="D480" s="506" t="str">
        <f>IF($B480="","",IFERROR(VLOOKUP($B480,SERVIÇOS!$A:$F,3,0),IFERROR(VLOOKUP($B480,'COMPOSIÇÕES COMPLEMENTARES '!$C:$K,3,0),"")))</f>
        <v/>
      </c>
      <c r="E480" s="507"/>
      <c r="F480" s="508" t="str">
        <f>IF($B480="","",IFERROR(VLOOKUP($B480,SERVIÇOS!$A:$F,4,0),IFERROR(VLOOKUP($B480,'COMPOSIÇÕES COMPLEMENTARES '!$C:$K,6,0),"")))</f>
        <v/>
      </c>
      <c r="G480" s="508" t="str">
        <f>IF($B480="","",IFERROR(VLOOKUP($B480,SERVIÇOS!$A:$F,5,0),IFERROR(VLOOKUP($B480,'COMPOSIÇÕES COMPLEMENTARES '!$C:$K,7,0),"")))</f>
        <v/>
      </c>
      <c r="H480" s="508" t="str">
        <f t="shared" si="54"/>
        <v/>
      </c>
      <c r="I480" s="508" t="str">
        <f t="shared" si="55"/>
        <v/>
      </c>
      <c r="J480" s="508" t="str">
        <f t="shared" si="56"/>
        <v/>
      </c>
      <c r="K480" s="508" t="str">
        <f t="shared" si="57"/>
        <v/>
      </c>
      <c r="L480" s="508"/>
    </row>
    <row r="481" spans="1:12">
      <c r="A481" s="503"/>
      <c r="B481" s="504"/>
      <c r="C481" s="505" t="str">
        <f>IF($B481="","",IFERROR(VLOOKUP($B481,SERVIÇOS!$A:$F,2,0),IFERROR(VLOOKUP($B481,'COMPOSIÇÕES COMPLEMENTARES '!$C:$K,2,0),"")))</f>
        <v/>
      </c>
      <c r="D481" s="506" t="str">
        <f>IF($B481="","",IFERROR(VLOOKUP($B481,SERVIÇOS!$A:$F,3,0),IFERROR(VLOOKUP($B481,'COMPOSIÇÕES COMPLEMENTARES '!$C:$K,3,0),"")))</f>
        <v/>
      </c>
      <c r="E481" s="507"/>
      <c r="F481" s="508" t="str">
        <f>IF($B481="","",IFERROR(VLOOKUP($B481,SERVIÇOS!$A:$F,4,0),IFERROR(VLOOKUP($B481,'COMPOSIÇÕES COMPLEMENTARES '!$C:$K,6,0),"")))</f>
        <v/>
      </c>
      <c r="G481" s="508" t="str">
        <f>IF($B481="","",IFERROR(VLOOKUP($B481,SERVIÇOS!$A:$F,5,0),IFERROR(VLOOKUP($B481,'COMPOSIÇÕES COMPLEMENTARES '!$C:$K,7,0),"")))</f>
        <v/>
      </c>
      <c r="H481" s="508" t="str">
        <f t="shared" si="54"/>
        <v/>
      </c>
      <c r="I481" s="508" t="str">
        <f t="shared" si="55"/>
        <v/>
      </c>
      <c r="J481" s="508" t="str">
        <f t="shared" si="56"/>
        <v/>
      </c>
      <c r="K481" s="508" t="str">
        <f t="shared" si="57"/>
        <v/>
      </c>
      <c r="L481" s="508"/>
    </row>
    <row r="482" spans="1:12">
      <c r="A482" s="503"/>
      <c r="B482" s="504"/>
      <c r="C482" s="505" t="str">
        <f>IF($B482="","",IFERROR(VLOOKUP($B482,SERVIÇOS!$A:$F,2,0),IFERROR(VLOOKUP($B482,'COMPOSIÇÕES COMPLEMENTARES '!$C:$K,2,0),"")))</f>
        <v/>
      </c>
      <c r="D482" s="506" t="str">
        <f>IF($B482="","",IFERROR(VLOOKUP($B482,SERVIÇOS!$A:$F,3,0),IFERROR(VLOOKUP($B482,'COMPOSIÇÕES COMPLEMENTARES '!$C:$K,3,0),"")))</f>
        <v/>
      </c>
      <c r="E482" s="507"/>
      <c r="F482" s="508" t="str">
        <f>IF($B482="","",IFERROR(VLOOKUP($B482,SERVIÇOS!$A:$F,4,0),IFERROR(VLOOKUP($B482,'COMPOSIÇÕES COMPLEMENTARES '!$C:$K,6,0),"")))</f>
        <v/>
      </c>
      <c r="G482" s="508" t="str">
        <f>IF($B482="","",IFERROR(VLOOKUP($B482,SERVIÇOS!$A:$F,5,0),IFERROR(VLOOKUP($B482,'COMPOSIÇÕES COMPLEMENTARES '!$C:$K,7,0),"")))</f>
        <v/>
      </c>
      <c r="H482" s="508" t="str">
        <f t="shared" si="54"/>
        <v/>
      </c>
      <c r="I482" s="508" t="str">
        <f t="shared" si="55"/>
        <v/>
      </c>
      <c r="J482" s="508" t="str">
        <f t="shared" si="56"/>
        <v/>
      </c>
      <c r="K482" s="508" t="str">
        <f t="shared" si="57"/>
        <v/>
      </c>
      <c r="L482" s="508"/>
    </row>
    <row r="483" spans="1:12">
      <c r="A483" s="503"/>
      <c r="B483" s="504"/>
      <c r="C483" s="505" t="str">
        <f>IF($B483="","",IFERROR(VLOOKUP($B483,SERVIÇOS!$A:$F,2,0),IFERROR(VLOOKUP($B483,'COMPOSIÇÕES COMPLEMENTARES '!$C:$K,2,0),"")))</f>
        <v/>
      </c>
      <c r="D483" s="506" t="str">
        <f>IF($B483="","",IFERROR(VLOOKUP($B483,SERVIÇOS!$A:$F,3,0),IFERROR(VLOOKUP($B483,'COMPOSIÇÕES COMPLEMENTARES '!$C:$K,3,0),"")))</f>
        <v/>
      </c>
      <c r="E483" s="507"/>
      <c r="F483" s="508" t="str">
        <f>IF($B483="","",IFERROR(VLOOKUP($B483,SERVIÇOS!$A:$F,4,0),IFERROR(VLOOKUP($B483,'COMPOSIÇÕES COMPLEMENTARES '!$C:$K,6,0),"")))</f>
        <v/>
      </c>
      <c r="G483" s="508" t="str">
        <f>IF($B483="","",IFERROR(VLOOKUP($B483,SERVIÇOS!$A:$F,5,0),IFERROR(VLOOKUP($B483,'COMPOSIÇÕES COMPLEMENTARES '!$C:$K,7,0),"")))</f>
        <v/>
      </c>
      <c r="H483" s="508" t="str">
        <f t="shared" si="54"/>
        <v/>
      </c>
      <c r="I483" s="508" t="str">
        <f t="shared" si="55"/>
        <v/>
      </c>
      <c r="J483" s="508" t="str">
        <f t="shared" si="56"/>
        <v/>
      </c>
      <c r="K483" s="508" t="str">
        <f t="shared" si="57"/>
        <v/>
      </c>
      <c r="L483" s="508"/>
    </row>
    <row r="484" spans="1:12">
      <c r="A484" s="503"/>
      <c r="B484" s="504"/>
      <c r="C484" s="505" t="str">
        <f>IF($B484="","",IFERROR(VLOOKUP($B484,SERVIÇOS!$A:$F,2,0),IFERROR(VLOOKUP($B484,'COMPOSIÇÕES COMPLEMENTARES '!$C:$K,2,0),"")))</f>
        <v/>
      </c>
      <c r="D484" s="506" t="str">
        <f>IF($B484="","",IFERROR(VLOOKUP($B484,SERVIÇOS!$A:$F,3,0),IFERROR(VLOOKUP($B484,'COMPOSIÇÕES COMPLEMENTARES '!$C:$K,3,0),"")))</f>
        <v/>
      </c>
      <c r="E484" s="507"/>
      <c r="F484" s="508" t="str">
        <f>IF($B484="","",IFERROR(VLOOKUP($B484,SERVIÇOS!$A:$F,4,0),IFERROR(VLOOKUP($B484,'COMPOSIÇÕES COMPLEMENTARES '!$C:$K,6,0),"")))</f>
        <v/>
      </c>
      <c r="G484" s="508" t="str">
        <f>IF($B484="","",IFERROR(VLOOKUP($B484,SERVIÇOS!$A:$F,5,0),IFERROR(VLOOKUP($B484,'COMPOSIÇÕES COMPLEMENTARES '!$C:$K,7,0),"")))</f>
        <v/>
      </c>
      <c r="H484" s="508" t="str">
        <f t="shared" si="54"/>
        <v/>
      </c>
      <c r="I484" s="508" t="str">
        <f t="shared" si="55"/>
        <v/>
      </c>
      <c r="J484" s="508" t="str">
        <f t="shared" si="56"/>
        <v/>
      </c>
      <c r="K484" s="508" t="str">
        <f t="shared" si="57"/>
        <v/>
      </c>
      <c r="L484" s="508"/>
    </row>
    <row r="485" spans="1:12">
      <c r="A485" s="503"/>
      <c r="B485" s="504"/>
      <c r="C485" s="505" t="str">
        <f>IF($B485="","",IFERROR(VLOOKUP($B485,SERVIÇOS!$A:$F,2,0),IFERROR(VLOOKUP($B485,'COMPOSIÇÕES COMPLEMENTARES '!$C:$K,2,0),"")))</f>
        <v/>
      </c>
      <c r="D485" s="506" t="str">
        <f>IF($B485="","",IFERROR(VLOOKUP($B485,SERVIÇOS!$A:$F,3,0),IFERROR(VLOOKUP($B485,'COMPOSIÇÕES COMPLEMENTARES '!$C:$K,3,0),"")))</f>
        <v/>
      </c>
      <c r="E485" s="507"/>
      <c r="F485" s="508" t="str">
        <f>IF($B485="","",IFERROR(VLOOKUP($B485,SERVIÇOS!$A:$F,4,0),IFERROR(VLOOKUP($B485,'COMPOSIÇÕES COMPLEMENTARES '!$C:$K,6,0),"")))</f>
        <v/>
      </c>
      <c r="G485" s="508" t="str">
        <f>IF($B485="","",IFERROR(VLOOKUP($B485,SERVIÇOS!$A:$F,5,0),IFERROR(VLOOKUP($B485,'COMPOSIÇÕES COMPLEMENTARES '!$C:$K,7,0),"")))</f>
        <v/>
      </c>
      <c r="H485" s="508" t="str">
        <f t="shared" si="54"/>
        <v/>
      </c>
      <c r="I485" s="508" t="str">
        <f t="shared" si="55"/>
        <v/>
      </c>
      <c r="J485" s="508" t="str">
        <f t="shared" si="56"/>
        <v/>
      </c>
      <c r="K485" s="508" t="str">
        <f t="shared" si="57"/>
        <v/>
      </c>
      <c r="L485" s="508"/>
    </row>
    <row r="486" spans="1:12">
      <c r="A486" s="503"/>
      <c r="B486" s="504"/>
      <c r="C486" s="505" t="str">
        <f>IF($B486="","",IFERROR(VLOOKUP($B486,SERVIÇOS!$A:$F,2,0),IFERROR(VLOOKUP($B486,'COMPOSIÇÕES COMPLEMENTARES '!$C:$K,2,0),"")))</f>
        <v/>
      </c>
      <c r="D486" s="506" t="str">
        <f>IF($B486="","",IFERROR(VLOOKUP($B486,SERVIÇOS!$A:$F,3,0),IFERROR(VLOOKUP($B486,'COMPOSIÇÕES COMPLEMENTARES '!$C:$K,3,0),"")))</f>
        <v/>
      </c>
      <c r="E486" s="507"/>
      <c r="F486" s="508" t="str">
        <f>IF($B486="","",IFERROR(VLOOKUP($B486,SERVIÇOS!$A:$F,4,0),IFERROR(VLOOKUP($B486,'COMPOSIÇÕES COMPLEMENTARES '!$C:$K,6,0),"")))</f>
        <v/>
      </c>
      <c r="G486" s="508" t="str">
        <f>IF($B486="","",IFERROR(VLOOKUP($B486,SERVIÇOS!$A:$F,5,0),IFERROR(VLOOKUP($B486,'COMPOSIÇÕES COMPLEMENTARES '!$C:$K,7,0),"")))</f>
        <v/>
      </c>
      <c r="H486" s="508" t="str">
        <f t="shared" si="54"/>
        <v/>
      </c>
      <c r="I486" s="508" t="str">
        <f t="shared" si="55"/>
        <v/>
      </c>
      <c r="J486" s="508" t="str">
        <f t="shared" si="56"/>
        <v/>
      </c>
      <c r="K486" s="508" t="str">
        <f t="shared" si="57"/>
        <v/>
      </c>
      <c r="L486" s="508"/>
    </row>
    <row r="487" spans="1:12">
      <c r="A487" s="503"/>
      <c r="B487" s="504"/>
      <c r="C487" s="505" t="str">
        <f>IF($B487="","",IFERROR(VLOOKUP($B487,SERVIÇOS!$A:$F,2,0),IFERROR(VLOOKUP($B487,'COMPOSIÇÕES COMPLEMENTARES '!$C:$K,2,0),"")))</f>
        <v/>
      </c>
      <c r="D487" s="506" t="str">
        <f>IF($B487="","",IFERROR(VLOOKUP($B487,SERVIÇOS!$A:$F,3,0),IFERROR(VLOOKUP($B487,'COMPOSIÇÕES COMPLEMENTARES '!$C:$K,3,0),"")))</f>
        <v/>
      </c>
      <c r="E487" s="507"/>
      <c r="F487" s="508" t="str">
        <f>IF($B487="","",IFERROR(VLOOKUP($B487,SERVIÇOS!$A:$F,4,0),IFERROR(VLOOKUP($B487,'COMPOSIÇÕES COMPLEMENTARES '!$C:$K,6,0),"")))</f>
        <v/>
      </c>
      <c r="G487" s="508" t="str">
        <f>IF($B487="","",IFERROR(VLOOKUP($B487,SERVIÇOS!$A:$F,5,0),IFERROR(VLOOKUP($B487,'COMPOSIÇÕES COMPLEMENTARES '!$C:$K,7,0),"")))</f>
        <v/>
      </c>
      <c r="H487" s="508" t="str">
        <f t="shared" si="54"/>
        <v/>
      </c>
      <c r="I487" s="508" t="str">
        <f t="shared" si="55"/>
        <v/>
      </c>
      <c r="J487" s="508" t="str">
        <f t="shared" si="56"/>
        <v/>
      </c>
      <c r="K487" s="508" t="str">
        <f t="shared" si="57"/>
        <v/>
      </c>
      <c r="L487" s="508"/>
    </row>
    <row r="488" spans="1:12">
      <c r="A488" s="503"/>
      <c r="B488" s="504"/>
      <c r="C488" s="505" t="str">
        <f>IF($B488="","",IFERROR(VLOOKUP($B488,SERVIÇOS!$A:$F,2,0),IFERROR(VLOOKUP($B488,'COMPOSIÇÕES COMPLEMENTARES '!$C:$K,2,0),"")))</f>
        <v/>
      </c>
      <c r="D488" s="506" t="str">
        <f>IF($B488="","",IFERROR(VLOOKUP($B488,SERVIÇOS!$A:$F,3,0),IFERROR(VLOOKUP($B488,'COMPOSIÇÕES COMPLEMENTARES '!$C:$K,3,0),"")))</f>
        <v/>
      </c>
      <c r="E488" s="507"/>
      <c r="F488" s="508" t="str">
        <f>IF($B488="","",IFERROR(VLOOKUP($B488,SERVIÇOS!$A:$F,4,0),IFERROR(VLOOKUP($B488,'COMPOSIÇÕES COMPLEMENTARES '!$C:$K,6,0),"")))</f>
        <v/>
      </c>
      <c r="G488" s="508" t="str">
        <f>IF($B488="","",IFERROR(VLOOKUP($B488,SERVIÇOS!$A:$F,5,0),IFERROR(VLOOKUP($B488,'COMPOSIÇÕES COMPLEMENTARES '!$C:$K,7,0),"")))</f>
        <v/>
      </c>
      <c r="H488" s="508" t="str">
        <f t="shared" si="54"/>
        <v/>
      </c>
      <c r="I488" s="508" t="str">
        <f t="shared" si="55"/>
        <v/>
      </c>
      <c r="J488" s="508" t="str">
        <f t="shared" si="56"/>
        <v/>
      </c>
      <c r="K488" s="508" t="str">
        <f t="shared" si="57"/>
        <v/>
      </c>
      <c r="L488" s="508"/>
    </row>
    <row r="489" spans="1:12">
      <c r="A489" s="503"/>
      <c r="B489" s="504"/>
      <c r="C489" s="505" t="str">
        <f>IF($B489="","",IFERROR(VLOOKUP($B489,SERVIÇOS!$A:$F,2,0),IFERROR(VLOOKUP($B489,'COMPOSIÇÕES COMPLEMENTARES '!$C:$K,2,0),"")))</f>
        <v/>
      </c>
      <c r="D489" s="506" t="str">
        <f>IF($B489="","",IFERROR(VLOOKUP($B489,SERVIÇOS!$A:$F,3,0),IFERROR(VLOOKUP($B489,'COMPOSIÇÕES COMPLEMENTARES '!$C:$K,3,0),"")))</f>
        <v/>
      </c>
      <c r="E489" s="507"/>
      <c r="F489" s="508" t="str">
        <f>IF($B489="","",IFERROR(VLOOKUP($B489,SERVIÇOS!$A:$F,4,0),IFERROR(VLOOKUP($B489,'COMPOSIÇÕES COMPLEMENTARES '!$C:$K,6,0),"")))</f>
        <v/>
      </c>
      <c r="G489" s="508" t="str">
        <f>IF($B489="","",IFERROR(VLOOKUP($B489,SERVIÇOS!$A:$F,5,0),IFERROR(VLOOKUP($B489,'COMPOSIÇÕES COMPLEMENTARES '!$C:$K,7,0),"")))</f>
        <v/>
      </c>
      <c r="H489" s="508" t="str">
        <f t="shared" si="54"/>
        <v/>
      </c>
      <c r="I489" s="508" t="str">
        <f t="shared" si="55"/>
        <v/>
      </c>
      <c r="J489" s="508" t="str">
        <f t="shared" si="56"/>
        <v/>
      </c>
      <c r="K489" s="508" t="str">
        <f t="shared" si="57"/>
        <v/>
      </c>
      <c r="L489" s="508"/>
    </row>
    <row r="490" spans="1:12">
      <c r="A490" s="503"/>
      <c r="B490" s="504"/>
      <c r="C490" s="505" t="str">
        <f>IF($B490="","",IFERROR(VLOOKUP($B490,SERVIÇOS!$A:$F,2,0),IFERROR(VLOOKUP($B490,'COMPOSIÇÕES COMPLEMENTARES '!$C:$K,2,0),"")))</f>
        <v/>
      </c>
      <c r="D490" s="506" t="str">
        <f>IF($B490="","",IFERROR(VLOOKUP($B490,SERVIÇOS!$A:$F,3,0),IFERROR(VLOOKUP($B490,'COMPOSIÇÕES COMPLEMENTARES '!$C:$K,3,0),"")))</f>
        <v/>
      </c>
      <c r="E490" s="507"/>
      <c r="F490" s="508" t="str">
        <f>IF($B490="","",IFERROR(VLOOKUP($B490,SERVIÇOS!$A:$F,4,0),IFERROR(VLOOKUP($B490,'COMPOSIÇÕES COMPLEMENTARES '!$C:$K,6,0),"")))</f>
        <v/>
      </c>
      <c r="G490" s="508" t="str">
        <f>IF($B490="","",IFERROR(VLOOKUP($B490,SERVIÇOS!$A:$F,5,0),IFERROR(VLOOKUP($B490,'COMPOSIÇÕES COMPLEMENTARES '!$C:$K,7,0),"")))</f>
        <v/>
      </c>
      <c r="H490" s="508" t="str">
        <f t="shared" si="54"/>
        <v/>
      </c>
      <c r="I490" s="508" t="str">
        <f t="shared" si="55"/>
        <v/>
      </c>
      <c r="J490" s="508" t="str">
        <f t="shared" si="56"/>
        <v/>
      </c>
      <c r="K490" s="508" t="str">
        <f t="shared" si="57"/>
        <v/>
      </c>
      <c r="L490" s="508"/>
    </row>
    <row r="491" spans="1:12">
      <c r="A491" s="503"/>
      <c r="B491" s="504"/>
      <c r="C491" s="505" t="str">
        <f>IF($B491="","",IFERROR(VLOOKUP($B491,SERVIÇOS!$A:$F,2,0),IFERROR(VLOOKUP($B491,'COMPOSIÇÕES COMPLEMENTARES '!$C:$K,2,0),"")))</f>
        <v/>
      </c>
      <c r="D491" s="506" t="str">
        <f>IF($B491="","",IFERROR(VLOOKUP($B491,SERVIÇOS!$A:$F,3,0),IFERROR(VLOOKUP($B491,'COMPOSIÇÕES COMPLEMENTARES '!$C:$K,3,0),"")))</f>
        <v/>
      </c>
      <c r="E491" s="507"/>
      <c r="F491" s="508" t="str">
        <f>IF($B491="","",IFERROR(VLOOKUP($B491,SERVIÇOS!$A:$F,4,0),IFERROR(VLOOKUP($B491,'COMPOSIÇÕES COMPLEMENTARES '!$C:$K,6,0),"")))</f>
        <v/>
      </c>
      <c r="G491" s="508" t="str">
        <f>IF($B491="","",IFERROR(VLOOKUP($B491,SERVIÇOS!$A:$F,5,0),IFERROR(VLOOKUP($B491,'COMPOSIÇÕES COMPLEMENTARES '!$C:$K,7,0),"")))</f>
        <v/>
      </c>
      <c r="H491" s="508" t="str">
        <f t="shared" si="54"/>
        <v/>
      </c>
      <c r="I491" s="508" t="str">
        <f t="shared" si="55"/>
        <v/>
      </c>
      <c r="J491" s="508" t="str">
        <f t="shared" si="56"/>
        <v/>
      </c>
      <c r="K491" s="508" t="str">
        <f t="shared" si="57"/>
        <v/>
      </c>
      <c r="L491" s="508"/>
    </row>
    <row r="492" spans="1:12">
      <c r="A492" s="503"/>
      <c r="B492" s="504"/>
      <c r="C492" s="505" t="str">
        <f>IF($B492="","",IFERROR(VLOOKUP($B492,SERVIÇOS!$A:$F,2,0),IFERROR(VLOOKUP($B492,'COMPOSIÇÕES COMPLEMENTARES '!$C:$K,2,0),"")))</f>
        <v/>
      </c>
      <c r="D492" s="506" t="str">
        <f>IF($B492="","",IFERROR(VLOOKUP($B492,SERVIÇOS!$A:$F,3,0),IFERROR(VLOOKUP($B492,'COMPOSIÇÕES COMPLEMENTARES '!$C:$K,3,0),"")))</f>
        <v/>
      </c>
      <c r="E492" s="507"/>
      <c r="F492" s="508" t="str">
        <f>IF($B492="","",IFERROR(VLOOKUP($B492,SERVIÇOS!$A:$F,4,0),IFERROR(VLOOKUP($B492,'COMPOSIÇÕES COMPLEMENTARES '!$C:$K,6,0),"")))</f>
        <v/>
      </c>
      <c r="G492" s="508" t="str">
        <f>IF($B492="","",IFERROR(VLOOKUP($B492,SERVIÇOS!$A:$F,5,0),IFERROR(VLOOKUP($B492,'COMPOSIÇÕES COMPLEMENTARES '!$C:$K,7,0),"")))</f>
        <v/>
      </c>
      <c r="H492" s="508" t="str">
        <f t="shared" si="54"/>
        <v/>
      </c>
      <c r="I492" s="508" t="str">
        <f t="shared" si="55"/>
        <v/>
      </c>
      <c r="J492" s="508" t="str">
        <f t="shared" si="56"/>
        <v/>
      </c>
      <c r="K492" s="508" t="str">
        <f t="shared" si="57"/>
        <v/>
      </c>
      <c r="L492" s="508"/>
    </row>
    <row r="493" spans="1:12">
      <c r="A493" s="503"/>
      <c r="B493" s="504"/>
      <c r="C493" s="505" t="str">
        <f>IF($B493="","",IFERROR(VLOOKUP($B493,SERVIÇOS!$A:$F,2,0),IFERROR(VLOOKUP($B493,'COMPOSIÇÕES COMPLEMENTARES '!$C:$K,2,0),"")))</f>
        <v/>
      </c>
      <c r="D493" s="506" t="str">
        <f>IF($B493="","",IFERROR(VLOOKUP($B493,SERVIÇOS!$A:$F,3,0),IFERROR(VLOOKUP($B493,'COMPOSIÇÕES COMPLEMENTARES '!$C:$K,3,0),"")))</f>
        <v/>
      </c>
      <c r="E493" s="507"/>
      <c r="F493" s="508" t="str">
        <f>IF($B493="","",IFERROR(VLOOKUP($B493,SERVIÇOS!$A:$F,4,0),IFERROR(VLOOKUP($B493,'COMPOSIÇÕES COMPLEMENTARES '!$C:$K,6,0),"")))</f>
        <v/>
      </c>
      <c r="G493" s="508" t="str">
        <f>IF($B493="","",IFERROR(VLOOKUP($B493,SERVIÇOS!$A:$F,5,0),IFERROR(VLOOKUP($B493,'COMPOSIÇÕES COMPLEMENTARES '!$C:$K,7,0),"")))</f>
        <v/>
      </c>
      <c r="H493" s="508" t="str">
        <f t="shared" si="54"/>
        <v/>
      </c>
      <c r="I493" s="508" t="str">
        <f t="shared" si="55"/>
        <v/>
      </c>
      <c r="J493" s="508" t="str">
        <f t="shared" si="56"/>
        <v/>
      </c>
      <c r="K493" s="508" t="str">
        <f t="shared" si="57"/>
        <v/>
      </c>
      <c r="L493" s="508"/>
    </row>
    <row r="494" spans="1:12">
      <c r="A494" s="503"/>
      <c r="B494" s="504"/>
      <c r="C494" s="505" t="str">
        <f>IF($B494="","",IFERROR(VLOOKUP($B494,SERVIÇOS!$A:$F,2,0),IFERROR(VLOOKUP($B494,'COMPOSIÇÕES COMPLEMENTARES '!$C:$K,2,0),"")))</f>
        <v/>
      </c>
      <c r="D494" s="506" t="str">
        <f>IF($B494="","",IFERROR(VLOOKUP($B494,SERVIÇOS!$A:$F,3,0),IFERROR(VLOOKUP($B494,'COMPOSIÇÕES COMPLEMENTARES '!$C:$K,3,0),"")))</f>
        <v/>
      </c>
      <c r="E494" s="507"/>
      <c r="F494" s="508" t="str">
        <f>IF($B494="","",IFERROR(VLOOKUP($B494,SERVIÇOS!$A:$F,4,0),IFERROR(VLOOKUP($B494,'COMPOSIÇÕES COMPLEMENTARES '!$C:$K,6,0),"")))</f>
        <v/>
      </c>
      <c r="G494" s="508" t="str">
        <f>IF($B494="","",IFERROR(VLOOKUP($B494,SERVIÇOS!$A:$F,5,0),IFERROR(VLOOKUP($B494,'COMPOSIÇÕES COMPLEMENTARES '!$C:$K,7,0),"")))</f>
        <v/>
      </c>
      <c r="H494" s="508" t="str">
        <f t="shared" si="54"/>
        <v/>
      </c>
      <c r="I494" s="508" t="str">
        <f t="shared" si="55"/>
        <v/>
      </c>
      <c r="J494" s="508" t="str">
        <f t="shared" si="56"/>
        <v/>
      </c>
      <c r="K494" s="508" t="str">
        <f t="shared" si="57"/>
        <v/>
      </c>
      <c r="L494" s="508"/>
    </row>
    <row r="495" spans="1:12">
      <c r="A495" s="503"/>
      <c r="B495" s="504"/>
      <c r="C495" s="505" t="str">
        <f>IF($B495="","",IFERROR(VLOOKUP($B495,SERVIÇOS!$A:$F,2,0),IFERROR(VLOOKUP($B495,'COMPOSIÇÕES COMPLEMENTARES '!$C:$K,2,0),"")))</f>
        <v/>
      </c>
      <c r="D495" s="506" t="str">
        <f>IF($B495="","",IFERROR(VLOOKUP($B495,SERVIÇOS!$A:$F,3,0),IFERROR(VLOOKUP($B495,'COMPOSIÇÕES COMPLEMENTARES '!$C:$K,3,0),"")))</f>
        <v/>
      </c>
      <c r="E495" s="507"/>
      <c r="F495" s="508" t="str">
        <f>IF($B495="","",IFERROR(VLOOKUP($B495,SERVIÇOS!$A:$F,4,0),IFERROR(VLOOKUP($B495,'COMPOSIÇÕES COMPLEMENTARES '!$C:$K,6,0),"")))</f>
        <v/>
      </c>
      <c r="G495" s="508" t="str">
        <f>IF($B495="","",IFERROR(VLOOKUP($B495,SERVIÇOS!$A:$F,5,0),IFERROR(VLOOKUP($B495,'COMPOSIÇÕES COMPLEMENTARES '!$C:$K,7,0),"")))</f>
        <v/>
      </c>
      <c r="H495" s="508" t="str">
        <f t="shared" si="54"/>
        <v/>
      </c>
      <c r="I495" s="508" t="str">
        <f t="shared" si="55"/>
        <v/>
      </c>
      <c r="J495" s="508" t="str">
        <f t="shared" si="56"/>
        <v/>
      </c>
      <c r="K495" s="508" t="str">
        <f t="shared" si="57"/>
        <v/>
      </c>
      <c r="L495" s="508"/>
    </row>
    <row r="496" spans="1:12">
      <c r="A496" s="503"/>
      <c r="B496" s="504"/>
      <c r="C496" s="505" t="str">
        <f>IF($B496="","",IFERROR(VLOOKUP($B496,SERVIÇOS!$A:$F,2,0),IFERROR(VLOOKUP($B496,'COMPOSIÇÕES COMPLEMENTARES '!$C:$K,2,0),"")))</f>
        <v/>
      </c>
      <c r="D496" s="506" t="str">
        <f>IF($B496="","",IFERROR(VLOOKUP($B496,SERVIÇOS!$A:$F,3,0),IFERROR(VLOOKUP($B496,'COMPOSIÇÕES COMPLEMENTARES '!$C:$K,3,0),"")))</f>
        <v/>
      </c>
      <c r="E496" s="507"/>
      <c r="F496" s="508" t="str">
        <f>IF($B496="","",IFERROR(VLOOKUP($B496,SERVIÇOS!$A:$F,4,0),IFERROR(VLOOKUP($B496,'COMPOSIÇÕES COMPLEMENTARES '!$C:$K,6,0),"")))</f>
        <v/>
      </c>
      <c r="G496" s="508" t="str">
        <f>IF($B496="","",IFERROR(VLOOKUP($B496,SERVIÇOS!$A:$F,5,0),IFERROR(VLOOKUP($B496,'COMPOSIÇÕES COMPLEMENTARES '!$C:$K,7,0),"")))</f>
        <v/>
      </c>
      <c r="H496" s="508" t="str">
        <f t="shared" si="54"/>
        <v/>
      </c>
      <c r="I496" s="508" t="str">
        <f t="shared" si="55"/>
        <v/>
      </c>
      <c r="J496" s="508" t="str">
        <f t="shared" si="56"/>
        <v/>
      </c>
      <c r="K496" s="508" t="str">
        <f t="shared" si="57"/>
        <v/>
      </c>
      <c r="L496" s="508"/>
    </row>
    <row r="497" spans="1:12">
      <c r="A497" s="503"/>
      <c r="B497" s="504"/>
      <c r="C497" s="505" t="str">
        <f>IF($B497="","",IFERROR(VLOOKUP($B497,SERVIÇOS!$A:$F,2,0),IFERROR(VLOOKUP($B497,'COMPOSIÇÕES COMPLEMENTARES '!$C:$K,2,0),"")))</f>
        <v/>
      </c>
      <c r="D497" s="506" t="str">
        <f>IF($B497="","",IFERROR(VLOOKUP($B497,SERVIÇOS!$A:$F,3,0),IFERROR(VLOOKUP($B497,'COMPOSIÇÕES COMPLEMENTARES '!$C:$K,3,0),"")))</f>
        <v/>
      </c>
      <c r="E497" s="507"/>
      <c r="F497" s="508" t="str">
        <f>IF($B497="","",IFERROR(VLOOKUP($B497,SERVIÇOS!$A:$F,4,0),IFERROR(VLOOKUP($B497,'COMPOSIÇÕES COMPLEMENTARES '!$C:$K,6,0),"")))</f>
        <v/>
      </c>
      <c r="G497" s="508" t="str">
        <f>IF($B497="","",IFERROR(VLOOKUP($B497,SERVIÇOS!$A:$F,5,0),IFERROR(VLOOKUP($B497,'COMPOSIÇÕES COMPLEMENTARES '!$C:$K,7,0),"")))</f>
        <v/>
      </c>
      <c r="H497" s="508" t="str">
        <f t="shared" si="54"/>
        <v/>
      </c>
      <c r="I497" s="508" t="str">
        <f t="shared" si="55"/>
        <v/>
      </c>
      <c r="J497" s="508" t="str">
        <f t="shared" si="56"/>
        <v/>
      </c>
      <c r="K497" s="508" t="str">
        <f t="shared" si="57"/>
        <v/>
      </c>
      <c r="L497" s="508"/>
    </row>
    <row r="498" spans="1:12">
      <c r="A498" s="503"/>
      <c r="B498" s="504"/>
      <c r="C498" s="505" t="str">
        <f>IF($B498="","",IFERROR(VLOOKUP($B498,SERVIÇOS!$A:$F,2,0),IFERROR(VLOOKUP($B498,'COMPOSIÇÕES COMPLEMENTARES '!$C:$K,2,0),"")))</f>
        <v/>
      </c>
      <c r="D498" s="506" t="str">
        <f>IF($B498="","",IFERROR(VLOOKUP($B498,SERVIÇOS!$A:$F,3,0),IFERROR(VLOOKUP($B498,'COMPOSIÇÕES COMPLEMENTARES '!$C:$K,3,0),"")))</f>
        <v/>
      </c>
      <c r="E498" s="507"/>
      <c r="F498" s="508" t="str">
        <f>IF($B498="","",IFERROR(VLOOKUP($B498,SERVIÇOS!$A:$F,4,0),IFERROR(VLOOKUP($B498,'COMPOSIÇÕES COMPLEMENTARES '!$C:$K,6,0),"")))</f>
        <v/>
      </c>
      <c r="G498" s="508" t="str">
        <f>IF($B498="","",IFERROR(VLOOKUP($B498,SERVIÇOS!$A:$F,5,0),IFERROR(VLOOKUP($B498,'COMPOSIÇÕES COMPLEMENTARES '!$C:$K,7,0),"")))</f>
        <v/>
      </c>
      <c r="H498" s="508" t="str">
        <f t="shared" si="54"/>
        <v/>
      </c>
      <c r="I498" s="508" t="str">
        <f t="shared" si="55"/>
        <v/>
      </c>
      <c r="J498" s="508" t="str">
        <f t="shared" si="56"/>
        <v/>
      </c>
      <c r="K498" s="508" t="str">
        <f t="shared" si="57"/>
        <v/>
      </c>
      <c r="L498" s="508"/>
    </row>
    <row r="499" spans="1:12">
      <c r="A499" s="503"/>
      <c r="B499" s="504"/>
      <c r="C499" s="505" t="str">
        <f>IF($B499="","",IFERROR(VLOOKUP($B499,SERVIÇOS!$A:$F,2,0),IFERROR(VLOOKUP($B499,'COMPOSIÇÕES COMPLEMENTARES '!$C:$K,2,0),"")))</f>
        <v/>
      </c>
      <c r="D499" s="506" t="str">
        <f>IF($B499="","",IFERROR(VLOOKUP($B499,SERVIÇOS!$A:$F,3,0),IFERROR(VLOOKUP($B499,'COMPOSIÇÕES COMPLEMENTARES '!$C:$K,3,0),"")))</f>
        <v/>
      </c>
      <c r="E499" s="507"/>
      <c r="F499" s="508" t="str">
        <f>IF($B499="","",IFERROR(VLOOKUP($B499,SERVIÇOS!$A:$F,4,0),IFERROR(VLOOKUP($B499,'COMPOSIÇÕES COMPLEMENTARES '!$C:$K,6,0),"")))</f>
        <v/>
      </c>
      <c r="G499" s="508" t="str">
        <f>IF($B499="","",IFERROR(VLOOKUP($B499,SERVIÇOS!$A:$F,5,0),IFERROR(VLOOKUP($B499,'COMPOSIÇÕES COMPLEMENTARES '!$C:$K,7,0),"")))</f>
        <v/>
      </c>
      <c r="H499" s="508" t="str">
        <f t="shared" si="54"/>
        <v/>
      </c>
      <c r="I499" s="508" t="str">
        <f t="shared" si="55"/>
        <v/>
      </c>
      <c r="J499" s="508" t="str">
        <f t="shared" si="56"/>
        <v/>
      </c>
      <c r="K499" s="508" t="str">
        <f t="shared" si="57"/>
        <v/>
      </c>
      <c r="L499" s="508"/>
    </row>
    <row r="500" spans="1:12">
      <c r="A500" s="503"/>
      <c r="B500" s="504"/>
      <c r="C500" s="505" t="str">
        <f>IF($B500="","",IFERROR(VLOOKUP($B500,SERVIÇOS!$A:$F,2,0),IFERROR(VLOOKUP($B500,'COMPOSIÇÕES COMPLEMENTARES '!$C:$K,2,0),"")))</f>
        <v/>
      </c>
      <c r="D500" s="506" t="str">
        <f>IF($B500="","",IFERROR(VLOOKUP($B500,SERVIÇOS!$A:$F,3,0),IFERROR(VLOOKUP($B500,'COMPOSIÇÕES COMPLEMENTARES '!$C:$K,3,0),"")))</f>
        <v/>
      </c>
      <c r="E500" s="507"/>
      <c r="F500" s="508" t="str">
        <f>IF($B500="","",IFERROR(VLOOKUP($B500,SERVIÇOS!$A:$F,4,0),IFERROR(VLOOKUP($B500,'COMPOSIÇÕES COMPLEMENTARES '!$C:$K,6,0),"")))</f>
        <v/>
      </c>
      <c r="G500" s="508" t="str">
        <f>IF($B500="","",IFERROR(VLOOKUP($B500,SERVIÇOS!$A:$F,5,0),IFERROR(VLOOKUP($B500,'COMPOSIÇÕES COMPLEMENTARES '!$C:$K,7,0),"")))</f>
        <v/>
      </c>
      <c r="H500" s="508" t="str">
        <f t="shared" si="54"/>
        <v/>
      </c>
      <c r="I500" s="508" t="str">
        <f t="shared" si="55"/>
        <v/>
      </c>
      <c r="J500" s="508" t="str">
        <f t="shared" si="56"/>
        <v/>
      </c>
      <c r="K500" s="508" t="str">
        <f t="shared" si="57"/>
        <v/>
      </c>
      <c r="L500" s="508"/>
    </row>
    <row r="501" spans="1:12">
      <c r="A501" s="503"/>
      <c r="B501" s="504"/>
      <c r="C501" s="505" t="str">
        <f>IF($B501="","",IFERROR(VLOOKUP($B501,SERVIÇOS!$A:$F,2,0),IFERROR(VLOOKUP($B501,'COMPOSIÇÕES COMPLEMENTARES '!$C:$K,2,0),"")))</f>
        <v/>
      </c>
      <c r="D501" s="506" t="str">
        <f>IF($B501="","",IFERROR(VLOOKUP($B501,SERVIÇOS!$A:$F,3,0),IFERROR(VLOOKUP($B501,'COMPOSIÇÕES COMPLEMENTARES '!$C:$K,3,0),"")))</f>
        <v/>
      </c>
      <c r="E501" s="507"/>
      <c r="F501" s="508" t="str">
        <f>IF($B501="","",IFERROR(VLOOKUP($B501,SERVIÇOS!$A:$F,4,0),IFERROR(VLOOKUP($B501,'COMPOSIÇÕES COMPLEMENTARES '!$C:$K,6,0),"")))</f>
        <v/>
      </c>
      <c r="G501" s="508" t="str">
        <f>IF($B501="","",IFERROR(VLOOKUP($B501,SERVIÇOS!$A:$F,5,0),IFERROR(VLOOKUP($B501,'COMPOSIÇÕES COMPLEMENTARES '!$C:$K,7,0),"")))</f>
        <v/>
      </c>
      <c r="H501" s="508" t="str">
        <f t="shared" si="54"/>
        <v/>
      </c>
      <c r="I501" s="508" t="str">
        <f t="shared" si="55"/>
        <v/>
      </c>
      <c r="J501" s="508" t="str">
        <f t="shared" si="56"/>
        <v/>
      </c>
      <c r="K501" s="508" t="str">
        <f t="shared" si="57"/>
        <v/>
      </c>
      <c r="L501" s="508"/>
    </row>
    <row r="502" spans="1:12">
      <c r="A502" s="503"/>
      <c r="B502" s="504"/>
      <c r="C502" s="505" t="str">
        <f>IF($B502="","",IFERROR(VLOOKUP($B502,SERVIÇOS!$A:$F,2,0),IFERROR(VLOOKUP($B502,'COMPOSIÇÕES COMPLEMENTARES '!$C:$K,2,0),"")))</f>
        <v/>
      </c>
      <c r="D502" s="506" t="str">
        <f>IF($B502="","",IFERROR(VLOOKUP($B502,SERVIÇOS!$A:$F,3,0),IFERROR(VLOOKUP($B502,'COMPOSIÇÕES COMPLEMENTARES '!$C:$K,3,0),"")))</f>
        <v/>
      </c>
      <c r="E502" s="507"/>
      <c r="F502" s="508" t="str">
        <f>IF($B502="","",IFERROR(VLOOKUP($B502,SERVIÇOS!$A:$F,4,0),IFERROR(VLOOKUP($B502,'COMPOSIÇÕES COMPLEMENTARES '!$C:$K,6,0),"")))</f>
        <v/>
      </c>
      <c r="G502" s="508" t="str">
        <f>IF($B502="","",IFERROR(VLOOKUP($B502,SERVIÇOS!$A:$F,5,0),IFERROR(VLOOKUP($B502,'COMPOSIÇÕES COMPLEMENTARES '!$C:$K,7,0),"")))</f>
        <v/>
      </c>
      <c r="H502" s="508" t="str">
        <f t="shared" si="54"/>
        <v/>
      </c>
      <c r="I502" s="508" t="str">
        <f t="shared" si="55"/>
        <v/>
      </c>
      <c r="J502" s="508" t="str">
        <f t="shared" si="56"/>
        <v/>
      </c>
      <c r="K502" s="508" t="str">
        <f t="shared" si="57"/>
        <v/>
      </c>
      <c r="L502" s="508"/>
    </row>
    <row r="503" spans="1:12">
      <c r="A503" s="503"/>
      <c r="B503" s="504"/>
      <c r="C503" s="505" t="str">
        <f>IF($B503="","",IFERROR(VLOOKUP($B503,SERVIÇOS!$A:$F,2,0),IFERROR(VLOOKUP($B503,'COMPOSIÇÕES COMPLEMENTARES '!$C:$K,2,0),"")))</f>
        <v/>
      </c>
      <c r="D503" s="506" t="str">
        <f>IF($B503="","",IFERROR(VLOOKUP($B503,SERVIÇOS!$A:$F,3,0),IFERROR(VLOOKUP($B503,'COMPOSIÇÕES COMPLEMENTARES '!$C:$K,3,0),"")))</f>
        <v/>
      </c>
      <c r="E503" s="507"/>
      <c r="F503" s="508" t="str">
        <f>IF($B503="","",IFERROR(VLOOKUP($B503,SERVIÇOS!$A:$F,4,0),IFERROR(VLOOKUP($B503,'COMPOSIÇÕES COMPLEMENTARES '!$C:$K,6,0),"")))</f>
        <v/>
      </c>
      <c r="G503" s="508" t="str">
        <f>IF($B503="","",IFERROR(VLOOKUP($B503,SERVIÇOS!$A:$F,5,0),IFERROR(VLOOKUP($B503,'COMPOSIÇÕES COMPLEMENTARES '!$C:$K,7,0),"")))</f>
        <v/>
      </c>
      <c r="H503" s="508" t="str">
        <f t="shared" si="54"/>
        <v/>
      </c>
      <c r="I503" s="508" t="str">
        <f t="shared" si="55"/>
        <v/>
      </c>
      <c r="J503" s="508" t="str">
        <f t="shared" si="56"/>
        <v/>
      </c>
      <c r="K503" s="508" t="str">
        <f t="shared" si="57"/>
        <v/>
      </c>
      <c r="L503" s="508"/>
    </row>
    <row r="504" spans="1:12">
      <c r="A504" s="503"/>
      <c r="B504" s="504"/>
      <c r="C504" s="505" t="str">
        <f>IF($B504="","",IFERROR(VLOOKUP($B504,SERVIÇOS!$A:$F,2,0),IFERROR(VLOOKUP($B504,'COMPOSIÇÕES COMPLEMENTARES '!$C:$K,2,0),"")))</f>
        <v/>
      </c>
      <c r="D504" s="506" t="str">
        <f>IF($B504="","",IFERROR(VLOOKUP($B504,SERVIÇOS!$A:$F,3,0),IFERROR(VLOOKUP($B504,'COMPOSIÇÕES COMPLEMENTARES '!$C:$K,3,0),"")))</f>
        <v/>
      </c>
      <c r="E504" s="507"/>
      <c r="F504" s="508" t="str">
        <f>IF($B504="","",IFERROR(VLOOKUP($B504,SERVIÇOS!$A:$F,4,0),IFERROR(VLOOKUP($B504,'COMPOSIÇÕES COMPLEMENTARES '!$C:$K,6,0),"")))</f>
        <v/>
      </c>
      <c r="G504" s="508" t="str">
        <f>IF($B504="","",IFERROR(VLOOKUP($B504,SERVIÇOS!$A:$F,5,0),IFERROR(VLOOKUP($B504,'COMPOSIÇÕES COMPLEMENTARES '!$C:$K,7,0),"")))</f>
        <v/>
      </c>
      <c r="H504" s="508" t="str">
        <f t="shared" si="54"/>
        <v/>
      </c>
      <c r="I504" s="508" t="str">
        <f t="shared" si="55"/>
        <v/>
      </c>
      <c r="J504" s="508" t="str">
        <f t="shared" si="56"/>
        <v/>
      </c>
      <c r="K504" s="508" t="str">
        <f t="shared" si="57"/>
        <v/>
      </c>
      <c r="L504" s="508"/>
    </row>
    <row r="505" spans="1:12">
      <c r="A505" s="503"/>
      <c r="B505" s="504"/>
      <c r="C505" s="505" t="str">
        <f>IF($B505="","",IFERROR(VLOOKUP($B505,SERVIÇOS!$A:$F,2,0),IFERROR(VLOOKUP($B505,'COMPOSIÇÕES COMPLEMENTARES '!$C:$K,2,0),"")))</f>
        <v/>
      </c>
      <c r="D505" s="506" t="str">
        <f>IF($B505="","",IFERROR(VLOOKUP($B505,SERVIÇOS!$A:$F,3,0),IFERROR(VLOOKUP($B505,'COMPOSIÇÕES COMPLEMENTARES '!$C:$K,3,0),"")))</f>
        <v/>
      </c>
      <c r="E505" s="507"/>
      <c r="F505" s="508" t="str">
        <f>IF($B505="","",IFERROR(VLOOKUP($B505,SERVIÇOS!$A:$F,4,0),IFERROR(VLOOKUP($B505,'COMPOSIÇÕES COMPLEMENTARES '!$C:$K,6,0),"")))</f>
        <v/>
      </c>
      <c r="G505" s="508" t="str">
        <f>IF($B505="","",IFERROR(VLOOKUP($B505,SERVIÇOS!$A:$F,5,0),IFERROR(VLOOKUP($B505,'COMPOSIÇÕES COMPLEMENTARES '!$C:$K,7,0),"")))</f>
        <v/>
      </c>
      <c r="H505" s="508" t="str">
        <f t="shared" si="54"/>
        <v/>
      </c>
      <c r="I505" s="508" t="str">
        <f t="shared" si="55"/>
        <v/>
      </c>
      <c r="J505" s="508" t="str">
        <f t="shared" si="56"/>
        <v/>
      </c>
      <c r="K505" s="508" t="str">
        <f t="shared" si="57"/>
        <v/>
      </c>
      <c r="L505" s="508"/>
    </row>
    <row r="506" spans="1:12">
      <c r="A506" s="503"/>
      <c r="B506" s="504"/>
      <c r="C506" s="505" t="str">
        <f>IF($B506="","",IFERROR(VLOOKUP($B506,SERVIÇOS!$A:$F,2,0),IFERROR(VLOOKUP($B506,'COMPOSIÇÕES COMPLEMENTARES '!$C:$K,2,0),"")))</f>
        <v/>
      </c>
      <c r="D506" s="506" t="str">
        <f>IF($B506="","",IFERROR(VLOOKUP($B506,SERVIÇOS!$A:$F,3,0),IFERROR(VLOOKUP($B506,'COMPOSIÇÕES COMPLEMENTARES '!$C:$K,3,0),"")))</f>
        <v/>
      </c>
      <c r="E506" s="507"/>
      <c r="F506" s="508" t="str">
        <f>IF($B506="","",IFERROR(VLOOKUP($B506,SERVIÇOS!$A:$F,4,0),IFERROR(VLOOKUP($B506,'COMPOSIÇÕES COMPLEMENTARES '!$C:$K,6,0),"")))</f>
        <v/>
      </c>
      <c r="G506" s="508" t="str">
        <f>IF($B506="","",IFERROR(VLOOKUP($B506,SERVIÇOS!$A:$F,5,0),IFERROR(VLOOKUP($B506,'COMPOSIÇÕES COMPLEMENTARES '!$C:$K,7,0),"")))</f>
        <v/>
      </c>
      <c r="H506" s="508" t="str">
        <f t="shared" si="54"/>
        <v/>
      </c>
      <c r="I506" s="508" t="str">
        <f t="shared" si="55"/>
        <v/>
      </c>
      <c r="J506" s="508" t="str">
        <f t="shared" si="56"/>
        <v/>
      </c>
      <c r="K506" s="508" t="str">
        <f t="shared" si="57"/>
        <v/>
      </c>
      <c r="L506" s="508"/>
    </row>
    <row r="507" spans="1:12">
      <c r="A507" s="503"/>
      <c r="B507" s="504"/>
      <c r="C507" s="505" t="str">
        <f>IF($B507="","",IFERROR(VLOOKUP($B507,SERVIÇOS!$A:$F,2,0),IFERROR(VLOOKUP($B507,'COMPOSIÇÕES COMPLEMENTARES '!$C:$K,2,0),"")))</f>
        <v/>
      </c>
      <c r="D507" s="506" t="str">
        <f>IF($B507="","",IFERROR(VLOOKUP($B507,SERVIÇOS!$A:$F,3,0),IFERROR(VLOOKUP($B507,'COMPOSIÇÕES COMPLEMENTARES '!$C:$K,3,0),"")))</f>
        <v/>
      </c>
      <c r="E507" s="507"/>
      <c r="F507" s="508" t="str">
        <f>IF($B507="","",IFERROR(VLOOKUP($B507,SERVIÇOS!$A:$F,4,0),IFERROR(VLOOKUP($B507,'COMPOSIÇÕES COMPLEMENTARES '!$C:$K,6,0),"")))</f>
        <v/>
      </c>
      <c r="G507" s="508" t="str">
        <f>IF($B507="","",IFERROR(VLOOKUP($B507,SERVIÇOS!$A:$F,5,0),IFERROR(VLOOKUP($B507,'COMPOSIÇÕES COMPLEMENTARES '!$C:$K,7,0),"")))</f>
        <v/>
      </c>
      <c r="H507" s="508" t="str">
        <f t="shared" si="54"/>
        <v/>
      </c>
      <c r="I507" s="508" t="str">
        <f t="shared" si="55"/>
        <v/>
      </c>
      <c r="J507" s="508" t="str">
        <f t="shared" si="56"/>
        <v/>
      </c>
      <c r="K507" s="508" t="str">
        <f t="shared" si="57"/>
        <v/>
      </c>
      <c r="L507" s="508"/>
    </row>
    <row r="508" spans="1:12">
      <c r="A508" s="503"/>
      <c r="B508" s="504"/>
      <c r="C508" s="505" t="str">
        <f>IF($B508="","",IFERROR(VLOOKUP($B508,SERVIÇOS!$A:$F,2,0),IFERROR(VLOOKUP($B508,'COMPOSIÇÕES COMPLEMENTARES '!$C:$K,2,0),"")))</f>
        <v/>
      </c>
      <c r="D508" s="506" t="str">
        <f>IF($B508="","",IFERROR(VLOOKUP($B508,SERVIÇOS!$A:$F,3,0),IFERROR(VLOOKUP($B508,'COMPOSIÇÕES COMPLEMENTARES '!$C:$K,3,0),"")))</f>
        <v/>
      </c>
      <c r="E508" s="507"/>
      <c r="F508" s="508" t="str">
        <f>IF($B508="","",IFERROR(VLOOKUP($B508,SERVIÇOS!$A:$F,4,0),IFERROR(VLOOKUP($B508,'COMPOSIÇÕES COMPLEMENTARES '!$C:$K,6,0),"")))</f>
        <v/>
      </c>
      <c r="G508" s="508" t="str">
        <f>IF($B508="","",IFERROR(VLOOKUP($B508,SERVIÇOS!$A:$F,5,0),IFERROR(VLOOKUP($B508,'COMPOSIÇÕES COMPLEMENTARES '!$C:$K,7,0),"")))</f>
        <v/>
      </c>
      <c r="H508" s="508" t="str">
        <f t="shared" si="54"/>
        <v/>
      </c>
      <c r="I508" s="508" t="str">
        <f t="shared" si="55"/>
        <v/>
      </c>
      <c r="J508" s="508" t="str">
        <f t="shared" si="56"/>
        <v/>
      </c>
      <c r="K508" s="508" t="str">
        <f t="shared" si="57"/>
        <v/>
      </c>
      <c r="L508" s="508"/>
    </row>
    <row r="509" spans="1:12">
      <c r="A509" s="503"/>
      <c r="B509" s="504"/>
      <c r="C509" s="505" t="str">
        <f>IF($B509="","",IFERROR(VLOOKUP($B509,SERVIÇOS!$A:$F,2,0),IFERROR(VLOOKUP($B509,'COMPOSIÇÕES COMPLEMENTARES '!$C:$K,2,0),"")))</f>
        <v/>
      </c>
      <c r="D509" s="506" t="str">
        <f>IF($B509="","",IFERROR(VLOOKUP($B509,SERVIÇOS!$A:$F,3,0),IFERROR(VLOOKUP($B509,'COMPOSIÇÕES COMPLEMENTARES '!$C:$K,3,0),"")))</f>
        <v/>
      </c>
      <c r="E509" s="507"/>
      <c r="F509" s="508" t="str">
        <f>IF($B509="","",IFERROR(VLOOKUP($B509,SERVIÇOS!$A:$F,4,0),IFERROR(VLOOKUP($B509,'COMPOSIÇÕES COMPLEMENTARES '!$C:$K,6,0),"")))</f>
        <v/>
      </c>
      <c r="G509" s="508" t="str">
        <f>IF($B509="","",IFERROR(VLOOKUP($B509,SERVIÇOS!$A:$F,5,0),IFERROR(VLOOKUP($B509,'COMPOSIÇÕES COMPLEMENTARES '!$C:$K,7,0),"")))</f>
        <v/>
      </c>
      <c r="H509" s="508" t="str">
        <f t="shared" si="54"/>
        <v/>
      </c>
      <c r="I509" s="508" t="str">
        <f t="shared" si="55"/>
        <v/>
      </c>
      <c r="J509" s="508" t="str">
        <f t="shared" si="56"/>
        <v/>
      </c>
      <c r="K509" s="508" t="str">
        <f t="shared" si="57"/>
        <v/>
      </c>
      <c r="L509" s="508"/>
    </row>
    <row r="510" spans="1:12">
      <c r="A510" s="503"/>
      <c r="B510" s="504"/>
      <c r="C510" s="505" t="str">
        <f>IF($B510="","",IFERROR(VLOOKUP($B510,SERVIÇOS!$A:$F,2,0),IFERROR(VLOOKUP($B510,'COMPOSIÇÕES COMPLEMENTARES '!$C:$K,2,0),"")))</f>
        <v/>
      </c>
      <c r="D510" s="506" t="str">
        <f>IF($B510="","",IFERROR(VLOOKUP($B510,SERVIÇOS!$A:$F,3,0),IFERROR(VLOOKUP($B510,'COMPOSIÇÕES COMPLEMENTARES '!$C:$K,3,0),"")))</f>
        <v/>
      </c>
      <c r="E510" s="507"/>
      <c r="F510" s="508" t="str">
        <f>IF($B510="","",IFERROR(VLOOKUP($B510,SERVIÇOS!$A:$F,4,0),IFERROR(VLOOKUP($B510,'COMPOSIÇÕES COMPLEMENTARES '!$C:$K,6,0),"")))</f>
        <v/>
      </c>
      <c r="G510" s="508" t="str">
        <f>IF($B510="","",IFERROR(VLOOKUP($B510,SERVIÇOS!$A:$F,5,0),IFERROR(VLOOKUP($B510,'COMPOSIÇÕES COMPLEMENTARES '!$C:$K,7,0),"")))</f>
        <v/>
      </c>
      <c r="H510" s="508" t="str">
        <f t="shared" si="54"/>
        <v/>
      </c>
      <c r="I510" s="508" t="str">
        <f t="shared" si="55"/>
        <v/>
      </c>
      <c r="J510" s="508" t="str">
        <f t="shared" si="56"/>
        <v/>
      </c>
      <c r="K510" s="508" t="str">
        <f t="shared" si="57"/>
        <v/>
      </c>
      <c r="L510" s="508"/>
    </row>
    <row r="511" spans="1:12">
      <c r="A511" s="503"/>
      <c r="B511" s="504"/>
      <c r="C511" s="505" t="str">
        <f>IF($B511="","",IFERROR(VLOOKUP($B511,SERVIÇOS!$A:$F,2,0),IFERROR(VLOOKUP($B511,'COMPOSIÇÕES COMPLEMENTARES '!$C:$K,2,0),"")))</f>
        <v/>
      </c>
      <c r="D511" s="506" t="str">
        <f>IF($B511="","",IFERROR(VLOOKUP($B511,SERVIÇOS!$A:$F,3,0),IFERROR(VLOOKUP($B511,'COMPOSIÇÕES COMPLEMENTARES '!$C:$K,3,0),"")))</f>
        <v/>
      </c>
      <c r="E511" s="507"/>
      <c r="F511" s="508" t="str">
        <f>IF($B511="","",IFERROR(VLOOKUP($B511,SERVIÇOS!$A:$F,4,0),IFERROR(VLOOKUP($B511,'COMPOSIÇÕES COMPLEMENTARES '!$C:$K,6,0),"")))</f>
        <v/>
      </c>
      <c r="G511" s="508" t="str">
        <f>IF($B511="","",IFERROR(VLOOKUP($B511,SERVIÇOS!$A:$F,5,0),IFERROR(VLOOKUP($B511,'COMPOSIÇÕES COMPLEMENTARES '!$C:$K,7,0),"")))</f>
        <v/>
      </c>
      <c r="H511" s="508" t="str">
        <f t="shared" si="54"/>
        <v/>
      </c>
      <c r="I511" s="508" t="str">
        <f t="shared" si="55"/>
        <v/>
      </c>
      <c r="J511" s="508" t="str">
        <f t="shared" si="56"/>
        <v/>
      </c>
      <c r="K511" s="508" t="str">
        <f t="shared" si="57"/>
        <v/>
      </c>
      <c r="L511" s="508"/>
    </row>
    <row r="512" spans="1:12">
      <c r="A512" s="503"/>
      <c r="B512" s="504"/>
      <c r="C512" s="505" t="str">
        <f>IF($B512="","",IFERROR(VLOOKUP($B512,SERVIÇOS!$A:$F,2,0),IFERROR(VLOOKUP($B512,'COMPOSIÇÕES COMPLEMENTARES '!$C:$K,2,0),"")))</f>
        <v/>
      </c>
      <c r="D512" s="506" t="str">
        <f>IF($B512="","",IFERROR(VLOOKUP($B512,SERVIÇOS!$A:$F,3,0),IFERROR(VLOOKUP($B512,'COMPOSIÇÕES COMPLEMENTARES '!$C:$K,3,0),"")))</f>
        <v/>
      </c>
      <c r="E512" s="507"/>
      <c r="F512" s="508" t="str">
        <f>IF($B512="","",IFERROR(VLOOKUP($B512,SERVIÇOS!$A:$F,4,0),IFERROR(VLOOKUP($B512,'COMPOSIÇÕES COMPLEMENTARES '!$C:$K,6,0),"")))</f>
        <v/>
      </c>
      <c r="G512" s="508" t="str">
        <f>IF($B512="","",IFERROR(VLOOKUP($B512,SERVIÇOS!$A:$F,5,0),IFERROR(VLOOKUP($B512,'COMPOSIÇÕES COMPLEMENTARES '!$C:$K,7,0),"")))</f>
        <v/>
      </c>
      <c r="H512" s="508" t="str">
        <f t="shared" si="54"/>
        <v/>
      </c>
      <c r="I512" s="508" t="str">
        <f t="shared" si="55"/>
        <v/>
      </c>
      <c r="J512" s="508" t="str">
        <f t="shared" si="56"/>
        <v/>
      </c>
      <c r="K512" s="508" t="str">
        <f t="shared" si="57"/>
        <v/>
      </c>
      <c r="L512" s="508"/>
    </row>
    <row r="513" spans="1:12">
      <c r="A513" s="503"/>
      <c r="B513" s="504"/>
      <c r="C513" s="505" t="str">
        <f>IF($B513="","",IFERROR(VLOOKUP($B513,SERVIÇOS!$A:$F,2,0),IFERROR(VLOOKUP($B513,'COMPOSIÇÕES COMPLEMENTARES '!$C:$K,2,0),"")))</f>
        <v/>
      </c>
      <c r="D513" s="506" t="str">
        <f>IF($B513="","",IFERROR(VLOOKUP($B513,SERVIÇOS!$A:$F,3,0),IFERROR(VLOOKUP($B513,'COMPOSIÇÕES COMPLEMENTARES '!$C:$K,3,0),"")))</f>
        <v/>
      </c>
      <c r="E513" s="507"/>
      <c r="F513" s="508" t="str">
        <f>IF($B513="","",IFERROR(VLOOKUP($B513,SERVIÇOS!$A:$F,4,0),IFERROR(VLOOKUP($B513,'COMPOSIÇÕES COMPLEMENTARES '!$C:$K,6,0),"")))</f>
        <v/>
      </c>
      <c r="G513" s="508" t="str">
        <f>IF($B513="","",IFERROR(VLOOKUP($B513,SERVIÇOS!$A:$F,5,0),IFERROR(VLOOKUP($B513,'COMPOSIÇÕES COMPLEMENTARES '!$C:$K,7,0),"")))</f>
        <v/>
      </c>
      <c r="H513" s="508" t="str">
        <f t="shared" si="54"/>
        <v/>
      </c>
      <c r="I513" s="508" t="str">
        <f t="shared" si="55"/>
        <v/>
      </c>
      <c r="J513" s="508" t="str">
        <f t="shared" si="56"/>
        <v/>
      </c>
      <c r="K513" s="508" t="str">
        <f t="shared" si="57"/>
        <v/>
      </c>
      <c r="L513" s="508"/>
    </row>
    <row r="514" spans="1:12">
      <c r="A514" s="503"/>
      <c r="B514" s="504"/>
      <c r="C514" s="505" t="str">
        <f>IF($B514="","",IFERROR(VLOOKUP($B514,SERVIÇOS!$A:$F,2,0),IFERROR(VLOOKUP($B514,'COMPOSIÇÕES COMPLEMENTARES '!$C:$K,2,0),"")))</f>
        <v/>
      </c>
      <c r="D514" s="506" t="str">
        <f>IF($B514="","",IFERROR(VLOOKUP($B514,SERVIÇOS!$A:$F,3,0),IFERROR(VLOOKUP($B514,'COMPOSIÇÕES COMPLEMENTARES '!$C:$K,3,0),"")))</f>
        <v/>
      </c>
      <c r="E514" s="507"/>
      <c r="F514" s="508" t="str">
        <f>IF($B514="","",IFERROR(VLOOKUP($B514,SERVIÇOS!$A:$F,4,0),IFERROR(VLOOKUP($B514,'COMPOSIÇÕES COMPLEMENTARES '!$C:$K,6,0),"")))</f>
        <v/>
      </c>
      <c r="G514" s="508" t="str">
        <f>IF($B514="","",IFERROR(VLOOKUP($B514,SERVIÇOS!$A:$F,5,0),IFERROR(VLOOKUP($B514,'COMPOSIÇÕES COMPLEMENTARES '!$C:$K,7,0),"")))</f>
        <v/>
      </c>
      <c r="H514" s="508" t="str">
        <f t="shared" si="54"/>
        <v/>
      </c>
      <c r="I514" s="508" t="str">
        <f t="shared" si="55"/>
        <v/>
      </c>
      <c r="J514" s="508" t="str">
        <f t="shared" si="56"/>
        <v/>
      </c>
      <c r="K514" s="508" t="str">
        <f t="shared" si="57"/>
        <v/>
      </c>
      <c r="L514" s="508"/>
    </row>
    <row r="515" spans="1:12">
      <c r="A515" s="503"/>
      <c r="B515" s="504"/>
      <c r="C515" s="505" t="str">
        <f>IF($B515="","",IFERROR(VLOOKUP($B515,SERVIÇOS!$A:$F,2,0),IFERROR(VLOOKUP($B515,'COMPOSIÇÕES COMPLEMENTARES '!$C:$K,2,0),"")))</f>
        <v/>
      </c>
      <c r="D515" s="506" t="str">
        <f>IF($B515="","",IFERROR(VLOOKUP($B515,SERVIÇOS!$A:$F,3,0),IFERROR(VLOOKUP($B515,'COMPOSIÇÕES COMPLEMENTARES '!$C:$K,3,0),"")))</f>
        <v/>
      </c>
      <c r="E515" s="507"/>
      <c r="F515" s="508" t="str">
        <f>IF($B515="","",IFERROR(VLOOKUP($B515,SERVIÇOS!$A:$F,4,0),IFERROR(VLOOKUP($B515,'COMPOSIÇÕES COMPLEMENTARES '!$C:$K,6,0),"")))</f>
        <v/>
      </c>
      <c r="G515" s="508" t="str">
        <f>IF($B515="","",IFERROR(VLOOKUP($B515,SERVIÇOS!$A:$F,5,0),IFERROR(VLOOKUP($B515,'COMPOSIÇÕES COMPLEMENTARES '!$C:$K,7,0),"")))</f>
        <v/>
      </c>
      <c r="H515" s="508" t="str">
        <f t="shared" si="54"/>
        <v/>
      </c>
      <c r="I515" s="508" t="str">
        <f t="shared" si="55"/>
        <v/>
      </c>
      <c r="J515" s="508" t="str">
        <f t="shared" si="56"/>
        <v/>
      </c>
      <c r="K515" s="508" t="str">
        <f t="shared" si="57"/>
        <v/>
      </c>
      <c r="L515" s="508"/>
    </row>
    <row r="516" spans="1:12">
      <c r="A516" s="503"/>
      <c r="B516" s="504"/>
      <c r="C516" s="505" t="str">
        <f>IF($B516="","",IFERROR(VLOOKUP($B516,SERVIÇOS!$A:$F,2,0),IFERROR(VLOOKUP($B516,'COMPOSIÇÕES COMPLEMENTARES '!$C:$K,2,0),"")))</f>
        <v/>
      </c>
      <c r="D516" s="506" t="str">
        <f>IF($B516="","",IFERROR(VLOOKUP($B516,SERVIÇOS!$A:$F,3,0),IFERROR(VLOOKUP($B516,'COMPOSIÇÕES COMPLEMENTARES '!$C:$K,3,0),"")))</f>
        <v/>
      </c>
      <c r="E516" s="507"/>
      <c r="F516" s="508" t="str">
        <f>IF($B516="","",IFERROR(VLOOKUP($B516,SERVIÇOS!$A:$F,4,0),IFERROR(VLOOKUP($B516,'COMPOSIÇÕES COMPLEMENTARES '!$C:$K,6,0),"")))</f>
        <v/>
      </c>
      <c r="G516" s="508" t="str">
        <f>IF($B516="","",IFERROR(VLOOKUP($B516,SERVIÇOS!$A:$F,5,0),IFERROR(VLOOKUP($B516,'COMPOSIÇÕES COMPLEMENTARES '!$C:$K,7,0),"")))</f>
        <v/>
      </c>
      <c r="H516" s="508" t="str">
        <f t="shared" si="54"/>
        <v/>
      </c>
      <c r="I516" s="508" t="str">
        <f t="shared" si="55"/>
        <v/>
      </c>
      <c r="J516" s="508" t="str">
        <f t="shared" si="56"/>
        <v/>
      </c>
      <c r="K516" s="508" t="str">
        <f t="shared" si="57"/>
        <v/>
      </c>
      <c r="L516" s="508"/>
    </row>
    <row r="517" spans="1:12">
      <c r="A517" s="503"/>
      <c r="B517" s="504"/>
      <c r="C517" s="505" t="str">
        <f>IF($B517="","",IFERROR(VLOOKUP($B517,SERVIÇOS!$A:$F,2,0),IFERROR(VLOOKUP($B517,'COMPOSIÇÕES COMPLEMENTARES '!$C:$K,2,0),"")))</f>
        <v/>
      </c>
      <c r="D517" s="506" t="str">
        <f>IF($B517="","",IFERROR(VLOOKUP($B517,SERVIÇOS!$A:$F,3,0),IFERROR(VLOOKUP($B517,'COMPOSIÇÕES COMPLEMENTARES '!$C:$K,3,0),"")))</f>
        <v/>
      </c>
      <c r="E517" s="507"/>
      <c r="F517" s="508" t="str">
        <f>IF($B517="","",IFERROR(VLOOKUP($B517,SERVIÇOS!$A:$F,4,0),IFERROR(VLOOKUP($B517,'COMPOSIÇÕES COMPLEMENTARES '!$C:$K,6,0),"")))</f>
        <v/>
      </c>
      <c r="G517" s="508" t="str">
        <f>IF($B517="","",IFERROR(VLOOKUP($B517,SERVIÇOS!$A:$F,5,0),IFERROR(VLOOKUP($B517,'COMPOSIÇÕES COMPLEMENTARES '!$C:$K,7,0),"")))</f>
        <v/>
      </c>
      <c r="H517" s="508" t="str">
        <f t="shared" si="54"/>
        <v/>
      </c>
      <c r="I517" s="508" t="str">
        <f t="shared" si="55"/>
        <v/>
      </c>
      <c r="J517" s="508" t="str">
        <f t="shared" si="56"/>
        <v/>
      </c>
      <c r="K517" s="508" t="str">
        <f t="shared" si="57"/>
        <v/>
      </c>
      <c r="L517" s="508"/>
    </row>
    <row r="518" spans="1:12">
      <c r="A518" s="503"/>
      <c r="B518" s="504"/>
      <c r="C518" s="505" t="str">
        <f>IF($B518="","",IFERROR(VLOOKUP($B518,SERVIÇOS!$A:$F,2,0),IFERROR(VLOOKUP($B518,'COMPOSIÇÕES COMPLEMENTARES '!$C:$K,2,0),"")))</f>
        <v/>
      </c>
      <c r="D518" s="506" t="str">
        <f>IF($B518="","",IFERROR(VLOOKUP($B518,SERVIÇOS!$A:$F,3,0),IFERROR(VLOOKUP($B518,'COMPOSIÇÕES COMPLEMENTARES '!$C:$K,3,0),"")))</f>
        <v/>
      </c>
      <c r="E518" s="507"/>
      <c r="F518" s="508" t="str">
        <f>IF($B518="","",IFERROR(VLOOKUP($B518,SERVIÇOS!$A:$F,4,0),IFERROR(VLOOKUP($B518,'COMPOSIÇÕES COMPLEMENTARES '!$C:$K,6,0),"")))</f>
        <v/>
      </c>
      <c r="G518" s="508" t="str">
        <f>IF($B518="","",IFERROR(VLOOKUP($B518,SERVIÇOS!$A:$F,5,0),IFERROR(VLOOKUP($B518,'COMPOSIÇÕES COMPLEMENTARES '!$C:$K,7,0),"")))</f>
        <v/>
      </c>
      <c r="H518" s="508" t="str">
        <f t="shared" si="54"/>
        <v/>
      </c>
      <c r="I518" s="508" t="str">
        <f t="shared" si="55"/>
        <v/>
      </c>
      <c r="J518" s="508" t="str">
        <f t="shared" si="56"/>
        <v/>
      </c>
      <c r="K518" s="508" t="str">
        <f t="shared" si="57"/>
        <v/>
      </c>
      <c r="L518" s="508"/>
    </row>
    <row r="519" spans="1:12">
      <c r="A519" s="503"/>
      <c r="B519" s="504"/>
      <c r="C519" s="505" t="str">
        <f>IF($B519="","",IFERROR(VLOOKUP($B519,SERVIÇOS!$A:$F,2,0),IFERROR(VLOOKUP($B519,'COMPOSIÇÕES COMPLEMENTARES '!$C:$K,2,0),"")))</f>
        <v/>
      </c>
      <c r="D519" s="506" t="str">
        <f>IF($B519="","",IFERROR(VLOOKUP($B519,SERVIÇOS!$A:$F,3,0),IFERROR(VLOOKUP($B519,'COMPOSIÇÕES COMPLEMENTARES '!$C:$K,3,0),"")))</f>
        <v/>
      </c>
      <c r="E519" s="507"/>
      <c r="F519" s="508" t="str">
        <f>IF($B519="","",IFERROR(VLOOKUP($B519,SERVIÇOS!$A:$F,4,0),IFERROR(VLOOKUP($B519,'COMPOSIÇÕES COMPLEMENTARES '!$C:$K,6,0),"")))</f>
        <v/>
      </c>
      <c r="G519" s="508" t="str">
        <f>IF($B519="","",IFERROR(VLOOKUP($B519,SERVIÇOS!$A:$F,5,0),IFERROR(VLOOKUP($B519,'COMPOSIÇÕES COMPLEMENTARES '!$C:$K,7,0),"")))</f>
        <v/>
      </c>
      <c r="H519" s="508" t="str">
        <f t="shared" si="54"/>
        <v/>
      </c>
      <c r="I519" s="508" t="str">
        <f t="shared" si="55"/>
        <v/>
      </c>
      <c r="J519" s="508" t="str">
        <f t="shared" si="56"/>
        <v/>
      </c>
      <c r="K519" s="508" t="str">
        <f t="shared" si="57"/>
        <v/>
      </c>
      <c r="L519" s="508"/>
    </row>
    <row r="520" spans="1:12">
      <c r="A520" s="503"/>
      <c r="B520" s="504"/>
      <c r="C520" s="505" t="str">
        <f>IF($B520="","",IFERROR(VLOOKUP($B520,SERVIÇOS!$A:$F,2,0),IFERROR(VLOOKUP($B520,'COMPOSIÇÕES COMPLEMENTARES '!$C:$K,2,0),"")))</f>
        <v/>
      </c>
      <c r="D520" s="506" t="str">
        <f>IF($B520="","",IFERROR(VLOOKUP($B520,SERVIÇOS!$A:$F,3,0),IFERROR(VLOOKUP($B520,'COMPOSIÇÕES COMPLEMENTARES '!$C:$K,3,0),"")))</f>
        <v/>
      </c>
      <c r="E520" s="507"/>
      <c r="F520" s="508" t="str">
        <f>IF($B520="","",IFERROR(VLOOKUP($B520,SERVIÇOS!$A:$F,4,0),IFERROR(VLOOKUP($B520,'COMPOSIÇÕES COMPLEMENTARES '!$C:$K,6,0),"")))</f>
        <v/>
      </c>
      <c r="G520" s="508" t="str">
        <f>IF($B520="","",IFERROR(VLOOKUP($B520,SERVIÇOS!$A:$F,5,0),IFERROR(VLOOKUP($B520,'COMPOSIÇÕES COMPLEMENTARES '!$C:$K,7,0),"")))</f>
        <v/>
      </c>
      <c r="H520" s="508" t="str">
        <f t="shared" si="54"/>
        <v/>
      </c>
      <c r="I520" s="508" t="str">
        <f t="shared" si="55"/>
        <v/>
      </c>
      <c r="J520" s="508" t="str">
        <f t="shared" si="56"/>
        <v/>
      </c>
      <c r="K520" s="508" t="str">
        <f t="shared" si="57"/>
        <v/>
      </c>
      <c r="L520" s="508"/>
    </row>
    <row r="521" spans="1:12">
      <c r="A521" s="503"/>
      <c r="B521" s="504"/>
      <c r="C521" s="505" t="str">
        <f>IF($B521="","",IFERROR(VLOOKUP($B521,SERVIÇOS!$A:$F,2,0),IFERROR(VLOOKUP($B521,'COMPOSIÇÕES COMPLEMENTARES '!$C:$K,2,0),"")))</f>
        <v/>
      </c>
      <c r="D521" s="506" t="str">
        <f>IF($B521="","",IFERROR(VLOOKUP($B521,SERVIÇOS!$A:$F,3,0),IFERROR(VLOOKUP($B521,'COMPOSIÇÕES COMPLEMENTARES '!$C:$K,3,0),"")))</f>
        <v/>
      </c>
      <c r="E521" s="507"/>
      <c r="F521" s="508" t="str">
        <f>IF($B521="","",IFERROR(VLOOKUP($B521,SERVIÇOS!$A:$F,4,0),IFERROR(VLOOKUP($B521,'COMPOSIÇÕES COMPLEMENTARES '!$C:$K,6,0),"")))</f>
        <v/>
      </c>
      <c r="G521" s="508" t="str">
        <f>IF($B521="","",IFERROR(VLOOKUP($B521,SERVIÇOS!$A:$F,5,0),IFERROR(VLOOKUP($B521,'COMPOSIÇÕES COMPLEMENTARES '!$C:$K,7,0),"")))</f>
        <v/>
      </c>
      <c r="H521" s="508" t="str">
        <f t="shared" si="54"/>
        <v/>
      </c>
      <c r="I521" s="508" t="str">
        <f t="shared" si="55"/>
        <v/>
      </c>
      <c r="J521" s="508" t="str">
        <f t="shared" si="56"/>
        <v/>
      </c>
      <c r="K521" s="508" t="str">
        <f t="shared" si="57"/>
        <v/>
      </c>
      <c r="L521" s="508"/>
    </row>
    <row r="522" spans="1:12">
      <c r="A522" s="503"/>
      <c r="B522" s="504"/>
      <c r="C522" s="505" t="str">
        <f>IF($B522="","",IFERROR(VLOOKUP($B522,SERVIÇOS!$A:$F,2,0),IFERROR(VLOOKUP($B522,'COMPOSIÇÕES COMPLEMENTARES '!$C:$K,2,0),"")))</f>
        <v/>
      </c>
      <c r="D522" s="506" t="str">
        <f>IF($B522="","",IFERROR(VLOOKUP($B522,SERVIÇOS!$A:$F,3,0),IFERROR(VLOOKUP($B522,'COMPOSIÇÕES COMPLEMENTARES '!$C:$K,3,0),"")))</f>
        <v/>
      </c>
      <c r="E522" s="507"/>
      <c r="F522" s="508" t="str">
        <f>IF($B522="","",IFERROR(VLOOKUP($B522,SERVIÇOS!$A:$F,4,0),IFERROR(VLOOKUP($B522,'COMPOSIÇÕES COMPLEMENTARES '!$C:$K,6,0),"")))</f>
        <v/>
      </c>
      <c r="G522" s="508" t="str">
        <f>IF($B522="","",IFERROR(VLOOKUP($B522,SERVIÇOS!$A:$F,5,0),IFERROR(VLOOKUP($B522,'COMPOSIÇÕES COMPLEMENTARES '!$C:$K,7,0),"")))</f>
        <v/>
      </c>
      <c r="H522" s="508" t="str">
        <f t="shared" si="54"/>
        <v/>
      </c>
      <c r="I522" s="508" t="str">
        <f t="shared" si="55"/>
        <v/>
      </c>
      <c r="J522" s="508" t="str">
        <f t="shared" si="56"/>
        <v/>
      </c>
      <c r="K522" s="508" t="str">
        <f t="shared" si="57"/>
        <v/>
      </c>
      <c r="L522" s="508"/>
    </row>
    <row r="523" spans="1:12">
      <c r="A523" s="503"/>
      <c r="B523" s="504"/>
      <c r="C523" s="505" t="str">
        <f>IF($B523="","",IFERROR(VLOOKUP($B523,SERVIÇOS!$A:$F,2,0),IFERROR(VLOOKUP($B523,'COMPOSIÇÕES COMPLEMENTARES '!$C:$K,2,0),"")))</f>
        <v/>
      </c>
      <c r="D523" s="506" t="str">
        <f>IF($B523="","",IFERROR(VLOOKUP($B523,SERVIÇOS!$A:$F,3,0),IFERROR(VLOOKUP($B523,'COMPOSIÇÕES COMPLEMENTARES '!$C:$K,3,0),"")))</f>
        <v/>
      </c>
      <c r="E523" s="507"/>
      <c r="F523" s="508" t="str">
        <f>IF($B523="","",IFERROR(VLOOKUP($B523,SERVIÇOS!$A:$F,4,0),IFERROR(VLOOKUP($B523,'COMPOSIÇÕES COMPLEMENTARES '!$C:$K,6,0),"")))</f>
        <v/>
      </c>
      <c r="G523" s="508" t="str">
        <f>IF($B523="","",IFERROR(VLOOKUP($B523,SERVIÇOS!$A:$F,5,0),IFERROR(VLOOKUP($B523,'COMPOSIÇÕES COMPLEMENTARES '!$C:$K,7,0),"")))</f>
        <v/>
      </c>
      <c r="H523" s="508" t="str">
        <f t="shared" si="54"/>
        <v/>
      </c>
      <c r="I523" s="508" t="str">
        <f t="shared" si="55"/>
        <v/>
      </c>
      <c r="J523" s="508" t="str">
        <f t="shared" si="56"/>
        <v/>
      </c>
      <c r="K523" s="508" t="str">
        <f t="shared" si="57"/>
        <v/>
      </c>
      <c r="L523" s="508"/>
    </row>
    <row r="524" spans="1:12">
      <c r="A524" s="503"/>
      <c r="B524" s="504"/>
      <c r="C524" s="505" t="str">
        <f>IF($B524="","",IFERROR(VLOOKUP($B524,SERVIÇOS!$A:$F,2,0),IFERROR(VLOOKUP($B524,'COMPOSIÇÕES COMPLEMENTARES '!$C:$K,2,0),"")))</f>
        <v/>
      </c>
      <c r="D524" s="506" t="str">
        <f>IF($B524="","",IFERROR(VLOOKUP($B524,SERVIÇOS!$A:$F,3,0),IFERROR(VLOOKUP($B524,'COMPOSIÇÕES COMPLEMENTARES '!$C:$K,3,0),"")))</f>
        <v/>
      </c>
      <c r="E524" s="507"/>
      <c r="F524" s="508" t="str">
        <f>IF($B524="","",IFERROR(VLOOKUP($B524,SERVIÇOS!$A:$F,4,0),IFERROR(VLOOKUP($B524,'COMPOSIÇÕES COMPLEMENTARES '!$C:$K,6,0),"")))</f>
        <v/>
      </c>
      <c r="G524" s="508" t="str">
        <f>IF($B524="","",IFERROR(VLOOKUP($B524,SERVIÇOS!$A:$F,5,0),IFERROR(VLOOKUP($B524,'COMPOSIÇÕES COMPLEMENTARES '!$C:$K,7,0),"")))</f>
        <v/>
      </c>
      <c r="H524" s="508" t="str">
        <f t="shared" si="54"/>
        <v/>
      </c>
      <c r="I524" s="508" t="str">
        <f t="shared" si="55"/>
        <v/>
      </c>
      <c r="J524" s="508" t="str">
        <f t="shared" si="56"/>
        <v/>
      </c>
      <c r="K524" s="508" t="str">
        <f t="shared" si="57"/>
        <v/>
      </c>
      <c r="L524" s="508"/>
    </row>
    <row r="525" spans="1:12">
      <c r="A525" s="503"/>
      <c r="B525" s="504"/>
      <c r="C525" s="505" t="str">
        <f>IF($B525="","",IFERROR(VLOOKUP($B525,SERVIÇOS!$A:$F,2,0),IFERROR(VLOOKUP($B525,'COMPOSIÇÕES COMPLEMENTARES '!$C:$K,2,0),"")))</f>
        <v/>
      </c>
      <c r="D525" s="506" t="str">
        <f>IF($B525="","",IFERROR(VLOOKUP($B525,SERVIÇOS!$A:$F,3,0),IFERROR(VLOOKUP($B525,'COMPOSIÇÕES COMPLEMENTARES '!$C:$K,3,0),"")))</f>
        <v/>
      </c>
      <c r="E525" s="507"/>
      <c r="F525" s="508" t="str">
        <f>IF($B525="","",IFERROR(VLOOKUP($B525,SERVIÇOS!$A:$F,4,0),IFERROR(VLOOKUP($B525,'COMPOSIÇÕES COMPLEMENTARES '!$C:$K,6,0),"")))</f>
        <v/>
      </c>
      <c r="G525" s="508" t="str">
        <f>IF($B525="","",IFERROR(VLOOKUP($B525,SERVIÇOS!$A:$F,5,0),IFERROR(VLOOKUP($B525,'COMPOSIÇÕES COMPLEMENTARES '!$C:$K,7,0),"")))</f>
        <v/>
      </c>
      <c r="H525" s="508" t="str">
        <f t="shared" si="54"/>
        <v/>
      </c>
      <c r="I525" s="508" t="str">
        <f t="shared" si="55"/>
        <v/>
      </c>
      <c r="J525" s="508" t="str">
        <f t="shared" si="56"/>
        <v/>
      </c>
      <c r="K525" s="508" t="str">
        <f t="shared" si="57"/>
        <v/>
      </c>
      <c r="L525" s="508"/>
    </row>
    <row r="526" spans="1:12">
      <c r="A526" s="503"/>
      <c r="B526" s="504"/>
      <c r="C526" s="505" t="str">
        <f>IF($B526="","",IFERROR(VLOOKUP($B526,SERVIÇOS!$A:$F,2,0),IFERROR(VLOOKUP($B526,'COMPOSIÇÕES COMPLEMENTARES '!$C:$K,2,0),"")))</f>
        <v/>
      </c>
      <c r="D526" s="506" t="str">
        <f>IF($B526="","",IFERROR(VLOOKUP($B526,SERVIÇOS!$A:$F,3,0),IFERROR(VLOOKUP($B526,'COMPOSIÇÕES COMPLEMENTARES '!$C:$K,3,0),"")))</f>
        <v/>
      </c>
      <c r="E526" s="507"/>
      <c r="F526" s="508" t="str">
        <f>IF($B526="","",IFERROR(VLOOKUP($B526,SERVIÇOS!$A:$F,4,0),IFERROR(VLOOKUP($B526,'COMPOSIÇÕES COMPLEMENTARES '!$C:$K,6,0),"")))</f>
        <v/>
      </c>
      <c r="G526" s="508" t="str">
        <f>IF($B526="","",IFERROR(VLOOKUP($B526,SERVIÇOS!$A:$F,5,0),IFERROR(VLOOKUP($B526,'COMPOSIÇÕES COMPLEMENTARES '!$C:$K,7,0),"")))</f>
        <v/>
      </c>
      <c r="H526" s="508" t="str">
        <f t="shared" si="54"/>
        <v/>
      </c>
      <c r="I526" s="508" t="str">
        <f t="shared" si="55"/>
        <v/>
      </c>
      <c r="J526" s="508" t="str">
        <f t="shared" si="56"/>
        <v/>
      </c>
      <c r="K526" s="508" t="str">
        <f t="shared" si="57"/>
        <v/>
      </c>
      <c r="L526" s="508"/>
    </row>
    <row r="527" spans="1:12">
      <c r="A527" s="503"/>
      <c r="B527" s="504"/>
      <c r="C527" s="505" t="str">
        <f>IF($B527="","",IFERROR(VLOOKUP($B527,SERVIÇOS!$A:$F,2,0),IFERROR(VLOOKUP($B527,'COMPOSIÇÕES COMPLEMENTARES '!$C:$K,2,0),"")))</f>
        <v/>
      </c>
      <c r="D527" s="506" t="str">
        <f>IF($B527="","",IFERROR(VLOOKUP($B527,SERVIÇOS!$A:$F,3,0),IFERROR(VLOOKUP($B527,'COMPOSIÇÕES COMPLEMENTARES '!$C:$K,3,0),"")))</f>
        <v/>
      </c>
      <c r="E527" s="507"/>
      <c r="F527" s="508" t="str">
        <f>IF($B527="","",IFERROR(VLOOKUP($B527,SERVIÇOS!$A:$F,4,0),IFERROR(VLOOKUP($B527,'COMPOSIÇÕES COMPLEMENTARES '!$C:$K,6,0),"")))</f>
        <v/>
      </c>
      <c r="G527" s="508" t="str">
        <f>IF($B527="","",IFERROR(VLOOKUP($B527,SERVIÇOS!$A:$F,5,0),IFERROR(VLOOKUP($B527,'COMPOSIÇÕES COMPLEMENTARES '!$C:$K,7,0),"")))</f>
        <v/>
      </c>
      <c r="H527" s="508" t="str">
        <f t="shared" si="54"/>
        <v/>
      </c>
      <c r="I527" s="508" t="str">
        <f t="shared" si="55"/>
        <v/>
      </c>
      <c r="J527" s="508" t="str">
        <f t="shared" si="56"/>
        <v/>
      </c>
      <c r="K527" s="508" t="str">
        <f t="shared" si="57"/>
        <v/>
      </c>
      <c r="L527" s="508"/>
    </row>
    <row r="528" spans="1:12">
      <c r="A528" s="503"/>
      <c r="B528" s="504"/>
      <c r="C528" s="505" t="str">
        <f>IF($B528="","",IFERROR(VLOOKUP($B528,SERVIÇOS!$A:$F,2,0),IFERROR(VLOOKUP($B528,'COMPOSIÇÕES COMPLEMENTARES '!$C:$K,2,0),"")))</f>
        <v/>
      </c>
      <c r="D528" s="506" t="str">
        <f>IF($B528="","",IFERROR(VLOOKUP($B528,SERVIÇOS!$A:$F,3,0),IFERROR(VLOOKUP($B528,'COMPOSIÇÕES COMPLEMENTARES '!$C:$K,3,0),"")))</f>
        <v/>
      </c>
      <c r="E528" s="507"/>
      <c r="F528" s="508" t="str">
        <f>IF($B528="","",IFERROR(VLOOKUP($B528,SERVIÇOS!$A:$F,4,0),IFERROR(VLOOKUP($B528,'COMPOSIÇÕES COMPLEMENTARES '!$C:$K,6,0),"")))</f>
        <v/>
      </c>
      <c r="G528" s="508" t="str">
        <f>IF($B528="","",IFERROR(VLOOKUP($B528,SERVIÇOS!$A:$F,5,0),IFERROR(VLOOKUP($B528,'COMPOSIÇÕES COMPLEMENTARES '!$C:$K,7,0),"")))</f>
        <v/>
      </c>
      <c r="H528" s="508" t="str">
        <f t="shared" si="54"/>
        <v/>
      </c>
      <c r="I528" s="508" t="str">
        <f t="shared" si="55"/>
        <v/>
      </c>
      <c r="J528" s="508" t="str">
        <f t="shared" si="56"/>
        <v/>
      </c>
      <c r="K528" s="508" t="str">
        <f t="shared" si="57"/>
        <v/>
      </c>
      <c r="L528" s="508"/>
    </row>
    <row r="529" spans="1:12">
      <c r="A529" s="503"/>
      <c r="B529" s="504"/>
      <c r="C529" s="505" t="str">
        <f>IF($B529="","",IFERROR(VLOOKUP($B529,SERVIÇOS!$A:$F,2,0),IFERROR(VLOOKUP($B529,'COMPOSIÇÕES COMPLEMENTARES '!$C:$K,2,0),"")))</f>
        <v/>
      </c>
      <c r="D529" s="506" t="str">
        <f>IF($B529="","",IFERROR(VLOOKUP($B529,SERVIÇOS!$A:$F,3,0),IFERROR(VLOOKUP($B529,'COMPOSIÇÕES COMPLEMENTARES '!$C:$K,3,0),"")))</f>
        <v/>
      </c>
      <c r="E529" s="507"/>
      <c r="F529" s="508" t="str">
        <f>IF($B529="","",IFERROR(VLOOKUP($B529,SERVIÇOS!$A:$F,4,0),IFERROR(VLOOKUP($B529,'COMPOSIÇÕES COMPLEMENTARES '!$C:$K,6,0),"")))</f>
        <v/>
      </c>
      <c r="G529" s="508" t="str">
        <f>IF($B529="","",IFERROR(VLOOKUP($B529,SERVIÇOS!$A:$F,5,0),IFERROR(VLOOKUP($B529,'COMPOSIÇÕES COMPLEMENTARES '!$C:$K,7,0),"")))</f>
        <v/>
      </c>
      <c r="H529" s="508" t="str">
        <f t="shared" si="54"/>
        <v/>
      </c>
      <c r="I529" s="508" t="str">
        <f t="shared" si="55"/>
        <v/>
      </c>
      <c r="J529" s="508" t="str">
        <f t="shared" si="56"/>
        <v/>
      </c>
      <c r="K529" s="508" t="str">
        <f t="shared" si="57"/>
        <v/>
      </c>
      <c r="L529" s="508"/>
    </row>
    <row r="530" spans="1:12">
      <c r="A530" s="503"/>
      <c r="B530" s="504"/>
      <c r="C530" s="505" t="str">
        <f>IF($B530="","",IFERROR(VLOOKUP($B530,SERVIÇOS!$A:$F,2,0),IFERROR(VLOOKUP($B530,'COMPOSIÇÕES COMPLEMENTARES '!$C:$K,2,0),"")))</f>
        <v/>
      </c>
      <c r="D530" s="506" t="str">
        <f>IF($B530="","",IFERROR(VLOOKUP($B530,SERVIÇOS!$A:$F,3,0),IFERROR(VLOOKUP($B530,'COMPOSIÇÕES COMPLEMENTARES '!$C:$K,3,0),"")))</f>
        <v/>
      </c>
      <c r="E530" s="507"/>
      <c r="F530" s="508" t="str">
        <f>IF($B530="","",IFERROR(VLOOKUP($B530,SERVIÇOS!$A:$F,4,0),IFERROR(VLOOKUP($B530,'COMPOSIÇÕES COMPLEMENTARES '!$C:$K,6,0),"")))</f>
        <v/>
      </c>
      <c r="G530" s="508" t="str">
        <f>IF($B530="","",IFERROR(VLOOKUP($B530,SERVIÇOS!$A:$F,5,0),IFERROR(VLOOKUP($B530,'COMPOSIÇÕES COMPLEMENTARES '!$C:$K,7,0),"")))</f>
        <v/>
      </c>
      <c r="H530" s="508" t="str">
        <f t="shared" si="54"/>
        <v/>
      </c>
      <c r="I530" s="508" t="str">
        <f t="shared" si="55"/>
        <v/>
      </c>
      <c r="J530" s="508" t="str">
        <f t="shared" si="56"/>
        <v/>
      </c>
      <c r="K530" s="508" t="str">
        <f t="shared" si="57"/>
        <v/>
      </c>
      <c r="L530" s="508"/>
    </row>
    <row r="531" spans="1:12">
      <c r="A531" s="503"/>
      <c r="B531" s="504"/>
      <c r="C531" s="505" t="str">
        <f>IF($B531="","",IFERROR(VLOOKUP($B531,SERVIÇOS!$A:$F,2,0),IFERROR(VLOOKUP($B531,'COMPOSIÇÕES COMPLEMENTARES '!$C:$K,2,0),"")))</f>
        <v/>
      </c>
      <c r="D531" s="506" t="str">
        <f>IF($B531="","",IFERROR(VLOOKUP($B531,SERVIÇOS!$A:$F,3,0),IFERROR(VLOOKUP($B531,'COMPOSIÇÕES COMPLEMENTARES '!$C:$K,3,0),"")))</f>
        <v/>
      </c>
      <c r="E531" s="507"/>
      <c r="F531" s="508" t="str">
        <f>IF($B531="","",IFERROR(VLOOKUP($B531,SERVIÇOS!$A:$F,4,0),IFERROR(VLOOKUP($B531,'COMPOSIÇÕES COMPLEMENTARES '!$C:$K,6,0),"")))</f>
        <v/>
      </c>
      <c r="G531" s="508" t="str">
        <f>IF($B531="","",IFERROR(VLOOKUP($B531,SERVIÇOS!$A:$F,5,0),IFERROR(VLOOKUP($B531,'COMPOSIÇÕES COMPLEMENTARES '!$C:$K,7,0),"")))</f>
        <v/>
      </c>
      <c r="H531" s="508" t="str">
        <f t="shared" si="54"/>
        <v/>
      </c>
      <c r="I531" s="508" t="str">
        <f t="shared" si="55"/>
        <v/>
      </c>
      <c r="J531" s="508" t="str">
        <f t="shared" si="56"/>
        <v/>
      </c>
      <c r="K531" s="508" t="str">
        <f t="shared" si="57"/>
        <v/>
      </c>
      <c r="L531" s="508"/>
    </row>
    <row r="532" spans="1:12">
      <c r="A532" s="503"/>
      <c r="B532" s="504"/>
      <c r="C532" s="505" t="str">
        <f>IF($B532="","",IFERROR(VLOOKUP($B532,SERVIÇOS!$A:$F,2,0),IFERROR(VLOOKUP($B532,'COMPOSIÇÕES COMPLEMENTARES '!$C:$K,2,0),"")))</f>
        <v/>
      </c>
      <c r="D532" s="506" t="str">
        <f>IF($B532="","",IFERROR(VLOOKUP($B532,SERVIÇOS!$A:$F,3,0),IFERROR(VLOOKUP($B532,'COMPOSIÇÕES COMPLEMENTARES '!$C:$K,3,0),"")))</f>
        <v/>
      </c>
      <c r="E532" s="507"/>
      <c r="F532" s="508" t="str">
        <f>IF($B532="","",IFERROR(VLOOKUP($B532,SERVIÇOS!$A:$F,4,0),IFERROR(VLOOKUP($B532,'COMPOSIÇÕES COMPLEMENTARES '!$C:$K,6,0),"")))</f>
        <v/>
      </c>
      <c r="G532" s="508" t="str">
        <f>IF($B532="","",IFERROR(VLOOKUP($B532,SERVIÇOS!$A:$F,5,0),IFERROR(VLOOKUP($B532,'COMPOSIÇÕES COMPLEMENTARES '!$C:$K,7,0),"")))</f>
        <v/>
      </c>
      <c r="H532" s="508" t="str">
        <f t="shared" si="54"/>
        <v/>
      </c>
      <c r="I532" s="508" t="str">
        <f t="shared" si="55"/>
        <v/>
      </c>
      <c r="J532" s="508" t="str">
        <f t="shared" si="56"/>
        <v/>
      </c>
      <c r="K532" s="508" t="str">
        <f t="shared" si="57"/>
        <v/>
      </c>
      <c r="L532" s="508"/>
    </row>
    <row r="533" spans="1:12">
      <c r="A533" s="503"/>
      <c r="B533" s="504"/>
      <c r="C533" s="505" t="str">
        <f>IF($B533="","",IFERROR(VLOOKUP($B533,SERVIÇOS!$A:$F,2,0),IFERROR(VLOOKUP($B533,'COMPOSIÇÕES COMPLEMENTARES '!$C:$K,2,0),"")))</f>
        <v/>
      </c>
      <c r="D533" s="506" t="str">
        <f>IF($B533="","",IFERROR(VLOOKUP($B533,SERVIÇOS!$A:$F,3,0),IFERROR(VLOOKUP($B533,'COMPOSIÇÕES COMPLEMENTARES '!$C:$K,3,0),"")))</f>
        <v/>
      </c>
      <c r="E533" s="507"/>
      <c r="F533" s="508" t="str">
        <f>IF($B533="","",IFERROR(VLOOKUP($B533,SERVIÇOS!$A:$F,4,0),IFERROR(VLOOKUP($B533,'COMPOSIÇÕES COMPLEMENTARES '!$C:$K,6,0),"")))</f>
        <v/>
      </c>
      <c r="G533" s="508" t="str">
        <f>IF($B533="","",IFERROR(VLOOKUP($B533,SERVIÇOS!$A:$F,5,0),IFERROR(VLOOKUP($B533,'COMPOSIÇÕES COMPLEMENTARES '!$C:$K,7,0),"")))</f>
        <v/>
      </c>
      <c r="H533" s="508" t="str">
        <f t="shared" si="54"/>
        <v/>
      </c>
      <c r="I533" s="508" t="str">
        <f t="shared" si="55"/>
        <v/>
      </c>
      <c r="J533" s="508" t="str">
        <f t="shared" si="56"/>
        <v/>
      </c>
      <c r="K533" s="508" t="str">
        <f t="shared" si="57"/>
        <v/>
      </c>
      <c r="L533" s="508"/>
    </row>
    <row r="534" spans="1:12">
      <c r="A534" s="503"/>
      <c r="B534" s="504"/>
      <c r="C534" s="505" t="str">
        <f>IF($B534="","",IFERROR(VLOOKUP($B534,SERVIÇOS!$A:$F,2,0),IFERROR(VLOOKUP($B534,'COMPOSIÇÕES COMPLEMENTARES '!$C:$K,2,0),"")))</f>
        <v/>
      </c>
      <c r="D534" s="506" t="str">
        <f>IF($B534="","",IFERROR(VLOOKUP($B534,SERVIÇOS!$A:$F,3,0),IFERROR(VLOOKUP($B534,'COMPOSIÇÕES COMPLEMENTARES '!$C:$K,3,0),"")))</f>
        <v/>
      </c>
      <c r="E534" s="507"/>
      <c r="F534" s="508" t="str">
        <f>IF($B534="","",IFERROR(VLOOKUP($B534,SERVIÇOS!$A:$F,4,0),IFERROR(VLOOKUP($B534,'COMPOSIÇÕES COMPLEMENTARES '!$C:$K,6,0),"")))</f>
        <v/>
      </c>
      <c r="G534" s="508" t="str">
        <f>IF($B534="","",IFERROR(VLOOKUP($B534,SERVIÇOS!$A:$F,5,0),IFERROR(VLOOKUP($B534,'COMPOSIÇÕES COMPLEMENTARES '!$C:$K,7,0),"")))</f>
        <v/>
      </c>
      <c r="H534" s="508" t="str">
        <f t="shared" si="54"/>
        <v/>
      </c>
      <c r="I534" s="508" t="str">
        <f t="shared" si="55"/>
        <v/>
      </c>
      <c r="J534" s="508" t="str">
        <f t="shared" si="56"/>
        <v/>
      </c>
      <c r="K534" s="508" t="str">
        <f t="shared" si="57"/>
        <v/>
      </c>
      <c r="L534" s="508"/>
    </row>
    <row r="535" spans="1:12">
      <c r="A535" s="503"/>
      <c r="B535" s="504"/>
      <c r="C535" s="505" t="str">
        <f>IF($B535="","",IFERROR(VLOOKUP($B535,SERVIÇOS!$A:$F,2,0),IFERROR(VLOOKUP($B535,'COMPOSIÇÕES COMPLEMENTARES '!$C:$K,2,0),"")))</f>
        <v/>
      </c>
      <c r="D535" s="506" t="str">
        <f>IF($B535="","",IFERROR(VLOOKUP($B535,SERVIÇOS!$A:$F,3,0),IFERROR(VLOOKUP($B535,'COMPOSIÇÕES COMPLEMENTARES '!$C:$K,3,0),"")))</f>
        <v/>
      </c>
      <c r="E535" s="507"/>
      <c r="F535" s="508" t="str">
        <f>IF($B535="","",IFERROR(VLOOKUP($B535,SERVIÇOS!$A:$F,4,0),IFERROR(VLOOKUP($B535,'COMPOSIÇÕES COMPLEMENTARES '!$C:$K,6,0),"")))</f>
        <v/>
      </c>
      <c r="G535" s="508" t="str">
        <f>IF($B535="","",IFERROR(VLOOKUP($B535,SERVIÇOS!$A:$F,5,0),IFERROR(VLOOKUP($B535,'COMPOSIÇÕES COMPLEMENTARES '!$C:$K,7,0),"")))</f>
        <v/>
      </c>
      <c r="H535" s="508" t="str">
        <f t="shared" ref="H535:H598" si="58">IF(E535="","",F535+G535)</f>
        <v/>
      </c>
      <c r="I535" s="508" t="str">
        <f t="shared" ref="I535:I598" si="59">IF(E535="","",ROUND((E535*F535),2))</f>
        <v/>
      </c>
      <c r="J535" s="508" t="str">
        <f t="shared" ref="J535:J598" si="60">IF(E535="","",ROUND((E535*G535),2))</f>
        <v/>
      </c>
      <c r="K535" s="508" t="str">
        <f t="shared" ref="K535:K598" si="61">IF(E535="","",ROUND((E535*H535),2))</f>
        <v/>
      </c>
      <c r="L535" s="508"/>
    </row>
    <row r="536" spans="1:12">
      <c r="A536" s="503"/>
      <c r="B536" s="504"/>
      <c r="C536" s="505" t="str">
        <f>IF($B536="","",IFERROR(VLOOKUP($B536,SERVIÇOS!$A:$F,2,0),IFERROR(VLOOKUP($B536,'COMPOSIÇÕES COMPLEMENTARES '!$C:$K,2,0),"")))</f>
        <v/>
      </c>
      <c r="D536" s="506" t="str">
        <f>IF($B536="","",IFERROR(VLOOKUP($B536,SERVIÇOS!$A:$F,3,0),IFERROR(VLOOKUP($B536,'COMPOSIÇÕES COMPLEMENTARES '!$C:$K,3,0),"")))</f>
        <v/>
      </c>
      <c r="E536" s="507"/>
      <c r="F536" s="508" t="str">
        <f>IF($B536="","",IFERROR(VLOOKUP($B536,SERVIÇOS!$A:$F,4,0),IFERROR(VLOOKUP($B536,'COMPOSIÇÕES COMPLEMENTARES '!$C:$K,6,0),"")))</f>
        <v/>
      </c>
      <c r="G536" s="508" t="str">
        <f>IF($B536="","",IFERROR(VLOOKUP($B536,SERVIÇOS!$A:$F,5,0),IFERROR(VLOOKUP($B536,'COMPOSIÇÕES COMPLEMENTARES '!$C:$K,7,0),"")))</f>
        <v/>
      </c>
      <c r="H536" s="508" t="str">
        <f t="shared" si="58"/>
        <v/>
      </c>
      <c r="I536" s="508" t="str">
        <f t="shared" si="59"/>
        <v/>
      </c>
      <c r="J536" s="508" t="str">
        <f t="shared" si="60"/>
        <v/>
      </c>
      <c r="K536" s="508" t="str">
        <f t="shared" si="61"/>
        <v/>
      </c>
      <c r="L536" s="508"/>
    </row>
    <row r="537" spans="1:12">
      <c r="A537" s="503"/>
      <c r="B537" s="504"/>
      <c r="C537" s="505" t="str">
        <f>IF($B537="","",IFERROR(VLOOKUP($B537,SERVIÇOS!$A:$F,2,0),IFERROR(VLOOKUP($B537,'COMPOSIÇÕES COMPLEMENTARES '!$C:$K,2,0),"")))</f>
        <v/>
      </c>
      <c r="D537" s="506" t="str">
        <f>IF($B537="","",IFERROR(VLOOKUP($B537,SERVIÇOS!$A:$F,3,0),IFERROR(VLOOKUP($B537,'COMPOSIÇÕES COMPLEMENTARES '!$C:$K,3,0),"")))</f>
        <v/>
      </c>
      <c r="E537" s="507"/>
      <c r="F537" s="508" t="str">
        <f>IF($B537="","",IFERROR(VLOOKUP($B537,SERVIÇOS!$A:$F,4,0),IFERROR(VLOOKUP($B537,'COMPOSIÇÕES COMPLEMENTARES '!$C:$K,6,0),"")))</f>
        <v/>
      </c>
      <c r="G537" s="508" t="str">
        <f>IF($B537="","",IFERROR(VLOOKUP($B537,SERVIÇOS!$A:$F,5,0),IFERROR(VLOOKUP($B537,'COMPOSIÇÕES COMPLEMENTARES '!$C:$K,7,0),"")))</f>
        <v/>
      </c>
      <c r="H537" s="508" t="str">
        <f t="shared" si="58"/>
        <v/>
      </c>
      <c r="I537" s="508" t="str">
        <f t="shared" si="59"/>
        <v/>
      </c>
      <c r="J537" s="508" t="str">
        <f t="shared" si="60"/>
        <v/>
      </c>
      <c r="K537" s="508" t="str">
        <f t="shared" si="61"/>
        <v/>
      </c>
      <c r="L537" s="508"/>
    </row>
    <row r="538" spans="1:12">
      <c r="A538" s="503"/>
      <c r="B538" s="504"/>
      <c r="C538" s="505" t="str">
        <f>IF($B538="","",IFERROR(VLOOKUP($B538,SERVIÇOS!$A:$F,2,0),IFERROR(VLOOKUP($B538,'COMPOSIÇÕES COMPLEMENTARES '!$C:$K,2,0),"")))</f>
        <v/>
      </c>
      <c r="D538" s="506" t="str">
        <f>IF($B538="","",IFERROR(VLOOKUP($B538,SERVIÇOS!$A:$F,3,0),IFERROR(VLOOKUP($B538,'COMPOSIÇÕES COMPLEMENTARES '!$C:$K,3,0),"")))</f>
        <v/>
      </c>
      <c r="E538" s="507"/>
      <c r="F538" s="508" t="str">
        <f>IF($B538="","",IFERROR(VLOOKUP($B538,SERVIÇOS!$A:$F,4,0),IFERROR(VLOOKUP($B538,'COMPOSIÇÕES COMPLEMENTARES '!$C:$K,6,0),"")))</f>
        <v/>
      </c>
      <c r="G538" s="508" t="str">
        <f>IF($B538="","",IFERROR(VLOOKUP($B538,SERVIÇOS!$A:$F,5,0),IFERROR(VLOOKUP($B538,'COMPOSIÇÕES COMPLEMENTARES '!$C:$K,7,0),"")))</f>
        <v/>
      </c>
      <c r="H538" s="508" t="str">
        <f t="shared" si="58"/>
        <v/>
      </c>
      <c r="I538" s="508" t="str">
        <f t="shared" si="59"/>
        <v/>
      </c>
      <c r="J538" s="508" t="str">
        <f t="shared" si="60"/>
        <v/>
      </c>
      <c r="K538" s="508" t="str">
        <f t="shared" si="61"/>
        <v/>
      </c>
      <c r="L538" s="508"/>
    </row>
    <row r="539" spans="1:12">
      <c r="A539" s="503"/>
      <c r="B539" s="504"/>
      <c r="C539" s="505" t="str">
        <f>IF($B539="","",IFERROR(VLOOKUP($B539,SERVIÇOS!$A:$F,2,0),IFERROR(VLOOKUP($B539,'COMPOSIÇÕES COMPLEMENTARES '!$C:$K,2,0),"")))</f>
        <v/>
      </c>
      <c r="D539" s="506" t="str">
        <f>IF($B539="","",IFERROR(VLOOKUP($B539,SERVIÇOS!$A:$F,3,0),IFERROR(VLOOKUP($B539,'COMPOSIÇÕES COMPLEMENTARES '!$C:$K,3,0),"")))</f>
        <v/>
      </c>
      <c r="E539" s="507"/>
      <c r="F539" s="508" t="str">
        <f>IF($B539="","",IFERROR(VLOOKUP($B539,SERVIÇOS!$A:$F,4,0),IFERROR(VLOOKUP($B539,'COMPOSIÇÕES COMPLEMENTARES '!$C:$K,6,0),"")))</f>
        <v/>
      </c>
      <c r="G539" s="508" t="str">
        <f>IF($B539="","",IFERROR(VLOOKUP($B539,SERVIÇOS!$A:$F,5,0),IFERROR(VLOOKUP($B539,'COMPOSIÇÕES COMPLEMENTARES '!$C:$K,7,0),"")))</f>
        <v/>
      </c>
      <c r="H539" s="508" t="str">
        <f t="shared" si="58"/>
        <v/>
      </c>
      <c r="I539" s="508" t="str">
        <f t="shared" si="59"/>
        <v/>
      </c>
      <c r="J539" s="508" t="str">
        <f t="shared" si="60"/>
        <v/>
      </c>
      <c r="K539" s="508" t="str">
        <f t="shared" si="61"/>
        <v/>
      </c>
      <c r="L539" s="508"/>
    </row>
    <row r="540" spans="1:12">
      <c r="A540" s="503"/>
      <c r="B540" s="504"/>
      <c r="C540" s="505" t="str">
        <f>IF($B540="","",IFERROR(VLOOKUP($B540,SERVIÇOS!$A:$F,2,0),IFERROR(VLOOKUP($B540,'COMPOSIÇÕES COMPLEMENTARES '!$C:$K,2,0),"")))</f>
        <v/>
      </c>
      <c r="D540" s="506" t="str">
        <f>IF($B540="","",IFERROR(VLOOKUP($B540,SERVIÇOS!$A:$F,3,0),IFERROR(VLOOKUP($B540,'COMPOSIÇÕES COMPLEMENTARES '!$C:$K,3,0),"")))</f>
        <v/>
      </c>
      <c r="E540" s="507"/>
      <c r="F540" s="508" t="str">
        <f>IF($B540="","",IFERROR(VLOOKUP($B540,SERVIÇOS!$A:$F,4,0),IFERROR(VLOOKUP($B540,'COMPOSIÇÕES COMPLEMENTARES '!$C:$K,6,0),"")))</f>
        <v/>
      </c>
      <c r="G540" s="508" t="str">
        <f>IF($B540="","",IFERROR(VLOOKUP($B540,SERVIÇOS!$A:$F,5,0),IFERROR(VLOOKUP($B540,'COMPOSIÇÕES COMPLEMENTARES '!$C:$K,7,0),"")))</f>
        <v/>
      </c>
      <c r="H540" s="508" t="str">
        <f t="shared" si="58"/>
        <v/>
      </c>
      <c r="I540" s="508" t="str">
        <f t="shared" si="59"/>
        <v/>
      </c>
      <c r="J540" s="508" t="str">
        <f t="shared" si="60"/>
        <v/>
      </c>
      <c r="K540" s="508" t="str">
        <f t="shared" si="61"/>
        <v/>
      </c>
      <c r="L540" s="508"/>
    </row>
    <row r="541" spans="1:12">
      <c r="A541" s="503"/>
      <c r="B541" s="504"/>
      <c r="C541" s="505" t="str">
        <f>IF($B541="","",IFERROR(VLOOKUP($B541,SERVIÇOS!$A:$F,2,0),IFERROR(VLOOKUP($B541,'COMPOSIÇÕES COMPLEMENTARES '!$C:$K,2,0),"")))</f>
        <v/>
      </c>
      <c r="D541" s="506" t="str">
        <f>IF($B541="","",IFERROR(VLOOKUP($B541,SERVIÇOS!$A:$F,3,0),IFERROR(VLOOKUP($B541,'COMPOSIÇÕES COMPLEMENTARES '!$C:$K,3,0),"")))</f>
        <v/>
      </c>
      <c r="E541" s="507"/>
      <c r="F541" s="508" t="str">
        <f>IF($B541="","",IFERROR(VLOOKUP($B541,SERVIÇOS!$A:$F,4,0),IFERROR(VLOOKUP($B541,'COMPOSIÇÕES COMPLEMENTARES '!$C:$K,6,0),"")))</f>
        <v/>
      </c>
      <c r="G541" s="508" t="str">
        <f>IF($B541="","",IFERROR(VLOOKUP($B541,SERVIÇOS!$A:$F,5,0),IFERROR(VLOOKUP($B541,'COMPOSIÇÕES COMPLEMENTARES '!$C:$K,7,0),"")))</f>
        <v/>
      </c>
      <c r="H541" s="508" t="str">
        <f t="shared" si="58"/>
        <v/>
      </c>
      <c r="I541" s="508" t="str">
        <f t="shared" si="59"/>
        <v/>
      </c>
      <c r="J541" s="508" t="str">
        <f t="shared" si="60"/>
        <v/>
      </c>
      <c r="K541" s="508" t="str">
        <f t="shared" si="61"/>
        <v/>
      </c>
      <c r="L541" s="508"/>
    </row>
    <row r="542" spans="1:12">
      <c r="A542" s="503"/>
      <c r="B542" s="504"/>
      <c r="C542" s="505" t="str">
        <f>IF($B542="","",IFERROR(VLOOKUP($B542,SERVIÇOS!$A:$F,2,0),IFERROR(VLOOKUP($B542,'COMPOSIÇÕES COMPLEMENTARES '!$C:$K,2,0),"")))</f>
        <v/>
      </c>
      <c r="D542" s="506" t="str">
        <f>IF($B542="","",IFERROR(VLOOKUP($B542,SERVIÇOS!$A:$F,3,0),IFERROR(VLOOKUP($B542,'COMPOSIÇÕES COMPLEMENTARES '!$C:$K,3,0),"")))</f>
        <v/>
      </c>
      <c r="E542" s="507"/>
      <c r="F542" s="508" t="str">
        <f>IF($B542="","",IFERROR(VLOOKUP($B542,SERVIÇOS!$A:$F,4,0),IFERROR(VLOOKUP($B542,'COMPOSIÇÕES COMPLEMENTARES '!$C:$K,6,0),"")))</f>
        <v/>
      </c>
      <c r="G542" s="508" t="str">
        <f>IF($B542="","",IFERROR(VLOOKUP($B542,SERVIÇOS!$A:$F,5,0),IFERROR(VLOOKUP($B542,'COMPOSIÇÕES COMPLEMENTARES '!$C:$K,7,0),"")))</f>
        <v/>
      </c>
      <c r="H542" s="508" t="str">
        <f t="shared" si="58"/>
        <v/>
      </c>
      <c r="I542" s="508" t="str">
        <f t="shared" si="59"/>
        <v/>
      </c>
      <c r="J542" s="508" t="str">
        <f t="shared" si="60"/>
        <v/>
      </c>
      <c r="K542" s="508" t="str">
        <f t="shared" si="61"/>
        <v/>
      </c>
      <c r="L542" s="508"/>
    </row>
    <row r="543" spans="1:12">
      <c r="A543" s="503"/>
      <c r="B543" s="504"/>
      <c r="C543" s="505" t="str">
        <f>IF($B543="","",IFERROR(VLOOKUP($B543,SERVIÇOS!$A:$F,2,0),IFERROR(VLOOKUP($B543,'COMPOSIÇÕES COMPLEMENTARES '!$C:$K,2,0),"")))</f>
        <v/>
      </c>
      <c r="D543" s="506" t="str">
        <f>IF($B543="","",IFERROR(VLOOKUP($B543,SERVIÇOS!$A:$F,3,0),IFERROR(VLOOKUP($B543,'COMPOSIÇÕES COMPLEMENTARES '!$C:$K,3,0),"")))</f>
        <v/>
      </c>
      <c r="E543" s="507"/>
      <c r="F543" s="508" t="str">
        <f>IF($B543="","",IFERROR(VLOOKUP($B543,SERVIÇOS!$A:$F,4,0),IFERROR(VLOOKUP($B543,'COMPOSIÇÕES COMPLEMENTARES '!$C:$K,6,0),"")))</f>
        <v/>
      </c>
      <c r="G543" s="508" t="str">
        <f>IF($B543="","",IFERROR(VLOOKUP($B543,SERVIÇOS!$A:$F,5,0),IFERROR(VLOOKUP($B543,'COMPOSIÇÕES COMPLEMENTARES '!$C:$K,7,0),"")))</f>
        <v/>
      </c>
      <c r="H543" s="508" t="str">
        <f t="shared" si="58"/>
        <v/>
      </c>
      <c r="I543" s="508" t="str">
        <f t="shared" si="59"/>
        <v/>
      </c>
      <c r="J543" s="508" t="str">
        <f t="shared" si="60"/>
        <v/>
      </c>
      <c r="K543" s="508" t="str">
        <f t="shared" si="61"/>
        <v/>
      </c>
      <c r="L543" s="508"/>
    </row>
    <row r="544" spans="1:12">
      <c r="A544" s="503"/>
      <c r="B544" s="504"/>
      <c r="C544" s="505" t="str">
        <f>IF($B544="","",IFERROR(VLOOKUP($B544,SERVIÇOS!$A:$F,2,0),IFERROR(VLOOKUP($B544,'COMPOSIÇÕES COMPLEMENTARES '!$C:$K,2,0),"")))</f>
        <v/>
      </c>
      <c r="D544" s="506" t="str">
        <f>IF($B544="","",IFERROR(VLOOKUP($B544,SERVIÇOS!$A:$F,3,0),IFERROR(VLOOKUP($B544,'COMPOSIÇÕES COMPLEMENTARES '!$C:$K,3,0),"")))</f>
        <v/>
      </c>
      <c r="E544" s="507"/>
      <c r="F544" s="508" t="str">
        <f>IF($B544="","",IFERROR(VLOOKUP($B544,SERVIÇOS!$A:$F,4,0),IFERROR(VLOOKUP($B544,'COMPOSIÇÕES COMPLEMENTARES '!$C:$K,6,0),"")))</f>
        <v/>
      </c>
      <c r="G544" s="508" t="str">
        <f>IF($B544="","",IFERROR(VLOOKUP($B544,SERVIÇOS!$A:$F,5,0),IFERROR(VLOOKUP($B544,'COMPOSIÇÕES COMPLEMENTARES '!$C:$K,7,0),"")))</f>
        <v/>
      </c>
      <c r="H544" s="508" t="str">
        <f t="shared" si="58"/>
        <v/>
      </c>
      <c r="I544" s="508" t="str">
        <f t="shared" si="59"/>
        <v/>
      </c>
      <c r="J544" s="508" t="str">
        <f t="shared" si="60"/>
        <v/>
      </c>
      <c r="K544" s="508" t="str">
        <f t="shared" si="61"/>
        <v/>
      </c>
      <c r="L544" s="508"/>
    </row>
    <row r="545" spans="1:12">
      <c r="A545" s="503"/>
      <c r="B545" s="504"/>
      <c r="C545" s="505" t="str">
        <f>IF($B545="","",IFERROR(VLOOKUP($B545,SERVIÇOS!$A:$F,2,0),IFERROR(VLOOKUP($B545,'COMPOSIÇÕES COMPLEMENTARES '!$C:$K,2,0),"")))</f>
        <v/>
      </c>
      <c r="D545" s="506" t="str">
        <f>IF($B545="","",IFERROR(VLOOKUP($B545,SERVIÇOS!$A:$F,3,0),IFERROR(VLOOKUP($B545,'COMPOSIÇÕES COMPLEMENTARES '!$C:$K,3,0),"")))</f>
        <v/>
      </c>
      <c r="E545" s="507"/>
      <c r="F545" s="508" t="str">
        <f>IF($B545="","",IFERROR(VLOOKUP($B545,SERVIÇOS!$A:$F,4,0),IFERROR(VLOOKUP($B545,'COMPOSIÇÕES COMPLEMENTARES '!$C:$K,6,0),"")))</f>
        <v/>
      </c>
      <c r="G545" s="508" t="str">
        <f>IF($B545="","",IFERROR(VLOOKUP($B545,SERVIÇOS!$A:$F,5,0),IFERROR(VLOOKUP($B545,'COMPOSIÇÕES COMPLEMENTARES '!$C:$K,7,0),"")))</f>
        <v/>
      </c>
      <c r="H545" s="508" t="str">
        <f t="shared" si="58"/>
        <v/>
      </c>
      <c r="I545" s="508" t="str">
        <f t="shared" si="59"/>
        <v/>
      </c>
      <c r="J545" s="508" t="str">
        <f t="shared" si="60"/>
        <v/>
      </c>
      <c r="K545" s="508" t="str">
        <f t="shared" si="61"/>
        <v/>
      </c>
      <c r="L545" s="508"/>
    </row>
    <row r="546" spans="1:12">
      <c r="A546" s="503"/>
      <c r="B546" s="504"/>
      <c r="C546" s="505" t="str">
        <f>IF($B546="","",IFERROR(VLOOKUP($B546,SERVIÇOS!$A:$F,2,0),IFERROR(VLOOKUP($B546,'COMPOSIÇÕES COMPLEMENTARES '!$C:$K,2,0),"")))</f>
        <v/>
      </c>
      <c r="D546" s="506" t="str">
        <f>IF($B546="","",IFERROR(VLOOKUP($B546,SERVIÇOS!$A:$F,3,0),IFERROR(VLOOKUP($B546,'COMPOSIÇÕES COMPLEMENTARES '!$C:$K,3,0),"")))</f>
        <v/>
      </c>
      <c r="E546" s="507"/>
      <c r="F546" s="508" t="str">
        <f>IF($B546="","",IFERROR(VLOOKUP($B546,SERVIÇOS!$A:$F,4,0),IFERROR(VLOOKUP($B546,'COMPOSIÇÕES COMPLEMENTARES '!$C:$K,6,0),"")))</f>
        <v/>
      </c>
      <c r="G546" s="508" t="str">
        <f>IF($B546="","",IFERROR(VLOOKUP($B546,SERVIÇOS!$A:$F,5,0),IFERROR(VLOOKUP($B546,'COMPOSIÇÕES COMPLEMENTARES '!$C:$K,7,0),"")))</f>
        <v/>
      </c>
      <c r="H546" s="508" t="str">
        <f t="shared" si="58"/>
        <v/>
      </c>
      <c r="I546" s="508" t="str">
        <f t="shared" si="59"/>
        <v/>
      </c>
      <c r="J546" s="508" t="str">
        <f t="shared" si="60"/>
        <v/>
      </c>
      <c r="K546" s="508" t="str">
        <f t="shared" si="61"/>
        <v/>
      </c>
      <c r="L546" s="508"/>
    </row>
    <row r="547" spans="1:12">
      <c r="A547" s="503"/>
      <c r="B547" s="504"/>
      <c r="C547" s="505" t="str">
        <f>IF($B547="","",IFERROR(VLOOKUP($B547,SERVIÇOS!$A:$F,2,0),IFERROR(VLOOKUP($B547,'COMPOSIÇÕES COMPLEMENTARES '!$C:$K,2,0),"")))</f>
        <v/>
      </c>
      <c r="D547" s="506" t="str">
        <f>IF($B547="","",IFERROR(VLOOKUP($B547,SERVIÇOS!$A:$F,3,0),IFERROR(VLOOKUP($B547,'COMPOSIÇÕES COMPLEMENTARES '!$C:$K,3,0),"")))</f>
        <v/>
      </c>
      <c r="E547" s="507"/>
      <c r="F547" s="508" t="str">
        <f>IF($B547="","",IFERROR(VLOOKUP($B547,SERVIÇOS!$A:$F,4,0),IFERROR(VLOOKUP($B547,'COMPOSIÇÕES COMPLEMENTARES '!$C:$K,6,0),"")))</f>
        <v/>
      </c>
      <c r="G547" s="508" t="str">
        <f>IF($B547="","",IFERROR(VLOOKUP($B547,SERVIÇOS!$A:$F,5,0),IFERROR(VLOOKUP($B547,'COMPOSIÇÕES COMPLEMENTARES '!$C:$K,7,0),"")))</f>
        <v/>
      </c>
      <c r="H547" s="508" t="str">
        <f t="shared" si="58"/>
        <v/>
      </c>
      <c r="I547" s="508" t="str">
        <f t="shared" si="59"/>
        <v/>
      </c>
      <c r="J547" s="508" t="str">
        <f t="shared" si="60"/>
        <v/>
      </c>
      <c r="K547" s="508" t="str">
        <f t="shared" si="61"/>
        <v/>
      </c>
      <c r="L547" s="508"/>
    </row>
    <row r="548" spans="1:12">
      <c r="A548" s="503"/>
      <c r="B548" s="504"/>
      <c r="C548" s="505" t="str">
        <f>IF($B548="","",IFERROR(VLOOKUP($B548,SERVIÇOS!$A:$F,2,0),IFERROR(VLOOKUP($B548,'COMPOSIÇÕES COMPLEMENTARES '!$C:$K,2,0),"")))</f>
        <v/>
      </c>
      <c r="D548" s="506" t="str">
        <f>IF($B548="","",IFERROR(VLOOKUP($B548,SERVIÇOS!$A:$F,3,0),IFERROR(VLOOKUP($B548,'COMPOSIÇÕES COMPLEMENTARES '!$C:$K,3,0),"")))</f>
        <v/>
      </c>
      <c r="E548" s="507"/>
      <c r="F548" s="508" t="str">
        <f>IF($B548="","",IFERROR(VLOOKUP($B548,SERVIÇOS!$A:$F,4,0),IFERROR(VLOOKUP($B548,'COMPOSIÇÕES COMPLEMENTARES '!$C:$K,6,0),"")))</f>
        <v/>
      </c>
      <c r="G548" s="508" t="str">
        <f>IF($B548="","",IFERROR(VLOOKUP($B548,SERVIÇOS!$A:$F,5,0),IFERROR(VLOOKUP($B548,'COMPOSIÇÕES COMPLEMENTARES '!$C:$K,7,0),"")))</f>
        <v/>
      </c>
      <c r="H548" s="508" t="str">
        <f t="shared" si="58"/>
        <v/>
      </c>
      <c r="I548" s="508" t="str">
        <f t="shared" si="59"/>
        <v/>
      </c>
      <c r="J548" s="508" t="str">
        <f t="shared" si="60"/>
        <v/>
      </c>
      <c r="K548" s="508" t="str">
        <f t="shared" si="61"/>
        <v/>
      </c>
      <c r="L548" s="508"/>
    </row>
    <row r="549" spans="1:12">
      <c r="A549" s="503"/>
      <c r="B549" s="504"/>
      <c r="C549" s="505" t="str">
        <f>IF($B549="","",IFERROR(VLOOKUP($B549,SERVIÇOS!$A:$F,2,0),IFERROR(VLOOKUP($B549,'COMPOSIÇÕES COMPLEMENTARES '!$C:$K,2,0),"")))</f>
        <v/>
      </c>
      <c r="D549" s="506" t="str">
        <f>IF($B549="","",IFERROR(VLOOKUP($B549,SERVIÇOS!$A:$F,3,0),IFERROR(VLOOKUP($B549,'COMPOSIÇÕES COMPLEMENTARES '!$C:$K,3,0),"")))</f>
        <v/>
      </c>
      <c r="E549" s="507"/>
      <c r="F549" s="508" t="str">
        <f>IF($B549="","",IFERROR(VLOOKUP($B549,SERVIÇOS!$A:$F,4,0),IFERROR(VLOOKUP($B549,'COMPOSIÇÕES COMPLEMENTARES '!$C:$K,6,0),"")))</f>
        <v/>
      </c>
      <c r="G549" s="508" t="str">
        <f>IF($B549="","",IFERROR(VLOOKUP($B549,SERVIÇOS!$A:$F,5,0),IFERROR(VLOOKUP($B549,'COMPOSIÇÕES COMPLEMENTARES '!$C:$K,7,0),"")))</f>
        <v/>
      </c>
      <c r="H549" s="508" t="str">
        <f t="shared" si="58"/>
        <v/>
      </c>
      <c r="I549" s="508" t="str">
        <f t="shared" si="59"/>
        <v/>
      </c>
      <c r="J549" s="508" t="str">
        <f t="shared" si="60"/>
        <v/>
      </c>
      <c r="K549" s="508" t="str">
        <f t="shared" si="61"/>
        <v/>
      </c>
      <c r="L549" s="508"/>
    </row>
    <row r="550" spans="1:12">
      <c r="A550" s="503"/>
      <c r="B550" s="504"/>
      <c r="C550" s="505" t="str">
        <f>IF($B550="","",IFERROR(VLOOKUP($B550,SERVIÇOS!$A:$F,2,0),IFERROR(VLOOKUP($B550,'COMPOSIÇÕES COMPLEMENTARES '!$C:$K,2,0),"")))</f>
        <v/>
      </c>
      <c r="D550" s="506" t="str">
        <f>IF($B550="","",IFERROR(VLOOKUP($B550,SERVIÇOS!$A:$F,3,0),IFERROR(VLOOKUP($B550,'COMPOSIÇÕES COMPLEMENTARES '!$C:$K,3,0),"")))</f>
        <v/>
      </c>
      <c r="E550" s="507"/>
      <c r="F550" s="508" t="str">
        <f>IF($B550="","",IFERROR(VLOOKUP($B550,SERVIÇOS!$A:$F,4,0),IFERROR(VLOOKUP($B550,'COMPOSIÇÕES COMPLEMENTARES '!$C:$K,6,0),"")))</f>
        <v/>
      </c>
      <c r="G550" s="508" t="str">
        <f>IF($B550="","",IFERROR(VLOOKUP($B550,SERVIÇOS!$A:$F,5,0),IFERROR(VLOOKUP($B550,'COMPOSIÇÕES COMPLEMENTARES '!$C:$K,7,0),"")))</f>
        <v/>
      </c>
      <c r="H550" s="508" t="str">
        <f t="shared" si="58"/>
        <v/>
      </c>
      <c r="I550" s="508" t="str">
        <f t="shared" si="59"/>
        <v/>
      </c>
      <c r="J550" s="508" t="str">
        <f t="shared" si="60"/>
        <v/>
      </c>
      <c r="K550" s="508" t="str">
        <f t="shared" si="61"/>
        <v/>
      </c>
      <c r="L550" s="508"/>
    </row>
    <row r="551" spans="1:12">
      <c r="A551" s="503"/>
      <c r="B551" s="504"/>
      <c r="C551" s="505" t="str">
        <f>IF($B551="","",IFERROR(VLOOKUP($B551,SERVIÇOS!$A:$F,2,0),IFERROR(VLOOKUP($B551,'COMPOSIÇÕES COMPLEMENTARES '!$C:$K,2,0),"")))</f>
        <v/>
      </c>
      <c r="D551" s="506" t="str">
        <f>IF($B551="","",IFERROR(VLOOKUP($B551,SERVIÇOS!$A:$F,3,0),IFERROR(VLOOKUP($B551,'COMPOSIÇÕES COMPLEMENTARES '!$C:$K,3,0),"")))</f>
        <v/>
      </c>
      <c r="E551" s="507"/>
      <c r="F551" s="508" t="str">
        <f>IF($B551="","",IFERROR(VLOOKUP($B551,SERVIÇOS!$A:$F,4,0),IFERROR(VLOOKUP($B551,'COMPOSIÇÕES COMPLEMENTARES '!$C:$K,6,0),"")))</f>
        <v/>
      </c>
      <c r="G551" s="508" t="str">
        <f>IF($B551="","",IFERROR(VLOOKUP($B551,SERVIÇOS!$A:$F,5,0),IFERROR(VLOOKUP($B551,'COMPOSIÇÕES COMPLEMENTARES '!$C:$K,7,0),"")))</f>
        <v/>
      </c>
      <c r="H551" s="508" t="str">
        <f t="shared" si="58"/>
        <v/>
      </c>
      <c r="I551" s="508" t="str">
        <f t="shared" si="59"/>
        <v/>
      </c>
      <c r="J551" s="508" t="str">
        <f t="shared" si="60"/>
        <v/>
      </c>
      <c r="K551" s="508" t="str">
        <f t="shared" si="61"/>
        <v/>
      </c>
      <c r="L551" s="508"/>
    </row>
    <row r="552" spans="1:12">
      <c r="A552" s="503"/>
      <c r="B552" s="504"/>
      <c r="C552" s="505" t="str">
        <f>IF($B552="","",IFERROR(VLOOKUP($B552,SERVIÇOS!$A:$F,2,0),IFERROR(VLOOKUP($B552,'COMPOSIÇÕES COMPLEMENTARES '!$C:$K,2,0),"")))</f>
        <v/>
      </c>
      <c r="D552" s="506" t="str">
        <f>IF($B552="","",IFERROR(VLOOKUP($B552,SERVIÇOS!$A:$F,3,0),IFERROR(VLOOKUP($B552,'COMPOSIÇÕES COMPLEMENTARES '!$C:$K,3,0),"")))</f>
        <v/>
      </c>
      <c r="E552" s="507"/>
      <c r="F552" s="508" t="str">
        <f>IF($B552="","",IFERROR(VLOOKUP($B552,SERVIÇOS!$A:$F,4,0),IFERROR(VLOOKUP($B552,'COMPOSIÇÕES COMPLEMENTARES '!$C:$K,6,0),"")))</f>
        <v/>
      </c>
      <c r="G552" s="508" t="str">
        <f>IF($B552="","",IFERROR(VLOOKUP($B552,SERVIÇOS!$A:$F,5,0),IFERROR(VLOOKUP($B552,'COMPOSIÇÕES COMPLEMENTARES '!$C:$K,7,0),"")))</f>
        <v/>
      </c>
      <c r="H552" s="508" t="str">
        <f t="shared" si="58"/>
        <v/>
      </c>
      <c r="I552" s="508" t="str">
        <f t="shared" si="59"/>
        <v/>
      </c>
      <c r="J552" s="508" t="str">
        <f t="shared" si="60"/>
        <v/>
      </c>
      <c r="K552" s="508" t="str">
        <f t="shared" si="61"/>
        <v/>
      </c>
      <c r="L552" s="508"/>
    </row>
    <row r="553" spans="1:12">
      <c r="A553" s="503"/>
      <c r="B553" s="504"/>
      <c r="C553" s="505" t="str">
        <f>IF($B553="","",IFERROR(VLOOKUP($B553,SERVIÇOS!$A:$F,2,0),IFERROR(VLOOKUP($B553,'COMPOSIÇÕES COMPLEMENTARES '!$C:$K,2,0),"")))</f>
        <v/>
      </c>
      <c r="D553" s="506" t="str">
        <f>IF($B553="","",IFERROR(VLOOKUP($B553,SERVIÇOS!$A:$F,3,0),IFERROR(VLOOKUP($B553,'COMPOSIÇÕES COMPLEMENTARES '!$C:$K,3,0),"")))</f>
        <v/>
      </c>
      <c r="E553" s="507"/>
      <c r="F553" s="508" t="str">
        <f>IF($B553="","",IFERROR(VLOOKUP($B553,SERVIÇOS!$A:$F,4,0),IFERROR(VLOOKUP($B553,'COMPOSIÇÕES COMPLEMENTARES '!$C:$K,6,0),"")))</f>
        <v/>
      </c>
      <c r="G553" s="508" t="str">
        <f>IF($B553="","",IFERROR(VLOOKUP($B553,SERVIÇOS!$A:$F,5,0),IFERROR(VLOOKUP($B553,'COMPOSIÇÕES COMPLEMENTARES '!$C:$K,7,0),"")))</f>
        <v/>
      </c>
      <c r="H553" s="508" t="str">
        <f t="shared" si="58"/>
        <v/>
      </c>
      <c r="I553" s="508" t="str">
        <f t="shared" si="59"/>
        <v/>
      </c>
      <c r="J553" s="508" t="str">
        <f t="shared" si="60"/>
        <v/>
      </c>
      <c r="K553" s="508" t="str">
        <f t="shared" si="61"/>
        <v/>
      </c>
      <c r="L553" s="508"/>
    </row>
    <row r="554" spans="1:12">
      <c r="A554" s="503"/>
      <c r="B554" s="504"/>
      <c r="C554" s="505" t="str">
        <f>IF($B554="","",IFERROR(VLOOKUP($B554,SERVIÇOS!$A:$F,2,0),IFERROR(VLOOKUP($B554,'COMPOSIÇÕES COMPLEMENTARES '!$C:$K,2,0),"")))</f>
        <v/>
      </c>
      <c r="D554" s="506" t="str">
        <f>IF($B554="","",IFERROR(VLOOKUP($B554,SERVIÇOS!$A:$F,3,0),IFERROR(VLOOKUP($B554,'COMPOSIÇÕES COMPLEMENTARES '!$C:$K,3,0),"")))</f>
        <v/>
      </c>
      <c r="E554" s="507"/>
      <c r="F554" s="508" t="str">
        <f>IF($B554="","",IFERROR(VLOOKUP($B554,SERVIÇOS!$A:$F,4,0),IFERROR(VLOOKUP($B554,'COMPOSIÇÕES COMPLEMENTARES '!$C:$K,6,0),"")))</f>
        <v/>
      </c>
      <c r="G554" s="508" t="str">
        <f>IF($B554="","",IFERROR(VLOOKUP($B554,SERVIÇOS!$A:$F,5,0),IFERROR(VLOOKUP($B554,'COMPOSIÇÕES COMPLEMENTARES '!$C:$K,7,0),"")))</f>
        <v/>
      </c>
      <c r="H554" s="508" t="str">
        <f t="shared" si="58"/>
        <v/>
      </c>
      <c r="I554" s="508" t="str">
        <f t="shared" si="59"/>
        <v/>
      </c>
      <c r="J554" s="508" t="str">
        <f t="shared" si="60"/>
        <v/>
      </c>
      <c r="K554" s="508" t="str">
        <f t="shared" si="61"/>
        <v/>
      </c>
      <c r="L554" s="508"/>
    </row>
    <row r="555" spans="1:12">
      <c r="A555" s="503"/>
      <c r="B555" s="504"/>
      <c r="C555" s="505" t="str">
        <f>IF($B555="","",IFERROR(VLOOKUP($B555,SERVIÇOS!$A:$F,2,0),IFERROR(VLOOKUP($B555,'COMPOSIÇÕES COMPLEMENTARES '!$C:$K,2,0),"")))</f>
        <v/>
      </c>
      <c r="D555" s="506" t="str">
        <f>IF($B555="","",IFERROR(VLOOKUP($B555,SERVIÇOS!$A:$F,3,0),IFERROR(VLOOKUP($B555,'COMPOSIÇÕES COMPLEMENTARES '!$C:$K,3,0),"")))</f>
        <v/>
      </c>
      <c r="E555" s="507"/>
      <c r="F555" s="508" t="str">
        <f>IF($B555="","",IFERROR(VLOOKUP($B555,SERVIÇOS!$A:$F,4,0),IFERROR(VLOOKUP($B555,'COMPOSIÇÕES COMPLEMENTARES '!$C:$K,6,0),"")))</f>
        <v/>
      </c>
      <c r="G555" s="508" t="str">
        <f>IF($B555="","",IFERROR(VLOOKUP($B555,SERVIÇOS!$A:$F,5,0),IFERROR(VLOOKUP($B555,'COMPOSIÇÕES COMPLEMENTARES '!$C:$K,7,0),"")))</f>
        <v/>
      </c>
      <c r="H555" s="508" t="str">
        <f t="shared" si="58"/>
        <v/>
      </c>
      <c r="I555" s="508" t="str">
        <f t="shared" si="59"/>
        <v/>
      </c>
      <c r="J555" s="508" t="str">
        <f t="shared" si="60"/>
        <v/>
      </c>
      <c r="K555" s="508" t="str">
        <f t="shared" si="61"/>
        <v/>
      </c>
      <c r="L555" s="508"/>
    </row>
    <row r="556" spans="1:12">
      <c r="A556" s="503"/>
      <c r="B556" s="504"/>
      <c r="C556" s="505" t="str">
        <f>IF($B556="","",IFERROR(VLOOKUP($B556,SERVIÇOS!$A:$F,2,0),IFERROR(VLOOKUP($B556,'COMPOSIÇÕES COMPLEMENTARES '!$C:$K,2,0),"")))</f>
        <v/>
      </c>
      <c r="D556" s="506" t="str">
        <f>IF($B556="","",IFERROR(VLOOKUP($B556,SERVIÇOS!$A:$F,3,0),IFERROR(VLOOKUP($B556,'COMPOSIÇÕES COMPLEMENTARES '!$C:$K,3,0),"")))</f>
        <v/>
      </c>
      <c r="E556" s="507"/>
      <c r="F556" s="508" t="str">
        <f>IF($B556="","",IFERROR(VLOOKUP($B556,SERVIÇOS!$A:$F,4,0),IFERROR(VLOOKUP($B556,'COMPOSIÇÕES COMPLEMENTARES '!$C:$K,6,0),"")))</f>
        <v/>
      </c>
      <c r="G556" s="508" t="str">
        <f>IF($B556="","",IFERROR(VLOOKUP($B556,SERVIÇOS!$A:$F,5,0),IFERROR(VLOOKUP($B556,'COMPOSIÇÕES COMPLEMENTARES '!$C:$K,7,0),"")))</f>
        <v/>
      </c>
      <c r="H556" s="508" t="str">
        <f t="shared" si="58"/>
        <v/>
      </c>
      <c r="I556" s="508" t="str">
        <f t="shared" si="59"/>
        <v/>
      </c>
      <c r="J556" s="508" t="str">
        <f t="shared" si="60"/>
        <v/>
      </c>
      <c r="K556" s="508" t="str">
        <f t="shared" si="61"/>
        <v/>
      </c>
      <c r="L556" s="508"/>
    </row>
    <row r="557" spans="1:12">
      <c r="A557" s="503"/>
      <c r="B557" s="504"/>
      <c r="C557" s="505" t="str">
        <f>IF($B557="","",IFERROR(VLOOKUP($B557,SERVIÇOS!$A:$F,2,0),IFERROR(VLOOKUP($B557,'COMPOSIÇÕES COMPLEMENTARES '!$C:$K,2,0),"")))</f>
        <v/>
      </c>
      <c r="D557" s="506" t="str">
        <f>IF($B557="","",IFERROR(VLOOKUP($B557,SERVIÇOS!$A:$F,3,0),IFERROR(VLOOKUP($B557,'COMPOSIÇÕES COMPLEMENTARES '!$C:$K,3,0),"")))</f>
        <v/>
      </c>
      <c r="E557" s="507"/>
      <c r="F557" s="508" t="str">
        <f>IF($B557="","",IFERROR(VLOOKUP($B557,SERVIÇOS!$A:$F,4,0),IFERROR(VLOOKUP($B557,'COMPOSIÇÕES COMPLEMENTARES '!$C:$K,6,0),"")))</f>
        <v/>
      </c>
      <c r="G557" s="508" t="str">
        <f>IF($B557="","",IFERROR(VLOOKUP($B557,SERVIÇOS!$A:$F,5,0),IFERROR(VLOOKUP($B557,'COMPOSIÇÕES COMPLEMENTARES '!$C:$K,7,0),"")))</f>
        <v/>
      </c>
      <c r="H557" s="508" t="str">
        <f t="shared" si="58"/>
        <v/>
      </c>
      <c r="I557" s="508" t="str">
        <f t="shared" si="59"/>
        <v/>
      </c>
      <c r="J557" s="508" t="str">
        <f t="shared" si="60"/>
        <v/>
      </c>
      <c r="K557" s="508" t="str">
        <f t="shared" si="61"/>
        <v/>
      </c>
      <c r="L557" s="508"/>
    </row>
    <row r="558" spans="1:12">
      <c r="A558" s="503"/>
      <c r="B558" s="504"/>
      <c r="C558" s="505" t="str">
        <f>IF($B558="","",IFERROR(VLOOKUP($B558,SERVIÇOS!$A:$F,2,0),IFERROR(VLOOKUP($B558,'COMPOSIÇÕES COMPLEMENTARES '!$C:$K,2,0),"")))</f>
        <v/>
      </c>
      <c r="D558" s="506" t="str">
        <f>IF($B558="","",IFERROR(VLOOKUP($B558,SERVIÇOS!$A:$F,3,0),IFERROR(VLOOKUP($B558,'COMPOSIÇÕES COMPLEMENTARES '!$C:$K,3,0),"")))</f>
        <v/>
      </c>
      <c r="E558" s="507"/>
      <c r="F558" s="508" t="str">
        <f>IF($B558="","",IFERROR(VLOOKUP($B558,SERVIÇOS!$A:$F,4,0),IFERROR(VLOOKUP($B558,'COMPOSIÇÕES COMPLEMENTARES '!$C:$K,6,0),"")))</f>
        <v/>
      </c>
      <c r="G558" s="508" t="str">
        <f>IF($B558="","",IFERROR(VLOOKUP($B558,SERVIÇOS!$A:$F,5,0),IFERROR(VLOOKUP($B558,'COMPOSIÇÕES COMPLEMENTARES '!$C:$K,7,0),"")))</f>
        <v/>
      </c>
      <c r="H558" s="508" t="str">
        <f t="shared" si="58"/>
        <v/>
      </c>
      <c r="I558" s="508" t="str">
        <f t="shared" si="59"/>
        <v/>
      </c>
      <c r="J558" s="508" t="str">
        <f t="shared" si="60"/>
        <v/>
      </c>
      <c r="K558" s="508" t="str">
        <f t="shared" si="61"/>
        <v/>
      </c>
      <c r="L558" s="508"/>
    </row>
    <row r="559" spans="1:12">
      <c r="A559" s="503"/>
      <c r="B559" s="504"/>
      <c r="C559" s="505" t="str">
        <f>IF($B559="","",IFERROR(VLOOKUP($B559,SERVIÇOS!$A:$F,2,0),IFERROR(VLOOKUP($B559,'COMPOSIÇÕES COMPLEMENTARES '!$C:$K,2,0),"")))</f>
        <v/>
      </c>
      <c r="D559" s="506" t="str">
        <f>IF($B559="","",IFERROR(VLOOKUP($B559,SERVIÇOS!$A:$F,3,0),IFERROR(VLOOKUP($B559,'COMPOSIÇÕES COMPLEMENTARES '!$C:$K,3,0),"")))</f>
        <v/>
      </c>
      <c r="E559" s="507"/>
      <c r="F559" s="508" t="str">
        <f>IF($B559="","",IFERROR(VLOOKUP($B559,SERVIÇOS!$A:$F,4,0),IFERROR(VLOOKUP($B559,'COMPOSIÇÕES COMPLEMENTARES '!$C:$K,6,0),"")))</f>
        <v/>
      </c>
      <c r="G559" s="508" t="str">
        <f>IF($B559="","",IFERROR(VLOOKUP($B559,SERVIÇOS!$A:$F,5,0),IFERROR(VLOOKUP($B559,'COMPOSIÇÕES COMPLEMENTARES '!$C:$K,7,0),"")))</f>
        <v/>
      </c>
      <c r="H559" s="508" t="str">
        <f t="shared" si="58"/>
        <v/>
      </c>
      <c r="I559" s="508" t="str">
        <f t="shared" si="59"/>
        <v/>
      </c>
      <c r="J559" s="508" t="str">
        <f t="shared" si="60"/>
        <v/>
      </c>
      <c r="K559" s="508" t="str">
        <f t="shared" si="61"/>
        <v/>
      </c>
      <c r="L559" s="508"/>
    </row>
    <row r="560" spans="1:12">
      <c r="A560" s="503"/>
      <c r="B560" s="504"/>
      <c r="C560" s="505" t="str">
        <f>IF($B560="","",IFERROR(VLOOKUP($B560,SERVIÇOS!$A:$F,2,0),IFERROR(VLOOKUP($B560,'COMPOSIÇÕES COMPLEMENTARES '!$C:$K,2,0),"")))</f>
        <v/>
      </c>
      <c r="D560" s="506" t="str">
        <f>IF($B560="","",IFERROR(VLOOKUP($B560,SERVIÇOS!$A:$F,3,0),IFERROR(VLOOKUP($B560,'COMPOSIÇÕES COMPLEMENTARES '!$C:$K,3,0),"")))</f>
        <v/>
      </c>
      <c r="E560" s="507"/>
      <c r="F560" s="508" t="str">
        <f>IF($B560="","",IFERROR(VLOOKUP($B560,SERVIÇOS!$A:$F,4,0),IFERROR(VLOOKUP($B560,'COMPOSIÇÕES COMPLEMENTARES '!$C:$K,6,0),"")))</f>
        <v/>
      </c>
      <c r="G560" s="508" t="str">
        <f>IF($B560="","",IFERROR(VLOOKUP($B560,SERVIÇOS!$A:$F,5,0),IFERROR(VLOOKUP($B560,'COMPOSIÇÕES COMPLEMENTARES '!$C:$K,7,0),"")))</f>
        <v/>
      </c>
      <c r="H560" s="508" t="str">
        <f t="shared" si="58"/>
        <v/>
      </c>
      <c r="I560" s="508" t="str">
        <f t="shared" si="59"/>
        <v/>
      </c>
      <c r="J560" s="508" t="str">
        <f t="shared" si="60"/>
        <v/>
      </c>
      <c r="K560" s="508" t="str">
        <f t="shared" si="61"/>
        <v/>
      </c>
      <c r="L560" s="508"/>
    </row>
    <row r="561" spans="1:12">
      <c r="A561" s="503"/>
      <c r="B561" s="504"/>
      <c r="C561" s="505" t="str">
        <f>IF($B561="","",IFERROR(VLOOKUP($B561,SERVIÇOS!$A:$F,2,0),IFERROR(VLOOKUP($B561,'COMPOSIÇÕES COMPLEMENTARES '!$C:$K,2,0),"")))</f>
        <v/>
      </c>
      <c r="D561" s="506" t="str">
        <f>IF($B561="","",IFERROR(VLOOKUP($B561,SERVIÇOS!$A:$F,3,0),IFERROR(VLOOKUP($B561,'COMPOSIÇÕES COMPLEMENTARES '!$C:$K,3,0),"")))</f>
        <v/>
      </c>
      <c r="E561" s="507"/>
      <c r="F561" s="508" t="str">
        <f>IF($B561="","",IFERROR(VLOOKUP($B561,SERVIÇOS!$A:$F,4,0),IFERROR(VLOOKUP($B561,'COMPOSIÇÕES COMPLEMENTARES '!$C:$K,6,0),"")))</f>
        <v/>
      </c>
      <c r="G561" s="508" t="str">
        <f>IF($B561="","",IFERROR(VLOOKUP($B561,SERVIÇOS!$A:$F,5,0),IFERROR(VLOOKUP($B561,'COMPOSIÇÕES COMPLEMENTARES '!$C:$K,7,0),"")))</f>
        <v/>
      </c>
      <c r="H561" s="508" t="str">
        <f t="shared" si="58"/>
        <v/>
      </c>
      <c r="I561" s="508" t="str">
        <f t="shared" si="59"/>
        <v/>
      </c>
      <c r="J561" s="508" t="str">
        <f t="shared" si="60"/>
        <v/>
      </c>
      <c r="K561" s="508" t="str">
        <f t="shared" si="61"/>
        <v/>
      </c>
      <c r="L561" s="508"/>
    </row>
    <row r="562" spans="1:12">
      <c r="A562" s="503"/>
      <c r="B562" s="504"/>
      <c r="C562" s="505" t="str">
        <f>IF($B562="","",IFERROR(VLOOKUP($B562,SERVIÇOS!$A:$F,2,0),IFERROR(VLOOKUP($B562,'COMPOSIÇÕES COMPLEMENTARES '!$C:$K,2,0),"")))</f>
        <v/>
      </c>
      <c r="D562" s="506" t="str">
        <f>IF($B562="","",IFERROR(VLOOKUP($B562,SERVIÇOS!$A:$F,3,0),IFERROR(VLOOKUP($B562,'COMPOSIÇÕES COMPLEMENTARES '!$C:$K,3,0),"")))</f>
        <v/>
      </c>
      <c r="E562" s="507"/>
      <c r="F562" s="508" t="str">
        <f>IF($B562="","",IFERROR(VLOOKUP($B562,SERVIÇOS!$A:$F,4,0),IFERROR(VLOOKUP($B562,'COMPOSIÇÕES COMPLEMENTARES '!$C:$K,6,0),"")))</f>
        <v/>
      </c>
      <c r="G562" s="508" t="str">
        <f>IF($B562="","",IFERROR(VLOOKUP($B562,SERVIÇOS!$A:$F,5,0),IFERROR(VLOOKUP($B562,'COMPOSIÇÕES COMPLEMENTARES '!$C:$K,7,0),"")))</f>
        <v/>
      </c>
      <c r="H562" s="508" t="str">
        <f t="shared" si="58"/>
        <v/>
      </c>
      <c r="I562" s="508" t="str">
        <f t="shared" si="59"/>
        <v/>
      </c>
      <c r="J562" s="508" t="str">
        <f t="shared" si="60"/>
        <v/>
      </c>
      <c r="K562" s="508" t="str">
        <f t="shared" si="61"/>
        <v/>
      </c>
      <c r="L562" s="508"/>
    </row>
    <row r="563" spans="1:12">
      <c r="A563" s="503"/>
      <c r="B563" s="504"/>
      <c r="C563" s="505" t="str">
        <f>IF($B563="","",IFERROR(VLOOKUP($B563,SERVIÇOS!$A:$F,2,0),IFERROR(VLOOKUP($B563,'COMPOSIÇÕES COMPLEMENTARES '!$C:$K,2,0),"")))</f>
        <v/>
      </c>
      <c r="D563" s="506" t="str">
        <f>IF($B563="","",IFERROR(VLOOKUP($B563,SERVIÇOS!$A:$F,3,0),IFERROR(VLOOKUP($B563,'COMPOSIÇÕES COMPLEMENTARES '!$C:$K,3,0),"")))</f>
        <v/>
      </c>
      <c r="E563" s="507"/>
      <c r="F563" s="508" t="str">
        <f>IF($B563="","",IFERROR(VLOOKUP($B563,SERVIÇOS!$A:$F,4,0),IFERROR(VLOOKUP($B563,'COMPOSIÇÕES COMPLEMENTARES '!$C:$K,6,0),"")))</f>
        <v/>
      </c>
      <c r="G563" s="508" t="str">
        <f>IF($B563="","",IFERROR(VLOOKUP($B563,SERVIÇOS!$A:$F,5,0),IFERROR(VLOOKUP($B563,'COMPOSIÇÕES COMPLEMENTARES '!$C:$K,7,0),"")))</f>
        <v/>
      </c>
      <c r="H563" s="508" t="str">
        <f t="shared" si="58"/>
        <v/>
      </c>
      <c r="I563" s="508" t="str">
        <f t="shared" si="59"/>
        <v/>
      </c>
      <c r="J563" s="508" t="str">
        <f t="shared" si="60"/>
        <v/>
      </c>
      <c r="K563" s="508" t="str">
        <f t="shared" si="61"/>
        <v/>
      </c>
      <c r="L563" s="508"/>
    </row>
    <row r="564" spans="1:12">
      <c r="A564" s="503"/>
      <c r="B564" s="504"/>
      <c r="C564" s="505" t="str">
        <f>IF($B564="","",IFERROR(VLOOKUP($B564,SERVIÇOS!$A:$F,2,0),IFERROR(VLOOKUP($B564,'COMPOSIÇÕES COMPLEMENTARES '!$C:$K,2,0),"")))</f>
        <v/>
      </c>
      <c r="D564" s="506" t="str">
        <f>IF($B564="","",IFERROR(VLOOKUP($B564,SERVIÇOS!$A:$F,3,0),IFERROR(VLOOKUP($B564,'COMPOSIÇÕES COMPLEMENTARES '!$C:$K,3,0),"")))</f>
        <v/>
      </c>
      <c r="E564" s="507"/>
      <c r="F564" s="508" t="str">
        <f>IF($B564="","",IFERROR(VLOOKUP($B564,SERVIÇOS!$A:$F,4,0),IFERROR(VLOOKUP($B564,'COMPOSIÇÕES COMPLEMENTARES '!$C:$K,6,0),"")))</f>
        <v/>
      </c>
      <c r="G564" s="508" t="str">
        <f>IF($B564="","",IFERROR(VLOOKUP($B564,SERVIÇOS!$A:$F,5,0),IFERROR(VLOOKUP($B564,'COMPOSIÇÕES COMPLEMENTARES '!$C:$K,7,0),"")))</f>
        <v/>
      </c>
      <c r="H564" s="508" t="str">
        <f t="shared" si="58"/>
        <v/>
      </c>
      <c r="I564" s="508" t="str">
        <f t="shared" si="59"/>
        <v/>
      </c>
      <c r="J564" s="508" t="str">
        <f t="shared" si="60"/>
        <v/>
      </c>
      <c r="K564" s="508" t="str">
        <f t="shared" si="61"/>
        <v/>
      </c>
      <c r="L564" s="508"/>
    </row>
    <row r="565" spans="1:12">
      <c r="A565" s="503"/>
      <c r="B565" s="504"/>
      <c r="C565" s="505" t="str">
        <f>IF($B565="","",IFERROR(VLOOKUP($B565,SERVIÇOS!$A:$F,2,0),IFERROR(VLOOKUP($B565,'COMPOSIÇÕES COMPLEMENTARES '!$C:$K,2,0),"")))</f>
        <v/>
      </c>
      <c r="D565" s="506" t="str">
        <f>IF($B565="","",IFERROR(VLOOKUP($B565,SERVIÇOS!$A:$F,3,0),IFERROR(VLOOKUP($B565,'COMPOSIÇÕES COMPLEMENTARES '!$C:$K,3,0),"")))</f>
        <v/>
      </c>
      <c r="E565" s="507"/>
      <c r="F565" s="508" t="str">
        <f>IF($B565="","",IFERROR(VLOOKUP($B565,SERVIÇOS!$A:$F,4,0),IFERROR(VLOOKUP($B565,'COMPOSIÇÕES COMPLEMENTARES '!$C:$K,6,0),"")))</f>
        <v/>
      </c>
      <c r="G565" s="508" t="str">
        <f>IF($B565="","",IFERROR(VLOOKUP($B565,SERVIÇOS!$A:$F,5,0),IFERROR(VLOOKUP($B565,'COMPOSIÇÕES COMPLEMENTARES '!$C:$K,7,0),"")))</f>
        <v/>
      </c>
      <c r="H565" s="508" t="str">
        <f t="shared" si="58"/>
        <v/>
      </c>
      <c r="I565" s="508" t="str">
        <f t="shared" si="59"/>
        <v/>
      </c>
      <c r="J565" s="508" t="str">
        <f t="shared" si="60"/>
        <v/>
      </c>
      <c r="K565" s="508" t="str">
        <f t="shared" si="61"/>
        <v/>
      </c>
      <c r="L565" s="508"/>
    </row>
    <row r="566" spans="1:12">
      <c r="A566" s="503"/>
      <c r="B566" s="504"/>
      <c r="C566" s="505" t="str">
        <f>IF($B566="","",IFERROR(VLOOKUP($B566,SERVIÇOS!$A:$F,2,0),IFERROR(VLOOKUP($B566,'COMPOSIÇÕES COMPLEMENTARES '!$C:$K,2,0),"")))</f>
        <v/>
      </c>
      <c r="D566" s="506" t="str">
        <f>IF($B566="","",IFERROR(VLOOKUP($B566,SERVIÇOS!$A:$F,3,0),IFERROR(VLOOKUP($B566,'COMPOSIÇÕES COMPLEMENTARES '!$C:$K,3,0),"")))</f>
        <v/>
      </c>
      <c r="E566" s="507"/>
      <c r="F566" s="508" t="str">
        <f>IF($B566="","",IFERROR(VLOOKUP($B566,SERVIÇOS!$A:$F,4,0),IFERROR(VLOOKUP($B566,'COMPOSIÇÕES COMPLEMENTARES '!$C:$K,6,0),"")))</f>
        <v/>
      </c>
      <c r="G566" s="508" t="str">
        <f>IF($B566="","",IFERROR(VLOOKUP($B566,SERVIÇOS!$A:$F,5,0),IFERROR(VLOOKUP($B566,'COMPOSIÇÕES COMPLEMENTARES '!$C:$K,7,0),"")))</f>
        <v/>
      </c>
      <c r="H566" s="508" t="str">
        <f t="shared" si="58"/>
        <v/>
      </c>
      <c r="I566" s="508" t="str">
        <f t="shared" si="59"/>
        <v/>
      </c>
      <c r="J566" s="508" t="str">
        <f t="shared" si="60"/>
        <v/>
      </c>
      <c r="K566" s="508" t="str">
        <f t="shared" si="61"/>
        <v/>
      </c>
      <c r="L566" s="508"/>
    </row>
    <row r="567" spans="1:12">
      <c r="A567" s="503"/>
      <c r="B567" s="504"/>
      <c r="C567" s="505" t="str">
        <f>IF($B567="","",IFERROR(VLOOKUP($B567,SERVIÇOS!$A:$F,2,0),IFERROR(VLOOKUP($B567,'COMPOSIÇÕES COMPLEMENTARES '!$C:$K,2,0),"")))</f>
        <v/>
      </c>
      <c r="D567" s="506" t="str">
        <f>IF($B567="","",IFERROR(VLOOKUP($B567,SERVIÇOS!$A:$F,3,0),IFERROR(VLOOKUP($B567,'COMPOSIÇÕES COMPLEMENTARES '!$C:$K,3,0),"")))</f>
        <v/>
      </c>
      <c r="E567" s="507"/>
      <c r="F567" s="508" t="str">
        <f>IF($B567="","",IFERROR(VLOOKUP($B567,SERVIÇOS!$A:$F,4,0),IFERROR(VLOOKUP($B567,'COMPOSIÇÕES COMPLEMENTARES '!$C:$K,6,0),"")))</f>
        <v/>
      </c>
      <c r="G567" s="508" t="str">
        <f>IF($B567="","",IFERROR(VLOOKUP($B567,SERVIÇOS!$A:$F,5,0),IFERROR(VLOOKUP($B567,'COMPOSIÇÕES COMPLEMENTARES '!$C:$K,7,0),"")))</f>
        <v/>
      </c>
      <c r="H567" s="508" t="str">
        <f t="shared" si="58"/>
        <v/>
      </c>
      <c r="I567" s="508" t="str">
        <f t="shared" si="59"/>
        <v/>
      </c>
      <c r="J567" s="508" t="str">
        <f t="shared" si="60"/>
        <v/>
      </c>
      <c r="K567" s="508" t="str">
        <f t="shared" si="61"/>
        <v/>
      </c>
      <c r="L567" s="508"/>
    </row>
    <row r="568" spans="1:12">
      <c r="A568" s="503"/>
      <c r="B568" s="504"/>
      <c r="C568" s="505" t="str">
        <f>IF($B568="","",IFERROR(VLOOKUP($B568,SERVIÇOS!$A:$F,2,0),IFERROR(VLOOKUP($B568,'COMPOSIÇÕES COMPLEMENTARES '!$C:$K,2,0),"")))</f>
        <v/>
      </c>
      <c r="D568" s="506" t="str">
        <f>IF($B568="","",IFERROR(VLOOKUP($B568,SERVIÇOS!$A:$F,3,0),IFERROR(VLOOKUP($B568,'COMPOSIÇÕES COMPLEMENTARES '!$C:$K,3,0),"")))</f>
        <v/>
      </c>
      <c r="E568" s="507"/>
      <c r="F568" s="508" t="str">
        <f>IF($B568="","",IFERROR(VLOOKUP($B568,SERVIÇOS!$A:$F,4,0),IFERROR(VLOOKUP($B568,'COMPOSIÇÕES COMPLEMENTARES '!$C:$K,6,0),"")))</f>
        <v/>
      </c>
      <c r="G568" s="508" t="str">
        <f>IF($B568="","",IFERROR(VLOOKUP($B568,SERVIÇOS!$A:$F,5,0),IFERROR(VLOOKUP($B568,'COMPOSIÇÕES COMPLEMENTARES '!$C:$K,7,0),"")))</f>
        <v/>
      </c>
      <c r="H568" s="508" t="str">
        <f t="shared" si="58"/>
        <v/>
      </c>
      <c r="I568" s="508" t="str">
        <f t="shared" si="59"/>
        <v/>
      </c>
      <c r="J568" s="508" t="str">
        <f t="shared" si="60"/>
        <v/>
      </c>
      <c r="K568" s="508" t="str">
        <f t="shared" si="61"/>
        <v/>
      </c>
      <c r="L568" s="508"/>
    </row>
    <row r="569" spans="1:12">
      <c r="A569" s="503"/>
      <c r="B569" s="504"/>
      <c r="C569" s="505" t="str">
        <f>IF($B569="","",IFERROR(VLOOKUP($B569,SERVIÇOS!$A:$F,2,0),IFERROR(VLOOKUP($B569,'COMPOSIÇÕES COMPLEMENTARES '!$C:$K,2,0),"")))</f>
        <v/>
      </c>
      <c r="D569" s="506" t="str">
        <f>IF($B569="","",IFERROR(VLOOKUP($B569,SERVIÇOS!$A:$F,3,0),IFERROR(VLOOKUP($B569,'COMPOSIÇÕES COMPLEMENTARES '!$C:$K,3,0),"")))</f>
        <v/>
      </c>
      <c r="E569" s="507"/>
      <c r="F569" s="508" t="str">
        <f>IF($B569="","",IFERROR(VLOOKUP($B569,SERVIÇOS!$A:$F,4,0),IFERROR(VLOOKUP($B569,'COMPOSIÇÕES COMPLEMENTARES '!$C:$K,6,0),"")))</f>
        <v/>
      </c>
      <c r="G569" s="508" t="str">
        <f>IF($B569="","",IFERROR(VLOOKUP($B569,SERVIÇOS!$A:$F,5,0),IFERROR(VLOOKUP($B569,'COMPOSIÇÕES COMPLEMENTARES '!$C:$K,7,0),"")))</f>
        <v/>
      </c>
      <c r="H569" s="508" t="str">
        <f t="shared" si="58"/>
        <v/>
      </c>
      <c r="I569" s="508" t="str">
        <f t="shared" si="59"/>
        <v/>
      </c>
      <c r="J569" s="508" t="str">
        <f t="shared" si="60"/>
        <v/>
      </c>
      <c r="K569" s="508" t="str">
        <f t="shared" si="61"/>
        <v/>
      </c>
      <c r="L569" s="508"/>
    </row>
    <row r="570" spans="1:12">
      <c r="A570" s="503"/>
      <c r="B570" s="504"/>
      <c r="C570" s="505" t="str">
        <f>IF($B570="","",IFERROR(VLOOKUP($B570,SERVIÇOS!$A:$F,2,0),IFERROR(VLOOKUP($B570,'COMPOSIÇÕES COMPLEMENTARES '!$C:$K,2,0),"")))</f>
        <v/>
      </c>
      <c r="D570" s="506" t="str">
        <f>IF($B570="","",IFERROR(VLOOKUP($B570,SERVIÇOS!$A:$F,3,0),IFERROR(VLOOKUP($B570,'COMPOSIÇÕES COMPLEMENTARES '!$C:$K,3,0),"")))</f>
        <v/>
      </c>
      <c r="E570" s="507"/>
      <c r="F570" s="508" t="str">
        <f>IF($B570="","",IFERROR(VLOOKUP($B570,SERVIÇOS!$A:$F,4,0),IFERROR(VLOOKUP($B570,'COMPOSIÇÕES COMPLEMENTARES '!$C:$K,6,0),"")))</f>
        <v/>
      </c>
      <c r="G570" s="508" t="str">
        <f>IF($B570="","",IFERROR(VLOOKUP($B570,SERVIÇOS!$A:$F,5,0),IFERROR(VLOOKUP($B570,'COMPOSIÇÕES COMPLEMENTARES '!$C:$K,7,0),"")))</f>
        <v/>
      </c>
      <c r="H570" s="508" t="str">
        <f t="shared" si="58"/>
        <v/>
      </c>
      <c r="I570" s="508" t="str">
        <f t="shared" si="59"/>
        <v/>
      </c>
      <c r="J570" s="508" t="str">
        <f t="shared" si="60"/>
        <v/>
      </c>
      <c r="K570" s="508" t="str">
        <f t="shared" si="61"/>
        <v/>
      </c>
      <c r="L570" s="508"/>
    </row>
    <row r="571" spans="1:12">
      <c r="A571" s="503"/>
      <c r="B571" s="504"/>
      <c r="C571" s="505" t="str">
        <f>IF($B571="","",IFERROR(VLOOKUP($B571,SERVIÇOS!$A:$F,2,0),IFERROR(VLOOKUP($B571,'COMPOSIÇÕES COMPLEMENTARES '!$C:$K,2,0),"")))</f>
        <v/>
      </c>
      <c r="D571" s="506" t="str">
        <f>IF($B571="","",IFERROR(VLOOKUP($B571,SERVIÇOS!$A:$F,3,0),IFERROR(VLOOKUP($B571,'COMPOSIÇÕES COMPLEMENTARES '!$C:$K,3,0),"")))</f>
        <v/>
      </c>
      <c r="E571" s="507"/>
      <c r="F571" s="508" t="str">
        <f>IF($B571="","",IFERROR(VLOOKUP($B571,SERVIÇOS!$A:$F,4,0),IFERROR(VLOOKUP($B571,'COMPOSIÇÕES COMPLEMENTARES '!$C:$K,6,0),"")))</f>
        <v/>
      </c>
      <c r="G571" s="508" t="str">
        <f>IF($B571="","",IFERROR(VLOOKUP($B571,SERVIÇOS!$A:$F,5,0),IFERROR(VLOOKUP($B571,'COMPOSIÇÕES COMPLEMENTARES '!$C:$K,7,0),"")))</f>
        <v/>
      </c>
      <c r="H571" s="508" t="str">
        <f t="shared" si="58"/>
        <v/>
      </c>
      <c r="I571" s="508" t="str">
        <f t="shared" si="59"/>
        <v/>
      </c>
      <c r="J571" s="508" t="str">
        <f t="shared" si="60"/>
        <v/>
      </c>
      <c r="K571" s="508" t="str">
        <f t="shared" si="61"/>
        <v/>
      </c>
      <c r="L571" s="508"/>
    </row>
    <row r="572" spans="1:12">
      <c r="A572" s="503"/>
      <c r="B572" s="504"/>
      <c r="C572" s="505" t="str">
        <f>IF($B572="","",IFERROR(VLOOKUP($B572,SERVIÇOS!$A:$F,2,0),IFERROR(VLOOKUP($B572,'COMPOSIÇÕES COMPLEMENTARES '!$C:$K,2,0),"")))</f>
        <v/>
      </c>
      <c r="D572" s="506" t="str">
        <f>IF($B572="","",IFERROR(VLOOKUP($B572,SERVIÇOS!$A:$F,3,0),IFERROR(VLOOKUP($B572,'COMPOSIÇÕES COMPLEMENTARES '!$C:$K,3,0),"")))</f>
        <v/>
      </c>
      <c r="E572" s="507"/>
      <c r="F572" s="508" t="str">
        <f>IF($B572="","",IFERROR(VLOOKUP($B572,SERVIÇOS!$A:$F,4,0),IFERROR(VLOOKUP($B572,'COMPOSIÇÕES COMPLEMENTARES '!$C:$K,6,0),"")))</f>
        <v/>
      </c>
      <c r="G572" s="508" t="str">
        <f>IF($B572="","",IFERROR(VLOOKUP($B572,SERVIÇOS!$A:$F,5,0),IFERROR(VLOOKUP($B572,'COMPOSIÇÕES COMPLEMENTARES '!$C:$K,7,0),"")))</f>
        <v/>
      </c>
      <c r="H572" s="508" t="str">
        <f t="shared" si="58"/>
        <v/>
      </c>
      <c r="I572" s="508" t="str">
        <f t="shared" si="59"/>
        <v/>
      </c>
      <c r="J572" s="508" t="str">
        <f t="shared" si="60"/>
        <v/>
      </c>
      <c r="K572" s="508" t="str">
        <f t="shared" si="61"/>
        <v/>
      </c>
      <c r="L572" s="508"/>
    </row>
    <row r="573" spans="1:12">
      <c r="A573" s="503"/>
      <c r="B573" s="504"/>
      <c r="C573" s="505" t="str">
        <f>IF($B573="","",IFERROR(VLOOKUP($B573,SERVIÇOS!$A:$F,2,0),IFERROR(VLOOKUP($B573,'COMPOSIÇÕES COMPLEMENTARES '!$C:$K,2,0),"")))</f>
        <v/>
      </c>
      <c r="D573" s="506" t="str">
        <f>IF($B573="","",IFERROR(VLOOKUP($B573,SERVIÇOS!$A:$F,3,0),IFERROR(VLOOKUP($B573,'COMPOSIÇÕES COMPLEMENTARES '!$C:$K,3,0),"")))</f>
        <v/>
      </c>
      <c r="E573" s="507"/>
      <c r="F573" s="508" t="str">
        <f>IF($B573="","",IFERROR(VLOOKUP($B573,SERVIÇOS!$A:$F,4,0),IFERROR(VLOOKUP($B573,'COMPOSIÇÕES COMPLEMENTARES '!$C:$K,6,0),"")))</f>
        <v/>
      </c>
      <c r="G573" s="508" t="str">
        <f>IF($B573="","",IFERROR(VLOOKUP($B573,SERVIÇOS!$A:$F,5,0),IFERROR(VLOOKUP($B573,'COMPOSIÇÕES COMPLEMENTARES '!$C:$K,7,0),"")))</f>
        <v/>
      </c>
      <c r="H573" s="508" t="str">
        <f t="shared" si="58"/>
        <v/>
      </c>
      <c r="I573" s="508" t="str">
        <f t="shared" si="59"/>
        <v/>
      </c>
      <c r="J573" s="508" t="str">
        <f t="shared" si="60"/>
        <v/>
      </c>
      <c r="K573" s="508" t="str">
        <f t="shared" si="61"/>
        <v/>
      </c>
      <c r="L573" s="508"/>
    </row>
    <row r="574" spans="1:12">
      <c r="A574" s="503"/>
      <c r="B574" s="504"/>
      <c r="C574" s="505" t="str">
        <f>IF($B574="","",IFERROR(VLOOKUP($B574,SERVIÇOS!$A:$F,2,0),IFERROR(VLOOKUP($B574,'COMPOSIÇÕES COMPLEMENTARES '!$C:$K,2,0),"")))</f>
        <v/>
      </c>
      <c r="D574" s="506" t="str">
        <f>IF($B574="","",IFERROR(VLOOKUP($B574,SERVIÇOS!$A:$F,3,0),IFERROR(VLOOKUP($B574,'COMPOSIÇÕES COMPLEMENTARES '!$C:$K,3,0),"")))</f>
        <v/>
      </c>
      <c r="E574" s="507"/>
      <c r="F574" s="508" t="str">
        <f>IF($B574="","",IFERROR(VLOOKUP($B574,SERVIÇOS!$A:$F,4,0),IFERROR(VLOOKUP($B574,'COMPOSIÇÕES COMPLEMENTARES '!$C:$K,6,0),"")))</f>
        <v/>
      </c>
      <c r="G574" s="508" t="str">
        <f>IF($B574="","",IFERROR(VLOOKUP($B574,SERVIÇOS!$A:$F,5,0),IFERROR(VLOOKUP($B574,'COMPOSIÇÕES COMPLEMENTARES '!$C:$K,7,0),"")))</f>
        <v/>
      </c>
      <c r="H574" s="508" t="str">
        <f t="shared" si="58"/>
        <v/>
      </c>
      <c r="I574" s="508" t="str">
        <f t="shared" si="59"/>
        <v/>
      </c>
      <c r="J574" s="508" t="str">
        <f t="shared" si="60"/>
        <v/>
      </c>
      <c r="K574" s="508" t="str">
        <f t="shared" si="61"/>
        <v/>
      </c>
      <c r="L574" s="508"/>
    </row>
    <row r="575" spans="1:12">
      <c r="A575" s="503"/>
      <c r="B575" s="504"/>
      <c r="C575" s="505" t="str">
        <f>IF($B575="","",IFERROR(VLOOKUP($B575,SERVIÇOS!$A:$F,2,0),IFERROR(VLOOKUP($B575,'COMPOSIÇÕES COMPLEMENTARES '!$C:$K,2,0),"")))</f>
        <v/>
      </c>
      <c r="D575" s="506" t="str">
        <f>IF($B575="","",IFERROR(VLOOKUP($B575,SERVIÇOS!$A:$F,3,0),IFERROR(VLOOKUP($B575,'COMPOSIÇÕES COMPLEMENTARES '!$C:$K,3,0),"")))</f>
        <v/>
      </c>
      <c r="E575" s="507"/>
      <c r="F575" s="508" t="str">
        <f>IF($B575="","",IFERROR(VLOOKUP($B575,SERVIÇOS!$A:$F,4,0),IFERROR(VLOOKUP($B575,'COMPOSIÇÕES COMPLEMENTARES '!$C:$K,6,0),"")))</f>
        <v/>
      </c>
      <c r="G575" s="508" t="str">
        <f>IF($B575="","",IFERROR(VLOOKUP($B575,SERVIÇOS!$A:$F,5,0),IFERROR(VLOOKUP($B575,'COMPOSIÇÕES COMPLEMENTARES '!$C:$K,7,0),"")))</f>
        <v/>
      </c>
      <c r="H575" s="508" t="str">
        <f t="shared" si="58"/>
        <v/>
      </c>
      <c r="I575" s="508" t="str">
        <f t="shared" si="59"/>
        <v/>
      </c>
      <c r="J575" s="508" t="str">
        <f t="shared" si="60"/>
        <v/>
      </c>
      <c r="K575" s="508" t="str">
        <f t="shared" si="61"/>
        <v/>
      </c>
      <c r="L575" s="508"/>
    </row>
    <row r="576" spans="1:12">
      <c r="A576" s="503"/>
      <c r="B576" s="504"/>
      <c r="C576" s="505" t="str">
        <f>IF($B576="","",IFERROR(VLOOKUP($B576,SERVIÇOS!$A:$F,2,0),IFERROR(VLOOKUP($B576,'COMPOSIÇÕES COMPLEMENTARES '!$C:$K,2,0),"")))</f>
        <v/>
      </c>
      <c r="D576" s="506" t="str">
        <f>IF($B576="","",IFERROR(VLOOKUP($B576,SERVIÇOS!$A:$F,3,0),IFERROR(VLOOKUP($B576,'COMPOSIÇÕES COMPLEMENTARES '!$C:$K,3,0),"")))</f>
        <v/>
      </c>
      <c r="E576" s="507"/>
      <c r="F576" s="508" t="str">
        <f>IF($B576="","",IFERROR(VLOOKUP($B576,SERVIÇOS!$A:$F,4,0),IFERROR(VLOOKUP($B576,'COMPOSIÇÕES COMPLEMENTARES '!$C:$K,6,0),"")))</f>
        <v/>
      </c>
      <c r="G576" s="508" t="str">
        <f>IF($B576="","",IFERROR(VLOOKUP($B576,SERVIÇOS!$A:$F,5,0),IFERROR(VLOOKUP($B576,'COMPOSIÇÕES COMPLEMENTARES '!$C:$K,7,0),"")))</f>
        <v/>
      </c>
      <c r="H576" s="508" t="str">
        <f t="shared" si="58"/>
        <v/>
      </c>
      <c r="I576" s="508" t="str">
        <f t="shared" si="59"/>
        <v/>
      </c>
      <c r="J576" s="508" t="str">
        <f t="shared" si="60"/>
        <v/>
      </c>
      <c r="K576" s="508" t="str">
        <f t="shared" si="61"/>
        <v/>
      </c>
      <c r="L576" s="508"/>
    </row>
    <row r="577" spans="1:12">
      <c r="A577" s="503"/>
      <c r="B577" s="504"/>
      <c r="C577" s="505" t="str">
        <f>IF($B577="","",IFERROR(VLOOKUP($B577,SERVIÇOS!$A:$F,2,0),IFERROR(VLOOKUP($B577,'COMPOSIÇÕES COMPLEMENTARES '!$C:$K,2,0),"")))</f>
        <v/>
      </c>
      <c r="D577" s="506" t="str">
        <f>IF($B577="","",IFERROR(VLOOKUP($B577,SERVIÇOS!$A:$F,3,0),IFERROR(VLOOKUP($B577,'COMPOSIÇÕES COMPLEMENTARES '!$C:$K,3,0),"")))</f>
        <v/>
      </c>
      <c r="E577" s="507"/>
      <c r="F577" s="508" t="str">
        <f>IF($B577="","",IFERROR(VLOOKUP($B577,SERVIÇOS!$A:$F,4,0),IFERROR(VLOOKUP($B577,'COMPOSIÇÕES COMPLEMENTARES '!$C:$K,6,0),"")))</f>
        <v/>
      </c>
      <c r="G577" s="508" t="str">
        <f>IF($B577="","",IFERROR(VLOOKUP($B577,SERVIÇOS!$A:$F,5,0),IFERROR(VLOOKUP($B577,'COMPOSIÇÕES COMPLEMENTARES '!$C:$K,7,0),"")))</f>
        <v/>
      </c>
      <c r="H577" s="508" t="str">
        <f t="shared" si="58"/>
        <v/>
      </c>
      <c r="I577" s="508" t="str">
        <f t="shared" si="59"/>
        <v/>
      </c>
      <c r="J577" s="508" t="str">
        <f t="shared" si="60"/>
        <v/>
      </c>
      <c r="K577" s="508" t="str">
        <f t="shared" si="61"/>
        <v/>
      </c>
      <c r="L577" s="508"/>
    </row>
    <row r="578" spans="1:12">
      <c r="A578" s="503"/>
      <c r="B578" s="504"/>
      <c r="C578" s="505" t="str">
        <f>IF($B578="","",IFERROR(VLOOKUP($B578,SERVIÇOS!$A:$F,2,0),IFERROR(VLOOKUP($B578,'COMPOSIÇÕES COMPLEMENTARES '!$C:$K,2,0),"")))</f>
        <v/>
      </c>
      <c r="D578" s="506" t="str">
        <f>IF($B578="","",IFERROR(VLOOKUP($B578,SERVIÇOS!$A:$F,3,0),IFERROR(VLOOKUP($B578,'COMPOSIÇÕES COMPLEMENTARES '!$C:$K,3,0),"")))</f>
        <v/>
      </c>
      <c r="E578" s="507"/>
      <c r="F578" s="508" t="str">
        <f>IF($B578="","",IFERROR(VLOOKUP($B578,SERVIÇOS!$A:$F,4,0),IFERROR(VLOOKUP($B578,'COMPOSIÇÕES COMPLEMENTARES '!$C:$K,6,0),"")))</f>
        <v/>
      </c>
      <c r="G578" s="508" t="str">
        <f>IF($B578="","",IFERROR(VLOOKUP($B578,SERVIÇOS!$A:$F,5,0),IFERROR(VLOOKUP($B578,'COMPOSIÇÕES COMPLEMENTARES '!$C:$K,7,0),"")))</f>
        <v/>
      </c>
      <c r="H578" s="508" t="str">
        <f t="shared" si="58"/>
        <v/>
      </c>
      <c r="I578" s="508" t="str">
        <f t="shared" si="59"/>
        <v/>
      </c>
      <c r="J578" s="508" t="str">
        <f t="shared" si="60"/>
        <v/>
      </c>
      <c r="K578" s="508" t="str">
        <f t="shared" si="61"/>
        <v/>
      </c>
      <c r="L578" s="508"/>
    </row>
    <row r="579" spans="1:12">
      <c r="A579" s="503"/>
      <c r="B579" s="504"/>
      <c r="C579" s="505" t="str">
        <f>IF($B579="","",IFERROR(VLOOKUP($B579,SERVIÇOS!$A:$F,2,0),IFERROR(VLOOKUP($B579,'COMPOSIÇÕES COMPLEMENTARES '!$C:$K,2,0),"")))</f>
        <v/>
      </c>
      <c r="D579" s="506" t="str">
        <f>IF($B579="","",IFERROR(VLOOKUP($B579,SERVIÇOS!$A:$F,3,0),IFERROR(VLOOKUP($B579,'COMPOSIÇÕES COMPLEMENTARES '!$C:$K,3,0),"")))</f>
        <v/>
      </c>
      <c r="E579" s="507"/>
      <c r="F579" s="508" t="str">
        <f>IF($B579="","",IFERROR(VLOOKUP($B579,SERVIÇOS!$A:$F,4,0),IFERROR(VLOOKUP($B579,'COMPOSIÇÕES COMPLEMENTARES '!$C:$K,6,0),"")))</f>
        <v/>
      </c>
      <c r="G579" s="508" t="str">
        <f>IF($B579="","",IFERROR(VLOOKUP($B579,SERVIÇOS!$A:$F,5,0),IFERROR(VLOOKUP($B579,'COMPOSIÇÕES COMPLEMENTARES '!$C:$K,7,0),"")))</f>
        <v/>
      </c>
      <c r="H579" s="508" t="str">
        <f t="shared" si="58"/>
        <v/>
      </c>
      <c r="I579" s="508" t="str">
        <f t="shared" si="59"/>
        <v/>
      </c>
      <c r="J579" s="508" t="str">
        <f t="shared" si="60"/>
        <v/>
      </c>
      <c r="K579" s="508" t="str">
        <f t="shared" si="61"/>
        <v/>
      </c>
      <c r="L579" s="508"/>
    </row>
    <row r="580" spans="1:12">
      <c r="A580" s="503"/>
      <c r="B580" s="504"/>
      <c r="C580" s="505" t="str">
        <f>IF($B580="","",IFERROR(VLOOKUP($B580,SERVIÇOS!$A:$F,2,0),IFERROR(VLOOKUP($B580,'COMPOSIÇÕES COMPLEMENTARES '!$C:$K,2,0),"")))</f>
        <v/>
      </c>
      <c r="D580" s="506" t="str">
        <f>IF($B580="","",IFERROR(VLOOKUP($B580,SERVIÇOS!$A:$F,3,0),IFERROR(VLOOKUP($B580,'COMPOSIÇÕES COMPLEMENTARES '!$C:$K,3,0),"")))</f>
        <v/>
      </c>
      <c r="E580" s="507"/>
      <c r="F580" s="508" t="str">
        <f>IF($B580="","",IFERROR(VLOOKUP($B580,SERVIÇOS!$A:$F,4,0),IFERROR(VLOOKUP($B580,'COMPOSIÇÕES COMPLEMENTARES '!$C:$K,6,0),"")))</f>
        <v/>
      </c>
      <c r="G580" s="508" t="str">
        <f>IF($B580="","",IFERROR(VLOOKUP($B580,SERVIÇOS!$A:$F,5,0),IFERROR(VLOOKUP($B580,'COMPOSIÇÕES COMPLEMENTARES '!$C:$K,7,0),"")))</f>
        <v/>
      </c>
      <c r="H580" s="508" t="str">
        <f t="shared" si="58"/>
        <v/>
      </c>
      <c r="I580" s="508" t="str">
        <f t="shared" si="59"/>
        <v/>
      </c>
      <c r="J580" s="508" t="str">
        <f t="shared" si="60"/>
        <v/>
      </c>
      <c r="K580" s="508" t="str">
        <f t="shared" si="61"/>
        <v/>
      </c>
      <c r="L580" s="508"/>
    </row>
    <row r="581" spans="1:12">
      <c r="A581" s="503"/>
      <c r="B581" s="504"/>
      <c r="C581" s="505" t="str">
        <f>IF($B581="","",IFERROR(VLOOKUP($B581,SERVIÇOS!$A:$F,2,0),IFERROR(VLOOKUP($B581,'COMPOSIÇÕES COMPLEMENTARES '!$C:$K,2,0),"")))</f>
        <v/>
      </c>
      <c r="D581" s="506" t="str">
        <f>IF($B581="","",IFERROR(VLOOKUP($B581,SERVIÇOS!$A:$F,3,0),IFERROR(VLOOKUP($B581,'COMPOSIÇÕES COMPLEMENTARES '!$C:$K,3,0),"")))</f>
        <v/>
      </c>
      <c r="E581" s="507"/>
      <c r="F581" s="508" t="str">
        <f>IF($B581="","",IFERROR(VLOOKUP($B581,SERVIÇOS!$A:$F,4,0),IFERROR(VLOOKUP($B581,'COMPOSIÇÕES COMPLEMENTARES '!$C:$K,6,0),"")))</f>
        <v/>
      </c>
      <c r="G581" s="508" t="str">
        <f>IF($B581="","",IFERROR(VLOOKUP($B581,SERVIÇOS!$A:$F,5,0),IFERROR(VLOOKUP($B581,'COMPOSIÇÕES COMPLEMENTARES '!$C:$K,7,0),"")))</f>
        <v/>
      </c>
      <c r="H581" s="508" t="str">
        <f t="shared" si="58"/>
        <v/>
      </c>
      <c r="I581" s="508" t="str">
        <f t="shared" si="59"/>
        <v/>
      </c>
      <c r="J581" s="508" t="str">
        <f t="shared" si="60"/>
        <v/>
      </c>
      <c r="K581" s="508" t="str">
        <f t="shared" si="61"/>
        <v/>
      </c>
      <c r="L581" s="508"/>
    </row>
    <row r="582" spans="1:12">
      <c r="A582" s="503"/>
      <c r="B582" s="504"/>
      <c r="C582" s="505" t="str">
        <f>IF($B582="","",IFERROR(VLOOKUP($B582,SERVIÇOS!$A:$F,2,0),IFERROR(VLOOKUP($B582,'COMPOSIÇÕES COMPLEMENTARES '!$C:$K,2,0),"")))</f>
        <v/>
      </c>
      <c r="D582" s="506" t="str">
        <f>IF($B582="","",IFERROR(VLOOKUP($B582,SERVIÇOS!$A:$F,3,0),IFERROR(VLOOKUP($B582,'COMPOSIÇÕES COMPLEMENTARES '!$C:$K,3,0),"")))</f>
        <v/>
      </c>
      <c r="E582" s="507"/>
      <c r="F582" s="508" t="str">
        <f>IF($B582="","",IFERROR(VLOOKUP($B582,SERVIÇOS!$A:$F,4,0),IFERROR(VLOOKUP($B582,'COMPOSIÇÕES COMPLEMENTARES '!$C:$K,6,0),"")))</f>
        <v/>
      </c>
      <c r="G582" s="508" t="str">
        <f>IF($B582="","",IFERROR(VLOOKUP($B582,SERVIÇOS!$A:$F,5,0),IFERROR(VLOOKUP($B582,'COMPOSIÇÕES COMPLEMENTARES '!$C:$K,7,0),"")))</f>
        <v/>
      </c>
      <c r="H582" s="508" t="str">
        <f t="shared" si="58"/>
        <v/>
      </c>
      <c r="I582" s="508" t="str">
        <f t="shared" si="59"/>
        <v/>
      </c>
      <c r="J582" s="508" t="str">
        <f t="shared" si="60"/>
        <v/>
      </c>
      <c r="K582" s="508" t="str">
        <f t="shared" si="61"/>
        <v/>
      </c>
      <c r="L582" s="508"/>
    </row>
    <row r="583" spans="1:12">
      <c r="A583" s="503"/>
      <c r="B583" s="504"/>
      <c r="C583" s="505" t="str">
        <f>IF($B583="","",IFERROR(VLOOKUP($B583,SERVIÇOS!$A:$F,2,0),IFERROR(VLOOKUP($B583,'COMPOSIÇÕES COMPLEMENTARES '!$C:$K,2,0),"")))</f>
        <v/>
      </c>
      <c r="D583" s="506" t="str">
        <f>IF($B583="","",IFERROR(VLOOKUP($B583,SERVIÇOS!$A:$F,3,0),IFERROR(VLOOKUP($B583,'COMPOSIÇÕES COMPLEMENTARES '!$C:$K,3,0),"")))</f>
        <v/>
      </c>
      <c r="E583" s="507"/>
      <c r="F583" s="508" t="str">
        <f>IF($B583="","",IFERROR(VLOOKUP($B583,SERVIÇOS!$A:$F,4,0),IFERROR(VLOOKUP($B583,'COMPOSIÇÕES COMPLEMENTARES '!$C:$K,6,0),"")))</f>
        <v/>
      </c>
      <c r="G583" s="508" t="str">
        <f>IF($B583="","",IFERROR(VLOOKUP($B583,SERVIÇOS!$A:$F,5,0),IFERROR(VLOOKUP($B583,'COMPOSIÇÕES COMPLEMENTARES '!$C:$K,7,0),"")))</f>
        <v/>
      </c>
      <c r="H583" s="508" t="str">
        <f t="shared" si="58"/>
        <v/>
      </c>
      <c r="I583" s="508" t="str">
        <f t="shared" si="59"/>
        <v/>
      </c>
      <c r="J583" s="508" t="str">
        <f t="shared" si="60"/>
        <v/>
      </c>
      <c r="K583" s="508" t="str">
        <f t="shared" si="61"/>
        <v/>
      </c>
      <c r="L583" s="508"/>
    </row>
    <row r="584" spans="1:12">
      <c r="A584" s="503"/>
      <c r="B584" s="504"/>
      <c r="C584" s="505" t="str">
        <f>IF($B584="","",IFERROR(VLOOKUP($B584,SERVIÇOS!$A:$F,2,0),IFERROR(VLOOKUP($B584,'COMPOSIÇÕES COMPLEMENTARES '!$C:$K,2,0),"")))</f>
        <v/>
      </c>
      <c r="D584" s="506" t="str">
        <f>IF($B584="","",IFERROR(VLOOKUP($B584,SERVIÇOS!$A:$F,3,0),IFERROR(VLOOKUP($B584,'COMPOSIÇÕES COMPLEMENTARES '!$C:$K,3,0),"")))</f>
        <v/>
      </c>
      <c r="E584" s="507"/>
      <c r="F584" s="508" t="str">
        <f>IF($B584="","",IFERROR(VLOOKUP($B584,SERVIÇOS!$A:$F,4,0),IFERROR(VLOOKUP($B584,'COMPOSIÇÕES COMPLEMENTARES '!$C:$K,6,0),"")))</f>
        <v/>
      </c>
      <c r="G584" s="508" t="str">
        <f>IF($B584="","",IFERROR(VLOOKUP($B584,SERVIÇOS!$A:$F,5,0),IFERROR(VLOOKUP($B584,'COMPOSIÇÕES COMPLEMENTARES '!$C:$K,7,0),"")))</f>
        <v/>
      </c>
      <c r="H584" s="508" t="str">
        <f t="shared" si="58"/>
        <v/>
      </c>
      <c r="I584" s="508" t="str">
        <f t="shared" si="59"/>
        <v/>
      </c>
      <c r="J584" s="508" t="str">
        <f t="shared" si="60"/>
        <v/>
      </c>
      <c r="K584" s="508" t="str">
        <f t="shared" si="61"/>
        <v/>
      </c>
      <c r="L584" s="508"/>
    </row>
    <row r="585" spans="1:12">
      <c r="A585" s="503"/>
      <c r="B585" s="504"/>
      <c r="C585" s="505" t="str">
        <f>IF($B585="","",IFERROR(VLOOKUP($B585,SERVIÇOS!$A:$F,2,0),IFERROR(VLOOKUP($B585,'COMPOSIÇÕES COMPLEMENTARES '!$C:$K,2,0),"")))</f>
        <v/>
      </c>
      <c r="D585" s="506" t="str">
        <f>IF($B585="","",IFERROR(VLOOKUP($B585,SERVIÇOS!$A:$F,3,0),IFERROR(VLOOKUP($B585,'COMPOSIÇÕES COMPLEMENTARES '!$C:$K,3,0),"")))</f>
        <v/>
      </c>
      <c r="E585" s="507"/>
      <c r="F585" s="508" t="str">
        <f>IF($B585="","",IFERROR(VLOOKUP($B585,SERVIÇOS!$A:$F,4,0),IFERROR(VLOOKUP($B585,'COMPOSIÇÕES COMPLEMENTARES '!$C:$K,6,0),"")))</f>
        <v/>
      </c>
      <c r="G585" s="508" t="str">
        <f>IF($B585="","",IFERROR(VLOOKUP($B585,SERVIÇOS!$A:$F,5,0),IFERROR(VLOOKUP($B585,'COMPOSIÇÕES COMPLEMENTARES '!$C:$K,7,0),"")))</f>
        <v/>
      </c>
      <c r="H585" s="508" t="str">
        <f t="shared" si="58"/>
        <v/>
      </c>
      <c r="I585" s="508" t="str">
        <f t="shared" si="59"/>
        <v/>
      </c>
      <c r="J585" s="508" t="str">
        <f t="shared" si="60"/>
        <v/>
      </c>
      <c r="K585" s="508" t="str">
        <f t="shared" si="61"/>
        <v/>
      </c>
      <c r="L585" s="508"/>
    </row>
    <row r="586" spans="1:12">
      <c r="A586" s="503"/>
      <c r="B586" s="504"/>
      <c r="C586" s="505" t="str">
        <f>IF($B586="","",IFERROR(VLOOKUP($B586,SERVIÇOS!$A:$F,2,0),IFERROR(VLOOKUP($B586,'COMPOSIÇÕES COMPLEMENTARES '!$C:$K,2,0),"")))</f>
        <v/>
      </c>
      <c r="D586" s="506" t="str">
        <f>IF($B586="","",IFERROR(VLOOKUP($B586,SERVIÇOS!$A:$F,3,0),IFERROR(VLOOKUP($B586,'COMPOSIÇÕES COMPLEMENTARES '!$C:$K,3,0),"")))</f>
        <v/>
      </c>
      <c r="E586" s="507"/>
      <c r="F586" s="508" t="str">
        <f>IF($B586="","",IFERROR(VLOOKUP($B586,SERVIÇOS!$A:$F,4,0),IFERROR(VLOOKUP($B586,'COMPOSIÇÕES COMPLEMENTARES '!$C:$K,6,0),"")))</f>
        <v/>
      </c>
      <c r="G586" s="508" t="str">
        <f>IF($B586="","",IFERROR(VLOOKUP($B586,SERVIÇOS!$A:$F,5,0),IFERROR(VLOOKUP($B586,'COMPOSIÇÕES COMPLEMENTARES '!$C:$K,7,0),"")))</f>
        <v/>
      </c>
      <c r="H586" s="508" t="str">
        <f t="shared" si="58"/>
        <v/>
      </c>
      <c r="I586" s="508" t="str">
        <f t="shared" si="59"/>
        <v/>
      </c>
      <c r="J586" s="508" t="str">
        <f t="shared" si="60"/>
        <v/>
      </c>
      <c r="K586" s="508" t="str">
        <f t="shared" si="61"/>
        <v/>
      </c>
      <c r="L586" s="508"/>
    </row>
    <row r="587" spans="1:12">
      <c r="A587" s="503"/>
      <c r="B587" s="504"/>
      <c r="C587" s="505" t="str">
        <f>IF($B587="","",IFERROR(VLOOKUP($B587,SERVIÇOS!$A:$F,2,0),IFERROR(VLOOKUP($B587,'COMPOSIÇÕES COMPLEMENTARES '!$C:$K,2,0),"")))</f>
        <v/>
      </c>
      <c r="D587" s="506" t="str">
        <f>IF($B587="","",IFERROR(VLOOKUP($B587,SERVIÇOS!$A:$F,3,0),IFERROR(VLOOKUP($B587,'COMPOSIÇÕES COMPLEMENTARES '!$C:$K,3,0),"")))</f>
        <v/>
      </c>
      <c r="E587" s="507"/>
      <c r="F587" s="508" t="str">
        <f>IF($B587="","",IFERROR(VLOOKUP($B587,SERVIÇOS!$A:$F,4,0),IFERROR(VLOOKUP($B587,'COMPOSIÇÕES COMPLEMENTARES '!$C:$K,6,0),"")))</f>
        <v/>
      </c>
      <c r="G587" s="508" t="str">
        <f>IF($B587="","",IFERROR(VLOOKUP($B587,SERVIÇOS!$A:$F,5,0),IFERROR(VLOOKUP($B587,'COMPOSIÇÕES COMPLEMENTARES '!$C:$K,7,0),"")))</f>
        <v/>
      </c>
      <c r="H587" s="508" t="str">
        <f t="shared" si="58"/>
        <v/>
      </c>
      <c r="I587" s="508" t="str">
        <f t="shared" si="59"/>
        <v/>
      </c>
      <c r="J587" s="508" t="str">
        <f t="shared" si="60"/>
        <v/>
      </c>
      <c r="K587" s="508" t="str">
        <f t="shared" si="61"/>
        <v/>
      </c>
      <c r="L587" s="508"/>
    </row>
    <row r="588" spans="1:12">
      <c r="A588" s="503"/>
      <c r="B588" s="504"/>
      <c r="C588" s="505" t="str">
        <f>IF($B588="","",IFERROR(VLOOKUP($B588,SERVIÇOS!$A:$F,2,0),IFERROR(VLOOKUP($B588,'COMPOSIÇÕES COMPLEMENTARES '!$C:$K,2,0),"")))</f>
        <v/>
      </c>
      <c r="D588" s="506" t="str">
        <f>IF($B588="","",IFERROR(VLOOKUP($B588,SERVIÇOS!$A:$F,3,0),IFERROR(VLOOKUP($B588,'COMPOSIÇÕES COMPLEMENTARES '!$C:$K,3,0),"")))</f>
        <v/>
      </c>
      <c r="E588" s="507"/>
      <c r="F588" s="508" t="str">
        <f>IF($B588="","",IFERROR(VLOOKUP($B588,SERVIÇOS!$A:$F,4,0),IFERROR(VLOOKUP($B588,'COMPOSIÇÕES COMPLEMENTARES '!$C:$K,6,0),"")))</f>
        <v/>
      </c>
      <c r="G588" s="508" t="str">
        <f>IF($B588="","",IFERROR(VLOOKUP($B588,SERVIÇOS!$A:$F,5,0),IFERROR(VLOOKUP($B588,'COMPOSIÇÕES COMPLEMENTARES '!$C:$K,7,0),"")))</f>
        <v/>
      </c>
      <c r="H588" s="508" t="str">
        <f t="shared" si="58"/>
        <v/>
      </c>
      <c r="I588" s="508" t="str">
        <f t="shared" si="59"/>
        <v/>
      </c>
      <c r="J588" s="508" t="str">
        <f t="shared" si="60"/>
        <v/>
      </c>
      <c r="K588" s="508" t="str">
        <f t="shared" si="61"/>
        <v/>
      </c>
      <c r="L588" s="508"/>
    </row>
    <row r="589" spans="1:12">
      <c r="A589" s="503"/>
      <c r="B589" s="504"/>
      <c r="C589" s="505" t="str">
        <f>IF($B589="","",IFERROR(VLOOKUP($B589,SERVIÇOS!$A:$F,2,0),IFERROR(VLOOKUP($B589,'COMPOSIÇÕES COMPLEMENTARES '!$C:$K,2,0),"")))</f>
        <v/>
      </c>
      <c r="D589" s="506" t="str">
        <f>IF($B589="","",IFERROR(VLOOKUP($B589,SERVIÇOS!$A:$F,3,0),IFERROR(VLOOKUP($B589,'COMPOSIÇÕES COMPLEMENTARES '!$C:$K,3,0),"")))</f>
        <v/>
      </c>
      <c r="E589" s="507"/>
      <c r="F589" s="508" t="str">
        <f>IF($B589="","",IFERROR(VLOOKUP($B589,SERVIÇOS!$A:$F,4,0),IFERROR(VLOOKUP($B589,'COMPOSIÇÕES COMPLEMENTARES '!$C:$K,6,0),"")))</f>
        <v/>
      </c>
      <c r="G589" s="508" t="str">
        <f>IF($B589="","",IFERROR(VLOOKUP($B589,SERVIÇOS!$A:$F,5,0),IFERROR(VLOOKUP($B589,'COMPOSIÇÕES COMPLEMENTARES '!$C:$K,7,0),"")))</f>
        <v/>
      </c>
      <c r="H589" s="508" t="str">
        <f t="shared" si="58"/>
        <v/>
      </c>
      <c r="I589" s="508" t="str">
        <f t="shared" si="59"/>
        <v/>
      </c>
      <c r="J589" s="508" t="str">
        <f t="shared" si="60"/>
        <v/>
      </c>
      <c r="K589" s="508" t="str">
        <f t="shared" si="61"/>
        <v/>
      </c>
      <c r="L589" s="508"/>
    </row>
    <row r="590" spans="1:12">
      <c r="A590" s="503"/>
      <c r="B590" s="504"/>
      <c r="C590" s="505" t="str">
        <f>IF($B590="","",IFERROR(VLOOKUP($B590,SERVIÇOS!$A:$F,2,0),IFERROR(VLOOKUP($B590,'COMPOSIÇÕES COMPLEMENTARES '!$C:$K,2,0),"")))</f>
        <v/>
      </c>
      <c r="D590" s="506" t="str">
        <f>IF($B590="","",IFERROR(VLOOKUP($B590,SERVIÇOS!$A:$F,3,0),IFERROR(VLOOKUP($B590,'COMPOSIÇÕES COMPLEMENTARES '!$C:$K,3,0),"")))</f>
        <v/>
      </c>
      <c r="E590" s="507"/>
      <c r="F590" s="508" t="str">
        <f>IF($B590="","",IFERROR(VLOOKUP($B590,SERVIÇOS!$A:$F,4,0),IFERROR(VLOOKUP($B590,'COMPOSIÇÕES COMPLEMENTARES '!$C:$K,6,0),"")))</f>
        <v/>
      </c>
      <c r="G590" s="508" t="str">
        <f>IF($B590="","",IFERROR(VLOOKUP($B590,SERVIÇOS!$A:$F,5,0),IFERROR(VLOOKUP($B590,'COMPOSIÇÕES COMPLEMENTARES '!$C:$K,7,0),"")))</f>
        <v/>
      </c>
      <c r="H590" s="508" t="str">
        <f t="shared" si="58"/>
        <v/>
      </c>
      <c r="I590" s="508" t="str">
        <f t="shared" si="59"/>
        <v/>
      </c>
      <c r="J590" s="508" t="str">
        <f t="shared" si="60"/>
        <v/>
      </c>
      <c r="K590" s="508" t="str">
        <f t="shared" si="61"/>
        <v/>
      </c>
      <c r="L590" s="508"/>
    </row>
    <row r="591" spans="1:12">
      <c r="A591" s="503"/>
      <c r="B591" s="504"/>
      <c r="C591" s="505" t="str">
        <f>IF($B591="","",IFERROR(VLOOKUP($B591,SERVIÇOS!$A:$F,2,0),IFERROR(VLOOKUP($B591,'COMPOSIÇÕES COMPLEMENTARES '!$C:$K,2,0),"")))</f>
        <v/>
      </c>
      <c r="D591" s="506" t="str">
        <f>IF($B591="","",IFERROR(VLOOKUP($B591,SERVIÇOS!$A:$F,3,0),IFERROR(VLOOKUP($B591,'COMPOSIÇÕES COMPLEMENTARES '!$C:$K,3,0),"")))</f>
        <v/>
      </c>
      <c r="E591" s="507"/>
      <c r="F591" s="508" t="str">
        <f>IF($B591="","",IFERROR(VLOOKUP($B591,SERVIÇOS!$A:$F,4,0),IFERROR(VLOOKUP($B591,'COMPOSIÇÕES COMPLEMENTARES '!$C:$K,6,0),"")))</f>
        <v/>
      </c>
      <c r="G591" s="508" t="str">
        <f>IF($B591="","",IFERROR(VLOOKUP($B591,SERVIÇOS!$A:$F,5,0),IFERROR(VLOOKUP($B591,'COMPOSIÇÕES COMPLEMENTARES '!$C:$K,7,0),"")))</f>
        <v/>
      </c>
      <c r="H591" s="508" t="str">
        <f t="shared" si="58"/>
        <v/>
      </c>
      <c r="I591" s="508" t="str">
        <f t="shared" si="59"/>
        <v/>
      </c>
      <c r="J591" s="508" t="str">
        <f t="shared" si="60"/>
        <v/>
      </c>
      <c r="K591" s="508" t="str">
        <f t="shared" si="61"/>
        <v/>
      </c>
      <c r="L591" s="508"/>
    </row>
    <row r="592" spans="1:12">
      <c r="A592" s="503"/>
      <c r="B592" s="504"/>
      <c r="C592" s="505" t="str">
        <f>IF($B592="","",IFERROR(VLOOKUP($B592,SERVIÇOS!$A:$F,2,0),IFERROR(VLOOKUP($B592,'COMPOSIÇÕES COMPLEMENTARES '!$C:$K,2,0),"")))</f>
        <v/>
      </c>
      <c r="D592" s="506" t="str">
        <f>IF($B592="","",IFERROR(VLOOKUP($B592,SERVIÇOS!$A:$F,3,0),IFERROR(VLOOKUP($B592,'COMPOSIÇÕES COMPLEMENTARES '!$C:$K,3,0),"")))</f>
        <v/>
      </c>
      <c r="E592" s="507"/>
      <c r="F592" s="508" t="str">
        <f>IF($B592="","",IFERROR(VLOOKUP($B592,SERVIÇOS!$A:$F,4,0),IFERROR(VLOOKUP($B592,'COMPOSIÇÕES COMPLEMENTARES '!$C:$K,6,0),"")))</f>
        <v/>
      </c>
      <c r="G592" s="508" t="str">
        <f>IF($B592="","",IFERROR(VLOOKUP($B592,SERVIÇOS!$A:$F,5,0),IFERROR(VLOOKUP($B592,'COMPOSIÇÕES COMPLEMENTARES '!$C:$K,7,0),"")))</f>
        <v/>
      </c>
      <c r="H592" s="508" t="str">
        <f t="shared" si="58"/>
        <v/>
      </c>
      <c r="I592" s="508" t="str">
        <f t="shared" si="59"/>
        <v/>
      </c>
      <c r="J592" s="508" t="str">
        <f t="shared" si="60"/>
        <v/>
      </c>
      <c r="K592" s="508" t="str">
        <f t="shared" si="61"/>
        <v/>
      </c>
      <c r="L592" s="508"/>
    </row>
    <row r="593" spans="1:12">
      <c r="A593" s="503"/>
      <c r="B593" s="504"/>
      <c r="C593" s="505" t="str">
        <f>IF($B593="","",IFERROR(VLOOKUP($B593,SERVIÇOS!$A:$F,2,0),IFERROR(VLOOKUP($B593,'COMPOSIÇÕES COMPLEMENTARES '!$C:$K,2,0),"")))</f>
        <v/>
      </c>
      <c r="D593" s="506" t="str">
        <f>IF($B593="","",IFERROR(VLOOKUP($B593,SERVIÇOS!$A:$F,3,0),IFERROR(VLOOKUP($B593,'COMPOSIÇÕES COMPLEMENTARES '!$C:$K,3,0),"")))</f>
        <v/>
      </c>
      <c r="E593" s="507"/>
      <c r="F593" s="508" t="str">
        <f>IF($B593="","",IFERROR(VLOOKUP($B593,SERVIÇOS!$A:$F,4,0),IFERROR(VLOOKUP($B593,'COMPOSIÇÕES COMPLEMENTARES '!$C:$K,6,0),"")))</f>
        <v/>
      </c>
      <c r="G593" s="508" t="str">
        <f>IF($B593="","",IFERROR(VLOOKUP($B593,SERVIÇOS!$A:$F,5,0),IFERROR(VLOOKUP($B593,'COMPOSIÇÕES COMPLEMENTARES '!$C:$K,7,0),"")))</f>
        <v/>
      </c>
      <c r="H593" s="508" t="str">
        <f t="shared" si="58"/>
        <v/>
      </c>
      <c r="I593" s="508" t="str">
        <f t="shared" si="59"/>
        <v/>
      </c>
      <c r="J593" s="508" t="str">
        <f t="shared" si="60"/>
        <v/>
      </c>
      <c r="K593" s="508" t="str">
        <f t="shared" si="61"/>
        <v/>
      </c>
      <c r="L593" s="508"/>
    </row>
    <row r="594" spans="1:12">
      <c r="A594" s="503"/>
      <c r="B594" s="504"/>
      <c r="C594" s="505" t="str">
        <f>IF($B594="","",IFERROR(VLOOKUP($B594,SERVIÇOS!$A:$F,2,0),IFERROR(VLOOKUP($B594,'COMPOSIÇÕES COMPLEMENTARES '!$C:$K,2,0),"")))</f>
        <v/>
      </c>
      <c r="D594" s="506" t="str">
        <f>IF($B594="","",IFERROR(VLOOKUP($B594,SERVIÇOS!$A:$F,3,0),IFERROR(VLOOKUP($B594,'COMPOSIÇÕES COMPLEMENTARES '!$C:$K,3,0),"")))</f>
        <v/>
      </c>
      <c r="E594" s="507"/>
      <c r="F594" s="508" t="str">
        <f>IF($B594="","",IFERROR(VLOOKUP($B594,SERVIÇOS!$A:$F,4,0),IFERROR(VLOOKUP($B594,'COMPOSIÇÕES COMPLEMENTARES '!$C:$K,6,0),"")))</f>
        <v/>
      </c>
      <c r="G594" s="508" t="str">
        <f>IF($B594="","",IFERROR(VLOOKUP($B594,SERVIÇOS!$A:$F,5,0),IFERROR(VLOOKUP($B594,'COMPOSIÇÕES COMPLEMENTARES '!$C:$K,7,0),"")))</f>
        <v/>
      </c>
      <c r="H594" s="508" t="str">
        <f t="shared" si="58"/>
        <v/>
      </c>
      <c r="I594" s="508" t="str">
        <f t="shared" si="59"/>
        <v/>
      </c>
      <c r="J594" s="508" t="str">
        <f t="shared" si="60"/>
        <v/>
      </c>
      <c r="K594" s="508" t="str">
        <f t="shared" si="61"/>
        <v/>
      </c>
      <c r="L594" s="508"/>
    </row>
    <row r="595" spans="1:12">
      <c r="A595" s="503"/>
      <c r="B595" s="504"/>
      <c r="C595" s="505" t="str">
        <f>IF($B595="","",IFERROR(VLOOKUP($B595,SERVIÇOS!$A:$F,2,0),IFERROR(VLOOKUP($B595,'COMPOSIÇÕES COMPLEMENTARES '!$C:$K,2,0),"")))</f>
        <v/>
      </c>
      <c r="D595" s="506" t="str">
        <f>IF($B595="","",IFERROR(VLOOKUP($B595,SERVIÇOS!$A:$F,3,0),IFERROR(VLOOKUP($B595,'COMPOSIÇÕES COMPLEMENTARES '!$C:$K,3,0),"")))</f>
        <v/>
      </c>
      <c r="E595" s="507"/>
      <c r="F595" s="508" t="str">
        <f>IF($B595="","",IFERROR(VLOOKUP($B595,SERVIÇOS!$A:$F,4,0),IFERROR(VLOOKUP($B595,'COMPOSIÇÕES COMPLEMENTARES '!$C:$K,6,0),"")))</f>
        <v/>
      </c>
      <c r="G595" s="508" t="str">
        <f>IF($B595="","",IFERROR(VLOOKUP($B595,SERVIÇOS!$A:$F,5,0),IFERROR(VLOOKUP($B595,'COMPOSIÇÕES COMPLEMENTARES '!$C:$K,7,0),"")))</f>
        <v/>
      </c>
      <c r="H595" s="508" t="str">
        <f t="shared" si="58"/>
        <v/>
      </c>
      <c r="I595" s="508" t="str">
        <f t="shared" si="59"/>
        <v/>
      </c>
      <c r="J595" s="508" t="str">
        <f t="shared" si="60"/>
        <v/>
      </c>
      <c r="K595" s="508" t="str">
        <f t="shared" si="61"/>
        <v/>
      </c>
      <c r="L595" s="508"/>
    </row>
    <row r="596" spans="1:12">
      <c r="A596" s="503"/>
      <c r="B596" s="504"/>
      <c r="C596" s="505" t="str">
        <f>IF($B596="","",IFERROR(VLOOKUP($B596,SERVIÇOS!$A:$F,2,0),IFERROR(VLOOKUP($B596,'COMPOSIÇÕES COMPLEMENTARES '!$C:$K,2,0),"")))</f>
        <v/>
      </c>
      <c r="D596" s="506" t="str">
        <f>IF($B596="","",IFERROR(VLOOKUP($B596,SERVIÇOS!$A:$F,3,0),IFERROR(VLOOKUP($B596,'COMPOSIÇÕES COMPLEMENTARES '!$C:$K,3,0),"")))</f>
        <v/>
      </c>
      <c r="E596" s="507"/>
      <c r="F596" s="508" t="str">
        <f>IF($B596="","",IFERROR(VLOOKUP($B596,SERVIÇOS!$A:$F,4,0),IFERROR(VLOOKUP($B596,'COMPOSIÇÕES COMPLEMENTARES '!$C:$K,6,0),"")))</f>
        <v/>
      </c>
      <c r="G596" s="508" t="str">
        <f>IF($B596="","",IFERROR(VLOOKUP($B596,SERVIÇOS!$A:$F,5,0),IFERROR(VLOOKUP($B596,'COMPOSIÇÕES COMPLEMENTARES '!$C:$K,7,0),"")))</f>
        <v/>
      </c>
      <c r="H596" s="508" t="str">
        <f t="shared" si="58"/>
        <v/>
      </c>
      <c r="I596" s="508" t="str">
        <f t="shared" si="59"/>
        <v/>
      </c>
      <c r="J596" s="508" t="str">
        <f t="shared" si="60"/>
        <v/>
      </c>
      <c r="K596" s="508" t="str">
        <f t="shared" si="61"/>
        <v/>
      </c>
      <c r="L596" s="508"/>
    </row>
    <row r="597" spans="1:12">
      <c r="A597" s="503"/>
      <c r="B597" s="504"/>
      <c r="C597" s="505" t="str">
        <f>IF($B597="","",IFERROR(VLOOKUP($B597,SERVIÇOS!$A:$F,2,0),IFERROR(VLOOKUP($B597,'COMPOSIÇÕES COMPLEMENTARES '!$C:$K,2,0),"")))</f>
        <v/>
      </c>
      <c r="D597" s="506" t="str">
        <f>IF($B597="","",IFERROR(VLOOKUP($B597,SERVIÇOS!$A:$F,3,0),IFERROR(VLOOKUP($B597,'COMPOSIÇÕES COMPLEMENTARES '!$C:$K,3,0),"")))</f>
        <v/>
      </c>
      <c r="E597" s="507"/>
      <c r="F597" s="508" t="str">
        <f>IF($B597="","",IFERROR(VLOOKUP($B597,SERVIÇOS!$A:$F,4,0),IFERROR(VLOOKUP($B597,'COMPOSIÇÕES COMPLEMENTARES '!$C:$K,6,0),"")))</f>
        <v/>
      </c>
      <c r="G597" s="508" t="str">
        <f>IF($B597="","",IFERROR(VLOOKUP($B597,SERVIÇOS!$A:$F,5,0),IFERROR(VLOOKUP($B597,'COMPOSIÇÕES COMPLEMENTARES '!$C:$K,7,0),"")))</f>
        <v/>
      </c>
      <c r="H597" s="508" t="str">
        <f t="shared" si="58"/>
        <v/>
      </c>
      <c r="I597" s="508" t="str">
        <f t="shared" si="59"/>
        <v/>
      </c>
      <c r="J597" s="508" t="str">
        <f t="shared" si="60"/>
        <v/>
      </c>
      <c r="K597" s="508" t="str">
        <f t="shared" si="61"/>
        <v/>
      </c>
      <c r="L597" s="508"/>
    </row>
    <row r="598" spans="1:12">
      <c r="A598" s="503"/>
      <c r="B598" s="504"/>
      <c r="C598" s="505" t="str">
        <f>IF($B598="","",IFERROR(VLOOKUP($B598,SERVIÇOS!$A:$F,2,0),IFERROR(VLOOKUP($B598,'COMPOSIÇÕES COMPLEMENTARES '!$C:$K,2,0),"")))</f>
        <v/>
      </c>
      <c r="D598" s="506" t="str">
        <f>IF($B598="","",IFERROR(VLOOKUP($B598,SERVIÇOS!$A:$F,3,0),IFERROR(VLOOKUP($B598,'COMPOSIÇÕES COMPLEMENTARES '!$C:$K,3,0),"")))</f>
        <v/>
      </c>
      <c r="E598" s="507"/>
      <c r="F598" s="508" t="str">
        <f>IF($B598="","",IFERROR(VLOOKUP($B598,SERVIÇOS!$A:$F,4,0),IFERROR(VLOOKUP($B598,'COMPOSIÇÕES COMPLEMENTARES '!$C:$K,6,0),"")))</f>
        <v/>
      </c>
      <c r="G598" s="508" t="str">
        <f>IF($B598="","",IFERROR(VLOOKUP($B598,SERVIÇOS!$A:$F,5,0),IFERROR(VLOOKUP($B598,'COMPOSIÇÕES COMPLEMENTARES '!$C:$K,7,0),"")))</f>
        <v/>
      </c>
      <c r="H598" s="508" t="str">
        <f t="shared" si="58"/>
        <v/>
      </c>
      <c r="I598" s="508" t="str">
        <f t="shared" si="59"/>
        <v/>
      </c>
      <c r="J598" s="508" t="str">
        <f t="shared" si="60"/>
        <v/>
      </c>
      <c r="K598" s="508" t="str">
        <f t="shared" si="61"/>
        <v/>
      </c>
      <c r="L598" s="508"/>
    </row>
    <row r="599" spans="1:12">
      <c r="A599" s="503"/>
      <c r="B599" s="504"/>
      <c r="C599" s="505" t="str">
        <f>IF($B599="","",IFERROR(VLOOKUP($B599,SERVIÇOS!$A:$F,2,0),IFERROR(VLOOKUP($B599,'COMPOSIÇÕES COMPLEMENTARES '!$C:$K,2,0),"")))</f>
        <v/>
      </c>
      <c r="D599" s="506" t="str">
        <f>IF($B599="","",IFERROR(VLOOKUP($B599,SERVIÇOS!$A:$F,3,0),IFERROR(VLOOKUP($B599,'COMPOSIÇÕES COMPLEMENTARES '!$C:$K,3,0),"")))</f>
        <v/>
      </c>
      <c r="E599" s="507"/>
      <c r="F599" s="508" t="str">
        <f>IF($B599="","",IFERROR(VLOOKUP($B599,SERVIÇOS!$A:$F,4,0),IFERROR(VLOOKUP($B599,'COMPOSIÇÕES COMPLEMENTARES '!$C:$K,6,0),"")))</f>
        <v/>
      </c>
      <c r="G599" s="508" t="str">
        <f>IF($B599="","",IFERROR(VLOOKUP($B599,SERVIÇOS!$A:$F,5,0),IFERROR(VLOOKUP($B599,'COMPOSIÇÕES COMPLEMENTARES '!$C:$K,7,0),"")))</f>
        <v/>
      </c>
      <c r="H599" s="508" t="str">
        <f t="shared" ref="H599:H662" si="62">IF(E599="","",F599+G599)</f>
        <v/>
      </c>
      <c r="I599" s="508" t="str">
        <f t="shared" ref="I599:I662" si="63">IF(E599="","",ROUND((E599*F599),2))</f>
        <v/>
      </c>
      <c r="J599" s="508" t="str">
        <f t="shared" ref="J599:J662" si="64">IF(E599="","",ROUND((E599*G599),2))</f>
        <v/>
      </c>
      <c r="K599" s="508" t="str">
        <f t="shared" ref="K599:K662" si="65">IF(E599="","",ROUND((E599*H599),2))</f>
        <v/>
      </c>
      <c r="L599" s="508"/>
    </row>
    <row r="600" spans="1:12">
      <c r="A600" s="503"/>
      <c r="B600" s="504"/>
      <c r="C600" s="505" t="str">
        <f>IF($B600="","",IFERROR(VLOOKUP($B600,SERVIÇOS!$A:$F,2,0),IFERROR(VLOOKUP($B600,'COMPOSIÇÕES COMPLEMENTARES '!$C:$K,2,0),"")))</f>
        <v/>
      </c>
      <c r="D600" s="506" t="str">
        <f>IF($B600="","",IFERROR(VLOOKUP($B600,SERVIÇOS!$A:$F,3,0),IFERROR(VLOOKUP($B600,'COMPOSIÇÕES COMPLEMENTARES '!$C:$K,3,0),"")))</f>
        <v/>
      </c>
      <c r="E600" s="507"/>
      <c r="F600" s="508" t="str">
        <f>IF($B600="","",IFERROR(VLOOKUP($B600,SERVIÇOS!$A:$F,4,0),IFERROR(VLOOKUP($B600,'COMPOSIÇÕES COMPLEMENTARES '!$C:$K,6,0),"")))</f>
        <v/>
      </c>
      <c r="G600" s="508" t="str">
        <f>IF($B600="","",IFERROR(VLOOKUP($B600,SERVIÇOS!$A:$F,5,0),IFERROR(VLOOKUP($B600,'COMPOSIÇÕES COMPLEMENTARES '!$C:$K,7,0),"")))</f>
        <v/>
      </c>
      <c r="H600" s="508" t="str">
        <f t="shared" si="62"/>
        <v/>
      </c>
      <c r="I600" s="508" t="str">
        <f t="shared" si="63"/>
        <v/>
      </c>
      <c r="J600" s="508" t="str">
        <f t="shared" si="64"/>
        <v/>
      </c>
      <c r="K600" s="508" t="str">
        <f t="shared" si="65"/>
        <v/>
      </c>
      <c r="L600" s="508"/>
    </row>
    <row r="601" spans="1:12">
      <c r="A601" s="503"/>
      <c r="B601" s="504"/>
      <c r="C601" s="505" t="str">
        <f>IF($B601="","",IFERROR(VLOOKUP($B601,SERVIÇOS!$A:$F,2,0),IFERROR(VLOOKUP($B601,'COMPOSIÇÕES COMPLEMENTARES '!$C:$K,2,0),"")))</f>
        <v/>
      </c>
      <c r="D601" s="506" t="str">
        <f>IF($B601="","",IFERROR(VLOOKUP($B601,SERVIÇOS!$A:$F,3,0),IFERROR(VLOOKUP($B601,'COMPOSIÇÕES COMPLEMENTARES '!$C:$K,3,0),"")))</f>
        <v/>
      </c>
      <c r="E601" s="507"/>
      <c r="F601" s="508" t="str">
        <f>IF($B601="","",IFERROR(VLOOKUP($B601,SERVIÇOS!$A:$F,4,0),IFERROR(VLOOKUP($B601,'COMPOSIÇÕES COMPLEMENTARES '!$C:$K,6,0),"")))</f>
        <v/>
      </c>
      <c r="G601" s="508" t="str">
        <f>IF($B601="","",IFERROR(VLOOKUP($B601,SERVIÇOS!$A:$F,5,0),IFERROR(VLOOKUP($B601,'COMPOSIÇÕES COMPLEMENTARES '!$C:$K,7,0),"")))</f>
        <v/>
      </c>
      <c r="H601" s="508" t="str">
        <f t="shared" si="62"/>
        <v/>
      </c>
      <c r="I601" s="508" t="str">
        <f t="shared" si="63"/>
        <v/>
      </c>
      <c r="J601" s="508" t="str">
        <f t="shared" si="64"/>
        <v/>
      </c>
      <c r="K601" s="508" t="str">
        <f t="shared" si="65"/>
        <v/>
      </c>
      <c r="L601" s="508"/>
    </row>
    <row r="602" spans="1:12">
      <c r="A602" s="503"/>
      <c r="B602" s="504"/>
      <c r="C602" s="505" t="str">
        <f>IF($B602="","",IFERROR(VLOOKUP($B602,SERVIÇOS!$A:$F,2,0),IFERROR(VLOOKUP($B602,'COMPOSIÇÕES COMPLEMENTARES '!$C:$K,2,0),"")))</f>
        <v/>
      </c>
      <c r="D602" s="506" t="str">
        <f>IF($B602="","",IFERROR(VLOOKUP($B602,SERVIÇOS!$A:$F,3,0),IFERROR(VLOOKUP($B602,'COMPOSIÇÕES COMPLEMENTARES '!$C:$K,3,0),"")))</f>
        <v/>
      </c>
      <c r="E602" s="507"/>
      <c r="F602" s="508" t="str">
        <f>IF($B602="","",IFERROR(VLOOKUP($B602,SERVIÇOS!$A:$F,4,0),IFERROR(VLOOKUP($B602,'COMPOSIÇÕES COMPLEMENTARES '!$C:$K,6,0),"")))</f>
        <v/>
      </c>
      <c r="G602" s="508" t="str">
        <f>IF($B602="","",IFERROR(VLOOKUP($B602,SERVIÇOS!$A:$F,5,0),IFERROR(VLOOKUP($B602,'COMPOSIÇÕES COMPLEMENTARES '!$C:$K,7,0),"")))</f>
        <v/>
      </c>
      <c r="H602" s="508" t="str">
        <f t="shared" si="62"/>
        <v/>
      </c>
      <c r="I602" s="508" t="str">
        <f t="shared" si="63"/>
        <v/>
      </c>
      <c r="J602" s="508" t="str">
        <f t="shared" si="64"/>
        <v/>
      </c>
      <c r="K602" s="508" t="str">
        <f t="shared" si="65"/>
        <v/>
      </c>
      <c r="L602" s="508"/>
    </row>
    <row r="603" spans="1:12">
      <c r="A603" s="503"/>
      <c r="B603" s="504"/>
      <c r="C603" s="505" t="str">
        <f>IF($B603="","",IFERROR(VLOOKUP($B603,SERVIÇOS!$A:$F,2,0),IFERROR(VLOOKUP($B603,'COMPOSIÇÕES COMPLEMENTARES '!$C:$K,2,0),"")))</f>
        <v/>
      </c>
      <c r="D603" s="506" t="str">
        <f>IF($B603="","",IFERROR(VLOOKUP($B603,SERVIÇOS!$A:$F,3,0),IFERROR(VLOOKUP($B603,'COMPOSIÇÕES COMPLEMENTARES '!$C:$K,3,0),"")))</f>
        <v/>
      </c>
      <c r="E603" s="507"/>
      <c r="F603" s="508" t="str">
        <f>IF($B603="","",IFERROR(VLOOKUP($B603,SERVIÇOS!$A:$F,4,0),IFERROR(VLOOKUP($B603,'COMPOSIÇÕES COMPLEMENTARES '!$C:$K,6,0),"")))</f>
        <v/>
      </c>
      <c r="G603" s="508" t="str">
        <f>IF($B603="","",IFERROR(VLOOKUP($B603,SERVIÇOS!$A:$F,5,0),IFERROR(VLOOKUP($B603,'COMPOSIÇÕES COMPLEMENTARES '!$C:$K,7,0),"")))</f>
        <v/>
      </c>
      <c r="H603" s="508" t="str">
        <f t="shared" si="62"/>
        <v/>
      </c>
      <c r="I603" s="508" t="str">
        <f t="shared" si="63"/>
        <v/>
      </c>
      <c r="J603" s="508" t="str">
        <f t="shared" si="64"/>
        <v/>
      </c>
      <c r="K603" s="508" t="str">
        <f t="shared" si="65"/>
        <v/>
      </c>
      <c r="L603" s="508"/>
    </row>
    <row r="604" spans="1:12">
      <c r="A604" s="503"/>
      <c r="B604" s="504"/>
      <c r="C604" s="505" t="str">
        <f>IF($B604="","",IFERROR(VLOOKUP($B604,SERVIÇOS!$A:$F,2,0),IFERROR(VLOOKUP($B604,'COMPOSIÇÕES COMPLEMENTARES '!$C:$K,2,0),"")))</f>
        <v/>
      </c>
      <c r="D604" s="506" t="str">
        <f>IF($B604="","",IFERROR(VLOOKUP($B604,SERVIÇOS!$A:$F,3,0),IFERROR(VLOOKUP($B604,'COMPOSIÇÕES COMPLEMENTARES '!$C:$K,3,0),"")))</f>
        <v/>
      </c>
      <c r="E604" s="507"/>
      <c r="F604" s="508" t="str">
        <f>IF($B604="","",IFERROR(VLOOKUP($B604,SERVIÇOS!$A:$F,4,0),IFERROR(VLOOKUP($B604,'COMPOSIÇÕES COMPLEMENTARES '!$C:$K,6,0),"")))</f>
        <v/>
      </c>
      <c r="G604" s="508" t="str">
        <f>IF($B604="","",IFERROR(VLOOKUP($B604,SERVIÇOS!$A:$F,5,0),IFERROR(VLOOKUP($B604,'COMPOSIÇÕES COMPLEMENTARES '!$C:$K,7,0),"")))</f>
        <v/>
      </c>
      <c r="H604" s="508" t="str">
        <f t="shared" si="62"/>
        <v/>
      </c>
      <c r="I604" s="508" t="str">
        <f t="shared" si="63"/>
        <v/>
      </c>
      <c r="J604" s="508" t="str">
        <f t="shared" si="64"/>
        <v/>
      </c>
      <c r="K604" s="508" t="str">
        <f t="shared" si="65"/>
        <v/>
      </c>
      <c r="L604" s="508"/>
    </row>
    <row r="605" spans="1:12">
      <c r="A605" s="503"/>
      <c r="B605" s="504"/>
      <c r="C605" s="505" t="str">
        <f>IF($B605="","",IFERROR(VLOOKUP($B605,SERVIÇOS!$A:$F,2,0),IFERROR(VLOOKUP($B605,'COMPOSIÇÕES COMPLEMENTARES '!$C:$K,2,0),"")))</f>
        <v/>
      </c>
      <c r="D605" s="506" t="str">
        <f>IF($B605="","",IFERROR(VLOOKUP($B605,SERVIÇOS!$A:$F,3,0),IFERROR(VLOOKUP($B605,'COMPOSIÇÕES COMPLEMENTARES '!$C:$K,3,0),"")))</f>
        <v/>
      </c>
      <c r="E605" s="507"/>
      <c r="F605" s="508" t="str">
        <f>IF($B605="","",IFERROR(VLOOKUP($B605,SERVIÇOS!$A:$F,4,0),IFERROR(VLOOKUP($B605,'COMPOSIÇÕES COMPLEMENTARES '!$C:$K,6,0),"")))</f>
        <v/>
      </c>
      <c r="G605" s="508" t="str">
        <f>IF($B605="","",IFERROR(VLOOKUP($B605,SERVIÇOS!$A:$F,5,0),IFERROR(VLOOKUP($B605,'COMPOSIÇÕES COMPLEMENTARES '!$C:$K,7,0),"")))</f>
        <v/>
      </c>
      <c r="H605" s="508" t="str">
        <f t="shared" si="62"/>
        <v/>
      </c>
      <c r="I605" s="508" t="str">
        <f t="shared" si="63"/>
        <v/>
      </c>
      <c r="J605" s="508" t="str">
        <f t="shared" si="64"/>
        <v/>
      </c>
      <c r="K605" s="508" t="str">
        <f t="shared" si="65"/>
        <v/>
      </c>
      <c r="L605" s="508"/>
    </row>
    <row r="606" spans="1:12">
      <c r="A606" s="503"/>
      <c r="B606" s="504"/>
      <c r="C606" s="505" t="str">
        <f>IF($B606="","",IFERROR(VLOOKUP($B606,SERVIÇOS!$A:$F,2,0),IFERROR(VLOOKUP($B606,'COMPOSIÇÕES COMPLEMENTARES '!$C:$K,2,0),"")))</f>
        <v/>
      </c>
      <c r="D606" s="506" t="str">
        <f>IF($B606="","",IFERROR(VLOOKUP($B606,SERVIÇOS!$A:$F,3,0),IFERROR(VLOOKUP($B606,'COMPOSIÇÕES COMPLEMENTARES '!$C:$K,3,0),"")))</f>
        <v/>
      </c>
      <c r="E606" s="507"/>
      <c r="F606" s="508" t="str">
        <f>IF($B606="","",IFERROR(VLOOKUP($B606,SERVIÇOS!$A:$F,4,0),IFERROR(VLOOKUP($B606,'COMPOSIÇÕES COMPLEMENTARES '!$C:$K,6,0),"")))</f>
        <v/>
      </c>
      <c r="G606" s="508" t="str">
        <f>IF($B606="","",IFERROR(VLOOKUP($B606,SERVIÇOS!$A:$F,5,0),IFERROR(VLOOKUP($B606,'COMPOSIÇÕES COMPLEMENTARES '!$C:$K,7,0),"")))</f>
        <v/>
      </c>
      <c r="H606" s="508" t="str">
        <f t="shared" si="62"/>
        <v/>
      </c>
      <c r="I606" s="508" t="str">
        <f t="shared" si="63"/>
        <v/>
      </c>
      <c r="J606" s="508" t="str">
        <f t="shared" si="64"/>
        <v/>
      </c>
      <c r="K606" s="508" t="str">
        <f t="shared" si="65"/>
        <v/>
      </c>
      <c r="L606" s="508"/>
    </row>
    <row r="607" spans="1:12">
      <c r="A607" s="503"/>
      <c r="B607" s="504"/>
      <c r="C607" s="505" t="str">
        <f>IF($B607="","",IFERROR(VLOOKUP($B607,SERVIÇOS!$A:$F,2,0),IFERROR(VLOOKUP($B607,'COMPOSIÇÕES COMPLEMENTARES '!$C:$K,2,0),"")))</f>
        <v/>
      </c>
      <c r="D607" s="506" t="str">
        <f>IF($B607="","",IFERROR(VLOOKUP($B607,SERVIÇOS!$A:$F,3,0),IFERROR(VLOOKUP($B607,'COMPOSIÇÕES COMPLEMENTARES '!$C:$K,3,0),"")))</f>
        <v/>
      </c>
      <c r="E607" s="507"/>
      <c r="F607" s="508" t="str">
        <f>IF($B607="","",IFERROR(VLOOKUP($B607,SERVIÇOS!$A:$F,4,0),IFERROR(VLOOKUP($B607,'COMPOSIÇÕES COMPLEMENTARES '!$C:$K,6,0),"")))</f>
        <v/>
      </c>
      <c r="G607" s="508" t="str">
        <f>IF($B607="","",IFERROR(VLOOKUP($B607,SERVIÇOS!$A:$F,5,0),IFERROR(VLOOKUP($B607,'COMPOSIÇÕES COMPLEMENTARES '!$C:$K,7,0),"")))</f>
        <v/>
      </c>
      <c r="H607" s="508" t="str">
        <f t="shared" si="62"/>
        <v/>
      </c>
      <c r="I607" s="508" t="str">
        <f t="shared" si="63"/>
        <v/>
      </c>
      <c r="J607" s="508" t="str">
        <f t="shared" si="64"/>
        <v/>
      </c>
      <c r="K607" s="508" t="str">
        <f t="shared" si="65"/>
        <v/>
      </c>
      <c r="L607" s="508"/>
    </row>
    <row r="608" spans="1:12">
      <c r="A608" s="503"/>
      <c r="B608" s="504"/>
      <c r="C608" s="505" t="str">
        <f>IF($B608="","",IFERROR(VLOOKUP($B608,SERVIÇOS!$A:$F,2,0),IFERROR(VLOOKUP($B608,'COMPOSIÇÕES COMPLEMENTARES '!$C:$K,2,0),"")))</f>
        <v/>
      </c>
      <c r="D608" s="506" t="str">
        <f>IF($B608="","",IFERROR(VLOOKUP($B608,SERVIÇOS!$A:$F,3,0),IFERROR(VLOOKUP($B608,'COMPOSIÇÕES COMPLEMENTARES '!$C:$K,3,0),"")))</f>
        <v/>
      </c>
      <c r="E608" s="507"/>
      <c r="F608" s="508" t="str">
        <f>IF($B608="","",IFERROR(VLOOKUP($B608,SERVIÇOS!$A:$F,4,0),IFERROR(VLOOKUP($B608,'COMPOSIÇÕES COMPLEMENTARES '!$C:$K,6,0),"")))</f>
        <v/>
      </c>
      <c r="G608" s="508" t="str">
        <f>IF($B608="","",IFERROR(VLOOKUP($B608,SERVIÇOS!$A:$F,5,0),IFERROR(VLOOKUP($B608,'COMPOSIÇÕES COMPLEMENTARES '!$C:$K,7,0),"")))</f>
        <v/>
      </c>
      <c r="H608" s="508" t="str">
        <f t="shared" si="62"/>
        <v/>
      </c>
      <c r="I608" s="508" t="str">
        <f t="shared" si="63"/>
        <v/>
      </c>
      <c r="J608" s="508" t="str">
        <f t="shared" si="64"/>
        <v/>
      </c>
      <c r="K608" s="508" t="str">
        <f t="shared" si="65"/>
        <v/>
      </c>
      <c r="L608" s="508"/>
    </row>
    <row r="609" spans="1:12">
      <c r="A609" s="503"/>
      <c r="B609" s="504"/>
      <c r="C609" s="505" t="str">
        <f>IF($B609="","",IFERROR(VLOOKUP($B609,SERVIÇOS!$A:$F,2,0),IFERROR(VLOOKUP($B609,'COMPOSIÇÕES COMPLEMENTARES '!$C:$K,2,0),"")))</f>
        <v/>
      </c>
      <c r="D609" s="506" t="str">
        <f>IF($B609="","",IFERROR(VLOOKUP($B609,SERVIÇOS!$A:$F,3,0),IFERROR(VLOOKUP($B609,'COMPOSIÇÕES COMPLEMENTARES '!$C:$K,3,0),"")))</f>
        <v/>
      </c>
      <c r="E609" s="507"/>
      <c r="F609" s="508" t="str">
        <f>IF($B609="","",IFERROR(VLOOKUP($B609,SERVIÇOS!$A:$F,4,0),IFERROR(VLOOKUP($B609,'COMPOSIÇÕES COMPLEMENTARES '!$C:$K,6,0),"")))</f>
        <v/>
      </c>
      <c r="G609" s="508" t="str">
        <f>IF($B609="","",IFERROR(VLOOKUP($B609,SERVIÇOS!$A:$F,5,0),IFERROR(VLOOKUP($B609,'COMPOSIÇÕES COMPLEMENTARES '!$C:$K,7,0),"")))</f>
        <v/>
      </c>
      <c r="H609" s="508" t="str">
        <f t="shared" si="62"/>
        <v/>
      </c>
      <c r="I609" s="508" t="str">
        <f t="shared" si="63"/>
        <v/>
      </c>
      <c r="J609" s="508" t="str">
        <f t="shared" si="64"/>
        <v/>
      </c>
      <c r="K609" s="508" t="str">
        <f t="shared" si="65"/>
        <v/>
      </c>
      <c r="L609" s="508"/>
    </row>
    <row r="610" spans="1:12">
      <c r="A610" s="503"/>
      <c r="B610" s="504"/>
      <c r="C610" s="505" t="str">
        <f>IF($B610="","",IFERROR(VLOOKUP($B610,SERVIÇOS!$A:$F,2,0),IFERROR(VLOOKUP($B610,'COMPOSIÇÕES COMPLEMENTARES '!$C:$K,2,0),"")))</f>
        <v/>
      </c>
      <c r="D610" s="506" t="str">
        <f>IF($B610="","",IFERROR(VLOOKUP($B610,SERVIÇOS!$A:$F,3,0),IFERROR(VLOOKUP($B610,'COMPOSIÇÕES COMPLEMENTARES '!$C:$K,3,0),"")))</f>
        <v/>
      </c>
      <c r="E610" s="507"/>
      <c r="F610" s="508" t="str">
        <f>IF($B610="","",IFERROR(VLOOKUP($B610,SERVIÇOS!$A:$F,4,0),IFERROR(VLOOKUP($B610,'COMPOSIÇÕES COMPLEMENTARES '!$C:$K,6,0),"")))</f>
        <v/>
      </c>
      <c r="G610" s="508" t="str">
        <f>IF($B610="","",IFERROR(VLOOKUP($B610,SERVIÇOS!$A:$F,5,0),IFERROR(VLOOKUP($B610,'COMPOSIÇÕES COMPLEMENTARES '!$C:$K,7,0),"")))</f>
        <v/>
      </c>
      <c r="H610" s="508" t="str">
        <f t="shared" si="62"/>
        <v/>
      </c>
      <c r="I610" s="508" t="str">
        <f t="shared" si="63"/>
        <v/>
      </c>
      <c r="J610" s="508" t="str">
        <f t="shared" si="64"/>
        <v/>
      </c>
      <c r="K610" s="508" t="str">
        <f t="shared" si="65"/>
        <v/>
      </c>
      <c r="L610" s="508"/>
    </row>
    <row r="611" spans="1:12">
      <c r="A611" s="503"/>
      <c r="B611" s="504"/>
      <c r="C611" s="505" t="str">
        <f>IF($B611="","",IFERROR(VLOOKUP($B611,SERVIÇOS!$A:$F,2,0),IFERROR(VLOOKUP($B611,'COMPOSIÇÕES COMPLEMENTARES '!$C:$K,2,0),"")))</f>
        <v/>
      </c>
      <c r="D611" s="506" t="str">
        <f>IF($B611="","",IFERROR(VLOOKUP($B611,SERVIÇOS!$A:$F,3,0),IFERROR(VLOOKUP($B611,'COMPOSIÇÕES COMPLEMENTARES '!$C:$K,3,0),"")))</f>
        <v/>
      </c>
      <c r="E611" s="507"/>
      <c r="F611" s="508" t="str">
        <f>IF($B611="","",IFERROR(VLOOKUP($B611,SERVIÇOS!$A:$F,4,0),IFERROR(VLOOKUP($B611,'COMPOSIÇÕES COMPLEMENTARES '!$C:$K,6,0),"")))</f>
        <v/>
      </c>
      <c r="G611" s="508" t="str">
        <f>IF($B611="","",IFERROR(VLOOKUP($B611,SERVIÇOS!$A:$F,5,0),IFERROR(VLOOKUP($B611,'COMPOSIÇÕES COMPLEMENTARES '!$C:$K,7,0),"")))</f>
        <v/>
      </c>
      <c r="H611" s="508" t="str">
        <f t="shared" si="62"/>
        <v/>
      </c>
      <c r="I611" s="508" t="str">
        <f t="shared" si="63"/>
        <v/>
      </c>
      <c r="J611" s="508" t="str">
        <f t="shared" si="64"/>
        <v/>
      </c>
      <c r="K611" s="508" t="str">
        <f t="shared" si="65"/>
        <v/>
      </c>
      <c r="L611" s="508"/>
    </row>
    <row r="612" spans="1:12">
      <c r="A612" s="503"/>
      <c r="B612" s="504"/>
      <c r="C612" s="505" t="str">
        <f>IF($B612="","",IFERROR(VLOOKUP($B612,SERVIÇOS!$A:$F,2,0),IFERROR(VLOOKUP($B612,'COMPOSIÇÕES COMPLEMENTARES '!$C:$K,2,0),"")))</f>
        <v/>
      </c>
      <c r="D612" s="506" t="str">
        <f>IF($B612="","",IFERROR(VLOOKUP($B612,SERVIÇOS!$A:$F,3,0),IFERROR(VLOOKUP($B612,'COMPOSIÇÕES COMPLEMENTARES '!$C:$K,3,0),"")))</f>
        <v/>
      </c>
      <c r="E612" s="507"/>
      <c r="F612" s="508" t="str">
        <f>IF($B612="","",IFERROR(VLOOKUP($B612,SERVIÇOS!$A:$F,4,0),IFERROR(VLOOKUP($B612,'COMPOSIÇÕES COMPLEMENTARES '!$C:$K,6,0),"")))</f>
        <v/>
      </c>
      <c r="G612" s="508" t="str">
        <f>IF($B612="","",IFERROR(VLOOKUP($B612,SERVIÇOS!$A:$F,5,0),IFERROR(VLOOKUP($B612,'COMPOSIÇÕES COMPLEMENTARES '!$C:$K,7,0),"")))</f>
        <v/>
      </c>
      <c r="H612" s="508" t="str">
        <f t="shared" si="62"/>
        <v/>
      </c>
      <c r="I612" s="508" t="str">
        <f t="shared" si="63"/>
        <v/>
      </c>
      <c r="J612" s="508" t="str">
        <f t="shared" si="64"/>
        <v/>
      </c>
      <c r="K612" s="508" t="str">
        <f t="shared" si="65"/>
        <v/>
      </c>
      <c r="L612" s="508"/>
    </row>
    <row r="613" spans="1:12">
      <c r="A613" s="503"/>
      <c r="B613" s="504"/>
      <c r="C613" s="505" t="str">
        <f>IF($B613="","",IFERROR(VLOOKUP($B613,SERVIÇOS!$A:$F,2,0),IFERROR(VLOOKUP($B613,'COMPOSIÇÕES COMPLEMENTARES '!$C:$K,2,0),"")))</f>
        <v/>
      </c>
      <c r="D613" s="506" t="str">
        <f>IF($B613="","",IFERROR(VLOOKUP($B613,SERVIÇOS!$A:$F,3,0),IFERROR(VLOOKUP($B613,'COMPOSIÇÕES COMPLEMENTARES '!$C:$K,3,0),"")))</f>
        <v/>
      </c>
      <c r="E613" s="507"/>
      <c r="F613" s="508" t="str">
        <f>IF($B613="","",IFERROR(VLOOKUP($B613,SERVIÇOS!$A:$F,4,0),IFERROR(VLOOKUP($B613,'COMPOSIÇÕES COMPLEMENTARES '!$C:$K,6,0),"")))</f>
        <v/>
      </c>
      <c r="G613" s="508" t="str">
        <f>IF($B613="","",IFERROR(VLOOKUP($B613,SERVIÇOS!$A:$F,5,0),IFERROR(VLOOKUP($B613,'COMPOSIÇÕES COMPLEMENTARES '!$C:$K,7,0),"")))</f>
        <v/>
      </c>
      <c r="H613" s="508" t="str">
        <f t="shared" si="62"/>
        <v/>
      </c>
      <c r="I613" s="508" t="str">
        <f t="shared" si="63"/>
        <v/>
      </c>
      <c r="J613" s="508" t="str">
        <f t="shared" si="64"/>
        <v/>
      </c>
      <c r="K613" s="508" t="str">
        <f t="shared" si="65"/>
        <v/>
      </c>
      <c r="L613" s="508"/>
    </row>
    <row r="614" spans="1:12">
      <c r="A614" s="503"/>
      <c r="B614" s="504"/>
      <c r="C614" s="505" t="str">
        <f>IF($B614="","",IFERROR(VLOOKUP($B614,SERVIÇOS!$A:$F,2,0),IFERROR(VLOOKUP($B614,'COMPOSIÇÕES COMPLEMENTARES '!$C:$K,2,0),"")))</f>
        <v/>
      </c>
      <c r="D614" s="506" t="str">
        <f>IF($B614="","",IFERROR(VLOOKUP($B614,SERVIÇOS!$A:$F,3,0),IFERROR(VLOOKUP($B614,'COMPOSIÇÕES COMPLEMENTARES '!$C:$K,3,0),"")))</f>
        <v/>
      </c>
      <c r="E614" s="507"/>
      <c r="F614" s="508" t="str">
        <f>IF($B614="","",IFERROR(VLOOKUP($B614,SERVIÇOS!$A:$F,4,0),IFERROR(VLOOKUP($B614,'COMPOSIÇÕES COMPLEMENTARES '!$C:$K,6,0),"")))</f>
        <v/>
      </c>
      <c r="G614" s="508" t="str">
        <f>IF($B614="","",IFERROR(VLOOKUP($B614,SERVIÇOS!$A:$F,5,0),IFERROR(VLOOKUP($B614,'COMPOSIÇÕES COMPLEMENTARES '!$C:$K,7,0),"")))</f>
        <v/>
      </c>
      <c r="H614" s="508" t="str">
        <f t="shared" si="62"/>
        <v/>
      </c>
      <c r="I614" s="508" t="str">
        <f t="shared" si="63"/>
        <v/>
      </c>
      <c r="J614" s="508" t="str">
        <f t="shared" si="64"/>
        <v/>
      </c>
      <c r="K614" s="508" t="str">
        <f t="shared" si="65"/>
        <v/>
      </c>
      <c r="L614" s="508"/>
    </row>
    <row r="615" spans="1:12">
      <c r="A615" s="503"/>
      <c r="B615" s="504"/>
      <c r="C615" s="505" t="str">
        <f>IF($B615="","",IFERROR(VLOOKUP($B615,SERVIÇOS!$A:$F,2,0),IFERROR(VLOOKUP($B615,'COMPOSIÇÕES COMPLEMENTARES '!$C:$K,2,0),"")))</f>
        <v/>
      </c>
      <c r="D615" s="506" t="str">
        <f>IF($B615="","",IFERROR(VLOOKUP($B615,SERVIÇOS!$A:$F,3,0),IFERROR(VLOOKUP($B615,'COMPOSIÇÕES COMPLEMENTARES '!$C:$K,3,0),"")))</f>
        <v/>
      </c>
      <c r="E615" s="507"/>
      <c r="F615" s="508" t="str">
        <f>IF($B615="","",IFERROR(VLOOKUP($B615,SERVIÇOS!$A:$F,4,0),IFERROR(VLOOKUP($B615,'COMPOSIÇÕES COMPLEMENTARES '!$C:$K,6,0),"")))</f>
        <v/>
      </c>
      <c r="G615" s="508" t="str">
        <f>IF($B615="","",IFERROR(VLOOKUP($B615,SERVIÇOS!$A:$F,5,0),IFERROR(VLOOKUP($B615,'COMPOSIÇÕES COMPLEMENTARES '!$C:$K,7,0),"")))</f>
        <v/>
      </c>
      <c r="H615" s="508" t="str">
        <f t="shared" si="62"/>
        <v/>
      </c>
      <c r="I615" s="508" t="str">
        <f t="shared" si="63"/>
        <v/>
      </c>
      <c r="J615" s="508" t="str">
        <f t="shared" si="64"/>
        <v/>
      </c>
      <c r="K615" s="508" t="str">
        <f t="shared" si="65"/>
        <v/>
      </c>
      <c r="L615" s="508"/>
    </row>
    <row r="616" spans="1:12">
      <c r="A616" s="503"/>
      <c r="B616" s="504"/>
      <c r="C616" s="505" t="str">
        <f>IF($B616="","",IFERROR(VLOOKUP($B616,SERVIÇOS!$A:$F,2,0),IFERROR(VLOOKUP($B616,'COMPOSIÇÕES COMPLEMENTARES '!$C:$K,2,0),"")))</f>
        <v/>
      </c>
      <c r="D616" s="506" t="str">
        <f>IF($B616="","",IFERROR(VLOOKUP($B616,SERVIÇOS!$A:$F,3,0),IFERROR(VLOOKUP($B616,'COMPOSIÇÕES COMPLEMENTARES '!$C:$K,3,0),"")))</f>
        <v/>
      </c>
      <c r="E616" s="507"/>
      <c r="F616" s="508" t="str">
        <f>IF($B616="","",IFERROR(VLOOKUP($B616,SERVIÇOS!$A:$F,4,0),IFERROR(VLOOKUP($B616,'COMPOSIÇÕES COMPLEMENTARES '!$C:$K,6,0),"")))</f>
        <v/>
      </c>
      <c r="G616" s="508" t="str">
        <f>IF($B616="","",IFERROR(VLOOKUP($B616,SERVIÇOS!$A:$F,5,0),IFERROR(VLOOKUP($B616,'COMPOSIÇÕES COMPLEMENTARES '!$C:$K,7,0),"")))</f>
        <v/>
      </c>
      <c r="H616" s="508" t="str">
        <f t="shared" si="62"/>
        <v/>
      </c>
      <c r="I616" s="508" t="str">
        <f t="shared" si="63"/>
        <v/>
      </c>
      <c r="J616" s="508" t="str">
        <f t="shared" si="64"/>
        <v/>
      </c>
      <c r="K616" s="508" t="str">
        <f t="shared" si="65"/>
        <v/>
      </c>
      <c r="L616" s="508"/>
    </row>
    <row r="617" spans="1:12">
      <c r="A617" s="503"/>
      <c r="B617" s="504"/>
      <c r="C617" s="505" t="str">
        <f>IF($B617="","",IFERROR(VLOOKUP($B617,SERVIÇOS!$A:$F,2,0),IFERROR(VLOOKUP($B617,'COMPOSIÇÕES COMPLEMENTARES '!$C:$K,2,0),"")))</f>
        <v/>
      </c>
      <c r="D617" s="506" t="str">
        <f>IF($B617="","",IFERROR(VLOOKUP($B617,SERVIÇOS!$A:$F,3,0),IFERROR(VLOOKUP($B617,'COMPOSIÇÕES COMPLEMENTARES '!$C:$K,3,0),"")))</f>
        <v/>
      </c>
      <c r="E617" s="507"/>
      <c r="F617" s="508" t="str">
        <f>IF($B617="","",IFERROR(VLOOKUP($B617,SERVIÇOS!$A:$F,4,0),IFERROR(VLOOKUP($B617,'COMPOSIÇÕES COMPLEMENTARES '!$C:$K,6,0),"")))</f>
        <v/>
      </c>
      <c r="G617" s="508" t="str">
        <f>IF($B617="","",IFERROR(VLOOKUP($B617,SERVIÇOS!$A:$F,5,0),IFERROR(VLOOKUP($B617,'COMPOSIÇÕES COMPLEMENTARES '!$C:$K,7,0),"")))</f>
        <v/>
      </c>
      <c r="H617" s="508" t="str">
        <f t="shared" si="62"/>
        <v/>
      </c>
      <c r="I617" s="508" t="str">
        <f t="shared" si="63"/>
        <v/>
      </c>
      <c r="J617" s="508" t="str">
        <f t="shared" si="64"/>
        <v/>
      </c>
      <c r="K617" s="508" t="str">
        <f t="shared" si="65"/>
        <v/>
      </c>
      <c r="L617" s="508"/>
    </row>
    <row r="618" spans="1:12">
      <c r="A618" s="503"/>
      <c r="B618" s="504"/>
      <c r="C618" s="505" t="str">
        <f>IF($B618="","",IFERROR(VLOOKUP($B618,SERVIÇOS!$A:$F,2,0),IFERROR(VLOOKUP($B618,'COMPOSIÇÕES COMPLEMENTARES '!$C:$K,2,0),"")))</f>
        <v/>
      </c>
      <c r="D618" s="506" t="str">
        <f>IF($B618="","",IFERROR(VLOOKUP($B618,SERVIÇOS!$A:$F,3,0),IFERROR(VLOOKUP($B618,'COMPOSIÇÕES COMPLEMENTARES '!$C:$K,3,0),"")))</f>
        <v/>
      </c>
      <c r="E618" s="507"/>
      <c r="F618" s="508" t="str">
        <f>IF($B618="","",IFERROR(VLOOKUP($B618,SERVIÇOS!$A:$F,4,0),IFERROR(VLOOKUP($B618,'COMPOSIÇÕES COMPLEMENTARES '!$C:$K,6,0),"")))</f>
        <v/>
      </c>
      <c r="G618" s="508" t="str">
        <f>IF($B618="","",IFERROR(VLOOKUP($B618,SERVIÇOS!$A:$F,5,0),IFERROR(VLOOKUP($B618,'COMPOSIÇÕES COMPLEMENTARES '!$C:$K,7,0),"")))</f>
        <v/>
      </c>
      <c r="H618" s="508" t="str">
        <f t="shared" si="62"/>
        <v/>
      </c>
      <c r="I618" s="508" t="str">
        <f t="shared" si="63"/>
        <v/>
      </c>
      <c r="J618" s="508" t="str">
        <f t="shared" si="64"/>
        <v/>
      </c>
      <c r="K618" s="508" t="str">
        <f t="shared" si="65"/>
        <v/>
      </c>
      <c r="L618" s="508"/>
    </row>
    <row r="619" spans="1:12">
      <c r="A619" s="503"/>
      <c r="B619" s="504"/>
      <c r="C619" s="505" t="str">
        <f>IF($B619="","",IFERROR(VLOOKUP($B619,SERVIÇOS!$A:$F,2,0),IFERROR(VLOOKUP($B619,'COMPOSIÇÕES COMPLEMENTARES '!$C:$K,2,0),"")))</f>
        <v/>
      </c>
      <c r="D619" s="506" t="str">
        <f>IF($B619="","",IFERROR(VLOOKUP($B619,SERVIÇOS!$A:$F,3,0),IFERROR(VLOOKUP($B619,'COMPOSIÇÕES COMPLEMENTARES '!$C:$K,3,0),"")))</f>
        <v/>
      </c>
      <c r="E619" s="507"/>
      <c r="F619" s="508" t="str">
        <f>IF($B619="","",IFERROR(VLOOKUP($B619,SERVIÇOS!$A:$F,4,0),IFERROR(VLOOKUP($B619,'COMPOSIÇÕES COMPLEMENTARES '!$C:$K,6,0),"")))</f>
        <v/>
      </c>
      <c r="G619" s="508" t="str">
        <f>IF($B619="","",IFERROR(VLOOKUP($B619,SERVIÇOS!$A:$F,5,0),IFERROR(VLOOKUP($B619,'COMPOSIÇÕES COMPLEMENTARES '!$C:$K,7,0),"")))</f>
        <v/>
      </c>
      <c r="H619" s="508" t="str">
        <f t="shared" si="62"/>
        <v/>
      </c>
      <c r="I619" s="508" t="str">
        <f t="shared" si="63"/>
        <v/>
      </c>
      <c r="J619" s="508" t="str">
        <f t="shared" si="64"/>
        <v/>
      </c>
      <c r="K619" s="508" t="str">
        <f t="shared" si="65"/>
        <v/>
      </c>
      <c r="L619" s="508"/>
    </row>
    <row r="620" spans="1:12">
      <c r="A620" s="503"/>
      <c r="B620" s="504"/>
      <c r="C620" s="505" t="str">
        <f>IF($B620="","",IFERROR(VLOOKUP($B620,SERVIÇOS!$A:$F,2,0),IFERROR(VLOOKUP($B620,'COMPOSIÇÕES COMPLEMENTARES '!$C:$K,2,0),"")))</f>
        <v/>
      </c>
      <c r="D620" s="506" t="str">
        <f>IF($B620="","",IFERROR(VLOOKUP($B620,SERVIÇOS!$A:$F,3,0),IFERROR(VLOOKUP($B620,'COMPOSIÇÕES COMPLEMENTARES '!$C:$K,3,0),"")))</f>
        <v/>
      </c>
      <c r="E620" s="507"/>
      <c r="F620" s="508" t="str">
        <f>IF($B620="","",IFERROR(VLOOKUP($B620,SERVIÇOS!$A:$F,4,0),IFERROR(VLOOKUP($B620,'COMPOSIÇÕES COMPLEMENTARES '!$C:$K,6,0),"")))</f>
        <v/>
      </c>
      <c r="G620" s="508" t="str">
        <f>IF($B620="","",IFERROR(VLOOKUP($B620,SERVIÇOS!$A:$F,5,0),IFERROR(VLOOKUP($B620,'COMPOSIÇÕES COMPLEMENTARES '!$C:$K,7,0),"")))</f>
        <v/>
      </c>
      <c r="H620" s="508" t="str">
        <f t="shared" si="62"/>
        <v/>
      </c>
      <c r="I620" s="508" t="str">
        <f t="shared" si="63"/>
        <v/>
      </c>
      <c r="J620" s="508" t="str">
        <f t="shared" si="64"/>
        <v/>
      </c>
      <c r="K620" s="508" t="str">
        <f t="shared" si="65"/>
        <v/>
      </c>
      <c r="L620" s="508"/>
    </row>
    <row r="621" spans="1:12">
      <c r="A621" s="503"/>
      <c r="B621" s="504"/>
      <c r="C621" s="505" t="str">
        <f>IF($B621="","",IFERROR(VLOOKUP($B621,SERVIÇOS!$A:$F,2,0),IFERROR(VLOOKUP($B621,'COMPOSIÇÕES COMPLEMENTARES '!$C:$K,2,0),"")))</f>
        <v/>
      </c>
      <c r="D621" s="506" t="str">
        <f>IF($B621="","",IFERROR(VLOOKUP($B621,SERVIÇOS!$A:$F,3,0),IFERROR(VLOOKUP($B621,'COMPOSIÇÕES COMPLEMENTARES '!$C:$K,3,0),"")))</f>
        <v/>
      </c>
      <c r="E621" s="507"/>
      <c r="F621" s="508" t="str">
        <f>IF($B621="","",IFERROR(VLOOKUP($B621,SERVIÇOS!$A:$F,4,0),IFERROR(VLOOKUP($B621,'COMPOSIÇÕES COMPLEMENTARES '!$C:$K,6,0),"")))</f>
        <v/>
      </c>
      <c r="G621" s="508" t="str">
        <f>IF($B621="","",IFERROR(VLOOKUP($B621,SERVIÇOS!$A:$F,5,0),IFERROR(VLOOKUP($B621,'COMPOSIÇÕES COMPLEMENTARES '!$C:$K,7,0),"")))</f>
        <v/>
      </c>
      <c r="H621" s="508" t="str">
        <f t="shared" si="62"/>
        <v/>
      </c>
      <c r="I621" s="508" t="str">
        <f t="shared" si="63"/>
        <v/>
      </c>
      <c r="J621" s="508" t="str">
        <f t="shared" si="64"/>
        <v/>
      </c>
      <c r="K621" s="508" t="str">
        <f t="shared" si="65"/>
        <v/>
      </c>
      <c r="L621" s="508"/>
    </row>
    <row r="622" spans="1:12">
      <c r="A622" s="503"/>
      <c r="B622" s="504"/>
      <c r="C622" s="505" t="str">
        <f>IF($B622="","",IFERROR(VLOOKUP($B622,SERVIÇOS!$A:$F,2,0),IFERROR(VLOOKUP($B622,'COMPOSIÇÕES COMPLEMENTARES '!$C:$K,2,0),"")))</f>
        <v/>
      </c>
      <c r="D622" s="506" t="str">
        <f>IF($B622="","",IFERROR(VLOOKUP($B622,SERVIÇOS!$A:$F,3,0),IFERROR(VLOOKUP($B622,'COMPOSIÇÕES COMPLEMENTARES '!$C:$K,3,0),"")))</f>
        <v/>
      </c>
      <c r="E622" s="507"/>
      <c r="F622" s="508" t="str">
        <f>IF($B622="","",IFERROR(VLOOKUP($B622,SERVIÇOS!$A:$F,4,0),IFERROR(VLOOKUP($B622,'COMPOSIÇÕES COMPLEMENTARES '!$C:$K,6,0),"")))</f>
        <v/>
      </c>
      <c r="G622" s="508" t="str">
        <f>IF($B622="","",IFERROR(VLOOKUP($B622,SERVIÇOS!$A:$F,5,0),IFERROR(VLOOKUP($B622,'COMPOSIÇÕES COMPLEMENTARES '!$C:$K,7,0),"")))</f>
        <v/>
      </c>
      <c r="H622" s="508" t="str">
        <f t="shared" si="62"/>
        <v/>
      </c>
      <c r="I622" s="508" t="str">
        <f t="shared" si="63"/>
        <v/>
      </c>
      <c r="J622" s="508" t="str">
        <f t="shared" si="64"/>
        <v/>
      </c>
      <c r="K622" s="508" t="str">
        <f t="shared" si="65"/>
        <v/>
      </c>
      <c r="L622" s="508"/>
    </row>
    <row r="623" spans="1:12">
      <c r="A623" s="503"/>
      <c r="B623" s="504"/>
      <c r="C623" s="505" t="str">
        <f>IF($B623="","",IFERROR(VLOOKUP($B623,SERVIÇOS!$A:$F,2,0),IFERROR(VLOOKUP($B623,'COMPOSIÇÕES COMPLEMENTARES '!$C:$K,2,0),"")))</f>
        <v/>
      </c>
      <c r="D623" s="506" t="str">
        <f>IF($B623="","",IFERROR(VLOOKUP($B623,SERVIÇOS!$A:$F,3,0),IFERROR(VLOOKUP($B623,'COMPOSIÇÕES COMPLEMENTARES '!$C:$K,3,0),"")))</f>
        <v/>
      </c>
      <c r="E623" s="507"/>
      <c r="F623" s="508" t="str">
        <f>IF($B623="","",IFERROR(VLOOKUP($B623,SERVIÇOS!$A:$F,4,0),IFERROR(VLOOKUP($B623,'COMPOSIÇÕES COMPLEMENTARES '!$C:$K,6,0),"")))</f>
        <v/>
      </c>
      <c r="G623" s="508" t="str">
        <f>IF($B623="","",IFERROR(VLOOKUP($B623,SERVIÇOS!$A:$F,5,0),IFERROR(VLOOKUP($B623,'COMPOSIÇÕES COMPLEMENTARES '!$C:$K,7,0),"")))</f>
        <v/>
      </c>
      <c r="H623" s="508" t="str">
        <f t="shared" si="62"/>
        <v/>
      </c>
      <c r="I623" s="508" t="str">
        <f t="shared" si="63"/>
        <v/>
      </c>
      <c r="J623" s="508" t="str">
        <f t="shared" si="64"/>
        <v/>
      </c>
      <c r="K623" s="508" t="str">
        <f t="shared" si="65"/>
        <v/>
      </c>
      <c r="L623" s="508"/>
    </row>
    <row r="624" spans="1:12">
      <c r="A624" s="503"/>
      <c r="B624" s="504"/>
      <c r="C624" s="505" t="str">
        <f>IF($B624="","",IFERROR(VLOOKUP($B624,SERVIÇOS!$A:$F,2,0),IFERROR(VLOOKUP($B624,'COMPOSIÇÕES COMPLEMENTARES '!$C:$K,2,0),"")))</f>
        <v/>
      </c>
      <c r="D624" s="506" t="str">
        <f>IF($B624="","",IFERROR(VLOOKUP($B624,SERVIÇOS!$A:$F,3,0),IFERROR(VLOOKUP($B624,'COMPOSIÇÕES COMPLEMENTARES '!$C:$K,3,0),"")))</f>
        <v/>
      </c>
      <c r="E624" s="507"/>
      <c r="F624" s="508" t="str">
        <f>IF($B624="","",IFERROR(VLOOKUP($B624,SERVIÇOS!$A:$F,4,0),IFERROR(VLOOKUP($B624,'COMPOSIÇÕES COMPLEMENTARES '!$C:$K,6,0),"")))</f>
        <v/>
      </c>
      <c r="G624" s="508" t="str">
        <f>IF($B624="","",IFERROR(VLOOKUP($B624,SERVIÇOS!$A:$F,5,0),IFERROR(VLOOKUP($B624,'COMPOSIÇÕES COMPLEMENTARES '!$C:$K,7,0),"")))</f>
        <v/>
      </c>
      <c r="H624" s="508" t="str">
        <f t="shared" si="62"/>
        <v/>
      </c>
      <c r="I624" s="508" t="str">
        <f t="shared" si="63"/>
        <v/>
      </c>
      <c r="J624" s="508" t="str">
        <f t="shared" si="64"/>
        <v/>
      </c>
      <c r="K624" s="508" t="str">
        <f t="shared" si="65"/>
        <v/>
      </c>
      <c r="L624" s="508"/>
    </row>
    <row r="625" spans="1:12">
      <c r="A625" s="503"/>
      <c r="B625" s="504"/>
      <c r="C625" s="505" t="str">
        <f>IF($B625="","",IFERROR(VLOOKUP($B625,SERVIÇOS!$A:$F,2,0),IFERROR(VLOOKUP($B625,'COMPOSIÇÕES COMPLEMENTARES '!$C:$K,2,0),"")))</f>
        <v/>
      </c>
      <c r="D625" s="506" t="str">
        <f>IF($B625="","",IFERROR(VLOOKUP($B625,SERVIÇOS!$A:$F,3,0),IFERROR(VLOOKUP($B625,'COMPOSIÇÕES COMPLEMENTARES '!$C:$K,3,0),"")))</f>
        <v/>
      </c>
      <c r="E625" s="507"/>
      <c r="F625" s="508" t="str">
        <f>IF($B625="","",IFERROR(VLOOKUP($B625,SERVIÇOS!$A:$F,4,0),IFERROR(VLOOKUP($B625,'COMPOSIÇÕES COMPLEMENTARES '!$C:$K,6,0),"")))</f>
        <v/>
      </c>
      <c r="G625" s="508" t="str">
        <f>IF($B625="","",IFERROR(VLOOKUP($B625,SERVIÇOS!$A:$F,5,0),IFERROR(VLOOKUP($B625,'COMPOSIÇÕES COMPLEMENTARES '!$C:$K,7,0),"")))</f>
        <v/>
      </c>
      <c r="H625" s="508" t="str">
        <f t="shared" si="62"/>
        <v/>
      </c>
      <c r="I625" s="508" t="str">
        <f t="shared" si="63"/>
        <v/>
      </c>
      <c r="J625" s="508" t="str">
        <f t="shared" si="64"/>
        <v/>
      </c>
      <c r="K625" s="508" t="str">
        <f t="shared" si="65"/>
        <v/>
      </c>
      <c r="L625" s="508"/>
    </row>
    <row r="626" spans="1:12">
      <c r="A626" s="503"/>
      <c r="B626" s="504"/>
      <c r="C626" s="505" t="str">
        <f>IF($B626="","",IFERROR(VLOOKUP($B626,SERVIÇOS!$A:$F,2,0),IFERROR(VLOOKUP($B626,'COMPOSIÇÕES COMPLEMENTARES '!$C:$K,2,0),"")))</f>
        <v/>
      </c>
      <c r="D626" s="506" t="str">
        <f>IF($B626="","",IFERROR(VLOOKUP($B626,SERVIÇOS!$A:$F,3,0),IFERROR(VLOOKUP($B626,'COMPOSIÇÕES COMPLEMENTARES '!$C:$K,3,0),"")))</f>
        <v/>
      </c>
      <c r="E626" s="507"/>
      <c r="F626" s="508" t="str">
        <f>IF($B626="","",IFERROR(VLOOKUP($B626,SERVIÇOS!$A:$F,4,0),IFERROR(VLOOKUP($B626,'COMPOSIÇÕES COMPLEMENTARES '!$C:$K,6,0),"")))</f>
        <v/>
      </c>
      <c r="G626" s="508" t="str">
        <f>IF($B626="","",IFERROR(VLOOKUP($B626,SERVIÇOS!$A:$F,5,0),IFERROR(VLOOKUP($B626,'COMPOSIÇÕES COMPLEMENTARES '!$C:$K,7,0),"")))</f>
        <v/>
      </c>
      <c r="H626" s="508" t="str">
        <f t="shared" si="62"/>
        <v/>
      </c>
      <c r="I626" s="508" t="str">
        <f t="shared" si="63"/>
        <v/>
      </c>
      <c r="J626" s="508" t="str">
        <f t="shared" si="64"/>
        <v/>
      </c>
      <c r="K626" s="508" t="str">
        <f t="shared" si="65"/>
        <v/>
      </c>
      <c r="L626" s="508"/>
    </row>
    <row r="627" spans="1:12">
      <c r="A627" s="503"/>
      <c r="B627" s="504"/>
      <c r="C627" s="505" t="str">
        <f>IF($B627="","",IFERROR(VLOOKUP($B627,SERVIÇOS!$A:$F,2,0),IFERROR(VLOOKUP($B627,'COMPOSIÇÕES COMPLEMENTARES '!$C:$K,2,0),"")))</f>
        <v/>
      </c>
      <c r="D627" s="506" t="str">
        <f>IF($B627="","",IFERROR(VLOOKUP($B627,SERVIÇOS!$A:$F,3,0),IFERROR(VLOOKUP($B627,'COMPOSIÇÕES COMPLEMENTARES '!$C:$K,3,0),"")))</f>
        <v/>
      </c>
      <c r="E627" s="507"/>
      <c r="F627" s="508" t="str">
        <f>IF($B627="","",IFERROR(VLOOKUP($B627,SERVIÇOS!$A:$F,4,0),IFERROR(VLOOKUP($B627,'COMPOSIÇÕES COMPLEMENTARES '!$C:$K,6,0),"")))</f>
        <v/>
      </c>
      <c r="G627" s="508" t="str">
        <f>IF($B627="","",IFERROR(VLOOKUP($B627,SERVIÇOS!$A:$F,5,0),IFERROR(VLOOKUP($B627,'COMPOSIÇÕES COMPLEMENTARES '!$C:$K,7,0),"")))</f>
        <v/>
      </c>
      <c r="H627" s="508" t="str">
        <f t="shared" si="62"/>
        <v/>
      </c>
      <c r="I627" s="508" t="str">
        <f t="shared" si="63"/>
        <v/>
      </c>
      <c r="J627" s="508" t="str">
        <f t="shared" si="64"/>
        <v/>
      </c>
      <c r="K627" s="508" t="str">
        <f t="shared" si="65"/>
        <v/>
      </c>
      <c r="L627" s="508"/>
    </row>
    <row r="628" spans="1:12">
      <c r="A628" s="503"/>
      <c r="B628" s="504"/>
      <c r="C628" s="505" t="str">
        <f>IF($B628="","",IFERROR(VLOOKUP($B628,SERVIÇOS!$A:$F,2,0),IFERROR(VLOOKUP($B628,'COMPOSIÇÕES COMPLEMENTARES '!$C:$K,2,0),"")))</f>
        <v/>
      </c>
      <c r="D628" s="506" t="str">
        <f>IF($B628="","",IFERROR(VLOOKUP($B628,SERVIÇOS!$A:$F,3,0),IFERROR(VLOOKUP($B628,'COMPOSIÇÕES COMPLEMENTARES '!$C:$K,3,0),"")))</f>
        <v/>
      </c>
      <c r="E628" s="507"/>
      <c r="F628" s="508" t="str">
        <f>IF($B628="","",IFERROR(VLOOKUP($B628,SERVIÇOS!$A:$F,4,0),IFERROR(VLOOKUP($B628,'COMPOSIÇÕES COMPLEMENTARES '!$C:$K,6,0),"")))</f>
        <v/>
      </c>
      <c r="G628" s="508" t="str">
        <f>IF($B628="","",IFERROR(VLOOKUP($B628,SERVIÇOS!$A:$F,5,0),IFERROR(VLOOKUP($B628,'COMPOSIÇÕES COMPLEMENTARES '!$C:$K,7,0),"")))</f>
        <v/>
      </c>
      <c r="H628" s="508" t="str">
        <f t="shared" si="62"/>
        <v/>
      </c>
      <c r="I628" s="508" t="str">
        <f t="shared" si="63"/>
        <v/>
      </c>
      <c r="J628" s="508" t="str">
        <f t="shared" si="64"/>
        <v/>
      </c>
      <c r="K628" s="508" t="str">
        <f t="shared" si="65"/>
        <v/>
      </c>
      <c r="L628" s="508"/>
    </row>
    <row r="629" spans="1:12">
      <c r="A629" s="503"/>
      <c r="B629" s="504"/>
      <c r="C629" s="505" t="str">
        <f>IF($B629="","",IFERROR(VLOOKUP($B629,SERVIÇOS!$A:$F,2,0),IFERROR(VLOOKUP($B629,'COMPOSIÇÕES COMPLEMENTARES '!$C:$K,2,0),"")))</f>
        <v/>
      </c>
      <c r="D629" s="506" t="str">
        <f>IF($B629="","",IFERROR(VLOOKUP($B629,SERVIÇOS!$A:$F,3,0),IFERROR(VLOOKUP($B629,'COMPOSIÇÕES COMPLEMENTARES '!$C:$K,3,0),"")))</f>
        <v/>
      </c>
      <c r="E629" s="507"/>
      <c r="F629" s="508" t="str">
        <f>IF($B629="","",IFERROR(VLOOKUP($B629,SERVIÇOS!$A:$F,4,0),IFERROR(VLOOKUP($B629,'COMPOSIÇÕES COMPLEMENTARES '!$C:$K,6,0),"")))</f>
        <v/>
      </c>
      <c r="G629" s="508" t="str">
        <f>IF($B629="","",IFERROR(VLOOKUP($B629,SERVIÇOS!$A:$F,5,0),IFERROR(VLOOKUP($B629,'COMPOSIÇÕES COMPLEMENTARES '!$C:$K,7,0),"")))</f>
        <v/>
      </c>
      <c r="H629" s="508" t="str">
        <f t="shared" si="62"/>
        <v/>
      </c>
      <c r="I629" s="508" t="str">
        <f t="shared" si="63"/>
        <v/>
      </c>
      <c r="J629" s="508" t="str">
        <f t="shared" si="64"/>
        <v/>
      </c>
      <c r="K629" s="508" t="str">
        <f t="shared" si="65"/>
        <v/>
      </c>
      <c r="L629" s="508"/>
    </row>
    <row r="630" spans="1:12">
      <c r="A630" s="503"/>
      <c r="B630" s="504"/>
      <c r="C630" s="505" t="str">
        <f>IF($B630="","",IFERROR(VLOOKUP($B630,SERVIÇOS!$A:$F,2,0),IFERROR(VLOOKUP($B630,'COMPOSIÇÕES COMPLEMENTARES '!$C:$K,2,0),"")))</f>
        <v/>
      </c>
      <c r="D630" s="506" t="str">
        <f>IF($B630="","",IFERROR(VLOOKUP($B630,SERVIÇOS!$A:$F,3,0),IFERROR(VLOOKUP($B630,'COMPOSIÇÕES COMPLEMENTARES '!$C:$K,3,0),"")))</f>
        <v/>
      </c>
      <c r="E630" s="507"/>
      <c r="F630" s="508" t="str">
        <f>IF($B630="","",IFERROR(VLOOKUP($B630,SERVIÇOS!$A:$F,4,0),IFERROR(VLOOKUP($B630,'COMPOSIÇÕES COMPLEMENTARES '!$C:$K,6,0),"")))</f>
        <v/>
      </c>
      <c r="G630" s="508" t="str">
        <f>IF($B630="","",IFERROR(VLOOKUP($B630,SERVIÇOS!$A:$F,5,0),IFERROR(VLOOKUP($B630,'COMPOSIÇÕES COMPLEMENTARES '!$C:$K,7,0),"")))</f>
        <v/>
      </c>
      <c r="H630" s="508" t="str">
        <f t="shared" si="62"/>
        <v/>
      </c>
      <c r="I630" s="508" t="str">
        <f t="shared" si="63"/>
        <v/>
      </c>
      <c r="J630" s="508" t="str">
        <f t="shared" si="64"/>
        <v/>
      </c>
      <c r="K630" s="508" t="str">
        <f t="shared" si="65"/>
        <v/>
      </c>
      <c r="L630" s="508"/>
    </row>
    <row r="631" spans="1:12">
      <c r="A631" s="503"/>
      <c r="B631" s="504"/>
      <c r="C631" s="505" t="str">
        <f>IF($B631="","",IFERROR(VLOOKUP($B631,SERVIÇOS!$A:$F,2,0),IFERROR(VLOOKUP($B631,'COMPOSIÇÕES COMPLEMENTARES '!$C:$K,2,0),"")))</f>
        <v/>
      </c>
      <c r="D631" s="506" t="str">
        <f>IF($B631="","",IFERROR(VLOOKUP($B631,SERVIÇOS!$A:$F,3,0),IFERROR(VLOOKUP($B631,'COMPOSIÇÕES COMPLEMENTARES '!$C:$K,3,0),"")))</f>
        <v/>
      </c>
      <c r="E631" s="507"/>
      <c r="F631" s="508" t="str">
        <f>IF($B631="","",IFERROR(VLOOKUP($B631,SERVIÇOS!$A:$F,4,0),IFERROR(VLOOKUP($B631,'COMPOSIÇÕES COMPLEMENTARES '!$C:$K,6,0),"")))</f>
        <v/>
      </c>
      <c r="G631" s="508" t="str">
        <f>IF($B631="","",IFERROR(VLOOKUP($B631,SERVIÇOS!$A:$F,5,0),IFERROR(VLOOKUP($B631,'COMPOSIÇÕES COMPLEMENTARES '!$C:$K,7,0),"")))</f>
        <v/>
      </c>
      <c r="H631" s="508" t="str">
        <f t="shared" si="62"/>
        <v/>
      </c>
      <c r="I631" s="508" t="str">
        <f t="shared" si="63"/>
        <v/>
      </c>
      <c r="J631" s="508" t="str">
        <f t="shared" si="64"/>
        <v/>
      </c>
      <c r="K631" s="508" t="str">
        <f t="shared" si="65"/>
        <v/>
      </c>
      <c r="L631" s="508"/>
    </row>
    <row r="632" spans="1:12">
      <c r="A632" s="503"/>
      <c r="B632" s="504"/>
      <c r="C632" s="505" t="str">
        <f>IF($B632="","",IFERROR(VLOOKUP($B632,SERVIÇOS!$A:$F,2,0),IFERROR(VLOOKUP($B632,'COMPOSIÇÕES COMPLEMENTARES '!$C:$K,2,0),"")))</f>
        <v/>
      </c>
      <c r="D632" s="506" t="str">
        <f>IF($B632="","",IFERROR(VLOOKUP($B632,SERVIÇOS!$A:$F,3,0),IFERROR(VLOOKUP($B632,'COMPOSIÇÕES COMPLEMENTARES '!$C:$K,3,0),"")))</f>
        <v/>
      </c>
      <c r="E632" s="507"/>
      <c r="F632" s="508" t="str">
        <f>IF($B632="","",IFERROR(VLOOKUP($B632,SERVIÇOS!$A:$F,4,0),IFERROR(VLOOKUP($B632,'COMPOSIÇÕES COMPLEMENTARES '!$C:$K,6,0),"")))</f>
        <v/>
      </c>
      <c r="G632" s="508" t="str">
        <f>IF($B632="","",IFERROR(VLOOKUP($B632,SERVIÇOS!$A:$F,5,0),IFERROR(VLOOKUP($B632,'COMPOSIÇÕES COMPLEMENTARES '!$C:$K,7,0),"")))</f>
        <v/>
      </c>
      <c r="H632" s="508" t="str">
        <f t="shared" si="62"/>
        <v/>
      </c>
      <c r="I632" s="508" t="str">
        <f t="shared" si="63"/>
        <v/>
      </c>
      <c r="J632" s="508" t="str">
        <f t="shared" si="64"/>
        <v/>
      </c>
      <c r="K632" s="508" t="str">
        <f t="shared" si="65"/>
        <v/>
      </c>
      <c r="L632" s="508"/>
    </row>
    <row r="633" spans="1:12">
      <c r="A633" s="503"/>
      <c r="B633" s="504"/>
      <c r="C633" s="505" t="str">
        <f>IF($B633="","",IFERROR(VLOOKUP($B633,SERVIÇOS!$A:$F,2,0),IFERROR(VLOOKUP($B633,'COMPOSIÇÕES COMPLEMENTARES '!$C:$K,2,0),"")))</f>
        <v/>
      </c>
      <c r="D633" s="506" t="str">
        <f>IF($B633="","",IFERROR(VLOOKUP($B633,SERVIÇOS!$A:$F,3,0),IFERROR(VLOOKUP($B633,'COMPOSIÇÕES COMPLEMENTARES '!$C:$K,3,0),"")))</f>
        <v/>
      </c>
      <c r="E633" s="507"/>
      <c r="F633" s="508" t="str">
        <f>IF($B633="","",IFERROR(VLOOKUP($B633,SERVIÇOS!$A:$F,4,0),IFERROR(VLOOKUP($B633,'COMPOSIÇÕES COMPLEMENTARES '!$C:$K,6,0),"")))</f>
        <v/>
      </c>
      <c r="G633" s="508" t="str">
        <f>IF($B633="","",IFERROR(VLOOKUP($B633,SERVIÇOS!$A:$F,5,0),IFERROR(VLOOKUP($B633,'COMPOSIÇÕES COMPLEMENTARES '!$C:$K,7,0),"")))</f>
        <v/>
      </c>
      <c r="H633" s="508" t="str">
        <f t="shared" si="62"/>
        <v/>
      </c>
      <c r="I633" s="508" t="str">
        <f t="shared" si="63"/>
        <v/>
      </c>
      <c r="J633" s="508" t="str">
        <f t="shared" si="64"/>
        <v/>
      </c>
      <c r="K633" s="508" t="str">
        <f t="shared" si="65"/>
        <v/>
      </c>
      <c r="L633" s="508"/>
    </row>
    <row r="634" spans="1:12">
      <c r="A634" s="503"/>
      <c r="B634" s="504"/>
      <c r="C634" s="505" t="str">
        <f>IF($B634="","",IFERROR(VLOOKUP($B634,SERVIÇOS!$A:$F,2,0),IFERROR(VLOOKUP($B634,'COMPOSIÇÕES COMPLEMENTARES '!$C:$K,2,0),"")))</f>
        <v/>
      </c>
      <c r="D634" s="506" t="str">
        <f>IF($B634="","",IFERROR(VLOOKUP($B634,SERVIÇOS!$A:$F,3,0),IFERROR(VLOOKUP($B634,'COMPOSIÇÕES COMPLEMENTARES '!$C:$K,3,0),"")))</f>
        <v/>
      </c>
      <c r="E634" s="507"/>
      <c r="F634" s="508" t="str">
        <f>IF($B634="","",IFERROR(VLOOKUP($B634,SERVIÇOS!$A:$F,4,0),IFERROR(VLOOKUP($B634,'COMPOSIÇÕES COMPLEMENTARES '!$C:$K,6,0),"")))</f>
        <v/>
      </c>
      <c r="G634" s="508" t="str">
        <f>IF($B634="","",IFERROR(VLOOKUP($B634,SERVIÇOS!$A:$F,5,0),IFERROR(VLOOKUP($B634,'COMPOSIÇÕES COMPLEMENTARES '!$C:$K,7,0),"")))</f>
        <v/>
      </c>
      <c r="H634" s="508" t="str">
        <f t="shared" si="62"/>
        <v/>
      </c>
      <c r="I634" s="508" t="str">
        <f t="shared" si="63"/>
        <v/>
      </c>
      <c r="J634" s="508" t="str">
        <f t="shared" si="64"/>
        <v/>
      </c>
      <c r="K634" s="508" t="str">
        <f t="shared" si="65"/>
        <v/>
      </c>
      <c r="L634" s="508"/>
    </row>
    <row r="635" spans="1:12">
      <c r="A635" s="503"/>
      <c r="B635" s="504"/>
      <c r="C635" s="505" t="str">
        <f>IF($B635="","",IFERROR(VLOOKUP($B635,SERVIÇOS!$A:$F,2,0),IFERROR(VLOOKUP($B635,'COMPOSIÇÕES COMPLEMENTARES '!$C:$K,2,0),"")))</f>
        <v/>
      </c>
      <c r="D635" s="506" t="str">
        <f>IF($B635="","",IFERROR(VLOOKUP($B635,SERVIÇOS!$A:$F,3,0),IFERROR(VLOOKUP($B635,'COMPOSIÇÕES COMPLEMENTARES '!$C:$K,3,0),"")))</f>
        <v/>
      </c>
      <c r="E635" s="507"/>
      <c r="F635" s="508" t="str">
        <f>IF($B635="","",IFERROR(VLOOKUP($B635,SERVIÇOS!$A:$F,4,0),IFERROR(VLOOKUP($B635,'COMPOSIÇÕES COMPLEMENTARES '!$C:$K,6,0),"")))</f>
        <v/>
      </c>
      <c r="G635" s="508" t="str">
        <f>IF($B635="","",IFERROR(VLOOKUP($B635,SERVIÇOS!$A:$F,5,0),IFERROR(VLOOKUP($B635,'COMPOSIÇÕES COMPLEMENTARES '!$C:$K,7,0),"")))</f>
        <v/>
      </c>
      <c r="H635" s="508" t="str">
        <f t="shared" si="62"/>
        <v/>
      </c>
      <c r="I635" s="508" t="str">
        <f t="shared" si="63"/>
        <v/>
      </c>
      <c r="J635" s="508" t="str">
        <f t="shared" si="64"/>
        <v/>
      </c>
      <c r="K635" s="508" t="str">
        <f t="shared" si="65"/>
        <v/>
      </c>
      <c r="L635" s="508"/>
    </row>
    <row r="636" spans="1:12">
      <c r="A636" s="503"/>
      <c r="B636" s="504"/>
      <c r="C636" s="505" t="str">
        <f>IF($B636="","",IFERROR(VLOOKUP($B636,SERVIÇOS!$A:$F,2,0),IFERROR(VLOOKUP($B636,'COMPOSIÇÕES COMPLEMENTARES '!$C:$K,2,0),"")))</f>
        <v/>
      </c>
      <c r="D636" s="506" t="str">
        <f>IF($B636="","",IFERROR(VLOOKUP($B636,SERVIÇOS!$A:$F,3,0),IFERROR(VLOOKUP($B636,'COMPOSIÇÕES COMPLEMENTARES '!$C:$K,3,0),"")))</f>
        <v/>
      </c>
      <c r="E636" s="507"/>
      <c r="F636" s="508" t="str">
        <f>IF($B636="","",IFERROR(VLOOKUP($B636,SERVIÇOS!$A:$F,4,0),IFERROR(VLOOKUP($B636,'COMPOSIÇÕES COMPLEMENTARES '!$C:$K,6,0),"")))</f>
        <v/>
      </c>
      <c r="G636" s="508" t="str">
        <f>IF($B636="","",IFERROR(VLOOKUP($B636,SERVIÇOS!$A:$F,5,0),IFERROR(VLOOKUP($B636,'COMPOSIÇÕES COMPLEMENTARES '!$C:$K,7,0),"")))</f>
        <v/>
      </c>
      <c r="H636" s="508" t="str">
        <f t="shared" si="62"/>
        <v/>
      </c>
      <c r="I636" s="508" t="str">
        <f t="shared" si="63"/>
        <v/>
      </c>
      <c r="J636" s="508" t="str">
        <f t="shared" si="64"/>
        <v/>
      </c>
      <c r="K636" s="508" t="str">
        <f t="shared" si="65"/>
        <v/>
      </c>
      <c r="L636" s="508"/>
    </row>
    <row r="637" spans="1:12">
      <c r="A637" s="503"/>
      <c r="B637" s="504"/>
      <c r="C637" s="505" t="str">
        <f>IF($B637="","",IFERROR(VLOOKUP($B637,SERVIÇOS!$A:$F,2,0),IFERROR(VLOOKUP($B637,'COMPOSIÇÕES COMPLEMENTARES '!$C:$K,2,0),"")))</f>
        <v/>
      </c>
      <c r="D637" s="506" t="str">
        <f>IF($B637="","",IFERROR(VLOOKUP($B637,SERVIÇOS!$A:$F,3,0),IFERROR(VLOOKUP($B637,'COMPOSIÇÕES COMPLEMENTARES '!$C:$K,3,0),"")))</f>
        <v/>
      </c>
      <c r="E637" s="507"/>
      <c r="F637" s="508" t="str">
        <f>IF($B637="","",IFERROR(VLOOKUP($B637,SERVIÇOS!$A:$F,4,0),IFERROR(VLOOKUP($B637,'COMPOSIÇÕES COMPLEMENTARES '!$C:$K,6,0),"")))</f>
        <v/>
      </c>
      <c r="G637" s="508" t="str">
        <f>IF($B637="","",IFERROR(VLOOKUP($B637,SERVIÇOS!$A:$F,5,0),IFERROR(VLOOKUP($B637,'COMPOSIÇÕES COMPLEMENTARES '!$C:$K,7,0),"")))</f>
        <v/>
      </c>
      <c r="H637" s="508" t="str">
        <f t="shared" si="62"/>
        <v/>
      </c>
      <c r="I637" s="508" t="str">
        <f t="shared" si="63"/>
        <v/>
      </c>
      <c r="J637" s="508" t="str">
        <f t="shared" si="64"/>
        <v/>
      </c>
      <c r="K637" s="508" t="str">
        <f t="shared" si="65"/>
        <v/>
      </c>
      <c r="L637" s="508"/>
    </row>
    <row r="638" spans="1:12">
      <c r="A638" s="503"/>
      <c r="B638" s="504"/>
      <c r="C638" s="505" t="str">
        <f>IF($B638="","",IFERROR(VLOOKUP($B638,SERVIÇOS!$A:$F,2,0),IFERROR(VLOOKUP($B638,'COMPOSIÇÕES COMPLEMENTARES '!$C:$K,2,0),"")))</f>
        <v/>
      </c>
      <c r="D638" s="506" t="str">
        <f>IF($B638="","",IFERROR(VLOOKUP($B638,SERVIÇOS!$A:$F,3,0),IFERROR(VLOOKUP($B638,'COMPOSIÇÕES COMPLEMENTARES '!$C:$K,3,0),"")))</f>
        <v/>
      </c>
      <c r="E638" s="507"/>
      <c r="F638" s="508" t="str">
        <f>IF($B638="","",IFERROR(VLOOKUP($B638,SERVIÇOS!$A:$F,4,0),IFERROR(VLOOKUP($B638,'COMPOSIÇÕES COMPLEMENTARES '!$C:$K,6,0),"")))</f>
        <v/>
      </c>
      <c r="G638" s="508" t="str">
        <f>IF($B638="","",IFERROR(VLOOKUP($B638,SERVIÇOS!$A:$F,5,0),IFERROR(VLOOKUP($B638,'COMPOSIÇÕES COMPLEMENTARES '!$C:$K,7,0),"")))</f>
        <v/>
      </c>
      <c r="H638" s="508" t="str">
        <f t="shared" si="62"/>
        <v/>
      </c>
      <c r="I638" s="508" t="str">
        <f t="shared" si="63"/>
        <v/>
      </c>
      <c r="J638" s="508" t="str">
        <f t="shared" si="64"/>
        <v/>
      </c>
      <c r="K638" s="508" t="str">
        <f t="shared" si="65"/>
        <v/>
      </c>
      <c r="L638" s="508"/>
    </row>
    <row r="639" spans="1:12">
      <c r="A639" s="503"/>
      <c r="B639" s="504"/>
      <c r="C639" s="505" t="str">
        <f>IF($B639="","",IFERROR(VLOOKUP($B639,SERVIÇOS!$A:$F,2,0),IFERROR(VLOOKUP($B639,'COMPOSIÇÕES COMPLEMENTARES '!$C:$K,2,0),"")))</f>
        <v/>
      </c>
      <c r="D639" s="506" t="str">
        <f>IF($B639="","",IFERROR(VLOOKUP($B639,SERVIÇOS!$A:$F,3,0),IFERROR(VLOOKUP($B639,'COMPOSIÇÕES COMPLEMENTARES '!$C:$K,3,0),"")))</f>
        <v/>
      </c>
      <c r="E639" s="507"/>
      <c r="F639" s="508" t="str">
        <f>IF($B639="","",IFERROR(VLOOKUP($B639,SERVIÇOS!$A:$F,4,0),IFERROR(VLOOKUP($B639,'COMPOSIÇÕES COMPLEMENTARES '!$C:$K,6,0),"")))</f>
        <v/>
      </c>
      <c r="G639" s="508" t="str">
        <f>IF($B639="","",IFERROR(VLOOKUP($B639,SERVIÇOS!$A:$F,5,0),IFERROR(VLOOKUP($B639,'COMPOSIÇÕES COMPLEMENTARES '!$C:$K,7,0),"")))</f>
        <v/>
      </c>
      <c r="H639" s="508" t="str">
        <f t="shared" si="62"/>
        <v/>
      </c>
      <c r="I639" s="508" t="str">
        <f t="shared" si="63"/>
        <v/>
      </c>
      <c r="J639" s="508" t="str">
        <f t="shared" si="64"/>
        <v/>
      </c>
      <c r="K639" s="508" t="str">
        <f t="shared" si="65"/>
        <v/>
      </c>
      <c r="L639" s="508"/>
    </row>
    <row r="640" spans="1:12">
      <c r="A640" s="503"/>
      <c r="B640" s="504"/>
      <c r="C640" s="505" t="str">
        <f>IF($B640="","",IFERROR(VLOOKUP($B640,SERVIÇOS!$A:$F,2,0),IFERROR(VLOOKUP($B640,'COMPOSIÇÕES COMPLEMENTARES '!$C:$K,2,0),"")))</f>
        <v/>
      </c>
      <c r="D640" s="506" t="str">
        <f>IF($B640="","",IFERROR(VLOOKUP($B640,SERVIÇOS!$A:$F,3,0),IFERROR(VLOOKUP($B640,'COMPOSIÇÕES COMPLEMENTARES '!$C:$K,3,0),"")))</f>
        <v/>
      </c>
      <c r="E640" s="507"/>
      <c r="F640" s="508" t="str">
        <f>IF($B640="","",IFERROR(VLOOKUP($B640,SERVIÇOS!$A:$F,4,0),IFERROR(VLOOKUP($B640,'COMPOSIÇÕES COMPLEMENTARES '!$C:$K,6,0),"")))</f>
        <v/>
      </c>
      <c r="G640" s="508" t="str">
        <f>IF($B640="","",IFERROR(VLOOKUP($B640,SERVIÇOS!$A:$F,5,0),IFERROR(VLOOKUP($B640,'COMPOSIÇÕES COMPLEMENTARES '!$C:$K,7,0),"")))</f>
        <v/>
      </c>
      <c r="H640" s="508" t="str">
        <f t="shared" si="62"/>
        <v/>
      </c>
      <c r="I640" s="508" t="str">
        <f t="shared" si="63"/>
        <v/>
      </c>
      <c r="J640" s="508" t="str">
        <f t="shared" si="64"/>
        <v/>
      </c>
      <c r="K640" s="508" t="str">
        <f t="shared" si="65"/>
        <v/>
      </c>
      <c r="L640" s="508"/>
    </row>
    <row r="641" spans="1:12">
      <c r="A641" s="503"/>
      <c r="B641" s="504"/>
      <c r="C641" s="505" t="str">
        <f>IF($B641="","",IFERROR(VLOOKUP($B641,SERVIÇOS!$A:$F,2,0),IFERROR(VLOOKUP($B641,'COMPOSIÇÕES COMPLEMENTARES '!$C:$K,2,0),"")))</f>
        <v/>
      </c>
      <c r="D641" s="506" t="str">
        <f>IF($B641="","",IFERROR(VLOOKUP($B641,SERVIÇOS!$A:$F,3,0),IFERROR(VLOOKUP($B641,'COMPOSIÇÕES COMPLEMENTARES '!$C:$K,3,0),"")))</f>
        <v/>
      </c>
      <c r="E641" s="507"/>
      <c r="F641" s="508" t="str">
        <f>IF($B641="","",IFERROR(VLOOKUP($B641,SERVIÇOS!$A:$F,4,0),IFERROR(VLOOKUP($B641,'COMPOSIÇÕES COMPLEMENTARES '!$C:$K,6,0),"")))</f>
        <v/>
      </c>
      <c r="G641" s="508" t="str">
        <f>IF($B641="","",IFERROR(VLOOKUP($B641,SERVIÇOS!$A:$F,5,0),IFERROR(VLOOKUP($B641,'COMPOSIÇÕES COMPLEMENTARES '!$C:$K,7,0),"")))</f>
        <v/>
      </c>
      <c r="H641" s="508" t="str">
        <f t="shared" si="62"/>
        <v/>
      </c>
      <c r="I641" s="508" t="str">
        <f t="shared" si="63"/>
        <v/>
      </c>
      <c r="J641" s="508" t="str">
        <f t="shared" si="64"/>
        <v/>
      </c>
      <c r="K641" s="508" t="str">
        <f t="shared" si="65"/>
        <v/>
      </c>
      <c r="L641" s="508"/>
    </row>
    <row r="642" spans="1:12">
      <c r="A642" s="503"/>
      <c r="B642" s="504"/>
      <c r="C642" s="505" t="str">
        <f>IF($B642="","",IFERROR(VLOOKUP($B642,SERVIÇOS!$A:$F,2,0),IFERROR(VLOOKUP($B642,'COMPOSIÇÕES COMPLEMENTARES '!$C:$K,2,0),"")))</f>
        <v/>
      </c>
      <c r="D642" s="506" t="str">
        <f>IF($B642="","",IFERROR(VLOOKUP($B642,SERVIÇOS!$A:$F,3,0),IFERROR(VLOOKUP($B642,'COMPOSIÇÕES COMPLEMENTARES '!$C:$K,3,0),"")))</f>
        <v/>
      </c>
      <c r="E642" s="507"/>
      <c r="F642" s="508" t="str">
        <f>IF($B642="","",IFERROR(VLOOKUP($B642,SERVIÇOS!$A:$F,4,0),IFERROR(VLOOKUP($B642,'COMPOSIÇÕES COMPLEMENTARES '!$C:$K,6,0),"")))</f>
        <v/>
      </c>
      <c r="G642" s="508" t="str">
        <f>IF($B642="","",IFERROR(VLOOKUP($B642,SERVIÇOS!$A:$F,5,0),IFERROR(VLOOKUP($B642,'COMPOSIÇÕES COMPLEMENTARES '!$C:$K,7,0),"")))</f>
        <v/>
      </c>
      <c r="H642" s="508" t="str">
        <f t="shared" si="62"/>
        <v/>
      </c>
      <c r="I642" s="508" t="str">
        <f t="shared" si="63"/>
        <v/>
      </c>
      <c r="J642" s="508" t="str">
        <f t="shared" si="64"/>
        <v/>
      </c>
      <c r="K642" s="508" t="str">
        <f t="shared" si="65"/>
        <v/>
      </c>
      <c r="L642" s="508"/>
    </row>
    <row r="643" spans="1:12">
      <c r="A643" s="503"/>
      <c r="B643" s="504"/>
      <c r="C643" s="505" t="str">
        <f>IF($B643="","",IFERROR(VLOOKUP($B643,SERVIÇOS!$A:$F,2,0),IFERROR(VLOOKUP($B643,'COMPOSIÇÕES COMPLEMENTARES '!$C:$K,2,0),"")))</f>
        <v/>
      </c>
      <c r="D643" s="506" t="str">
        <f>IF($B643="","",IFERROR(VLOOKUP($B643,SERVIÇOS!$A:$F,3,0),IFERROR(VLOOKUP($B643,'COMPOSIÇÕES COMPLEMENTARES '!$C:$K,3,0),"")))</f>
        <v/>
      </c>
      <c r="E643" s="507"/>
      <c r="F643" s="508" t="str">
        <f>IF($B643="","",IFERROR(VLOOKUP($B643,SERVIÇOS!$A:$F,4,0),IFERROR(VLOOKUP($B643,'COMPOSIÇÕES COMPLEMENTARES '!$C:$K,6,0),"")))</f>
        <v/>
      </c>
      <c r="G643" s="508" t="str">
        <f>IF($B643="","",IFERROR(VLOOKUP($B643,SERVIÇOS!$A:$F,5,0),IFERROR(VLOOKUP($B643,'COMPOSIÇÕES COMPLEMENTARES '!$C:$K,7,0),"")))</f>
        <v/>
      </c>
      <c r="H643" s="508" t="str">
        <f t="shared" si="62"/>
        <v/>
      </c>
      <c r="I643" s="508" t="str">
        <f t="shared" si="63"/>
        <v/>
      </c>
      <c r="J643" s="508" t="str">
        <f t="shared" si="64"/>
        <v/>
      </c>
      <c r="K643" s="508" t="str">
        <f t="shared" si="65"/>
        <v/>
      </c>
      <c r="L643" s="508"/>
    </row>
    <row r="644" spans="1:12">
      <c r="A644" s="503"/>
      <c r="B644" s="504"/>
      <c r="C644" s="505" t="str">
        <f>IF($B644="","",IFERROR(VLOOKUP($B644,SERVIÇOS!$A:$F,2,0),IFERROR(VLOOKUP($B644,'COMPOSIÇÕES COMPLEMENTARES '!$C:$K,2,0),"")))</f>
        <v/>
      </c>
      <c r="D644" s="506" t="str">
        <f>IF($B644="","",IFERROR(VLOOKUP($B644,SERVIÇOS!$A:$F,3,0),IFERROR(VLOOKUP($B644,'COMPOSIÇÕES COMPLEMENTARES '!$C:$K,3,0),"")))</f>
        <v/>
      </c>
      <c r="E644" s="507"/>
      <c r="F644" s="508" t="str">
        <f>IF($B644="","",IFERROR(VLOOKUP($B644,SERVIÇOS!$A:$F,4,0),IFERROR(VLOOKUP($B644,'COMPOSIÇÕES COMPLEMENTARES '!$C:$K,6,0),"")))</f>
        <v/>
      </c>
      <c r="G644" s="508" t="str">
        <f>IF($B644="","",IFERROR(VLOOKUP($B644,SERVIÇOS!$A:$F,5,0),IFERROR(VLOOKUP($B644,'COMPOSIÇÕES COMPLEMENTARES '!$C:$K,7,0),"")))</f>
        <v/>
      </c>
      <c r="H644" s="508" t="str">
        <f t="shared" si="62"/>
        <v/>
      </c>
      <c r="I644" s="508" t="str">
        <f t="shared" si="63"/>
        <v/>
      </c>
      <c r="J644" s="508" t="str">
        <f t="shared" si="64"/>
        <v/>
      </c>
      <c r="K644" s="508" t="str">
        <f t="shared" si="65"/>
        <v/>
      </c>
      <c r="L644" s="508"/>
    </row>
    <row r="645" spans="1:12">
      <c r="A645" s="503"/>
      <c r="B645" s="504"/>
      <c r="C645" s="505" t="str">
        <f>IF($B645="","",IFERROR(VLOOKUP($B645,SERVIÇOS!$A:$F,2,0),IFERROR(VLOOKUP($B645,'COMPOSIÇÕES COMPLEMENTARES '!$C:$K,2,0),"")))</f>
        <v/>
      </c>
      <c r="D645" s="506" t="str">
        <f>IF($B645="","",IFERROR(VLOOKUP($B645,SERVIÇOS!$A:$F,3,0),IFERROR(VLOOKUP($B645,'COMPOSIÇÕES COMPLEMENTARES '!$C:$K,3,0),"")))</f>
        <v/>
      </c>
      <c r="E645" s="507"/>
      <c r="F645" s="508" t="str">
        <f>IF($B645="","",IFERROR(VLOOKUP($B645,SERVIÇOS!$A:$F,4,0),IFERROR(VLOOKUP($B645,'COMPOSIÇÕES COMPLEMENTARES '!$C:$K,6,0),"")))</f>
        <v/>
      </c>
      <c r="G645" s="508" t="str">
        <f>IF($B645="","",IFERROR(VLOOKUP($B645,SERVIÇOS!$A:$F,5,0),IFERROR(VLOOKUP($B645,'COMPOSIÇÕES COMPLEMENTARES '!$C:$K,7,0),"")))</f>
        <v/>
      </c>
      <c r="H645" s="508" t="str">
        <f t="shared" si="62"/>
        <v/>
      </c>
      <c r="I645" s="508" t="str">
        <f t="shared" si="63"/>
        <v/>
      </c>
      <c r="J645" s="508" t="str">
        <f t="shared" si="64"/>
        <v/>
      </c>
      <c r="K645" s="508" t="str">
        <f t="shared" si="65"/>
        <v/>
      </c>
      <c r="L645" s="508"/>
    </row>
    <row r="646" spans="1:12">
      <c r="A646" s="503"/>
      <c r="B646" s="504"/>
      <c r="C646" s="505" t="str">
        <f>IF($B646="","",IFERROR(VLOOKUP($B646,SERVIÇOS!$A:$F,2,0),IFERROR(VLOOKUP($B646,'COMPOSIÇÕES COMPLEMENTARES '!$C:$K,2,0),"")))</f>
        <v/>
      </c>
      <c r="D646" s="506" t="str">
        <f>IF($B646="","",IFERROR(VLOOKUP($B646,SERVIÇOS!$A:$F,3,0),IFERROR(VLOOKUP($B646,'COMPOSIÇÕES COMPLEMENTARES '!$C:$K,3,0),"")))</f>
        <v/>
      </c>
      <c r="E646" s="507"/>
      <c r="F646" s="508" t="str">
        <f>IF($B646="","",IFERROR(VLOOKUP($B646,SERVIÇOS!$A:$F,4,0),IFERROR(VLOOKUP($B646,'COMPOSIÇÕES COMPLEMENTARES '!$C:$K,6,0),"")))</f>
        <v/>
      </c>
      <c r="G646" s="508" t="str">
        <f>IF($B646="","",IFERROR(VLOOKUP($B646,SERVIÇOS!$A:$F,5,0),IFERROR(VLOOKUP($B646,'COMPOSIÇÕES COMPLEMENTARES '!$C:$K,7,0),"")))</f>
        <v/>
      </c>
      <c r="H646" s="508" t="str">
        <f t="shared" si="62"/>
        <v/>
      </c>
      <c r="I646" s="508" t="str">
        <f t="shared" si="63"/>
        <v/>
      </c>
      <c r="J646" s="508" t="str">
        <f t="shared" si="64"/>
        <v/>
      </c>
      <c r="K646" s="508" t="str">
        <f t="shared" si="65"/>
        <v/>
      </c>
      <c r="L646" s="508"/>
    </row>
    <row r="647" spans="1:12">
      <c r="A647" s="503"/>
      <c r="B647" s="504"/>
      <c r="C647" s="505" t="str">
        <f>IF($B647="","",IFERROR(VLOOKUP($B647,SERVIÇOS!$A:$F,2,0),IFERROR(VLOOKUP($B647,'COMPOSIÇÕES COMPLEMENTARES '!$C:$K,2,0),"")))</f>
        <v/>
      </c>
      <c r="D647" s="506" t="str">
        <f>IF($B647="","",IFERROR(VLOOKUP($B647,SERVIÇOS!$A:$F,3,0),IFERROR(VLOOKUP($B647,'COMPOSIÇÕES COMPLEMENTARES '!$C:$K,3,0),"")))</f>
        <v/>
      </c>
      <c r="E647" s="507"/>
      <c r="F647" s="508" t="str">
        <f>IF($B647="","",IFERROR(VLOOKUP($B647,SERVIÇOS!$A:$F,4,0),IFERROR(VLOOKUP($B647,'COMPOSIÇÕES COMPLEMENTARES '!$C:$K,6,0),"")))</f>
        <v/>
      </c>
      <c r="G647" s="508" t="str">
        <f>IF($B647="","",IFERROR(VLOOKUP($B647,SERVIÇOS!$A:$F,5,0),IFERROR(VLOOKUP($B647,'COMPOSIÇÕES COMPLEMENTARES '!$C:$K,7,0),"")))</f>
        <v/>
      </c>
      <c r="H647" s="508" t="str">
        <f t="shared" si="62"/>
        <v/>
      </c>
      <c r="I647" s="508" t="str">
        <f t="shared" si="63"/>
        <v/>
      </c>
      <c r="J647" s="508" t="str">
        <f t="shared" si="64"/>
        <v/>
      </c>
      <c r="K647" s="508" t="str">
        <f t="shared" si="65"/>
        <v/>
      </c>
      <c r="L647" s="508"/>
    </row>
    <row r="648" spans="1:12">
      <c r="A648" s="503"/>
      <c r="B648" s="504"/>
      <c r="C648" s="505" t="str">
        <f>IF($B648="","",IFERROR(VLOOKUP($B648,SERVIÇOS!$A:$F,2,0),IFERROR(VLOOKUP($B648,'COMPOSIÇÕES COMPLEMENTARES '!$C:$K,2,0),"")))</f>
        <v/>
      </c>
      <c r="D648" s="506" t="str">
        <f>IF($B648="","",IFERROR(VLOOKUP($B648,SERVIÇOS!$A:$F,3,0),IFERROR(VLOOKUP($B648,'COMPOSIÇÕES COMPLEMENTARES '!$C:$K,3,0),"")))</f>
        <v/>
      </c>
      <c r="E648" s="507"/>
      <c r="F648" s="508" t="str">
        <f>IF($B648="","",IFERROR(VLOOKUP($B648,SERVIÇOS!$A:$F,4,0),IFERROR(VLOOKUP($B648,'COMPOSIÇÕES COMPLEMENTARES '!$C:$K,6,0),"")))</f>
        <v/>
      </c>
      <c r="G648" s="508" t="str">
        <f>IF($B648="","",IFERROR(VLOOKUP($B648,SERVIÇOS!$A:$F,5,0),IFERROR(VLOOKUP($B648,'COMPOSIÇÕES COMPLEMENTARES '!$C:$K,7,0),"")))</f>
        <v/>
      </c>
      <c r="H648" s="508" t="str">
        <f t="shared" si="62"/>
        <v/>
      </c>
      <c r="I648" s="508" t="str">
        <f t="shared" si="63"/>
        <v/>
      </c>
      <c r="J648" s="508" t="str">
        <f t="shared" si="64"/>
        <v/>
      </c>
      <c r="K648" s="508" t="str">
        <f t="shared" si="65"/>
        <v/>
      </c>
      <c r="L648" s="508"/>
    </row>
    <row r="649" spans="1:12">
      <c r="A649" s="503"/>
      <c r="B649" s="504"/>
      <c r="C649" s="505" t="str">
        <f>IF($B649="","",IFERROR(VLOOKUP($B649,SERVIÇOS!$A:$F,2,0),IFERROR(VLOOKUP($B649,'COMPOSIÇÕES COMPLEMENTARES '!$C:$K,2,0),"")))</f>
        <v/>
      </c>
      <c r="D649" s="506" t="str">
        <f>IF($B649="","",IFERROR(VLOOKUP($B649,SERVIÇOS!$A:$F,3,0),IFERROR(VLOOKUP($B649,'COMPOSIÇÕES COMPLEMENTARES '!$C:$K,3,0),"")))</f>
        <v/>
      </c>
      <c r="E649" s="507"/>
      <c r="F649" s="508" t="str">
        <f>IF($B649="","",IFERROR(VLOOKUP($B649,SERVIÇOS!$A:$F,4,0),IFERROR(VLOOKUP($B649,'COMPOSIÇÕES COMPLEMENTARES '!$C:$K,6,0),"")))</f>
        <v/>
      </c>
      <c r="G649" s="508" t="str">
        <f>IF($B649="","",IFERROR(VLOOKUP($B649,SERVIÇOS!$A:$F,5,0),IFERROR(VLOOKUP($B649,'COMPOSIÇÕES COMPLEMENTARES '!$C:$K,7,0),"")))</f>
        <v/>
      </c>
      <c r="H649" s="508" t="str">
        <f t="shared" si="62"/>
        <v/>
      </c>
      <c r="I649" s="508" t="str">
        <f t="shared" si="63"/>
        <v/>
      </c>
      <c r="J649" s="508" t="str">
        <f t="shared" si="64"/>
        <v/>
      </c>
      <c r="K649" s="508" t="str">
        <f t="shared" si="65"/>
        <v/>
      </c>
      <c r="L649" s="508"/>
    </row>
    <row r="650" spans="1:12">
      <c r="A650" s="503"/>
      <c r="B650" s="504"/>
      <c r="C650" s="505" t="str">
        <f>IF($B650="","",IFERROR(VLOOKUP($B650,SERVIÇOS!$A:$F,2,0),IFERROR(VLOOKUP($B650,'COMPOSIÇÕES COMPLEMENTARES '!$C:$K,2,0),"")))</f>
        <v/>
      </c>
      <c r="D650" s="506" t="str">
        <f>IF($B650="","",IFERROR(VLOOKUP($B650,SERVIÇOS!$A:$F,3,0),IFERROR(VLOOKUP($B650,'COMPOSIÇÕES COMPLEMENTARES '!$C:$K,3,0),"")))</f>
        <v/>
      </c>
      <c r="E650" s="507"/>
      <c r="F650" s="508" t="str">
        <f>IF($B650="","",IFERROR(VLOOKUP($B650,SERVIÇOS!$A:$F,4,0),IFERROR(VLOOKUP($B650,'COMPOSIÇÕES COMPLEMENTARES '!$C:$K,6,0),"")))</f>
        <v/>
      </c>
      <c r="G650" s="508" t="str">
        <f>IF($B650="","",IFERROR(VLOOKUP($B650,SERVIÇOS!$A:$F,5,0),IFERROR(VLOOKUP($B650,'COMPOSIÇÕES COMPLEMENTARES '!$C:$K,7,0),"")))</f>
        <v/>
      </c>
      <c r="H650" s="508" t="str">
        <f t="shared" si="62"/>
        <v/>
      </c>
      <c r="I650" s="508" t="str">
        <f t="shared" si="63"/>
        <v/>
      </c>
      <c r="J650" s="508" t="str">
        <f t="shared" si="64"/>
        <v/>
      </c>
      <c r="K650" s="508" t="str">
        <f t="shared" si="65"/>
        <v/>
      </c>
      <c r="L650" s="508"/>
    </row>
    <row r="651" spans="1:12">
      <c r="A651" s="503"/>
      <c r="B651" s="504"/>
      <c r="C651" s="505" t="str">
        <f>IF($B651="","",IFERROR(VLOOKUP($B651,SERVIÇOS!$A:$F,2,0),IFERROR(VLOOKUP($B651,'COMPOSIÇÕES COMPLEMENTARES '!$C:$K,2,0),"")))</f>
        <v/>
      </c>
      <c r="D651" s="506" t="str">
        <f>IF($B651="","",IFERROR(VLOOKUP($B651,SERVIÇOS!$A:$F,3,0),IFERROR(VLOOKUP($B651,'COMPOSIÇÕES COMPLEMENTARES '!$C:$K,3,0),"")))</f>
        <v/>
      </c>
      <c r="E651" s="507"/>
      <c r="F651" s="508" t="str">
        <f>IF($B651="","",IFERROR(VLOOKUP($B651,SERVIÇOS!$A:$F,4,0),IFERROR(VLOOKUP($B651,'COMPOSIÇÕES COMPLEMENTARES '!$C:$K,6,0),"")))</f>
        <v/>
      </c>
      <c r="G651" s="508" t="str">
        <f>IF($B651="","",IFERROR(VLOOKUP($B651,SERVIÇOS!$A:$F,5,0),IFERROR(VLOOKUP($B651,'COMPOSIÇÕES COMPLEMENTARES '!$C:$K,7,0),"")))</f>
        <v/>
      </c>
      <c r="H651" s="508" t="str">
        <f t="shared" si="62"/>
        <v/>
      </c>
      <c r="I651" s="508" t="str">
        <f t="shared" si="63"/>
        <v/>
      </c>
      <c r="J651" s="508" t="str">
        <f t="shared" si="64"/>
        <v/>
      </c>
      <c r="K651" s="508" t="str">
        <f t="shared" si="65"/>
        <v/>
      </c>
      <c r="L651" s="508"/>
    </row>
    <row r="652" spans="1:12">
      <c r="A652" s="503"/>
      <c r="B652" s="504"/>
      <c r="C652" s="505" t="str">
        <f>IF($B652="","",IFERROR(VLOOKUP($B652,SERVIÇOS!$A:$F,2,0),IFERROR(VLOOKUP($B652,'COMPOSIÇÕES COMPLEMENTARES '!$C:$K,2,0),"")))</f>
        <v/>
      </c>
      <c r="D652" s="506" t="str">
        <f>IF($B652="","",IFERROR(VLOOKUP($B652,SERVIÇOS!$A:$F,3,0),IFERROR(VLOOKUP($B652,'COMPOSIÇÕES COMPLEMENTARES '!$C:$K,3,0),"")))</f>
        <v/>
      </c>
      <c r="E652" s="507"/>
      <c r="F652" s="508" t="str">
        <f>IF($B652="","",IFERROR(VLOOKUP($B652,SERVIÇOS!$A:$F,4,0),IFERROR(VLOOKUP($B652,'COMPOSIÇÕES COMPLEMENTARES '!$C:$K,6,0),"")))</f>
        <v/>
      </c>
      <c r="G652" s="508" t="str">
        <f>IF($B652="","",IFERROR(VLOOKUP($B652,SERVIÇOS!$A:$F,5,0),IFERROR(VLOOKUP($B652,'COMPOSIÇÕES COMPLEMENTARES '!$C:$K,7,0),"")))</f>
        <v/>
      </c>
      <c r="H652" s="508" t="str">
        <f t="shared" si="62"/>
        <v/>
      </c>
      <c r="I652" s="508" t="str">
        <f t="shared" si="63"/>
        <v/>
      </c>
      <c r="J652" s="508" t="str">
        <f t="shared" si="64"/>
        <v/>
      </c>
      <c r="K652" s="508" t="str">
        <f t="shared" si="65"/>
        <v/>
      </c>
      <c r="L652" s="508"/>
    </row>
    <row r="653" spans="1:12">
      <c r="A653" s="503"/>
      <c r="B653" s="504"/>
      <c r="C653" s="505" t="str">
        <f>IF($B653="","",IFERROR(VLOOKUP($B653,SERVIÇOS!$A:$F,2,0),IFERROR(VLOOKUP($B653,'COMPOSIÇÕES COMPLEMENTARES '!$C:$K,2,0),"")))</f>
        <v/>
      </c>
      <c r="D653" s="506" t="str">
        <f>IF($B653="","",IFERROR(VLOOKUP($B653,SERVIÇOS!$A:$F,3,0),IFERROR(VLOOKUP($B653,'COMPOSIÇÕES COMPLEMENTARES '!$C:$K,3,0),"")))</f>
        <v/>
      </c>
      <c r="E653" s="507"/>
      <c r="F653" s="508" t="str">
        <f>IF($B653="","",IFERROR(VLOOKUP($B653,SERVIÇOS!$A:$F,4,0),IFERROR(VLOOKUP($B653,'COMPOSIÇÕES COMPLEMENTARES '!$C:$K,6,0),"")))</f>
        <v/>
      </c>
      <c r="G653" s="508" t="str">
        <f>IF($B653="","",IFERROR(VLOOKUP($B653,SERVIÇOS!$A:$F,5,0),IFERROR(VLOOKUP($B653,'COMPOSIÇÕES COMPLEMENTARES '!$C:$K,7,0),"")))</f>
        <v/>
      </c>
      <c r="H653" s="508" t="str">
        <f t="shared" si="62"/>
        <v/>
      </c>
      <c r="I653" s="508" t="str">
        <f t="shared" si="63"/>
        <v/>
      </c>
      <c r="J653" s="508" t="str">
        <f t="shared" si="64"/>
        <v/>
      </c>
      <c r="K653" s="508" t="str">
        <f t="shared" si="65"/>
        <v/>
      </c>
      <c r="L653" s="508"/>
    </row>
    <row r="654" spans="1:12">
      <c r="A654" s="503"/>
      <c r="B654" s="504"/>
      <c r="C654" s="505" t="str">
        <f>IF($B654="","",IFERROR(VLOOKUP($B654,SERVIÇOS!$A:$F,2,0),IFERROR(VLOOKUP($B654,'COMPOSIÇÕES COMPLEMENTARES '!$C:$K,2,0),"")))</f>
        <v/>
      </c>
      <c r="D654" s="506" t="str">
        <f>IF($B654="","",IFERROR(VLOOKUP($B654,SERVIÇOS!$A:$F,3,0),IFERROR(VLOOKUP($B654,'COMPOSIÇÕES COMPLEMENTARES '!$C:$K,3,0),"")))</f>
        <v/>
      </c>
      <c r="E654" s="507"/>
      <c r="F654" s="508" t="str">
        <f>IF($B654="","",IFERROR(VLOOKUP($B654,SERVIÇOS!$A:$F,4,0),IFERROR(VLOOKUP($B654,'COMPOSIÇÕES COMPLEMENTARES '!$C:$K,6,0),"")))</f>
        <v/>
      </c>
      <c r="G654" s="508" t="str">
        <f>IF($B654="","",IFERROR(VLOOKUP($B654,SERVIÇOS!$A:$F,5,0),IFERROR(VLOOKUP($B654,'COMPOSIÇÕES COMPLEMENTARES '!$C:$K,7,0),"")))</f>
        <v/>
      </c>
      <c r="H654" s="508" t="str">
        <f t="shared" si="62"/>
        <v/>
      </c>
      <c r="I654" s="508" t="str">
        <f t="shared" si="63"/>
        <v/>
      </c>
      <c r="J654" s="508" t="str">
        <f t="shared" si="64"/>
        <v/>
      </c>
      <c r="K654" s="508" t="str">
        <f t="shared" si="65"/>
        <v/>
      </c>
      <c r="L654" s="508"/>
    </row>
    <row r="655" spans="1:12">
      <c r="A655" s="503"/>
      <c r="B655" s="504"/>
      <c r="C655" s="505" t="str">
        <f>IF($B655="","",IFERROR(VLOOKUP($B655,SERVIÇOS!$A:$F,2,0),IFERROR(VLOOKUP($B655,'COMPOSIÇÕES COMPLEMENTARES '!$C:$K,2,0),"")))</f>
        <v/>
      </c>
      <c r="D655" s="506" t="str">
        <f>IF($B655="","",IFERROR(VLOOKUP($B655,SERVIÇOS!$A:$F,3,0),IFERROR(VLOOKUP($B655,'COMPOSIÇÕES COMPLEMENTARES '!$C:$K,3,0),"")))</f>
        <v/>
      </c>
      <c r="E655" s="507"/>
      <c r="F655" s="508" t="str">
        <f>IF($B655="","",IFERROR(VLOOKUP($B655,SERVIÇOS!$A:$F,4,0),IFERROR(VLOOKUP($B655,'COMPOSIÇÕES COMPLEMENTARES '!$C:$K,6,0),"")))</f>
        <v/>
      </c>
      <c r="G655" s="508" t="str">
        <f>IF($B655="","",IFERROR(VLOOKUP($B655,SERVIÇOS!$A:$F,5,0),IFERROR(VLOOKUP($B655,'COMPOSIÇÕES COMPLEMENTARES '!$C:$K,7,0),"")))</f>
        <v/>
      </c>
      <c r="H655" s="508" t="str">
        <f t="shared" si="62"/>
        <v/>
      </c>
      <c r="I655" s="508" t="str">
        <f t="shared" si="63"/>
        <v/>
      </c>
      <c r="J655" s="508" t="str">
        <f t="shared" si="64"/>
        <v/>
      </c>
      <c r="K655" s="508" t="str">
        <f t="shared" si="65"/>
        <v/>
      </c>
      <c r="L655" s="508"/>
    </row>
    <row r="656" spans="1:12">
      <c r="A656" s="503"/>
      <c r="B656" s="504"/>
      <c r="C656" s="505" t="str">
        <f>IF($B656="","",IFERROR(VLOOKUP($B656,SERVIÇOS!$A:$F,2,0),IFERROR(VLOOKUP($B656,'COMPOSIÇÕES COMPLEMENTARES '!$C:$K,2,0),"")))</f>
        <v/>
      </c>
      <c r="D656" s="506" t="str">
        <f>IF($B656="","",IFERROR(VLOOKUP($B656,SERVIÇOS!$A:$F,3,0),IFERROR(VLOOKUP($B656,'COMPOSIÇÕES COMPLEMENTARES '!$C:$K,3,0),"")))</f>
        <v/>
      </c>
      <c r="E656" s="507"/>
      <c r="F656" s="508" t="str">
        <f>IF($B656="","",IFERROR(VLOOKUP($B656,SERVIÇOS!$A:$F,4,0),IFERROR(VLOOKUP($B656,'COMPOSIÇÕES COMPLEMENTARES '!$C:$K,6,0),"")))</f>
        <v/>
      </c>
      <c r="G656" s="508" t="str">
        <f>IF($B656="","",IFERROR(VLOOKUP($B656,SERVIÇOS!$A:$F,5,0),IFERROR(VLOOKUP($B656,'COMPOSIÇÕES COMPLEMENTARES '!$C:$K,7,0),"")))</f>
        <v/>
      </c>
      <c r="H656" s="508" t="str">
        <f t="shared" si="62"/>
        <v/>
      </c>
      <c r="I656" s="508" t="str">
        <f t="shared" si="63"/>
        <v/>
      </c>
      <c r="J656" s="508" t="str">
        <f t="shared" si="64"/>
        <v/>
      </c>
      <c r="K656" s="508" t="str">
        <f t="shared" si="65"/>
        <v/>
      </c>
      <c r="L656" s="508"/>
    </row>
    <row r="657" spans="1:12">
      <c r="A657" s="503"/>
      <c r="B657" s="504"/>
      <c r="C657" s="505" t="str">
        <f>IF($B657="","",IFERROR(VLOOKUP($B657,SERVIÇOS!$A:$F,2,0),IFERROR(VLOOKUP($B657,'COMPOSIÇÕES COMPLEMENTARES '!$C:$K,2,0),"")))</f>
        <v/>
      </c>
      <c r="D657" s="506" t="str">
        <f>IF($B657="","",IFERROR(VLOOKUP($B657,SERVIÇOS!$A:$F,3,0),IFERROR(VLOOKUP($B657,'COMPOSIÇÕES COMPLEMENTARES '!$C:$K,3,0),"")))</f>
        <v/>
      </c>
      <c r="E657" s="507"/>
      <c r="F657" s="508" t="str">
        <f>IF($B657="","",IFERROR(VLOOKUP($B657,SERVIÇOS!$A:$F,4,0),IFERROR(VLOOKUP($B657,'COMPOSIÇÕES COMPLEMENTARES '!$C:$K,6,0),"")))</f>
        <v/>
      </c>
      <c r="G657" s="508" t="str">
        <f>IF($B657="","",IFERROR(VLOOKUP($B657,SERVIÇOS!$A:$F,5,0),IFERROR(VLOOKUP($B657,'COMPOSIÇÕES COMPLEMENTARES '!$C:$K,7,0),"")))</f>
        <v/>
      </c>
      <c r="H657" s="508" t="str">
        <f t="shared" si="62"/>
        <v/>
      </c>
      <c r="I657" s="508" t="str">
        <f t="shared" si="63"/>
        <v/>
      </c>
      <c r="J657" s="508" t="str">
        <f t="shared" si="64"/>
        <v/>
      </c>
      <c r="K657" s="508" t="str">
        <f t="shared" si="65"/>
        <v/>
      </c>
      <c r="L657" s="508"/>
    </row>
    <row r="658" spans="1:12">
      <c r="A658" s="503"/>
      <c r="B658" s="504"/>
      <c r="C658" s="505" t="str">
        <f>IF($B658="","",IFERROR(VLOOKUP($B658,SERVIÇOS!$A:$F,2,0),IFERROR(VLOOKUP($B658,'COMPOSIÇÕES COMPLEMENTARES '!$C:$K,2,0),"")))</f>
        <v/>
      </c>
      <c r="D658" s="506" t="str">
        <f>IF($B658="","",IFERROR(VLOOKUP($B658,SERVIÇOS!$A:$F,3,0),IFERROR(VLOOKUP($B658,'COMPOSIÇÕES COMPLEMENTARES '!$C:$K,3,0),"")))</f>
        <v/>
      </c>
      <c r="E658" s="507"/>
      <c r="F658" s="508" t="str">
        <f>IF($B658="","",IFERROR(VLOOKUP($B658,SERVIÇOS!$A:$F,4,0),IFERROR(VLOOKUP($B658,'COMPOSIÇÕES COMPLEMENTARES '!$C:$K,6,0),"")))</f>
        <v/>
      </c>
      <c r="G658" s="508" t="str">
        <f>IF($B658="","",IFERROR(VLOOKUP($B658,SERVIÇOS!$A:$F,5,0),IFERROR(VLOOKUP($B658,'COMPOSIÇÕES COMPLEMENTARES '!$C:$K,7,0),"")))</f>
        <v/>
      </c>
      <c r="H658" s="508" t="str">
        <f t="shared" si="62"/>
        <v/>
      </c>
      <c r="I658" s="508" t="str">
        <f t="shared" si="63"/>
        <v/>
      </c>
      <c r="J658" s="508" t="str">
        <f t="shared" si="64"/>
        <v/>
      </c>
      <c r="K658" s="508" t="str">
        <f t="shared" si="65"/>
        <v/>
      </c>
      <c r="L658" s="508"/>
    </row>
    <row r="659" spans="1:12">
      <c r="A659" s="503"/>
      <c r="B659" s="504"/>
      <c r="C659" s="505" t="str">
        <f>IF($B659="","",IFERROR(VLOOKUP($B659,SERVIÇOS!$A:$F,2,0),IFERROR(VLOOKUP($B659,'COMPOSIÇÕES COMPLEMENTARES '!$C:$K,2,0),"")))</f>
        <v/>
      </c>
      <c r="D659" s="506" t="str">
        <f>IF($B659="","",IFERROR(VLOOKUP($B659,SERVIÇOS!$A:$F,3,0),IFERROR(VLOOKUP($B659,'COMPOSIÇÕES COMPLEMENTARES '!$C:$K,3,0),"")))</f>
        <v/>
      </c>
      <c r="E659" s="507"/>
      <c r="F659" s="508" t="str">
        <f>IF($B659="","",IFERROR(VLOOKUP($B659,SERVIÇOS!$A:$F,4,0),IFERROR(VLOOKUP($B659,'COMPOSIÇÕES COMPLEMENTARES '!$C:$K,6,0),"")))</f>
        <v/>
      </c>
      <c r="G659" s="508" t="str">
        <f>IF($B659="","",IFERROR(VLOOKUP($B659,SERVIÇOS!$A:$F,5,0),IFERROR(VLOOKUP($B659,'COMPOSIÇÕES COMPLEMENTARES '!$C:$K,7,0),"")))</f>
        <v/>
      </c>
      <c r="H659" s="508" t="str">
        <f t="shared" si="62"/>
        <v/>
      </c>
      <c r="I659" s="508" t="str">
        <f t="shared" si="63"/>
        <v/>
      </c>
      <c r="J659" s="508" t="str">
        <f t="shared" si="64"/>
        <v/>
      </c>
      <c r="K659" s="508" t="str">
        <f t="shared" si="65"/>
        <v/>
      </c>
      <c r="L659" s="508"/>
    </row>
    <row r="660" spans="1:12">
      <c r="A660" s="503"/>
      <c r="B660" s="504"/>
      <c r="C660" s="505" t="str">
        <f>IF($B660="","",IFERROR(VLOOKUP($B660,SERVIÇOS!$A:$F,2,0),IFERROR(VLOOKUP($B660,'COMPOSIÇÕES COMPLEMENTARES '!$C:$K,2,0),"")))</f>
        <v/>
      </c>
      <c r="D660" s="506" t="str">
        <f>IF($B660="","",IFERROR(VLOOKUP($B660,SERVIÇOS!$A:$F,3,0),IFERROR(VLOOKUP($B660,'COMPOSIÇÕES COMPLEMENTARES '!$C:$K,3,0),"")))</f>
        <v/>
      </c>
      <c r="E660" s="507"/>
      <c r="F660" s="508" t="str">
        <f>IF($B660="","",IFERROR(VLOOKUP($B660,SERVIÇOS!$A:$F,4,0),IFERROR(VLOOKUP($B660,'COMPOSIÇÕES COMPLEMENTARES '!$C:$K,6,0),"")))</f>
        <v/>
      </c>
      <c r="G660" s="508" t="str">
        <f>IF($B660="","",IFERROR(VLOOKUP($B660,SERVIÇOS!$A:$F,5,0),IFERROR(VLOOKUP($B660,'COMPOSIÇÕES COMPLEMENTARES '!$C:$K,7,0),"")))</f>
        <v/>
      </c>
      <c r="H660" s="508" t="str">
        <f t="shared" si="62"/>
        <v/>
      </c>
      <c r="I660" s="508" t="str">
        <f t="shared" si="63"/>
        <v/>
      </c>
      <c r="J660" s="508" t="str">
        <f t="shared" si="64"/>
        <v/>
      </c>
      <c r="K660" s="508" t="str">
        <f t="shared" si="65"/>
        <v/>
      </c>
      <c r="L660" s="508"/>
    </row>
    <row r="661" spans="1:12">
      <c r="A661" s="503"/>
      <c r="B661" s="504"/>
      <c r="C661" s="505" t="str">
        <f>IF($B661="","",IFERROR(VLOOKUP($B661,SERVIÇOS!$A:$F,2,0),IFERROR(VLOOKUP($B661,'COMPOSIÇÕES COMPLEMENTARES '!$C:$K,2,0),"")))</f>
        <v/>
      </c>
      <c r="D661" s="506" t="str">
        <f>IF($B661="","",IFERROR(VLOOKUP($B661,SERVIÇOS!$A:$F,3,0),IFERROR(VLOOKUP($B661,'COMPOSIÇÕES COMPLEMENTARES '!$C:$K,3,0),"")))</f>
        <v/>
      </c>
      <c r="E661" s="507"/>
      <c r="F661" s="508" t="str">
        <f>IF($B661="","",IFERROR(VLOOKUP($B661,SERVIÇOS!$A:$F,4,0),IFERROR(VLOOKUP($B661,'COMPOSIÇÕES COMPLEMENTARES '!$C:$K,6,0),"")))</f>
        <v/>
      </c>
      <c r="G661" s="508" t="str">
        <f>IF($B661="","",IFERROR(VLOOKUP($B661,SERVIÇOS!$A:$F,5,0),IFERROR(VLOOKUP($B661,'COMPOSIÇÕES COMPLEMENTARES '!$C:$K,7,0),"")))</f>
        <v/>
      </c>
      <c r="H661" s="508" t="str">
        <f t="shared" si="62"/>
        <v/>
      </c>
      <c r="I661" s="508" t="str">
        <f t="shared" si="63"/>
        <v/>
      </c>
      <c r="J661" s="508" t="str">
        <f t="shared" si="64"/>
        <v/>
      </c>
      <c r="K661" s="508" t="str">
        <f t="shared" si="65"/>
        <v/>
      </c>
      <c r="L661" s="508"/>
    </row>
    <row r="662" spans="1:12">
      <c r="A662" s="503"/>
      <c r="B662" s="504"/>
      <c r="C662" s="505" t="str">
        <f>IF($B662="","",IFERROR(VLOOKUP($B662,SERVIÇOS!$A:$F,2,0),IFERROR(VLOOKUP($B662,'COMPOSIÇÕES COMPLEMENTARES '!$C:$K,2,0),"")))</f>
        <v/>
      </c>
      <c r="D662" s="506" t="str">
        <f>IF($B662="","",IFERROR(VLOOKUP($B662,SERVIÇOS!$A:$F,3,0),IFERROR(VLOOKUP($B662,'COMPOSIÇÕES COMPLEMENTARES '!$C:$K,3,0),"")))</f>
        <v/>
      </c>
      <c r="E662" s="507"/>
      <c r="F662" s="508" t="str">
        <f>IF($B662="","",IFERROR(VLOOKUP($B662,SERVIÇOS!$A:$F,4,0),IFERROR(VLOOKUP($B662,'COMPOSIÇÕES COMPLEMENTARES '!$C:$K,6,0),"")))</f>
        <v/>
      </c>
      <c r="G662" s="508" t="str">
        <f>IF($B662="","",IFERROR(VLOOKUP($B662,SERVIÇOS!$A:$F,5,0),IFERROR(VLOOKUP($B662,'COMPOSIÇÕES COMPLEMENTARES '!$C:$K,7,0),"")))</f>
        <v/>
      </c>
      <c r="H662" s="508" t="str">
        <f t="shared" si="62"/>
        <v/>
      </c>
      <c r="I662" s="508" t="str">
        <f t="shared" si="63"/>
        <v/>
      </c>
      <c r="J662" s="508" t="str">
        <f t="shared" si="64"/>
        <v/>
      </c>
      <c r="K662" s="508" t="str">
        <f t="shared" si="65"/>
        <v/>
      </c>
      <c r="L662" s="508"/>
    </row>
    <row r="663" spans="1:12">
      <c r="A663" s="503"/>
      <c r="B663" s="504"/>
      <c r="C663" s="505" t="str">
        <f>IF($B663="","",IFERROR(VLOOKUP($B663,SERVIÇOS!$A:$F,2,0),IFERROR(VLOOKUP($B663,'COMPOSIÇÕES COMPLEMENTARES '!$C:$K,2,0),"")))</f>
        <v/>
      </c>
      <c r="D663" s="506" t="str">
        <f>IF($B663="","",IFERROR(VLOOKUP($B663,SERVIÇOS!$A:$F,3,0),IFERROR(VLOOKUP($B663,'COMPOSIÇÕES COMPLEMENTARES '!$C:$K,3,0),"")))</f>
        <v/>
      </c>
      <c r="E663" s="507"/>
      <c r="F663" s="508" t="str">
        <f>IF($B663="","",IFERROR(VLOOKUP($B663,SERVIÇOS!$A:$F,4,0),IFERROR(VLOOKUP($B663,'COMPOSIÇÕES COMPLEMENTARES '!$C:$K,6,0),"")))</f>
        <v/>
      </c>
      <c r="G663" s="508" t="str">
        <f>IF($B663="","",IFERROR(VLOOKUP($B663,SERVIÇOS!$A:$F,5,0),IFERROR(VLOOKUP($B663,'COMPOSIÇÕES COMPLEMENTARES '!$C:$K,7,0),"")))</f>
        <v/>
      </c>
      <c r="H663" s="508" t="str">
        <f t="shared" ref="H663:H726" si="66">IF(E663="","",F663+G663)</f>
        <v/>
      </c>
      <c r="I663" s="508" t="str">
        <f t="shared" ref="I663:I726" si="67">IF(E663="","",ROUND((E663*F663),2))</f>
        <v/>
      </c>
      <c r="J663" s="508" t="str">
        <f t="shared" ref="J663:J726" si="68">IF(E663="","",ROUND((E663*G663),2))</f>
        <v/>
      </c>
      <c r="K663" s="508" t="str">
        <f t="shared" ref="K663:K726" si="69">IF(E663="","",ROUND((E663*H663),2))</f>
        <v/>
      </c>
      <c r="L663" s="508"/>
    </row>
    <row r="664" spans="1:12">
      <c r="A664" s="503"/>
      <c r="B664" s="504"/>
      <c r="C664" s="505" t="str">
        <f>IF($B664="","",IFERROR(VLOOKUP($B664,SERVIÇOS!$A:$F,2,0),IFERROR(VLOOKUP($B664,'COMPOSIÇÕES COMPLEMENTARES '!$C:$K,2,0),"")))</f>
        <v/>
      </c>
      <c r="D664" s="506" t="str">
        <f>IF($B664="","",IFERROR(VLOOKUP($B664,SERVIÇOS!$A:$F,3,0),IFERROR(VLOOKUP($B664,'COMPOSIÇÕES COMPLEMENTARES '!$C:$K,3,0),"")))</f>
        <v/>
      </c>
      <c r="E664" s="507"/>
      <c r="F664" s="508" t="str">
        <f>IF($B664="","",IFERROR(VLOOKUP($B664,SERVIÇOS!$A:$F,4,0),IFERROR(VLOOKUP($B664,'COMPOSIÇÕES COMPLEMENTARES '!$C:$K,6,0),"")))</f>
        <v/>
      </c>
      <c r="G664" s="508" t="str">
        <f>IF($B664="","",IFERROR(VLOOKUP($B664,SERVIÇOS!$A:$F,5,0),IFERROR(VLOOKUP($B664,'COMPOSIÇÕES COMPLEMENTARES '!$C:$K,7,0),"")))</f>
        <v/>
      </c>
      <c r="H664" s="508" t="str">
        <f t="shared" si="66"/>
        <v/>
      </c>
      <c r="I664" s="508" t="str">
        <f t="shared" si="67"/>
        <v/>
      </c>
      <c r="J664" s="508" t="str">
        <f t="shared" si="68"/>
        <v/>
      </c>
      <c r="K664" s="508" t="str">
        <f t="shared" si="69"/>
        <v/>
      </c>
      <c r="L664" s="508"/>
    </row>
    <row r="665" spans="1:12">
      <c r="A665" s="503"/>
      <c r="B665" s="504"/>
      <c r="C665" s="505" t="str">
        <f>IF($B665="","",IFERROR(VLOOKUP($B665,SERVIÇOS!$A:$F,2,0),IFERROR(VLOOKUP($B665,'COMPOSIÇÕES COMPLEMENTARES '!$C:$K,2,0),"")))</f>
        <v/>
      </c>
      <c r="D665" s="506" t="str">
        <f>IF($B665="","",IFERROR(VLOOKUP($B665,SERVIÇOS!$A:$F,3,0),IFERROR(VLOOKUP($B665,'COMPOSIÇÕES COMPLEMENTARES '!$C:$K,3,0),"")))</f>
        <v/>
      </c>
      <c r="E665" s="507"/>
      <c r="F665" s="508" t="str">
        <f>IF($B665="","",IFERROR(VLOOKUP($B665,SERVIÇOS!$A:$F,4,0),IFERROR(VLOOKUP($B665,'COMPOSIÇÕES COMPLEMENTARES '!$C:$K,6,0),"")))</f>
        <v/>
      </c>
      <c r="G665" s="508" t="str">
        <f>IF($B665="","",IFERROR(VLOOKUP($B665,SERVIÇOS!$A:$F,5,0),IFERROR(VLOOKUP($B665,'COMPOSIÇÕES COMPLEMENTARES '!$C:$K,7,0),"")))</f>
        <v/>
      </c>
      <c r="H665" s="508" t="str">
        <f t="shared" si="66"/>
        <v/>
      </c>
      <c r="I665" s="508" t="str">
        <f t="shared" si="67"/>
        <v/>
      </c>
      <c r="J665" s="508" t="str">
        <f t="shared" si="68"/>
        <v/>
      </c>
      <c r="K665" s="508" t="str">
        <f t="shared" si="69"/>
        <v/>
      </c>
      <c r="L665" s="508"/>
    </row>
    <row r="666" spans="1:12">
      <c r="A666" s="503"/>
      <c r="B666" s="504"/>
      <c r="C666" s="505" t="str">
        <f>IF($B666="","",IFERROR(VLOOKUP($B666,SERVIÇOS!$A:$F,2,0),IFERROR(VLOOKUP($B666,'COMPOSIÇÕES COMPLEMENTARES '!$C:$K,2,0),"")))</f>
        <v/>
      </c>
      <c r="D666" s="506" t="str">
        <f>IF($B666="","",IFERROR(VLOOKUP($B666,SERVIÇOS!$A:$F,3,0),IFERROR(VLOOKUP($B666,'COMPOSIÇÕES COMPLEMENTARES '!$C:$K,3,0),"")))</f>
        <v/>
      </c>
      <c r="E666" s="507"/>
      <c r="F666" s="508" t="str">
        <f>IF($B666="","",IFERROR(VLOOKUP($B666,SERVIÇOS!$A:$F,4,0),IFERROR(VLOOKUP($B666,'COMPOSIÇÕES COMPLEMENTARES '!$C:$K,6,0),"")))</f>
        <v/>
      </c>
      <c r="G666" s="508" t="str">
        <f>IF($B666="","",IFERROR(VLOOKUP($B666,SERVIÇOS!$A:$F,5,0),IFERROR(VLOOKUP($B666,'COMPOSIÇÕES COMPLEMENTARES '!$C:$K,7,0),"")))</f>
        <v/>
      </c>
      <c r="H666" s="508" t="str">
        <f t="shared" si="66"/>
        <v/>
      </c>
      <c r="I666" s="508" t="str">
        <f t="shared" si="67"/>
        <v/>
      </c>
      <c r="J666" s="508" t="str">
        <f t="shared" si="68"/>
        <v/>
      </c>
      <c r="K666" s="508" t="str">
        <f t="shared" si="69"/>
        <v/>
      </c>
      <c r="L666" s="508"/>
    </row>
    <row r="667" spans="1:12">
      <c r="A667" s="503"/>
      <c r="B667" s="504"/>
      <c r="C667" s="505" t="str">
        <f>IF($B667="","",IFERROR(VLOOKUP($B667,SERVIÇOS!$A:$F,2,0),IFERROR(VLOOKUP($B667,'COMPOSIÇÕES COMPLEMENTARES '!$C:$K,2,0),"")))</f>
        <v/>
      </c>
      <c r="D667" s="506" t="str">
        <f>IF($B667="","",IFERROR(VLOOKUP($B667,SERVIÇOS!$A:$F,3,0),IFERROR(VLOOKUP($B667,'COMPOSIÇÕES COMPLEMENTARES '!$C:$K,3,0),"")))</f>
        <v/>
      </c>
      <c r="E667" s="507"/>
      <c r="F667" s="508" t="str">
        <f>IF($B667="","",IFERROR(VLOOKUP($B667,SERVIÇOS!$A:$F,4,0),IFERROR(VLOOKUP($B667,'COMPOSIÇÕES COMPLEMENTARES '!$C:$K,6,0),"")))</f>
        <v/>
      </c>
      <c r="G667" s="508" t="str">
        <f>IF($B667="","",IFERROR(VLOOKUP($B667,SERVIÇOS!$A:$F,5,0),IFERROR(VLOOKUP($B667,'COMPOSIÇÕES COMPLEMENTARES '!$C:$K,7,0),"")))</f>
        <v/>
      </c>
      <c r="H667" s="508" t="str">
        <f t="shared" si="66"/>
        <v/>
      </c>
      <c r="I667" s="508" t="str">
        <f t="shared" si="67"/>
        <v/>
      </c>
      <c r="J667" s="508" t="str">
        <f t="shared" si="68"/>
        <v/>
      </c>
      <c r="K667" s="508" t="str">
        <f t="shared" si="69"/>
        <v/>
      </c>
      <c r="L667" s="508"/>
    </row>
    <row r="668" spans="1:12">
      <c r="A668" s="503"/>
      <c r="B668" s="504"/>
      <c r="C668" s="505" t="str">
        <f>IF($B668="","",IFERROR(VLOOKUP($B668,SERVIÇOS!$A:$F,2,0),IFERROR(VLOOKUP($B668,'COMPOSIÇÕES COMPLEMENTARES '!$C:$K,2,0),"")))</f>
        <v/>
      </c>
      <c r="D668" s="506" t="str">
        <f>IF($B668="","",IFERROR(VLOOKUP($B668,SERVIÇOS!$A:$F,3,0),IFERROR(VLOOKUP($B668,'COMPOSIÇÕES COMPLEMENTARES '!$C:$K,3,0),"")))</f>
        <v/>
      </c>
      <c r="E668" s="507"/>
      <c r="F668" s="508" t="str">
        <f>IF($B668="","",IFERROR(VLOOKUP($B668,SERVIÇOS!$A:$F,4,0),IFERROR(VLOOKUP($B668,'COMPOSIÇÕES COMPLEMENTARES '!$C:$K,6,0),"")))</f>
        <v/>
      </c>
      <c r="G668" s="508" t="str">
        <f>IF($B668="","",IFERROR(VLOOKUP($B668,SERVIÇOS!$A:$F,5,0),IFERROR(VLOOKUP($B668,'COMPOSIÇÕES COMPLEMENTARES '!$C:$K,7,0),"")))</f>
        <v/>
      </c>
      <c r="H668" s="508" t="str">
        <f t="shared" si="66"/>
        <v/>
      </c>
      <c r="I668" s="508" t="str">
        <f t="shared" si="67"/>
        <v/>
      </c>
      <c r="J668" s="508" t="str">
        <f t="shared" si="68"/>
        <v/>
      </c>
      <c r="K668" s="508" t="str">
        <f t="shared" si="69"/>
        <v/>
      </c>
      <c r="L668" s="508"/>
    </row>
    <row r="669" spans="1:12">
      <c r="A669" s="503"/>
      <c r="B669" s="504"/>
      <c r="C669" s="505" t="str">
        <f>IF($B669="","",IFERROR(VLOOKUP($B669,SERVIÇOS!$A:$F,2,0),IFERROR(VLOOKUP($B669,'COMPOSIÇÕES COMPLEMENTARES '!$C:$K,2,0),"")))</f>
        <v/>
      </c>
      <c r="D669" s="506" t="str">
        <f>IF($B669="","",IFERROR(VLOOKUP($B669,SERVIÇOS!$A:$F,3,0),IFERROR(VLOOKUP($B669,'COMPOSIÇÕES COMPLEMENTARES '!$C:$K,3,0),"")))</f>
        <v/>
      </c>
      <c r="E669" s="507"/>
      <c r="F669" s="508" t="str">
        <f>IF($B669="","",IFERROR(VLOOKUP($B669,SERVIÇOS!$A:$F,4,0),IFERROR(VLOOKUP($B669,'COMPOSIÇÕES COMPLEMENTARES '!$C:$K,6,0),"")))</f>
        <v/>
      </c>
      <c r="G669" s="508" t="str">
        <f>IF($B669="","",IFERROR(VLOOKUP($B669,SERVIÇOS!$A:$F,5,0),IFERROR(VLOOKUP($B669,'COMPOSIÇÕES COMPLEMENTARES '!$C:$K,7,0),"")))</f>
        <v/>
      </c>
      <c r="H669" s="508" t="str">
        <f t="shared" si="66"/>
        <v/>
      </c>
      <c r="I669" s="508" t="str">
        <f t="shared" si="67"/>
        <v/>
      </c>
      <c r="J669" s="508" t="str">
        <f t="shared" si="68"/>
        <v/>
      </c>
      <c r="K669" s="508" t="str">
        <f t="shared" si="69"/>
        <v/>
      </c>
      <c r="L669" s="508"/>
    </row>
    <row r="670" spans="1:12">
      <c r="A670" s="503"/>
      <c r="B670" s="504"/>
      <c r="C670" s="505" t="str">
        <f>IF($B670="","",IFERROR(VLOOKUP($B670,SERVIÇOS!$A:$F,2,0),IFERROR(VLOOKUP($B670,'COMPOSIÇÕES COMPLEMENTARES '!$C:$K,2,0),"")))</f>
        <v/>
      </c>
      <c r="D670" s="506" t="str">
        <f>IF($B670="","",IFERROR(VLOOKUP($B670,SERVIÇOS!$A:$F,3,0),IFERROR(VLOOKUP($B670,'COMPOSIÇÕES COMPLEMENTARES '!$C:$K,3,0),"")))</f>
        <v/>
      </c>
      <c r="E670" s="507"/>
      <c r="F670" s="508" t="str">
        <f>IF($B670="","",IFERROR(VLOOKUP($B670,SERVIÇOS!$A:$F,4,0),IFERROR(VLOOKUP($B670,'COMPOSIÇÕES COMPLEMENTARES '!$C:$K,6,0),"")))</f>
        <v/>
      </c>
      <c r="G670" s="508" t="str">
        <f>IF($B670="","",IFERROR(VLOOKUP($B670,SERVIÇOS!$A:$F,5,0),IFERROR(VLOOKUP($B670,'COMPOSIÇÕES COMPLEMENTARES '!$C:$K,7,0),"")))</f>
        <v/>
      </c>
      <c r="H670" s="508" t="str">
        <f t="shared" si="66"/>
        <v/>
      </c>
      <c r="I670" s="508" t="str">
        <f t="shared" si="67"/>
        <v/>
      </c>
      <c r="J670" s="508" t="str">
        <f t="shared" si="68"/>
        <v/>
      </c>
      <c r="K670" s="508" t="str">
        <f t="shared" si="69"/>
        <v/>
      </c>
      <c r="L670" s="508"/>
    </row>
    <row r="671" spans="1:12">
      <c r="A671" s="503"/>
      <c r="B671" s="504"/>
      <c r="C671" s="505" t="str">
        <f>IF($B671="","",IFERROR(VLOOKUP($B671,SERVIÇOS!$A:$F,2,0),IFERROR(VLOOKUP($B671,'COMPOSIÇÕES COMPLEMENTARES '!$C:$K,2,0),"")))</f>
        <v/>
      </c>
      <c r="D671" s="506" t="str">
        <f>IF($B671="","",IFERROR(VLOOKUP($B671,SERVIÇOS!$A:$F,3,0),IFERROR(VLOOKUP($B671,'COMPOSIÇÕES COMPLEMENTARES '!$C:$K,3,0),"")))</f>
        <v/>
      </c>
      <c r="E671" s="507"/>
      <c r="F671" s="508" t="str">
        <f>IF($B671="","",IFERROR(VLOOKUP($B671,SERVIÇOS!$A:$F,4,0),IFERROR(VLOOKUP($B671,'COMPOSIÇÕES COMPLEMENTARES '!$C:$K,6,0),"")))</f>
        <v/>
      </c>
      <c r="G671" s="508" t="str">
        <f>IF($B671="","",IFERROR(VLOOKUP($B671,SERVIÇOS!$A:$F,5,0),IFERROR(VLOOKUP($B671,'COMPOSIÇÕES COMPLEMENTARES '!$C:$K,7,0),"")))</f>
        <v/>
      </c>
      <c r="H671" s="508" t="str">
        <f t="shared" si="66"/>
        <v/>
      </c>
      <c r="I671" s="508" t="str">
        <f t="shared" si="67"/>
        <v/>
      </c>
      <c r="J671" s="508" t="str">
        <f t="shared" si="68"/>
        <v/>
      </c>
      <c r="K671" s="508" t="str">
        <f t="shared" si="69"/>
        <v/>
      </c>
      <c r="L671" s="508"/>
    </row>
    <row r="672" spans="1:12">
      <c r="A672" s="503"/>
      <c r="B672" s="504"/>
      <c r="C672" s="505" t="str">
        <f>IF($B672="","",IFERROR(VLOOKUP($B672,SERVIÇOS!$A:$F,2,0),IFERROR(VLOOKUP($B672,'COMPOSIÇÕES COMPLEMENTARES '!$C:$K,2,0),"")))</f>
        <v/>
      </c>
      <c r="D672" s="506" t="str">
        <f>IF($B672="","",IFERROR(VLOOKUP($B672,SERVIÇOS!$A:$F,3,0),IFERROR(VLOOKUP($B672,'COMPOSIÇÕES COMPLEMENTARES '!$C:$K,3,0),"")))</f>
        <v/>
      </c>
      <c r="E672" s="507"/>
      <c r="F672" s="508" t="str">
        <f>IF($B672="","",IFERROR(VLOOKUP($B672,SERVIÇOS!$A:$F,4,0),IFERROR(VLOOKUP($B672,'COMPOSIÇÕES COMPLEMENTARES '!$C:$K,6,0),"")))</f>
        <v/>
      </c>
      <c r="G672" s="508" t="str">
        <f>IF($B672="","",IFERROR(VLOOKUP($B672,SERVIÇOS!$A:$F,5,0),IFERROR(VLOOKUP($B672,'COMPOSIÇÕES COMPLEMENTARES '!$C:$K,7,0),"")))</f>
        <v/>
      </c>
      <c r="H672" s="508" t="str">
        <f t="shared" si="66"/>
        <v/>
      </c>
      <c r="I672" s="508" t="str">
        <f t="shared" si="67"/>
        <v/>
      </c>
      <c r="J672" s="508" t="str">
        <f t="shared" si="68"/>
        <v/>
      </c>
      <c r="K672" s="508" t="str">
        <f t="shared" si="69"/>
        <v/>
      </c>
      <c r="L672" s="508"/>
    </row>
    <row r="673" spans="1:12">
      <c r="A673" s="503"/>
      <c r="B673" s="504"/>
      <c r="C673" s="505" t="str">
        <f>IF($B673="","",IFERROR(VLOOKUP($B673,SERVIÇOS!$A:$F,2,0),IFERROR(VLOOKUP($B673,'COMPOSIÇÕES COMPLEMENTARES '!$C:$K,2,0),"")))</f>
        <v/>
      </c>
      <c r="D673" s="506" t="str">
        <f>IF($B673="","",IFERROR(VLOOKUP($B673,SERVIÇOS!$A:$F,3,0),IFERROR(VLOOKUP($B673,'COMPOSIÇÕES COMPLEMENTARES '!$C:$K,3,0),"")))</f>
        <v/>
      </c>
      <c r="E673" s="507"/>
      <c r="F673" s="508" t="str">
        <f>IF($B673="","",IFERROR(VLOOKUP($B673,SERVIÇOS!$A:$F,4,0),IFERROR(VLOOKUP($B673,'COMPOSIÇÕES COMPLEMENTARES '!$C:$K,6,0),"")))</f>
        <v/>
      </c>
      <c r="G673" s="508" t="str">
        <f>IF($B673="","",IFERROR(VLOOKUP($B673,SERVIÇOS!$A:$F,5,0),IFERROR(VLOOKUP($B673,'COMPOSIÇÕES COMPLEMENTARES '!$C:$K,7,0),"")))</f>
        <v/>
      </c>
      <c r="H673" s="508" t="str">
        <f t="shared" si="66"/>
        <v/>
      </c>
      <c r="I673" s="508" t="str">
        <f t="shared" si="67"/>
        <v/>
      </c>
      <c r="J673" s="508" t="str">
        <f t="shared" si="68"/>
        <v/>
      </c>
      <c r="K673" s="508" t="str">
        <f t="shared" si="69"/>
        <v/>
      </c>
      <c r="L673" s="508"/>
    </row>
    <row r="674" spans="1:12">
      <c r="A674" s="503"/>
      <c r="B674" s="504"/>
      <c r="C674" s="505" t="str">
        <f>IF($B674="","",IFERROR(VLOOKUP($B674,SERVIÇOS!$A:$F,2,0),IFERROR(VLOOKUP($B674,'COMPOSIÇÕES COMPLEMENTARES '!$C:$K,2,0),"")))</f>
        <v/>
      </c>
      <c r="D674" s="506" t="str">
        <f>IF($B674="","",IFERROR(VLOOKUP($B674,SERVIÇOS!$A:$F,3,0),IFERROR(VLOOKUP($B674,'COMPOSIÇÕES COMPLEMENTARES '!$C:$K,3,0),"")))</f>
        <v/>
      </c>
      <c r="E674" s="507"/>
      <c r="F674" s="508" t="str">
        <f>IF($B674="","",IFERROR(VLOOKUP($B674,SERVIÇOS!$A:$F,4,0),IFERROR(VLOOKUP($B674,'COMPOSIÇÕES COMPLEMENTARES '!$C:$K,6,0),"")))</f>
        <v/>
      </c>
      <c r="G674" s="508" t="str">
        <f>IF($B674="","",IFERROR(VLOOKUP($B674,SERVIÇOS!$A:$F,5,0),IFERROR(VLOOKUP($B674,'COMPOSIÇÕES COMPLEMENTARES '!$C:$K,7,0),"")))</f>
        <v/>
      </c>
      <c r="H674" s="508" t="str">
        <f t="shared" si="66"/>
        <v/>
      </c>
      <c r="I674" s="508" t="str">
        <f t="shared" si="67"/>
        <v/>
      </c>
      <c r="J674" s="508" t="str">
        <f t="shared" si="68"/>
        <v/>
      </c>
      <c r="K674" s="508" t="str">
        <f t="shared" si="69"/>
        <v/>
      </c>
      <c r="L674" s="508"/>
    </row>
    <row r="675" spans="1:12">
      <c r="A675" s="503"/>
      <c r="B675" s="504"/>
      <c r="C675" s="505" t="str">
        <f>IF($B675="","",IFERROR(VLOOKUP($B675,SERVIÇOS!$A:$F,2,0),IFERROR(VLOOKUP($B675,'COMPOSIÇÕES COMPLEMENTARES '!$C:$K,2,0),"")))</f>
        <v/>
      </c>
      <c r="D675" s="506" t="str">
        <f>IF($B675="","",IFERROR(VLOOKUP($B675,SERVIÇOS!$A:$F,3,0),IFERROR(VLOOKUP($B675,'COMPOSIÇÕES COMPLEMENTARES '!$C:$K,3,0),"")))</f>
        <v/>
      </c>
      <c r="E675" s="507"/>
      <c r="F675" s="508" t="str">
        <f>IF($B675="","",IFERROR(VLOOKUP($B675,SERVIÇOS!$A:$F,4,0),IFERROR(VLOOKUP($B675,'COMPOSIÇÕES COMPLEMENTARES '!$C:$K,6,0),"")))</f>
        <v/>
      </c>
      <c r="G675" s="508" t="str">
        <f>IF($B675="","",IFERROR(VLOOKUP($B675,SERVIÇOS!$A:$F,5,0),IFERROR(VLOOKUP($B675,'COMPOSIÇÕES COMPLEMENTARES '!$C:$K,7,0),"")))</f>
        <v/>
      </c>
      <c r="H675" s="508" t="str">
        <f t="shared" si="66"/>
        <v/>
      </c>
      <c r="I675" s="508" t="str">
        <f t="shared" si="67"/>
        <v/>
      </c>
      <c r="J675" s="508" t="str">
        <f t="shared" si="68"/>
        <v/>
      </c>
      <c r="K675" s="508" t="str">
        <f t="shared" si="69"/>
        <v/>
      </c>
      <c r="L675" s="508"/>
    </row>
    <row r="676" spans="1:12">
      <c r="A676" s="503"/>
      <c r="B676" s="504"/>
      <c r="C676" s="505" t="str">
        <f>IF($B676="","",IFERROR(VLOOKUP($B676,SERVIÇOS!$A:$F,2,0),IFERROR(VLOOKUP($B676,'COMPOSIÇÕES COMPLEMENTARES '!$C:$K,2,0),"")))</f>
        <v/>
      </c>
      <c r="D676" s="506" t="str">
        <f>IF($B676="","",IFERROR(VLOOKUP($B676,SERVIÇOS!$A:$F,3,0),IFERROR(VLOOKUP($B676,'COMPOSIÇÕES COMPLEMENTARES '!$C:$K,3,0),"")))</f>
        <v/>
      </c>
      <c r="E676" s="507"/>
      <c r="F676" s="508" t="str">
        <f>IF($B676="","",IFERROR(VLOOKUP($B676,SERVIÇOS!$A:$F,4,0),IFERROR(VLOOKUP($B676,'COMPOSIÇÕES COMPLEMENTARES '!$C:$K,6,0),"")))</f>
        <v/>
      </c>
      <c r="G676" s="508" t="str">
        <f>IF($B676="","",IFERROR(VLOOKUP($B676,SERVIÇOS!$A:$F,5,0),IFERROR(VLOOKUP($B676,'COMPOSIÇÕES COMPLEMENTARES '!$C:$K,7,0),"")))</f>
        <v/>
      </c>
      <c r="H676" s="508" t="str">
        <f t="shared" si="66"/>
        <v/>
      </c>
      <c r="I676" s="508" t="str">
        <f t="shared" si="67"/>
        <v/>
      </c>
      <c r="J676" s="508" t="str">
        <f t="shared" si="68"/>
        <v/>
      </c>
      <c r="K676" s="508" t="str">
        <f t="shared" si="69"/>
        <v/>
      </c>
      <c r="L676" s="508"/>
    </row>
    <row r="677" spans="1:12">
      <c r="A677" s="503"/>
      <c r="B677" s="504"/>
      <c r="C677" s="505" t="str">
        <f>IF($B677="","",IFERROR(VLOOKUP($B677,SERVIÇOS!$A:$F,2,0),IFERROR(VLOOKUP($B677,'COMPOSIÇÕES COMPLEMENTARES '!$C:$K,2,0),"")))</f>
        <v/>
      </c>
      <c r="D677" s="506" t="str">
        <f>IF($B677="","",IFERROR(VLOOKUP($B677,SERVIÇOS!$A:$F,3,0),IFERROR(VLOOKUP($B677,'COMPOSIÇÕES COMPLEMENTARES '!$C:$K,3,0),"")))</f>
        <v/>
      </c>
      <c r="E677" s="507"/>
      <c r="F677" s="508" t="str">
        <f>IF($B677="","",IFERROR(VLOOKUP($B677,SERVIÇOS!$A:$F,4,0),IFERROR(VLOOKUP($B677,'COMPOSIÇÕES COMPLEMENTARES '!$C:$K,6,0),"")))</f>
        <v/>
      </c>
      <c r="G677" s="508" t="str">
        <f>IF($B677="","",IFERROR(VLOOKUP($B677,SERVIÇOS!$A:$F,5,0),IFERROR(VLOOKUP($B677,'COMPOSIÇÕES COMPLEMENTARES '!$C:$K,7,0),"")))</f>
        <v/>
      </c>
      <c r="H677" s="508" t="str">
        <f t="shared" si="66"/>
        <v/>
      </c>
      <c r="I677" s="508" t="str">
        <f t="shared" si="67"/>
        <v/>
      </c>
      <c r="J677" s="508" t="str">
        <f t="shared" si="68"/>
        <v/>
      </c>
      <c r="K677" s="508" t="str">
        <f t="shared" si="69"/>
        <v/>
      </c>
      <c r="L677" s="508"/>
    </row>
    <row r="678" spans="1:12">
      <c r="A678" s="503"/>
      <c r="B678" s="504"/>
      <c r="C678" s="505" t="str">
        <f>IF($B678="","",IFERROR(VLOOKUP($B678,SERVIÇOS!$A:$F,2,0),IFERROR(VLOOKUP($B678,'COMPOSIÇÕES COMPLEMENTARES '!$C:$K,2,0),"")))</f>
        <v/>
      </c>
      <c r="D678" s="506" t="str">
        <f>IF($B678="","",IFERROR(VLOOKUP($B678,SERVIÇOS!$A:$F,3,0),IFERROR(VLOOKUP($B678,'COMPOSIÇÕES COMPLEMENTARES '!$C:$K,3,0),"")))</f>
        <v/>
      </c>
      <c r="E678" s="507"/>
      <c r="F678" s="508" t="str">
        <f>IF($B678="","",IFERROR(VLOOKUP($B678,SERVIÇOS!$A:$F,4,0),IFERROR(VLOOKUP($B678,'COMPOSIÇÕES COMPLEMENTARES '!$C:$K,6,0),"")))</f>
        <v/>
      </c>
      <c r="G678" s="508" t="str">
        <f>IF($B678="","",IFERROR(VLOOKUP($B678,SERVIÇOS!$A:$F,5,0),IFERROR(VLOOKUP($B678,'COMPOSIÇÕES COMPLEMENTARES '!$C:$K,7,0),"")))</f>
        <v/>
      </c>
      <c r="H678" s="508" t="str">
        <f t="shared" si="66"/>
        <v/>
      </c>
      <c r="I678" s="508" t="str">
        <f t="shared" si="67"/>
        <v/>
      </c>
      <c r="J678" s="508" t="str">
        <f t="shared" si="68"/>
        <v/>
      </c>
      <c r="K678" s="508" t="str">
        <f t="shared" si="69"/>
        <v/>
      </c>
      <c r="L678" s="508"/>
    </row>
    <row r="679" spans="1:12">
      <c r="A679" s="503"/>
      <c r="B679" s="504"/>
      <c r="C679" s="505" t="str">
        <f>IF($B679="","",IFERROR(VLOOKUP($B679,SERVIÇOS!$A:$F,2,0),IFERROR(VLOOKUP($B679,'COMPOSIÇÕES COMPLEMENTARES '!$C:$K,2,0),"")))</f>
        <v/>
      </c>
      <c r="D679" s="506" t="str">
        <f>IF($B679="","",IFERROR(VLOOKUP($B679,SERVIÇOS!$A:$F,3,0),IFERROR(VLOOKUP($B679,'COMPOSIÇÕES COMPLEMENTARES '!$C:$K,3,0),"")))</f>
        <v/>
      </c>
      <c r="E679" s="507"/>
      <c r="F679" s="508" t="str">
        <f>IF($B679="","",IFERROR(VLOOKUP($B679,SERVIÇOS!$A:$F,4,0),IFERROR(VLOOKUP($B679,'COMPOSIÇÕES COMPLEMENTARES '!$C:$K,6,0),"")))</f>
        <v/>
      </c>
      <c r="G679" s="508" t="str">
        <f>IF($B679="","",IFERROR(VLOOKUP($B679,SERVIÇOS!$A:$F,5,0),IFERROR(VLOOKUP($B679,'COMPOSIÇÕES COMPLEMENTARES '!$C:$K,7,0),"")))</f>
        <v/>
      </c>
      <c r="H679" s="508" t="str">
        <f t="shared" si="66"/>
        <v/>
      </c>
      <c r="I679" s="508" t="str">
        <f t="shared" si="67"/>
        <v/>
      </c>
      <c r="J679" s="508" t="str">
        <f t="shared" si="68"/>
        <v/>
      </c>
      <c r="K679" s="508" t="str">
        <f t="shared" si="69"/>
        <v/>
      </c>
      <c r="L679" s="508"/>
    </row>
    <row r="680" spans="1:12">
      <c r="A680" s="503"/>
      <c r="B680" s="504"/>
      <c r="C680" s="505" t="str">
        <f>IF($B680="","",IFERROR(VLOOKUP($B680,SERVIÇOS!$A:$F,2,0),IFERROR(VLOOKUP($B680,'COMPOSIÇÕES COMPLEMENTARES '!$C:$K,2,0),"")))</f>
        <v/>
      </c>
      <c r="D680" s="506" t="str">
        <f>IF($B680="","",IFERROR(VLOOKUP($B680,SERVIÇOS!$A:$F,3,0),IFERROR(VLOOKUP($B680,'COMPOSIÇÕES COMPLEMENTARES '!$C:$K,3,0),"")))</f>
        <v/>
      </c>
      <c r="E680" s="507"/>
      <c r="F680" s="508" t="str">
        <f>IF($B680="","",IFERROR(VLOOKUP($B680,SERVIÇOS!$A:$F,4,0),IFERROR(VLOOKUP($B680,'COMPOSIÇÕES COMPLEMENTARES '!$C:$K,6,0),"")))</f>
        <v/>
      </c>
      <c r="G680" s="508" t="str">
        <f>IF($B680="","",IFERROR(VLOOKUP($B680,SERVIÇOS!$A:$F,5,0),IFERROR(VLOOKUP($B680,'COMPOSIÇÕES COMPLEMENTARES '!$C:$K,7,0),"")))</f>
        <v/>
      </c>
      <c r="H680" s="508" t="str">
        <f t="shared" si="66"/>
        <v/>
      </c>
      <c r="I680" s="508" t="str">
        <f t="shared" si="67"/>
        <v/>
      </c>
      <c r="J680" s="508" t="str">
        <f t="shared" si="68"/>
        <v/>
      </c>
      <c r="K680" s="508" t="str">
        <f t="shared" si="69"/>
        <v/>
      </c>
      <c r="L680" s="508"/>
    </row>
    <row r="681" spans="1:12">
      <c r="A681" s="503"/>
      <c r="B681" s="504"/>
      <c r="C681" s="505" t="str">
        <f>IF($B681="","",IFERROR(VLOOKUP($B681,SERVIÇOS!$A:$F,2,0),IFERROR(VLOOKUP($B681,'COMPOSIÇÕES COMPLEMENTARES '!$C:$K,2,0),"")))</f>
        <v/>
      </c>
      <c r="D681" s="506" t="str">
        <f>IF($B681="","",IFERROR(VLOOKUP($B681,SERVIÇOS!$A:$F,3,0),IFERROR(VLOOKUP($B681,'COMPOSIÇÕES COMPLEMENTARES '!$C:$K,3,0),"")))</f>
        <v/>
      </c>
      <c r="E681" s="507"/>
      <c r="F681" s="508" t="str">
        <f>IF($B681="","",IFERROR(VLOOKUP($B681,SERVIÇOS!$A:$F,4,0),IFERROR(VLOOKUP($B681,'COMPOSIÇÕES COMPLEMENTARES '!$C:$K,6,0),"")))</f>
        <v/>
      </c>
      <c r="G681" s="508" t="str">
        <f>IF($B681="","",IFERROR(VLOOKUP($B681,SERVIÇOS!$A:$F,5,0),IFERROR(VLOOKUP($B681,'COMPOSIÇÕES COMPLEMENTARES '!$C:$K,7,0),"")))</f>
        <v/>
      </c>
      <c r="H681" s="508" t="str">
        <f t="shared" si="66"/>
        <v/>
      </c>
      <c r="I681" s="508" t="str">
        <f t="shared" si="67"/>
        <v/>
      </c>
      <c r="J681" s="508" t="str">
        <f t="shared" si="68"/>
        <v/>
      </c>
      <c r="K681" s="508" t="str">
        <f t="shared" si="69"/>
        <v/>
      </c>
      <c r="L681" s="508"/>
    </row>
    <row r="682" spans="1:12">
      <c r="A682" s="503"/>
      <c r="B682" s="504"/>
      <c r="C682" s="505" t="str">
        <f>IF($B682="","",IFERROR(VLOOKUP($B682,SERVIÇOS!$A:$F,2,0),IFERROR(VLOOKUP($B682,'COMPOSIÇÕES COMPLEMENTARES '!$C:$K,2,0),"")))</f>
        <v/>
      </c>
      <c r="D682" s="506" t="str">
        <f>IF($B682="","",IFERROR(VLOOKUP($B682,SERVIÇOS!$A:$F,3,0),IFERROR(VLOOKUP($B682,'COMPOSIÇÕES COMPLEMENTARES '!$C:$K,3,0),"")))</f>
        <v/>
      </c>
      <c r="E682" s="507"/>
      <c r="F682" s="508" t="str">
        <f>IF($B682="","",IFERROR(VLOOKUP($B682,SERVIÇOS!$A:$F,4,0),IFERROR(VLOOKUP($B682,'COMPOSIÇÕES COMPLEMENTARES '!$C:$K,6,0),"")))</f>
        <v/>
      </c>
      <c r="G682" s="508" t="str">
        <f>IF($B682="","",IFERROR(VLOOKUP($B682,SERVIÇOS!$A:$F,5,0),IFERROR(VLOOKUP($B682,'COMPOSIÇÕES COMPLEMENTARES '!$C:$K,7,0),"")))</f>
        <v/>
      </c>
      <c r="H682" s="508" t="str">
        <f t="shared" si="66"/>
        <v/>
      </c>
      <c r="I682" s="508" t="str">
        <f t="shared" si="67"/>
        <v/>
      </c>
      <c r="J682" s="508" t="str">
        <f t="shared" si="68"/>
        <v/>
      </c>
      <c r="K682" s="508" t="str">
        <f t="shared" si="69"/>
        <v/>
      </c>
      <c r="L682" s="508"/>
    </row>
    <row r="683" spans="1:12">
      <c r="A683" s="503"/>
      <c r="B683" s="504"/>
      <c r="C683" s="505" t="str">
        <f>IF($B683="","",IFERROR(VLOOKUP($B683,SERVIÇOS!$A:$F,2,0),IFERROR(VLOOKUP($B683,'COMPOSIÇÕES COMPLEMENTARES '!$C:$K,2,0),"")))</f>
        <v/>
      </c>
      <c r="D683" s="506" t="str">
        <f>IF($B683="","",IFERROR(VLOOKUP($B683,SERVIÇOS!$A:$F,3,0),IFERROR(VLOOKUP($B683,'COMPOSIÇÕES COMPLEMENTARES '!$C:$K,3,0),"")))</f>
        <v/>
      </c>
      <c r="E683" s="507"/>
      <c r="F683" s="508" t="str">
        <f>IF($B683="","",IFERROR(VLOOKUP($B683,SERVIÇOS!$A:$F,4,0),IFERROR(VLOOKUP($B683,'COMPOSIÇÕES COMPLEMENTARES '!$C:$K,6,0),"")))</f>
        <v/>
      </c>
      <c r="G683" s="508" t="str">
        <f>IF($B683="","",IFERROR(VLOOKUP($B683,SERVIÇOS!$A:$F,5,0),IFERROR(VLOOKUP($B683,'COMPOSIÇÕES COMPLEMENTARES '!$C:$K,7,0),"")))</f>
        <v/>
      </c>
      <c r="H683" s="508" t="str">
        <f t="shared" si="66"/>
        <v/>
      </c>
      <c r="I683" s="508" t="str">
        <f t="shared" si="67"/>
        <v/>
      </c>
      <c r="J683" s="508" t="str">
        <f t="shared" si="68"/>
        <v/>
      </c>
      <c r="K683" s="508" t="str">
        <f t="shared" si="69"/>
        <v/>
      </c>
      <c r="L683" s="508"/>
    </row>
    <row r="684" spans="1:12">
      <c r="A684" s="503"/>
      <c r="B684" s="504"/>
      <c r="C684" s="505" t="str">
        <f>IF($B684="","",IFERROR(VLOOKUP($B684,SERVIÇOS!$A:$F,2,0),IFERROR(VLOOKUP($B684,'COMPOSIÇÕES COMPLEMENTARES '!$C:$K,2,0),"")))</f>
        <v/>
      </c>
      <c r="D684" s="506" t="str">
        <f>IF($B684="","",IFERROR(VLOOKUP($B684,SERVIÇOS!$A:$F,3,0),IFERROR(VLOOKUP($B684,'COMPOSIÇÕES COMPLEMENTARES '!$C:$K,3,0),"")))</f>
        <v/>
      </c>
      <c r="E684" s="507"/>
      <c r="F684" s="508" t="str">
        <f>IF($B684="","",IFERROR(VLOOKUP($B684,SERVIÇOS!$A:$F,4,0),IFERROR(VLOOKUP($B684,'COMPOSIÇÕES COMPLEMENTARES '!$C:$K,6,0),"")))</f>
        <v/>
      </c>
      <c r="G684" s="508" t="str">
        <f>IF($B684="","",IFERROR(VLOOKUP($B684,SERVIÇOS!$A:$F,5,0),IFERROR(VLOOKUP($B684,'COMPOSIÇÕES COMPLEMENTARES '!$C:$K,7,0),"")))</f>
        <v/>
      </c>
      <c r="H684" s="508" t="str">
        <f t="shared" si="66"/>
        <v/>
      </c>
      <c r="I684" s="508" t="str">
        <f t="shared" si="67"/>
        <v/>
      </c>
      <c r="J684" s="508" t="str">
        <f t="shared" si="68"/>
        <v/>
      </c>
      <c r="K684" s="508" t="str">
        <f t="shared" si="69"/>
        <v/>
      </c>
      <c r="L684" s="508"/>
    </row>
    <row r="685" spans="1:12">
      <c r="A685" s="503"/>
      <c r="B685" s="504"/>
      <c r="C685" s="505" t="str">
        <f>IF($B685="","",IFERROR(VLOOKUP($B685,SERVIÇOS!$A:$F,2,0),IFERROR(VLOOKUP($B685,'COMPOSIÇÕES COMPLEMENTARES '!$C:$K,2,0),"")))</f>
        <v/>
      </c>
      <c r="D685" s="506" t="str">
        <f>IF($B685="","",IFERROR(VLOOKUP($B685,SERVIÇOS!$A:$F,3,0),IFERROR(VLOOKUP($B685,'COMPOSIÇÕES COMPLEMENTARES '!$C:$K,3,0),"")))</f>
        <v/>
      </c>
      <c r="E685" s="507"/>
      <c r="F685" s="508" t="str">
        <f>IF($B685="","",IFERROR(VLOOKUP($B685,SERVIÇOS!$A:$F,4,0),IFERROR(VLOOKUP($B685,'COMPOSIÇÕES COMPLEMENTARES '!$C:$K,6,0),"")))</f>
        <v/>
      </c>
      <c r="G685" s="508" t="str">
        <f>IF($B685="","",IFERROR(VLOOKUP($B685,SERVIÇOS!$A:$F,5,0),IFERROR(VLOOKUP($B685,'COMPOSIÇÕES COMPLEMENTARES '!$C:$K,7,0),"")))</f>
        <v/>
      </c>
      <c r="H685" s="508" t="str">
        <f t="shared" si="66"/>
        <v/>
      </c>
      <c r="I685" s="508" t="str">
        <f t="shared" si="67"/>
        <v/>
      </c>
      <c r="J685" s="508" t="str">
        <f t="shared" si="68"/>
        <v/>
      </c>
      <c r="K685" s="508" t="str">
        <f t="shared" si="69"/>
        <v/>
      </c>
      <c r="L685" s="508"/>
    </row>
    <row r="686" spans="1:12">
      <c r="A686" s="503"/>
      <c r="B686" s="504"/>
      <c r="C686" s="505" t="str">
        <f>IF($B686="","",IFERROR(VLOOKUP($B686,SERVIÇOS!$A:$F,2,0),IFERROR(VLOOKUP($B686,'COMPOSIÇÕES COMPLEMENTARES '!$C:$K,2,0),"")))</f>
        <v/>
      </c>
      <c r="D686" s="506" t="str">
        <f>IF($B686="","",IFERROR(VLOOKUP($B686,SERVIÇOS!$A:$F,3,0),IFERROR(VLOOKUP($B686,'COMPOSIÇÕES COMPLEMENTARES '!$C:$K,3,0),"")))</f>
        <v/>
      </c>
      <c r="E686" s="507"/>
      <c r="F686" s="508" t="str">
        <f>IF($B686="","",IFERROR(VLOOKUP($B686,SERVIÇOS!$A:$F,4,0),IFERROR(VLOOKUP($B686,'COMPOSIÇÕES COMPLEMENTARES '!$C:$K,6,0),"")))</f>
        <v/>
      </c>
      <c r="G686" s="508" t="str">
        <f>IF($B686="","",IFERROR(VLOOKUP($B686,SERVIÇOS!$A:$F,5,0),IFERROR(VLOOKUP($B686,'COMPOSIÇÕES COMPLEMENTARES '!$C:$K,7,0),"")))</f>
        <v/>
      </c>
      <c r="H686" s="508" t="str">
        <f t="shared" si="66"/>
        <v/>
      </c>
      <c r="I686" s="508" t="str">
        <f t="shared" si="67"/>
        <v/>
      </c>
      <c r="J686" s="508" t="str">
        <f t="shared" si="68"/>
        <v/>
      </c>
      <c r="K686" s="508" t="str">
        <f t="shared" si="69"/>
        <v/>
      </c>
      <c r="L686" s="508"/>
    </row>
    <row r="687" spans="1:12">
      <c r="A687" s="503"/>
      <c r="B687" s="504"/>
      <c r="C687" s="505" t="str">
        <f>IF($B687="","",IFERROR(VLOOKUP($B687,SERVIÇOS!$A:$F,2,0),IFERROR(VLOOKUP($B687,'COMPOSIÇÕES COMPLEMENTARES '!$C:$K,2,0),"")))</f>
        <v/>
      </c>
      <c r="D687" s="506" t="str">
        <f>IF($B687="","",IFERROR(VLOOKUP($B687,SERVIÇOS!$A:$F,3,0),IFERROR(VLOOKUP($B687,'COMPOSIÇÕES COMPLEMENTARES '!$C:$K,3,0),"")))</f>
        <v/>
      </c>
      <c r="E687" s="507"/>
      <c r="F687" s="508" t="str">
        <f>IF($B687="","",IFERROR(VLOOKUP($B687,SERVIÇOS!$A:$F,4,0),IFERROR(VLOOKUP($B687,'COMPOSIÇÕES COMPLEMENTARES '!$C:$K,6,0),"")))</f>
        <v/>
      </c>
      <c r="G687" s="508" t="str">
        <f>IF($B687="","",IFERROR(VLOOKUP($B687,SERVIÇOS!$A:$F,5,0),IFERROR(VLOOKUP($B687,'COMPOSIÇÕES COMPLEMENTARES '!$C:$K,7,0),"")))</f>
        <v/>
      </c>
      <c r="H687" s="508" t="str">
        <f t="shared" si="66"/>
        <v/>
      </c>
      <c r="I687" s="508" t="str">
        <f t="shared" si="67"/>
        <v/>
      </c>
      <c r="J687" s="508" t="str">
        <f t="shared" si="68"/>
        <v/>
      </c>
      <c r="K687" s="508" t="str">
        <f t="shared" si="69"/>
        <v/>
      </c>
      <c r="L687" s="508"/>
    </row>
    <row r="688" spans="1:12">
      <c r="A688" s="503"/>
      <c r="B688" s="504"/>
      <c r="C688" s="505" t="str">
        <f>IF($B688="","",IFERROR(VLOOKUP($B688,SERVIÇOS!$A:$F,2,0),IFERROR(VLOOKUP($B688,'COMPOSIÇÕES COMPLEMENTARES '!$C:$K,2,0),"")))</f>
        <v/>
      </c>
      <c r="D688" s="506" t="str">
        <f>IF($B688="","",IFERROR(VLOOKUP($B688,SERVIÇOS!$A:$F,3,0),IFERROR(VLOOKUP($B688,'COMPOSIÇÕES COMPLEMENTARES '!$C:$K,3,0),"")))</f>
        <v/>
      </c>
      <c r="E688" s="507"/>
      <c r="F688" s="508" t="str">
        <f>IF($B688="","",IFERROR(VLOOKUP($B688,SERVIÇOS!$A:$F,4,0),IFERROR(VLOOKUP($B688,'COMPOSIÇÕES COMPLEMENTARES '!$C:$K,6,0),"")))</f>
        <v/>
      </c>
      <c r="G688" s="508" t="str">
        <f>IF($B688="","",IFERROR(VLOOKUP($B688,SERVIÇOS!$A:$F,5,0),IFERROR(VLOOKUP($B688,'COMPOSIÇÕES COMPLEMENTARES '!$C:$K,7,0),"")))</f>
        <v/>
      </c>
      <c r="H688" s="508" t="str">
        <f t="shared" si="66"/>
        <v/>
      </c>
      <c r="I688" s="508" t="str">
        <f t="shared" si="67"/>
        <v/>
      </c>
      <c r="J688" s="508" t="str">
        <f t="shared" si="68"/>
        <v/>
      </c>
      <c r="K688" s="508" t="str">
        <f t="shared" si="69"/>
        <v/>
      </c>
      <c r="L688" s="508"/>
    </row>
    <row r="689" spans="1:12">
      <c r="A689" s="503"/>
      <c r="B689" s="504"/>
      <c r="C689" s="505" t="str">
        <f>IF($B689="","",IFERROR(VLOOKUP($B689,SERVIÇOS!$A:$F,2,0),IFERROR(VLOOKUP($B689,'COMPOSIÇÕES COMPLEMENTARES '!$C:$K,2,0),"")))</f>
        <v/>
      </c>
      <c r="D689" s="506" t="str">
        <f>IF($B689="","",IFERROR(VLOOKUP($B689,SERVIÇOS!$A:$F,3,0),IFERROR(VLOOKUP($B689,'COMPOSIÇÕES COMPLEMENTARES '!$C:$K,3,0),"")))</f>
        <v/>
      </c>
      <c r="E689" s="507"/>
      <c r="F689" s="508" t="str">
        <f>IF($B689="","",IFERROR(VLOOKUP($B689,SERVIÇOS!$A:$F,4,0),IFERROR(VLOOKUP($B689,'COMPOSIÇÕES COMPLEMENTARES '!$C:$K,6,0),"")))</f>
        <v/>
      </c>
      <c r="G689" s="508" t="str">
        <f>IF($B689="","",IFERROR(VLOOKUP($B689,SERVIÇOS!$A:$F,5,0),IFERROR(VLOOKUP($B689,'COMPOSIÇÕES COMPLEMENTARES '!$C:$K,7,0),"")))</f>
        <v/>
      </c>
      <c r="H689" s="508" t="str">
        <f t="shared" si="66"/>
        <v/>
      </c>
      <c r="I689" s="508" t="str">
        <f t="shared" si="67"/>
        <v/>
      </c>
      <c r="J689" s="508" t="str">
        <f t="shared" si="68"/>
        <v/>
      </c>
      <c r="K689" s="508" t="str">
        <f t="shared" si="69"/>
        <v/>
      </c>
      <c r="L689" s="508"/>
    </row>
    <row r="690" spans="1:12">
      <c r="A690" s="503"/>
      <c r="B690" s="504"/>
      <c r="C690" s="505" t="str">
        <f>IF($B690="","",IFERROR(VLOOKUP($B690,SERVIÇOS!$A:$F,2,0),IFERROR(VLOOKUP($B690,'COMPOSIÇÕES COMPLEMENTARES '!$C:$K,2,0),"")))</f>
        <v/>
      </c>
      <c r="D690" s="506" t="str">
        <f>IF($B690="","",IFERROR(VLOOKUP($B690,SERVIÇOS!$A:$F,3,0),IFERROR(VLOOKUP($B690,'COMPOSIÇÕES COMPLEMENTARES '!$C:$K,3,0),"")))</f>
        <v/>
      </c>
      <c r="E690" s="507"/>
      <c r="F690" s="508" t="str">
        <f>IF($B690="","",IFERROR(VLOOKUP($B690,SERVIÇOS!$A:$F,4,0),IFERROR(VLOOKUP($B690,'COMPOSIÇÕES COMPLEMENTARES '!$C:$K,6,0),"")))</f>
        <v/>
      </c>
      <c r="G690" s="508" t="str">
        <f>IF($B690="","",IFERROR(VLOOKUP($B690,SERVIÇOS!$A:$F,5,0),IFERROR(VLOOKUP($B690,'COMPOSIÇÕES COMPLEMENTARES '!$C:$K,7,0),"")))</f>
        <v/>
      </c>
      <c r="H690" s="508" t="str">
        <f t="shared" si="66"/>
        <v/>
      </c>
      <c r="I690" s="508" t="str">
        <f t="shared" si="67"/>
        <v/>
      </c>
      <c r="J690" s="508" t="str">
        <f t="shared" si="68"/>
        <v/>
      </c>
      <c r="K690" s="508" t="str">
        <f t="shared" si="69"/>
        <v/>
      </c>
      <c r="L690" s="508"/>
    </row>
    <row r="691" spans="1:12">
      <c r="A691" s="503"/>
      <c r="B691" s="504"/>
      <c r="C691" s="505" t="str">
        <f>IF($B691="","",IFERROR(VLOOKUP($B691,SERVIÇOS!$A:$F,2,0),IFERROR(VLOOKUP($B691,'COMPOSIÇÕES COMPLEMENTARES '!$C:$K,2,0),"")))</f>
        <v/>
      </c>
      <c r="D691" s="506" t="str">
        <f>IF($B691="","",IFERROR(VLOOKUP($B691,SERVIÇOS!$A:$F,3,0),IFERROR(VLOOKUP($B691,'COMPOSIÇÕES COMPLEMENTARES '!$C:$K,3,0),"")))</f>
        <v/>
      </c>
      <c r="E691" s="507"/>
      <c r="F691" s="508" t="str">
        <f>IF($B691="","",IFERROR(VLOOKUP($B691,SERVIÇOS!$A:$F,4,0),IFERROR(VLOOKUP($B691,'COMPOSIÇÕES COMPLEMENTARES '!$C:$K,6,0),"")))</f>
        <v/>
      </c>
      <c r="G691" s="508" t="str">
        <f>IF($B691="","",IFERROR(VLOOKUP($B691,SERVIÇOS!$A:$F,5,0),IFERROR(VLOOKUP($B691,'COMPOSIÇÕES COMPLEMENTARES '!$C:$K,7,0),"")))</f>
        <v/>
      </c>
      <c r="H691" s="508" t="str">
        <f t="shared" si="66"/>
        <v/>
      </c>
      <c r="I691" s="508" t="str">
        <f t="shared" si="67"/>
        <v/>
      </c>
      <c r="J691" s="508" t="str">
        <f t="shared" si="68"/>
        <v/>
      </c>
      <c r="K691" s="508" t="str">
        <f t="shared" si="69"/>
        <v/>
      </c>
      <c r="L691" s="508"/>
    </row>
    <row r="692" spans="1:12">
      <c r="A692" s="503"/>
      <c r="B692" s="504"/>
      <c r="C692" s="505" t="str">
        <f>IF($B692="","",IFERROR(VLOOKUP($B692,SERVIÇOS!$A:$F,2,0),IFERROR(VLOOKUP($B692,'COMPOSIÇÕES COMPLEMENTARES '!$C:$K,2,0),"")))</f>
        <v/>
      </c>
      <c r="D692" s="506" t="str">
        <f>IF($B692="","",IFERROR(VLOOKUP($B692,SERVIÇOS!$A:$F,3,0),IFERROR(VLOOKUP($B692,'COMPOSIÇÕES COMPLEMENTARES '!$C:$K,3,0),"")))</f>
        <v/>
      </c>
      <c r="E692" s="507"/>
      <c r="F692" s="508" t="str">
        <f>IF($B692="","",IFERROR(VLOOKUP($B692,SERVIÇOS!$A:$F,4,0),IFERROR(VLOOKUP($B692,'COMPOSIÇÕES COMPLEMENTARES '!$C:$K,6,0),"")))</f>
        <v/>
      </c>
      <c r="G692" s="508" t="str">
        <f>IF($B692="","",IFERROR(VLOOKUP($B692,SERVIÇOS!$A:$F,5,0),IFERROR(VLOOKUP($B692,'COMPOSIÇÕES COMPLEMENTARES '!$C:$K,7,0),"")))</f>
        <v/>
      </c>
      <c r="H692" s="508" t="str">
        <f t="shared" si="66"/>
        <v/>
      </c>
      <c r="I692" s="508" t="str">
        <f t="shared" si="67"/>
        <v/>
      </c>
      <c r="J692" s="508" t="str">
        <f t="shared" si="68"/>
        <v/>
      </c>
      <c r="K692" s="508" t="str">
        <f t="shared" si="69"/>
        <v/>
      </c>
      <c r="L692" s="508"/>
    </row>
    <row r="693" spans="1:12">
      <c r="A693" s="503"/>
      <c r="B693" s="504"/>
      <c r="C693" s="505" t="str">
        <f>IF($B693="","",IFERROR(VLOOKUP($B693,SERVIÇOS!$A:$F,2,0),IFERROR(VLOOKUP($B693,'COMPOSIÇÕES COMPLEMENTARES '!$C:$K,2,0),"")))</f>
        <v/>
      </c>
      <c r="D693" s="506" t="str">
        <f>IF($B693="","",IFERROR(VLOOKUP($B693,SERVIÇOS!$A:$F,3,0),IFERROR(VLOOKUP($B693,'COMPOSIÇÕES COMPLEMENTARES '!$C:$K,3,0),"")))</f>
        <v/>
      </c>
      <c r="E693" s="507"/>
      <c r="F693" s="508" t="str">
        <f>IF($B693="","",IFERROR(VLOOKUP($B693,SERVIÇOS!$A:$F,4,0),IFERROR(VLOOKUP($B693,'COMPOSIÇÕES COMPLEMENTARES '!$C:$K,6,0),"")))</f>
        <v/>
      </c>
      <c r="G693" s="508" t="str">
        <f>IF($B693="","",IFERROR(VLOOKUP($B693,SERVIÇOS!$A:$F,5,0),IFERROR(VLOOKUP($B693,'COMPOSIÇÕES COMPLEMENTARES '!$C:$K,7,0),"")))</f>
        <v/>
      </c>
      <c r="H693" s="508" t="str">
        <f t="shared" si="66"/>
        <v/>
      </c>
      <c r="I693" s="508" t="str">
        <f t="shared" si="67"/>
        <v/>
      </c>
      <c r="J693" s="508" t="str">
        <f t="shared" si="68"/>
        <v/>
      </c>
      <c r="K693" s="508" t="str">
        <f t="shared" si="69"/>
        <v/>
      </c>
      <c r="L693" s="508"/>
    </row>
    <row r="694" spans="1:12">
      <c r="A694" s="503"/>
      <c r="B694" s="504"/>
      <c r="C694" s="505" t="str">
        <f>IF($B694="","",IFERROR(VLOOKUP($B694,SERVIÇOS!$A:$F,2,0),IFERROR(VLOOKUP($B694,'COMPOSIÇÕES COMPLEMENTARES '!$C:$K,2,0),"")))</f>
        <v/>
      </c>
      <c r="D694" s="506" t="str">
        <f>IF($B694="","",IFERROR(VLOOKUP($B694,SERVIÇOS!$A:$F,3,0),IFERROR(VLOOKUP($B694,'COMPOSIÇÕES COMPLEMENTARES '!$C:$K,3,0),"")))</f>
        <v/>
      </c>
      <c r="E694" s="507"/>
      <c r="F694" s="508" t="str">
        <f>IF($B694="","",IFERROR(VLOOKUP($B694,SERVIÇOS!$A:$F,4,0),IFERROR(VLOOKUP($B694,'COMPOSIÇÕES COMPLEMENTARES '!$C:$K,6,0),"")))</f>
        <v/>
      </c>
      <c r="G694" s="508" t="str">
        <f>IF($B694="","",IFERROR(VLOOKUP($B694,SERVIÇOS!$A:$F,5,0),IFERROR(VLOOKUP($B694,'COMPOSIÇÕES COMPLEMENTARES '!$C:$K,7,0),"")))</f>
        <v/>
      </c>
      <c r="H694" s="508" t="str">
        <f t="shared" si="66"/>
        <v/>
      </c>
      <c r="I694" s="508" t="str">
        <f t="shared" si="67"/>
        <v/>
      </c>
      <c r="J694" s="508" t="str">
        <f t="shared" si="68"/>
        <v/>
      </c>
      <c r="K694" s="508" t="str">
        <f t="shared" si="69"/>
        <v/>
      </c>
      <c r="L694" s="508"/>
    </row>
    <row r="695" spans="1:12">
      <c r="A695" s="503"/>
      <c r="B695" s="504"/>
      <c r="C695" s="505" t="str">
        <f>IF($B695="","",IFERROR(VLOOKUP($B695,SERVIÇOS!$A:$F,2,0),IFERROR(VLOOKUP($B695,'COMPOSIÇÕES COMPLEMENTARES '!$C:$K,2,0),"")))</f>
        <v/>
      </c>
      <c r="D695" s="506" t="str">
        <f>IF($B695="","",IFERROR(VLOOKUP($B695,SERVIÇOS!$A:$F,3,0),IFERROR(VLOOKUP($B695,'COMPOSIÇÕES COMPLEMENTARES '!$C:$K,3,0),"")))</f>
        <v/>
      </c>
      <c r="E695" s="507"/>
      <c r="F695" s="508" t="str">
        <f>IF($B695="","",IFERROR(VLOOKUP($B695,SERVIÇOS!$A:$F,4,0),IFERROR(VLOOKUP($B695,'COMPOSIÇÕES COMPLEMENTARES '!$C:$K,6,0),"")))</f>
        <v/>
      </c>
      <c r="G695" s="508" t="str">
        <f>IF($B695="","",IFERROR(VLOOKUP($B695,SERVIÇOS!$A:$F,5,0),IFERROR(VLOOKUP($B695,'COMPOSIÇÕES COMPLEMENTARES '!$C:$K,7,0),"")))</f>
        <v/>
      </c>
      <c r="H695" s="508" t="str">
        <f t="shared" si="66"/>
        <v/>
      </c>
      <c r="I695" s="508" t="str">
        <f t="shared" si="67"/>
        <v/>
      </c>
      <c r="J695" s="508" t="str">
        <f t="shared" si="68"/>
        <v/>
      </c>
      <c r="K695" s="508" t="str">
        <f t="shared" si="69"/>
        <v/>
      </c>
      <c r="L695" s="508"/>
    </row>
    <row r="696" spans="1:12">
      <c r="A696" s="503"/>
      <c r="B696" s="504"/>
      <c r="C696" s="505" t="str">
        <f>IF($B696="","",IFERROR(VLOOKUP($B696,SERVIÇOS!$A:$F,2,0),IFERROR(VLOOKUP($B696,'COMPOSIÇÕES COMPLEMENTARES '!$C:$K,2,0),"")))</f>
        <v/>
      </c>
      <c r="D696" s="506" t="str">
        <f>IF($B696="","",IFERROR(VLOOKUP($B696,SERVIÇOS!$A:$F,3,0),IFERROR(VLOOKUP($B696,'COMPOSIÇÕES COMPLEMENTARES '!$C:$K,3,0),"")))</f>
        <v/>
      </c>
      <c r="E696" s="507"/>
      <c r="F696" s="508" t="str">
        <f>IF($B696="","",IFERROR(VLOOKUP($B696,SERVIÇOS!$A:$F,4,0),IFERROR(VLOOKUP($B696,'COMPOSIÇÕES COMPLEMENTARES '!$C:$K,6,0),"")))</f>
        <v/>
      </c>
      <c r="G696" s="508" t="str">
        <f>IF($B696="","",IFERROR(VLOOKUP($B696,SERVIÇOS!$A:$F,5,0),IFERROR(VLOOKUP($B696,'COMPOSIÇÕES COMPLEMENTARES '!$C:$K,7,0),"")))</f>
        <v/>
      </c>
      <c r="H696" s="508" t="str">
        <f t="shared" si="66"/>
        <v/>
      </c>
      <c r="I696" s="508" t="str">
        <f t="shared" si="67"/>
        <v/>
      </c>
      <c r="J696" s="508" t="str">
        <f t="shared" si="68"/>
        <v/>
      </c>
      <c r="K696" s="508" t="str">
        <f t="shared" si="69"/>
        <v/>
      </c>
      <c r="L696" s="508"/>
    </row>
    <row r="697" spans="1:12">
      <c r="A697" s="503"/>
      <c r="B697" s="504"/>
      <c r="C697" s="505" t="str">
        <f>IF($B697="","",IFERROR(VLOOKUP($B697,SERVIÇOS!$A:$F,2,0),IFERROR(VLOOKUP($B697,'COMPOSIÇÕES COMPLEMENTARES '!$C:$K,2,0),"")))</f>
        <v/>
      </c>
      <c r="D697" s="506" t="str">
        <f>IF($B697="","",IFERROR(VLOOKUP($B697,SERVIÇOS!$A:$F,3,0),IFERROR(VLOOKUP($B697,'COMPOSIÇÕES COMPLEMENTARES '!$C:$K,3,0),"")))</f>
        <v/>
      </c>
      <c r="E697" s="507"/>
      <c r="F697" s="508" t="str">
        <f>IF($B697="","",IFERROR(VLOOKUP($B697,SERVIÇOS!$A:$F,4,0),IFERROR(VLOOKUP($B697,'COMPOSIÇÕES COMPLEMENTARES '!$C:$K,6,0),"")))</f>
        <v/>
      </c>
      <c r="G697" s="508" t="str">
        <f>IF($B697="","",IFERROR(VLOOKUP($B697,SERVIÇOS!$A:$F,5,0),IFERROR(VLOOKUP($B697,'COMPOSIÇÕES COMPLEMENTARES '!$C:$K,7,0),"")))</f>
        <v/>
      </c>
      <c r="H697" s="508" t="str">
        <f t="shared" si="66"/>
        <v/>
      </c>
      <c r="I697" s="508" t="str">
        <f t="shared" si="67"/>
        <v/>
      </c>
      <c r="J697" s="508" t="str">
        <f t="shared" si="68"/>
        <v/>
      </c>
      <c r="K697" s="508" t="str">
        <f t="shared" si="69"/>
        <v/>
      </c>
      <c r="L697" s="508"/>
    </row>
    <row r="698" spans="1:12">
      <c r="A698" s="503"/>
      <c r="B698" s="504"/>
      <c r="C698" s="505" t="str">
        <f>IF($B698="","",IFERROR(VLOOKUP($B698,SERVIÇOS!$A:$F,2,0),IFERROR(VLOOKUP($B698,'COMPOSIÇÕES COMPLEMENTARES '!$C:$K,2,0),"")))</f>
        <v/>
      </c>
      <c r="D698" s="506" t="str">
        <f>IF($B698="","",IFERROR(VLOOKUP($B698,SERVIÇOS!$A:$F,3,0),IFERROR(VLOOKUP($B698,'COMPOSIÇÕES COMPLEMENTARES '!$C:$K,3,0),"")))</f>
        <v/>
      </c>
      <c r="E698" s="507"/>
      <c r="F698" s="508" t="str">
        <f>IF($B698="","",IFERROR(VLOOKUP($B698,SERVIÇOS!$A:$F,4,0),IFERROR(VLOOKUP($B698,'COMPOSIÇÕES COMPLEMENTARES '!$C:$K,6,0),"")))</f>
        <v/>
      </c>
      <c r="G698" s="508" t="str">
        <f>IF($B698="","",IFERROR(VLOOKUP($B698,SERVIÇOS!$A:$F,5,0),IFERROR(VLOOKUP($B698,'COMPOSIÇÕES COMPLEMENTARES '!$C:$K,7,0),"")))</f>
        <v/>
      </c>
      <c r="H698" s="508" t="str">
        <f t="shared" si="66"/>
        <v/>
      </c>
      <c r="I698" s="508" t="str">
        <f t="shared" si="67"/>
        <v/>
      </c>
      <c r="J698" s="508" t="str">
        <f t="shared" si="68"/>
        <v/>
      </c>
      <c r="K698" s="508" t="str">
        <f t="shared" si="69"/>
        <v/>
      </c>
      <c r="L698" s="508"/>
    </row>
    <row r="699" spans="1:12">
      <c r="A699" s="503"/>
      <c r="B699" s="504"/>
      <c r="C699" s="505" t="str">
        <f>IF($B699="","",IFERROR(VLOOKUP($B699,SERVIÇOS!$A:$F,2,0),IFERROR(VLOOKUP($B699,'COMPOSIÇÕES COMPLEMENTARES '!$C:$K,2,0),"")))</f>
        <v/>
      </c>
      <c r="D699" s="506" t="str">
        <f>IF($B699="","",IFERROR(VLOOKUP($B699,SERVIÇOS!$A:$F,3,0),IFERROR(VLOOKUP($B699,'COMPOSIÇÕES COMPLEMENTARES '!$C:$K,3,0),"")))</f>
        <v/>
      </c>
      <c r="E699" s="507"/>
      <c r="F699" s="508" t="str">
        <f>IF($B699="","",IFERROR(VLOOKUP($B699,SERVIÇOS!$A:$F,4,0),IFERROR(VLOOKUP($B699,'COMPOSIÇÕES COMPLEMENTARES '!$C:$K,6,0),"")))</f>
        <v/>
      </c>
      <c r="G699" s="508" t="str">
        <f>IF($B699="","",IFERROR(VLOOKUP($B699,SERVIÇOS!$A:$F,5,0),IFERROR(VLOOKUP($B699,'COMPOSIÇÕES COMPLEMENTARES '!$C:$K,7,0),"")))</f>
        <v/>
      </c>
      <c r="H699" s="508" t="str">
        <f t="shared" si="66"/>
        <v/>
      </c>
      <c r="I699" s="508" t="str">
        <f t="shared" si="67"/>
        <v/>
      </c>
      <c r="J699" s="508" t="str">
        <f t="shared" si="68"/>
        <v/>
      </c>
      <c r="K699" s="508" t="str">
        <f t="shared" si="69"/>
        <v/>
      </c>
      <c r="L699" s="508"/>
    </row>
    <row r="700" spans="1:12">
      <c r="A700" s="503"/>
      <c r="B700" s="504"/>
      <c r="C700" s="505" t="str">
        <f>IF($B700="","",IFERROR(VLOOKUP($B700,SERVIÇOS!$A:$F,2,0),IFERROR(VLOOKUP($B700,'COMPOSIÇÕES COMPLEMENTARES '!$C:$K,2,0),"")))</f>
        <v/>
      </c>
      <c r="D700" s="506" t="str">
        <f>IF($B700="","",IFERROR(VLOOKUP($B700,SERVIÇOS!$A:$F,3,0),IFERROR(VLOOKUP($B700,'COMPOSIÇÕES COMPLEMENTARES '!$C:$K,3,0),"")))</f>
        <v/>
      </c>
      <c r="E700" s="507"/>
      <c r="F700" s="508" t="str">
        <f>IF($B700="","",IFERROR(VLOOKUP($B700,SERVIÇOS!$A:$F,4,0),IFERROR(VLOOKUP($B700,'COMPOSIÇÕES COMPLEMENTARES '!$C:$K,6,0),"")))</f>
        <v/>
      </c>
      <c r="G700" s="508" t="str">
        <f>IF($B700="","",IFERROR(VLOOKUP($B700,SERVIÇOS!$A:$F,5,0),IFERROR(VLOOKUP($B700,'COMPOSIÇÕES COMPLEMENTARES '!$C:$K,7,0),"")))</f>
        <v/>
      </c>
      <c r="H700" s="508" t="str">
        <f t="shared" si="66"/>
        <v/>
      </c>
      <c r="I700" s="508" t="str">
        <f t="shared" si="67"/>
        <v/>
      </c>
      <c r="J700" s="508" t="str">
        <f t="shared" si="68"/>
        <v/>
      </c>
      <c r="K700" s="508" t="str">
        <f t="shared" si="69"/>
        <v/>
      </c>
      <c r="L700" s="508"/>
    </row>
    <row r="701" spans="1:12">
      <c r="A701" s="503"/>
      <c r="B701" s="504"/>
      <c r="C701" s="505" t="str">
        <f>IF($B701="","",IFERROR(VLOOKUP($B701,SERVIÇOS!$A:$F,2,0),IFERROR(VLOOKUP($B701,'COMPOSIÇÕES COMPLEMENTARES '!$C:$K,2,0),"")))</f>
        <v/>
      </c>
      <c r="D701" s="506" t="str">
        <f>IF($B701="","",IFERROR(VLOOKUP($B701,SERVIÇOS!$A:$F,3,0),IFERROR(VLOOKUP($B701,'COMPOSIÇÕES COMPLEMENTARES '!$C:$K,3,0),"")))</f>
        <v/>
      </c>
      <c r="E701" s="507"/>
      <c r="F701" s="508" t="str">
        <f>IF($B701="","",IFERROR(VLOOKUP($B701,SERVIÇOS!$A:$F,4,0),IFERROR(VLOOKUP($B701,'COMPOSIÇÕES COMPLEMENTARES '!$C:$K,6,0),"")))</f>
        <v/>
      </c>
      <c r="G701" s="508" t="str">
        <f>IF($B701="","",IFERROR(VLOOKUP($B701,SERVIÇOS!$A:$F,5,0),IFERROR(VLOOKUP($B701,'COMPOSIÇÕES COMPLEMENTARES '!$C:$K,7,0),"")))</f>
        <v/>
      </c>
      <c r="H701" s="508" t="str">
        <f t="shared" si="66"/>
        <v/>
      </c>
      <c r="I701" s="508" t="str">
        <f t="shared" si="67"/>
        <v/>
      </c>
      <c r="J701" s="508" t="str">
        <f t="shared" si="68"/>
        <v/>
      </c>
      <c r="K701" s="508" t="str">
        <f t="shared" si="69"/>
        <v/>
      </c>
      <c r="L701" s="508"/>
    </row>
    <row r="702" spans="1:12">
      <c r="A702" s="503"/>
      <c r="B702" s="504"/>
      <c r="C702" s="505" t="str">
        <f>IF($B702="","",IFERROR(VLOOKUP($B702,SERVIÇOS!$A:$F,2,0),IFERROR(VLOOKUP($B702,'COMPOSIÇÕES COMPLEMENTARES '!$C:$K,2,0),"")))</f>
        <v/>
      </c>
      <c r="D702" s="506" t="str">
        <f>IF($B702="","",IFERROR(VLOOKUP($B702,SERVIÇOS!$A:$F,3,0),IFERROR(VLOOKUP($B702,'COMPOSIÇÕES COMPLEMENTARES '!$C:$K,3,0),"")))</f>
        <v/>
      </c>
      <c r="E702" s="507"/>
      <c r="F702" s="508" t="str">
        <f>IF($B702="","",IFERROR(VLOOKUP($B702,SERVIÇOS!$A:$F,4,0),IFERROR(VLOOKUP($B702,'COMPOSIÇÕES COMPLEMENTARES '!$C:$K,6,0),"")))</f>
        <v/>
      </c>
      <c r="G702" s="508" t="str">
        <f>IF($B702="","",IFERROR(VLOOKUP($B702,SERVIÇOS!$A:$F,5,0),IFERROR(VLOOKUP($B702,'COMPOSIÇÕES COMPLEMENTARES '!$C:$K,7,0),"")))</f>
        <v/>
      </c>
      <c r="H702" s="508" t="str">
        <f t="shared" si="66"/>
        <v/>
      </c>
      <c r="I702" s="508" t="str">
        <f t="shared" si="67"/>
        <v/>
      </c>
      <c r="J702" s="508" t="str">
        <f t="shared" si="68"/>
        <v/>
      </c>
      <c r="K702" s="508" t="str">
        <f t="shared" si="69"/>
        <v/>
      </c>
      <c r="L702" s="508"/>
    </row>
    <row r="703" spans="1:12">
      <c r="A703" s="503"/>
      <c r="B703" s="504"/>
      <c r="C703" s="505" t="str">
        <f>IF($B703="","",IFERROR(VLOOKUP($B703,SERVIÇOS!$A:$F,2,0),IFERROR(VLOOKUP($B703,'COMPOSIÇÕES COMPLEMENTARES '!$C:$K,2,0),"")))</f>
        <v/>
      </c>
      <c r="D703" s="506" t="str">
        <f>IF($B703="","",IFERROR(VLOOKUP($B703,SERVIÇOS!$A:$F,3,0),IFERROR(VLOOKUP($B703,'COMPOSIÇÕES COMPLEMENTARES '!$C:$K,3,0),"")))</f>
        <v/>
      </c>
      <c r="E703" s="507"/>
      <c r="F703" s="508" t="str">
        <f>IF($B703="","",IFERROR(VLOOKUP($B703,SERVIÇOS!$A:$F,4,0),IFERROR(VLOOKUP($B703,'COMPOSIÇÕES COMPLEMENTARES '!$C:$K,6,0),"")))</f>
        <v/>
      </c>
      <c r="G703" s="508" t="str">
        <f>IF($B703="","",IFERROR(VLOOKUP($B703,SERVIÇOS!$A:$F,5,0),IFERROR(VLOOKUP($B703,'COMPOSIÇÕES COMPLEMENTARES '!$C:$K,7,0),"")))</f>
        <v/>
      </c>
      <c r="H703" s="508" t="str">
        <f t="shared" si="66"/>
        <v/>
      </c>
      <c r="I703" s="508" t="str">
        <f t="shared" si="67"/>
        <v/>
      </c>
      <c r="J703" s="508" t="str">
        <f t="shared" si="68"/>
        <v/>
      </c>
      <c r="K703" s="508" t="str">
        <f t="shared" si="69"/>
        <v/>
      </c>
      <c r="L703" s="508"/>
    </row>
    <row r="704" spans="1:12">
      <c r="A704" s="503"/>
      <c r="B704" s="504"/>
      <c r="C704" s="505" t="str">
        <f>IF($B704="","",IFERROR(VLOOKUP($B704,SERVIÇOS!$A:$F,2,0),IFERROR(VLOOKUP($B704,'COMPOSIÇÕES COMPLEMENTARES '!$C:$K,2,0),"")))</f>
        <v/>
      </c>
      <c r="D704" s="506" t="str">
        <f>IF($B704="","",IFERROR(VLOOKUP($B704,SERVIÇOS!$A:$F,3,0),IFERROR(VLOOKUP($B704,'COMPOSIÇÕES COMPLEMENTARES '!$C:$K,3,0),"")))</f>
        <v/>
      </c>
      <c r="E704" s="507"/>
      <c r="F704" s="508" t="str">
        <f>IF($B704="","",IFERROR(VLOOKUP($B704,SERVIÇOS!$A:$F,4,0),IFERROR(VLOOKUP($B704,'COMPOSIÇÕES COMPLEMENTARES '!$C:$K,6,0),"")))</f>
        <v/>
      </c>
      <c r="G704" s="508" t="str">
        <f>IF($B704="","",IFERROR(VLOOKUP($B704,SERVIÇOS!$A:$F,5,0),IFERROR(VLOOKUP($B704,'COMPOSIÇÕES COMPLEMENTARES '!$C:$K,7,0),"")))</f>
        <v/>
      </c>
      <c r="H704" s="508" t="str">
        <f t="shared" si="66"/>
        <v/>
      </c>
      <c r="I704" s="508" t="str">
        <f t="shared" si="67"/>
        <v/>
      </c>
      <c r="J704" s="508" t="str">
        <f t="shared" si="68"/>
        <v/>
      </c>
      <c r="K704" s="508" t="str">
        <f t="shared" si="69"/>
        <v/>
      </c>
      <c r="L704" s="508"/>
    </row>
    <row r="705" spans="1:12">
      <c r="A705" s="503"/>
      <c r="B705" s="504"/>
      <c r="C705" s="505" t="str">
        <f>IF($B705="","",IFERROR(VLOOKUP($B705,SERVIÇOS!$A:$F,2,0),IFERROR(VLOOKUP($B705,'COMPOSIÇÕES COMPLEMENTARES '!$C:$K,2,0),"")))</f>
        <v/>
      </c>
      <c r="D705" s="506" t="str">
        <f>IF($B705="","",IFERROR(VLOOKUP($B705,SERVIÇOS!$A:$F,3,0),IFERROR(VLOOKUP($B705,'COMPOSIÇÕES COMPLEMENTARES '!$C:$K,3,0),"")))</f>
        <v/>
      </c>
      <c r="E705" s="507"/>
      <c r="F705" s="508" t="str">
        <f>IF($B705="","",IFERROR(VLOOKUP($B705,SERVIÇOS!$A:$F,4,0),IFERROR(VLOOKUP($B705,'COMPOSIÇÕES COMPLEMENTARES '!$C:$K,6,0),"")))</f>
        <v/>
      </c>
      <c r="G705" s="508" t="str">
        <f>IF($B705="","",IFERROR(VLOOKUP($B705,SERVIÇOS!$A:$F,5,0),IFERROR(VLOOKUP($B705,'COMPOSIÇÕES COMPLEMENTARES '!$C:$K,7,0),"")))</f>
        <v/>
      </c>
      <c r="H705" s="508" t="str">
        <f t="shared" si="66"/>
        <v/>
      </c>
      <c r="I705" s="508" t="str">
        <f t="shared" si="67"/>
        <v/>
      </c>
      <c r="J705" s="508" t="str">
        <f t="shared" si="68"/>
        <v/>
      </c>
      <c r="K705" s="508" t="str">
        <f t="shared" si="69"/>
        <v/>
      </c>
      <c r="L705" s="508"/>
    </row>
    <row r="706" spans="1:12">
      <c r="A706" s="503"/>
      <c r="B706" s="504"/>
      <c r="C706" s="505" t="str">
        <f>IF($B706="","",IFERROR(VLOOKUP($B706,SERVIÇOS!$A:$F,2,0),IFERROR(VLOOKUP($B706,'COMPOSIÇÕES COMPLEMENTARES '!$C:$K,2,0),"")))</f>
        <v/>
      </c>
      <c r="D706" s="506" t="str">
        <f>IF($B706="","",IFERROR(VLOOKUP($B706,SERVIÇOS!$A:$F,3,0),IFERROR(VLOOKUP($B706,'COMPOSIÇÕES COMPLEMENTARES '!$C:$K,3,0),"")))</f>
        <v/>
      </c>
      <c r="E706" s="507"/>
      <c r="F706" s="508" t="str">
        <f>IF($B706="","",IFERROR(VLOOKUP($B706,SERVIÇOS!$A:$F,4,0),IFERROR(VLOOKUP($B706,'COMPOSIÇÕES COMPLEMENTARES '!$C:$K,6,0),"")))</f>
        <v/>
      </c>
      <c r="G706" s="508" t="str">
        <f>IF($B706="","",IFERROR(VLOOKUP($B706,SERVIÇOS!$A:$F,5,0),IFERROR(VLOOKUP($B706,'COMPOSIÇÕES COMPLEMENTARES '!$C:$K,7,0),"")))</f>
        <v/>
      </c>
      <c r="H706" s="508" t="str">
        <f t="shared" si="66"/>
        <v/>
      </c>
      <c r="I706" s="508" t="str">
        <f t="shared" si="67"/>
        <v/>
      </c>
      <c r="J706" s="508" t="str">
        <f t="shared" si="68"/>
        <v/>
      </c>
      <c r="K706" s="508" t="str">
        <f t="shared" si="69"/>
        <v/>
      </c>
      <c r="L706" s="508"/>
    </row>
    <row r="707" spans="1:12">
      <c r="A707" s="503"/>
      <c r="B707" s="504"/>
      <c r="C707" s="505" t="str">
        <f>IF($B707="","",IFERROR(VLOOKUP($B707,SERVIÇOS!$A:$F,2,0),IFERROR(VLOOKUP($B707,'COMPOSIÇÕES COMPLEMENTARES '!$C:$K,2,0),"")))</f>
        <v/>
      </c>
      <c r="D707" s="506" t="str">
        <f>IF($B707="","",IFERROR(VLOOKUP($B707,SERVIÇOS!$A:$F,3,0),IFERROR(VLOOKUP($B707,'COMPOSIÇÕES COMPLEMENTARES '!$C:$K,3,0),"")))</f>
        <v/>
      </c>
      <c r="E707" s="507"/>
      <c r="F707" s="508" t="str">
        <f>IF($B707="","",IFERROR(VLOOKUP($B707,SERVIÇOS!$A:$F,4,0),IFERROR(VLOOKUP($B707,'COMPOSIÇÕES COMPLEMENTARES '!$C:$K,6,0),"")))</f>
        <v/>
      </c>
      <c r="G707" s="508" t="str">
        <f>IF($B707="","",IFERROR(VLOOKUP($B707,SERVIÇOS!$A:$F,5,0),IFERROR(VLOOKUP($B707,'COMPOSIÇÕES COMPLEMENTARES '!$C:$K,7,0),"")))</f>
        <v/>
      </c>
      <c r="H707" s="508" t="str">
        <f t="shared" si="66"/>
        <v/>
      </c>
      <c r="I707" s="508" t="str">
        <f t="shared" si="67"/>
        <v/>
      </c>
      <c r="J707" s="508" t="str">
        <f t="shared" si="68"/>
        <v/>
      </c>
      <c r="K707" s="508" t="str">
        <f t="shared" si="69"/>
        <v/>
      </c>
      <c r="L707" s="508"/>
    </row>
    <row r="708" spans="1:12">
      <c r="A708" s="503"/>
      <c r="B708" s="504"/>
      <c r="C708" s="505" t="str">
        <f>IF($B708="","",IFERROR(VLOOKUP($B708,SERVIÇOS!$A:$F,2,0),IFERROR(VLOOKUP($B708,'COMPOSIÇÕES COMPLEMENTARES '!$C:$K,2,0),"")))</f>
        <v/>
      </c>
      <c r="D708" s="506" t="str">
        <f>IF($B708="","",IFERROR(VLOOKUP($B708,SERVIÇOS!$A:$F,3,0),IFERROR(VLOOKUP($B708,'COMPOSIÇÕES COMPLEMENTARES '!$C:$K,3,0),"")))</f>
        <v/>
      </c>
      <c r="E708" s="507"/>
      <c r="F708" s="508" t="str">
        <f>IF($B708="","",IFERROR(VLOOKUP($B708,SERVIÇOS!$A:$F,4,0),IFERROR(VLOOKUP($B708,'COMPOSIÇÕES COMPLEMENTARES '!$C:$K,6,0),"")))</f>
        <v/>
      </c>
      <c r="G708" s="508" t="str">
        <f>IF($B708="","",IFERROR(VLOOKUP($B708,SERVIÇOS!$A:$F,5,0),IFERROR(VLOOKUP($B708,'COMPOSIÇÕES COMPLEMENTARES '!$C:$K,7,0),"")))</f>
        <v/>
      </c>
      <c r="H708" s="508" t="str">
        <f t="shared" si="66"/>
        <v/>
      </c>
      <c r="I708" s="508" t="str">
        <f t="shared" si="67"/>
        <v/>
      </c>
      <c r="J708" s="508" t="str">
        <f t="shared" si="68"/>
        <v/>
      </c>
      <c r="K708" s="508" t="str">
        <f t="shared" si="69"/>
        <v/>
      </c>
      <c r="L708" s="508"/>
    </row>
    <row r="709" spans="1:12">
      <c r="A709" s="503"/>
      <c r="B709" s="504"/>
      <c r="C709" s="505" t="str">
        <f>IF($B709="","",IFERROR(VLOOKUP($B709,SERVIÇOS!$A:$F,2,0),IFERROR(VLOOKUP($B709,'COMPOSIÇÕES COMPLEMENTARES '!$C:$K,2,0),"")))</f>
        <v/>
      </c>
      <c r="D709" s="506" t="str">
        <f>IF($B709="","",IFERROR(VLOOKUP($B709,SERVIÇOS!$A:$F,3,0),IFERROR(VLOOKUP($B709,'COMPOSIÇÕES COMPLEMENTARES '!$C:$K,3,0),"")))</f>
        <v/>
      </c>
      <c r="E709" s="507"/>
      <c r="F709" s="508" t="str">
        <f>IF($B709="","",IFERROR(VLOOKUP($B709,SERVIÇOS!$A:$F,4,0),IFERROR(VLOOKUP($B709,'COMPOSIÇÕES COMPLEMENTARES '!$C:$K,6,0),"")))</f>
        <v/>
      </c>
      <c r="G709" s="508" t="str">
        <f>IF($B709="","",IFERROR(VLOOKUP($B709,SERVIÇOS!$A:$F,5,0),IFERROR(VLOOKUP($B709,'COMPOSIÇÕES COMPLEMENTARES '!$C:$K,7,0),"")))</f>
        <v/>
      </c>
      <c r="H709" s="508" t="str">
        <f t="shared" si="66"/>
        <v/>
      </c>
      <c r="I709" s="508" t="str">
        <f t="shared" si="67"/>
        <v/>
      </c>
      <c r="J709" s="508" t="str">
        <f t="shared" si="68"/>
        <v/>
      </c>
      <c r="K709" s="508" t="str">
        <f t="shared" si="69"/>
        <v/>
      </c>
      <c r="L709" s="508"/>
    </row>
    <row r="710" spans="1:12">
      <c r="A710" s="503"/>
      <c r="B710" s="504"/>
      <c r="C710" s="505" t="str">
        <f>IF($B710="","",IFERROR(VLOOKUP($B710,SERVIÇOS!$A:$F,2,0),IFERROR(VLOOKUP($B710,'COMPOSIÇÕES COMPLEMENTARES '!$C:$K,2,0),"")))</f>
        <v/>
      </c>
      <c r="D710" s="506" t="str">
        <f>IF($B710="","",IFERROR(VLOOKUP($B710,SERVIÇOS!$A:$F,3,0),IFERROR(VLOOKUP($B710,'COMPOSIÇÕES COMPLEMENTARES '!$C:$K,3,0),"")))</f>
        <v/>
      </c>
      <c r="E710" s="507"/>
      <c r="F710" s="508" t="str">
        <f>IF($B710="","",IFERROR(VLOOKUP($B710,SERVIÇOS!$A:$F,4,0),IFERROR(VLOOKUP($B710,'COMPOSIÇÕES COMPLEMENTARES '!$C:$K,6,0),"")))</f>
        <v/>
      </c>
      <c r="G710" s="508" t="str">
        <f>IF($B710="","",IFERROR(VLOOKUP($B710,SERVIÇOS!$A:$F,5,0),IFERROR(VLOOKUP($B710,'COMPOSIÇÕES COMPLEMENTARES '!$C:$K,7,0),"")))</f>
        <v/>
      </c>
      <c r="H710" s="508" t="str">
        <f t="shared" si="66"/>
        <v/>
      </c>
      <c r="I710" s="508" t="str">
        <f t="shared" si="67"/>
        <v/>
      </c>
      <c r="J710" s="508" t="str">
        <f t="shared" si="68"/>
        <v/>
      </c>
      <c r="K710" s="508" t="str">
        <f t="shared" si="69"/>
        <v/>
      </c>
      <c r="L710" s="508"/>
    </row>
    <row r="711" spans="1:12">
      <c r="A711" s="503"/>
      <c r="B711" s="504"/>
      <c r="C711" s="505" t="str">
        <f>IF($B711="","",IFERROR(VLOOKUP($B711,SERVIÇOS!$A:$F,2,0),IFERROR(VLOOKUP($B711,'COMPOSIÇÕES COMPLEMENTARES '!$C:$K,2,0),"")))</f>
        <v/>
      </c>
      <c r="D711" s="506" t="str">
        <f>IF($B711="","",IFERROR(VLOOKUP($B711,SERVIÇOS!$A:$F,3,0),IFERROR(VLOOKUP($B711,'COMPOSIÇÕES COMPLEMENTARES '!$C:$K,3,0),"")))</f>
        <v/>
      </c>
      <c r="E711" s="507"/>
      <c r="F711" s="508" t="str">
        <f>IF($B711="","",IFERROR(VLOOKUP($B711,SERVIÇOS!$A:$F,4,0),IFERROR(VLOOKUP($B711,'COMPOSIÇÕES COMPLEMENTARES '!$C:$K,6,0),"")))</f>
        <v/>
      </c>
      <c r="G711" s="508" t="str">
        <f>IF($B711="","",IFERROR(VLOOKUP($B711,SERVIÇOS!$A:$F,5,0),IFERROR(VLOOKUP($B711,'COMPOSIÇÕES COMPLEMENTARES '!$C:$K,7,0),"")))</f>
        <v/>
      </c>
      <c r="H711" s="508" t="str">
        <f t="shared" si="66"/>
        <v/>
      </c>
      <c r="I711" s="508" t="str">
        <f t="shared" si="67"/>
        <v/>
      </c>
      <c r="J711" s="508" t="str">
        <f t="shared" si="68"/>
        <v/>
      </c>
      <c r="K711" s="508" t="str">
        <f t="shared" si="69"/>
        <v/>
      </c>
      <c r="L711" s="508"/>
    </row>
    <row r="712" spans="1:12">
      <c r="A712" s="503"/>
      <c r="B712" s="504"/>
      <c r="C712" s="505" t="str">
        <f>IF($B712="","",IFERROR(VLOOKUP($B712,SERVIÇOS!$A:$F,2,0),IFERROR(VLOOKUP($B712,'COMPOSIÇÕES COMPLEMENTARES '!$C:$K,2,0),"")))</f>
        <v/>
      </c>
      <c r="D712" s="506" t="str">
        <f>IF($B712="","",IFERROR(VLOOKUP($B712,SERVIÇOS!$A:$F,3,0),IFERROR(VLOOKUP($B712,'COMPOSIÇÕES COMPLEMENTARES '!$C:$K,3,0),"")))</f>
        <v/>
      </c>
      <c r="E712" s="507"/>
      <c r="F712" s="508" t="str">
        <f>IF($B712="","",IFERROR(VLOOKUP($B712,SERVIÇOS!$A:$F,4,0),IFERROR(VLOOKUP($B712,'COMPOSIÇÕES COMPLEMENTARES '!$C:$K,6,0),"")))</f>
        <v/>
      </c>
      <c r="G712" s="508" t="str">
        <f>IF($B712="","",IFERROR(VLOOKUP($B712,SERVIÇOS!$A:$F,5,0),IFERROR(VLOOKUP($B712,'COMPOSIÇÕES COMPLEMENTARES '!$C:$K,7,0),"")))</f>
        <v/>
      </c>
      <c r="H712" s="508" t="str">
        <f t="shared" si="66"/>
        <v/>
      </c>
      <c r="I712" s="508" t="str">
        <f t="shared" si="67"/>
        <v/>
      </c>
      <c r="J712" s="508" t="str">
        <f t="shared" si="68"/>
        <v/>
      </c>
      <c r="K712" s="508" t="str">
        <f t="shared" si="69"/>
        <v/>
      </c>
      <c r="L712" s="508"/>
    </row>
    <row r="713" spans="1:12">
      <c r="A713" s="503"/>
      <c r="B713" s="504"/>
      <c r="C713" s="505" t="str">
        <f>IF($B713="","",IFERROR(VLOOKUP($B713,SERVIÇOS!$A:$F,2,0),IFERROR(VLOOKUP($B713,'COMPOSIÇÕES COMPLEMENTARES '!$C:$K,2,0),"")))</f>
        <v/>
      </c>
      <c r="D713" s="506" t="str">
        <f>IF($B713="","",IFERROR(VLOOKUP($B713,SERVIÇOS!$A:$F,3,0),IFERROR(VLOOKUP($B713,'COMPOSIÇÕES COMPLEMENTARES '!$C:$K,3,0),"")))</f>
        <v/>
      </c>
      <c r="E713" s="507"/>
      <c r="F713" s="508" t="str">
        <f>IF($B713="","",IFERROR(VLOOKUP($B713,SERVIÇOS!$A:$F,4,0),IFERROR(VLOOKUP($B713,'COMPOSIÇÕES COMPLEMENTARES '!$C:$K,6,0),"")))</f>
        <v/>
      </c>
      <c r="G713" s="508" t="str">
        <f>IF($B713="","",IFERROR(VLOOKUP($B713,SERVIÇOS!$A:$F,5,0),IFERROR(VLOOKUP($B713,'COMPOSIÇÕES COMPLEMENTARES '!$C:$K,7,0),"")))</f>
        <v/>
      </c>
      <c r="H713" s="508" t="str">
        <f t="shared" si="66"/>
        <v/>
      </c>
      <c r="I713" s="508" t="str">
        <f t="shared" si="67"/>
        <v/>
      </c>
      <c r="J713" s="508" t="str">
        <f t="shared" si="68"/>
        <v/>
      </c>
      <c r="K713" s="508" t="str">
        <f t="shared" si="69"/>
        <v/>
      </c>
      <c r="L713" s="508"/>
    </row>
    <row r="714" spans="1:12">
      <c r="A714" s="503"/>
      <c r="B714" s="504"/>
      <c r="C714" s="505" t="str">
        <f>IF($B714="","",IFERROR(VLOOKUP($B714,SERVIÇOS!$A:$F,2,0),IFERROR(VLOOKUP($B714,'COMPOSIÇÕES COMPLEMENTARES '!$C:$K,2,0),"")))</f>
        <v/>
      </c>
      <c r="D714" s="506" t="str">
        <f>IF($B714="","",IFERROR(VLOOKUP($B714,SERVIÇOS!$A:$F,3,0),IFERROR(VLOOKUP($B714,'COMPOSIÇÕES COMPLEMENTARES '!$C:$K,3,0),"")))</f>
        <v/>
      </c>
      <c r="E714" s="507"/>
      <c r="F714" s="508" t="str">
        <f>IF($B714="","",IFERROR(VLOOKUP($B714,SERVIÇOS!$A:$F,4,0),IFERROR(VLOOKUP($B714,'COMPOSIÇÕES COMPLEMENTARES '!$C:$K,6,0),"")))</f>
        <v/>
      </c>
      <c r="G714" s="508" t="str">
        <f>IF($B714="","",IFERROR(VLOOKUP($B714,SERVIÇOS!$A:$F,5,0),IFERROR(VLOOKUP($B714,'COMPOSIÇÕES COMPLEMENTARES '!$C:$K,7,0),"")))</f>
        <v/>
      </c>
      <c r="H714" s="508" t="str">
        <f t="shared" si="66"/>
        <v/>
      </c>
      <c r="I714" s="508" t="str">
        <f t="shared" si="67"/>
        <v/>
      </c>
      <c r="J714" s="508" t="str">
        <f t="shared" si="68"/>
        <v/>
      </c>
      <c r="K714" s="508" t="str">
        <f t="shared" si="69"/>
        <v/>
      </c>
      <c r="L714" s="508"/>
    </row>
    <row r="715" spans="1:12">
      <c r="A715" s="503"/>
      <c r="B715" s="504"/>
      <c r="C715" s="505" t="str">
        <f>IF($B715="","",IFERROR(VLOOKUP($B715,SERVIÇOS!$A:$F,2,0),IFERROR(VLOOKUP($B715,'COMPOSIÇÕES COMPLEMENTARES '!$C:$K,2,0),"")))</f>
        <v/>
      </c>
      <c r="D715" s="506" t="str">
        <f>IF($B715="","",IFERROR(VLOOKUP($B715,SERVIÇOS!$A:$F,3,0),IFERROR(VLOOKUP($B715,'COMPOSIÇÕES COMPLEMENTARES '!$C:$K,3,0),"")))</f>
        <v/>
      </c>
      <c r="E715" s="507"/>
      <c r="F715" s="508" t="str">
        <f>IF($B715="","",IFERROR(VLOOKUP($B715,SERVIÇOS!$A:$F,4,0),IFERROR(VLOOKUP($B715,'COMPOSIÇÕES COMPLEMENTARES '!$C:$K,6,0),"")))</f>
        <v/>
      </c>
      <c r="G715" s="508" t="str">
        <f>IF($B715="","",IFERROR(VLOOKUP($B715,SERVIÇOS!$A:$F,5,0),IFERROR(VLOOKUP($B715,'COMPOSIÇÕES COMPLEMENTARES '!$C:$K,7,0),"")))</f>
        <v/>
      </c>
      <c r="H715" s="508" t="str">
        <f t="shared" si="66"/>
        <v/>
      </c>
      <c r="I715" s="508" t="str">
        <f t="shared" si="67"/>
        <v/>
      </c>
      <c r="J715" s="508" t="str">
        <f t="shared" si="68"/>
        <v/>
      </c>
      <c r="K715" s="508" t="str">
        <f t="shared" si="69"/>
        <v/>
      </c>
      <c r="L715" s="508"/>
    </row>
    <row r="716" spans="1:12">
      <c r="A716" s="503"/>
      <c r="B716" s="504"/>
      <c r="C716" s="505" t="str">
        <f>IF($B716="","",IFERROR(VLOOKUP($B716,SERVIÇOS!$A:$F,2,0),IFERROR(VLOOKUP($B716,'COMPOSIÇÕES COMPLEMENTARES '!$C:$K,2,0),"")))</f>
        <v/>
      </c>
      <c r="D716" s="506" t="str">
        <f>IF($B716="","",IFERROR(VLOOKUP($B716,SERVIÇOS!$A:$F,3,0),IFERROR(VLOOKUP($B716,'COMPOSIÇÕES COMPLEMENTARES '!$C:$K,3,0),"")))</f>
        <v/>
      </c>
      <c r="E716" s="507"/>
      <c r="F716" s="508" t="str">
        <f>IF($B716="","",IFERROR(VLOOKUP($B716,SERVIÇOS!$A:$F,4,0),IFERROR(VLOOKUP($B716,'COMPOSIÇÕES COMPLEMENTARES '!$C:$K,6,0),"")))</f>
        <v/>
      </c>
      <c r="G716" s="508" t="str">
        <f>IF($B716="","",IFERROR(VLOOKUP($B716,SERVIÇOS!$A:$F,5,0),IFERROR(VLOOKUP($B716,'COMPOSIÇÕES COMPLEMENTARES '!$C:$K,7,0),"")))</f>
        <v/>
      </c>
      <c r="H716" s="508" t="str">
        <f t="shared" si="66"/>
        <v/>
      </c>
      <c r="I716" s="508" t="str">
        <f t="shared" si="67"/>
        <v/>
      </c>
      <c r="J716" s="508" t="str">
        <f t="shared" si="68"/>
        <v/>
      </c>
      <c r="K716" s="508" t="str">
        <f t="shared" si="69"/>
        <v/>
      </c>
      <c r="L716" s="508"/>
    </row>
    <row r="717" spans="1:12">
      <c r="A717" s="503"/>
      <c r="B717" s="504"/>
      <c r="C717" s="505" t="str">
        <f>IF($B717="","",IFERROR(VLOOKUP($B717,SERVIÇOS!$A:$F,2,0),IFERROR(VLOOKUP($B717,'COMPOSIÇÕES COMPLEMENTARES '!$C:$K,2,0),"")))</f>
        <v/>
      </c>
      <c r="D717" s="506" t="str">
        <f>IF($B717="","",IFERROR(VLOOKUP($B717,SERVIÇOS!$A:$F,3,0),IFERROR(VLOOKUP($B717,'COMPOSIÇÕES COMPLEMENTARES '!$C:$K,3,0),"")))</f>
        <v/>
      </c>
      <c r="E717" s="507"/>
      <c r="F717" s="508" t="str">
        <f>IF($B717="","",IFERROR(VLOOKUP($B717,SERVIÇOS!$A:$F,4,0),IFERROR(VLOOKUP($B717,'COMPOSIÇÕES COMPLEMENTARES '!$C:$K,6,0),"")))</f>
        <v/>
      </c>
      <c r="G717" s="508" t="str">
        <f>IF($B717="","",IFERROR(VLOOKUP($B717,SERVIÇOS!$A:$F,5,0),IFERROR(VLOOKUP($B717,'COMPOSIÇÕES COMPLEMENTARES '!$C:$K,7,0),"")))</f>
        <v/>
      </c>
      <c r="H717" s="508" t="str">
        <f t="shared" si="66"/>
        <v/>
      </c>
      <c r="I717" s="508" t="str">
        <f t="shared" si="67"/>
        <v/>
      </c>
      <c r="J717" s="508" t="str">
        <f t="shared" si="68"/>
        <v/>
      </c>
      <c r="K717" s="508" t="str">
        <f t="shared" si="69"/>
        <v/>
      </c>
      <c r="L717" s="508"/>
    </row>
    <row r="718" spans="1:12">
      <c r="A718" s="503"/>
      <c r="B718" s="504"/>
      <c r="C718" s="505" t="str">
        <f>IF($B718="","",IFERROR(VLOOKUP($B718,SERVIÇOS!$A:$F,2,0),IFERROR(VLOOKUP($B718,'COMPOSIÇÕES COMPLEMENTARES '!$C:$K,2,0),"")))</f>
        <v/>
      </c>
      <c r="D718" s="506" t="str">
        <f>IF($B718="","",IFERROR(VLOOKUP($B718,SERVIÇOS!$A:$F,3,0),IFERROR(VLOOKUP($B718,'COMPOSIÇÕES COMPLEMENTARES '!$C:$K,3,0),"")))</f>
        <v/>
      </c>
      <c r="E718" s="507"/>
      <c r="F718" s="508" t="str">
        <f>IF($B718="","",IFERROR(VLOOKUP($B718,SERVIÇOS!$A:$F,4,0),IFERROR(VLOOKUP($B718,'COMPOSIÇÕES COMPLEMENTARES '!$C:$K,6,0),"")))</f>
        <v/>
      </c>
      <c r="G718" s="508" t="str">
        <f>IF($B718="","",IFERROR(VLOOKUP($B718,SERVIÇOS!$A:$F,5,0),IFERROR(VLOOKUP($B718,'COMPOSIÇÕES COMPLEMENTARES '!$C:$K,7,0),"")))</f>
        <v/>
      </c>
      <c r="H718" s="508" t="str">
        <f t="shared" si="66"/>
        <v/>
      </c>
      <c r="I718" s="508" t="str">
        <f t="shared" si="67"/>
        <v/>
      </c>
      <c r="J718" s="508" t="str">
        <f t="shared" si="68"/>
        <v/>
      </c>
      <c r="K718" s="508" t="str">
        <f t="shared" si="69"/>
        <v/>
      </c>
      <c r="L718" s="508"/>
    </row>
    <row r="719" spans="1:12">
      <c r="A719" s="503"/>
      <c r="B719" s="504"/>
      <c r="C719" s="505" t="str">
        <f>IF($B719="","",IFERROR(VLOOKUP($B719,SERVIÇOS!$A:$F,2,0),IFERROR(VLOOKUP($B719,'COMPOSIÇÕES COMPLEMENTARES '!$C:$K,2,0),"")))</f>
        <v/>
      </c>
      <c r="D719" s="506" t="str">
        <f>IF($B719="","",IFERROR(VLOOKUP($B719,SERVIÇOS!$A:$F,3,0),IFERROR(VLOOKUP($B719,'COMPOSIÇÕES COMPLEMENTARES '!$C:$K,3,0),"")))</f>
        <v/>
      </c>
      <c r="E719" s="507"/>
      <c r="F719" s="508" t="str">
        <f>IF($B719="","",IFERROR(VLOOKUP($B719,SERVIÇOS!$A:$F,4,0),IFERROR(VLOOKUP($B719,'COMPOSIÇÕES COMPLEMENTARES '!$C:$K,6,0),"")))</f>
        <v/>
      </c>
      <c r="G719" s="508" t="str">
        <f>IF($B719="","",IFERROR(VLOOKUP($B719,SERVIÇOS!$A:$F,5,0),IFERROR(VLOOKUP($B719,'COMPOSIÇÕES COMPLEMENTARES '!$C:$K,7,0),"")))</f>
        <v/>
      </c>
      <c r="H719" s="508" t="str">
        <f t="shared" si="66"/>
        <v/>
      </c>
      <c r="I719" s="508" t="str">
        <f t="shared" si="67"/>
        <v/>
      </c>
      <c r="J719" s="508" t="str">
        <f t="shared" si="68"/>
        <v/>
      </c>
      <c r="K719" s="508" t="str">
        <f t="shared" si="69"/>
        <v/>
      </c>
      <c r="L719" s="508"/>
    </row>
    <row r="720" spans="1:12">
      <c r="A720" s="503"/>
      <c r="B720" s="504"/>
      <c r="C720" s="505" t="str">
        <f>IF($B720="","",IFERROR(VLOOKUP($B720,SERVIÇOS!$A:$F,2,0),IFERROR(VLOOKUP($B720,'COMPOSIÇÕES COMPLEMENTARES '!$C:$K,2,0),"")))</f>
        <v/>
      </c>
      <c r="D720" s="506" t="str">
        <f>IF($B720="","",IFERROR(VLOOKUP($B720,SERVIÇOS!$A:$F,3,0),IFERROR(VLOOKUP($B720,'COMPOSIÇÕES COMPLEMENTARES '!$C:$K,3,0),"")))</f>
        <v/>
      </c>
      <c r="E720" s="507"/>
      <c r="F720" s="508" t="str">
        <f>IF($B720="","",IFERROR(VLOOKUP($B720,SERVIÇOS!$A:$F,4,0),IFERROR(VLOOKUP($B720,'COMPOSIÇÕES COMPLEMENTARES '!$C:$K,6,0),"")))</f>
        <v/>
      </c>
      <c r="G720" s="508" t="str">
        <f>IF($B720="","",IFERROR(VLOOKUP($B720,SERVIÇOS!$A:$F,5,0),IFERROR(VLOOKUP($B720,'COMPOSIÇÕES COMPLEMENTARES '!$C:$K,7,0),"")))</f>
        <v/>
      </c>
      <c r="H720" s="508" t="str">
        <f t="shared" si="66"/>
        <v/>
      </c>
      <c r="I720" s="508" t="str">
        <f t="shared" si="67"/>
        <v/>
      </c>
      <c r="J720" s="508" t="str">
        <f t="shared" si="68"/>
        <v/>
      </c>
      <c r="K720" s="508" t="str">
        <f t="shared" si="69"/>
        <v/>
      </c>
      <c r="L720" s="508"/>
    </row>
    <row r="721" spans="1:12">
      <c r="A721" s="503"/>
      <c r="B721" s="504"/>
      <c r="C721" s="505" t="str">
        <f>IF($B721="","",IFERROR(VLOOKUP($B721,SERVIÇOS!$A:$F,2,0),IFERROR(VLOOKUP($B721,'COMPOSIÇÕES COMPLEMENTARES '!$C:$K,2,0),"")))</f>
        <v/>
      </c>
      <c r="D721" s="506" t="str">
        <f>IF($B721="","",IFERROR(VLOOKUP($B721,SERVIÇOS!$A:$F,3,0),IFERROR(VLOOKUP($B721,'COMPOSIÇÕES COMPLEMENTARES '!$C:$K,3,0),"")))</f>
        <v/>
      </c>
      <c r="E721" s="507"/>
      <c r="F721" s="508" t="str">
        <f>IF($B721="","",IFERROR(VLOOKUP($B721,SERVIÇOS!$A:$F,4,0),IFERROR(VLOOKUP($B721,'COMPOSIÇÕES COMPLEMENTARES '!$C:$K,6,0),"")))</f>
        <v/>
      </c>
      <c r="G721" s="508" t="str">
        <f>IF($B721="","",IFERROR(VLOOKUP($B721,SERVIÇOS!$A:$F,5,0),IFERROR(VLOOKUP($B721,'COMPOSIÇÕES COMPLEMENTARES '!$C:$K,7,0),"")))</f>
        <v/>
      </c>
      <c r="H721" s="508" t="str">
        <f t="shared" si="66"/>
        <v/>
      </c>
      <c r="I721" s="508" t="str">
        <f t="shared" si="67"/>
        <v/>
      </c>
      <c r="J721" s="508" t="str">
        <f t="shared" si="68"/>
        <v/>
      </c>
      <c r="K721" s="508" t="str">
        <f t="shared" si="69"/>
        <v/>
      </c>
      <c r="L721" s="508"/>
    </row>
    <row r="722" spans="1:12">
      <c r="A722" s="503"/>
      <c r="B722" s="504"/>
      <c r="C722" s="505" t="str">
        <f>IF($B722="","",IFERROR(VLOOKUP($B722,SERVIÇOS!$A:$F,2,0),IFERROR(VLOOKUP($B722,'COMPOSIÇÕES COMPLEMENTARES '!$C:$K,2,0),"")))</f>
        <v/>
      </c>
      <c r="D722" s="506" t="str">
        <f>IF($B722="","",IFERROR(VLOOKUP($B722,SERVIÇOS!$A:$F,3,0),IFERROR(VLOOKUP($B722,'COMPOSIÇÕES COMPLEMENTARES '!$C:$K,3,0),"")))</f>
        <v/>
      </c>
      <c r="E722" s="507"/>
      <c r="F722" s="508" t="str">
        <f>IF($B722="","",IFERROR(VLOOKUP($B722,SERVIÇOS!$A:$F,4,0),IFERROR(VLOOKUP($B722,'COMPOSIÇÕES COMPLEMENTARES '!$C:$K,6,0),"")))</f>
        <v/>
      </c>
      <c r="G722" s="508" t="str">
        <f>IF($B722="","",IFERROR(VLOOKUP($B722,SERVIÇOS!$A:$F,5,0),IFERROR(VLOOKUP($B722,'COMPOSIÇÕES COMPLEMENTARES '!$C:$K,7,0),"")))</f>
        <v/>
      </c>
      <c r="H722" s="508" t="str">
        <f t="shared" si="66"/>
        <v/>
      </c>
      <c r="I722" s="508" t="str">
        <f t="shared" si="67"/>
        <v/>
      </c>
      <c r="J722" s="508" t="str">
        <f t="shared" si="68"/>
        <v/>
      </c>
      <c r="K722" s="508" t="str">
        <f t="shared" si="69"/>
        <v/>
      </c>
      <c r="L722" s="508"/>
    </row>
    <row r="723" spans="1:12">
      <c r="A723" s="503"/>
      <c r="B723" s="504"/>
      <c r="C723" s="505" t="str">
        <f>IF($B723="","",IFERROR(VLOOKUP($B723,SERVIÇOS!$A:$F,2,0),IFERROR(VLOOKUP($B723,'COMPOSIÇÕES COMPLEMENTARES '!$C:$K,2,0),"")))</f>
        <v/>
      </c>
      <c r="D723" s="506" t="str">
        <f>IF($B723="","",IFERROR(VLOOKUP($B723,SERVIÇOS!$A:$F,3,0),IFERROR(VLOOKUP($B723,'COMPOSIÇÕES COMPLEMENTARES '!$C:$K,3,0),"")))</f>
        <v/>
      </c>
      <c r="E723" s="507"/>
      <c r="F723" s="508" t="str">
        <f>IF($B723="","",IFERROR(VLOOKUP($B723,SERVIÇOS!$A:$F,4,0),IFERROR(VLOOKUP($B723,'COMPOSIÇÕES COMPLEMENTARES '!$C:$K,6,0),"")))</f>
        <v/>
      </c>
      <c r="G723" s="508" t="str">
        <f>IF($B723="","",IFERROR(VLOOKUP($B723,SERVIÇOS!$A:$F,5,0),IFERROR(VLOOKUP($B723,'COMPOSIÇÕES COMPLEMENTARES '!$C:$K,7,0),"")))</f>
        <v/>
      </c>
      <c r="H723" s="508" t="str">
        <f t="shared" si="66"/>
        <v/>
      </c>
      <c r="I723" s="508" t="str">
        <f t="shared" si="67"/>
        <v/>
      </c>
      <c r="J723" s="508" t="str">
        <f t="shared" si="68"/>
        <v/>
      </c>
      <c r="K723" s="508" t="str">
        <f t="shared" si="69"/>
        <v/>
      </c>
      <c r="L723" s="508"/>
    </row>
    <row r="724" spans="1:12">
      <c r="A724" s="503"/>
      <c r="B724" s="504"/>
      <c r="C724" s="505" t="str">
        <f>IF($B724="","",IFERROR(VLOOKUP($B724,SERVIÇOS!$A:$F,2,0),IFERROR(VLOOKUP($B724,'COMPOSIÇÕES COMPLEMENTARES '!$C:$K,2,0),"")))</f>
        <v/>
      </c>
      <c r="D724" s="506" t="str">
        <f>IF($B724="","",IFERROR(VLOOKUP($B724,SERVIÇOS!$A:$F,3,0),IFERROR(VLOOKUP($B724,'COMPOSIÇÕES COMPLEMENTARES '!$C:$K,3,0),"")))</f>
        <v/>
      </c>
      <c r="E724" s="507"/>
      <c r="F724" s="508" t="str">
        <f>IF($B724="","",IFERROR(VLOOKUP($B724,SERVIÇOS!$A:$F,4,0),IFERROR(VLOOKUP($B724,'COMPOSIÇÕES COMPLEMENTARES '!$C:$K,6,0),"")))</f>
        <v/>
      </c>
      <c r="G724" s="508" t="str">
        <f>IF($B724="","",IFERROR(VLOOKUP($B724,SERVIÇOS!$A:$F,5,0),IFERROR(VLOOKUP($B724,'COMPOSIÇÕES COMPLEMENTARES '!$C:$K,7,0),"")))</f>
        <v/>
      </c>
      <c r="H724" s="508" t="str">
        <f t="shared" si="66"/>
        <v/>
      </c>
      <c r="I724" s="508" t="str">
        <f t="shared" si="67"/>
        <v/>
      </c>
      <c r="J724" s="508" t="str">
        <f t="shared" si="68"/>
        <v/>
      </c>
      <c r="K724" s="508" t="str">
        <f t="shared" si="69"/>
        <v/>
      </c>
      <c r="L724" s="508"/>
    </row>
    <row r="725" spans="1:12">
      <c r="A725" s="503"/>
      <c r="B725" s="504"/>
      <c r="C725" s="505" t="str">
        <f>IF($B725="","",IFERROR(VLOOKUP($B725,SERVIÇOS!$A:$F,2,0),IFERROR(VLOOKUP($B725,'COMPOSIÇÕES COMPLEMENTARES '!$C:$K,2,0),"")))</f>
        <v/>
      </c>
      <c r="D725" s="506" t="str">
        <f>IF($B725="","",IFERROR(VLOOKUP($B725,SERVIÇOS!$A:$F,3,0),IFERROR(VLOOKUP($B725,'COMPOSIÇÕES COMPLEMENTARES '!$C:$K,3,0),"")))</f>
        <v/>
      </c>
      <c r="E725" s="507"/>
      <c r="F725" s="508" t="str">
        <f>IF($B725="","",IFERROR(VLOOKUP($B725,SERVIÇOS!$A:$F,4,0),IFERROR(VLOOKUP($B725,'COMPOSIÇÕES COMPLEMENTARES '!$C:$K,6,0),"")))</f>
        <v/>
      </c>
      <c r="G725" s="508" t="str">
        <f>IF($B725="","",IFERROR(VLOOKUP($B725,SERVIÇOS!$A:$F,5,0),IFERROR(VLOOKUP($B725,'COMPOSIÇÕES COMPLEMENTARES '!$C:$K,7,0),"")))</f>
        <v/>
      </c>
      <c r="H725" s="508" t="str">
        <f t="shared" si="66"/>
        <v/>
      </c>
      <c r="I725" s="508" t="str">
        <f t="shared" si="67"/>
        <v/>
      </c>
      <c r="J725" s="508" t="str">
        <f t="shared" si="68"/>
        <v/>
      </c>
      <c r="K725" s="508" t="str">
        <f t="shared" si="69"/>
        <v/>
      </c>
      <c r="L725" s="508"/>
    </row>
    <row r="726" spans="1:12">
      <c r="A726" s="503"/>
      <c r="B726" s="504"/>
      <c r="C726" s="505" t="str">
        <f>IF($B726="","",IFERROR(VLOOKUP($B726,SERVIÇOS!$A:$F,2,0),IFERROR(VLOOKUP($B726,'COMPOSIÇÕES COMPLEMENTARES '!$C:$K,2,0),"")))</f>
        <v/>
      </c>
      <c r="D726" s="506" t="str">
        <f>IF($B726="","",IFERROR(VLOOKUP($B726,SERVIÇOS!$A:$F,3,0),IFERROR(VLOOKUP($B726,'COMPOSIÇÕES COMPLEMENTARES '!$C:$K,3,0),"")))</f>
        <v/>
      </c>
      <c r="E726" s="507"/>
      <c r="F726" s="508" t="str">
        <f>IF($B726="","",IFERROR(VLOOKUP($B726,SERVIÇOS!$A:$F,4,0),IFERROR(VLOOKUP($B726,'COMPOSIÇÕES COMPLEMENTARES '!$C:$K,6,0),"")))</f>
        <v/>
      </c>
      <c r="G726" s="508" t="str">
        <f>IF($B726="","",IFERROR(VLOOKUP($B726,SERVIÇOS!$A:$F,5,0),IFERROR(VLOOKUP($B726,'COMPOSIÇÕES COMPLEMENTARES '!$C:$K,7,0),"")))</f>
        <v/>
      </c>
      <c r="H726" s="508" t="str">
        <f t="shared" si="66"/>
        <v/>
      </c>
      <c r="I726" s="508" t="str">
        <f t="shared" si="67"/>
        <v/>
      </c>
      <c r="J726" s="508" t="str">
        <f t="shared" si="68"/>
        <v/>
      </c>
      <c r="K726" s="508" t="str">
        <f t="shared" si="69"/>
        <v/>
      </c>
      <c r="L726" s="508"/>
    </row>
    <row r="727" spans="1:12">
      <c r="A727" s="503"/>
      <c r="B727" s="504"/>
      <c r="C727" s="505" t="str">
        <f>IF($B727="","",IFERROR(VLOOKUP($B727,SERVIÇOS!$A:$F,2,0),IFERROR(VLOOKUP($B727,'COMPOSIÇÕES COMPLEMENTARES '!$C:$K,2,0),"")))</f>
        <v/>
      </c>
      <c r="D727" s="506" t="str">
        <f>IF($B727="","",IFERROR(VLOOKUP($B727,SERVIÇOS!$A:$F,3,0),IFERROR(VLOOKUP($B727,'COMPOSIÇÕES COMPLEMENTARES '!$C:$K,3,0),"")))</f>
        <v/>
      </c>
      <c r="E727" s="507"/>
      <c r="F727" s="508" t="str">
        <f>IF($B727="","",IFERROR(VLOOKUP($B727,SERVIÇOS!$A:$F,4,0),IFERROR(VLOOKUP($B727,'COMPOSIÇÕES COMPLEMENTARES '!$C:$K,6,0),"")))</f>
        <v/>
      </c>
      <c r="G727" s="508" t="str">
        <f>IF($B727="","",IFERROR(VLOOKUP($B727,SERVIÇOS!$A:$F,5,0),IFERROR(VLOOKUP($B727,'COMPOSIÇÕES COMPLEMENTARES '!$C:$K,7,0),"")))</f>
        <v/>
      </c>
      <c r="H727" s="508" t="str">
        <f t="shared" ref="H727:H790" si="70">IF(E727="","",F727+G727)</f>
        <v/>
      </c>
      <c r="I727" s="508" t="str">
        <f t="shared" ref="I727:I790" si="71">IF(E727="","",ROUND((E727*F727),2))</f>
        <v/>
      </c>
      <c r="J727" s="508" t="str">
        <f t="shared" ref="J727:J790" si="72">IF(E727="","",ROUND((E727*G727),2))</f>
        <v/>
      </c>
      <c r="K727" s="508" t="str">
        <f t="shared" ref="K727:K790" si="73">IF(E727="","",ROUND((E727*H727),2))</f>
        <v/>
      </c>
      <c r="L727" s="508"/>
    </row>
    <row r="728" spans="1:12">
      <c r="A728" s="503"/>
      <c r="B728" s="504"/>
      <c r="C728" s="505" t="str">
        <f>IF($B728="","",IFERROR(VLOOKUP($B728,SERVIÇOS!$A:$F,2,0),IFERROR(VLOOKUP($B728,'COMPOSIÇÕES COMPLEMENTARES '!$C:$K,2,0),"")))</f>
        <v/>
      </c>
      <c r="D728" s="506" t="str">
        <f>IF($B728="","",IFERROR(VLOOKUP($B728,SERVIÇOS!$A:$F,3,0),IFERROR(VLOOKUP($B728,'COMPOSIÇÕES COMPLEMENTARES '!$C:$K,3,0),"")))</f>
        <v/>
      </c>
      <c r="E728" s="507"/>
      <c r="F728" s="508" t="str">
        <f>IF($B728="","",IFERROR(VLOOKUP($B728,SERVIÇOS!$A:$F,4,0),IFERROR(VLOOKUP($B728,'COMPOSIÇÕES COMPLEMENTARES '!$C:$K,6,0),"")))</f>
        <v/>
      </c>
      <c r="G728" s="508" t="str">
        <f>IF($B728="","",IFERROR(VLOOKUP($B728,SERVIÇOS!$A:$F,5,0),IFERROR(VLOOKUP($B728,'COMPOSIÇÕES COMPLEMENTARES '!$C:$K,7,0),"")))</f>
        <v/>
      </c>
      <c r="H728" s="508" t="str">
        <f t="shared" si="70"/>
        <v/>
      </c>
      <c r="I728" s="508" t="str">
        <f t="shared" si="71"/>
        <v/>
      </c>
      <c r="J728" s="508" t="str">
        <f t="shared" si="72"/>
        <v/>
      </c>
      <c r="K728" s="508" t="str">
        <f t="shared" si="73"/>
        <v/>
      </c>
      <c r="L728" s="508"/>
    </row>
    <row r="729" spans="1:12">
      <c r="A729" s="503"/>
      <c r="B729" s="504"/>
      <c r="C729" s="505" t="str">
        <f>IF($B729="","",IFERROR(VLOOKUP($B729,SERVIÇOS!$A:$F,2,0),IFERROR(VLOOKUP($B729,'COMPOSIÇÕES COMPLEMENTARES '!$C:$K,2,0),"")))</f>
        <v/>
      </c>
      <c r="D729" s="506" t="str">
        <f>IF($B729="","",IFERROR(VLOOKUP($B729,SERVIÇOS!$A:$F,3,0),IFERROR(VLOOKUP($B729,'COMPOSIÇÕES COMPLEMENTARES '!$C:$K,3,0),"")))</f>
        <v/>
      </c>
      <c r="E729" s="507"/>
      <c r="F729" s="508" t="str">
        <f>IF($B729="","",IFERROR(VLOOKUP($B729,SERVIÇOS!$A:$F,4,0),IFERROR(VLOOKUP($B729,'COMPOSIÇÕES COMPLEMENTARES '!$C:$K,6,0),"")))</f>
        <v/>
      </c>
      <c r="G729" s="508" t="str">
        <f>IF($B729="","",IFERROR(VLOOKUP($B729,SERVIÇOS!$A:$F,5,0),IFERROR(VLOOKUP($B729,'COMPOSIÇÕES COMPLEMENTARES '!$C:$K,7,0),"")))</f>
        <v/>
      </c>
      <c r="H729" s="508" t="str">
        <f t="shared" si="70"/>
        <v/>
      </c>
      <c r="I729" s="508" t="str">
        <f t="shared" si="71"/>
        <v/>
      </c>
      <c r="J729" s="508" t="str">
        <f t="shared" si="72"/>
        <v/>
      </c>
      <c r="K729" s="508" t="str">
        <f t="shared" si="73"/>
        <v/>
      </c>
      <c r="L729" s="508"/>
    </row>
    <row r="730" spans="1:12">
      <c r="A730" s="503"/>
      <c r="B730" s="504"/>
      <c r="C730" s="505" t="str">
        <f>IF($B730="","",IFERROR(VLOOKUP($B730,SERVIÇOS!$A:$F,2,0),IFERROR(VLOOKUP($B730,'COMPOSIÇÕES COMPLEMENTARES '!$C:$K,2,0),"")))</f>
        <v/>
      </c>
      <c r="D730" s="506" t="str">
        <f>IF($B730="","",IFERROR(VLOOKUP($B730,SERVIÇOS!$A:$F,3,0),IFERROR(VLOOKUP($B730,'COMPOSIÇÕES COMPLEMENTARES '!$C:$K,3,0),"")))</f>
        <v/>
      </c>
      <c r="E730" s="507"/>
      <c r="F730" s="508" t="str">
        <f>IF($B730="","",IFERROR(VLOOKUP($B730,SERVIÇOS!$A:$F,4,0),IFERROR(VLOOKUP($B730,'COMPOSIÇÕES COMPLEMENTARES '!$C:$K,6,0),"")))</f>
        <v/>
      </c>
      <c r="G730" s="508" t="str">
        <f>IF($B730="","",IFERROR(VLOOKUP($B730,SERVIÇOS!$A:$F,5,0),IFERROR(VLOOKUP($B730,'COMPOSIÇÕES COMPLEMENTARES '!$C:$K,7,0),"")))</f>
        <v/>
      </c>
      <c r="H730" s="508" t="str">
        <f t="shared" si="70"/>
        <v/>
      </c>
      <c r="I730" s="508" t="str">
        <f t="shared" si="71"/>
        <v/>
      </c>
      <c r="J730" s="508" t="str">
        <f t="shared" si="72"/>
        <v/>
      </c>
      <c r="K730" s="508" t="str">
        <f t="shared" si="73"/>
        <v/>
      </c>
      <c r="L730" s="508"/>
    </row>
    <row r="731" spans="1:12">
      <c r="A731" s="503"/>
      <c r="B731" s="504"/>
      <c r="C731" s="505" t="str">
        <f>IF($B731="","",IFERROR(VLOOKUP($B731,SERVIÇOS!$A:$F,2,0),IFERROR(VLOOKUP($B731,'COMPOSIÇÕES COMPLEMENTARES '!$C:$K,2,0),"")))</f>
        <v/>
      </c>
      <c r="D731" s="506" t="str">
        <f>IF($B731="","",IFERROR(VLOOKUP($B731,SERVIÇOS!$A:$F,3,0),IFERROR(VLOOKUP($B731,'COMPOSIÇÕES COMPLEMENTARES '!$C:$K,3,0),"")))</f>
        <v/>
      </c>
      <c r="E731" s="507"/>
      <c r="F731" s="508" t="str">
        <f>IF($B731="","",IFERROR(VLOOKUP($B731,SERVIÇOS!$A:$F,4,0),IFERROR(VLOOKUP($B731,'COMPOSIÇÕES COMPLEMENTARES '!$C:$K,6,0),"")))</f>
        <v/>
      </c>
      <c r="G731" s="508" t="str">
        <f>IF($B731="","",IFERROR(VLOOKUP($B731,SERVIÇOS!$A:$F,5,0),IFERROR(VLOOKUP($B731,'COMPOSIÇÕES COMPLEMENTARES '!$C:$K,7,0),"")))</f>
        <v/>
      </c>
      <c r="H731" s="508" t="str">
        <f t="shared" si="70"/>
        <v/>
      </c>
      <c r="I731" s="508" t="str">
        <f t="shared" si="71"/>
        <v/>
      </c>
      <c r="J731" s="508" t="str">
        <f t="shared" si="72"/>
        <v/>
      </c>
      <c r="K731" s="508" t="str">
        <f t="shared" si="73"/>
        <v/>
      </c>
      <c r="L731" s="508"/>
    </row>
    <row r="732" spans="1:12">
      <c r="A732" s="503"/>
      <c r="B732" s="504"/>
      <c r="C732" s="505" t="str">
        <f>IF($B732="","",IFERROR(VLOOKUP($B732,SERVIÇOS!$A:$F,2,0),IFERROR(VLOOKUP($B732,'COMPOSIÇÕES COMPLEMENTARES '!$C:$K,2,0),"")))</f>
        <v/>
      </c>
      <c r="D732" s="506" t="str">
        <f>IF($B732="","",IFERROR(VLOOKUP($B732,SERVIÇOS!$A:$F,3,0),IFERROR(VLOOKUP($B732,'COMPOSIÇÕES COMPLEMENTARES '!$C:$K,3,0),"")))</f>
        <v/>
      </c>
      <c r="E732" s="507"/>
      <c r="F732" s="508" t="str">
        <f>IF($B732="","",IFERROR(VLOOKUP($B732,SERVIÇOS!$A:$F,4,0),IFERROR(VLOOKUP($B732,'COMPOSIÇÕES COMPLEMENTARES '!$C:$K,6,0),"")))</f>
        <v/>
      </c>
      <c r="G732" s="508" t="str">
        <f>IF($B732="","",IFERROR(VLOOKUP($B732,SERVIÇOS!$A:$F,5,0),IFERROR(VLOOKUP($B732,'COMPOSIÇÕES COMPLEMENTARES '!$C:$K,7,0),"")))</f>
        <v/>
      </c>
      <c r="H732" s="508" t="str">
        <f t="shared" si="70"/>
        <v/>
      </c>
      <c r="I732" s="508" t="str">
        <f t="shared" si="71"/>
        <v/>
      </c>
      <c r="J732" s="508" t="str">
        <f t="shared" si="72"/>
        <v/>
      </c>
      <c r="K732" s="508" t="str">
        <f t="shared" si="73"/>
        <v/>
      </c>
      <c r="L732" s="508"/>
    </row>
    <row r="733" spans="1:12">
      <c r="A733" s="503"/>
      <c r="B733" s="504"/>
      <c r="C733" s="505" t="str">
        <f>IF($B733="","",IFERROR(VLOOKUP($B733,SERVIÇOS!$A:$F,2,0),IFERROR(VLOOKUP($B733,'COMPOSIÇÕES COMPLEMENTARES '!$C:$K,2,0),"")))</f>
        <v/>
      </c>
      <c r="D733" s="506" t="str">
        <f>IF($B733="","",IFERROR(VLOOKUP($B733,SERVIÇOS!$A:$F,3,0),IFERROR(VLOOKUP($B733,'COMPOSIÇÕES COMPLEMENTARES '!$C:$K,3,0),"")))</f>
        <v/>
      </c>
      <c r="E733" s="507"/>
      <c r="F733" s="508" t="str">
        <f>IF($B733="","",IFERROR(VLOOKUP($B733,SERVIÇOS!$A:$F,4,0),IFERROR(VLOOKUP($B733,'COMPOSIÇÕES COMPLEMENTARES '!$C:$K,6,0),"")))</f>
        <v/>
      </c>
      <c r="G733" s="508" t="str">
        <f>IF($B733="","",IFERROR(VLOOKUP($B733,SERVIÇOS!$A:$F,5,0),IFERROR(VLOOKUP($B733,'COMPOSIÇÕES COMPLEMENTARES '!$C:$K,7,0),"")))</f>
        <v/>
      </c>
      <c r="H733" s="508" t="str">
        <f t="shared" si="70"/>
        <v/>
      </c>
      <c r="I733" s="508" t="str">
        <f t="shared" si="71"/>
        <v/>
      </c>
      <c r="J733" s="508" t="str">
        <f t="shared" si="72"/>
        <v/>
      </c>
      <c r="K733" s="508" t="str">
        <f t="shared" si="73"/>
        <v/>
      </c>
      <c r="L733" s="508"/>
    </row>
    <row r="734" spans="1:12">
      <c r="A734" s="503"/>
      <c r="B734" s="504"/>
      <c r="C734" s="505" t="str">
        <f>IF($B734="","",IFERROR(VLOOKUP($B734,SERVIÇOS!$A:$F,2,0),IFERROR(VLOOKUP($B734,'COMPOSIÇÕES COMPLEMENTARES '!$C:$K,2,0),"")))</f>
        <v/>
      </c>
      <c r="D734" s="506" t="str">
        <f>IF($B734="","",IFERROR(VLOOKUP($B734,SERVIÇOS!$A:$F,3,0),IFERROR(VLOOKUP($B734,'COMPOSIÇÕES COMPLEMENTARES '!$C:$K,3,0),"")))</f>
        <v/>
      </c>
      <c r="E734" s="507"/>
      <c r="F734" s="508" t="str">
        <f>IF($B734="","",IFERROR(VLOOKUP($B734,SERVIÇOS!$A:$F,4,0),IFERROR(VLOOKUP($B734,'COMPOSIÇÕES COMPLEMENTARES '!$C:$K,6,0),"")))</f>
        <v/>
      </c>
      <c r="G734" s="508" t="str">
        <f>IF($B734="","",IFERROR(VLOOKUP($B734,SERVIÇOS!$A:$F,5,0),IFERROR(VLOOKUP($B734,'COMPOSIÇÕES COMPLEMENTARES '!$C:$K,7,0),"")))</f>
        <v/>
      </c>
      <c r="H734" s="508" t="str">
        <f t="shared" si="70"/>
        <v/>
      </c>
      <c r="I734" s="508" t="str">
        <f t="shared" si="71"/>
        <v/>
      </c>
      <c r="J734" s="508" t="str">
        <f t="shared" si="72"/>
        <v/>
      </c>
      <c r="K734" s="508" t="str">
        <f t="shared" si="73"/>
        <v/>
      </c>
      <c r="L734" s="508"/>
    </row>
    <row r="735" spans="1:12">
      <c r="A735" s="503"/>
      <c r="B735" s="504"/>
      <c r="C735" s="505" t="str">
        <f>IF($B735="","",IFERROR(VLOOKUP($B735,SERVIÇOS!$A:$F,2,0),IFERROR(VLOOKUP($B735,'COMPOSIÇÕES COMPLEMENTARES '!$C:$K,2,0),"")))</f>
        <v/>
      </c>
      <c r="D735" s="506" t="str">
        <f>IF($B735="","",IFERROR(VLOOKUP($B735,SERVIÇOS!$A:$F,3,0),IFERROR(VLOOKUP($B735,'COMPOSIÇÕES COMPLEMENTARES '!$C:$K,3,0),"")))</f>
        <v/>
      </c>
      <c r="E735" s="507"/>
      <c r="F735" s="508" t="str">
        <f>IF($B735="","",IFERROR(VLOOKUP($B735,SERVIÇOS!$A:$F,4,0),IFERROR(VLOOKUP($B735,'COMPOSIÇÕES COMPLEMENTARES '!$C:$K,6,0),"")))</f>
        <v/>
      </c>
      <c r="G735" s="508" t="str">
        <f>IF($B735="","",IFERROR(VLOOKUP($B735,SERVIÇOS!$A:$F,5,0),IFERROR(VLOOKUP($B735,'COMPOSIÇÕES COMPLEMENTARES '!$C:$K,7,0),"")))</f>
        <v/>
      </c>
      <c r="H735" s="508" t="str">
        <f t="shared" si="70"/>
        <v/>
      </c>
      <c r="I735" s="508" t="str">
        <f t="shared" si="71"/>
        <v/>
      </c>
      <c r="J735" s="508" t="str">
        <f t="shared" si="72"/>
        <v/>
      </c>
      <c r="K735" s="508" t="str">
        <f t="shared" si="73"/>
        <v/>
      </c>
      <c r="L735" s="508"/>
    </row>
    <row r="736" spans="1:12">
      <c r="A736" s="503"/>
      <c r="B736" s="504"/>
      <c r="C736" s="505" t="str">
        <f>IF($B736="","",IFERROR(VLOOKUP($B736,SERVIÇOS!$A:$F,2,0),IFERROR(VLOOKUP($B736,'COMPOSIÇÕES COMPLEMENTARES '!$C:$K,2,0),"")))</f>
        <v/>
      </c>
      <c r="D736" s="506" t="str">
        <f>IF($B736="","",IFERROR(VLOOKUP($B736,SERVIÇOS!$A:$F,3,0),IFERROR(VLOOKUP($B736,'COMPOSIÇÕES COMPLEMENTARES '!$C:$K,3,0),"")))</f>
        <v/>
      </c>
      <c r="E736" s="507"/>
      <c r="F736" s="508" t="str">
        <f>IF($B736="","",IFERROR(VLOOKUP($B736,SERVIÇOS!$A:$F,4,0),IFERROR(VLOOKUP($B736,'COMPOSIÇÕES COMPLEMENTARES '!$C:$K,6,0),"")))</f>
        <v/>
      </c>
      <c r="G736" s="508" t="str">
        <f>IF($B736="","",IFERROR(VLOOKUP($B736,SERVIÇOS!$A:$F,5,0),IFERROR(VLOOKUP($B736,'COMPOSIÇÕES COMPLEMENTARES '!$C:$K,7,0),"")))</f>
        <v/>
      </c>
      <c r="H736" s="508" t="str">
        <f t="shared" si="70"/>
        <v/>
      </c>
      <c r="I736" s="508" t="str">
        <f t="shared" si="71"/>
        <v/>
      </c>
      <c r="J736" s="508" t="str">
        <f t="shared" si="72"/>
        <v/>
      </c>
      <c r="K736" s="508" t="str">
        <f t="shared" si="73"/>
        <v/>
      </c>
      <c r="L736" s="508"/>
    </row>
    <row r="737" spans="1:12">
      <c r="A737" s="503"/>
      <c r="B737" s="504"/>
      <c r="C737" s="505" t="str">
        <f>IF($B737="","",IFERROR(VLOOKUP($B737,SERVIÇOS!$A:$F,2,0),IFERROR(VLOOKUP($B737,'COMPOSIÇÕES COMPLEMENTARES '!$C:$K,2,0),"")))</f>
        <v/>
      </c>
      <c r="D737" s="506" t="str">
        <f>IF($B737="","",IFERROR(VLOOKUP($B737,SERVIÇOS!$A:$F,3,0),IFERROR(VLOOKUP($B737,'COMPOSIÇÕES COMPLEMENTARES '!$C:$K,3,0),"")))</f>
        <v/>
      </c>
      <c r="E737" s="507"/>
      <c r="F737" s="508" t="str">
        <f>IF($B737="","",IFERROR(VLOOKUP($B737,SERVIÇOS!$A:$F,4,0),IFERROR(VLOOKUP($B737,'COMPOSIÇÕES COMPLEMENTARES '!$C:$K,6,0),"")))</f>
        <v/>
      </c>
      <c r="G737" s="508" t="str">
        <f>IF($B737="","",IFERROR(VLOOKUP($B737,SERVIÇOS!$A:$F,5,0),IFERROR(VLOOKUP($B737,'COMPOSIÇÕES COMPLEMENTARES '!$C:$K,7,0),"")))</f>
        <v/>
      </c>
      <c r="H737" s="508" t="str">
        <f t="shared" si="70"/>
        <v/>
      </c>
      <c r="I737" s="508" t="str">
        <f t="shared" si="71"/>
        <v/>
      </c>
      <c r="J737" s="508" t="str">
        <f t="shared" si="72"/>
        <v/>
      </c>
      <c r="K737" s="508" t="str">
        <f t="shared" si="73"/>
        <v/>
      </c>
      <c r="L737" s="508"/>
    </row>
    <row r="738" spans="1:12">
      <c r="A738" s="503"/>
      <c r="B738" s="504"/>
      <c r="C738" s="505" t="str">
        <f>IF($B738="","",IFERROR(VLOOKUP($B738,SERVIÇOS!$A:$F,2,0),IFERROR(VLOOKUP($B738,'COMPOSIÇÕES COMPLEMENTARES '!$C:$K,2,0),"")))</f>
        <v/>
      </c>
      <c r="D738" s="506" t="str">
        <f>IF($B738="","",IFERROR(VLOOKUP($B738,SERVIÇOS!$A:$F,3,0),IFERROR(VLOOKUP($B738,'COMPOSIÇÕES COMPLEMENTARES '!$C:$K,3,0),"")))</f>
        <v/>
      </c>
      <c r="E738" s="507"/>
      <c r="F738" s="508" t="str">
        <f>IF($B738="","",IFERROR(VLOOKUP($B738,SERVIÇOS!$A:$F,4,0),IFERROR(VLOOKUP($B738,'COMPOSIÇÕES COMPLEMENTARES '!$C:$K,6,0),"")))</f>
        <v/>
      </c>
      <c r="G738" s="508" t="str">
        <f>IF($B738="","",IFERROR(VLOOKUP($B738,SERVIÇOS!$A:$F,5,0),IFERROR(VLOOKUP($B738,'COMPOSIÇÕES COMPLEMENTARES '!$C:$K,7,0),"")))</f>
        <v/>
      </c>
      <c r="H738" s="508" t="str">
        <f t="shared" si="70"/>
        <v/>
      </c>
      <c r="I738" s="508" t="str">
        <f t="shared" si="71"/>
        <v/>
      </c>
      <c r="J738" s="508" t="str">
        <f t="shared" si="72"/>
        <v/>
      </c>
      <c r="K738" s="508" t="str">
        <f t="shared" si="73"/>
        <v/>
      </c>
      <c r="L738" s="508"/>
    </row>
    <row r="739" spans="1:12">
      <c r="A739" s="503"/>
      <c r="B739" s="504"/>
      <c r="C739" s="505" t="str">
        <f>IF($B739="","",IFERROR(VLOOKUP($B739,SERVIÇOS!$A:$F,2,0),IFERROR(VLOOKUP($B739,'COMPOSIÇÕES COMPLEMENTARES '!$C:$K,2,0),"")))</f>
        <v/>
      </c>
      <c r="D739" s="506" t="str">
        <f>IF($B739="","",IFERROR(VLOOKUP($B739,SERVIÇOS!$A:$F,3,0),IFERROR(VLOOKUP($B739,'COMPOSIÇÕES COMPLEMENTARES '!$C:$K,3,0),"")))</f>
        <v/>
      </c>
      <c r="E739" s="507"/>
      <c r="F739" s="508" t="str">
        <f>IF($B739="","",IFERROR(VLOOKUP($B739,SERVIÇOS!$A:$F,4,0),IFERROR(VLOOKUP($B739,'COMPOSIÇÕES COMPLEMENTARES '!$C:$K,6,0),"")))</f>
        <v/>
      </c>
      <c r="G739" s="508" t="str">
        <f>IF($B739="","",IFERROR(VLOOKUP($B739,SERVIÇOS!$A:$F,5,0),IFERROR(VLOOKUP($B739,'COMPOSIÇÕES COMPLEMENTARES '!$C:$K,7,0),"")))</f>
        <v/>
      </c>
      <c r="H739" s="508" t="str">
        <f t="shared" si="70"/>
        <v/>
      </c>
      <c r="I739" s="508" t="str">
        <f t="shared" si="71"/>
        <v/>
      </c>
      <c r="J739" s="508" t="str">
        <f t="shared" si="72"/>
        <v/>
      </c>
      <c r="K739" s="508" t="str">
        <f t="shared" si="73"/>
        <v/>
      </c>
      <c r="L739" s="508"/>
    </row>
    <row r="740" spans="1:12">
      <c r="A740" s="503"/>
      <c r="B740" s="504"/>
      <c r="C740" s="505" t="str">
        <f>IF($B740="","",IFERROR(VLOOKUP($B740,SERVIÇOS!$A:$F,2,0),IFERROR(VLOOKUP($B740,'COMPOSIÇÕES COMPLEMENTARES '!$C:$K,2,0),"")))</f>
        <v/>
      </c>
      <c r="D740" s="506" t="str">
        <f>IF($B740="","",IFERROR(VLOOKUP($B740,SERVIÇOS!$A:$F,3,0),IFERROR(VLOOKUP($B740,'COMPOSIÇÕES COMPLEMENTARES '!$C:$K,3,0),"")))</f>
        <v/>
      </c>
      <c r="E740" s="507"/>
      <c r="F740" s="508" t="str">
        <f>IF($B740="","",IFERROR(VLOOKUP($B740,SERVIÇOS!$A:$F,4,0),IFERROR(VLOOKUP($B740,'COMPOSIÇÕES COMPLEMENTARES '!$C:$K,6,0),"")))</f>
        <v/>
      </c>
      <c r="G740" s="508" t="str">
        <f>IF($B740="","",IFERROR(VLOOKUP($B740,SERVIÇOS!$A:$F,5,0),IFERROR(VLOOKUP($B740,'COMPOSIÇÕES COMPLEMENTARES '!$C:$K,7,0),"")))</f>
        <v/>
      </c>
      <c r="H740" s="508" t="str">
        <f t="shared" si="70"/>
        <v/>
      </c>
      <c r="I740" s="508" t="str">
        <f t="shared" si="71"/>
        <v/>
      </c>
      <c r="J740" s="508" t="str">
        <f t="shared" si="72"/>
        <v/>
      </c>
      <c r="K740" s="508" t="str">
        <f t="shared" si="73"/>
        <v/>
      </c>
      <c r="L740" s="508"/>
    </row>
    <row r="741" spans="1:12">
      <c r="A741" s="503"/>
      <c r="B741" s="504"/>
      <c r="C741" s="505" t="str">
        <f>IF($B741="","",IFERROR(VLOOKUP($B741,SERVIÇOS!$A:$F,2,0),IFERROR(VLOOKUP($B741,'COMPOSIÇÕES COMPLEMENTARES '!$C:$K,2,0),"")))</f>
        <v/>
      </c>
      <c r="D741" s="506" t="str">
        <f>IF($B741="","",IFERROR(VLOOKUP($B741,SERVIÇOS!$A:$F,3,0),IFERROR(VLOOKUP($B741,'COMPOSIÇÕES COMPLEMENTARES '!$C:$K,3,0),"")))</f>
        <v/>
      </c>
      <c r="E741" s="507"/>
      <c r="F741" s="508" t="str">
        <f>IF($B741="","",IFERROR(VLOOKUP($B741,SERVIÇOS!$A:$F,4,0),IFERROR(VLOOKUP($B741,'COMPOSIÇÕES COMPLEMENTARES '!$C:$K,6,0),"")))</f>
        <v/>
      </c>
      <c r="G741" s="508" t="str">
        <f>IF($B741="","",IFERROR(VLOOKUP($B741,SERVIÇOS!$A:$F,5,0),IFERROR(VLOOKUP($B741,'COMPOSIÇÕES COMPLEMENTARES '!$C:$K,7,0),"")))</f>
        <v/>
      </c>
      <c r="H741" s="508" t="str">
        <f t="shared" si="70"/>
        <v/>
      </c>
      <c r="I741" s="508" t="str">
        <f t="shared" si="71"/>
        <v/>
      </c>
      <c r="J741" s="508" t="str">
        <f t="shared" si="72"/>
        <v/>
      </c>
      <c r="K741" s="508" t="str">
        <f t="shared" si="73"/>
        <v/>
      </c>
      <c r="L741" s="508"/>
    </row>
    <row r="742" spans="1:12">
      <c r="A742" s="503"/>
      <c r="B742" s="504"/>
      <c r="C742" s="505" t="str">
        <f>IF($B742="","",IFERROR(VLOOKUP($B742,SERVIÇOS!$A:$F,2,0),IFERROR(VLOOKUP($B742,'COMPOSIÇÕES COMPLEMENTARES '!$C:$K,2,0),"")))</f>
        <v/>
      </c>
      <c r="D742" s="506" t="str">
        <f>IF($B742="","",IFERROR(VLOOKUP($B742,SERVIÇOS!$A:$F,3,0),IFERROR(VLOOKUP($B742,'COMPOSIÇÕES COMPLEMENTARES '!$C:$K,3,0),"")))</f>
        <v/>
      </c>
      <c r="E742" s="507"/>
      <c r="F742" s="508" t="str">
        <f>IF($B742="","",IFERROR(VLOOKUP($B742,SERVIÇOS!$A:$F,4,0),IFERROR(VLOOKUP($B742,'COMPOSIÇÕES COMPLEMENTARES '!$C:$K,6,0),"")))</f>
        <v/>
      </c>
      <c r="G742" s="508" t="str">
        <f>IF($B742="","",IFERROR(VLOOKUP($B742,SERVIÇOS!$A:$F,5,0),IFERROR(VLOOKUP($B742,'COMPOSIÇÕES COMPLEMENTARES '!$C:$K,7,0),"")))</f>
        <v/>
      </c>
      <c r="H742" s="508" t="str">
        <f t="shared" si="70"/>
        <v/>
      </c>
      <c r="I742" s="508" t="str">
        <f t="shared" si="71"/>
        <v/>
      </c>
      <c r="J742" s="508" t="str">
        <f t="shared" si="72"/>
        <v/>
      </c>
      <c r="K742" s="508" t="str">
        <f t="shared" si="73"/>
        <v/>
      </c>
      <c r="L742" s="508"/>
    </row>
    <row r="743" spans="1:12">
      <c r="A743" s="503"/>
      <c r="B743" s="504"/>
      <c r="C743" s="505" t="str">
        <f>IF($B743="","",IFERROR(VLOOKUP($B743,SERVIÇOS!$A:$F,2,0),IFERROR(VLOOKUP($B743,'COMPOSIÇÕES COMPLEMENTARES '!$C:$K,2,0),"")))</f>
        <v/>
      </c>
      <c r="D743" s="506" t="str">
        <f>IF($B743="","",IFERROR(VLOOKUP($B743,SERVIÇOS!$A:$F,3,0),IFERROR(VLOOKUP($B743,'COMPOSIÇÕES COMPLEMENTARES '!$C:$K,3,0),"")))</f>
        <v/>
      </c>
      <c r="E743" s="507"/>
      <c r="F743" s="508" t="str">
        <f>IF($B743="","",IFERROR(VLOOKUP($B743,SERVIÇOS!$A:$F,4,0),IFERROR(VLOOKUP($B743,'COMPOSIÇÕES COMPLEMENTARES '!$C:$K,6,0),"")))</f>
        <v/>
      </c>
      <c r="G743" s="508" t="str">
        <f>IF($B743="","",IFERROR(VLOOKUP($B743,SERVIÇOS!$A:$F,5,0),IFERROR(VLOOKUP($B743,'COMPOSIÇÕES COMPLEMENTARES '!$C:$K,7,0),"")))</f>
        <v/>
      </c>
      <c r="H743" s="508" t="str">
        <f t="shared" si="70"/>
        <v/>
      </c>
      <c r="I743" s="508" t="str">
        <f t="shared" si="71"/>
        <v/>
      </c>
      <c r="J743" s="508" t="str">
        <f t="shared" si="72"/>
        <v/>
      </c>
      <c r="K743" s="508" t="str">
        <f t="shared" si="73"/>
        <v/>
      </c>
      <c r="L743" s="508"/>
    </row>
    <row r="744" spans="1:12">
      <c r="A744" s="503"/>
      <c r="B744" s="504"/>
      <c r="C744" s="505" t="str">
        <f>IF($B744="","",IFERROR(VLOOKUP($B744,SERVIÇOS!$A:$F,2,0),IFERROR(VLOOKUP($B744,'COMPOSIÇÕES COMPLEMENTARES '!$C:$K,2,0),"")))</f>
        <v/>
      </c>
      <c r="D744" s="506" t="str">
        <f>IF($B744="","",IFERROR(VLOOKUP($B744,SERVIÇOS!$A:$F,3,0),IFERROR(VLOOKUP($B744,'COMPOSIÇÕES COMPLEMENTARES '!$C:$K,3,0),"")))</f>
        <v/>
      </c>
      <c r="E744" s="507"/>
      <c r="F744" s="508" t="str">
        <f>IF($B744="","",IFERROR(VLOOKUP($B744,SERVIÇOS!$A:$F,4,0),IFERROR(VLOOKUP($B744,'COMPOSIÇÕES COMPLEMENTARES '!$C:$K,6,0),"")))</f>
        <v/>
      </c>
      <c r="G744" s="508" t="str">
        <f>IF($B744="","",IFERROR(VLOOKUP($B744,SERVIÇOS!$A:$F,5,0),IFERROR(VLOOKUP($B744,'COMPOSIÇÕES COMPLEMENTARES '!$C:$K,7,0),"")))</f>
        <v/>
      </c>
      <c r="H744" s="508" t="str">
        <f t="shared" si="70"/>
        <v/>
      </c>
      <c r="I744" s="508" t="str">
        <f t="shared" si="71"/>
        <v/>
      </c>
      <c r="J744" s="508" t="str">
        <f t="shared" si="72"/>
        <v/>
      </c>
      <c r="K744" s="508" t="str">
        <f t="shared" si="73"/>
        <v/>
      </c>
      <c r="L744" s="508"/>
    </row>
    <row r="745" spans="1:12">
      <c r="A745" s="503"/>
      <c r="B745" s="504"/>
      <c r="C745" s="505" t="str">
        <f>IF($B745="","",IFERROR(VLOOKUP($B745,SERVIÇOS!$A:$F,2,0),IFERROR(VLOOKUP($B745,'COMPOSIÇÕES COMPLEMENTARES '!$C:$K,2,0),"")))</f>
        <v/>
      </c>
      <c r="D745" s="506" t="str">
        <f>IF($B745="","",IFERROR(VLOOKUP($B745,SERVIÇOS!$A:$F,3,0),IFERROR(VLOOKUP($B745,'COMPOSIÇÕES COMPLEMENTARES '!$C:$K,3,0),"")))</f>
        <v/>
      </c>
      <c r="E745" s="507"/>
      <c r="F745" s="508" t="str">
        <f>IF($B745="","",IFERROR(VLOOKUP($B745,SERVIÇOS!$A:$F,4,0),IFERROR(VLOOKUP($B745,'COMPOSIÇÕES COMPLEMENTARES '!$C:$K,6,0),"")))</f>
        <v/>
      </c>
      <c r="G745" s="508" t="str">
        <f>IF($B745="","",IFERROR(VLOOKUP($B745,SERVIÇOS!$A:$F,5,0),IFERROR(VLOOKUP($B745,'COMPOSIÇÕES COMPLEMENTARES '!$C:$K,7,0),"")))</f>
        <v/>
      </c>
      <c r="H745" s="508" t="str">
        <f t="shared" si="70"/>
        <v/>
      </c>
      <c r="I745" s="508" t="str">
        <f t="shared" si="71"/>
        <v/>
      </c>
      <c r="J745" s="508" t="str">
        <f t="shared" si="72"/>
        <v/>
      </c>
      <c r="K745" s="508" t="str">
        <f t="shared" si="73"/>
        <v/>
      </c>
      <c r="L745" s="508"/>
    </row>
    <row r="746" spans="1:12">
      <c r="A746" s="503"/>
      <c r="B746" s="504"/>
      <c r="C746" s="505" t="str">
        <f>IF($B746="","",IFERROR(VLOOKUP($B746,SERVIÇOS!$A:$F,2,0),IFERROR(VLOOKUP($B746,'COMPOSIÇÕES COMPLEMENTARES '!$C:$K,2,0),"")))</f>
        <v/>
      </c>
      <c r="D746" s="506" t="str">
        <f>IF($B746="","",IFERROR(VLOOKUP($B746,SERVIÇOS!$A:$F,3,0),IFERROR(VLOOKUP($B746,'COMPOSIÇÕES COMPLEMENTARES '!$C:$K,3,0),"")))</f>
        <v/>
      </c>
      <c r="E746" s="507"/>
      <c r="F746" s="508" t="str">
        <f>IF($B746="","",IFERROR(VLOOKUP($B746,SERVIÇOS!$A:$F,4,0),IFERROR(VLOOKUP($B746,'COMPOSIÇÕES COMPLEMENTARES '!$C:$K,6,0),"")))</f>
        <v/>
      </c>
      <c r="G746" s="508" t="str">
        <f>IF($B746="","",IFERROR(VLOOKUP($B746,SERVIÇOS!$A:$F,5,0),IFERROR(VLOOKUP($B746,'COMPOSIÇÕES COMPLEMENTARES '!$C:$K,7,0),"")))</f>
        <v/>
      </c>
      <c r="H746" s="508" t="str">
        <f t="shared" si="70"/>
        <v/>
      </c>
      <c r="I746" s="508" t="str">
        <f t="shared" si="71"/>
        <v/>
      </c>
      <c r="J746" s="508" t="str">
        <f t="shared" si="72"/>
        <v/>
      </c>
      <c r="K746" s="508" t="str">
        <f t="shared" si="73"/>
        <v/>
      </c>
      <c r="L746" s="508"/>
    </row>
    <row r="747" spans="1:12">
      <c r="A747" s="503"/>
      <c r="B747" s="504"/>
      <c r="C747" s="505" t="str">
        <f>IF($B747="","",IFERROR(VLOOKUP($B747,SERVIÇOS!$A:$F,2,0),IFERROR(VLOOKUP($B747,'COMPOSIÇÕES COMPLEMENTARES '!$C:$K,2,0),"")))</f>
        <v/>
      </c>
      <c r="D747" s="506" t="str">
        <f>IF($B747="","",IFERROR(VLOOKUP($B747,SERVIÇOS!$A:$F,3,0),IFERROR(VLOOKUP($B747,'COMPOSIÇÕES COMPLEMENTARES '!$C:$K,3,0),"")))</f>
        <v/>
      </c>
      <c r="E747" s="507"/>
      <c r="F747" s="508" t="str">
        <f>IF($B747="","",IFERROR(VLOOKUP($B747,SERVIÇOS!$A:$F,4,0),IFERROR(VLOOKUP($B747,'COMPOSIÇÕES COMPLEMENTARES '!$C:$K,6,0),"")))</f>
        <v/>
      </c>
      <c r="G747" s="508" t="str">
        <f>IF($B747="","",IFERROR(VLOOKUP($B747,SERVIÇOS!$A:$F,5,0),IFERROR(VLOOKUP($B747,'COMPOSIÇÕES COMPLEMENTARES '!$C:$K,7,0),"")))</f>
        <v/>
      </c>
      <c r="H747" s="508" t="str">
        <f t="shared" si="70"/>
        <v/>
      </c>
      <c r="I747" s="508" t="str">
        <f t="shared" si="71"/>
        <v/>
      </c>
      <c r="J747" s="508" t="str">
        <f t="shared" si="72"/>
        <v/>
      </c>
      <c r="K747" s="508" t="str">
        <f t="shared" si="73"/>
        <v/>
      </c>
      <c r="L747" s="508"/>
    </row>
    <row r="748" spans="1:12">
      <c r="A748" s="503"/>
      <c r="B748" s="504"/>
      <c r="C748" s="505" t="str">
        <f>IF($B748="","",IFERROR(VLOOKUP($B748,SERVIÇOS!$A:$F,2,0),IFERROR(VLOOKUP($B748,'COMPOSIÇÕES COMPLEMENTARES '!$C:$K,2,0),"")))</f>
        <v/>
      </c>
      <c r="D748" s="506" t="str">
        <f>IF($B748="","",IFERROR(VLOOKUP($B748,SERVIÇOS!$A:$F,3,0),IFERROR(VLOOKUP($B748,'COMPOSIÇÕES COMPLEMENTARES '!$C:$K,3,0),"")))</f>
        <v/>
      </c>
      <c r="E748" s="507"/>
      <c r="F748" s="508" t="str">
        <f>IF($B748="","",IFERROR(VLOOKUP($B748,SERVIÇOS!$A:$F,4,0),IFERROR(VLOOKUP($B748,'COMPOSIÇÕES COMPLEMENTARES '!$C:$K,6,0),"")))</f>
        <v/>
      </c>
      <c r="G748" s="508" t="str">
        <f>IF($B748="","",IFERROR(VLOOKUP($B748,SERVIÇOS!$A:$F,5,0),IFERROR(VLOOKUP($B748,'COMPOSIÇÕES COMPLEMENTARES '!$C:$K,7,0),"")))</f>
        <v/>
      </c>
      <c r="H748" s="508" t="str">
        <f t="shared" si="70"/>
        <v/>
      </c>
      <c r="I748" s="508" t="str">
        <f t="shared" si="71"/>
        <v/>
      </c>
      <c r="J748" s="508" t="str">
        <f t="shared" si="72"/>
        <v/>
      </c>
      <c r="K748" s="508" t="str">
        <f t="shared" si="73"/>
        <v/>
      </c>
      <c r="L748" s="508"/>
    </row>
    <row r="749" spans="1:12">
      <c r="A749" s="503"/>
      <c r="B749" s="504"/>
      <c r="C749" s="505" t="str">
        <f>IF($B749="","",IFERROR(VLOOKUP($B749,SERVIÇOS!$A:$F,2,0),IFERROR(VLOOKUP($B749,'COMPOSIÇÕES COMPLEMENTARES '!$C:$K,2,0),"")))</f>
        <v/>
      </c>
      <c r="D749" s="506" t="str">
        <f>IF($B749="","",IFERROR(VLOOKUP($B749,SERVIÇOS!$A:$F,3,0),IFERROR(VLOOKUP($B749,'COMPOSIÇÕES COMPLEMENTARES '!$C:$K,3,0),"")))</f>
        <v/>
      </c>
      <c r="E749" s="507"/>
      <c r="F749" s="508" t="str">
        <f>IF($B749="","",IFERROR(VLOOKUP($B749,SERVIÇOS!$A:$F,4,0),IFERROR(VLOOKUP($B749,'COMPOSIÇÕES COMPLEMENTARES '!$C:$K,6,0),"")))</f>
        <v/>
      </c>
      <c r="G749" s="508" t="str">
        <f>IF($B749="","",IFERROR(VLOOKUP($B749,SERVIÇOS!$A:$F,5,0),IFERROR(VLOOKUP($B749,'COMPOSIÇÕES COMPLEMENTARES '!$C:$K,7,0),"")))</f>
        <v/>
      </c>
      <c r="H749" s="508" t="str">
        <f t="shared" si="70"/>
        <v/>
      </c>
      <c r="I749" s="508" t="str">
        <f t="shared" si="71"/>
        <v/>
      </c>
      <c r="J749" s="508" t="str">
        <f t="shared" si="72"/>
        <v/>
      </c>
      <c r="K749" s="508" t="str">
        <f t="shared" si="73"/>
        <v/>
      </c>
      <c r="L749" s="508"/>
    </row>
    <row r="750" spans="1:12">
      <c r="A750" s="503"/>
      <c r="B750" s="504"/>
      <c r="C750" s="505" t="str">
        <f>IF($B750="","",IFERROR(VLOOKUP($B750,SERVIÇOS!$A:$F,2,0),IFERROR(VLOOKUP($B750,'COMPOSIÇÕES COMPLEMENTARES '!$C:$K,2,0),"")))</f>
        <v/>
      </c>
      <c r="D750" s="506" t="str">
        <f>IF($B750="","",IFERROR(VLOOKUP($B750,SERVIÇOS!$A:$F,3,0),IFERROR(VLOOKUP($B750,'COMPOSIÇÕES COMPLEMENTARES '!$C:$K,3,0),"")))</f>
        <v/>
      </c>
      <c r="E750" s="507"/>
      <c r="F750" s="508" t="str">
        <f>IF($B750="","",IFERROR(VLOOKUP($B750,SERVIÇOS!$A:$F,4,0),IFERROR(VLOOKUP($B750,'COMPOSIÇÕES COMPLEMENTARES '!$C:$K,6,0),"")))</f>
        <v/>
      </c>
      <c r="G750" s="508" t="str">
        <f>IF($B750="","",IFERROR(VLOOKUP($B750,SERVIÇOS!$A:$F,5,0),IFERROR(VLOOKUP($B750,'COMPOSIÇÕES COMPLEMENTARES '!$C:$K,7,0),"")))</f>
        <v/>
      </c>
      <c r="H750" s="508" t="str">
        <f t="shared" si="70"/>
        <v/>
      </c>
      <c r="I750" s="508" t="str">
        <f t="shared" si="71"/>
        <v/>
      </c>
      <c r="J750" s="508" t="str">
        <f t="shared" si="72"/>
        <v/>
      </c>
      <c r="K750" s="508" t="str">
        <f t="shared" si="73"/>
        <v/>
      </c>
      <c r="L750" s="508"/>
    </row>
    <row r="751" spans="1:12">
      <c r="A751" s="503"/>
      <c r="B751" s="504"/>
      <c r="C751" s="505" t="str">
        <f>IF($B751="","",IFERROR(VLOOKUP($B751,SERVIÇOS!$A:$F,2,0),IFERROR(VLOOKUP($B751,'COMPOSIÇÕES COMPLEMENTARES '!$C:$K,2,0),"")))</f>
        <v/>
      </c>
      <c r="D751" s="506" t="str">
        <f>IF($B751="","",IFERROR(VLOOKUP($B751,SERVIÇOS!$A:$F,3,0),IFERROR(VLOOKUP($B751,'COMPOSIÇÕES COMPLEMENTARES '!$C:$K,3,0),"")))</f>
        <v/>
      </c>
      <c r="E751" s="507"/>
      <c r="F751" s="508" t="str">
        <f>IF($B751="","",IFERROR(VLOOKUP($B751,SERVIÇOS!$A:$F,4,0),IFERROR(VLOOKUP($B751,'COMPOSIÇÕES COMPLEMENTARES '!$C:$K,6,0),"")))</f>
        <v/>
      </c>
      <c r="G751" s="508" t="str">
        <f>IF($B751="","",IFERROR(VLOOKUP($B751,SERVIÇOS!$A:$F,5,0),IFERROR(VLOOKUP($B751,'COMPOSIÇÕES COMPLEMENTARES '!$C:$K,7,0),"")))</f>
        <v/>
      </c>
      <c r="H751" s="508" t="str">
        <f t="shared" si="70"/>
        <v/>
      </c>
      <c r="I751" s="508" t="str">
        <f t="shared" si="71"/>
        <v/>
      </c>
      <c r="J751" s="508" t="str">
        <f t="shared" si="72"/>
        <v/>
      </c>
      <c r="K751" s="508" t="str">
        <f t="shared" si="73"/>
        <v/>
      </c>
      <c r="L751" s="508"/>
    </row>
    <row r="752" spans="1:12">
      <c r="A752" s="503"/>
      <c r="B752" s="504"/>
      <c r="C752" s="505" t="str">
        <f>IF($B752="","",IFERROR(VLOOKUP($B752,SERVIÇOS!$A:$F,2,0),IFERROR(VLOOKUP($B752,'COMPOSIÇÕES COMPLEMENTARES '!$C:$K,2,0),"")))</f>
        <v/>
      </c>
      <c r="D752" s="506" t="str">
        <f>IF($B752="","",IFERROR(VLOOKUP($B752,SERVIÇOS!$A:$F,3,0),IFERROR(VLOOKUP($B752,'COMPOSIÇÕES COMPLEMENTARES '!$C:$K,3,0),"")))</f>
        <v/>
      </c>
      <c r="E752" s="507"/>
      <c r="F752" s="508" t="str">
        <f>IF($B752="","",IFERROR(VLOOKUP($B752,SERVIÇOS!$A:$F,4,0),IFERROR(VLOOKUP($B752,'COMPOSIÇÕES COMPLEMENTARES '!$C:$K,6,0),"")))</f>
        <v/>
      </c>
      <c r="G752" s="508" t="str">
        <f>IF($B752="","",IFERROR(VLOOKUP($B752,SERVIÇOS!$A:$F,5,0),IFERROR(VLOOKUP($B752,'COMPOSIÇÕES COMPLEMENTARES '!$C:$K,7,0),"")))</f>
        <v/>
      </c>
      <c r="H752" s="508" t="str">
        <f t="shared" si="70"/>
        <v/>
      </c>
      <c r="I752" s="508" t="str">
        <f t="shared" si="71"/>
        <v/>
      </c>
      <c r="J752" s="508" t="str">
        <f t="shared" si="72"/>
        <v/>
      </c>
      <c r="K752" s="508" t="str">
        <f t="shared" si="73"/>
        <v/>
      </c>
      <c r="L752" s="508"/>
    </row>
    <row r="753" spans="1:12">
      <c r="A753" s="503"/>
      <c r="B753" s="504"/>
      <c r="C753" s="505" t="str">
        <f>IF($B753="","",IFERROR(VLOOKUP($B753,SERVIÇOS!$A:$F,2,0),IFERROR(VLOOKUP($B753,'COMPOSIÇÕES COMPLEMENTARES '!$C:$K,2,0),"")))</f>
        <v/>
      </c>
      <c r="D753" s="506" t="str">
        <f>IF($B753="","",IFERROR(VLOOKUP($B753,SERVIÇOS!$A:$F,3,0),IFERROR(VLOOKUP($B753,'COMPOSIÇÕES COMPLEMENTARES '!$C:$K,3,0),"")))</f>
        <v/>
      </c>
      <c r="E753" s="507"/>
      <c r="F753" s="508" t="str">
        <f>IF($B753="","",IFERROR(VLOOKUP($B753,SERVIÇOS!$A:$F,4,0),IFERROR(VLOOKUP($B753,'COMPOSIÇÕES COMPLEMENTARES '!$C:$K,6,0),"")))</f>
        <v/>
      </c>
      <c r="G753" s="508" t="str">
        <f>IF($B753="","",IFERROR(VLOOKUP($B753,SERVIÇOS!$A:$F,5,0),IFERROR(VLOOKUP($B753,'COMPOSIÇÕES COMPLEMENTARES '!$C:$K,7,0),"")))</f>
        <v/>
      </c>
      <c r="H753" s="508" t="str">
        <f t="shared" si="70"/>
        <v/>
      </c>
      <c r="I753" s="508" t="str">
        <f t="shared" si="71"/>
        <v/>
      </c>
      <c r="J753" s="508" t="str">
        <f t="shared" si="72"/>
        <v/>
      </c>
      <c r="K753" s="508" t="str">
        <f t="shared" si="73"/>
        <v/>
      </c>
      <c r="L753" s="508"/>
    </row>
    <row r="754" spans="1:12">
      <c r="A754" s="503"/>
      <c r="B754" s="504"/>
      <c r="C754" s="505" t="str">
        <f>IF($B754="","",IFERROR(VLOOKUP($B754,SERVIÇOS!$A:$F,2,0),IFERROR(VLOOKUP($B754,'COMPOSIÇÕES COMPLEMENTARES '!$C:$K,2,0),"")))</f>
        <v/>
      </c>
      <c r="D754" s="506" t="str">
        <f>IF($B754="","",IFERROR(VLOOKUP($B754,SERVIÇOS!$A:$F,3,0),IFERROR(VLOOKUP($B754,'COMPOSIÇÕES COMPLEMENTARES '!$C:$K,3,0),"")))</f>
        <v/>
      </c>
      <c r="E754" s="507"/>
      <c r="F754" s="508" t="str">
        <f>IF($B754="","",IFERROR(VLOOKUP($B754,SERVIÇOS!$A:$F,4,0),IFERROR(VLOOKUP($B754,'COMPOSIÇÕES COMPLEMENTARES '!$C:$K,6,0),"")))</f>
        <v/>
      </c>
      <c r="G754" s="508" t="str">
        <f>IF($B754="","",IFERROR(VLOOKUP($B754,SERVIÇOS!$A:$F,5,0),IFERROR(VLOOKUP($B754,'COMPOSIÇÕES COMPLEMENTARES '!$C:$K,7,0),"")))</f>
        <v/>
      </c>
      <c r="H754" s="508" t="str">
        <f t="shared" si="70"/>
        <v/>
      </c>
      <c r="I754" s="508" t="str">
        <f t="shared" si="71"/>
        <v/>
      </c>
      <c r="J754" s="508" t="str">
        <f t="shared" si="72"/>
        <v/>
      </c>
      <c r="K754" s="508" t="str">
        <f t="shared" si="73"/>
        <v/>
      </c>
      <c r="L754" s="508"/>
    </row>
    <row r="755" spans="1:12">
      <c r="A755" s="503"/>
      <c r="B755" s="504"/>
      <c r="C755" s="505" t="str">
        <f>IF($B755="","",IFERROR(VLOOKUP($B755,SERVIÇOS!$A:$F,2,0),IFERROR(VLOOKUP($B755,'COMPOSIÇÕES COMPLEMENTARES '!$C:$K,2,0),"")))</f>
        <v/>
      </c>
      <c r="D755" s="506" t="str">
        <f>IF($B755="","",IFERROR(VLOOKUP($B755,SERVIÇOS!$A:$F,3,0),IFERROR(VLOOKUP($B755,'COMPOSIÇÕES COMPLEMENTARES '!$C:$K,3,0),"")))</f>
        <v/>
      </c>
      <c r="E755" s="507"/>
      <c r="F755" s="508" t="str">
        <f>IF($B755="","",IFERROR(VLOOKUP($B755,SERVIÇOS!$A:$F,4,0),IFERROR(VLOOKUP($B755,'COMPOSIÇÕES COMPLEMENTARES '!$C:$K,6,0),"")))</f>
        <v/>
      </c>
      <c r="G755" s="508" t="str">
        <f>IF($B755="","",IFERROR(VLOOKUP($B755,SERVIÇOS!$A:$F,5,0),IFERROR(VLOOKUP($B755,'COMPOSIÇÕES COMPLEMENTARES '!$C:$K,7,0),"")))</f>
        <v/>
      </c>
      <c r="H755" s="508" t="str">
        <f t="shared" si="70"/>
        <v/>
      </c>
      <c r="I755" s="508" t="str">
        <f t="shared" si="71"/>
        <v/>
      </c>
      <c r="J755" s="508" t="str">
        <f t="shared" si="72"/>
        <v/>
      </c>
      <c r="K755" s="508" t="str">
        <f t="shared" si="73"/>
        <v/>
      </c>
      <c r="L755" s="508"/>
    </row>
    <row r="756" spans="1:12">
      <c r="A756" s="503"/>
      <c r="B756" s="504"/>
      <c r="C756" s="505" t="str">
        <f>IF($B756="","",IFERROR(VLOOKUP($B756,SERVIÇOS!$A:$F,2,0),IFERROR(VLOOKUP($B756,'COMPOSIÇÕES COMPLEMENTARES '!$C:$K,2,0),"")))</f>
        <v/>
      </c>
      <c r="D756" s="506" t="str">
        <f>IF($B756="","",IFERROR(VLOOKUP($B756,SERVIÇOS!$A:$F,3,0),IFERROR(VLOOKUP($B756,'COMPOSIÇÕES COMPLEMENTARES '!$C:$K,3,0),"")))</f>
        <v/>
      </c>
      <c r="E756" s="507"/>
      <c r="F756" s="508" t="str">
        <f>IF($B756="","",IFERROR(VLOOKUP($B756,SERVIÇOS!$A:$F,4,0),IFERROR(VLOOKUP($B756,'COMPOSIÇÕES COMPLEMENTARES '!$C:$K,6,0),"")))</f>
        <v/>
      </c>
      <c r="G756" s="508" t="str">
        <f>IF($B756="","",IFERROR(VLOOKUP($B756,SERVIÇOS!$A:$F,5,0),IFERROR(VLOOKUP($B756,'COMPOSIÇÕES COMPLEMENTARES '!$C:$K,7,0),"")))</f>
        <v/>
      </c>
      <c r="H756" s="508" t="str">
        <f t="shared" si="70"/>
        <v/>
      </c>
      <c r="I756" s="508" t="str">
        <f t="shared" si="71"/>
        <v/>
      </c>
      <c r="J756" s="508" t="str">
        <f t="shared" si="72"/>
        <v/>
      </c>
      <c r="K756" s="508" t="str">
        <f t="shared" si="73"/>
        <v/>
      </c>
      <c r="L756" s="508"/>
    </row>
    <row r="757" spans="1:12">
      <c r="A757" s="503"/>
      <c r="B757" s="504"/>
      <c r="C757" s="505" t="str">
        <f>IF($B757="","",IFERROR(VLOOKUP($B757,SERVIÇOS!$A:$F,2,0),IFERROR(VLOOKUP($B757,'COMPOSIÇÕES COMPLEMENTARES '!$C:$K,2,0),"")))</f>
        <v/>
      </c>
      <c r="D757" s="506" t="str">
        <f>IF($B757="","",IFERROR(VLOOKUP($B757,SERVIÇOS!$A:$F,3,0),IFERROR(VLOOKUP($B757,'COMPOSIÇÕES COMPLEMENTARES '!$C:$K,3,0),"")))</f>
        <v/>
      </c>
      <c r="E757" s="507"/>
      <c r="F757" s="508" t="str">
        <f>IF($B757="","",IFERROR(VLOOKUP($B757,SERVIÇOS!$A:$F,4,0),IFERROR(VLOOKUP($B757,'COMPOSIÇÕES COMPLEMENTARES '!$C:$K,6,0),"")))</f>
        <v/>
      </c>
      <c r="G757" s="508" t="str">
        <f>IF($B757="","",IFERROR(VLOOKUP($B757,SERVIÇOS!$A:$F,5,0),IFERROR(VLOOKUP($B757,'COMPOSIÇÕES COMPLEMENTARES '!$C:$K,7,0),"")))</f>
        <v/>
      </c>
      <c r="H757" s="508" t="str">
        <f t="shared" si="70"/>
        <v/>
      </c>
      <c r="I757" s="508" t="str">
        <f t="shared" si="71"/>
        <v/>
      </c>
      <c r="J757" s="508" t="str">
        <f t="shared" si="72"/>
        <v/>
      </c>
      <c r="K757" s="508" t="str">
        <f t="shared" si="73"/>
        <v/>
      </c>
      <c r="L757" s="508"/>
    </row>
    <row r="758" spans="1:12">
      <c r="A758" s="503"/>
      <c r="B758" s="504"/>
      <c r="C758" s="505" t="str">
        <f>IF($B758="","",IFERROR(VLOOKUP($B758,SERVIÇOS!$A:$F,2,0),IFERROR(VLOOKUP($B758,'COMPOSIÇÕES COMPLEMENTARES '!$C:$K,2,0),"")))</f>
        <v/>
      </c>
      <c r="D758" s="506" t="str">
        <f>IF($B758="","",IFERROR(VLOOKUP($B758,SERVIÇOS!$A:$F,3,0),IFERROR(VLOOKUP($B758,'COMPOSIÇÕES COMPLEMENTARES '!$C:$K,3,0),"")))</f>
        <v/>
      </c>
      <c r="E758" s="507"/>
      <c r="F758" s="508" t="str">
        <f>IF($B758="","",IFERROR(VLOOKUP($B758,SERVIÇOS!$A:$F,4,0),IFERROR(VLOOKUP($B758,'COMPOSIÇÕES COMPLEMENTARES '!$C:$K,6,0),"")))</f>
        <v/>
      </c>
      <c r="G758" s="508" t="str">
        <f>IF($B758="","",IFERROR(VLOOKUP($B758,SERVIÇOS!$A:$F,5,0),IFERROR(VLOOKUP($B758,'COMPOSIÇÕES COMPLEMENTARES '!$C:$K,7,0),"")))</f>
        <v/>
      </c>
      <c r="H758" s="508" t="str">
        <f t="shared" si="70"/>
        <v/>
      </c>
      <c r="I758" s="508" t="str">
        <f t="shared" si="71"/>
        <v/>
      </c>
      <c r="J758" s="508" t="str">
        <f t="shared" si="72"/>
        <v/>
      </c>
      <c r="K758" s="508" t="str">
        <f t="shared" si="73"/>
        <v/>
      </c>
      <c r="L758" s="508"/>
    </row>
    <row r="759" spans="1:12">
      <c r="A759" s="503"/>
      <c r="B759" s="504"/>
      <c r="C759" s="505" t="str">
        <f>IF($B759="","",IFERROR(VLOOKUP($B759,SERVIÇOS!$A:$F,2,0),IFERROR(VLOOKUP($B759,'COMPOSIÇÕES COMPLEMENTARES '!$C:$K,2,0),"")))</f>
        <v/>
      </c>
      <c r="D759" s="506" t="str">
        <f>IF($B759="","",IFERROR(VLOOKUP($B759,SERVIÇOS!$A:$F,3,0),IFERROR(VLOOKUP($B759,'COMPOSIÇÕES COMPLEMENTARES '!$C:$K,3,0),"")))</f>
        <v/>
      </c>
      <c r="E759" s="507"/>
      <c r="F759" s="508" t="str">
        <f>IF($B759="","",IFERROR(VLOOKUP($B759,SERVIÇOS!$A:$F,4,0),IFERROR(VLOOKUP($B759,'COMPOSIÇÕES COMPLEMENTARES '!$C:$K,6,0),"")))</f>
        <v/>
      </c>
      <c r="G759" s="508" t="str">
        <f>IF($B759="","",IFERROR(VLOOKUP($B759,SERVIÇOS!$A:$F,5,0),IFERROR(VLOOKUP($B759,'COMPOSIÇÕES COMPLEMENTARES '!$C:$K,7,0),"")))</f>
        <v/>
      </c>
      <c r="H759" s="508" t="str">
        <f t="shared" si="70"/>
        <v/>
      </c>
      <c r="I759" s="508" t="str">
        <f t="shared" si="71"/>
        <v/>
      </c>
      <c r="J759" s="508" t="str">
        <f t="shared" si="72"/>
        <v/>
      </c>
      <c r="K759" s="508" t="str">
        <f t="shared" si="73"/>
        <v/>
      </c>
      <c r="L759" s="508"/>
    </row>
    <row r="760" spans="1:12">
      <c r="A760" s="503"/>
      <c r="B760" s="504"/>
      <c r="C760" s="505" t="str">
        <f>IF($B760="","",IFERROR(VLOOKUP($B760,SERVIÇOS!$A:$F,2,0),IFERROR(VLOOKUP($B760,'COMPOSIÇÕES COMPLEMENTARES '!$C:$K,2,0),"")))</f>
        <v/>
      </c>
      <c r="D760" s="506" t="str">
        <f>IF($B760="","",IFERROR(VLOOKUP($B760,SERVIÇOS!$A:$F,3,0),IFERROR(VLOOKUP($B760,'COMPOSIÇÕES COMPLEMENTARES '!$C:$K,3,0),"")))</f>
        <v/>
      </c>
      <c r="E760" s="507"/>
      <c r="F760" s="508" t="str">
        <f>IF($B760="","",IFERROR(VLOOKUP($B760,SERVIÇOS!$A:$F,4,0),IFERROR(VLOOKUP($B760,'COMPOSIÇÕES COMPLEMENTARES '!$C:$K,6,0),"")))</f>
        <v/>
      </c>
      <c r="G760" s="508" t="str">
        <f>IF($B760="","",IFERROR(VLOOKUP($B760,SERVIÇOS!$A:$F,5,0),IFERROR(VLOOKUP($B760,'COMPOSIÇÕES COMPLEMENTARES '!$C:$K,7,0),"")))</f>
        <v/>
      </c>
      <c r="H760" s="508" t="str">
        <f t="shared" si="70"/>
        <v/>
      </c>
      <c r="I760" s="508" t="str">
        <f t="shared" si="71"/>
        <v/>
      </c>
      <c r="J760" s="508" t="str">
        <f t="shared" si="72"/>
        <v/>
      </c>
      <c r="K760" s="508" t="str">
        <f t="shared" si="73"/>
        <v/>
      </c>
      <c r="L760" s="508"/>
    </row>
    <row r="761" spans="1:12">
      <c r="A761" s="503"/>
      <c r="B761" s="504"/>
      <c r="C761" s="505" t="str">
        <f>IF($B761="","",IFERROR(VLOOKUP($B761,SERVIÇOS!$A:$F,2,0),IFERROR(VLOOKUP($B761,'COMPOSIÇÕES COMPLEMENTARES '!$C:$K,2,0),"")))</f>
        <v/>
      </c>
      <c r="D761" s="506" t="str">
        <f>IF($B761="","",IFERROR(VLOOKUP($B761,SERVIÇOS!$A:$F,3,0),IFERROR(VLOOKUP($B761,'COMPOSIÇÕES COMPLEMENTARES '!$C:$K,3,0),"")))</f>
        <v/>
      </c>
      <c r="E761" s="507"/>
      <c r="F761" s="508" t="str">
        <f>IF($B761="","",IFERROR(VLOOKUP($B761,SERVIÇOS!$A:$F,4,0),IFERROR(VLOOKUP($B761,'COMPOSIÇÕES COMPLEMENTARES '!$C:$K,6,0),"")))</f>
        <v/>
      </c>
      <c r="G761" s="508" t="str">
        <f>IF($B761="","",IFERROR(VLOOKUP($B761,SERVIÇOS!$A:$F,5,0),IFERROR(VLOOKUP($B761,'COMPOSIÇÕES COMPLEMENTARES '!$C:$K,7,0),"")))</f>
        <v/>
      </c>
      <c r="H761" s="508" t="str">
        <f t="shared" si="70"/>
        <v/>
      </c>
      <c r="I761" s="508" t="str">
        <f t="shared" si="71"/>
        <v/>
      </c>
      <c r="J761" s="508" t="str">
        <f t="shared" si="72"/>
        <v/>
      </c>
      <c r="K761" s="508" t="str">
        <f t="shared" si="73"/>
        <v/>
      </c>
      <c r="L761" s="508"/>
    </row>
    <row r="762" spans="1:12">
      <c r="A762" s="503"/>
      <c r="B762" s="504"/>
      <c r="C762" s="505" t="str">
        <f>IF($B762="","",IFERROR(VLOOKUP($B762,SERVIÇOS!$A:$F,2,0),IFERROR(VLOOKUP($B762,'COMPOSIÇÕES COMPLEMENTARES '!$C:$K,2,0),"")))</f>
        <v/>
      </c>
      <c r="D762" s="506" t="str">
        <f>IF($B762="","",IFERROR(VLOOKUP($B762,SERVIÇOS!$A:$F,3,0),IFERROR(VLOOKUP($B762,'COMPOSIÇÕES COMPLEMENTARES '!$C:$K,3,0),"")))</f>
        <v/>
      </c>
      <c r="E762" s="507"/>
      <c r="F762" s="508" t="str">
        <f>IF($B762="","",IFERROR(VLOOKUP($B762,SERVIÇOS!$A:$F,4,0),IFERROR(VLOOKUP($B762,'COMPOSIÇÕES COMPLEMENTARES '!$C:$K,6,0),"")))</f>
        <v/>
      </c>
      <c r="G762" s="508" t="str">
        <f>IF($B762="","",IFERROR(VLOOKUP($B762,SERVIÇOS!$A:$F,5,0),IFERROR(VLOOKUP($B762,'COMPOSIÇÕES COMPLEMENTARES '!$C:$K,7,0),"")))</f>
        <v/>
      </c>
      <c r="H762" s="508" t="str">
        <f t="shared" si="70"/>
        <v/>
      </c>
      <c r="I762" s="508" t="str">
        <f t="shared" si="71"/>
        <v/>
      </c>
      <c r="J762" s="508" t="str">
        <f t="shared" si="72"/>
        <v/>
      </c>
      <c r="K762" s="508" t="str">
        <f t="shared" si="73"/>
        <v/>
      </c>
      <c r="L762" s="508"/>
    </row>
    <row r="763" spans="1:12">
      <c r="A763" s="503"/>
      <c r="B763" s="504"/>
      <c r="C763" s="505" t="str">
        <f>IF($B763="","",IFERROR(VLOOKUP($B763,SERVIÇOS!$A:$F,2,0),IFERROR(VLOOKUP($B763,'COMPOSIÇÕES COMPLEMENTARES '!$C:$K,2,0),"")))</f>
        <v/>
      </c>
      <c r="D763" s="506" t="str">
        <f>IF($B763="","",IFERROR(VLOOKUP($B763,SERVIÇOS!$A:$F,3,0),IFERROR(VLOOKUP($B763,'COMPOSIÇÕES COMPLEMENTARES '!$C:$K,3,0),"")))</f>
        <v/>
      </c>
      <c r="E763" s="507"/>
      <c r="F763" s="508" t="str">
        <f>IF($B763="","",IFERROR(VLOOKUP($B763,SERVIÇOS!$A:$F,4,0),IFERROR(VLOOKUP($B763,'COMPOSIÇÕES COMPLEMENTARES '!$C:$K,6,0),"")))</f>
        <v/>
      </c>
      <c r="G763" s="508" t="str">
        <f>IF($B763="","",IFERROR(VLOOKUP($B763,SERVIÇOS!$A:$F,5,0),IFERROR(VLOOKUP($B763,'COMPOSIÇÕES COMPLEMENTARES '!$C:$K,7,0),"")))</f>
        <v/>
      </c>
      <c r="H763" s="508" t="str">
        <f t="shared" si="70"/>
        <v/>
      </c>
      <c r="I763" s="508" t="str">
        <f t="shared" si="71"/>
        <v/>
      </c>
      <c r="J763" s="508" t="str">
        <f t="shared" si="72"/>
        <v/>
      </c>
      <c r="K763" s="508" t="str">
        <f t="shared" si="73"/>
        <v/>
      </c>
      <c r="L763" s="508"/>
    </row>
    <row r="764" spans="1:12">
      <c r="A764" s="503"/>
      <c r="B764" s="504"/>
      <c r="C764" s="505" t="str">
        <f>IF($B764="","",IFERROR(VLOOKUP($B764,SERVIÇOS!$A:$F,2,0),IFERROR(VLOOKUP($B764,'COMPOSIÇÕES COMPLEMENTARES '!$C:$K,2,0),"")))</f>
        <v/>
      </c>
      <c r="D764" s="506" t="str">
        <f>IF($B764="","",IFERROR(VLOOKUP($B764,SERVIÇOS!$A:$F,3,0),IFERROR(VLOOKUP($B764,'COMPOSIÇÕES COMPLEMENTARES '!$C:$K,3,0),"")))</f>
        <v/>
      </c>
      <c r="E764" s="507"/>
      <c r="F764" s="508" t="str">
        <f>IF($B764="","",IFERROR(VLOOKUP($B764,SERVIÇOS!$A:$F,4,0),IFERROR(VLOOKUP($B764,'COMPOSIÇÕES COMPLEMENTARES '!$C:$K,6,0),"")))</f>
        <v/>
      </c>
      <c r="G764" s="508" t="str">
        <f>IF($B764="","",IFERROR(VLOOKUP($B764,SERVIÇOS!$A:$F,5,0),IFERROR(VLOOKUP($B764,'COMPOSIÇÕES COMPLEMENTARES '!$C:$K,7,0),"")))</f>
        <v/>
      </c>
      <c r="H764" s="508" t="str">
        <f t="shared" si="70"/>
        <v/>
      </c>
      <c r="I764" s="508" t="str">
        <f t="shared" si="71"/>
        <v/>
      </c>
      <c r="J764" s="508" t="str">
        <f t="shared" si="72"/>
        <v/>
      </c>
      <c r="K764" s="508" t="str">
        <f t="shared" si="73"/>
        <v/>
      </c>
      <c r="L764" s="508"/>
    </row>
    <row r="765" spans="1:12">
      <c r="A765" s="503"/>
      <c r="B765" s="504"/>
      <c r="C765" s="505" t="str">
        <f>IF($B765="","",IFERROR(VLOOKUP($B765,SERVIÇOS!$A:$F,2,0),IFERROR(VLOOKUP($B765,'COMPOSIÇÕES COMPLEMENTARES '!$C:$K,2,0),"")))</f>
        <v/>
      </c>
      <c r="D765" s="506" t="str">
        <f>IF($B765="","",IFERROR(VLOOKUP($B765,SERVIÇOS!$A:$F,3,0),IFERROR(VLOOKUP($B765,'COMPOSIÇÕES COMPLEMENTARES '!$C:$K,3,0),"")))</f>
        <v/>
      </c>
      <c r="E765" s="507"/>
      <c r="F765" s="508" t="str">
        <f>IF($B765="","",IFERROR(VLOOKUP($B765,SERVIÇOS!$A:$F,4,0),IFERROR(VLOOKUP($B765,'COMPOSIÇÕES COMPLEMENTARES '!$C:$K,6,0),"")))</f>
        <v/>
      </c>
      <c r="G765" s="508" t="str">
        <f>IF($B765="","",IFERROR(VLOOKUP($B765,SERVIÇOS!$A:$F,5,0),IFERROR(VLOOKUP($B765,'COMPOSIÇÕES COMPLEMENTARES '!$C:$K,7,0),"")))</f>
        <v/>
      </c>
      <c r="H765" s="508" t="str">
        <f t="shared" si="70"/>
        <v/>
      </c>
      <c r="I765" s="508" t="str">
        <f t="shared" si="71"/>
        <v/>
      </c>
      <c r="J765" s="508" t="str">
        <f t="shared" si="72"/>
        <v/>
      </c>
      <c r="K765" s="508" t="str">
        <f t="shared" si="73"/>
        <v/>
      </c>
      <c r="L765" s="508"/>
    </row>
    <row r="766" spans="1:12">
      <c r="A766" s="503"/>
      <c r="B766" s="504"/>
      <c r="C766" s="505" t="str">
        <f>IF($B766="","",IFERROR(VLOOKUP($B766,SERVIÇOS!$A:$F,2,0),IFERROR(VLOOKUP($B766,'COMPOSIÇÕES COMPLEMENTARES '!$C:$K,2,0),"")))</f>
        <v/>
      </c>
      <c r="D766" s="506" t="str">
        <f>IF($B766="","",IFERROR(VLOOKUP($B766,SERVIÇOS!$A:$F,3,0),IFERROR(VLOOKUP($B766,'COMPOSIÇÕES COMPLEMENTARES '!$C:$K,3,0),"")))</f>
        <v/>
      </c>
      <c r="E766" s="507"/>
      <c r="F766" s="508" t="str">
        <f>IF($B766="","",IFERROR(VLOOKUP($B766,SERVIÇOS!$A:$F,4,0),IFERROR(VLOOKUP($B766,'COMPOSIÇÕES COMPLEMENTARES '!$C:$K,6,0),"")))</f>
        <v/>
      </c>
      <c r="G766" s="508" t="str">
        <f>IF($B766="","",IFERROR(VLOOKUP($B766,SERVIÇOS!$A:$F,5,0),IFERROR(VLOOKUP($B766,'COMPOSIÇÕES COMPLEMENTARES '!$C:$K,7,0),"")))</f>
        <v/>
      </c>
      <c r="H766" s="508" t="str">
        <f t="shared" si="70"/>
        <v/>
      </c>
      <c r="I766" s="508" t="str">
        <f t="shared" si="71"/>
        <v/>
      </c>
      <c r="J766" s="508" t="str">
        <f t="shared" si="72"/>
        <v/>
      </c>
      <c r="K766" s="508" t="str">
        <f t="shared" si="73"/>
        <v/>
      </c>
      <c r="L766" s="508"/>
    </row>
    <row r="767" spans="1:12">
      <c r="A767" s="503"/>
      <c r="B767" s="504"/>
      <c r="C767" s="505" t="str">
        <f>IF($B767="","",IFERROR(VLOOKUP($B767,SERVIÇOS!$A:$F,2,0),IFERROR(VLOOKUP($B767,'COMPOSIÇÕES COMPLEMENTARES '!$C:$K,2,0),"")))</f>
        <v/>
      </c>
      <c r="D767" s="506" t="str">
        <f>IF($B767="","",IFERROR(VLOOKUP($B767,SERVIÇOS!$A:$F,3,0),IFERROR(VLOOKUP($B767,'COMPOSIÇÕES COMPLEMENTARES '!$C:$K,3,0),"")))</f>
        <v/>
      </c>
      <c r="E767" s="507"/>
      <c r="F767" s="508" t="str">
        <f>IF($B767="","",IFERROR(VLOOKUP($B767,SERVIÇOS!$A:$F,4,0),IFERROR(VLOOKUP($B767,'COMPOSIÇÕES COMPLEMENTARES '!$C:$K,6,0),"")))</f>
        <v/>
      </c>
      <c r="G767" s="508" t="str">
        <f>IF($B767="","",IFERROR(VLOOKUP($B767,SERVIÇOS!$A:$F,5,0),IFERROR(VLOOKUP($B767,'COMPOSIÇÕES COMPLEMENTARES '!$C:$K,7,0),"")))</f>
        <v/>
      </c>
      <c r="H767" s="508" t="str">
        <f t="shared" si="70"/>
        <v/>
      </c>
      <c r="I767" s="508" t="str">
        <f t="shared" si="71"/>
        <v/>
      </c>
      <c r="J767" s="508" t="str">
        <f t="shared" si="72"/>
        <v/>
      </c>
      <c r="K767" s="508" t="str">
        <f t="shared" si="73"/>
        <v/>
      </c>
      <c r="L767" s="508"/>
    </row>
    <row r="768" spans="1:12">
      <c r="A768" s="503"/>
      <c r="B768" s="504"/>
      <c r="C768" s="505" t="str">
        <f>IF($B768="","",IFERROR(VLOOKUP($B768,SERVIÇOS!$A:$F,2,0),IFERROR(VLOOKUP($B768,'COMPOSIÇÕES COMPLEMENTARES '!$C:$K,2,0),"")))</f>
        <v/>
      </c>
      <c r="D768" s="506" t="str">
        <f>IF($B768="","",IFERROR(VLOOKUP($B768,SERVIÇOS!$A:$F,3,0),IFERROR(VLOOKUP($B768,'COMPOSIÇÕES COMPLEMENTARES '!$C:$K,3,0),"")))</f>
        <v/>
      </c>
      <c r="E768" s="507"/>
      <c r="F768" s="508" t="str">
        <f>IF($B768="","",IFERROR(VLOOKUP($B768,SERVIÇOS!$A:$F,4,0),IFERROR(VLOOKUP($B768,'COMPOSIÇÕES COMPLEMENTARES '!$C:$K,6,0),"")))</f>
        <v/>
      </c>
      <c r="G768" s="508" t="str">
        <f>IF($B768="","",IFERROR(VLOOKUP($B768,SERVIÇOS!$A:$F,5,0),IFERROR(VLOOKUP($B768,'COMPOSIÇÕES COMPLEMENTARES '!$C:$K,7,0),"")))</f>
        <v/>
      </c>
      <c r="H768" s="508" t="str">
        <f t="shared" si="70"/>
        <v/>
      </c>
      <c r="I768" s="508" t="str">
        <f t="shared" si="71"/>
        <v/>
      </c>
      <c r="J768" s="508" t="str">
        <f t="shared" si="72"/>
        <v/>
      </c>
      <c r="K768" s="508" t="str">
        <f t="shared" si="73"/>
        <v/>
      </c>
      <c r="L768" s="508"/>
    </row>
    <row r="769" spans="1:12">
      <c r="A769" s="503"/>
      <c r="B769" s="504"/>
      <c r="C769" s="505" t="str">
        <f>IF($B769="","",IFERROR(VLOOKUP($B769,SERVIÇOS!$A:$F,2,0),IFERROR(VLOOKUP($B769,'COMPOSIÇÕES COMPLEMENTARES '!$C:$K,2,0),"")))</f>
        <v/>
      </c>
      <c r="D769" s="506" t="str">
        <f>IF($B769="","",IFERROR(VLOOKUP($B769,SERVIÇOS!$A:$F,3,0),IFERROR(VLOOKUP($B769,'COMPOSIÇÕES COMPLEMENTARES '!$C:$K,3,0),"")))</f>
        <v/>
      </c>
      <c r="E769" s="507"/>
      <c r="F769" s="508" t="str">
        <f>IF($B769="","",IFERROR(VLOOKUP($B769,SERVIÇOS!$A:$F,4,0),IFERROR(VLOOKUP($B769,'COMPOSIÇÕES COMPLEMENTARES '!$C:$K,6,0),"")))</f>
        <v/>
      </c>
      <c r="G769" s="508" t="str">
        <f>IF($B769="","",IFERROR(VLOOKUP($B769,SERVIÇOS!$A:$F,5,0),IFERROR(VLOOKUP($B769,'COMPOSIÇÕES COMPLEMENTARES '!$C:$K,7,0),"")))</f>
        <v/>
      </c>
      <c r="H769" s="508" t="str">
        <f t="shared" si="70"/>
        <v/>
      </c>
      <c r="I769" s="508" t="str">
        <f t="shared" si="71"/>
        <v/>
      </c>
      <c r="J769" s="508" t="str">
        <f t="shared" si="72"/>
        <v/>
      </c>
      <c r="K769" s="508" t="str">
        <f t="shared" si="73"/>
        <v/>
      </c>
      <c r="L769" s="508"/>
    </row>
    <row r="770" spans="1:12">
      <c r="A770" s="503"/>
      <c r="B770" s="504"/>
      <c r="C770" s="505" t="str">
        <f>IF($B770="","",IFERROR(VLOOKUP($B770,SERVIÇOS!$A:$F,2,0),IFERROR(VLOOKUP($B770,'COMPOSIÇÕES COMPLEMENTARES '!$C:$K,2,0),"")))</f>
        <v/>
      </c>
      <c r="D770" s="506" t="str">
        <f>IF($B770="","",IFERROR(VLOOKUP($B770,SERVIÇOS!$A:$F,3,0),IFERROR(VLOOKUP($B770,'COMPOSIÇÕES COMPLEMENTARES '!$C:$K,3,0),"")))</f>
        <v/>
      </c>
      <c r="E770" s="507"/>
      <c r="F770" s="508" t="str">
        <f>IF($B770="","",IFERROR(VLOOKUP($B770,SERVIÇOS!$A:$F,4,0),IFERROR(VLOOKUP($B770,'COMPOSIÇÕES COMPLEMENTARES '!$C:$K,6,0),"")))</f>
        <v/>
      </c>
      <c r="G770" s="508" t="str">
        <f>IF($B770="","",IFERROR(VLOOKUP($B770,SERVIÇOS!$A:$F,5,0),IFERROR(VLOOKUP($B770,'COMPOSIÇÕES COMPLEMENTARES '!$C:$K,7,0),"")))</f>
        <v/>
      </c>
      <c r="H770" s="508" t="str">
        <f t="shared" si="70"/>
        <v/>
      </c>
      <c r="I770" s="508" t="str">
        <f t="shared" si="71"/>
        <v/>
      </c>
      <c r="J770" s="508" t="str">
        <f t="shared" si="72"/>
        <v/>
      </c>
      <c r="K770" s="508" t="str">
        <f t="shared" si="73"/>
        <v/>
      </c>
      <c r="L770" s="508"/>
    </row>
    <row r="771" spans="1:12">
      <c r="A771" s="503"/>
      <c r="B771" s="504"/>
      <c r="C771" s="505" t="str">
        <f>IF($B771="","",IFERROR(VLOOKUP($B771,SERVIÇOS!$A:$F,2,0),IFERROR(VLOOKUP($B771,'COMPOSIÇÕES COMPLEMENTARES '!$C:$K,2,0),"")))</f>
        <v/>
      </c>
      <c r="D771" s="506" t="str">
        <f>IF($B771="","",IFERROR(VLOOKUP($B771,SERVIÇOS!$A:$F,3,0),IFERROR(VLOOKUP($B771,'COMPOSIÇÕES COMPLEMENTARES '!$C:$K,3,0),"")))</f>
        <v/>
      </c>
      <c r="E771" s="507"/>
      <c r="F771" s="508" t="str">
        <f>IF($B771="","",IFERROR(VLOOKUP($B771,SERVIÇOS!$A:$F,4,0),IFERROR(VLOOKUP($B771,'COMPOSIÇÕES COMPLEMENTARES '!$C:$K,6,0),"")))</f>
        <v/>
      </c>
      <c r="G771" s="508" t="str">
        <f>IF($B771="","",IFERROR(VLOOKUP($B771,SERVIÇOS!$A:$F,5,0),IFERROR(VLOOKUP($B771,'COMPOSIÇÕES COMPLEMENTARES '!$C:$K,7,0),"")))</f>
        <v/>
      </c>
      <c r="H771" s="508" t="str">
        <f t="shared" si="70"/>
        <v/>
      </c>
      <c r="I771" s="508" t="str">
        <f t="shared" si="71"/>
        <v/>
      </c>
      <c r="J771" s="508" t="str">
        <f t="shared" si="72"/>
        <v/>
      </c>
      <c r="K771" s="508" t="str">
        <f t="shared" si="73"/>
        <v/>
      </c>
      <c r="L771" s="508"/>
    </row>
    <row r="772" spans="1:12">
      <c r="A772" s="503"/>
      <c r="B772" s="504"/>
      <c r="C772" s="505" t="str">
        <f>IF($B772="","",IFERROR(VLOOKUP($B772,SERVIÇOS!$A:$F,2,0),IFERROR(VLOOKUP($B772,'COMPOSIÇÕES COMPLEMENTARES '!$C:$K,2,0),"")))</f>
        <v/>
      </c>
      <c r="D772" s="506" t="str">
        <f>IF($B772="","",IFERROR(VLOOKUP($B772,SERVIÇOS!$A:$F,3,0),IFERROR(VLOOKUP($B772,'COMPOSIÇÕES COMPLEMENTARES '!$C:$K,3,0),"")))</f>
        <v/>
      </c>
      <c r="E772" s="507"/>
      <c r="F772" s="508" t="str">
        <f>IF($B772="","",IFERROR(VLOOKUP($B772,SERVIÇOS!$A:$F,4,0),IFERROR(VLOOKUP($B772,'COMPOSIÇÕES COMPLEMENTARES '!$C:$K,6,0),"")))</f>
        <v/>
      </c>
      <c r="G772" s="508" t="str">
        <f>IF($B772="","",IFERROR(VLOOKUP($B772,SERVIÇOS!$A:$F,5,0),IFERROR(VLOOKUP($B772,'COMPOSIÇÕES COMPLEMENTARES '!$C:$K,7,0),"")))</f>
        <v/>
      </c>
      <c r="H772" s="508" t="str">
        <f t="shared" si="70"/>
        <v/>
      </c>
      <c r="I772" s="508" t="str">
        <f t="shared" si="71"/>
        <v/>
      </c>
      <c r="J772" s="508" t="str">
        <f t="shared" si="72"/>
        <v/>
      </c>
      <c r="K772" s="508" t="str">
        <f t="shared" si="73"/>
        <v/>
      </c>
      <c r="L772" s="508"/>
    </row>
    <row r="773" spans="1:12">
      <c r="A773" s="503"/>
      <c r="B773" s="504"/>
      <c r="C773" s="505" t="str">
        <f>IF($B773="","",IFERROR(VLOOKUP($B773,SERVIÇOS!$A:$F,2,0),IFERROR(VLOOKUP($B773,'COMPOSIÇÕES COMPLEMENTARES '!$C:$K,2,0),"")))</f>
        <v/>
      </c>
      <c r="D773" s="506" t="str">
        <f>IF($B773="","",IFERROR(VLOOKUP($B773,SERVIÇOS!$A:$F,3,0),IFERROR(VLOOKUP($B773,'COMPOSIÇÕES COMPLEMENTARES '!$C:$K,3,0),"")))</f>
        <v/>
      </c>
      <c r="E773" s="507"/>
      <c r="F773" s="508" t="str">
        <f>IF($B773="","",IFERROR(VLOOKUP($B773,SERVIÇOS!$A:$F,4,0),IFERROR(VLOOKUP($B773,'COMPOSIÇÕES COMPLEMENTARES '!$C:$K,6,0),"")))</f>
        <v/>
      </c>
      <c r="G773" s="508" t="str">
        <f>IF($B773="","",IFERROR(VLOOKUP($B773,SERVIÇOS!$A:$F,5,0),IFERROR(VLOOKUP($B773,'COMPOSIÇÕES COMPLEMENTARES '!$C:$K,7,0),"")))</f>
        <v/>
      </c>
      <c r="H773" s="508" t="str">
        <f t="shared" si="70"/>
        <v/>
      </c>
      <c r="I773" s="508" t="str">
        <f t="shared" si="71"/>
        <v/>
      </c>
      <c r="J773" s="508" t="str">
        <f t="shared" si="72"/>
        <v/>
      </c>
      <c r="K773" s="508" t="str">
        <f t="shared" si="73"/>
        <v/>
      </c>
      <c r="L773" s="508"/>
    </row>
    <row r="774" spans="1:12">
      <c r="A774" s="503"/>
      <c r="B774" s="504"/>
      <c r="C774" s="505" t="str">
        <f>IF($B774="","",IFERROR(VLOOKUP($B774,SERVIÇOS!$A:$F,2,0),IFERROR(VLOOKUP($B774,'COMPOSIÇÕES COMPLEMENTARES '!$C:$K,2,0),"")))</f>
        <v/>
      </c>
      <c r="D774" s="506" t="str">
        <f>IF($B774="","",IFERROR(VLOOKUP($B774,SERVIÇOS!$A:$F,3,0),IFERROR(VLOOKUP($B774,'COMPOSIÇÕES COMPLEMENTARES '!$C:$K,3,0),"")))</f>
        <v/>
      </c>
      <c r="E774" s="507"/>
      <c r="F774" s="508" t="str">
        <f>IF($B774="","",IFERROR(VLOOKUP($B774,SERVIÇOS!$A:$F,4,0),IFERROR(VLOOKUP($B774,'COMPOSIÇÕES COMPLEMENTARES '!$C:$K,6,0),"")))</f>
        <v/>
      </c>
      <c r="G774" s="508" t="str">
        <f>IF($B774="","",IFERROR(VLOOKUP($B774,SERVIÇOS!$A:$F,5,0),IFERROR(VLOOKUP($B774,'COMPOSIÇÕES COMPLEMENTARES '!$C:$K,7,0),"")))</f>
        <v/>
      </c>
      <c r="H774" s="508" t="str">
        <f t="shared" si="70"/>
        <v/>
      </c>
      <c r="I774" s="508" t="str">
        <f t="shared" si="71"/>
        <v/>
      </c>
      <c r="J774" s="508" t="str">
        <f t="shared" si="72"/>
        <v/>
      </c>
      <c r="K774" s="508" t="str">
        <f t="shared" si="73"/>
        <v/>
      </c>
      <c r="L774" s="508"/>
    </row>
    <row r="775" spans="1:12">
      <c r="A775" s="503"/>
      <c r="B775" s="504"/>
      <c r="C775" s="505" t="str">
        <f>IF($B775="","",IFERROR(VLOOKUP($B775,SERVIÇOS!$A:$F,2,0),IFERROR(VLOOKUP($B775,'COMPOSIÇÕES COMPLEMENTARES '!$C:$K,2,0),"")))</f>
        <v/>
      </c>
      <c r="D775" s="506" t="str">
        <f>IF($B775="","",IFERROR(VLOOKUP($B775,SERVIÇOS!$A:$F,3,0),IFERROR(VLOOKUP($B775,'COMPOSIÇÕES COMPLEMENTARES '!$C:$K,3,0),"")))</f>
        <v/>
      </c>
      <c r="E775" s="507"/>
      <c r="F775" s="508" t="str">
        <f>IF($B775="","",IFERROR(VLOOKUP($B775,SERVIÇOS!$A:$F,4,0),IFERROR(VLOOKUP($B775,'COMPOSIÇÕES COMPLEMENTARES '!$C:$K,6,0),"")))</f>
        <v/>
      </c>
      <c r="G775" s="508" t="str">
        <f>IF($B775="","",IFERROR(VLOOKUP($B775,SERVIÇOS!$A:$F,5,0),IFERROR(VLOOKUP($B775,'COMPOSIÇÕES COMPLEMENTARES '!$C:$K,7,0),"")))</f>
        <v/>
      </c>
      <c r="H775" s="508" t="str">
        <f t="shared" si="70"/>
        <v/>
      </c>
      <c r="I775" s="508" t="str">
        <f t="shared" si="71"/>
        <v/>
      </c>
      <c r="J775" s="508" t="str">
        <f t="shared" si="72"/>
        <v/>
      </c>
      <c r="K775" s="508" t="str">
        <f t="shared" si="73"/>
        <v/>
      </c>
      <c r="L775" s="508"/>
    </row>
    <row r="776" spans="1:12">
      <c r="A776" s="503"/>
      <c r="B776" s="504"/>
      <c r="C776" s="505" t="str">
        <f>IF($B776="","",IFERROR(VLOOKUP($B776,SERVIÇOS!$A:$F,2,0),IFERROR(VLOOKUP($B776,'COMPOSIÇÕES COMPLEMENTARES '!$C:$K,2,0),"")))</f>
        <v/>
      </c>
      <c r="D776" s="506" t="str">
        <f>IF($B776="","",IFERROR(VLOOKUP($B776,SERVIÇOS!$A:$F,3,0),IFERROR(VLOOKUP($B776,'COMPOSIÇÕES COMPLEMENTARES '!$C:$K,3,0),"")))</f>
        <v/>
      </c>
      <c r="E776" s="507"/>
      <c r="F776" s="508" t="str">
        <f>IF($B776="","",IFERROR(VLOOKUP($B776,SERVIÇOS!$A:$F,4,0),IFERROR(VLOOKUP($B776,'COMPOSIÇÕES COMPLEMENTARES '!$C:$K,6,0),"")))</f>
        <v/>
      </c>
      <c r="G776" s="508" t="str">
        <f>IF($B776="","",IFERROR(VLOOKUP($B776,SERVIÇOS!$A:$F,5,0),IFERROR(VLOOKUP($B776,'COMPOSIÇÕES COMPLEMENTARES '!$C:$K,7,0),"")))</f>
        <v/>
      </c>
      <c r="H776" s="508" t="str">
        <f t="shared" si="70"/>
        <v/>
      </c>
      <c r="I776" s="508" t="str">
        <f t="shared" si="71"/>
        <v/>
      </c>
      <c r="J776" s="508" t="str">
        <f t="shared" si="72"/>
        <v/>
      </c>
      <c r="K776" s="508" t="str">
        <f t="shared" si="73"/>
        <v/>
      </c>
      <c r="L776" s="508"/>
    </row>
    <row r="777" spans="1:12">
      <c r="A777" s="503"/>
      <c r="B777" s="504"/>
      <c r="C777" s="505" t="str">
        <f>IF($B777="","",IFERROR(VLOOKUP($B777,SERVIÇOS!$A:$F,2,0),IFERROR(VLOOKUP($B777,'COMPOSIÇÕES COMPLEMENTARES '!$C:$K,2,0),"")))</f>
        <v/>
      </c>
      <c r="D777" s="506" t="str">
        <f>IF($B777="","",IFERROR(VLOOKUP($B777,SERVIÇOS!$A:$F,3,0),IFERROR(VLOOKUP($B777,'COMPOSIÇÕES COMPLEMENTARES '!$C:$K,3,0),"")))</f>
        <v/>
      </c>
      <c r="E777" s="507"/>
      <c r="F777" s="508" t="str">
        <f>IF($B777="","",IFERROR(VLOOKUP($B777,SERVIÇOS!$A:$F,4,0),IFERROR(VLOOKUP($B777,'COMPOSIÇÕES COMPLEMENTARES '!$C:$K,6,0),"")))</f>
        <v/>
      </c>
      <c r="G777" s="508" t="str">
        <f>IF($B777="","",IFERROR(VLOOKUP($B777,SERVIÇOS!$A:$F,5,0),IFERROR(VLOOKUP($B777,'COMPOSIÇÕES COMPLEMENTARES '!$C:$K,7,0),"")))</f>
        <v/>
      </c>
      <c r="H777" s="508" t="str">
        <f t="shared" si="70"/>
        <v/>
      </c>
      <c r="I777" s="508" t="str">
        <f t="shared" si="71"/>
        <v/>
      </c>
      <c r="J777" s="508" t="str">
        <f t="shared" si="72"/>
        <v/>
      </c>
      <c r="K777" s="508" t="str">
        <f t="shared" si="73"/>
        <v/>
      </c>
      <c r="L777" s="508"/>
    </row>
    <row r="778" spans="1:12">
      <c r="A778" s="503"/>
      <c r="B778" s="504"/>
      <c r="C778" s="505" t="str">
        <f>IF($B778="","",IFERROR(VLOOKUP($B778,SERVIÇOS!$A:$F,2,0),IFERROR(VLOOKUP($B778,'COMPOSIÇÕES COMPLEMENTARES '!$C:$K,2,0),"")))</f>
        <v/>
      </c>
      <c r="D778" s="506" t="str">
        <f>IF($B778="","",IFERROR(VLOOKUP($B778,SERVIÇOS!$A:$F,3,0),IFERROR(VLOOKUP($B778,'COMPOSIÇÕES COMPLEMENTARES '!$C:$K,3,0),"")))</f>
        <v/>
      </c>
      <c r="E778" s="507"/>
      <c r="F778" s="508" t="str">
        <f>IF($B778="","",IFERROR(VLOOKUP($B778,SERVIÇOS!$A:$F,4,0),IFERROR(VLOOKUP($B778,'COMPOSIÇÕES COMPLEMENTARES '!$C:$K,6,0),"")))</f>
        <v/>
      </c>
      <c r="G778" s="508" t="str">
        <f>IF($B778="","",IFERROR(VLOOKUP($B778,SERVIÇOS!$A:$F,5,0),IFERROR(VLOOKUP($B778,'COMPOSIÇÕES COMPLEMENTARES '!$C:$K,7,0),"")))</f>
        <v/>
      </c>
      <c r="H778" s="508" t="str">
        <f t="shared" si="70"/>
        <v/>
      </c>
      <c r="I778" s="508" t="str">
        <f t="shared" si="71"/>
        <v/>
      </c>
      <c r="J778" s="508" t="str">
        <f t="shared" si="72"/>
        <v/>
      </c>
      <c r="K778" s="508" t="str">
        <f t="shared" si="73"/>
        <v/>
      </c>
      <c r="L778" s="508"/>
    </row>
    <row r="779" spans="1:12">
      <c r="A779" s="503"/>
      <c r="B779" s="504"/>
      <c r="C779" s="505" t="str">
        <f>IF($B779="","",IFERROR(VLOOKUP($B779,SERVIÇOS!$A:$F,2,0),IFERROR(VLOOKUP($B779,'COMPOSIÇÕES COMPLEMENTARES '!$C:$K,2,0),"")))</f>
        <v/>
      </c>
      <c r="D779" s="506" t="str">
        <f>IF($B779="","",IFERROR(VLOOKUP($B779,SERVIÇOS!$A:$F,3,0),IFERROR(VLOOKUP($B779,'COMPOSIÇÕES COMPLEMENTARES '!$C:$K,3,0),"")))</f>
        <v/>
      </c>
      <c r="E779" s="507"/>
      <c r="F779" s="508" t="str">
        <f>IF($B779="","",IFERROR(VLOOKUP($B779,SERVIÇOS!$A:$F,4,0),IFERROR(VLOOKUP($B779,'COMPOSIÇÕES COMPLEMENTARES '!$C:$K,6,0),"")))</f>
        <v/>
      </c>
      <c r="G779" s="508" t="str">
        <f>IF($B779="","",IFERROR(VLOOKUP($B779,SERVIÇOS!$A:$F,5,0),IFERROR(VLOOKUP($B779,'COMPOSIÇÕES COMPLEMENTARES '!$C:$K,7,0),"")))</f>
        <v/>
      </c>
      <c r="H779" s="508" t="str">
        <f t="shared" si="70"/>
        <v/>
      </c>
      <c r="I779" s="508" t="str">
        <f t="shared" si="71"/>
        <v/>
      </c>
      <c r="J779" s="508" t="str">
        <f t="shared" si="72"/>
        <v/>
      </c>
      <c r="K779" s="508" t="str">
        <f t="shared" si="73"/>
        <v/>
      </c>
      <c r="L779" s="508"/>
    </row>
    <row r="780" spans="1:12">
      <c r="A780" s="503"/>
      <c r="B780" s="504"/>
      <c r="C780" s="505" t="str">
        <f>IF($B780="","",IFERROR(VLOOKUP($B780,SERVIÇOS!$A:$F,2,0),IFERROR(VLOOKUP($B780,'COMPOSIÇÕES COMPLEMENTARES '!$C:$K,2,0),"")))</f>
        <v/>
      </c>
      <c r="D780" s="506" t="str">
        <f>IF($B780="","",IFERROR(VLOOKUP($B780,SERVIÇOS!$A:$F,3,0),IFERROR(VLOOKUP($B780,'COMPOSIÇÕES COMPLEMENTARES '!$C:$K,3,0),"")))</f>
        <v/>
      </c>
      <c r="E780" s="507"/>
      <c r="F780" s="508" t="str">
        <f>IF($B780="","",IFERROR(VLOOKUP($B780,SERVIÇOS!$A:$F,4,0),IFERROR(VLOOKUP($B780,'COMPOSIÇÕES COMPLEMENTARES '!$C:$K,6,0),"")))</f>
        <v/>
      </c>
      <c r="G780" s="508" t="str">
        <f>IF($B780="","",IFERROR(VLOOKUP($B780,SERVIÇOS!$A:$F,5,0),IFERROR(VLOOKUP($B780,'COMPOSIÇÕES COMPLEMENTARES '!$C:$K,7,0),"")))</f>
        <v/>
      </c>
      <c r="H780" s="508" t="str">
        <f t="shared" si="70"/>
        <v/>
      </c>
      <c r="I780" s="508" t="str">
        <f t="shared" si="71"/>
        <v/>
      </c>
      <c r="J780" s="508" t="str">
        <f t="shared" si="72"/>
        <v/>
      </c>
      <c r="K780" s="508" t="str">
        <f t="shared" si="73"/>
        <v/>
      </c>
      <c r="L780" s="508"/>
    </row>
    <row r="781" spans="1:12">
      <c r="A781" s="503"/>
      <c r="B781" s="504"/>
      <c r="C781" s="505" t="str">
        <f>IF($B781="","",IFERROR(VLOOKUP($B781,SERVIÇOS!$A:$F,2,0),IFERROR(VLOOKUP($B781,'COMPOSIÇÕES COMPLEMENTARES '!$C:$K,2,0),"")))</f>
        <v/>
      </c>
      <c r="D781" s="506" t="str">
        <f>IF($B781="","",IFERROR(VLOOKUP($B781,SERVIÇOS!$A:$F,3,0),IFERROR(VLOOKUP($B781,'COMPOSIÇÕES COMPLEMENTARES '!$C:$K,3,0),"")))</f>
        <v/>
      </c>
      <c r="E781" s="507"/>
      <c r="F781" s="508" t="str">
        <f>IF($B781="","",IFERROR(VLOOKUP($B781,SERVIÇOS!$A:$F,4,0),IFERROR(VLOOKUP($B781,'COMPOSIÇÕES COMPLEMENTARES '!$C:$K,6,0),"")))</f>
        <v/>
      </c>
      <c r="G781" s="508" t="str">
        <f>IF($B781="","",IFERROR(VLOOKUP($B781,SERVIÇOS!$A:$F,5,0),IFERROR(VLOOKUP($B781,'COMPOSIÇÕES COMPLEMENTARES '!$C:$K,7,0),"")))</f>
        <v/>
      </c>
      <c r="H781" s="508" t="str">
        <f t="shared" si="70"/>
        <v/>
      </c>
      <c r="I781" s="508" t="str">
        <f t="shared" si="71"/>
        <v/>
      </c>
      <c r="J781" s="508" t="str">
        <f t="shared" si="72"/>
        <v/>
      </c>
      <c r="K781" s="508" t="str">
        <f t="shared" si="73"/>
        <v/>
      </c>
      <c r="L781" s="508"/>
    </row>
    <row r="782" spans="1:12">
      <c r="A782" s="503"/>
      <c r="B782" s="504"/>
      <c r="C782" s="505" t="str">
        <f>IF($B782="","",IFERROR(VLOOKUP($B782,SERVIÇOS!$A:$F,2,0),IFERROR(VLOOKUP($B782,'COMPOSIÇÕES COMPLEMENTARES '!$C:$K,2,0),"")))</f>
        <v/>
      </c>
      <c r="D782" s="506" t="str">
        <f>IF($B782="","",IFERROR(VLOOKUP($B782,SERVIÇOS!$A:$F,3,0),IFERROR(VLOOKUP($B782,'COMPOSIÇÕES COMPLEMENTARES '!$C:$K,3,0),"")))</f>
        <v/>
      </c>
      <c r="E782" s="507"/>
      <c r="F782" s="508" t="str">
        <f>IF($B782="","",IFERROR(VLOOKUP($B782,SERVIÇOS!$A:$F,4,0),IFERROR(VLOOKUP($B782,'COMPOSIÇÕES COMPLEMENTARES '!$C:$K,6,0),"")))</f>
        <v/>
      </c>
      <c r="G782" s="508" t="str">
        <f>IF($B782="","",IFERROR(VLOOKUP($B782,SERVIÇOS!$A:$F,5,0),IFERROR(VLOOKUP($B782,'COMPOSIÇÕES COMPLEMENTARES '!$C:$K,7,0),"")))</f>
        <v/>
      </c>
      <c r="H782" s="508" t="str">
        <f t="shared" si="70"/>
        <v/>
      </c>
      <c r="I782" s="508" t="str">
        <f t="shared" si="71"/>
        <v/>
      </c>
      <c r="J782" s="508" t="str">
        <f t="shared" si="72"/>
        <v/>
      </c>
      <c r="K782" s="508" t="str">
        <f t="shared" si="73"/>
        <v/>
      </c>
      <c r="L782" s="508"/>
    </row>
    <row r="783" spans="1:12">
      <c r="A783" s="503"/>
      <c r="B783" s="504"/>
      <c r="C783" s="505" t="str">
        <f>IF($B783="","",IFERROR(VLOOKUP($B783,SERVIÇOS!$A:$F,2,0),IFERROR(VLOOKUP($B783,'COMPOSIÇÕES COMPLEMENTARES '!$C:$K,2,0),"")))</f>
        <v/>
      </c>
      <c r="D783" s="506" t="str">
        <f>IF($B783="","",IFERROR(VLOOKUP($B783,SERVIÇOS!$A:$F,3,0),IFERROR(VLOOKUP($B783,'COMPOSIÇÕES COMPLEMENTARES '!$C:$K,3,0),"")))</f>
        <v/>
      </c>
      <c r="E783" s="507"/>
      <c r="F783" s="508" t="str">
        <f>IF($B783="","",IFERROR(VLOOKUP($B783,SERVIÇOS!$A:$F,4,0),IFERROR(VLOOKUP($B783,'COMPOSIÇÕES COMPLEMENTARES '!$C:$K,6,0),"")))</f>
        <v/>
      </c>
      <c r="G783" s="508" t="str">
        <f>IF($B783="","",IFERROR(VLOOKUP($B783,SERVIÇOS!$A:$F,5,0),IFERROR(VLOOKUP($B783,'COMPOSIÇÕES COMPLEMENTARES '!$C:$K,7,0),"")))</f>
        <v/>
      </c>
      <c r="H783" s="508" t="str">
        <f t="shared" si="70"/>
        <v/>
      </c>
      <c r="I783" s="508" t="str">
        <f t="shared" si="71"/>
        <v/>
      </c>
      <c r="J783" s="508" t="str">
        <f t="shared" si="72"/>
        <v/>
      </c>
      <c r="K783" s="508" t="str">
        <f t="shared" si="73"/>
        <v/>
      </c>
      <c r="L783" s="508"/>
    </row>
    <row r="784" spans="1:12">
      <c r="A784" s="503"/>
      <c r="B784" s="504"/>
      <c r="C784" s="505" t="str">
        <f>IF($B784="","",IFERROR(VLOOKUP($B784,SERVIÇOS!$A:$F,2,0),IFERROR(VLOOKUP($B784,'COMPOSIÇÕES COMPLEMENTARES '!$C:$K,2,0),"")))</f>
        <v/>
      </c>
      <c r="D784" s="506" t="str">
        <f>IF($B784="","",IFERROR(VLOOKUP($B784,SERVIÇOS!$A:$F,3,0),IFERROR(VLOOKUP($B784,'COMPOSIÇÕES COMPLEMENTARES '!$C:$K,3,0),"")))</f>
        <v/>
      </c>
      <c r="E784" s="507"/>
      <c r="F784" s="508" t="str">
        <f>IF($B784="","",IFERROR(VLOOKUP($B784,SERVIÇOS!$A:$F,4,0),IFERROR(VLOOKUP($B784,'COMPOSIÇÕES COMPLEMENTARES '!$C:$K,6,0),"")))</f>
        <v/>
      </c>
      <c r="G784" s="508" t="str">
        <f>IF($B784="","",IFERROR(VLOOKUP($B784,SERVIÇOS!$A:$F,5,0),IFERROR(VLOOKUP($B784,'COMPOSIÇÕES COMPLEMENTARES '!$C:$K,7,0),"")))</f>
        <v/>
      </c>
      <c r="H784" s="508" t="str">
        <f t="shared" si="70"/>
        <v/>
      </c>
      <c r="I784" s="508" t="str">
        <f t="shared" si="71"/>
        <v/>
      </c>
      <c r="J784" s="508" t="str">
        <f t="shared" si="72"/>
        <v/>
      </c>
      <c r="K784" s="508" t="str">
        <f t="shared" si="73"/>
        <v/>
      </c>
      <c r="L784" s="508"/>
    </row>
    <row r="785" spans="1:12">
      <c r="A785" s="503"/>
      <c r="B785" s="504"/>
      <c r="C785" s="505" t="str">
        <f>IF($B785="","",IFERROR(VLOOKUP($B785,SERVIÇOS!$A:$F,2,0),IFERROR(VLOOKUP($B785,'COMPOSIÇÕES COMPLEMENTARES '!$C:$K,2,0),"")))</f>
        <v/>
      </c>
      <c r="D785" s="506" t="str">
        <f>IF($B785="","",IFERROR(VLOOKUP($B785,SERVIÇOS!$A:$F,3,0),IFERROR(VLOOKUP($B785,'COMPOSIÇÕES COMPLEMENTARES '!$C:$K,3,0),"")))</f>
        <v/>
      </c>
      <c r="E785" s="507"/>
      <c r="F785" s="508" t="str">
        <f>IF($B785="","",IFERROR(VLOOKUP($B785,SERVIÇOS!$A:$F,4,0),IFERROR(VLOOKUP($B785,'COMPOSIÇÕES COMPLEMENTARES '!$C:$K,6,0),"")))</f>
        <v/>
      </c>
      <c r="G785" s="508" t="str">
        <f>IF($B785="","",IFERROR(VLOOKUP($B785,SERVIÇOS!$A:$F,5,0),IFERROR(VLOOKUP($B785,'COMPOSIÇÕES COMPLEMENTARES '!$C:$K,7,0),"")))</f>
        <v/>
      </c>
      <c r="H785" s="508" t="str">
        <f t="shared" si="70"/>
        <v/>
      </c>
      <c r="I785" s="508" t="str">
        <f t="shared" si="71"/>
        <v/>
      </c>
      <c r="J785" s="508" t="str">
        <f t="shared" si="72"/>
        <v/>
      </c>
      <c r="K785" s="508" t="str">
        <f t="shared" si="73"/>
        <v/>
      </c>
      <c r="L785" s="508"/>
    </row>
    <row r="786" spans="1:12">
      <c r="A786" s="503"/>
      <c r="B786" s="504"/>
      <c r="C786" s="505" t="str">
        <f>IF($B786="","",IFERROR(VLOOKUP($B786,SERVIÇOS!$A:$F,2,0),IFERROR(VLOOKUP($B786,'COMPOSIÇÕES COMPLEMENTARES '!$C:$K,2,0),"")))</f>
        <v/>
      </c>
      <c r="D786" s="506" t="str">
        <f>IF($B786="","",IFERROR(VLOOKUP($B786,SERVIÇOS!$A:$F,3,0),IFERROR(VLOOKUP($B786,'COMPOSIÇÕES COMPLEMENTARES '!$C:$K,3,0),"")))</f>
        <v/>
      </c>
      <c r="E786" s="507"/>
      <c r="F786" s="508" t="str">
        <f>IF($B786="","",IFERROR(VLOOKUP($B786,SERVIÇOS!$A:$F,4,0),IFERROR(VLOOKUP($B786,'COMPOSIÇÕES COMPLEMENTARES '!$C:$K,6,0),"")))</f>
        <v/>
      </c>
      <c r="G786" s="508" t="str">
        <f>IF($B786="","",IFERROR(VLOOKUP($B786,SERVIÇOS!$A:$F,5,0),IFERROR(VLOOKUP($B786,'COMPOSIÇÕES COMPLEMENTARES '!$C:$K,7,0),"")))</f>
        <v/>
      </c>
      <c r="H786" s="508" t="str">
        <f t="shared" si="70"/>
        <v/>
      </c>
      <c r="I786" s="508" t="str">
        <f t="shared" si="71"/>
        <v/>
      </c>
      <c r="J786" s="508" t="str">
        <f t="shared" si="72"/>
        <v/>
      </c>
      <c r="K786" s="508" t="str">
        <f t="shared" si="73"/>
        <v/>
      </c>
      <c r="L786" s="508"/>
    </row>
    <row r="787" spans="1:12">
      <c r="A787" s="503"/>
      <c r="B787" s="504"/>
      <c r="C787" s="505" t="str">
        <f>IF($B787="","",IFERROR(VLOOKUP($B787,SERVIÇOS!$A:$F,2,0),IFERROR(VLOOKUP($B787,'COMPOSIÇÕES COMPLEMENTARES '!$C:$K,2,0),"")))</f>
        <v/>
      </c>
      <c r="D787" s="506" t="str">
        <f>IF($B787="","",IFERROR(VLOOKUP($B787,SERVIÇOS!$A:$F,3,0),IFERROR(VLOOKUP($B787,'COMPOSIÇÕES COMPLEMENTARES '!$C:$K,3,0),"")))</f>
        <v/>
      </c>
      <c r="E787" s="507"/>
      <c r="F787" s="508" t="str">
        <f>IF($B787="","",IFERROR(VLOOKUP($B787,SERVIÇOS!$A:$F,4,0),IFERROR(VLOOKUP($B787,'COMPOSIÇÕES COMPLEMENTARES '!$C:$K,6,0),"")))</f>
        <v/>
      </c>
      <c r="G787" s="508" t="str">
        <f>IF($B787="","",IFERROR(VLOOKUP($B787,SERVIÇOS!$A:$F,5,0),IFERROR(VLOOKUP($B787,'COMPOSIÇÕES COMPLEMENTARES '!$C:$K,7,0),"")))</f>
        <v/>
      </c>
      <c r="H787" s="508" t="str">
        <f t="shared" si="70"/>
        <v/>
      </c>
      <c r="I787" s="508" t="str">
        <f t="shared" si="71"/>
        <v/>
      </c>
      <c r="J787" s="508" t="str">
        <f t="shared" si="72"/>
        <v/>
      </c>
      <c r="K787" s="508" t="str">
        <f t="shared" si="73"/>
        <v/>
      </c>
      <c r="L787" s="508"/>
    </row>
    <row r="788" spans="1:12">
      <c r="A788" s="503"/>
      <c r="B788" s="504"/>
      <c r="C788" s="505" t="str">
        <f>IF($B788="","",IFERROR(VLOOKUP($B788,SERVIÇOS!$A:$F,2,0),IFERROR(VLOOKUP($B788,'COMPOSIÇÕES COMPLEMENTARES '!$C:$K,2,0),"")))</f>
        <v/>
      </c>
      <c r="D788" s="506" t="str">
        <f>IF($B788="","",IFERROR(VLOOKUP($B788,SERVIÇOS!$A:$F,3,0),IFERROR(VLOOKUP($B788,'COMPOSIÇÕES COMPLEMENTARES '!$C:$K,3,0),"")))</f>
        <v/>
      </c>
      <c r="E788" s="507"/>
      <c r="F788" s="508" t="str">
        <f>IF($B788="","",IFERROR(VLOOKUP($B788,SERVIÇOS!$A:$F,4,0),IFERROR(VLOOKUP($B788,'COMPOSIÇÕES COMPLEMENTARES '!$C:$K,6,0),"")))</f>
        <v/>
      </c>
      <c r="G788" s="508" t="str">
        <f>IF($B788="","",IFERROR(VLOOKUP($B788,SERVIÇOS!$A:$F,5,0),IFERROR(VLOOKUP($B788,'COMPOSIÇÕES COMPLEMENTARES '!$C:$K,7,0),"")))</f>
        <v/>
      </c>
      <c r="H788" s="508" t="str">
        <f t="shared" si="70"/>
        <v/>
      </c>
      <c r="I788" s="508" t="str">
        <f t="shared" si="71"/>
        <v/>
      </c>
      <c r="J788" s="508" t="str">
        <f t="shared" si="72"/>
        <v/>
      </c>
      <c r="K788" s="508" t="str">
        <f t="shared" si="73"/>
        <v/>
      </c>
      <c r="L788" s="508"/>
    </row>
    <row r="789" spans="1:12">
      <c r="A789" s="503"/>
      <c r="B789" s="504"/>
      <c r="C789" s="505" t="str">
        <f>IF($B789="","",IFERROR(VLOOKUP($B789,SERVIÇOS!$A:$F,2,0),IFERROR(VLOOKUP($B789,'COMPOSIÇÕES COMPLEMENTARES '!$C:$K,2,0),"")))</f>
        <v/>
      </c>
      <c r="D789" s="506" t="str">
        <f>IF($B789="","",IFERROR(VLOOKUP($B789,SERVIÇOS!$A:$F,3,0),IFERROR(VLOOKUP($B789,'COMPOSIÇÕES COMPLEMENTARES '!$C:$K,3,0),"")))</f>
        <v/>
      </c>
      <c r="E789" s="507"/>
      <c r="F789" s="508" t="str">
        <f>IF($B789="","",IFERROR(VLOOKUP($B789,SERVIÇOS!$A:$F,4,0),IFERROR(VLOOKUP($B789,'COMPOSIÇÕES COMPLEMENTARES '!$C:$K,6,0),"")))</f>
        <v/>
      </c>
      <c r="G789" s="508" t="str">
        <f>IF($B789="","",IFERROR(VLOOKUP($B789,SERVIÇOS!$A:$F,5,0),IFERROR(VLOOKUP($B789,'COMPOSIÇÕES COMPLEMENTARES '!$C:$K,7,0),"")))</f>
        <v/>
      </c>
      <c r="H789" s="508" t="str">
        <f t="shared" si="70"/>
        <v/>
      </c>
      <c r="I789" s="508" t="str">
        <f t="shared" si="71"/>
        <v/>
      </c>
      <c r="J789" s="508" t="str">
        <f t="shared" si="72"/>
        <v/>
      </c>
      <c r="K789" s="508" t="str">
        <f t="shared" si="73"/>
        <v/>
      </c>
      <c r="L789" s="508"/>
    </row>
    <row r="790" spans="1:12">
      <c r="A790" s="503"/>
      <c r="B790" s="504"/>
      <c r="C790" s="505" t="str">
        <f>IF($B790="","",IFERROR(VLOOKUP($B790,SERVIÇOS!$A:$F,2,0),IFERROR(VLOOKUP($B790,'COMPOSIÇÕES COMPLEMENTARES '!$C:$K,2,0),"")))</f>
        <v/>
      </c>
      <c r="D790" s="506" t="str">
        <f>IF($B790="","",IFERROR(VLOOKUP($B790,SERVIÇOS!$A:$F,3,0),IFERROR(VLOOKUP($B790,'COMPOSIÇÕES COMPLEMENTARES '!$C:$K,3,0),"")))</f>
        <v/>
      </c>
      <c r="E790" s="507"/>
      <c r="F790" s="508" t="str">
        <f>IF($B790="","",IFERROR(VLOOKUP($B790,SERVIÇOS!$A:$F,4,0),IFERROR(VLOOKUP($B790,'COMPOSIÇÕES COMPLEMENTARES '!$C:$K,6,0),"")))</f>
        <v/>
      </c>
      <c r="G790" s="508" t="str">
        <f>IF($B790="","",IFERROR(VLOOKUP($B790,SERVIÇOS!$A:$F,5,0),IFERROR(VLOOKUP($B790,'COMPOSIÇÕES COMPLEMENTARES '!$C:$K,7,0),"")))</f>
        <v/>
      </c>
      <c r="H790" s="508" t="str">
        <f t="shared" si="70"/>
        <v/>
      </c>
      <c r="I790" s="508" t="str">
        <f t="shared" si="71"/>
        <v/>
      </c>
      <c r="J790" s="508" t="str">
        <f t="shared" si="72"/>
        <v/>
      </c>
      <c r="K790" s="508" t="str">
        <f t="shared" si="73"/>
        <v/>
      </c>
      <c r="L790" s="508"/>
    </row>
    <row r="791" spans="1:12">
      <c r="A791" s="503"/>
      <c r="B791" s="504"/>
      <c r="C791" s="505" t="str">
        <f>IF($B791="","",IFERROR(VLOOKUP($B791,SERVIÇOS!$A:$F,2,0),IFERROR(VLOOKUP($B791,'COMPOSIÇÕES COMPLEMENTARES '!$C:$K,2,0),"")))</f>
        <v/>
      </c>
      <c r="D791" s="506" t="str">
        <f>IF($B791="","",IFERROR(VLOOKUP($B791,SERVIÇOS!$A:$F,3,0),IFERROR(VLOOKUP($B791,'COMPOSIÇÕES COMPLEMENTARES '!$C:$K,3,0),"")))</f>
        <v/>
      </c>
      <c r="E791" s="507"/>
      <c r="F791" s="508" t="str">
        <f>IF($B791="","",IFERROR(VLOOKUP($B791,SERVIÇOS!$A:$F,4,0),IFERROR(VLOOKUP($B791,'COMPOSIÇÕES COMPLEMENTARES '!$C:$K,6,0),"")))</f>
        <v/>
      </c>
      <c r="G791" s="508" t="str">
        <f>IF($B791="","",IFERROR(VLOOKUP($B791,SERVIÇOS!$A:$F,5,0),IFERROR(VLOOKUP($B791,'COMPOSIÇÕES COMPLEMENTARES '!$C:$K,7,0),"")))</f>
        <v/>
      </c>
      <c r="H791" s="508" t="str">
        <f t="shared" ref="H791:H854" si="74">IF(E791="","",F791+G791)</f>
        <v/>
      </c>
      <c r="I791" s="508" t="str">
        <f t="shared" ref="I791:I854" si="75">IF(E791="","",ROUND((E791*F791),2))</f>
        <v/>
      </c>
      <c r="J791" s="508" t="str">
        <f t="shared" ref="J791:J854" si="76">IF(E791="","",ROUND((E791*G791),2))</f>
        <v/>
      </c>
      <c r="K791" s="508" t="str">
        <f t="shared" ref="K791:K854" si="77">IF(E791="","",ROUND((E791*H791),2))</f>
        <v/>
      </c>
      <c r="L791" s="508"/>
    </row>
    <row r="792" spans="1:12">
      <c r="A792" s="503"/>
      <c r="B792" s="504"/>
      <c r="C792" s="505" t="str">
        <f>IF($B792="","",IFERROR(VLOOKUP($B792,SERVIÇOS!$A:$F,2,0),IFERROR(VLOOKUP($B792,'COMPOSIÇÕES COMPLEMENTARES '!$C:$K,2,0),"")))</f>
        <v/>
      </c>
      <c r="D792" s="506" t="str">
        <f>IF($B792="","",IFERROR(VLOOKUP($B792,SERVIÇOS!$A:$F,3,0),IFERROR(VLOOKUP($B792,'COMPOSIÇÕES COMPLEMENTARES '!$C:$K,3,0),"")))</f>
        <v/>
      </c>
      <c r="E792" s="507"/>
      <c r="F792" s="508" t="str">
        <f>IF($B792="","",IFERROR(VLOOKUP($B792,SERVIÇOS!$A:$F,4,0),IFERROR(VLOOKUP($B792,'COMPOSIÇÕES COMPLEMENTARES '!$C:$K,6,0),"")))</f>
        <v/>
      </c>
      <c r="G792" s="508" t="str">
        <f>IF($B792="","",IFERROR(VLOOKUP($B792,SERVIÇOS!$A:$F,5,0),IFERROR(VLOOKUP($B792,'COMPOSIÇÕES COMPLEMENTARES '!$C:$K,7,0),"")))</f>
        <v/>
      </c>
      <c r="H792" s="508" t="str">
        <f t="shared" si="74"/>
        <v/>
      </c>
      <c r="I792" s="508" t="str">
        <f t="shared" si="75"/>
        <v/>
      </c>
      <c r="J792" s="508" t="str">
        <f t="shared" si="76"/>
        <v/>
      </c>
      <c r="K792" s="508" t="str">
        <f t="shared" si="77"/>
        <v/>
      </c>
      <c r="L792" s="508"/>
    </row>
    <row r="793" spans="1:12">
      <c r="A793" s="503"/>
      <c r="B793" s="504"/>
      <c r="C793" s="505" t="str">
        <f>IF($B793="","",IFERROR(VLOOKUP($B793,SERVIÇOS!$A:$F,2,0),IFERROR(VLOOKUP($B793,'COMPOSIÇÕES COMPLEMENTARES '!$C:$K,2,0),"")))</f>
        <v/>
      </c>
      <c r="D793" s="506" t="str">
        <f>IF($B793="","",IFERROR(VLOOKUP($B793,SERVIÇOS!$A:$F,3,0),IFERROR(VLOOKUP($B793,'COMPOSIÇÕES COMPLEMENTARES '!$C:$K,3,0),"")))</f>
        <v/>
      </c>
      <c r="E793" s="507"/>
      <c r="F793" s="508" t="str">
        <f>IF($B793="","",IFERROR(VLOOKUP($B793,SERVIÇOS!$A:$F,4,0),IFERROR(VLOOKUP($B793,'COMPOSIÇÕES COMPLEMENTARES '!$C:$K,6,0),"")))</f>
        <v/>
      </c>
      <c r="G793" s="508" t="str">
        <f>IF($B793="","",IFERROR(VLOOKUP($B793,SERVIÇOS!$A:$F,5,0),IFERROR(VLOOKUP($B793,'COMPOSIÇÕES COMPLEMENTARES '!$C:$K,7,0),"")))</f>
        <v/>
      </c>
      <c r="H793" s="508" t="str">
        <f t="shared" si="74"/>
        <v/>
      </c>
      <c r="I793" s="508" t="str">
        <f t="shared" si="75"/>
        <v/>
      </c>
      <c r="J793" s="508" t="str">
        <f t="shared" si="76"/>
        <v/>
      </c>
      <c r="K793" s="508" t="str">
        <f t="shared" si="77"/>
        <v/>
      </c>
      <c r="L793" s="508"/>
    </row>
    <row r="794" spans="1:12">
      <c r="A794" s="503"/>
      <c r="B794" s="504"/>
      <c r="C794" s="505" t="str">
        <f>IF($B794="","",IFERROR(VLOOKUP($B794,SERVIÇOS!$A:$F,2,0),IFERROR(VLOOKUP($B794,'COMPOSIÇÕES COMPLEMENTARES '!$C:$K,2,0),"")))</f>
        <v/>
      </c>
      <c r="D794" s="506" t="str">
        <f>IF($B794="","",IFERROR(VLOOKUP($B794,SERVIÇOS!$A:$F,3,0),IFERROR(VLOOKUP($B794,'COMPOSIÇÕES COMPLEMENTARES '!$C:$K,3,0),"")))</f>
        <v/>
      </c>
      <c r="E794" s="507"/>
      <c r="F794" s="508" t="str">
        <f>IF($B794="","",IFERROR(VLOOKUP($B794,SERVIÇOS!$A:$F,4,0),IFERROR(VLOOKUP($B794,'COMPOSIÇÕES COMPLEMENTARES '!$C:$K,6,0),"")))</f>
        <v/>
      </c>
      <c r="G794" s="508" t="str">
        <f>IF($B794="","",IFERROR(VLOOKUP($B794,SERVIÇOS!$A:$F,5,0),IFERROR(VLOOKUP($B794,'COMPOSIÇÕES COMPLEMENTARES '!$C:$K,7,0),"")))</f>
        <v/>
      </c>
      <c r="H794" s="508" t="str">
        <f t="shared" si="74"/>
        <v/>
      </c>
      <c r="I794" s="508" t="str">
        <f t="shared" si="75"/>
        <v/>
      </c>
      <c r="J794" s="508" t="str">
        <f t="shared" si="76"/>
        <v/>
      </c>
      <c r="K794" s="508" t="str">
        <f t="shared" si="77"/>
        <v/>
      </c>
      <c r="L794" s="508"/>
    </row>
    <row r="795" spans="1:12">
      <c r="A795" s="503"/>
      <c r="B795" s="504"/>
      <c r="C795" s="505" t="str">
        <f>IF($B795="","",IFERROR(VLOOKUP($B795,SERVIÇOS!$A:$F,2,0),IFERROR(VLOOKUP($B795,'COMPOSIÇÕES COMPLEMENTARES '!$C:$K,2,0),"")))</f>
        <v/>
      </c>
      <c r="D795" s="506" t="str">
        <f>IF($B795="","",IFERROR(VLOOKUP($B795,SERVIÇOS!$A:$F,3,0),IFERROR(VLOOKUP($B795,'COMPOSIÇÕES COMPLEMENTARES '!$C:$K,3,0),"")))</f>
        <v/>
      </c>
      <c r="E795" s="507"/>
      <c r="F795" s="508" t="str">
        <f>IF($B795="","",IFERROR(VLOOKUP($B795,SERVIÇOS!$A:$F,4,0),IFERROR(VLOOKUP($B795,'COMPOSIÇÕES COMPLEMENTARES '!$C:$K,6,0),"")))</f>
        <v/>
      </c>
      <c r="G795" s="508" t="str">
        <f>IF($B795="","",IFERROR(VLOOKUP($B795,SERVIÇOS!$A:$F,5,0),IFERROR(VLOOKUP($B795,'COMPOSIÇÕES COMPLEMENTARES '!$C:$K,7,0),"")))</f>
        <v/>
      </c>
      <c r="H795" s="508" t="str">
        <f t="shared" si="74"/>
        <v/>
      </c>
      <c r="I795" s="508" t="str">
        <f t="shared" si="75"/>
        <v/>
      </c>
      <c r="J795" s="508" t="str">
        <f t="shared" si="76"/>
        <v/>
      </c>
      <c r="K795" s="508" t="str">
        <f t="shared" si="77"/>
        <v/>
      </c>
      <c r="L795" s="508"/>
    </row>
    <row r="796" spans="1:12">
      <c r="A796" s="503"/>
      <c r="B796" s="504"/>
      <c r="C796" s="505" t="str">
        <f>IF($B796="","",IFERROR(VLOOKUP($B796,SERVIÇOS!$A:$F,2,0),IFERROR(VLOOKUP($B796,'COMPOSIÇÕES COMPLEMENTARES '!$C:$K,2,0),"")))</f>
        <v/>
      </c>
      <c r="D796" s="506" t="str">
        <f>IF($B796="","",IFERROR(VLOOKUP($B796,SERVIÇOS!$A:$F,3,0),IFERROR(VLOOKUP($B796,'COMPOSIÇÕES COMPLEMENTARES '!$C:$K,3,0),"")))</f>
        <v/>
      </c>
      <c r="E796" s="507"/>
      <c r="F796" s="508" t="str">
        <f>IF($B796="","",IFERROR(VLOOKUP($B796,SERVIÇOS!$A:$F,4,0),IFERROR(VLOOKUP($B796,'COMPOSIÇÕES COMPLEMENTARES '!$C:$K,6,0),"")))</f>
        <v/>
      </c>
      <c r="G796" s="508" t="str">
        <f>IF($B796="","",IFERROR(VLOOKUP($B796,SERVIÇOS!$A:$F,5,0),IFERROR(VLOOKUP($B796,'COMPOSIÇÕES COMPLEMENTARES '!$C:$K,7,0),"")))</f>
        <v/>
      </c>
      <c r="H796" s="508" t="str">
        <f t="shared" si="74"/>
        <v/>
      </c>
      <c r="I796" s="508" t="str">
        <f t="shared" si="75"/>
        <v/>
      </c>
      <c r="J796" s="508" t="str">
        <f t="shared" si="76"/>
        <v/>
      </c>
      <c r="K796" s="508" t="str">
        <f t="shared" si="77"/>
        <v/>
      </c>
      <c r="L796" s="508"/>
    </row>
    <row r="797" spans="1:12">
      <c r="A797" s="503"/>
      <c r="B797" s="504"/>
      <c r="C797" s="505" t="str">
        <f>IF($B797="","",IFERROR(VLOOKUP($B797,SERVIÇOS!$A:$F,2,0),IFERROR(VLOOKUP($B797,'COMPOSIÇÕES COMPLEMENTARES '!$C:$K,2,0),"")))</f>
        <v/>
      </c>
      <c r="D797" s="506" t="str">
        <f>IF($B797="","",IFERROR(VLOOKUP($B797,SERVIÇOS!$A:$F,3,0),IFERROR(VLOOKUP($B797,'COMPOSIÇÕES COMPLEMENTARES '!$C:$K,3,0),"")))</f>
        <v/>
      </c>
      <c r="E797" s="507"/>
      <c r="F797" s="508" t="str">
        <f>IF($B797="","",IFERROR(VLOOKUP($B797,SERVIÇOS!$A:$F,4,0),IFERROR(VLOOKUP($B797,'COMPOSIÇÕES COMPLEMENTARES '!$C:$K,6,0),"")))</f>
        <v/>
      </c>
      <c r="G797" s="508" t="str">
        <f>IF($B797="","",IFERROR(VLOOKUP($B797,SERVIÇOS!$A:$F,5,0),IFERROR(VLOOKUP($B797,'COMPOSIÇÕES COMPLEMENTARES '!$C:$K,7,0),"")))</f>
        <v/>
      </c>
      <c r="H797" s="508" t="str">
        <f t="shared" si="74"/>
        <v/>
      </c>
      <c r="I797" s="508" t="str">
        <f t="shared" si="75"/>
        <v/>
      </c>
      <c r="J797" s="508" t="str">
        <f t="shared" si="76"/>
        <v/>
      </c>
      <c r="K797" s="508" t="str">
        <f t="shared" si="77"/>
        <v/>
      </c>
      <c r="L797" s="508"/>
    </row>
    <row r="798" spans="1:12">
      <c r="A798" s="503"/>
      <c r="B798" s="504"/>
      <c r="C798" s="505" t="str">
        <f>IF($B798="","",IFERROR(VLOOKUP($B798,SERVIÇOS!$A:$F,2,0),IFERROR(VLOOKUP($B798,'COMPOSIÇÕES COMPLEMENTARES '!$C:$K,2,0),"")))</f>
        <v/>
      </c>
      <c r="D798" s="506" t="str">
        <f>IF($B798="","",IFERROR(VLOOKUP($B798,SERVIÇOS!$A:$F,3,0),IFERROR(VLOOKUP($B798,'COMPOSIÇÕES COMPLEMENTARES '!$C:$K,3,0),"")))</f>
        <v/>
      </c>
      <c r="E798" s="507"/>
      <c r="F798" s="508" t="str">
        <f>IF($B798="","",IFERROR(VLOOKUP($B798,SERVIÇOS!$A:$F,4,0),IFERROR(VLOOKUP($B798,'COMPOSIÇÕES COMPLEMENTARES '!$C:$K,6,0),"")))</f>
        <v/>
      </c>
      <c r="G798" s="508" t="str">
        <f>IF($B798="","",IFERROR(VLOOKUP($B798,SERVIÇOS!$A:$F,5,0),IFERROR(VLOOKUP($B798,'COMPOSIÇÕES COMPLEMENTARES '!$C:$K,7,0),"")))</f>
        <v/>
      </c>
      <c r="H798" s="508" t="str">
        <f t="shared" si="74"/>
        <v/>
      </c>
      <c r="I798" s="508" t="str">
        <f t="shared" si="75"/>
        <v/>
      </c>
      <c r="J798" s="508" t="str">
        <f t="shared" si="76"/>
        <v/>
      </c>
      <c r="K798" s="508" t="str">
        <f t="shared" si="77"/>
        <v/>
      </c>
      <c r="L798" s="508"/>
    </row>
    <row r="799" spans="1:12">
      <c r="A799" s="503"/>
      <c r="B799" s="504"/>
      <c r="C799" s="505" t="str">
        <f>IF($B799="","",IFERROR(VLOOKUP($B799,SERVIÇOS!$A:$F,2,0),IFERROR(VLOOKUP($B799,'COMPOSIÇÕES COMPLEMENTARES '!$C:$K,2,0),"")))</f>
        <v/>
      </c>
      <c r="D799" s="506" t="str">
        <f>IF($B799="","",IFERROR(VLOOKUP($B799,SERVIÇOS!$A:$F,3,0),IFERROR(VLOOKUP($B799,'COMPOSIÇÕES COMPLEMENTARES '!$C:$K,3,0),"")))</f>
        <v/>
      </c>
      <c r="E799" s="507"/>
      <c r="F799" s="508" t="str">
        <f>IF($B799="","",IFERROR(VLOOKUP($B799,SERVIÇOS!$A:$F,4,0),IFERROR(VLOOKUP($B799,'COMPOSIÇÕES COMPLEMENTARES '!$C:$K,6,0),"")))</f>
        <v/>
      </c>
      <c r="G799" s="508" t="str">
        <f>IF($B799="","",IFERROR(VLOOKUP($B799,SERVIÇOS!$A:$F,5,0),IFERROR(VLOOKUP($B799,'COMPOSIÇÕES COMPLEMENTARES '!$C:$K,7,0),"")))</f>
        <v/>
      </c>
      <c r="H799" s="508" t="str">
        <f t="shared" si="74"/>
        <v/>
      </c>
      <c r="I799" s="508" t="str">
        <f t="shared" si="75"/>
        <v/>
      </c>
      <c r="J799" s="508" t="str">
        <f t="shared" si="76"/>
        <v/>
      </c>
      <c r="K799" s="508" t="str">
        <f t="shared" si="77"/>
        <v/>
      </c>
      <c r="L799" s="508"/>
    </row>
    <row r="800" spans="1:12">
      <c r="A800" s="503"/>
      <c r="B800" s="504"/>
      <c r="C800" s="505" t="str">
        <f>IF($B800="","",IFERROR(VLOOKUP($B800,SERVIÇOS!$A:$F,2,0),IFERROR(VLOOKUP($B800,'COMPOSIÇÕES COMPLEMENTARES '!$C:$K,2,0),"")))</f>
        <v/>
      </c>
      <c r="D800" s="506" t="str">
        <f>IF($B800="","",IFERROR(VLOOKUP($B800,SERVIÇOS!$A:$F,3,0),IFERROR(VLOOKUP($B800,'COMPOSIÇÕES COMPLEMENTARES '!$C:$K,3,0),"")))</f>
        <v/>
      </c>
      <c r="E800" s="507"/>
      <c r="F800" s="508" t="str">
        <f>IF($B800="","",IFERROR(VLOOKUP($B800,SERVIÇOS!$A:$F,4,0),IFERROR(VLOOKUP($B800,'COMPOSIÇÕES COMPLEMENTARES '!$C:$K,6,0),"")))</f>
        <v/>
      </c>
      <c r="G800" s="508" t="str">
        <f>IF($B800="","",IFERROR(VLOOKUP($B800,SERVIÇOS!$A:$F,5,0),IFERROR(VLOOKUP($B800,'COMPOSIÇÕES COMPLEMENTARES '!$C:$K,7,0),"")))</f>
        <v/>
      </c>
      <c r="H800" s="508" t="str">
        <f t="shared" si="74"/>
        <v/>
      </c>
      <c r="I800" s="508" t="str">
        <f t="shared" si="75"/>
        <v/>
      </c>
      <c r="J800" s="508" t="str">
        <f t="shared" si="76"/>
        <v/>
      </c>
      <c r="K800" s="508" t="str">
        <f t="shared" si="77"/>
        <v/>
      </c>
      <c r="L800" s="508"/>
    </row>
    <row r="801" spans="1:12">
      <c r="A801" s="503"/>
      <c r="B801" s="504"/>
      <c r="C801" s="505" t="str">
        <f>IF($B801="","",IFERROR(VLOOKUP($B801,SERVIÇOS!$A:$F,2,0),IFERROR(VLOOKUP($B801,'COMPOSIÇÕES COMPLEMENTARES '!$C:$K,2,0),"")))</f>
        <v/>
      </c>
      <c r="D801" s="506" t="str">
        <f>IF($B801="","",IFERROR(VLOOKUP($B801,SERVIÇOS!$A:$F,3,0),IFERROR(VLOOKUP($B801,'COMPOSIÇÕES COMPLEMENTARES '!$C:$K,3,0),"")))</f>
        <v/>
      </c>
      <c r="E801" s="507"/>
      <c r="F801" s="508" t="str">
        <f>IF($B801="","",IFERROR(VLOOKUP($B801,SERVIÇOS!$A:$F,4,0),IFERROR(VLOOKUP($B801,'COMPOSIÇÕES COMPLEMENTARES '!$C:$K,6,0),"")))</f>
        <v/>
      </c>
      <c r="G801" s="508" t="str">
        <f>IF($B801="","",IFERROR(VLOOKUP($B801,SERVIÇOS!$A:$F,5,0),IFERROR(VLOOKUP($B801,'COMPOSIÇÕES COMPLEMENTARES '!$C:$K,7,0),"")))</f>
        <v/>
      </c>
      <c r="H801" s="508" t="str">
        <f t="shared" si="74"/>
        <v/>
      </c>
      <c r="I801" s="508" t="str">
        <f t="shared" si="75"/>
        <v/>
      </c>
      <c r="J801" s="508" t="str">
        <f t="shared" si="76"/>
        <v/>
      </c>
      <c r="K801" s="508" t="str">
        <f t="shared" si="77"/>
        <v/>
      </c>
      <c r="L801" s="508"/>
    </row>
    <row r="802" spans="1:12">
      <c r="A802" s="503"/>
      <c r="B802" s="504"/>
      <c r="C802" s="505" t="str">
        <f>IF($B802="","",IFERROR(VLOOKUP($B802,SERVIÇOS!$A:$F,2,0),IFERROR(VLOOKUP($B802,'COMPOSIÇÕES COMPLEMENTARES '!$C:$K,2,0),"")))</f>
        <v/>
      </c>
      <c r="D802" s="506" t="str">
        <f>IF($B802="","",IFERROR(VLOOKUP($B802,SERVIÇOS!$A:$F,3,0),IFERROR(VLOOKUP($B802,'COMPOSIÇÕES COMPLEMENTARES '!$C:$K,3,0),"")))</f>
        <v/>
      </c>
      <c r="E802" s="507"/>
      <c r="F802" s="508" t="str">
        <f>IF($B802="","",IFERROR(VLOOKUP($B802,SERVIÇOS!$A:$F,4,0),IFERROR(VLOOKUP($B802,'COMPOSIÇÕES COMPLEMENTARES '!$C:$K,6,0),"")))</f>
        <v/>
      </c>
      <c r="G802" s="508" t="str">
        <f>IF($B802="","",IFERROR(VLOOKUP($B802,SERVIÇOS!$A:$F,5,0),IFERROR(VLOOKUP($B802,'COMPOSIÇÕES COMPLEMENTARES '!$C:$K,7,0),"")))</f>
        <v/>
      </c>
      <c r="H802" s="508" t="str">
        <f t="shared" si="74"/>
        <v/>
      </c>
      <c r="I802" s="508" t="str">
        <f t="shared" si="75"/>
        <v/>
      </c>
      <c r="J802" s="508" t="str">
        <f t="shared" si="76"/>
        <v/>
      </c>
      <c r="K802" s="508" t="str">
        <f t="shared" si="77"/>
        <v/>
      </c>
      <c r="L802" s="508"/>
    </row>
    <row r="803" spans="1:12">
      <c r="A803" s="503"/>
      <c r="B803" s="504"/>
      <c r="C803" s="505" t="str">
        <f>IF($B803="","",IFERROR(VLOOKUP($B803,SERVIÇOS!$A:$F,2,0),IFERROR(VLOOKUP($B803,'COMPOSIÇÕES COMPLEMENTARES '!$C:$K,2,0),"")))</f>
        <v/>
      </c>
      <c r="D803" s="506" t="str">
        <f>IF($B803="","",IFERROR(VLOOKUP($B803,SERVIÇOS!$A:$F,3,0),IFERROR(VLOOKUP($B803,'COMPOSIÇÕES COMPLEMENTARES '!$C:$K,3,0),"")))</f>
        <v/>
      </c>
      <c r="E803" s="507"/>
      <c r="F803" s="508" t="str">
        <f>IF($B803="","",IFERROR(VLOOKUP($B803,SERVIÇOS!$A:$F,4,0),IFERROR(VLOOKUP($B803,'COMPOSIÇÕES COMPLEMENTARES '!$C:$K,6,0),"")))</f>
        <v/>
      </c>
      <c r="G803" s="508" t="str">
        <f>IF($B803="","",IFERROR(VLOOKUP($B803,SERVIÇOS!$A:$F,5,0),IFERROR(VLOOKUP($B803,'COMPOSIÇÕES COMPLEMENTARES '!$C:$K,7,0),"")))</f>
        <v/>
      </c>
      <c r="H803" s="508" t="str">
        <f t="shared" si="74"/>
        <v/>
      </c>
      <c r="I803" s="508" t="str">
        <f t="shared" si="75"/>
        <v/>
      </c>
      <c r="J803" s="508" t="str">
        <f t="shared" si="76"/>
        <v/>
      </c>
      <c r="K803" s="508" t="str">
        <f t="shared" si="77"/>
        <v/>
      </c>
      <c r="L803" s="508"/>
    </row>
    <row r="804" spans="1:12">
      <c r="A804" s="503"/>
      <c r="B804" s="504"/>
      <c r="C804" s="505" t="str">
        <f>IF($B804="","",IFERROR(VLOOKUP($B804,SERVIÇOS!$A:$F,2,0),IFERROR(VLOOKUP($B804,'COMPOSIÇÕES COMPLEMENTARES '!$C:$K,2,0),"")))</f>
        <v/>
      </c>
      <c r="D804" s="506" t="str">
        <f>IF($B804="","",IFERROR(VLOOKUP($B804,SERVIÇOS!$A:$F,3,0),IFERROR(VLOOKUP($B804,'COMPOSIÇÕES COMPLEMENTARES '!$C:$K,3,0),"")))</f>
        <v/>
      </c>
      <c r="E804" s="507"/>
      <c r="F804" s="508" t="str">
        <f>IF($B804="","",IFERROR(VLOOKUP($B804,SERVIÇOS!$A:$F,4,0),IFERROR(VLOOKUP($B804,'COMPOSIÇÕES COMPLEMENTARES '!$C:$K,6,0),"")))</f>
        <v/>
      </c>
      <c r="G804" s="508" t="str">
        <f>IF($B804="","",IFERROR(VLOOKUP($B804,SERVIÇOS!$A:$F,5,0),IFERROR(VLOOKUP($B804,'COMPOSIÇÕES COMPLEMENTARES '!$C:$K,7,0),"")))</f>
        <v/>
      </c>
      <c r="H804" s="508" t="str">
        <f t="shared" si="74"/>
        <v/>
      </c>
      <c r="I804" s="508" t="str">
        <f t="shared" si="75"/>
        <v/>
      </c>
      <c r="J804" s="508" t="str">
        <f t="shared" si="76"/>
        <v/>
      </c>
      <c r="K804" s="508" t="str">
        <f t="shared" si="77"/>
        <v/>
      </c>
      <c r="L804" s="508"/>
    </row>
    <row r="805" spans="1:12">
      <c r="A805" s="503"/>
      <c r="B805" s="504"/>
      <c r="C805" s="505" t="str">
        <f>IF($B805="","",IFERROR(VLOOKUP($B805,SERVIÇOS!$A:$F,2,0),IFERROR(VLOOKUP($B805,'COMPOSIÇÕES COMPLEMENTARES '!$C:$K,2,0),"")))</f>
        <v/>
      </c>
      <c r="D805" s="506" t="str">
        <f>IF($B805="","",IFERROR(VLOOKUP($B805,SERVIÇOS!$A:$F,3,0),IFERROR(VLOOKUP($B805,'COMPOSIÇÕES COMPLEMENTARES '!$C:$K,3,0),"")))</f>
        <v/>
      </c>
      <c r="E805" s="507"/>
      <c r="F805" s="508" t="str">
        <f>IF($B805="","",IFERROR(VLOOKUP($B805,SERVIÇOS!$A:$F,4,0),IFERROR(VLOOKUP($B805,'COMPOSIÇÕES COMPLEMENTARES '!$C:$K,6,0),"")))</f>
        <v/>
      </c>
      <c r="G805" s="508" t="str">
        <f>IF($B805="","",IFERROR(VLOOKUP($B805,SERVIÇOS!$A:$F,5,0),IFERROR(VLOOKUP($B805,'COMPOSIÇÕES COMPLEMENTARES '!$C:$K,7,0),"")))</f>
        <v/>
      </c>
      <c r="H805" s="508" t="str">
        <f t="shared" si="74"/>
        <v/>
      </c>
      <c r="I805" s="508" t="str">
        <f t="shared" si="75"/>
        <v/>
      </c>
      <c r="J805" s="508" t="str">
        <f t="shared" si="76"/>
        <v/>
      </c>
      <c r="K805" s="508" t="str">
        <f t="shared" si="77"/>
        <v/>
      </c>
      <c r="L805" s="508"/>
    </row>
    <row r="806" spans="1:12">
      <c r="A806" s="503"/>
      <c r="B806" s="504"/>
      <c r="C806" s="505" t="str">
        <f>IF($B806="","",IFERROR(VLOOKUP($B806,SERVIÇOS!$A:$F,2,0),IFERROR(VLOOKUP($B806,'COMPOSIÇÕES COMPLEMENTARES '!$C:$K,2,0),"")))</f>
        <v/>
      </c>
      <c r="D806" s="506" t="str">
        <f>IF($B806="","",IFERROR(VLOOKUP($B806,SERVIÇOS!$A:$F,3,0),IFERROR(VLOOKUP($B806,'COMPOSIÇÕES COMPLEMENTARES '!$C:$K,3,0),"")))</f>
        <v/>
      </c>
      <c r="E806" s="507"/>
      <c r="F806" s="508" t="str">
        <f>IF($B806="","",IFERROR(VLOOKUP($B806,SERVIÇOS!$A:$F,4,0),IFERROR(VLOOKUP($B806,'COMPOSIÇÕES COMPLEMENTARES '!$C:$K,6,0),"")))</f>
        <v/>
      </c>
      <c r="G806" s="508" t="str">
        <f>IF($B806="","",IFERROR(VLOOKUP($B806,SERVIÇOS!$A:$F,5,0),IFERROR(VLOOKUP($B806,'COMPOSIÇÕES COMPLEMENTARES '!$C:$K,7,0),"")))</f>
        <v/>
      </c>
      <c r="H806" s="508" t="str">
        <f t="shared" si="74"/>
        <v/>
      </c>
      <c r="I806" s="508" t="str">
        <f t="shared" si="75"/>
        <v/>
      </c>
      <c r="J806" s="508" t="str">
        <f t="shared" si="76"/>
        <v/>
      </c>
      <c r="K806" s="508" t="str">
        <f t="shared" si="77"/>
        <v/>
      </c>
      <c r="L806" s="508"/>
    </row>
    <row r="807" spans="1:12">
      <c r="A807" s="503"/>
      <c r="B807" s="504"/>
      <c r="C807" s="505" t="str">
        <f>IF($B807="","",IFERROR(VLOOKUP($B807,SERVIÇOS!$A:$F,2,0),IFERROR(VLOOKUP($B807,'COMPOSIÇÕES COMPLEMENTARES '!$C:$K,2,0),"")))</f>
        <v/>
      </c>
      <c r="D807" s="506" t="str">
        <f>IF($B807="","",IFERROR(VLOOKUP($B807,SERVIÇOS!$A:$F,3,0),IFERROR(VLOOKUP($B807,'COMPOSIÇÕES COMPLEMENTARES '!$C:$K,3,0),"")))</f>
        <v/>
      </c>
      <c r="E807" s="507"/>
      <c r="F807" s="508" t="str">
        <f>IF($B807="","",IFERROR(VLOOKUP($B807,SERVIÇOS!$A:$F,4,0),IFERROR(VLOOKUP($B807,'COMPOSIÇÕES COMPLEMENTARES '!$C:$K,6,0),"")))</f>
        <v/>
      </c>
      <c r="G807" s="508" t="str">
        <f>IF($B807="","",IFERROR(VLOOKUP($B807,SERVIÇOS!$A:$F,5,0),IFERROR(VLOOKUP($B807,'COMPOSIÇÕES COMPLEMENTARES '!$C:$K,7,0),"")))</f>
        <v/>
      </c>
      <c r="H807" s="508" t="str">
        <f t="shared" si="74"/>
        <v/>
      </c>
      <c r="I807" s="508" t="str">
        <f t="shared" si="75"/>
        <v/>
      </c>
      <c r="J807" s="508" t="str">
        <f t="shared" si="76"/>
        <v/>
      </c>
      <c r="K807" s="508" t="str">
        <f t="shared" si="77"/>
        <v/>
      </c>
      <c r="L807" s="508"/>
    </row>
    <row r="808" spans="1:12">
      <c r="A808" s="503"/>
      <c r="B808" s="504"/>
      <c r="C808" s="505" t="str">
        <f>IF($B808="","",IFERROR(VLOOKUP($B808,SERVIÇOS!$A:$F,2,0),IFERROR(VLOOKUP($B808,'COMPOSIÇÕES COMPLEMENTARES '!$C:$K,2,0),"")))</f>
        <v/>
      </c>
      <c r="D808" s="506" t="str">
        <f>IF($B808="","",IFERROR(VLOOKUP($B808,SERVIÇOS!$A:$F,3,0),IFERROR(VLOOKUP($B808,'COMPOSIÇÕES COMPLEMENTARES '!$C:$K,3,0),"")))</f>
        <v/>
      </c>
      <c r="E808" s="507"/>
      <c r="F808" s="508" t="str">
        <f>IF($B808="","",IFERROR(VLOOKUP($B808,SERVIÇOS!$A:$F,4,0),IFERROR(VLOOKUP($B808,'COMPOSIÇÕES COMPLEMENTARES '!$C:$K,6,0),"")))</f>
        <v/>
      </c>
      <c r="G808" s="508" t="str">
        <f>IF($B808="","",IFERROR(VLOOKUP($B808,SERVIÇOS!$A:$F,5,0),IFERROR(VLOOKUP($B808,'COMPOSIÇÕES COMPLEMENTARES '!$C:$K,7,0),"")))</f>
        <v/>
      </c>
      <c r="H808" s="508" t="str">
        <f t="shared" si="74"/>
        <v/>
      </c>
      <c r="I808" s="508" t="str">
        <f t="shared" si="75"/>
        <v/>
      </c>
      <c r="J808" s="508" t="str">
        <f t="shared" si="76"/>
        <v/>
      </c>
      <c r="K808" s="508" t="str">
        <f t="shared" si="77"/>
        <v/>
      </c>
      <c r="L808" s="508"/>
    </row>
    <row r="809" spans="1:12">
      <c r="A809" s="503"/>
      <c r="B809" s="504"/>
      <c r="C809" s="505" t="str">
        <f>IF($B809="","",IFERROR(VLOOKUP($B809,SERVIÇOS!$A:$F,2,0),IFERROR(VLOOKUP($B809,'COMPOSIÇÕES COMPLEMENTARES '!$C:$K,2,0),"")))</f>
        <v/>
      </c>
      <c r="D809" s="506" t="str">
        <f>IF($B809="","",IFERROR(VLOOKUP($B809,SERVIÇOS!$A:$F,3,0),IFERROR(VLOOKUP($B809,'COMPOSIÇÕES COMPLEMENTARES '!$C:$K,3,0),"")))</f>
        <v/>
      </c>
      <c r="E809" s="507"/>
      <c r="F809" s="508" t="str">
        <f>IF($B809="","",IFERROR(VLOOKUP($B809,SERVIÇOS!$A:$F,4,0),IFERROR(VLOOKUP($B809,'COMPOSIÇÕES COMPLEMENTARES '!$C:$K,6,0),"")))</f>
        <v/>
      </c>
      <c r="G809" s="508" t="str">
        <f>IF($B809="","",IFERROR(VLOOKUP($B809,SERVIÇOS!$A:$F,5,0),IFERROR(VLOOKUP($B809,'COMPOSIÇÕES COMPLEMENTARES '!$C:$K,7,0),"")))</f>
        <v/>
      </c>
      <c r="H809" s="508" t="str">
        <f t="shared" si="74"/>
        <v/>
      </c>
      <c r="I809" s="508" t="str">
        <f t="shared" si="75"/>
        <v/>
      </c>
      <c r="J809" s="508" t="str">
        <f t="shared" si="76"/>
        <v/>
      </c>
      <c r="K809" s="508" t="str">
        <f t="shared" si="77"/>
        <v/>
      </c>
      <c r="L809" s="508"/>
    </row>
    <row r="810" spans="1:12">
      <c r="A810" s="503"/>
      <c r="B810" s="504"/>
      <c r="C810" s="505" t="str">
        <f>IF($B810="","",IFERROR(VLOOKUP($B810,SERVIÇOS!$A:$F,2,0),IFERROR(VLOOKUP($B810,'COMPOSIÇÕES COMPLEMENTARES '!$C:$K,2,0),"")))</f>
        <v/>
      </c>
      <c r="D810" s="506" t="str">
        <f>IF($B810="","",IFERROR(VLOOKUP($B810,SERVIÇOS!$A:$F,3,0),IFERROR(VLOOKUP($B810,'COMPOSIÇÕES COMPLEMENTARES '!$C:$K,3,0),"")))</f>
        <v/>
      </c>
      <c r="E810" s="507"/>
      <c r="F810" s="508" t="str">
        <f>IF($B810="","",IFERROR(VLOOKUP($B810,SERVIÇOS!$A:$F,4,0),IFERROR(VLOOKUP($B810,'COMPOSIÇÕES COMPLEMENTARES '!$C:$K,6,0),"")))</f>
        <v/>
      </c>
      <c r="G810" s="508" t="str">
        <f>IF($B810="","",IFERROR(VLOOKUP($B810,SERVIÇOS!$A:$F,5,0),IFERROR(VLOOKUP($B810,'COMPOSIÇÕES COMPLEMENTARES '!$C:$K,7,0),"")))</f>
        <v/>
      </c>
      <c r="H810" s="508" t="str">
        <f t="shared" si="74"/>
        <v/>
      </c>
      <c r="I810" s="508" t="str">
        <f t="shared" si="75"/>
        <v/>
      </c>
      <c r="J810" s="508" t="str">
        <f t="shared" si="76"/>
        <v/>
      </c>
      <c r="K810" s="508" t="str">
        <f t="shared" si="77"/>
        <v/>
      </c>
      <c r="L810" s="508"/>
    </row>
    <row r="811" spans="1:12">
      <c r="A811" s="503"/>
      <c r="B811" s="504"/>
      <c r="C811" s="505" t="str">
        <f>IF($B811="","",IFERROR(VLOOKUP($B811,SERVIÇOS!$A:$F,2,0),IFERROR(VLOOKUP($B811,'COMPOSIÇÕES COMPLEMENTARES '!$C:$K,2,0),"")))</f>
        <v/>
      </c>
      <c r="D811" s="506" t="str">
        <f>IF($B811="","",IFERROR(VLOOKUP($B811,SERVIÇOS!$A:$F,3,0),IFERROR(VLOOKUP($B811,'COMPOSIÇÕES COMPLEMENTARES '!$C:$K,3,0),"")))</f>
        <v/>
      </c>
      <c r="E811" s="507"/>
      <c r="F811" s="508" t="str">
        <f>IF($B811="","",IFERROR(VLOOKUP($B811,SERVIÇOS!$A:$F,4,0),IFERROR(VLOOKUP($B811,'COMPOSIÇÕES COMPLEMENTARES '!$C:$K,6,0),"")))</f>
        <v/>
      </c>
      <c r="G811" s="508" t="str">
        <f>IF($B811="","",IFERROR(VLOOKUP($B811,SERVIÇOS!$A:$F,5,0),IFERROR(VLOOKUP($B811,'COMPOSIÇÕES COMPLEMENTARES '!$C:$K,7,0),"")))</f>
        <v/>
      </c>
      <c r="H811" s="508" t="str">
        <f t="shared" si="74"/>
        <v/>
      </c>
      <c r="I811" s="508" t="str">
        <f t="shared" si="75"/>
        <v/>
      </c>
      <c r="J811" s="508" t="str">
        <f t="shared" si="76"/>
        <v/>
      </c>
      <c r="K811" s="508" t="str">
        <f t="shared" si="77"/>
        <v/>
      </c>
      <c r="L811" s="508"/>
    </row>
    <row r="812" spans="1:12">
      <c r="A812" s="503"/>
      <c r="B812" s="504"/>
      <c r="C812" s="505" t="str">
        <f>IF($B812="","",IFERROR(VLOOKUP($B812,SERVIÇOS!$A:$F,2,0),IFERROR(VLOOKUP($B812,'COMPOSIÇÕES COMPLEMENTARES '!$C:$K,2,0),"")))</f>
        <v/>
      </c>
      <c r="D812" s="506" t="str">
        <f>IF($B812="","",IFERROR(VLOOKUP($B812,SERVIÇOS!$A:$F,3,0),IFERROR(VLOOKUP($B812,'COMPOSIÇÕES COMPLEMENTARES '!$C:$K,3,0),"")))</f>
        <v/>
      </c>
      <c r="E812" s="507"/>
      <c r="F812" s="508" t="str">
        <f>IF($B812="","",IFERROR(VLOOKUP($B812,SERVIÇOS!$A:$F,4,0),IFERROR(VLOOKUP($B812,'COMPOSIÇÕES COMPLEMENTARES '!$C:$K,6,0),"")))</f>
        <v/>
      </c>
      <c r="G812" s="508" t="str">
        <f>IF($B812="","",IFERROR(VLOOKUP($B812,SERVIÇOS!$A:$F,5,0),IFERROR(VLOOKUP($B812,'COMPOSIÇÕES COMPLEMENTARES '!$C:$K,7,0),"")))</f>
        <v/>
      </c>
      <c r="H812" s="508" t="str">
        <f t="shared" si="74"/>
        <v/>
      </c>
      <c r="I812" s="508" t="str">
        <f t="shared" si="75"/>
        <v/>
      </c>
      <c r="J812" s="508" t="str">
        <f t="shared" si="76"/>
        <v/>
      </c>
      <c r="K812" s="508" t="str">
        <f t="shared" si="77"/>
        <v/>
      </c>
      <c r="L812" s="508"/>
    </row>
    <row r="813" spans="1:12">
      <c r="A813" s="503"/>
      <c r="B813" s="504"/>
      <c r="C813" s="505" t="str">
        <f>IF($B813="","",IFERROR(VLOOKUP($B813,SERVIÇOS!$A:$F,2,0),IFERROR(VLOOKUP($B813,'COMPOSIÇÕES COMPLEMENTARES '!$C:$K,2,0),"")))</f>
        <v/>
      </c>
      <c r="D813" s="506" t="str">
        <f>IF($B813="","",IFERROR(VLOOKUP($B813,SERVIÇOS!$A:$F,3,0),IFERROR(VLOOKUP($B813,'COMPOSIÇÕES COMPLEMENTARES '!$C:$K,3,0),"")))</f>
        <v/>
      </c>
      <c r="E813" s="507"/>
      <c r="F813" s="508" t="str">
        <f>IF($B813="","",IFERROR(VLOOKUP($B813,SERVIÇOS!$A:$F,4,0),IFERROR(VLOOKUP($B813,'COMPOSIÇÕES COMPLEMENTARES '!$C:$K,6,0),"")))</f>
        <v/>
      </c>
      <c r="G813" s="508" t="str">
        <f>IF($B813="","",IFERROR(VLOOKUP($B813,SERVIÇOS!$A:$F,5,0),IFERROR(VLOOKUP($B813,'COMPOSIÇÕES COMPLEMENTARES '!$C:$K,7,0),"")))</f>
        <v/>
      </c>
      <c r="H813" s="508" t="str">
        <f t="shared" si="74"/>
        <v/>
      </c>
      <c r="I813" s="508" t="str">
        <f t="shared" si="75"/>
        <v/>
      </c>
      <c r="J813" s="508" t="str">
        <f t="shared" si="76"/>
        <v/>
      </c>
      <c r="K813" s="508" t="str">
        <f t="shared" si="77"/>
        <v/>
      </c>
      <c r="L813" s="508"/>
    </row>
    <row r="814" spans="1:12">
      <c r="A814" s="503"/>
      <c r="B814" s="504"/>
      <c r="C814" s="505" t="str">
        <f>IF($B814="","",IFERROR(VLOOKUP($B814,SERVIÇOS!$A:$F,2,0),IFERROR(VLOOKUP($B814,'COMPOSIÇÕES COMPLEMENTARES '!$C:$K,2,0),"")))</f>
        <v/>
      </c>
      <c r="D814" s="506" t="str">
        <f>IF($B814="","",IFERROR(VLOOKUP($B814,SERVIÇOS!$A:$F,3,0),IFERROR(VLOOKUP($B814,'COMPOSIÇÕES COMPLEMENTARES '!$C:$K,3,0),"")))</f>
        <v/>
      </c>
      <c r="E814" s="507"/>
      <c r="F814" s="508" t="str">
        <f>IF($B814="","",IFERROR(VLOOKUP($B814,SERVIÇOS!$A:$F,4,0),IFERROR(VLOOKUP($B814,'COMPOSIÇÕES COMPLEMENTARES '!$C:$K,6,0),"")))</f>
        <v/>
      </c>
      <c r="G814" s="508" t="str">
        <f>IF($B814="","",IFERROR(VLOOKUP($B814,SERVIÇOS!$A:$F,5,0),IFERROR(VLOOKUP($B814,'COMPOSIÇÕES COMPLEMENTARES '!$C:$K,7,0),"")))</f>
        <v/>
      </c>
      <c r="H814" s="508" t="str">
        <f t="shared" si="74"/>
        <v/>
      </c>
      <c r="I814" s="508" t="str">
        <f t="shared" si="75"/>
        <v/>
      </c>
      <c r="J814" s="508" t="str">
        <f t="shared" si="76"/>
        <v/>
      </c>
      <c r="K814" s="508" t="str">
        <f t="shared" si="77"/>
        <v/>
      </c>
      <c r="L814" s="508"/>
    </row>
    <row r="815" spans="1:12">
      <c r="A815" s="503"/>
      <c r="B815" s="504"/>
      <c r="C815" s="505" t="str">
        <f>IF($B815="","",IFERROR(VLOOKUP($B815,SERVIÇOS!$A:$F,2,0),IFERROR(VLOOKUP($B815,'COMPOSIÇÕES COMPLEMENTARES '!$C:$K,2,0),"")))</f>
        <v/>
      </c>
      <c r="D815" s="506" t="str">
        <f>IF($B815="","",IFERROR(VLOOKUP($B815,SERVIÇOS!$A:$F,3,0),IFERROR(VLOOKUP($B815,'COMPOSIÇÕES COMPLEMENTARES '!$C:$K,3,0),"")))</f>
        <v/>
      </c>
      <c r="E815" s="507"/>
      <c r="F815" s="508" t="str">
        <f>IF($B815="","",IFERROR(VLOOKUP($B815,SERVIÇOS!$A:$F,4,0),IFERROR(VLOOKUP($B815,'COMPOSIÇÕES COMPLEMENTARES '!$C:$K,6,0),"")))</f>
        <v/>
      </c>
      <c r="G815" s="508" t="str">
        <f>IF($B815="","",IFERROR(VLOOKUP($B815,SERVIÇOS!$A:$F,5,0),IFERROR(VLOOKUP($B815,'COMPOSIÇÕES COMPLEMENTARES '!$C:$K,7,0),"")))</f>
        <v/>
      </c>
      <c r="H815" s="508" t="str">
        <f t="shared" si="74"/>
        <v/>
      </c>
      <c r="I815" s="508" t="str">
        <f t="shared" si="75"/>
        <v/>
      </c>
      <c r="J815" s="508" t="str">
        <f t="shared" si="76"/>
        <v/>
      </c>
      <c r="K815" s="508" t="str">
        <f t="shared" si="77"/>
        <v/>
      </c>
      <c r="L815" s="508"/>
    </row>
    <row r="816" spans="1:12">
      <c r="A816" s="503"/>
      <c r="B816" s="504"/>
      <c r="C816" s="505" t="str">
        <f>IF($B816="","",IFERROR(VLOOKUP($B816,SERVIÇOS!$A:$F,2,0),IFERROR(VLOOKUP($B816,'COMPOSIÇÕES COMPLEMENTARES '!$C:$K,2,0),"")))</f>
        <v/>
      </c>
      <c r="D816" s="506" t="str">
        <f>IF($B816="","",IFERROR(VLOOKUP($B816,SERVIÇOS!$A:$F,3,0),IFERROR(VLOOKUP($B816,'COMPOSIÇÕES COMPLEMENTARES '!$C:$K,3,0),"")))</f>
        <v/>
      </c>
      <c r="E816" s="507"/>
      <c r="F816" s="508" t="str">
        <f>IF($B816="","",IFERROR(VLOOKUP($B816,SERVIÇOS!$A:$F,4,0),IFERROR(VLOOKUP($B816,'COMPOSIÇÕES COMPLEMENTARES '!$C:$K,6,0),"")))</f>
        <v/>
      </c>
      <c r="G816" s="508" t="str">
        <f>IF($B816="","",IFERROR(VLOOKUP($B816,SERVIÇOS!$A:$F,5,0),IFERROR(VLOOKUP($B816,'COMPOSIÇÕES COMPLEMENTARES '!$C:$K,7,0),"")))</f>
        <v/>
      </c>
      <c r="H816" s="508" t="str">
        <f t="shared" si="74"/>
        <v/>
      </c>
      <c r="I816" s="508" t="str">
        <f t="shared" si="75"/>
        <v/>
      </c>
      <c r="J816" s="508" t="str">
        <f t="shared" si="76"/>
        <v/>
      </c>
      <c r="K816" s="508" t="str">
        <f t="shared" si="77"/>
        <v/>
      </c>
      <c r="L816" s="508"/>
    </row>
    <row r="817" spans="1:12">
      <c r="A817" s="503"/>
      <c r="B817" s="504"/>
      <c r="C817" s="505" t="str">
        <f>IF($B817="","",IFERROR(VLOOKUP($B817,SERVIÇOS!$A:$F,2,0),IFERROR(VLOOKUP($B817,'COMPOSIÇÕES COMPLEMENTARES '!$C:$K,2,0),"")))</f>
        <v/>
      </c>
      <c r="D817" s="506" t="str">
        <f>IF($B817="","",IFERROR(VLOOKUP($B817,SERVIÇOS!$A:$F,3,0),IFERROR(VLOOKUP($B817,'COMPOSIÇÕES COMPLEMENTARES '!$C:$K,3,0),"")))</f>
        <v/>
      </c>
      <c r="E817" s="507"/>
      <c r="F817" s="508" t="str">
        <f>IF($B817="","",IFERROR(VLOOKUP($B817,SERVIÇOS!$A:$F,4,0),IFERROR(VLOOKUP($B817,'COMPOSIÇÕES COMPLEMENTARES '!$C:$K,6,0),"")))</f>
        <v/>
      </c>
      <c r="G817" s="508" t="str">
        <f>IF($B817="","",IFERROR(VLOOKUP($B817,SERVIÇOS!$A:$F,5,0),IFERROR(VLOOKUP($B817,'COMPOSIÇÕES COMPLEMENTARES '!$C:$K,7,0),"")))</f>
        <v/>
      </c>
      <c r="H817" s="508" t="str">
        <f t="shared" si="74"/>
        <v/>
      </c>
      <c r="I817" s="508" t="str">
        <f t="shared" si="75"/>
        <v/>
      </c>
      <c r="J817" s="508" t="str">
        <f t="shared" si="76"/>
        <v/>
      </c>
      <c r="K817" s="508" t="str">
        <f t="shared" si="77"/>
        <v/>
      </c>
      <c r="L817" s="508"/>
    </row>
    <row r="818" spans="1:12">
      <c r="A818" s="503"/>
      <c r="B818" s="504"/>
      <c r="C818" s="505" t="str">
        <f>IF($B818="","",IFERROR(VLOOKUP($B818,SERVIÇOS!$A:$F,2,0),IFERROR(VLOOKUP($B818,'COMPOSIÇÕES COMPLEMENTARES '!$C:$K,2,0),"")))</f>
        <v/>
      </c>
      <c r="D818" s="506" t="str">
        <f>IF($B818="","",IFERROR(VLOOKUP($B818,SERVIÇOS!$A:$F,3,0),IFERROR(VLOOKUP($B818,'COMPOSIÇÕES COMPLEMENTARES '!$C:$K,3,0),"")))</f>
        <v/>
      </c>
      <c r="E818" s="507"/>
      <c r="F818" s="508" t="str">
        <f>IF($B818="","",IFERROR(VLOOKUP($B818,SERVIÇOS!$A:$F,4,0),IFERROR(VLOOKUP($B818,'COMPOSIÇÕES COMPLEMENTARES '!$C:$K,6,0),"")))</f>
        <v/>
      </c>
      <c r="G818" s="508" t="str">
        <f>IF($B818="","",IFERROR(VLOOKUP($B818,SERVIÇOS!$A:$F,5,0),IFERROR(VLOOKUP($B818,'COMPOSIÇÕES COMPLEMENTARES '!$C:$K,7,0),"")))</f>
        <v/>
      </c>
      <c r="H818" s="508" t="str">
        <f t="shared" si="74"/>
        <v/>
      </c>
      <c r="I818" s="508" t="str">
        <f t="shared" si="75"/>
        <v/>
      </c>
      <c r="J818" s="508" t="str">
        <f t="shared" si="76"/>
        <v/>
      </c>
      <c r="K818" s="508" t="str">
        <f t="shared" si="77"/>
        <v/>
      </c>
      <c r="L818" s="508"/>
    </row>
    <row r="819" spans="1:12">
      <c r="A819" s="503"/>
      <c r="B819" s="504"/>
      <c r="C819" s="505" t="str">
        <f>IF($B819="","",IFERROR(VLOOKUP($B819,SERVIÇOS!$A:$F,2,0),IFERROR(VLOOKUP($B819,'COMPOSIÇÕES COMPLEMENTARES '!$C:$K,2,0),"")))</f>
        <v/>
      </c>
      <c r="D819" s="506" t="str">
        <f>IF($B819="","",IFERROR(VLOOKUP($B819,SERVIÇOS!$A:$F,3,0),IFERROR(VLOOKUP($B819,'COMPOSIÇÕES COMPLEMENTARES '!$C:$K,3,0),"")))</f>
        <v/>
      </c>
      <c r="E819" s="507"/>
      <c r="F819" s="508" t="str">
        <f>IF($B819="","",IFERROR(VLOOKUP($B819,SERVIÇOS!$A:$F,4,0),IFERROR(VLOOKUP($B819,'COMPOSIÇÕES COMPLEMENTARES '!$C:$K,6,0),"")))</f>
        <v/>
      </c>
      <c r="G819" s="508" t="str">
        <f>IF($B819="","",IFERROR(VLOOKUP($B819,SERVIÇOS!$A:$F,5,0),IFERROR(VLOOKUP($B819,'COMPOSIÇÕES COMPLEMENTARES '!$C:$K,7,0),"")))</f>
        <v/>
      </c>
      <c r="H819" s="508" t="str">
        <f t="shared" si="74"/>
        <v/>
      </c>
      <c r="I819" s="508" t="str">
        <f t="shared" si="75"/>
        <v/>
      </c>
      <c r="J819" s="508" t="str">
        <f t="shared" si="76"/>
        <v/>
      </c>
      <c r="K819" s="508" t="str">
        <f t="shared" si="77"/>
        <v/>
      </c>
      <c r="L819" s="508"/>
    </row>
    <row r="820" spans="1:12">
      <c r="A820" s="503"/>
      <c r="B820" s="504"/>
      <c r="C820" s="505" t="str">
        <f>IF($B820="","",IFERROR(VLOOKUP($B820,SERVIÇOS!$A:$F,2,0),IFERROR(VLOOKUP($B820,'COMPOSIÇÕES COMPLEMENTARES '!$C:$K,2,0),"")))</f>
        <v/>
      </c>
      <c r="D820" s="506" t="str">
        <f>IF($B820="","",IFERROR(VLOOKUP($B820,SERVIÇOS!$A:$F,3,0),IFERROR(VLOOKUP($B820,'COMPOSIÇÕES COMPLEMENTARES '!$C:$K,3,0),"")))</f>
        <v/>
      </c>
      <c r="E820" s="507"/>
      <c r="F820" s="508" t="str">
        <f>IF($B820="","",IFERROR(VLOOKUP($B820,SERVIÇOS!$A:$F,4,0),IFERROR(VLOOKUP($B820,'COMPOSIÇÕES COMPLEMENTARES '!$C:$K,6,0),"")))</f>
        <v/>
      </c>
      <c r="G820" s="508" t="str">
        <f>IF($B820="","",IFERROR(VLOOKUP($B820,SERVIÇOS!$A:$F,5,0),IFERROR(VLOOKUP($B820,'COMPOSIÇÕES COMPLEMENTARES '!$C:$K,7,0),"")))</f>
        <v/>
      </c>
      <c r="H820" s="508" t="str">
        <f t="shared" si="74"/>
        <v/>
      </c>
      <c r="I820" s="508" t="str">
        <f t="shared" si="75"/>
        <v/>
      </c>
      <c r="J820" s="508" t="str">
        <f t="shared" si="76"/>
        <v/>
      </c>
      <c r="K820" s="508" t="str">
        <f t="shared" si="77"/>
        <v/>
      </c>
      <c r="L820" s="508"/>
    </row>
    <row r="821" spans="1:12">
      <c r="A821" s="503"/>
      <c r="B821" s="504"/>
      <c r="C821" s="505" t="str">
        <f>IF($B821="","",IFERROR(VLOOKUP($B821,SERVIÇOS!$A:$F,2,0),IFERROR(VLOOKUP($B821,'COMPOSIÇÕES COMPLEMENTARES '!$C:$K,2,0),"")))</f>
        <v/>
      </c>
      <c r="D821" s="506" t="str">
        <f>IF($B821="","",IFERROR(VLOOKUP($B821,SERVIÇOS!$A:$F,3,0),IFERROR(VLOOKUP($B821,'COMPOSIÇÕES COMPLEMENTARES '!$C:$K,3,0),"")))</f>
        <v/>
      </c>
      <c r="E821" s="507"/>
      <c r="F821" s="508" t="str">
        <f>IF($B821="","",IFERROR(VLOOKUP($B821,SERVIÇOS!$A:$F,4,0),IFERROR(VLOOKUP($B821,'COMPOSIÇÕES COMPLEMENTARES '!$C:$K,6,0),"")))</f>
        <v/>
      </c>
      <c r="G821" s="508" t="str">
        <f>IF($B821="","",IFERROR(VLOOKUP($B821,SERVIÇOS!$A:$F,5,0),IFERROR(VLOOKUP($B821,'COMPOSIÇÕES COMPLEMENTARES '!$C:$K,7,0),"")))</f>
        <v/>
      </c>
      <c r="H821" s="508" t="str">
        <f t="shared" si="74"/>
        <v/>
      </c>
      <c r="I821" s="508" t="str">
        <f t="shared" si="75"/>
        <v/>
      </c>
      <c r="J821" s="508" t="str">
        <f t="shared" si="76"/>
        <v/>
      </c>
      <c r="K821" s="508" t="str">
        <f t="shared" si="77"/>
        <v/>
      </c>
      <c r="L821" s="508"/>
    </row>
    <row r="822" spans="1:12">
      <c r="A822" s="503"/>
      <c r="B822" s="504"/>
      <c r="C822" s="505" t="str">
        <f>IF($B822="","",IFERROR(VLOOKUP($B822,SERVIÇOS!$A:$F,2,0),IFERROR(VLOOKUP($B822,'COMPOSIÇÕES COMPLEMENTARES '!$C:$K,2,0),"")))</f>
        <v/>
      </c>
      <c r="D822" s="506" t="str">
        <f>IF($B822="","",IFERROR(VLOOKUP($B822,SERVIÇOS!$A:$F,3,0),IFERROR(VLOOKUP($B822,'COMPOSIÇÕES COMPLEMENTARES '!$C:$K,3,0),"")))</f>
        <v/>
      </c>
      <c r="E822" s="507"/>
      <c r="F822" s="508" t="str">
        <f>IF($B822="","",IFERROR(VLOOKUP($B822,SERVIÇOS!$A:$F,4,0),IFERROR(VLOOKUP($B822,'COMPOSIÇÕES COMPLEMENTARES '!$C:$K,6,0),"")))</f>
        <v/>
      </c>
      <c r="G822" s="508" t="str">
        <f>IF($B822="","",IFERROR(VLOOKUP($B822,SERVIÇOS!$A:$F,5,0),IFERROR(VLOOKUP($B822,'COMPOSIÇÕES COMPLEMENTARES '!$C:$K,7,0),"")))</f>
        <v/>
      </c>
      <c r="H822" s="508" t="str">
        <f t="shared" si="74"/>
        <v/>
      </c>
      <c r="I822" s="508" t="str">
        <f t="shared" si="75"/>
        <v/>
      </c>
      <c r="J822" s="508" t="str">
        <f t="shared" si="76"/>
        <v/>
      </c>
      <c r="K822" s="508" t="str">
        <f t="shared" si="77"/>
        <v/>
      </c>
      <c r="L822" s="508"/>
    </row>
    <row r="823" spans="1:12">
      <c r="A823" s="503"/>
      <c r="B823" s="504"/>
      <c r="C823" s="505" t="str">
        <f>IF($B823="","",IFERROR(VLOOKUP($B823,SERVIÇOS!$A:$F,2,0),IFERROR(VLOOKUP($B823,'COMPOSIÇÕES COMPLEMENTARES '!$C:$K,2,0),"")))</f>
        <v/>
      </c>
      <c r="D823" s="506" t="str">
        <f>IF($B823="","",IFERROR(VLOOKUP($B823,SERVIÇOS!$A:$F,3,0),IFERROR(VLOOKUP($B823,'COMPOSIÇÕES COMPLEMENTARES '!$C:$K,3,0),"")))</f>
        <v/>
      </c>
      <c r="E823" s="507"/>
      <c r="F823" s="508" t="str">
        <f>IF($B823="","",IFERROR(VLOOKUP($B823,SERVIÇOS!$A:$F,4,0),IFERROR(VLOOKUP($B823,'COMPOSIÇÕES COMPLEMENTARES '!$C:$K,6,0),"")))</f>
        <v/>
      </c>
      <c r="G823" s="508" t="str">
        <f>IF($B823="","",IFERROR(VLOOKUP($B823,SERVIÇOS!$A:$F,5,0),IFERROR(VLOOKUP($B823,'COMPOSIÇÕES COMPLEMENTARES '!$C:$K,7,0),"")))</f>
        <v/>
      </c>
      <c r="H823" s="508" t="str">
        <f t="shared" si="74"/>
        <v/>
      </c>
      <c r="I823" s="508" t="str">
        <f t="shared" si="75"/>
        <v/>
      </c>
      <c r="J823" s="508" t="str">
        <f t="shared" si="76"/>
        <v/>
      </c>
      <c r="K823" s="508" t="str">
        <f t="shared" si="77"/>
        <v/>
      </c>
      <c r="L823" s="508"/>
    </row>
    <row r="824" spans="1:12">
      <c r="A824" s="503"/>
      <c r="B824" s="504"/>
      <c r="C824" s="505" t="str">
        <f>IF($B824="","",IFERROR(VLOOKUP($B824,SERVIÇOS!$A:$F,2,0),IFERROR(VLOOKUP($B824,'COMPOSIÇÕES COMPLEMENTARES '!$C:$K,2,0),"")))</f>
        <v/>
      </c>
      <c r="D824" s="506" t="str">
        <f>IF($B824="","",IFERROR(VLOOKUP($B824,SERVIÇOS!$A:$F,3,0),IFERROR(VLOOKUP($B824,'COMPOSIÇÕES COMPLEMENTARES '!$C:$K,3,0),"")))</f>
        <v/>
      </c>
      <c r="E824" s="507"/>
      <c r="F824" s="508" t="str">
        <f>IF($B824="","",IFERROR(VLOOKUP($B824,SERVIÇOS!$A:$F,4,0),IFERROR(VLOOKUP($B824,'COMPOSIÇÕES COMPLEMENTARES '!$C:$K,6,0),"")))</f>
        <v/>
      </c>
      <c r="G824" s="508" t="str">
        <f>IF($B824="","",IFERROR(VLOOKUP($B824,SERVIÇOS!$A:$F,5,0),IFERROR(VLOOKUP($B824,'COMPOSIÇÕES COMPLEMENTARES '!$C:$K,7,0),"")))</f>
        <v/>
      </c>
      <c r="H824" s="508" t="str">
        <f t="shared" si="74"/>
        <v/>
      </c>
      <c r="I824" s="508" t="str">
        <f t="shared" si="75"/>
        <v/>
      </c>
      <c r="J824" s="508" t="str">
        <f t="shared" si="76"/>
        <v/>
      </c>
      <c r="K824" s="508" t="str">
        <f t="shared" si="77"/>
        <v/>
      </c>
      <c r="L824" s="508"/>
    </row>
    <row r="825" spans="1:12">
      <c r="A825" s="503"/>
      <c r="B825" s="504"/>
      <c r="C825" s="505" t="str">
        <f>IF($B825="","",IFERROR(VLOOKUP($B825,SERVIÇOS!$A:$F,2,0),IFERROR(VLOOKUP($B825,'COMPOSIÇÕES COMPLEMENTARES '!$C:$K,2,0),"")))</f>
        <v/>
      </c>
      <c r="D825" s="506" t="str">
        <f>IF($B825="","",IFERROR(VLOOKUP($B825,SERVIÇOS!$A:$F,3,0),IFERROR(VLOOKUP($B825,'COMPOSIÇÕES COMPLEMENTARES '!$C:$K,3,0),"")))</f>
        <v/>
      </c>
      <c r="E825" s="507"/>
      <c r="F825" s="508" t="str">
        <f>IF($B825="","",IFERROR(VLOOKUP($B825,SERVIÇOS!$A:$F,4,0),IFERROR(VLOOKUP($B825,'COMPOSIÇÕES COMPLEMENTARES '!$C:$K,6,0),"")))</f>
        <v/>
      </c>
      <c r="G825" s="508" t="str">
        <f>IF($B825="","",IFERROR(VLOOKUP($B825,SERVIÇOS!$A:$F,5,0),IFERROR(VLOOKUP($B825,'COMPOSIÇÕES COMPLEMENTARES '!$C:$K,7,0),"")))</f>
        <v/>
      </c>
      <c r="H825" s="508" t="str">
        <f t="shared" si="74"/>
        <v/>
      </c>
      <c r="I825" s="508" t="str">
        <f t="shared" si="75"/>
        <v/>
      </c>
      <c r="J825" s="508" t="str">
        <f t="shared" si="76"/>
        <v/>
      </c>
      <c r="K825" s="508" t="str">
        <f t="shared" si="77"/>
        <v/>
      </c>
      <c r="L825" s="508"/>
    </row>
    <row r="826" spans="1:12">
      <c r="A826" s="503"/>
      <c r="B826" s="504"/>
      <c r="C826" s="505" t="str">
        <f>IF($B826="","",IFERROR(VLOOKUP($B826,SERVIÇOS!$A:$F,2,0),IFERROR(VLOOKUP($B826,'COMPOSIÇÕES COMPLEMENTARES '!$C:$K,2,0),"")))</f>
        <v/>
      </c>
      <c r="D826" s="506" t="str">
        <f>IF($B826="","",IFERROR(VLOOKUP($B826,SERVIÇOS!$A:$F,3,0),IFERROR(VLOOKUP($B826,'COMPOSIÇÕES COMPLEMENTARES '!$C:$K,3,0),"")))</f>
        <v/>
      </c>
      <c r="E826" s="507"/>
      <c r="F826" s="508" t="str">
        <f>IF($B826="","",IFERROR(VLOOKUP($B826,SERVIÇOS!$A:$F,4,0),IFERROR(VLOOKUP($B826,'COMPOSIÇÕES COMPLEMENTARES '!$C:$K,6,0),"")))</f>
        <v/>
      </c>
      <c r="G826" s="508" t="str">
        <f>IF($B826="","",IFERROR(VLOOKUP($B826,SERVIÇOS!$A:$F,5,0),IFERROR(VLOOKUP($B826,'COMPOSIÇÕES COMPLEMENTARES '!$C:$K,7,0),"")))</f>
        <v/>
      </c>
      <c r="H826" s="508" t="str">
        <f t="shared" si="74"/>
        <v/>
      </c>
      <c r="I826" s="508" t="str">
        <f t="shared" si="75"/>
        <v/>
      </c>
      <c r="J826" s="508" t="str">
        <f t="shared" si="76"/>
        <v/>
      </c>
      <c r="K826" s="508" t="str">
        <f t="shared" si="77"/>
        <v/>
      </c>
      <c r="L826" s="508"/>
    </row>
    <row r="827" spans="1:12">
      <c r="A827" s="503"/>
      <c r="B827" s="504"/>
      <c r="C827" s="505" t="str">
        <f>IF($B827="","",IFERROR(VLOOKUP($B827,SERVIÇOS!$A:$F,2,0),IFERROR(VLOOKUP($B827,'COMPOSIÇÕES COMPLEMENTARES '!$C:$K,2,0),"")))</f>
        <v/>
      </c>
      <c r="D827" s="506" t="str">
        <f>IF($B827="","",IFERROR(VLOOKUP($B827,SERVIÇOS!$A:$F,3,0),IFERROR(VLOOKUP($B827,'COMPOSIÇÕES COMPLEMENTARES '!$C:$K,3,0),"")))</f>
        <v/>
      </c>
      <c r="E827" s="507"/>
      <c r="F827" s="508" t="str">
        <f>IF($B827="","",IFERROR(VLOOKUP($B827,SERVIÇOS!$A:$F,4,0),IFERROR(VLOOKUP($B827,'COMPOSIÇÕES COMPLEMENTARES '!$C:$K,6,0),"")))</f>
        <v/>
      </c>
      <c r="G827" s="508" t="str">
        <f>IF($B827="","",IFERROR(VLOOKUP($B827,SERVIÇOS!$A:$F,5,0),IFERROR(VLOOKUP($B827,'COMPOSIÇÕES COMPLEMENTARES '!$C:$K,7,0),"")))</f>
        <v/>
      </c>
      <c r="H827" s="508" t="str">
        <f t="shared" si="74"/>
        <v/>
      </c>
      <c r="I827" s="508" t="str">
        <f t="shared" si="75"/>
        <v/>
      </c>
      <c r="J827" s="508" t="str">
        <f t="shared" si="76"/>
        <v/>
      </c>
      <c r="K827" s="508" t="str">
        <f t="shared" si="77"/>
        <v/>
      </c>
      <c r="L827" s="508"/>
    </row>
    <row r="828" spans="1:12">
      <c r="A828" s="503"/>
      <c r="B828" s="504"/>
      <c r="C828" s="505" t="str">
        <f>IF($B828="","",IFERROR(VLOOKUP($B828,SERVIÇOS!$A:$F,2,0),IFERROR(VLOOKUP($B828,'COMPOSIÇÕES COMPLEMENTARES '!$C:$K,2,0),"")))</f>
        <v/>
      </c>
      <c r="D828" s="506" t="str">
        <f>IF($B828="","",IFERROR(VLOOKUP($B828,SERVIÇOS!$A:$F,3,0),IFERROR(VLOOKUP($B828,'COMPOSIÇÕES COMPLEMENTARES '!$C:$K,3,0),"")))</f>
        <v/>
      </c>
      <c r="E828" s="507"/>
      <c r="F828" s="508" t="str">
        <f>IF($B828="","",IFERROR(VLOOKUP($B828,SERVIÇOS!$A:$F,4,0),IFERROR(VLOOKUP($B828,'COMPOSIÇÕES COMPLEMENTARES '!$C:$K,6,0),"")))</f>
        <v/>
      </c>
      <c r="G828" s="508" t="str">
        <f>IF($B828="","",IFERROR(VLOOKUP($B828,SERVIÇOS!$A:$F,5,0),IFERROR(VLOOKUP($B828,'COMPOSIÇÕES COMPLEMENTARES '!$C:$K,7,0),"")))</f>
        <v/>
      </c>
      <c r="H828" s="508" t="str">
        <f t="shared" si="74"/>
        <v/>
      </c>
      <c r="I828" s="508" t="str">
        <f t="shared" si="75"/>
        <v/>
      </c>
      <c r="J828" s="508" t="str">
        <f t="shared" si="76"/>
        <v/>
      </c>
      <c r="K828" s="508" t="str">
        <f t="shared" si="77"/>
        <v/>
      </c>
      <c r="L828" s="508"/>
    </row>
    <row r="829" spans="1:12">
      <c r="A829" s="503"/>
      <c r="B829" s="504"/>
      <c r="C829" s="505" t="str">
        <f>IF($B829="","",IFERROR(VLOOKUP($B829,SERVIÇOS!$A:$F,2,0),IFERROR(VLOOKUP($B829,'COMPOSIÇÕES COMPLEMENTARES '!$C:$K,2,0),"")))</f>
        <v/>
      </c>
      <c r="D829" s="506" t="str">
        <f>IF($B829="","",IFERROR(VLOOKUP($B829,SERVIÇOS!$A:$F,3,0),IFERROR(VLOOKUP($B829,'COMPOSIÇÕES COMPLEMENTARES '!$C:$K,3,0),"")))</f>
        <v/>
      </c>
      <c r="E829" s="507"/>
      <c r="F829" s="508" t="str">
        <f>IF($B829="","",IFERROR(VLOOKUP($B829,SERVIÇOS!$A:$F,4,0),IFERROR(VLOOKUP($B829,'COMPOSIÇÕES COMPLEMENTARES '!$C:$K,6,0),"")))</f>
        <v/>
      </c>
      <c r="G829" s="508" t="str">
        <f>IF($B829="","",IFERROR(VLOOKUP($B829,SERVIÇOS!$A:$F,5,0),IFERROR(VLOOKUP($B829,'COMPOSIÇÕES COMPLEMENTARES '!$C:$K,7,0),"")))</f>
        <v/>
      </c>
      <c r="H829" s="508" t="str">
        <f t="shared" si="74"/>
        <v/>
      </c>
      <c r="I829" s="508" t="str">
        <f t="shared" si="75"/>
        <v/>
      </c>
      <c r="J829" s="508" t="str">
        <f t="shared" si="76"/>
        <v/>
      </c>
      <c r="K829" s="508" t="str">
        <f t="shared" si="77"/>
        <v/>
      </c>
      <c r="L829" s="508"/>
    </row>
    <row r="830" spans="1:12">
      <c r="A830" s="503"/>
      <c r="B830" s="504"/>
      <c r="C830" s="505" t="str">
        <f>IF($B830="","",IFERROR(VLOOKUP($B830,SERVIÇOS!$A:$F,2,0),IFERROR(VLOOKUP($B830,'COMPOSIÇÕES COMPLEMENTARES '!$C:$K,2,0),"")))</f>
        <v/>
      </c>
      <c r="D830" s="506" t="str">
        <f>IF($B830="","",IFERROR(VLOOKUP($B830,SERVIÇOS!$A:$F,3,0),IFERROR(VLOOKUP($B830,'COMPOSIÇÕES COMPLEMENTARES '!$C:$K,3,0),"")))</f>
        <v/>
      </c>
      <c r="E830" s="507"/>
      <c r="F830" s="508" t="str">
        <f>IF($B830="","",IFERROR(VLOOKUP($B830,SERVIÇOS!$A:$F,4,0),IFERROR(VLOOKUP($B830,'COMPOSIÇÕES COMPLEMENTARES '!$C:$K,6,0),"")))</f>
        <v/>
      </c>
      <c r="G830" s="508" t="str">
        <f>IF($B830="","",IFERROR(VLOOKUP($B830,SERVIÇOS!$A:$F,5,0),IFERROR(VLOOKUP($B830,'COMPOSIÇÕES COMPLEMENTARES '!$C:$K,7,0),"")))</f>
        <v/>
      </c>
      <c r="H830" s="508" t="str">
        <f t="shared" si="74"/>
        <v/>
      </c>
      <c r="I830" s="508" t="str">
        <f t="shared" si="75"/>
        <v/>
      </c>
      <c r="J830" s="508" t="str">
        <f t="shared" si="76"/>
        <v/>
      </c>
      <c r="K830" s="508" t="str">
        <f t="shared" si="77"/>
        <v/>
      </c>
      <c r="L830" s="508"/>
    </row>
    <row r="831" spans="1:12">
      <c r="A831" s="503"/>
      <c r="B831" s="504"/>
      <c r="C831" s="505" t="str">
        <f>IF($B831="","",IFERROR(VLOOKUP($B831,SERVIÇOS!$A:$F,2,0),IFERROR(VLOOKUP($B831,'COMPOSIÇÕES COMPLEMENTARES '!$C:$K,2,0),"")))</f>
        <v/>
      </c>
      <c r="D831" s="506" t="str">
        <f>IF($B831="","",IFERROR(VLOOKUP($B831,SERVIÇOS!$A:$F,3,0),IFERROR(VLOOKUP($B831,'COMPOSIÇÕES COMPLEMENTARES '!$C:$K,3,0),"")))</f>
        <v/>
      </c>
      <c r="E831" s="507"/>
      <c r="F831" s="508" t="str">
        <f>IF($B831="","",IFERROR(VLOOKUP($B831,SERVIÇOS!$A:$F,4,0),IFERROR(VLOOKUP($B831,'COMPOSIÇÕES COMPLEMENTARES '!$C:$K,6,0),"")))</f>
        <v/>
      </c>
      <c r="G831" s="508" t="str">
        <f>IF($B831="","",IFERROR(VLOOKUP($B831,SERVIÇOS!$A:$F,5,0),IFERROR(VLOOKUP($B831,'COMPOSIÇÕES COMPLEMENTARES '!$C:$K,7,0),"")))</f>
        <v/>
      </c>
      <c r="H831" s="508" t="str">
        <f t="shared" si="74"/>
        <v/>
      </c>
      <c r="I831" s="508" t="str">
        <f t="shared" si="75"/>
        <v/>
      </c>
      <c r="J831" s="508" t="str">
        <f t="shared" si="76"/>
        <v/>
      </c>
      <c r="K831" s="508" t="str">
        <f t="shared" si="77"/>
        <v/>
      </c>
      <c r="L831" s="508"/>
    </row>
    <row r="832" spans="1:12">
      <c r="A832" s="503"/>
      <c r="B832" s="504"/>
      <c r="C832" s="505" t="str">
        <f>IF($B832="","",IFERROR(VLOOKUP($B832,SERVIÇOS!$A:$F,2,0),IFERROR(VLOOKUP($B832,'COMPOSIÇÕES COMPLEMENTARES '!$C:$K,2,0),"")))</f>
        <v/>
      </c>
      <c r="D832" s="506" t="str">
        <f>IF($B832="","",IFERROR(VLOOKUP($B832,SERVIÇOS!$A:$F,3,0),IFERROR(VLOOKUP($B832,'COMPOSIÇÕES COMPLEMENTARES '!$C:$K,3,0),"")))</f>
        <v/>
      </c>
      <c r="E832" s="507"/>
      <c r="F832" s="508" t="str">
        <f>IF($B832="","",IFERROR(VLOOKUP($B832,SERVIÇOS!$A:$F,4,0),IFERROR(VLOOKUP($B832,'COMPOSIÇÕES COMPLEMENTARES '!$C:$K,6,0),"")))</f>
        <v/>
      </c>
      <c r="G832" s="508" t="str">
        <f>IF($B832="","",IFERROR(VLOOKUP($B832,SERVIÇOS!$A:$F,5,0),IFERROR(VLOOKUP($B832,'COMPOSIÇÕES COMPLEMENTARES '!$C:$K,7,0),"")))</f>
        <v/>
      </c>
      <c r="H832" s="508" t="str">
        <f t="shared" si="74"/>
        <v/>
      </c>
      <c r="I832" s="508" t="str">
        <f t="shared" si="75"/>
        <v/>
      </c>
      <c r="J832" s="508" t="str">
        <f t="shared" si="76"/>
        <v/>
      </c>
      <c r="K832" s="508" t="str">
        <f t="shared" si="77"/>
        <v/>
      </c>
      <c r="L832" s="508"/>
    </row>
    <row r="833" spans="1:12">
      <c r="A833" s="503"/>
      <c r="B833" s="504"/>
      <c r="C833" s="505" t="str">
        <f>IF($B833="","",IFERROR(VLOOKUP($B833,SERVIÇOS!$A:$F,2,0),IFERROR(VLOOKUP($B833,'COMPOSIÇÕES COMPLEMENTARES '!$C:$K,2,0),"")))</f>
        <v/>
      </c>
      <c r="D833" s="506" t="str">
        <f>IF($B833="","",IFERROR(VLOOKUP($B833,SERVIÇOS!$A:$F,3,0),IFERROR(VLOOKUP($B833,'COMPOSIÇÕES COMPLEMENTARES '!$C:$K,3,0),"")))</f>
        <v/>
      </c>
      <c r="E833" s="507"/>
      <c r="F833" s="508" t="str">
        <f>IF($B833="","",IFERROR(VLOOKUP($B833,SERVIÇOS!$A:$F,4,0),IFERROR(VLOOKUP($B833,'COMPOSIÇÕES COMPLEMENTARES '!$C:$K,6,0),"")))</f>
        <v/>
      </c>
      <c r="G833" s="508" t="str">
        <f>IF($B833="","",IFERROR(VLOOKUP($B833,SERVIÇOS!$A:$F,5,0),IFERROR(VLOOKUP($B833,'COMPOSIÇÕES COMPLEMENTARES '!$C:$K,7,0),"")))</f>
        <v/>
      </c>
      <c r="H833" s="508" t="str">
        <f t="shared" si="74"/>
        <v/>
      </c>
      <c r="I833" s="508" t="str">
        <f t="shared" si="75"/>
        <v/>
      </c>
      <c r="J833" s="508" t="str">
        <f t="shared" si="76"/>
        <v/>
      </c>
      <c r="K833" s="508" t="str">
        <f t="shared" si="77"/>
        <v/>
      </c>
      <c r="L833" s="508"/>
    </row>
    <row r="834" spans="1:12">
      <c r="A834" s="503"/>
      <c r="B834" s="504"/>
      <c r="C834" s="505" t="str">
        <f>IF($B834="","",IFERROR(VLOOKUP($B834,SERVIÇOS!$A:$F,2,0),IFERROR(VLOOKUP($B834,'COMPOSIÇÕES COMPLEMENTARES '!$C:$K,2,0),"")))</f>
        <v/>
      </c>
      <c r="D834" s="506" t="str">
        <f>IF($B834="","",IFERROR(VLOOKUP($B834,SERVIÇOS!$A:$F,3,0),IFERROR(VLOOKUP($B834,'COMPOSIÇÕES COMPLEMENTARES '!$C:$K,3,0),"")))</f>
        <v/>
      </c>
      <c r="E834" s="507"/>
      <c r="F834" s="508" t="str">
        <f>IF($B834="","",IFERROR(VLOOKUP($B834,SERVIÇOS!$A:$F,4,0),IFERROR(VLOOKUP($B834,'COMPOSIÇÕES COMPLEMENTARES '!$C:$K,6,0),"")))</f>
        <v/>
      </c>
      <c r="G834" s="508" t="str">
        <f>IF($B834="","",IFERROR(VLOOKUP($B834,SERVIÇOS!$A:$F,5,0),IFERROR(VLOOKUP($B834,'COMPOSIÇÕES COMPLEMENTARES '!$C:$K,7,0),"")))</f>
        <v/>
      </c>
      <c r="H834" s="508" t="str">
        <f t="shared" si="74"/>
        <v/>
      </c>
      <c r="I834" s="508" t="str">
        <f t="shared" si="75"/>
        <v/>
      </c>
      <c r="J834" s="508" t="str">
        <f t="shared" si="76"/>
        <v/>
      </c>
      <c r="K834" s="508" t="str">
        <f t="shared" si="77"/>
        <v/>
      </c>
      <c r="L834" s="508"/>
    </row>
    <row r="835" spans="1:12">
      <c r="A835" s="503"/>
      <c r="B835" s="504"/>
      <c r="C835" s="505" t="str">
        <f>IF($B835="","",IFERROR(VLOOKUP($B835,SERVIÇOS!$A:$F,2,0),IFERROR(VLOOKUP($B835,'COMPOSIÇÕES COMPLEMENTARES '!$C:$K,2,0),"")))</f>
        <v/>
      </c>
      <c r="D835" s="506" t="str">
        <f>IF($B835="","",IFERROR(VLOOKUP($B835,SERVIÇOS!$A:$F,3,0),IFERROR(VLOOKUP($B835,'COMPOSIÇÕES COMPLEMENTARES '!$C:$K,3,0),"")))</f>
        <v/>
      </c>
      <c r="E835" s="507"/>
      <c r="F835" s="508" t="str">
        <f>IF($B835="","",IFERROR(VLOOKUP($B835,SERVIÇOS!$A:$F,4,0),IFERROR(VLOOKUP($B835,'COMPOSIÇÕES COMPLEMENTARES '!$C:$K,6,0),"")))</f>
        <v/>
      </c>
      <c r="G835" s="508" t="str">
        <f>IF($B835="","",IFERROR(VLOOKUP($B835,SERVIÇOS!$A:$F,5,0),IFERROR(VLOOKUP($B835,'COMPOSIÇÕES COMPLEMENTARES '!$C:$K,7,0),"")))</f>
        <v/>
      </c>
      <c r="H835" s="508" t="str">
        <f t="shared" si="74"/>
        <v/>
      </c>
      <c r="I835" s="508" t="str">
        <f t="shared" si="75"/>
        <v/>
      </c>
      <c r="J835" s="508" t="str">
        <f t="shared" si="76"/>
        <v/>
      </c>
      <c r="K835" s="508" t="str">
        <f t="shared" si="77"/>
        <v/>
      </c>
      <c r="L835" s="508"/>
    </row>
    <row r="836" spans="1:12">
      <c r="A836" s="503"/>
      <c r="B836" s="504"/>
      <c r="C836" s="505" t="str">
        <f>IF($B836="","",IFERROR(VLOOKUP($B836,SERVIÇOS!$A:$F,2,0),IFERROR(VLOOKUP($B836,'COMPOSIÇÕES COMPLEMENTARES '!$C:$K,2,0),"")))</f>
        <v/>
      </c>
      <c r="D836" s="506" t="str">
        <f>IF($B836="","",IFERROR(VLOOKUP($B836,SERVIÇOS!$A:$F,3,0),IFERROR(VLOOKUP($B836,'COMPOSIÇÕES COMPLEMENTARES '!$C:$K,3,0),"")))</f>
        <v/>
      </c>
      <c r="E836" s="507"/>
      <c r="F836" s="508" t="str">
        <f>IF($B836="","",IFERROR(VLOOKUP($B836,SERVIÇOS!$A:$F,4,0),IFERROR(VLOOKUP($B836,'COMPOSIÇÕES COMPLEMENTARES '!$C:$K,6,0),"")))</f>
        <v/>
      </c>
      <c r="G836" s="508" t="str">
        <f>IF($B836="","",IFERROR(VLOOKUP($B836,SERVIÇOS!$A:$F,5,0),IFERROR(VLOOKUP($B836,'COMPOSIÇÕES COMPLEMENTARES '!$C:$K,7,0),"")))</f>
        <v/>
      </c>
      <c r="H836" s="508" t="str">
        <f t="shared" si="74"/>
        <v/>
      </c>
      <c r="I836" s="508" t="str">
        <f t="shared" si="75"/>
        <v/>
      </c>
      <c r="J836" s="508" t="str">
        <f t="shared" si="76"/>
        <v/>
      </c>
      <c r="K836" s="508" t="str">
        <f t="shared" si="77"/>
        <v/>
      </c>
      <c r="L836" s="508"/>
    </row>
    <row r="837" spans="1:12">
      <c r="A837" s="503"/>
      <c r="B837" s="504"/>
      <c r="C837" s="505" t="str">
        <f>IF($B837="","",IFERROR(VLOOKUP($B837,SERVIÇOS!$A:$F,2,0),IFERROR(VLOOKUP($B837,'COMPOSIÇÕES COMPLEMENTARES '!$C:$K,2,0),"")))</f>
        <v/>
      </c>
      <c r="D837" s="506" t="str">
        <f>IF($B837="","",IFERROR(VLOOKUP($B837,SERVIÇOS!$A:$F,3,0),IFERROR(VLOOKUP($B837,'COMPOSIÇÕES COMPLEMENTARES '!$C:$K,3,0),"")))</f>
        <v/>
      </c>
      <c r="E837" s="507"/>
      <c r="F837" s="508" t="str">
        <f>IF($B837="","",IFERROR(VLOOKUP($B837,SERVIÇOS!$A:$F,4,0),IFERROR(VLOOKUP($B837,'COMPOSIÇÕES COMPLEMENTARES '!$C:$K,6,0),"")))</f>
        <v/>
      </c>
      <c r="G837" s="508" t="str">
        <f>IF($B837="","",IFERROR(VLOOKUP($B837,SERVIÇOS!$A:$F,5,0),IFERROR(VLOOKUP($B837,'COMPOSIÇÕES COMPLEMENTARES '!$C:$K,7,0),"")))</f>
        <v/>
      </c>
      <c r="H837" s="508" t="str">
        <f t="shared" si="74"/>
        <v/>
      </c>
      <c r="I837" s="508" t="str">
        <f t="shared" si="75"/>
        <v/>
      </c>
      <c r="J837" s="508" t="str">
        <f t="shared" si="76"/>
        <v/>
      </c>
      <c r="K837" s="508" t="str">
        <f t="shared" si="77"/>
        <v/>
      </c>
      <c r="L837" s="508"/>
    </row>
    <row r="838" spans="1:12">
      <c r="A838" s="503"/>
      <c r="B838" s="504"/>
      <c r="C838" s="505" t="str">
        <f>IF($B838="","",IFERROR(VLOOKUP($B838,SERVIÇOS!$A:$F,2,0),IFERROR(VLOOKUP($B838,'COMPOSIÇÕES COMPLEMENTARES '!$C:$K,2,0),"")))</f>
        <v/>
      </c>
      <c r="D838" s="506" t="str">
        <f>IF($B838="","",IFERROR(VLOOKUP($B838,SERVIÇOS!$A:$F,3,0),IFERROR(VLOOKUP($B838,'COMPOSIÇÕES COMPLEMENTARES '!$C:$K,3,0),"")))</f>
        <v/>
      </c>
      <c r="E838" s="507"/>
      <c r="F838" s="508" t="str">
        <f>IF($B838="","",IFERROR(VLOOKUP($B838,SERVIÇOS!$A:$F,4,0),IFERROR(VLOOKUP($B838,'COMPOSIÇÕES COMPLEMENTARES '!$C:$K,6,0),"")))</f>
        <v/>
      </c>
      <c r="G838" s="508" t="str">
        <f>IF($B838="","",IFERROR(VLOOKUP($B838,SERVIÇOS!$A:$F,5,0),IFERROR(VLOOKUP($B838,'COMPOSIÇÕES COMPLEMENTARES '!$C:$K,7,0),"")))</f>
        <v/>
      </c>
      <c r="H838" s="508" t="str">
        <f t="shared" si="74"/>
        <v/>
      </c>
      <c r="I838" s="508" t="str">
        <f t="shared" si="75"/>
        <v/>
      </c>
      <c r="J838" s="508" t="str">
        <f t="shared" si="76"/>
        <v/>
      </c>
      <c r="K838" s="508" t="str">
        <f t="shared" si="77"/>
        <v/>
      </c>
      <c r="L838" s="508"/>
    </row>
    <row r="839" spans="1:12">
      <c r="A839" s="503"/>
      <c r="B839" s="504"/>
      <c r="C839" s="505" t="str">
        <f>IF($B839="","",IFERROR(VLOOKUP($B839,SERVIÇOS!$A:$F,2,0),IFERROR(VLOOKUP($B839,'COMPOSIÇÕES COMPLEMENTARES '!$C:$K,2,0),"")))</f>
        <v/>
      </c>
      <c r="D839" s="506" t="str">
        <f>IF($B839="","",IFERROR(VLOOKUP($B839,SERVIÇOS!$A:$F,3,0),IFERROR(VLOOKUP($B839,'COMPOSIÇÕES COMPLEMENTARES '!$C:$K,3,0),"")))</f>
        <v/>
      </c>
      <c r="E839" s="507"/>
      <c r="F839" s="508" t="str">
        <f>IF($B839="","",IFERROR(VLOOKUP($B839,SERVIÇOS!$A:$F,4,0),IFERROR(VLOOKUP($B839,'COMPOSIÇÕES COMPLEMENTARES '!$C:$K,6,0),"")))</f>
        <v/>
      </c>
      <c r="G839" s="508" t="str">
        <f>IF($B839="","",IFERROR(VLOOKUP($B839,SERVIÇOS!$A:$F,5,0),IFERROR(VLOOKUP($B839,'COMPOSIÇÕES COMPLEMENTARES '!$C:$K,7,0),"")))</f>
        <v/>
      </c>
      <c r="H839" s="508" t="str">
        <f t="shared" si="74"/>
        <v/>
      </c>
      <c r="I839" s="508" t="str">
        <f t="shared" si="75"/>
        <v/>
      </c>
      <c r="J839" s="508" t="str">
        <f t="shared" si="76"/>
        <v/>
      </c>
      <c r="K839" s="508" t="str">
        <f t="shared" si="77"/>
        <v/>
      </c>
      <c r="L839" s="508"/>
    </row>
    <row r="840" spans="1:12">
      <c r="A840" s="503"/>
      <c r="B840" s="504"/>
      <c r="C840" s="505" t="str">
        <f>IF($B840="","",IFERROR(VLOOKUP($B840,SERVIÇOS!$A:$F,2,0),IFERROR(VLOOKUP($B840,'COMPOSIÇÕES COMPLEMENTARES '!$C:$K,2,0),"")))</f>
        <v/>
      </c>
      <c r="D840" s="506" t="str">
        <f>IF($B840="","",IFERROR(VLOOKUP($B840,SERVIÇOS!$A:$F,3,0),IFERROR(VLOOKUP($B840,'COMPOSIÇÕES COMPLEMENTARES '!$C:$K,3,0),"")))</f>
        <v/>
      </c>
      <c r="E840" s="507"/>
      <c r="F840" s="508" t="str">
        <f>IF($B840="","",IFERROR(VLOOKUP($B840,SERVIÇOS!$A:$F,4,0),IFERROR(VLOOKUP($B840,'COMPOSIÇÕES COMPLEMENTARES '!$C:$K,6,0),"")))</f>
        <v/>
      </c>
      <c r="G840" s="508" t="str">
        <f>IF($B840="","",IFERROR(VLOOKUP($B840,SERVIÇOS!$A:$F,5,0),IFERROR(VLOOKUP($B840,'COMPOSIÇÕES COMPLEMENTARES '!$C:$K,7,0),"")))</f>
        <v/>
      </c>
      <c r="H840" s="508" t="str">
        <f t="shared" si="74"/>
        <v/>
      </c>
      <c r="I840" s="508" t="str">
        <f t="shared" si="75"/>
        <v/>
      </c>
      <c r="J840" s="508" t="str">
        <f t="shared" si="76"/>
        <v/>
      </c>
      <c r="K840" s="508" t="str">
        <f t="shared" si="77"/>
        <v/>
      </c>
      <c r="L840" s="508"/>
    </row>
    <row r="841" spans="1:12">
      <c r="A841" s="503"/>
      <c r="B841" s="504"/>
      <c r="C841" s="505" t="str">
        <f>IF($B841="","",IFERROR(VLOOKUP($B841,SERVIÇOS!$A:$F,2,0),IFERROR(VLOOKUP($B841,'COMPOSIÇÕES COMPLEMENTARES '!$C:$K,2,0),"")))</f>
        <v/>
      </c>
      <c r="D841" s="506" t="str">
        <f>IF($B841="","",IFERROR(VLOOKUP($B841,SERVIÇOS!$A:$F,3,0),IFERROR(VLOOKUP($B841,'COMPOSIÇÕES COMPLEMENTARES '!$C:$K,3,0),"")))</f>
        <v/>
      </c>
      <c r="E841" s="507"/>
      <c r="F841" s="508" t="str">
        <f>IF($B841="","",IFERROR(VLOOKUP($B841,SERVIÇOS!$A:$F,4,0),IFERROR(VLOOKUP($B841,'COMPOSIÇÕES COMPLEMENTARES '!$C:$K,6,0),"")))</f>
        <v/>
      </c>
      <c r="G841" s="508" t="str">
        <f>IF($B841="","",IFERROR(VLOOKUP($B841,SERVIÇOS!$A:$F,5,0),IFERROR(VLOOKUP($B841,'COMPOSIÇÕES COMPLEMENTARES '!$C:$K,7,0),"")))</f>
        <v/>
      </c>
      <c r="H841" s="508" t="str">
        <f t="shared" si="74"/>
        <v/>
      </c>
      <c r="I841" s="508" t="str">
        <f t="shared" si="75"/>
        <v/>
      </c>
      <c r="J841" s="508" t="str">
        <f t="shared" si="76"/>
        <v/>
      </c>
      <c r="K841" s="508" t="str">
        <f t="shared" si="77"/>
        <v/>
      </c>
      <c r="L841" s="508"/>
    </row>
    <row r="842" spans="1:12">
      <c r="A842" s="503"/>
      <c r="B842" s="504"/>
      <c r="C842" s="505" t="str">
        <f>IF($B842="","",IFERROR(VLOOKUP($B842,SERVIÇOS!$A:$F,2,0),IFERROR(VLOOKUP($B842,'COMPOSIÇÕES COMPLEMENTARES '!$C:$K,2,0),"")))</f>
        <v/>
      </c>
      <c r="D842" s="506" t="str">
        <f>IF($B842="","",IFERROR(VLOOKUP($B842,SERVIÇOS!$A:$F,3,0),IFERROR(VLOOKUP($B842,'COMPOSIÇÕES COMPLEMENTARES '!$C:$K,3,0),"")))</f>
        <v/>
      </c>
      <c r="E842" s="507"/>
      <c r="F842" s="508" t="str">
        <f>IF($B842="","",IFERROR(VLOOKUP($B842,SERVIÇOS!$A:$F,4,0),IFERROR(VLOOKUP($B842,'COMPOSIÇÕES COMPLEMENTARES '!$C:$K,6,0),"")))</f>
        <v/>
      </c>
      <c r="G842" s="508" t="str">
        <f>IF($B842="","",IFERROR(VLOOKUP($B842,SERVIÇOS!$A:$F,5,0),IFERROR(VLOOKUP($B842,'COMPOSIÇÕES COMPLEMENTARES '!$C:$K,7,0),"")))</f>
        <v/>
      </c>
      <c r="H842" s="508" t="str">
        <f t="shared" si="74"/>
        <v/>
      </c>
      <c r="I842" s="508" t="str">
        <f t="shared" si="75"/>
        <v/>
      </c>
      <c r="J842" s="508" t="str">
        <f t="shared" si="76"/>
        <v/>
      </c>
      <c r="K842" s="508" t="str">
        <f t="shared" si="77"/>
        <v/>
      </c>
      <c r="L842" s="508"/>
    </row>
    <row r="843" spans="1:12">
      <c r="A843" s="503"/>
      <c r="B843" s="504"/>
      <c r="C843" s="505" t="str">
        <f>IF($B843="","",IFERROR(VLOOKUP($B843,SERVIÇOS!$A:$F,2,0),IFERROR(VLOOKUP($B843,'COMPOSIÇÕES COMPLEMENTARES '!$C:$K,2,0),"")))</f>
        <v/>
      </c>
      <c r="D843" s="506" t="str">
        <f>IF($B843="","",IFERROR(VLOOKUP($B843,SERVIÇOS!$A:$F,3,0),IFERROR(VLOOKUP($B843,'COMPOSIÇÕES COMPLEMENTARES '!$C:$K,3,0),"")))</f>
        <v/>
      </c>
      <c r="E843" s="507"/>
      <c r="F843" s="508" t="str">
        <f>IF($B843="","",IFERROR(VLOOKUP($B843,SERVIÇOS!$A:$F,4,0),IFERROR(VLOOKUP($B843,'COMPOSIÇÕES COMPLEMENTARES '!$C:$K,6,0),"")))</f>
        <v/>
      </c>
      <c r="G843" s="508" t="str">
        <f>IF($B843="","",IFERROR(VLOOKUP($B843,SERVIÇOS!$A:$F,5,0),IFERROR(VLOOKUP($B843,'COMPOSIÇÕES COMPLEMENTARES '!$C:$K,7,0),"")))</f>
        <v/>
      </c>
      <c r="H843" s="508" t="str">
        <f t="shared" si="74"/>
        <v/>
      </c>
      <c r="I843" s="508" t="str">
        <f t="shared" si="75"/>
        <v/>
      </c>
      <c r="J843" s="508" t="str">
        <f t="shared" si="76"/>
        <v/>
      </c>
      <c r="K843" s="508" t="str">
        <f t="shared" si="77"/>
        <v/>
      </c>
      <c r="L843" s="508"/>
    </row>
    <row r="844" spans="1:12">
      <c r="A844" s="503"/>
      <c r="B844" s="504"/>
      <c r="C844" s="505" t="str">
        <f>IF($B844="","",IFERROR(VLOOKUP($B844,SERVIÇOS!$A:$F,2,0),IFERROR(VLOOKUP($B844,'COMPOSIÇÕES COMPLEMENTARES '!$C:$K,2,0),"")))</f>
        <v/>
      </c>
      <c r="D844" s="506" t="str">
        <f>IF($B844="","",IFERROR(VLOOKUP($B844,SERVIÇOS!$A:$F,3,0),IFERROR(VLOOKUP($B844,'COMPOSIÇÕES COMPLEMENTARES '!$C:$K,3,0),"")))</f>
        <v/>
      </c>
      <c r="E844" s="507"/>
      <c r="F844" s="508" t="str">
        <f>IF($B844="","",IFERROR(VLOOKUP($B844,SERVIÇOS!$A:$F,4,0),IFERROR(VLOOKUP($B844,'COMPOSIÇÕES COMPLEMENTARES '!$C:$K,6,0),"")))</f>
        <v/>
      </c>
      <c r="G844" s="508" t="str">
        <f>IF($B844="","",IFERROR(VLOOKUP($B844,SERVIÇOS!$A:$F,5,0),IFERROR(VLOOKUP($B844,'COMPOSIÇÕES COMPLEMENTARES '!$C:$K,7,0),"")))</f>
        <v/>
      </c>
      <c r="H844" s="508" t="str">
        <f t="shared" si="74"/>
        <v/>
      </c>
      <c r="I844" s="508" t="str">
        <f t="shared" si="75"/>
        <v/>
      </c>
      <c r="J844" s="508" t="str">
        <f t="shared" si="76"/>
        <v/>
      </c>
      <c r="K844" s="508" t="str">
        <f t="shared" si="77"/>
        <v/>
      </c>
      <c r="L844" s="508"/>
    </row>
    <row r="845" spans="1:12">
      <c r="A845" s="503"/>
      <c r="B845" s="504"/>
      <c r="C845" s="505" t="str">
        <f>IF($B845="","",IFERROR(VLOOKUP($B845,SERVIÇOS!$A:$F,2,0),IFERROR(VLOOKUP($B845,'COMPOSIÇÕES COMPLEMENTARES '!$C:$K,2,0),"")))</f>
        <v/>
      </c>
      <c r="D845" s="506" t="str">
        <f>IF($B845="","",IFERROR(VLOOKUP($B845,SERVIÇOS!$A:$F,3,0),IFERROR(VLOOKUP($B845,'COMPOSIÇÕES COMPLEMENTARES '!$C:$K,3,0),"")))</f>
        <v/>
      </c>
      <c r="E845" s="507"/>
      <c r="F845" s="508" t="str">
        <f>IF($B845="","",IFERROR(VLOOKUP($B845,SERVIÇOS!$A:$F,4,0),IFERROR(VLOOKUP($B845,'COMPOSIÇÕES COMPLEMENTARES '!$C:$K,6,0),"")))</f>
        <v/>
      </c>
      <c r="G845" s="508" t="str">
        <f>IF($B845="","",IFERROR(VLOOKUP($B845,SERVIÇOS!$A:$F,5,0),IFERROR(VLOOKUP($B845,'COMPOSIÇÕES COMPLEMENTARES '!$C:$K,7,0),"")))</f>
        <v/>
      </c>
      <c r="H845" s="508" t="str">
        <f t="shared" si="74"/>
        <v/>
      </c>
      <c r="I845" s="508" t="str">
        <f t="shared" si="75"/>
        <v/>
      </c>
      <c r="J845" s="508" t="str">
        <f t="shared" si="76"/>
        <v/>
      </c>
      <c r="K845" s="508" t="str">
        <f t="shared" si="77"/>
        <v/>
      </c>
      <c r="L845" s="508"/>
    </row>
    <row r="846" spans="1:12">
      <c r="A846" s="503"/>
      <c r="B846" s="504"/>
      <c r="C846" s="505" t="str">
        <f>IF($B846="","",IFERROR(VLOOKUP($B846,SERVIÇOS!$A:$F,2,0),IFERROR(VLOOKUP($B846,'COMPOSIÇÕES COMPLEMENTARES '!$C:$K,2,0),"")))</f>
        <v/>
      </c>
      <c r="D846" s="506" t="str">
        <f>IF($B846="","",IFERROR(VLOOKUP($B846,SERVIÇOS!$A:$F,3,0),IFERROR(VLOOKUP($B846,'COMPOSIÇÕES COMPLEMENTARES '!$C:$K,3,0),"")))</f>
        <v/>
      </c>
      <c r="E846" s="507"/>
      <c r="F846" s="508" t="str">
        <f>IF($B846="","",IFERROR(VLOOKUP($B846,SERVIÇOS!$A:$F,4,0),IFERROR(VLOOKUP($B846,'COMPOSIÇÕES COMPLEMENTARES '!$C:$K,6,0),"")))</f>
        <v/>
      </c>
      <c r="G846" s="508" t="str">
        <f>IF($B846="","",IFERROR(VLOOKUP($B846,SERVIÇOS!$A:$F,5,0),IFERROR(VLOOKUP($B846,'COMPOSIÇÕES COMPLEMENTARES '!$C:$K,7,0),"")))</f>
        <v/>
      </c>
      <c r="H846" s="508" t="str">
        <f t="shared" si="74"/>
        <v/>
      </c>
      <c r="I846" s="508" t="str">
        <f t="shared" si="75"/>
        <v/>
      </c>
      <c r="J846" s="508" t="str">
        <f t="shared" si="76"/>
        <v/>
      </c>
      <c r="K846" s="508" t="str">
        <f t="shared" si="77"/>
        <v/>
      </c>
      <c r="L846" s="508"/>
    </row>
    <row r="847" spans="1:12">
      <c r="A847" s="503"/>
      <c r="B847" s="504"/>
      <c r="C847" s="505" t="str">
        <f>IF($B847="","",IFERROR(VLOOKUP($B847,SERVIÇOS!$A:$F,2,0),IFERROR(VLOOKUP($B847,'COMPOSIÇÕES COMPLEMENTARES '!$C:$K,2,0),"")))</f>
        <v/>
      </c>
      <c r="D847" s="506" t="str">
        <f>IF($B847="","",IFERROR(VLOOKUP($B847,SERVIÇOS!$A:$F,3,0),IFERROR(VLOOKUP($B847,'COMPOSIÇÕES COMPLEMENTARES '!$C:$K,3,0),"")))</f>
        <v/>
      </c>
      <c r="E847" s="507"/>
      <c r="F847" s="508" t="str">
        <f>IF($B847="","",IFERROR(VLOOKUP($B847,SERVIÇOS!$A:$F,4,0),IFERROR(VLOOKUP($B847,'COMPOSIÇÕES COMPLEMENTARES '!$C:$K,6,0),"")))</f>
        <v/>
      </c>
      <c r="G847" s="508" t="str">
        <f>IF($B847="","",IFERROR(VLOOKUP($B847,SERVIÇOS!$A:$F,5,0),IFERROR(VLOOKUP($B847,'COMPOSIÇÕES COMPLEMENTARES '!$C:$K,7,0),"")))</f>
        <v/>
      </c>
      <c r="H847" s="508" t="str">
        <f t="shared" si="74"/>
        <v/>
      </c>
      <c r="I847" s="508" t="str">
        <f t="shared" si="75"/>
        <v/>
      </c>
      <c r="J847" s="508" t="str">
        <f t="shared" si="76"/>
        <v/>
      </c>
      <c r="K847" s="508" t="str">
        <f t="shared" si="77"/>
        <v/>
      </c>
      <c r="L847" s="508"/>
    </row>
    <row r="848" spans="1:12">
      <c r="A848" s="503"/>
      <c r="B848" s="504"/>
      <c r="C848" s="505" t="str">
        <f>IF($B848="","",IFERROR(VLOOKUP($B848,SERVIÇOS!$A:$F,2,0),IFERROR(VLOOKUP($B848,'COMPOSIÇÕES COMPLEMENTARES '!$C:$K,2,0),"")))</f>
        <v/>
      </c>
      <c r="D848" s="506" t="str">
        <f>IF($B848="","",IFERROR(VLOOKUP($B848,SERVIÇOS!$A:$F,3,0),IFERROR(VLOOKUP($B848,'COMPOSIÇÕES COMPLEMENTARES '!$C:$K,3,0),"")))</f>
        <v/>
      </c>
      <c r="E848" s="507"/>
      <c r="F848" s="508" t="str">
        <f>IF($B848="","",IFERROR(VLOOKUP($B848,SERVIÇOS!$A:$F,4,0),IFERROR(VLOOKUP($B848,'COMPOSIÇÕES COMPLEMENTARES '!$C:$K,6,0),"")))</f>
        <v/>
      </c>
      <c r="G848" s="508" t="str">
        <f>IF($B848="","",IFERROR(VLOOKUP($B848,SERVIÇOS!$A:$F,5,0),IFERROR(VLOOKUP($B848,'COMPOSIÇÕES COMPLEMENTARES '!$C:$K,7,0),"")))</f>
        <v/>
      </c>
      <c r="H848" s="508" t="str">
        <f t="shared" si="74"/>
        <v/>
      </c>
      <c r="I848" s="508" t="str">
        <f t="shared" si="75"/>
        <v/>
      </c>
      <c r="J848" s="508" t="str">
        <f t="shared" si="76"/>
        <v/>
      </c>
      <c r="K848" s="508" t="str">
        <f t="shared" si="77"/>
        <v/>
      </c>
      <c r="L848" s="508"/>
    </row>
    <row r="849" spans="1:12">
      <c r="A849" s="503"/>
      <c r="B849" s="504"/>
      <c r="C849" s="505" t="str">
        <f>IF($B849="","",IFERROR(VLOOKUP($B849,SERVIÇOS!$A:$F,2,0),IFERROR(VLOOKUP($B849,'COMPOSIÇÕES COMPLEMENTARES '!$C:$K,2,0),"")))</f>
        <v/>
      </c>
      <c r="D849" s="506" t="str">
        <f>IF($B849="","",IFERROR(VLOOKUP($B849,SERVIÇOS!$A:$F,3,0),IFERROR(VLOOKUP($B849,'COMPOSIÇÕES COMPLEMENTARES '!$C:$K,3,0),"")))</f>
        <v/>
      </c>
      <c r="E849" s="507"/>
      <c r="F849" s="508" t="str">
        <f>IF($B849="","",IFERROR(VLOOKUP($B849,SERVIÇOS!$A:$F,4,0),IFERROR(VLOOKUP($B849,'COMPOSIÇÕES COMPLEMENTARES '!$C:$K,6,0),"")))</f>
        <v/>
      </c>
      <c r="G849" s="508" t="str">
        <f>IF($B849="","",IFERROR(VLOOKUP($B849,SERVIÇOS!$A:$F,5,0),IFERROR(VLOOKUP($B849,'COMPOSIÇÕES COMPLEMENTARES '!$C:$K,7,0),"")))</f>
        <v/>
      </c>
      <c r="H849" s="508" t="str">
        <f t="shared" si="74"/>
        <v/>
      </c>
      <c r="I849" s="508" t="str">
        <f t="shared" si="75"/>
        <v/>
      </c>
      <c r="J849" s="508" t="str">
        <f t="shared" si="76"/>
        <v/>
      </c>
      <c r="K849" s="508" t="str">
        <f t="shared" si="77"/>
        <v/>
      </c>
      <c r="L849" s="508"/>
    </row>
    <row r="850" spans="1:12">
      <c r="A850" s="503"/>
      <c r="B850" s="504"/>
      <c r="C850" s="505" t="str">
        <f>IF($B850="","",IFERROR(VLOOKUP($B850,SERVIÇOS!$A:$F,2,0),IFERROR(VLOOKUP($B850,'COMPOSIÇÕES COMPLEMENTARES '!$C:$K,2,0),"")))</f>
        <v/>
      </c>
      <c r="D850" s="506" t="str">
        <f>IF($B850="","",IFERROR(VLOOKUP($B850,SERVIÇOS!$A:$F,3,0),IFERROR(VLOOKUP($B850,'COMPOSIÇÕES COMPLEMENTARES '!$C:$K,3,0),"")))</f>
        <v/>
      </c>
      <c r="E850" s="507"/>
      <c r="F850" s="508" t="str">
        <f>IF($B850="","",IFERROR(VLOOKUP($B850,SERVIÇOS!$A:$F,4,0),IFERROR(VLOOKUP($B850,'COMPOSIÇÕES COMPLEMENTARES '!$C:$K,6,0),"")))</f>
        <v/>
      </c>
      <c r="G850" s="508" t="str">
        <f>IF($B850="","",IFERROR(VLOOKUP($B850,SERVIÇOS!$A:$F,5,0),IFERROR(VLOOKUP($B850,'COMPOSIÇÕES COMPLEMENTARES '!$C:$K,7,0),"")))</f>
        <v/>
      </c>
      <c r="H850" s="508" t="str">
        <f t="shared" si="74"/>
        <v/>
      </c>
      <c r="I850" s="508" t="str">
        <f t="shared" si="75"/>
        <v/>
      </c>
      <c r="J850" s="508" t="str">
        <f t="shared" si="76"/>
        <v/>
      </c>
      <c r="K850" s="508" t="str">
        <f t="shared" si="77"/>
        <v/>
      </c>
      <c r="L850" s="508"/>
    </row>
    <row r="851" spans="1:12">
      <c r="A851" s="503"/>
      <c r="B851" s="504"/>
      <c r="C851" s="505" t="str">
        <f>IF($B851="","",IFERROR(VLOOKUP($B851,SERVIÇOS!$A:$F,2,0),IFERROR(VLOOKUP($B851,'COMPOSIÇÕES COMPLEMENTARES '!$C:$K,2,0),"")))</f>
        <v/>
      </c>
      <c r="D851" s="506" t="str">
        <f>IF($B851="","",IFERROR(VLOOKUP($B851,SERVIÇOS!$A:$F,3,0),IFERROR(VLOOKUP($B851,'COMPOSIÇÕES COMPLEMENTARES '!$C:$K,3,0),"")))</f>
        <v/>
      </c>
      <c r="E851" s="507"/>
      <c r="F851" s="508" t="str">
        <f>IF($B851="","",IFERROR(VLOOKUP($B851,SERVIÇOS!$A:$F,4,0),IFERROR(VLOOKUP($B851,'COMPOSIÇÕES COMPLEMENTARES '!$C:$K,6,0),"")))</f>
        <v/>
      </c>
      <c r="G851" s="508" t="str">
        <f>IF($B851="","",IFERROR(VLOOKUP($B851,SERVIÇOS!$A:$F,5,0),IFERROR(VLOOKUP($B851,'COMPOSIÇÕES COMPLEMENTARES '!$C:$K,7,0),"")))</f>
        <v/>
      </c>
      <c r="H851" s="508" t="str">
        <f t="shared" si="74"/>
        <v/>
      </c>
      <c r="I851" s="508" t="str">
        <f t="shared" si="75"/>
        <v/>
      </c>
      <c r="J851" s="508" t="str">
        <f t="shared" si="76"/>
        <v/>
      </c>
      <c r="K851" s="508" t="str">
        <f t="shared" si="77"/>
        <v/>
      </c>
      <c r="L851" s="508"/>
    </row>
    <row r="852" spans="1:12">
      <c r="A852" s="503"/>
      <c r="B852" s="504"/>
      <c r="C852" s="505" t="str">
        <f>IF($B852="","",IFERROR(VLOOKUP($B852,SERVIÇOS!$A:$F,2,0),IFERROR(VLOOKUP($B852,'COMPOSIÇÕES COMPLEMENTARES '!$C:$K,2,0),"")))</f>
        <v/>
      </c>
      <c r="D852" s="506" t="str">
        <f>IF($B852="","",IFERROR(VLOOKUP($B852,SERVIÇOS!$A:$F,3,0),IFERROR(VLOOKUP($B852,'COMPOSIÇÕES COMPLEMENTARES '!$C:$K,3,0),"")))</f>
        <v/>
      </c>
      <c r="E852" s="507"/>
      <c r="F852" s="508" t="str">
        <f>IF($B852="","",IFERROR(VLOOKUP($B852,SERVIÇOS!$A:$F,4,0),IFERROR(VLOOKUP($B852,'COMPOSIÇÕES COMPLEMENTARES '!$C:$K,6,0),"")))</f>
        <v/>
      </c>
      <c r="G852" s="508" t="str">
        <f>IF($B852="","",IFERROR(VLOOKUP($B852,SERVIÇOS!$A:$F,5,0),IFERROR(VLOOKUP($B852,'COMPOSIÇÕES COMPLEMENTARES '!$C:$K,7,0),"")))</f>
        <v/>
      </c>
      <c r="H852" s="508" t="str">
        <f t="shared" si="74"/>
        <v/>
      </c>
      <c r="I852" s="508" t="str">
        <f t="shared" si="75"/>
        <v/>
      </c>
      <c r="J852" s="508" t="str">
        <f t="shared" si="76"/>
        <v/>
      </c>
      <c r="K852" s="508" t="str">
        <f t="shared" si="77"/>
        <v/>
      </c>
      <c r="L852" s="508"/>
    </row>
    <row r="853" spans="1:12">
      <c r="A853" s="503"/>
      <c r="B853" s="504"/>
      <c r="C853" s="505" t="str">
        <f>IF($B853="","",IFERROR(VLOOKUP($B853,SERVIÇOS!$A:$F,2,0),IFERROR(VLOOKUP($B853,'COMPOSIÇÕES COMPLEMENTARES '!$C:$K,2,0),"")))</f>
        <v/>
      </c>
      <c r="D853" s="506" t="str">
        <f>IF($B853="","",IFERROR(VLOOKUP($B853,SERVIÇOS!$A:$F,3,0),IFERROR(VLOOKUP($B853,'COMPOSIÇÕES COMPLEMENTARES '!$C:$K,3,0),"")))</f>
        <v/>
      </c>
      <c r="E853" s="507"/>
      <c r="F853" s="508" t="str">
        <f>IF($B853="","",IFERROR(VLOOKUP($B853,SERVIÇOS!$A:$F,4,0),IFERROR(VLOOKUP($B853,'COMPOSIÇÕES COMPLEMENTARES '!$C:$K,6,0),"")))</f>
        <v/>
      </c>
      <c r="G853" s="508" t="str">
        <f>IF($B853="","",IFERROR(VLOOKUP($B853,SERVIÇOS!$A:$F,5,0),IFERROR(VLOOKUP($B853,'COMPOSIÇÕES COMPLEMENTARES '!$C:$K,7,0),"")))</f>
        <v/>
      </c>
      <c r="H853" s="508" t="str">
        <f t="shared" si="74"/>
        <v/>
      </c>
      <c r="I853" s="508" t="str">
        <f t="shared" si="75"/>
        <v/>
      </c>
      <c r="J853" s="508" t="str">
        <f t="shared" si="76"/>
        <v/>
      </c>
      <c r="K853" s="508" t="str">
        <f t="shared" si="77"/>
        <v/>
      </c>
      <c r="L853" s="508"/>
    </row>
    <row r="854" spans="1:12">
      <c r="A854" s="503"/>
      <c r="B854" s="504"/>
      <c r="C854" s="505" t="str">
        <f>IF($B854="","",IFERROR(VLOOKUP($B854,SERVIÇOS!$A:$F,2,0),IFERROR(VLOOKUP($B854,'COMPOSIÇÕES COMPLEMENTARES '!$C:$K,2,0),"")))</f>
        <v/>
      </c>
      <c r="D854" s="506" t="str">
        <f>IF($B854="","",IFERROR(VLOOKUP($B854,SERVIÇOS!$A:$F,3,0),IFERROR(VLOOKUP($B854,'COMPOSIÇÕES COMPLEMENTARES '!$C:$K,3,0),"")))</f>
        <v/>
      </c>
      <c r="E854" s="507"/>
      <c r="F854" s="508" t="str">
        <f>IF($B854="","",IFERROR(VLOOKUP($B854,SERVIÇOS!$A:$F,4,0),IFERROR(VLOOKUP($B854,'COMPOSIÇÕES COMPLEMENTARES '!$C:$K,6,0),"")))</f>
        <v/>
      </c>
      <c r="G854" s="508" t="str">
        <f>IF($B854="","",IFERROR(VLOOKUP($B854,SERVIÇOS!$A:$F,5,0),IFERROR(VLOOKUP($B854,'COMPOSIÇÕES COMPLEMENTARES '!$C:$K,7,0),"")))</f>
        <v/>
      </c>
      <c r="H854" s="508" t="str">
        <f t="shared" si="74"/>
        <v/>
      </c>
      <c r="I854" s="508" t="str">
        <f t="shared" si="75"/>
        <v/>
      </c>
      <c r="J854" s="508" t="str">
        <f t="shared" si="76"/>
        <v/>
      </c>
      <c r="K854" s="508" t="str">
        <f t="shared" si="77"/>
        <v/>
      </c>
      <c r="L854" s="508"/>
    </row>
    <row r="855" spans="1:12">
      <c r="A855" s="503"/>
      <c r="B855" s="504"/>
      <c r="C855" s="505" t="str">
        <f>IF($B855="","",IFERROR(VLOOKUP($B855,SERVIÇOS!$A:$F,2,0),IFERROR(VLOOKUP($B855,'COMPOSIÇÕES COMPLEMENTARES '!$C:$K,2,0),"")))</f>
        <v/>
      </c>
      <c r="D855" s="506" t="str">
        <f>IF($B855="","",IFERROR(VLOOKUP($B855,SERVIÇOS!$A:$F,3,0),IFERROR(VLOOKUP($B855,'COMPOSIÇÕES COMPLEMENTARES '!$C:$K,3,0),"")))</f>
        <v/>
      </c>
      <c r="E855" s="507"/>
      <c r="F855" s="508" t="str">
        <f>IF($B855="","",IFERROR(VLOOKUP($B855,SERVIÇOS!$A:$F,4,0),IFERROR(VLOOKUP($B855,'COMPOSIÇÕES COMPLEMENTARES '!$C:$K,6,0),"")))</f>
        <v/>
      </c>
      <c r="G855" s="508" t="str">
        <f>IF($B855="","",IFERROR(VLOOKUP($B855,SERVIÇOS!$A:$F,5,0),IFERROR(VLOOKUP($B855,'COMPOSIÇÕES COMPLEMENTARES '!$C:$K,7,0),"")))</f>
        <v/>
      </c>
      <c r="H855" s="508" t="str">
        <f t="shared" ref="H855:H918" si="78">IF(E855="","",F855+G855)</f>
        <v/>
      </c>
      <c r="I855" s="508" t="str">
        <f t="shared" ref="I855:I918" si="79">IF(E855="","",ROUND((E855*F855),2))</f>
        <v/>
      </c>
      <c r="J855" s="508" t="str">
        <f t="shared" ref="J855:J918" si="80">IF(E855="","",ROUND((E855*G855),2))</f>
        <v/>
      </c>
      <c r="K855" s="508" t="str">
        <f t="shared" ref="K855:K918" si="81">IF(E855="","",ROUND((E855*H855),2))</f>
        <v/>
      </c>
      <c r="L855" s="508"/>
    </row>
    <row r="856" spans="1:12">
      <c r="A856" s="503"/>
      <c r="B856" s="504"/>
      <c r="C856" s="505" t="str">
        <f>IF($B856="","",IFERROR(VLOOKUP($B856,SERVIÇOS!$A:$F,2,0),IFERROR(VLOOKUP($B856,'COMPOSIÇÕES COMPLEMENTARES '!$C:$K,2,0),"")))</f>
        <v/>
      </c>
      <c r="D856" s="506" t="str">
        <f>IF($B856="","",IFERROR(VLOOKUP($B856,SERVIÇOS!$A:$F,3,0),IFERROR(VLOOKUP($B856,'COMPOSIÇÕES COMPLEMENTARES '!$C:$K,3,0),"")))</f>
        <v/>
      </c>
      <c r="E856" s="507"/>
      <c r="F856" s="508" t="str">
        <f>IF($B856="","",IFERROR(VLOOKUP($B856,SERVIÇOS!$A:$F,4,0),IFERROR(VLOOKUP($B856,'COMPOSIÇÕES COMPLEMENTARES '!$C:$K,6,0),"")))</f>
        <v/>
      </c>
      <c r="G856" s="508" t="str">
        <f>IF($B856="","",IFERROR(VLOOKUP($B856,SERVIÇOS!$A:$F,5,0),IFERROR(VLOOKUP($B856,'COMPOSIÇÕES COMPLEMENTARES '!$C:$K,7,0),"")))</f>
        <v/>
      </c>
      <c r="H856" s="508" t="str">
        <f t="shared" si="78"/>
        <v/>
      </c>
      <c r="I856" s="508" t="str">
        <f t="shared" si="79"/>
        <v/>
      </c>
      <c r="J856" s="508" t="str">
        <f t="shared" si="80"/>
        <v/>
      </c>
      <c r="K856" s="508" t="str">
        <f t="shared" si="81"/>
        <v/>
      </c>
      <c r="L856" s="508"/>
    </row>
    <row r="857" spans="1:12">
      <c r="A857" s="503"/>
      <c r="B857" s="504"/>
      <c r="C857" s="505" t="str">
        <f>IF($B857="","",IFERROR(VLOOKUP($B857,SERVIÇOS!$A:$F,2,0),IFERROR(VLOOKUP($B857,'COMPOSIÇÕES COMPLEMENTARES '!$C:$K,2,0),"")))</f>
        <v/>
      </c>
      <c r="D857" s="506" t="str">
        <f>IF($B857="","",IFERROR(VLOOKUP($B857,SERVIÇOS!$A:$F,3,0),IFERROR(VLOOKUP($B857,'COMPOSIÇÕES COMPLEMENTARES '!$C:$K,3,0),"")))</f>
        <v/>
      </c>
      <c r="E857" s="507"/>
      <c r="F857" s="508" t="str">
        <f>IF($B857="","",IFERROR(VLOOKUP($B857,SERVIÇOS!$A:$F,4,0),IFERROR(VLOOKUP($B857,'COMPOSIÇÕES COMPLEMENTARES '!$C:$K,6,0),"")))</f>
        <v/>
      </c>
      <c r="G857" s="508" t="str">
        <f>IF($B857="","",IFERROR(VLOOKUP($B857,SERVIÇOS!$A:$F,5,0),IFERROR(VLOOKUP($B857,'COMPOSIÇÕES COMPLEMENTARES '!$C:$K,7,0),"")))</f>
        <v/>
      </c>
      <c r="H857" s="508" t="str">
        <f t="shared" si="78"/>
        <v/>
      </c>
      <c r="I857" s="508" t="str">
        <f t="shared" si="79"/>
        <v/>
      </c>
      <c r="J857" s="508" t="str">
        <f t="shared" si="80"/>
        <v/>
      </c>
      <c r="K857" s="508" t="str">
        <f t="shared" si="81"/>
        <v/>
      </c>
      <c r="L857" s="508"/>
    </row>
    <row r="858" spans="1:12">
      <c r="A858" s="503"/>
      <c r="B858" s="504"/>
      <c r="C858" s="505" t="str">
        <f>IF($B858="","",IFERROR(VLOOKUP($B858,SERVIÇOS!$A:$F,2,0),IFERROR(VLOOKUP($B858,'COMPOSIÇÕES COMPLEMENTARES '!$C:$K,2,0),"")))</f>
        <v/>
      </c>
      <c r="D858" s="506" t="str">
        <f>IF($B858="","",IFERROR(VLOOKUP($B858,SERVIÇOS!$A:$F,3,0),IFERROR(VLOOKUP($B858,'COMPOSIÇÕES COMPLEMENTARES '!$C:$K,3,0),"")))</f>
        <v/>
      </c>
      <c r="E858" s="507"/>
      <c r="F858" s="508" t="str">
        <f>IF($B858="","",IFERROR(VLOOKUP($B858,SERVIÇOS!$A:$F,4,0),IFERROR(VLOOKUP($B858,'COMPOSIÇÕES COMPLEMENTARES '!$C:$K,6,0),"")))</f>
        <v/>
      </c>
      <c r="G858" s="508" t="str">
        <f>IF($B858="","",IFERROR(VLOOKUP($B858,SERVIÇOS!$A:$F,5,0),IFERROR(VLOOKUP($B858,'COMPOSIÇÕES COMPLEMENTARES '!$C:$K,7,0),"")))</f>
        <v/>
      </c>
      <c r="H858" s="508" t="str">
        <f t="shared" si="78"/>
        <v/>
      </c>
      <c r="I858" s="508" t="str">
        <f t="shared" si="79"/>
        <v/>
      </c>
      <c r="J858" s="508" t="str">
        <f t="shared" si="80"/>
        <v/>
      </c>
      <c r="K858" s="508" t="str">
        <f t="shared" si="81"/>
        <v/>
      </c>
      <c r="L858" s="508"/>
    </row>
    <row r="859" spans="1:12">
      <c r="A859" s="503"/>
      <c r="B859" s="504"/>
      <c r="C859" s="505" t="str">
        <f>IF($B859="","",IFERROR(VLOOKUP($B859,SERVIÇOS!$A:$F,2,0),IFERROR(VLOOKUP($B859,'COMPOSIÇÕES COMPLEMENTARES '!$C:$K,2,0),"")))</f>
        <v/>
      </c>
      <c r="D859" s="506" t="str">
        <f>IF($B859="","",IFERROR(VLOOKUP($B859,SERVIÇOS!$A:$F,3,0),IFERROR(VLOOKUP($B859,'COMPOSIÇÕES COMPLEMENTARES '!$C:$K,3,0),"")))</f>
        <v/>
      </c>
      <c r="E859" s="507"/>
      <c r="F859" s="508" t="str">
        <f>IF($B859="","",IFERROR(VLOOKUP($B859,SERVIÇOS!$A:$F,4,0),IFERROR(VLOOKUP($B859,'COMPOSIÇÕES COMPLEMENTARES '!$C:$K,6,0),"")))</f>
        <v/>
      </c>
      <c r="G859" s="508" t="str">
        <f>IF($B859="","",IFERROR(VLOOKUP($B859,SERVIÇOS!$A:$F,5,0),IFERROR(VLOOKUP($B859,'COMPOSIÇÕES COMPLEMENTARES '!$C:$K,7,0),"")))</f>
        <v/>
      </c>
      <c r="H859" s="508" t="str">
        <f t="shared" si="78"/>
        <v/>
      </c>
      <c r="I859" s="508" t="str">
        <f t="shared" si="79"/>
        <v/>
      </c>
      <c r="J859" s="508" t="str">
        <f t="shared" si="80"/>
        <v/>
      </c>
      <c r="K859" s="508" t="str">
        <f t="shared" si="81"/>
        <v/>
      </c>
      <c r="L859" s="508"/>
    </row>
    <row r="860" spans="1:12">
      <c r="A860" s="503"/>
      <c r="B860" s="504"/>
      <c r="C860" s="505" t="str">
        <f>IF($B860="","",IFERROR(VLOOKUP($B860,SERVIÇOS!$A:$F,2,0),IFERROR(VLOOKUP($B860,'COMPOSIÇÕES COMPLEMENTARES '!$C:$K,2,0),"")))</f>
        <v/>
      </c>
      <c r="D860" s="506" t="str">
        <f>IF($B860="","",IFERROR(VLOOKUP($B860,SERVIÇOS!$A:$F,3,0),IFERROR(VLOOKUP($B860,'COMPOSIÇÕES COMPLEMENTARES '!$C:$K,3,0),"")))</f>
        <v/>
      </c>
      <c r="E860" s="507"/>
      <c r="F860" s="508" t="str">
        <f>IF($B860="","",IFERROR(VLOOKUP($B860,SERVIÇOS!$A:$F,4,0),IFERROR(VLOOKUP($B860,'COMPOSIÇÕES COMPLEMENTARES '!$C:$K,6,0),"")))</f>
        <v/>
      </c>
      <c r="G860" s="508" t="str">
        <f>IF($B860="","",IFERROR(VLOOKUP($B860,SERVIÇOS!$A:$F,5,0),IFERROR(VLOOKUP($B860,'COMPOSIÇÕES COMPLEMENTARES '!$C:$K,7,0),"")))</f>
        <v/>
      </c>
      <c r="H860" s="508" t="str">
        <f t="shared" si="78"/>
        <v/>
      </c>
      <c r="I860" s="508" t="str">
        <f t="shared" si="79"/>
        <v/>
      </c>
      <c r="J860" s="508" t="str">
        <f t="shared" si="80"/>
        <v/>
      </c>
      <c r="K860" s="508" t="str">
        <f t="shared" si="81"/>
        <v/>
      </c>
      <c r="L860" s="508"/>
    </row>
    <row r="861" spans="1:12">
      <c r="A861" s="503"/>
      <c r="B861" s="504"/>
      <c r="C861" s="505" t="str">
        <f>IF($B861="","",IFERROR(VLOOKUP($B861,SERVIÇOS!$A:$F,2,0),IFERROR(VLOOKUP($B861,'COMPOSIÇÕES COMPLEMENTARES '!$C:$K,2,0),"")))</f>
        <v/>
      </c>
      <c r="D861" s="506" t="str">
        <f>IF($B861="","",IFERROR(VLOOKUP($B861,SERVIÇOS!$A:$F,3,0),IFERROR(VLOOKUP($B861,'COMPOSIÇÕES COMPLEMENTARES '!$C:$K,3,0),"")))</f>
        <v/>
      </c>
      <c r="E861" s="507"/>
      <c r="F861" s="508" t="str">
        <f>IF($B861="","",IFERROR(VLOOKUP($B861,SERVIÇOS!$A:$F,4,0),IFERROR(VLOOKUP($B861,'COMPOSIÇÕES COMPLEMENTARES '!$C:$K,6,0),"")))</f>
        <v/>
      </c>
      <c r="G861" s="508" t="str">
        <f>IF($B861="","",IFERROR(VLOOKUP($B861,SERVIÇOS!$A:$F,5,0),IFERROR(VLOOKUP($B861,'COMPOSIÇÕES COMPLEMENTARES '!$C:$K,7,0),"")))</f>
        <v/>
      </c>
      <c r="H861" s="508" t="str">
        <f t="shared" si="78"/>
        <v/>
      </c>
      <c r="I861" s="508" t="str">
        <f t="shared" si="79"/>
        <v/>
      </c>
      <c r="J861" s="508" t="str">
        <f t="shared" si="80"/>
        <v/>
      </c>
      <c r="K861" s="508" t="str">
        <f t="shared" si="81"/>
        <v/>
      </c>
      <c r="L861" s="508"/>
    </row>
    <row r="862" spans="1:12">
      <c r="A862" s="503"/>
      <c r="B862" s="504"/>
      <c r="C862" s="505" t="str">
        <f>IF($B862="","",IFERROR(VLOOKUP($B862,SERVIÇOS!$A:$F,2,0),IFERROR(VLOOKUP($B862,'COMPOSIÇÕES COMPLEMENTARES '!$C:$K,2,0),"")))</f>
        <v/>
      </c>
      <c r="D862" s="506" t="str">
        <f>IF($B862="","",IFERROR(VLOOKUP($B862,SERVIÇOS!$A:$F,3,0),IFERROR(VLOOKUP($B862,'COMPOSIÇÕES COMPLEMENTARES '!$C:$K,3,0),"")))</f>
        <v/>
      </c>
      <c r="E862" s="507"/>
      <c r="F862" s="508" t="str">
        <f>IF($B862="","",IFERROR(VLOOKUP($B862,SERVIÇOS!$A:$F,4,0),IFERROR(VLOOKUP($B862,'COMPOSIÇÕES COMPLEMENTARES '!$C:$K,6,0),"")))</f>
        <v/>
      </c>
      <c r="G862" s="508" t="str">
        <f>IF($B862="","",IFERROR(VLOOKUP($B862,SERVIÇOS!$A:$F,5,0),IFERROR(VLOOKUP($B862,'COMPOSIÇÕES COMPLEMENTARES '!$C:$K,7,0),"")))</f>
        <v/>
      </c>
      <c r="H862" s="508" t="str">
        <f t="shared" si="78"/>
        <v/>
      </c>
      <c r="I862" s="508" t="str">
        <f t="shared" si="79"/>
        <v/>
      </c>
      <c r="J862" s="508" t="str">
        <f t="shared" si="80"/>
        <v/>
      </c>
      <c r="K862" s="508" t="str">
        <f t="shared" si="81"/>
        <v/>
      </c>
      <c r="L862" s="508"/>
    </row>
    <row r="863" spans="1:12">
      <c r="A863" s="503"/>
      <c r="B863" s="504"/>
      <c r="C863" s="505" t="str">
        <f>IF($B863="","",IFERROR(VLOOKUP($B863,SERVIÇOS!$A:$F,2,0),IFERROR(VLOOKUP($B863,'COMPOSIÇÕES COMPLEMENTARES '!$C:$K,2,0),"")))</f>
        <v/>
      </c>
      <c r="D863" s="506" t="str">
        <f>IF($B863="","",IFERROR(VLOOKUP($B863,SERVIÇOS!$A:$F,3,0),IFERROR(VLOOKUP($B863,'COMPOSIÇÕES COMPLEMENTARES '!$C:$K,3,0),"")))</f>
        <v/>
      </c>
      <c r="E863" s="507"/>
      <c r="F863" s="508" t="str">
        <f>IF($B863="","",IFERROR(VLOOKUP($B863,SERVIÇOS!$A:$F,4,0),IFERROR(VLOOKUP($B863,'COMPOSIÇÕES COMPLEMENTARES '!$C:$K,6,0),"")))</f>
        <v/>
      </c>
      <c r="G863" s="508" t="str">
        <f>IF($B863="","",IFERROR(VLOOKUP($B863,SERVIÇOS!$A:$F,5,0),IFERROR(VLOOKUP($B863,'COMPOSIÇÕES COMPLEMENTARES '!$C:$K,7,0),"")))</f>
        <v/>
      </c>
      <c r="H863" s="508" t="str">
        <f t="shared" si="78"/>
        <v/>
      </c>
      <c r="I863" s="508" t="str">
        <f t="shared" si="79"/>
        <v/>
      </c>
      <c r="J863" s="508" t="str">
        <f t="shared" si="80"/>
        <v/>
      </c>
      <c r="K863" s="508" t="str">
        <f t="shared" si="81"/>
        <v/>
      </c>
      <c r="L863" s="508"/>
    </row>
    <row r="864" spans="1:12">
      <c r="A864" s="503"/>
      <c r="B864" s="504"/>
      <c r="C864" s="505" t="str">
        <f>IF($B864="","",IFERROR(VLOOKUP($B864,SERVIÇOS!$A:$F,2,0),IFERROR(VLOOKUP($B864,'COMPOSIÇÕES COMPLEMENTARES '!$C:$K,2,0),"")))</f>
        <v/>
      </c>
      <c r="D864" s="506" t="str">
        <f>IF($B864="","",IFERROR(VLOOKUP($B864,SERVIÇOS!$A:$F,3,0),IFERROR(VLOOKUP($B864,'COMPOSIÇÕES COMPLEMENTARES '!$C:$K,3,0),"")))</f>
        <v/>
      </c>
      <c r="E864" s="507"/>
      <c r="F864" s="508" t="str">
        <f>IF($B864="","",IFERROR(VLOOKUP($B864,SERVIÇOS!$A:$F,4,0),IFERROR(VLOOKUP($B864,'COMPOSIÇÕES COMPLEMENTARES '!$C:$K,6,0),"")))</f>
        <v/>
      </c>
      <c r="G864" s="508" t="str">
        <f>IF($B864="","",IFERROR(VLOOKUP($B864,SERVIÇOS!$A:$F,5,0),IFERROR(VLOOKUP($B864,'COMPOSIÇÕES COMPLEMENTARES '!$C:$K,7,0),"")))</f>
        <v/>
      </c>
      <c r="H864" s="508" t="str">
        <f t="shared" si="78"/>
        <v/>
      </c>
      <c r="I864" s="508" t="str">
        <f t="shared" si="79"/>
        <v/>
      </c>
      <c r="J864" s="508" t="str">
        <f t="shared" si="80"/>
        <v/>
      </c>
      <c r="K864" s="508" t="str">
        <f t="shared" si="81"/>
        <v/>
      </c>
      <c r="L864" s="508"/>
    </row>
    <row r="865" spans="1:12">
      <c r="A865" s="503"/>
      <c r="B865" s="504"/>
      <c r="C865" s="505" t="str">
        <f>IF($B865="","",IFERROR(VLOOKUP($B865,SERVIÇOS!$A:$F,2,0),IFERROR(VLOOKUP($B865,'COMPOSIÇÕES COMPLEMENTARES '!$C:$K,2,0),"")))</f>
        <v/>
      </c>
      <c r="D865" s="506" t="str">
        <f>IF($B865="","",IFERROR(VLOOKUP($B865,SERVIÇOS!$A:$F,3,0),IFERROR(VLOOKUP($B865,'COMPOSIÇÕES COMPLEMENTARES '!$C:$K,3,0),"")))</f>
        <v/>
      </c>
      <c r="E865" s="507"/>
      <c r="F865" s="508" t="str">
        <f>IF($B865="","",IFERROR(VLOOKUP($B865,SERVIÇOS!$A:$F,4,0),IFERROR(VLOOKUP($B865,'COMPOSIÇÕES COMPLEMENTARES '!$C:$K,6,0),"")))</f>
        <v/>
      </c>
      <c r="G865" s="508" t="str">
        <f>IF($B865="","",IFERROR(VLOOKUP($B865,SERVIÇOS!$A:$F,5,0),IFERROR(VLOOKUP($B865,'COMPOSIÇÕES COMPLEMENTARES '!$C:$K,7,0),"")))</f>
        <v/>
      </c>
      <c r="H865" s="508" t="str">
        <f t="shared" si="78"/>
        <v/>
      </c>
      <c r="I865" s="508" t="str">
        <f t="shared" si="79"/>
        <v/>
      </c>
      <c r="J865" s="508" t="str">
        <f t="shared" si="80"/>
        <v/>
      </c>
      <c r="K865" s="508" t="str">
        <f t="shared" si="81"/>
        <v/>
      </c>
      <c r="L865" s="508"/>
    </row>
    <row r="866" spans="1:12">
      <c r="A866" s="503"/>
      <c r="B866" s="504"/>
      <c r="C866" s="505" t="str">
        <f>IF($B866="","",IFERROR(VLOOKUP($B866,SERVIÇOS!$A:$F,2,0),IFERROR(VLOOKUP($B866,'COMPOSIÇÕES COMPLEMENTARES '!$C:$K,2,0),"")))</f>
        <v/>
      </c>
      <c r="D866" s="506" t="str">
        <f>IF($B866="","",IFERROR(VLOOKUP($B866,SERVIÇOS!$A:$F,3,0),IFERROR(VLOOKUP($B866,'COMPOSIÇÕES COMPLEMENTARES '!$C:$K,3,0),"")))</f>
        <v/>
      </c>
      <c r="E866" s="507"/>
      <c r="F866" s="508" t="str">
        <f>IF($B866="","",IFERROR(VLOOKUP($B866,SERVIÇOS!$A:$F,4,0),IFERROR(VLOOKUP($B866,'COMPOSIÇÕES COMPLEMENTARES '!$C:$K,6,0),"")))</f>
        <v/>
      </c>
      <c r="G866" s="508" t="str">
        <f>IF($B866="","",IFERROR(VLOOKUP($B866,SERVIÇOS!$A:$F,5,0),IFERROR(VLOOKUP($B866,'COMPOSIÇÕES COMPLEMENTARES '!$C:$K,7,0),"")))</f>
        <v/>
      </c>
      <c r="H866" s="508" t="str">
        <f t="shared" si="78"/>
        <v/>
      </c>
      <c r="I866" s="508" t="str">
        <f t="shared" si="79"/>
        <v/>
      </c>
      <c r="J866" s="508" t="str">
        <f t="shared" si="80"/>
        <v/>
      </c>
      <c r="K866" s="508" t="str">
        <f t="shared" si="81"/>
        <v/>
      </c>
      <c r="L866" s="508"/>
    </row>
    <row r="867" spans="1:12">
      <c r="A867" s="503"/>
      <c r="B867" s="504"/>
      <c r="C867" s="505" t="str">
        <f>IF($B867="","",IFERROR(VLOOKUP($B867,SERVIÇOS!$A:$F,2,0),IFERROR(VLOOKUP($B867,'COMPOSIÇÕES COMPLEMENTARES '!$C:$K,2,0),"")))</f>
        <v/>
      </c>
      <c r="D867" s="506" t="str">
        <f>IF($B867="","",IFERROR(VLOOKUP($B867,SERVIÇOS!$A:$F,3,0),IFERROR(VLOOKUP($B867,'COMPOSIÇÕES COMPLEMENTARES '!$C:$K,3,0),"")))</f>
        <v/>
      </c>
      <c r="E867" s="507"/>
      <c r="F867" s="508" t="str">
        <f>IF($B867="","",IFERROR(VLOOKUP($B867,SERVIÇOS!$A:$F,4,0),IFERROR(VLOOKUP($B867,'COMPOSIÇÕES COMPLEMENTARES '!$C:$K,6,0),"")))</f>
        <v/>
      </c>
      <c r="G867" s="508" t="str">
        <f>IF($B867="","",IFERROR(VLOOKUP($B867,SERVIÇOS!$A:$F,5,0),IFERROR(VLOOKUP($B867,'COMPOSIÇÕES COMPLEMENTARES '!$C:$K,7,0),"")))</f>
        <v/>
      </c>
      <c r="H867" s="508" t="str">
        <f t="shared" si="78"/>
        <v/>
      </c>
      <c r="I867" s="508" t="str">
        <f t="shared" si="79"/>
        <v/>
      </c>
      <c r="J867" s="508" t="str">
        <f t="shared" si="80"/>
        <v/>
      </c>
      <c r="K867" s="508" t="str">
        <f t="shared" si="81"/>
        <v/>
      </c>
      <c r="L867" s="508"/>
    </row>
    <row r="868" spans="1:12">
      <c r="A868" s="503"/>
      <c r="B868" s="504"/>
      <c r="C868" s="505" t="str">
        <f>IF($B868="","",IFERROR(VLOOKUP($B868,SERVIÇOS!$A:$F,2,0),IFERROR(VLOOKUP($B868,'COMPOSIÇÕES COMPLEMENTARES '!$C:$K,2,0),"")))</f>
        <v/>
      </c>
      <c r="D868" s="506" t="str">
        <f>IF($B868="","",IFERROR(VLOOKUP($B868,SERVIÇOS!$A:$F,3,0),IFERROR(VLOOKUP($B868,'COMPOSIÇÕES COMPLEMENTARES '!$C:$K,3,0),"")))</f>
        <v/>
      </c>
      <c r="E868" s="507"/>
      <c r="F868" s="508" t="str">
        <f>IF($B868="","",IFERROR(VLOOKUP($B868,SERVIÇOS!$A:$F,4,0),IFERROR(VLOOKUP($B868,'COMPOSIÇÕES COMPLEMENTARES '!$C:$K,6,0),"")))</f>
        <v/>
      </c>
      <c r="G868" s="508" t="str">
        <f>IF($B868="","",IFERROR(VLOOKUP($B868,SERVIÇOS!$A:$F,5,0),IFERROR(VLOOKUP($B868,'COMPOSIÇÕES COMPLEMENTARES '!$C:$K,7,0),"")))</f>
        <v/>
      </c>
      <c r="H868" s="508" t="str">
        <f t="shared" si="78"/>
        <v/>
      </c>
      <c r="I868" s="508" t="str">
        <f t="shared" si="79"/>
        <v/>
      </c>
      <c r="J868" s="508" t="str">
        <f t="shared" si="80"/>
        <v/>
      </c>
      <c r="K868" s="508" t="str">
        <f t="shared" si="81"/>
        <v/>
      </c>
      <c r="L868" s="508"/>
    </row>
    <row r="869" spans="1:12">
      <c r="A869" s="503"/>
      <c r="B869" s="504"/>
      <c r="C869" s="505" t="str">
        <f>IF($B869="","",IFERROR(VLOOKUP($B869,SERVIÇOS!$A:$F,2,0),IFERROR(VLOOKUP($B869,'COMPOSIÇÕES COMPLEMENTARES '!$C:$K,2,0),"")))</f>
        <v/>
      </c>
      <c r="D869" s="506" t="str">
        <f>IF($B869="","",IFERROR(VLOOKUP($B869,SERVIÇOS!$A:$F,3,0),IFERROR(VLOOKUP($B869,'COMPOSIÇÕES COMPLEMENTARES '!$C:$K,3,0),"")))</f>
        <v/>
      </c>
      <c r="E869" s="507"/>
      <c r="F869" s="508" t="str">
        <f>IF($B869="","",IFERROR(VLOOKUP($B869,SERVIÇOS!$A:$F,4,0),IFERROR(VLOOKUP($B869,'COMPOSIÇÕES COMPLEMENTARES '!$C:$K,6,0),"")))</f>
        <v/>
      </c>
      <c r="G869" s="508" t="str">
        <f>IF($B869="","",IFERROR(VLOOKUP($B869,SERVIÇOS!$A:$F,5,0),IFERROR(VLOOKUP($B869,'COMPOSIÇÕES COMPLEMENTARES '!$C:$K,7,0),"")))</f>
        <v/>
      </c>
      <c r="H869" s="508" t="str">
        <f t="shared" si="78"/>
        <v/>
      </c>
      <c r="I869" s="508" t="str">
        <f t="shared" si="79"/>
        <v/>
      </c>
      <c r="J869" s="508" t="str">
        <f t="shared" si="80"/>
        <v/>
      </c>
      <c r="K869" s="508" t="str">
        <f t="shared" si="81"/>
        <v/>
      </c>
      <c r="L869" s="508"/>
    </row>
    <row r="870" spans="1:12">
      <c r="A870" s="503"/>
      <c r="B870" s="504"/>
      <c r="C870" s="505" t="str">
        <f>IF($B870="","",IFERROR(VLOOKUP($B870,SERVIÇOS!$A:$F,2,0),IFERROR(VLOOKUP($B870,'COMPOSIÇÕES COMPLEMENTARES '!$C:$K,2,0),"")))</f>
        <v/>
      </c>
      <c r="D870" s="506" t="str">
        <f>IF($B870="","",IFERROR(VLOOKUP($B870,SERVIÇOS!$A:$F,3,0),IFERROR(VLOOKUP($B870,'COMPOSIÇÕES COMPLEMENTARES '!$C:$K,3,0),"")))</f>
        <v/>
      </c>
      <c r="E870" s="507"/>
      <c r="F870" s="508" t="str">
        <f>IF($B870="","",IFERROR(VLOOKUP($B870,SERVIÇOS!$A:$F,4,0),IFERROR(VLOOKUP($B870,'COMPOSIÇÕES COMPLEMENTARES '!$C:$K,6,0),"")))</f>
        <v/>
      </c>
      <c r="G870" s="508" t="str">
        <f>IF($B870="","",IFERROR(VLOOKUP($B870,SERVIÇOS!$A:$F,5,0),IFERROR(VLOOKUP($B870,'COMPOSIÇÕES COMPLEMENTARES '!$C:$K,7,0),"")))</f>
        <v/>
      </c>
      <c r="H870" s="508" t="str">
        <f t="shared" si="78"/>
        <v/>
      </c>
      <c r="I870" s="508" t="str">
        <f t="shared" si="79"/>
        <v/>
      </c>
      <c r="J870" s="508" t="str">
        <f t="shared" si="80"/>
        <v/>
      </c>
      <c r="K870" s="508" t="str">
        <f t="shared" si="81"/>
        <v/>
      </c>
      <c r="L870" s="508"/>
    </row>
    <row r="871" spans="1:12">
      <c r="A871" s="503"/>
      <c r="B871" s="504"/>
      <c r="C871" s="505" t="str">
        <f>IF($B871="","",IFERROR(VLOOKUP($B871,SERVIÇOS!$A:$F,2,0),IFERROR(VLOOKUP($B871,'COMPOSIÇÕES COMPLEMENTARES '!$C:$K,2,0),"")))</f>
        <v/>
      </c>
      <c r="D871" s="506" t="str">
        <f>IF($B871="","",IFERROR(VLOOKUP($B871,SERVIÇOS!$A:$F,3,0),IFERROR(VLOOKUP($B871,'COMPOSIÇÕES COMPLEMENTARES '!$C:$K,3,0),"")))</f>
        <v/>
      </c>
      <c r="E871" s="507"/>
      <c r="F871" s="508" t="str">
        <f>IF($B871="","",IFERROR(VLOOKUP($B871,SERVIÇOS!$A:$F,4,0),IFERROR(VLOOKUP($B871,'COMPOSIÇÕES COMPLEMENTARES '!$C:$K,6,0),"")))</f>
        <v/>
      </c>
      <c r="G871" s="508" t="str">
        <f>IF($B871="","",IFERROR(VLOOKUP($B871,SERVIÇOS!$A:$F,5,0),IFERROR(VLOOKUP($B871,'COMPOSIÇÕES COMPLEMENTARES '!$C:$K,7,0),"")))</f>
        <v/>
      </c>
      <c r="H871" s="508" t="str">
        <f t="shared" si="78"/>
        <v/>
      </c>
      <c r="I871" s="508" t="str">
        <f t="shared" si="79"/>
        <v/>
      </c>
      <c r="J871" s="508" t="str">
        <f t="shared" si="80"/>
        <v/>
      </c>
      <c r="K871" s="508" t="str">
        <f t="shared" si="81"/>
        <v/>
      </c>
      <c r="L871" s="508"/>
    </row>
    <row r="872" spans="1:12">
      <c r="A872" s="503"/>
      <c r="B872" s="504"/>
      <c r="C872" s="505" t="str">
        <f>IF($B872="","",IFERROR(VLOOKUP($B872,SERVIÇOS!$A:$F,2,0),IFERROR(VLOOKUP($B872,'COMPOSIÇÕES COMPLEMENTARES '!$C:$K,2,0),"")))</f>
        <v/>
      </c>
      <c r="D872" s="506" t="str">
        <f>IF($B872="","",IFERROR(VLOOKUP($B872,SERVIÇOS!$A:$F,3,0),IFERROR(VLOOKUP($B872,'COMPOSIÇÕES COMPLEMENTARES '!$C:$K,3,0),"")))</f>
        <v/>
      </c>
      <c r="E872" s="507"/>
      <c r="F872" s="508" t="str">
        <f>IF($B872="","",IFERROR(VLOOKUP($B872,SERVIÇOS!$A:$F,4,0),IFERROR(VLOOKUP($B872,'COMPOSIÇÕES COMPLEMENTARES '!$C:$K,6,0),"")))</f>
        <v/>
      </c>
      <c r="G872" s="508" t="str">
        <f>IF($B872="","",IFERROR(VLOOKUP($B872,SERVIÇOS!$A:$F,5,0),IFERROR(VLOOKUP($B872,'COMPOSIÇÕES COMPLEMENTARES '!$C:$K,7,0),"")))</f>
        <v/>
      </c>
      <c r="H872" s="508" t="str">
        <f t="shared" si="78"/>
        <v/>
      </c>
      <c r="I872" s="508" t="str">
        <f t="shared" si="79"/>
        <v/>
      </c>
      <c r="J872" s="508" t="str">
        <f t="shared" si="80"/>
        <v/>
      </c>
      <c r="K872" s="508" t="str">
        <f t="shared" si="81"/>
        <v/>
      </c>
      <c r="L872" s="508"/>
    </row>
    <row r="873" spans="1:12">
      <c r="A873" s="503"/>
      <c r="B873" s="504"/>
      <c r="C873" s="505" t="str">
        <f>IF($B873="","",IFERROR(VLOOKUP($B873,SERVIÇOS!$A:$F,2,0),IFERROR(VLOOKUP($B873,'COMPOSIÇÕES COMPLEMENTARES '!$C:$K,2,0),"")))</f>
        <v/>
      </c>
      <c r="D873" s="506" t="str">
        <f>IF($B873="","",IFERROR(VLOOKUP($B873,SERVIÇOS!$A:$F,3,0),IFERROR(VLOOKUP($B873,'COMPOSIÇÕES COMPLEMENTARES '!$C:$K,3,0),"")))</f>
        <v/>
      </c>
      <c r="E873" s="507"/>
      <c r="F873" s="508" t="str">
        <f>IF($B873="","",IFERROR(VLOOKUP($B873,SERVIÇOS!$A:$F,4,0),IFERROR(VLOOKUP($B873,'COMPOSIÇÕES COMPLEMENTARES '!$C:$K,6,0),"")))</f>
        <v/>
      </c>
      <c r="G873" s="508" t="str">
        <f>IF($B873="","",IFERROR(VLOOKUP($B873,SERVIÇOS!$A:$F,5,0),IFERROR(VLOOKUP($B873,'COMPOSIÇÕES COMPLEMENTARES '!$C:$K,7,0),"")))</f>
        <v/>
      </c>
      <c r="H873" s="508" t="str">
        <f t="shared" si="78"/>
        <v/>
      </c>
      <c r="I873" s="508" t="str">
        <f t="shared" si="79"/>
        <v/>
      </c>
      <c r="J873" s="508" t="str">
        <f t="shared" si="80"/>
        <v/>
      </c>
      <c r="K873" s="508" t="str">
        <f t="shared" si="81"/>
        <v/>
      </c>
      <c r="L873" s="508"/>
    </row>
    <row r="874" spans="1:12">
      <c r="A874" s="503"/>
      <c r="B874" s="504"/>
      <c r="C874" s="505" t="str">
        <f>IF($B874="","",IFERROR(VLOOKUP($B874,SERVIÇOS!$A:$F,2,0),IFERROR(VLOOKUP($B874,'COMPOSIÇÕES COMPLEMENTARES '!$C:$K,2,0),"")))</f>
        <v/>
      </c>
      <c r="D874" s="506" t="str">
        <f>IF($B874="","",IFERROR(VLOOKUP($B874,SERVIÇOS!$A:$F,3,0),IFERROR(VLOOKUP($B874,'COMPOSIÇÕES COMPLEMENTARES '!$C:$K,3,0),"")))</f>
        <v/>
      </c>
      <c r="E874" s="507"/>
      <c r="F874" s="508" t="str">
        <f>IF($B874="","",IFERROR(VLOOKUP($B874,SERVIÇOS!$A:$F,4,0),IFERROR(VLOOKUP($B874,'COMPOSIÇÕES COMPLEMENTARES '!$C:$K,6,0),"")))</f>
        <v/>
      </c>
      <c r="G874" s="508" t="str">
        <f>IF($B874="","",IFERROR(VLOOKUP($B874,SERVIÇOS!$A:$F,5,0),IFERROR(VLOOKUP($B874,'COMPOSIÇÕES COMPLEMENTARES '!$C:$K,7,0),"")))</f>
        <v/>
      </c>
      <c r="H874" s="508" t="str">
        <f t="shared" si="78"/>
        <v/>
      </c>
      <c r="I874" s="508" t="str">
        <f t="shared" si="79"/>
        <v/>
      </c>
      <c r="J874" s="508" t="str">
        <f t="shared" si="80"/>
        <v/>
      </c>
      <c r="K874" s="508" t="str">
        <f t="shared" si="81"/>
        <v/>
      </c>
      <c r="L874" s="508"/>
    </row>
    <row r="875" spans="1:12">
      <c r="A875" s="503"/>
      <c r="B875" s="504"/>
      <c r="C875" s="505" t="str">
        <f>IF($B875="","",IFERROR(VLOOKUP($B875,SERVIÇOS!$A:$F,2,0),IFERROR(VLOOKUP($B875,'COMPOSIÇÕES COMPLEMENTARES '!$C:$K,2,0),"")))</f>
        <v/>
      </c>
      <c r="D875" s="506" t="str">
        <f>IF($B875="","",IFERROR(VLOOKUP($B875,SERVIÇOS!$A:$F,3,0),IFERROR(VLOOKUP($B875,'COMPOSIÇÕES COMPLEMENTARES '!$C:$K,3,0),"")))</f>
        <v/>
      </c>
      <c r="E875" s="507"/>
      <c r="F875" s="508" t="str">
        <f>IF($B875="","",IFERROR(VLOOKUP($B875,SERVIÇOS!$A:$F,4,0),IFERROR(VLOOKUP($B875,'COMPOSIÇÕES COMPLEMENTARES '!$C:$K,6,0),"")))</f>
        <v/>
      </c>
      <c r="G875" s="508" t="str">
        <f>IF($B875="","",IFERROR(VLOOKUP($B875,SERVIÇOS!$A:$F,5,0),IFERROR(VLOOKUP($B875,'COMPOSIÇÕES COMPLEMENTARES '!$C:$K,7,0),"")))</f>
        <v/>
      </c>
      <c r="H875" s="508" t="str">
        <f t="shared" si="78"/>
        <v/>
      </c>
      <c r="I875" s="508" t="str">
        <f t="shared" si="79"/>
        <v/>
      </c>
      <c r="J875" s="508" t="str">
        <f t="shared" si="80"/>
        <v/>
      </c>
      <c r="K875" s="508" t="str">
        <f t="shared" si="81"/>
        <v/>
      </c>
      <c r="L875" s="508"/>
    </row>
    <row r="876" spans="1:12">
      <c r="A876" s="503"/>
      <c r="B876" s="504"/>
      <c r="C876" s="505" t="str">
        <f>IF($B876="","",IFERROR(VLOOKUP($B876,SERVIÇOS!$A:$F,2,0),IFERROR(VLOOKUP($B876,'COMPOSIÇÕES COMPLEMENTARES '!$C:$K,2,0),"")))</f>
        <v/>
      </c>
      <c r="D876" s="506" t="str">
        <f>IF($B876="","",IFERROR(VLOOKUP($B876,SERVIÇOS!$A:$F,3,0),IFERROR(VLOOKUP($B876,'COMPOSIÇÕES COMPLEMENTARES '!$C:$K,3,0),"")))</f>
        <v/>
      </c>
      <c r="E876" s="507"/>
      <c r="F876" s="508" t="str">
        <f>IF($B876="","",IFERROR(VLOOKUP($B876,SERVIÇOS!$A:$F,4,0),IFERROR(VLOOKUP($B876,'COMPOSIÇÕES COMPLEMENTARES '!$C:$K,6,0),"")))</f>
        <v/>
      </c>
      <c r="G876" s="508" t="str">
        <f>IF($B876="","",IFERROR(VLOOKUP($B876,SERVIÇOS!$A:$F,5,0),IFERROR(VLOOKUP($B876,'COMPOSIÇÕES COMPLEMENTARES '!$C:$K,7,0),"")))</f>
        <v/>
      </c>
      <c r="H876" s="508" t="str">
        <f t="shared" si="78"/>
        <v/>
      </c>
      <c r="I876" s="508" t="str">
        <f t="shared" si="79"/>
        <v/>
      </c>
      <c r="J876" s="508" t="str">
        <f t="shared" si="80"/>
        <v/>
      </c>
      <c r="K876" s="508" t="str">
        <f t="shared" si="81"/>
        <v/>
      </c>
      <c r="L876" s="508"/>
    </row>
    <row r="877" spans="1:12">
      <c r="A877" s="503"/>
      <c r="B877" s="504"/>
      <c r="C877" s="505" t="str">
        <f>IF($B877="","",IFERROR(VLOOKUP($B877,SERVIÇOS!$A:$F,2,0),IFERROR(VLOOKUP($B877,'COMPOSIÇÕES COMPLEMENTARES '!$C:$K,2,0),"")))</f>
        <v/>
      </c>
      <c r="D877" s="506" t="str">
        <f>IF($B877="","",IFERROR(VLOOKUP($B877,SERVIÇOS!$A:$F,3,0),IFERROR(VLOOKUP($B877,'COMPOSIÇÕES COMPLEMENTARES '!$C:$K,3,0),"")))</f>
        <v/>
      </c>
      <c r="E877" s="507"/>
      <c r="F877" s="508" t="str">
        <f>IF($B877="","",IFERROR(VLOOKUP($B877,SERVIÇOS!$A:$F,4,0),IFERROR(VLOOKUP($B877,'COMPOSIÇÕES COMPLEMENTARES '!$C:$K,6,0),"")))</f>
        <v/>
      </c>
      <c r="G877" s="508" t="str">
        <f>IF($B877="","",IFERROR(VLOOKUP($B877,SERVIÇOS!$A:$F,5,0),IFERROR(VLOOKUP($B877,'COMPOSIÇÕES COMPLEMENTARES '!$C:$K,7,0),"")))</f>
        <v/>
      </c>
      <c r="H877" s="508" t="str">
        <f t="shared" si="78"/>
        <v/>
      </c>
      <c r="I877" s="508" t="str">
        <f t="shared" si="79"/>
        <v/>
      </c>
      <c r="J877" s="508" t="str">
        <f t="shared" si="80"/>
        <v/>
      </c>
      <c r="K877" s="508" t="str">
        <f t="shared" si="81"/>
        <v/>
      </c>
      <c r="L877" s="508"/>
    </row>
    <row r="878" spans="1:12">
      <c r="A878" s="503"/>
      <c r="B878" s="504"/>
      <c r="C878" s="505" t="str">
        <f>IF($B878="","",IFERROR(VLOOKUP($B878,SERVIÇOS!$A:$F,2,0),IFERROR(VLOOKUP($B878,'COMPOSIÇÕES COMPLEMENTARES '!$C:$K,2,0),"")))</f>
        <v/>
      </c>
      <c r="D878" s="506" t="str">
        <f>IF($B878="","",IFERROR(VLOOKUP($B878,SERVIÇOS!$A:$F,3,0),IFERROR(VLOOKUP($B878,'COMPOSIÇÕES COMPLEMENTARES '!$C:$K,3,0),"")))</f>
        <v/>
      </c>
      <c r="E878" s="507"/>
      <c r="F878" s="508" t="str">
        <f>IF($B878="","",IFERROR(VLOOKUP($B878,SERVIÇOS!$A:$F,4,0),IFERROR(VLOOKUP($B878,'COMPOSIÇÕES COMPLEMENTARES '!$C:$K,6,0),"")))</f>
        <v/>
      </c>
      <c r="G878" s="508" t="str">
        <f>IF($B878="","",IFERROR(VLOOKUP($B878,SERVIÇOS!$A:$F,5,0),IFERROR(VLOOKUP($B878,'COMPOSIÇÕES COMPLEMENTARES '!$C:$K,7,0),"")))</f>
        <v/>
      </c>
      <c r="H878" s="508" t="str">
        <f t="shared" si="78"/>
        <v/>
      </c>
      <c r="I878" s="508" t="str">
        <f t="shared" si="79"/>
        <v/>
      </c>
      <c r="J878" s="508" t="str">
        <f t="shared" si="80"/>
        <v/>
      </c>
      <c r="K878" s="508" t="str">
        <f t="shared" si="81"/>
        <v/>
      </c>
      <c r="L878" s="508"/>
    </row>
    <row r="879" spans="1:12">
      <c r="A879" s="503"/>
      <c r="B879" s="504"/>
      <c r="C879" s="505" t="str">
        <f>IF($B879="","",IFERROR(VLOOKUP($B879,SERVIÇOS!$A:$F,2,0),IFERROR(VLOOKUP($B879,'COMPOSIÇÕES COMPLEMENTARES '!$C:$K,2,0),"")))</f>
        <v/>
      </c>
      <c r="D879" s="506" t="str">
        <f>IF($B879="","",IFERROR(VLOOKUP($B879,SERVIÇOS!$A:$F,3,0),IFERROR(VLOOKUP($B879,'COMPOSIÇÕES COMPLEMENTARES '!$C:$K,3,0),"")))</f>
        <v/>
      </c>
      <c r="E879" s="507"/>
      <c r="F879" s="508" t="str">
        <f>IF($B879="","",IFERROR(VLOOKUP($B879,SERVIÇOS!$A:$F,4,0),IFERROR(VLOOKUP($B879,'COMPOSIÇÕES COMPLEMENTARES '!$C:$K,6,0),"")))</f>
        <v/>
      </c>
      <c r="G879" s="508" t="str">
        <f>IF($B879="","",IFERROR(VLOOKUP($B879,SERVIÇOS!$A:$F,5,0),IFERROR(VLOOKUP($B879,'COMPOSIÇÕES COMPLEMENTARES '!$C:$K,7,0),"")))</f>
        <v/>
      </c>
      <c r="H879" s="508" t="str">
        <f t="shared" si="78"/>
        <v/>
      </c>
      <c r="I879" s="508" t="str">
        <f t="shared" si="79"/>
        <v/>
      </c>
      <c r="J879" s="508" t="str">
        <f t="shared" si="80"/>
        <v/>
      </c>
      <c r="K879" s="508" t="str">
        <f t="shared" si="81"/>
        <v/>
      </c>
      <c r="L879" s="508"/>
    </row>
    <row r="880" spans="1:12">
      <c r="A880" s="503"/>
      <c r="B880" s="504"/>
      <c r="C880" s="505" t="str">
        <f>IF($B880="","",IFERROR(VLOOKUP($B880,SERVIÇOS!$A:$F,2,0),IFERROR(VLOOKUP($B880,'COMPOSIÇÕES COMPLEMENTARES '!$C:$K,2,0),"")))</f>
        <v/>
      </c>
      <c r="D880" s="506" t="str">
        <f>IF($B880="","",IFERROR(VLOOKUP($B880,SERVIÇOS!$A:$F,3,0),IFERROR(VLOOKUP($B880,'COMPOSIÇÕES COMPLEMENTARES '!$C:$K,3,0),"")))</f>
        <v/>
      </c>
      <c r="E880" s="507"/>
      <c r="F880" s="508" t="str">
        <f>IF($B880="","",IFERROR(VLOOKUP($B880,SERVIÇOS!$A:$F,4,0),IFERROR(VLOOKUP($B880,'COMPOSIÇÕES COMPLEMENTARES '!$C:$K,6,0),"")))</f>
        <v/>
      </c>
      <c r="G880" s="508" t="str">
        <f>IF($B880="","",IFERROR(VLOOKUP($B880,SERVIÇOS!$A:$F,5,0),IFERROR(VLOOKUP($B880,'COMPOSIÇÕES COMPLEMENTARES '!$C:$K,7,0),"")))</f>
        <v/>
      </c>
      <c r="H880" s="508" t="str">
        <f t="shared" si="78"/>
        <v/>
      </c>
      <c r="I880" s="508" t="str">
        <f t="shared" si="79"/>
        <v/>
      </c>
      <c r="J880" s="508" t="str">
        <f t="shared" si="80"/>
        <v/>
      </c>
      <c r="K880" s="508" t="str">
        <f t="shared" si="81"/>
        <v/>
      </c>
      <c r="L880" s="508"/>
    </row>
    <row r="881" spans="1:12">
      <c r="A881" s="503"/>
      <c r="B881" s="504"/>
      <c r="C881" s="505" t="str">
        <f>IF($B881="","",IFERROR(VLOOKUP($B881,SERVIÇOS!$A:$F,2,0),IFERROR(VLOOKUP($B881,'COMPOSIÇÕES COMPLEMENTARES '!$C:$K,2,0),"")))</f>
        <v/>
      </c>
      <c r="D881" s="506" t="str">
        <f>IF($B881="","",IFERROR(VLOOKUP($B881,SERVIÇOS!$A:$F,3,0),IFERROR(VLOOKUP($B881,'COMPOSIÇÕES COMPLEMENTARES '!$C:$K,3,0),"")))</f>
        <v/>
      </c>
      <c r="E881" s="507"/>
      <c r="F881" s="508" t="str">
        <f>IF($B881="","",IFERROR(VLOOKUP($B881,SERVIÇOS!$A:$F,4,0),IFERROR(VLOOKUP($B881,'COMPOSIÇÕES COMPLEMENTARES '!$C:$K,6,0),"")))</f>
        <v/>
      </c>
      <c r="G881" s="508" t="str">
        <f>IF($B881="","",IFERROR(VLOOKUP($B881,SERVIÇOS!$A:$F,5,0),IFERROR(VLOOKUP($B881,'COMPOSIÇÕES COMPLEMENTARES '!$C:$K,7,0),"")))</f>
        <v/>
      </c>
      <c r="H881" s="508" t="str">
        <f t="shared" si="78"/>
        <v/>
      </c>
      <c r="I881" s="508" t="str">
        <f t="shared" si="79"/>
        <v/>
      </c>
      <c r="J881" s="508" t="str">
        <f t="shared" si="80"/>
        <v/>
      </c>
      <c r="K881" s="508" t="str">
        <f t="shared" si="81"/>
        <v/>
      </c>
      <c r="L881" s="508"/>
    </row>
    <row r="882" spans="1:12">
      <c r="A882" s="503"/>
      <c r="B882" s="504"/>
      <c r="C882" s="505" t="str">
        <f>IF($B882="","",IFERROR(VLOOKUP($B882,SERVIÇOS!$A:$F,2,0),IFERROR(VLOOKUP($B882,'COMPOSIÇÕES COMPLEMENTARES '!$C:$K,2,0),"")))</f>
        <v/>
      </c>
      <c r="D882" s="506" t="str">
        <f>IF($B882="","",IFERROR(VLOOKUP($B882,SERVIÇOS!$A:$F,3,0),IFERROR(VLOOKUP($B882,'COMPOSIÇÕES COMPLEMENTARES '!$C:$K,3,0),"")))</f>
        <v/>
      </c>
      <c r="E882" s="507"/>
      <c r="F882" s="508" t="str">
        <f>IF($B882="","",IFERROR(VLOOKUP($B882,SERVIÇOS!$A:$F,4,0),IFERROR(VLOOKUP($B882,'COMPOSIÇÕES COMPLEMENTARES '!$C:$K,6,0),"")))</f>
        <v/>
      </c>
      <c r="G882" s="508" t="str">
        <f>IF($B882="","",IFERROR(VLOOKUP($B882,SERVIÇOS!$A:$F,5,0),IFERROR(VLOOKUP($B882,'COMPOSIÇÕES COMPLEMENTARES '!$C:$K,7,0),"")))</f>
        <v/>
      </c>
      <c r="H882" s="508" t="str">
        <f t="shared" si="78"/>
        <v/>
      </c>
      <c r="I882" s="508" t="str">
        <f t="shared" si="79"/>
        <v/>
      </c>
      <c r="J882" s="508" t="str">
        <f t="shared" si="80"/>
        <v/>
      </c>
      <c r="K882" s="508" t="str">
        <f t="shared" si="81"/>
        <v/>
      </c>
      <c r="L882" s="508"/>
    </row>
    <row r="883" spans="1:12">
      <c r="A883" s="503"/>
      <c r="B883" s="504"/>
      <c r="C883" s="505" t="str">
        <f>IF($B883="","",IFERROR(VLOOKUP($B883,SERVIÇOS!$A:$F,2,0),IFERROR(VLOOKUP($B883,'COMPOSIÇÕES COMPLEMENTARES '!$C:$K,2,0),"")))</f>
        <v/>
      </c>
      <c r="D883" s="506" t="str">
        <f>IF($B883="","",IFERROR(VLOOKUP($B883,SERVIÇOS!$A:$F,3,0),IFERROR(VLOOKUP($B883,'COMPOSIÇÕES COMPLEMENTARES '!$C:$K,3,0),"")))</f>
        <v/>
      </c>
      <c r="E883" s="507"/>
      <c r="F883" s="508" t="str">
        <f>IF($B883="","",IFERROR(VLOOKUP($B883,SERVIÇOS!$A:$F,4,0),IFERROR(VLOOKUP($B883,'COMPOSIÇÕES COMPLEMENTARES '!$C:$K,6,0),"")))</f>
        <v/>
      </c>
      <c r="G883" s="508" t="str">
        <f>IF($B883="","",IFERROR(VLOOKUP($B883,SERVIÇOS!$A:$F,5,0),IFERROR(VLOOKUP($B883,'COMPOSIÇÕES COMPLEMENTARES '!$C:$K,7,0),"")))</f>
        <v/>
      </c>
      <c r="H883" s="508" t="str">
        <f t="shared" si="78"/>
        <v/>
      </c>
      <c r="I883" s="508" t="str">
        <f t="shared" si="79"/>
        <v/>
      </c>
      <c r="J883" s="508" t="str">
        <f t="shared" si="80"/>
        <v/>
      </c>
      <c r="K883" s="508" t="str">
        <f t="shared" si="81"/>
        <v/>
      </c>
      <c r="L883" s="508"/>
    </row>
    <row r="884" spans="1:12">
      <c r="A884" s="503"/>
      <c r="B884" s="504"/>
      <c r="C884" s="505" t="str">
        <f>IF($B884="","",IFERROR(VLOOKUP($B884,SERVIÇOS!$A:$F,2,0),IFERROR(VLOOKUP($B884,'COMPOSIÇÕES COMPLEMENTARES '!$C:$K,2,0),"")))</f>
        <v/>
      </c>
      <c r="D884" s="506" t="str">
        <f>IF($B884="","",IFERROR(VLOOKUP($B884,SERVIÇOS!$A:$F,3,0),IFERROR(VLOOKUP($B884,'COMPOSIÇÕES COMPLEMENTARES '!$C:$K,3,0),"")))</f>
        <v/>
      </c>
      <c r="E884" s="507"/>
      <c r="F884" s="508" t="str">
        <f>IF($B884="","",IFERROR(VLOOKUP($B884,SERVIÇOS!$A:$F,4,0),IFERROR(VLOOKUP($B884,'COMPOSIÇÕES COMPLEMENTARES '!$C:$K,6,0),"")))</f>
        <v/>
      </c>
      <c r="G884" s="508" t="str">
        <f>IF($B884="","",IFERROR(VLOOKUP($B884,SERVIÇOS!$A:$F,5,0),IFERROR(VLOOKUP($B884,'COMPOSIÇÕES COMPLEMENTARES '!$C:$K,7,0),"")))</f>
        <v/>
      </c>
      <c r="H884" s="508" t="str">
        <f t="shared" si="78"/>
        <v/>
      </c>
      <c r="I884" s="508" t="str">
        <f t="shared" si="79"/>
        <v/>
      </c>
      <c r="J884" s="508" t="str">
        <f t="shared" si="80"/>
        <v/>
      </c>
      <c r="K884" s="508" t="str">
        <f t="shared" si="81"/>
        <v/>
      </c>
      <c r="L884" s="508"/>
    </row>
    <row r="885" spans="1:12">
      <c r="A885" s="503"/>
      <c r="B885" s="504"/>
      <c r="C885" s="505" t="str">
        <f>IF($B885="","",IFERROR(VLOOKUP($B885,SERVIÇOS!$A:$F,2,0),IFERROR(VLOOKUP($B885,'COMPOSIÇÕES COMPLEMENTARES '!$C:$K,2,0),"")))</f>
        <v/>
      </c>
      <c r="D885" s="506" t="str">
        <f>IF($B885="","",IFERROR(VLOOKUP($B885,SERVIÇOS!$A:$F,3,0),IFERROR(VLOOKUP($B885,'COMPOSIÇÕES COMPLEMENTARES '!$C:$K,3,0),"")))</f>
        <v/>
      </c>
      <c r="E885" s="507"/>
      <c r="F885" s="508" t="str">
        <f>IF($B885="","",IFERROR(VLOOKUP($B885,SERVIÇOS!$A:$F,4,0),IFERROR(VLOOKUP($B885,'COMPOSIÇÕES COMPLEMENTARES '!$C:$K,6,0),"")))</f>
        <v/>
      </c>
      <c r="G885" s="508" t="str">
        <f>IF($B885="","",IFERROR(VLOOKUP($B885,SERVIÇOS!$A:$F,5,0),IFERROR(VLOOKUP($B885,'COMPOSIÇÕES COMPLEMENTARES '!$C:$K,7,0),"")))</f>
        <v/>
      </c>
      <c r="H885" s="508" t="str">
        <f t="shared" si="78"/>
        <v/>
      </c>
      <c r="I885" s="508" t="str">
        <f t="shared" si="79"/>
        <v/>
      </c>
      <c r="J885" s="508" t="str">
        <f t="shared" si="80"/>
        <v/>
      </c>
      <c r="K885" s="508" t="str">
        <f t="shared" si="81"/>
        <v/>
      </c>
      <c r="L885" s="508"/>
    </row>
    <row r="886" spans="1:12">
      <c r="A886" s="503"/>
      <c r="B886" s="504"/>
      <c r="C886" s="505" t="str">
        <f>IF($B886="","",IFERROR(VLOOKUP($B886,SERVIÇOS!$A:$F,2,0),IFERROR(VLOOKUP($B886,'COMPOSIÇÕES COMPLEMENTARES '!$C:$K,2,0),"")))</f>
        <v/>
      </c>
      <c r="D886" s="506" t="str">
        <f>IF($B886="","",IFERROR(VLOOKUP($B886,SERVIÇOS!$A:$F,3,0),IFERROR(VLOOKUP($B886,'COMPOSIÇÕES COMPLEMENTARES '!$C:$K,3,0),"")))</f>
        <v/>
      </c>
      <c r="E886" s="507"/>
      <c r="F886" s="508" t="str">
        <f>IF($B886="","",IFERROR(VLOOKUP($B886,SERVIÇOS!$A:$F,4,0),IFERROR(VLOOKUP($B886,'COMPOSIÇÕES COMPLEMENTARES '!$C:$K,6,0),"")))</f>
        <v/>
      </c>
      <c r="G886" s="508" t="str">
        <f>IF($B886="","",IFERROR(VLOOKUP($B886,SERVIÇOS!$A:$F,5,0),IFERROR(VLOOKUP($B886,'COMPOSIÇÕES COMPLEMENTARES '!$C:$K,7,0),"")))</f>
        <v/>
      </c>
      <c r="H886" s="508" t="str">
        <f t="shared" si="78"/>
        <v/>
      </c>
      <c r="I886" s="508" t="str">
        <f t="shared" si="79"/>
        <v/>
      </c>
      <c r="J886" s="508" t="str">
        <f t="shared" si="80"/>
        <v/>
      </c>
      <c r="K886" s="508" t="str">
        <f t="shared" si="81"/>
        <v/>
      </c>
      <c r="L886" s="508"/>
    </row>
    <row r="887" spans="1:12">
      <c r="A887" s="503"/>
      <c r="B887" s="504"/>
      <c r="C887" s="505" t="str">
        <f>IF($B887="","",IFERROR(VLOOKUP($B887,SERVIÇOS!$A:$F,2,0),IFERROR(VLOOKUP($B887,'COMPOSIÇÕES COMPLEMENTARES '!$C:$K,2,0),"")))</f>
        <v/>
      </c>
      <c r="D887" s="506" t="str">
        <f>IF($B887="","",IFERROR(VLOOKUP($B887,SERVIÇOS!$A:$F,3,0),IFERROR(VLOOKUP($B887,'COMPOSIÇÕES COMPLEMENTARES '!$C:$K,3,0),"")))</f>
        <v/>
      </c>
      <c r="E887" s="507"/>
      <c r="F887" s="508" t="str">
        <f>IF($B887="","",IFERROR(VLOOKUP($B887,SERVIÇOS!$A:$F,4,0),IFERROR(VLOOKUP($B887,'COMPOSIÇÕES COMPLEMENTARES '!$C:$K,6,0),"")))</f>
        <v/>
      </c>
      <c r="G887" s="508" t="str">
        <f>IF($B887="","",IFERROR(VLOOKUP($B887,SERVIÇOS!$A:$F,5,0),IFERROR(VLOOKUP($B887,'COMPOSIÇÕES COMPLEMENTARES '!$C:$K,7,0),"")))</f>
        <v/>
      </c>
      <c r="H887" s="508" t="str">
        <f t="shared" si="78"/>
        <v/>
      </c>
      <c r="I887" s="508" t="str">
        <f t="shared" si="79"/>
        <v/>
      </c>
      <c r="J887" s="508" t="str">
        <f t="shared" si="80"/>
        <v/>
      </c>
      <c r="K887" s="508" t="str">
        <f t="shared" si="81"/>
        <v/>
      </c>
      <c r="L887" s="508"/>
    </row>
    <row r="888" spans="1:12">
      <c r="A888" s="503"/>
      <c r="B888" s="504"/>
      <c r="C888" s="505" t="str">
        <f>IF($B888="","",IFERROR(VLOOKUP($B888,SERVIÇOS!$A:$F,2,0),IFERROR(VLOOKUP($B888,'COMPOSIÇÕES COMPLEMENTARES '!$C:$K,2,0),"")))</f>
        <v/>
      </c>
      <c r="D888" s="506" t="str">
        <f>IF($B888="","",IFERROR(VLOOKUP($B888,SERVIÇOS!$A:$F,3,0),IFERROR(VLOOKUP($B888,'COMPOSIÇÕES COMPLEMENTARES '!$C:$K,3,0),"")))</f>
        <v/>
      </c>
      <c r="E888" s="507"/>
      <c r="F888" s="508" t="str">
        <f>IF($B888="","",IFERROR(VLOOKUP($B888,SERVIÇOS!$A:$F,4,0),IFERROR(VLOOKUP($B888,'COMPOSIÇÕES COMPLEMENTARES '!$C:$K,6,0),"")))</f>
        <v/>
      </c>
      <c r="G888" s="508" t="str">
        <f>IF($B888="","",IFERROR(VLOOKUP($B888,SERVIÇOS!$A:$F,5,0),IFERROR(VLOOKUP($B888,'COMPOSIÇÕES COMPLEMENTARES '!$C:$K,7,0),"")))</f>
        <v/>
      </c>
      <c r="H888" s="508" t="str">
        <f t="shared" si="78"/>
        <v/>
      </c>
      <c r="I888" s="508" t="str">
        <f t="shared" si="79"/>
        <v/>
      </c>
      <c r="J888" s="508" t="str">
        <f t="shared" si="80"/>
        <v/>
      </c>
      <c r="K888" s="508" t="str">
        <f t="shared" si="81"/>
        <v/>
      </c>
      <c r="L888" s="508"/>
    </row>
    <row r="889" spans="1:12">
      <c r="A889" s="503"/>
      <c r="B889" s="504"/>
      <c r="C889" s="505" t="str">
        <f>IF($B889="","",IFERROR(VLOOKUP($B889,SERVIÇOS!$A:$F,2,0),IFERROR(VLOOKUP($B889,'COMPOSIÇÕES COMPLEMENTARES '!$C:$K,2,0),"")))</f>
        <v/>
      </c>
      <c r="D889" s="506" t="str">
        <f>IF($B889="","",IFERROR(VLOOKUP($B889,SERVIÇOS!$A:$F,3,0),IFERROR(VLOOKUP($B889,'COMPOSIÇÕES COMPLEMENTARES '!$C:$K,3,0),"")))</f>
        <v/>
      </c>
      <c r="E889" s="507"/>
      <c r="F889" s="508" t="str">
        <f>IF($B889="","",IFERROR(VLOOKUP($B889,SERVIÇOS!$A:$F,4,0),IFERROR(VLOOKUP($B889,'COMPOSIÇÕES COMPLEMENTARES '!$C:$K,6,0),"")))</f>
        <v/>
      </c>
      <c r="G889" s="508" t="str">
        <f>IF($B889="","",IFERROR(VLOOKUP($B889,SERVIÇOS!$A:$F,5,0),IFERROR(VLOOKUP($B889,'COMPOSIÇÕES COMPLEMENTARES '!$C:$K,7,0),"")))</f>
        <v/>
      </c>
      <c r="H889" s="508" t="str">
        <f t="shared" si="78"/>
        <v/>
      </c>
      <c r="I889" s="508" t="str">
        <f t="shared" si="79"/>
        <v/>
      </c>
      <c r="J889" s="508" t="str">
        <f t="shared" si="80"/>
        <v/>
      </c>
      <c r="K889" s="508" t="str">
        <f t="shared" si="81"/>
        <v/>
      </c>
      <c r="L889" s="508"/>
    </row>
    <row r="890" spans="1:12">
      <c r="A890" s="503"/>
      <c r="B890" s="504"/>
      <c r="C890" s="505" t="str">
        <f>IF($B890="","",IFERROR(VLOOKUP($B890,SERVIÇOS!$A:$F,2,0),IFERROR(VLOOKUP($B890,'COMPOSIÇÕES COMPLEMENTARES '!$C:$K,2,0),"")))</f>
        <v/>
      </c>
      <c r="D890" s="506" t="str">
        <f>IF($B890="","",IFERROR(VLOOKUP($B890,SERVIÇOS!$A:$F,3,0),IFERROR(VLOOKUP($B890,'COMPOSIÇÕES COMPLEMENTARES '!$C:$K,3,0),"")))</f>
        <v/>
      </c>
      <c r="E890" s="507"/>
      <c r="F890" s="508" t="str">
        <f>IF($B890="","",IFERROR(VLOOKUP($B890,SERVIÇOS!$A:$F,4,0),IFERROR(VLOOKUP($B890,'COMPOSIÇÕES COMPLEMENTARES '!$C:$K,6,0),"")))</f>
        <v/>
      </c>
      <c r="G890" s="508" t="str">
        <f>IF($B890="","",IFERROR(VLOOKUP($B890,SERVIÇOS!$A:$F,5,0),IFERROR(VLOOKUP($B890,'COMPOSIÇÕES COMPLEMENTARES '!$C:$K,7,0),"")))</f>
        <v/>
      </c>
      <c r="H890" s="508" t="str">
        <f t="shared" si="78"/>
        <v/>
      </c>
      <c r="I890" s="508" t="str">
        <f t="shared" si="79"/>
        <v/>
      </c>
      <c r="J890" s="508" t="str">
        <f t="shared" si="80"/>
        <v/>
      </c>
      <c r="K890" s="508" t="str">
        <f t="shared" si="81"/>
        <v/>
      </c>
      <c r="L890" s="508"/>
    </row>
    <row r="891" spans="1:12">
      <c r="A891" s="503"/>
      <c r="B891" s="504"/>
      <c r="C891" s="505" t="str">
        <f>IF($B891="","",IFERROR(VLOOKUP($B891,SERVIÇOS!$A:$F,2,0),IFERROR(VLOOKUP($B891,'COMPOSIÇÕES COMPLEMENTARES '!$C:$K,2,0),"")))</f>
        <v/>
      </c>
      <c r="D891" s="506" t="str">
        <f>IF($B891="","",IFERROR(VLOOKUP($B891,SERVIÇOS!$A:$F,3,0),IFERROR(VLOOKUP($B891,'COMPOSIÇÕES COMPLEMENTARES '!$C:$K,3,0),"")))</f>
        <v/>
      </c>
      <c r="E891" s="507"/>
      <c r="F891" s="508" t="str">
        <f>IF($B891="","",IFERROR(VLOOKUP($B891,SERVIÇOS!$A:$F,4,0),IFERROR(VLOOKUP($B891,'COMPOSIÇÕES COMPLEMENTARES '!$C:$K,6,0),"")))</f>
        <v/>
      </c>
      <c r="G891" s="508" t="str">
        <f>IF($B891="","",IFERROR(VLOOKUP($B891,SERVIÇOS!$A:$F,5,0),IFERROR(VLOOKUP($B891,'COMPOSIÇÕES COMPLEMENTARES '!$C:$K,7,0),"")))</f>
        <v/>
      </c>
      <c r="H891" s="508" t="str">
        <f t="shared" si="78"/>
        <v/>
      </c>
      <c r="I891" s="508" t="str">
        <f t="shared" si="79"/>
        <v/>
      </c>
      <c r="J891" s="508" t="str">
        <f t="shared" si="80"/>
        <v/>
      </c>
      <c r="K891" s="508" t="str">
        <f t="shared" si="81"/>
        <v/>
      </c>
      <c r="L891" s="508"/>
    </row>
    <row r="892" spans="1:12">
      <c r="A892" s="503"/>
      <c r="B892" s="504"/>
      <c r="C892" s="505" t="str">
        <f>IF($B892="","",IFERROR(VLOOKUP($B892,SERVIÇOS!$A:$F,2,0),IFERROR(VLOOKUP($B892,'COMPOSIÇÕES COMPLEMENTARES '!$C:$K,2,0),"")))</f>
        <v/>
      </c>
      <c r="D892" s="506" t="str">
        <f>IF($B892="","",IFERROR(VLOOKUP($B892,SERVIÇOS!$A:$F,3,0),IFERROR(VLOOKUP($B892,'COMPOSIÇÕES COMPLEMENTARES '!$C:$K,3,0),"")))</f>
        <v/>
      </c>
      <c r="E892" s="507"/>
      <c r="F892" s="508" t="str">
        <f>IF($B892="","",IFERROR(VLOOKUP($B892,SERVIÇOS!$A:$F,4,0),IFERROR(VLOOKUP($B892,'COMPOSIÇÕES COMPLEMENTARES '!$C:$K,6,0),"")))</f>
        <v/>
      </c>
      <c r="G892" s="508" t="str">
        <f>IF($B892="","",IFERROR(VLOOKUP($B892,SERVIÇOS!$A:$F,5,0),IFERROR(VLOOKUP($B892,'COMPOSIÇÕES COMPLEMENTARES '!$C:$K,7,0),"")))</f>
        <v/>
      </c>
      <c r="H892" s="508" t="str">
        <f t="shared" si="78"/>
        <v/>
      </c>
      <c r="I892" s="508" t="str">
        <f t="shared" si="79"/>
        <v/>
      </c>
      <c r="J892" s="508" t="str">
        <f t="shared" si="80"/>
        <v/>
      </c>
      <c r="K892" s="508" t="str">
        <f t="shared" si="81"/>
        <v/>
      </c>
      <c r="L892" s="508"/>
    </row>
    <row r="893" spans="1:12">
      <c r="A893" s="503"/>
      <c r="B893" s="504"/>
      <c r="C893" s="505" t="str">
        <f>IF($B893="","",IFERROR(VLOOKUP($B893,SERVIÇOS!$A:$F,2,0),IFERROR(VLOOKUP($B893,'COMPOSIÇÕES COMPLEMENTARES '!$C:$K,2,0),"")))</f>
        <v/>
      </c>
      <c r="D893" s="506" t="str">
        <f>IF($B893="","",IFERROR(VLOOKUP($B893,SERVIÇOS!$A:$F,3,0),IFERROR(VLOOKUP($B893,'COMPOSIÇÕES COMPLEMENTARES '!$C:$K,3,0),"")))</f>
        <v/>
      </c>
      <c r="E893" s="507"/>
      <c r="F893" s="508" t="str">
        <f>IF($B893="","",IFERROR(VLOOKUP($B893,SERVIÇOS!$A:$F,4,0),IFERROR(VLOOKUP($B893,'COMPOSIÇÕES COMPLEMENTARES '!$C:$K,6,0),"")))</f>
        <v/>
      </c>
      <c r="G893" s="508" t="str">
        <f>IF($B893="","",IFERROR(VLOOKUP($B893,SERVIÇOS!$A:$F,5,0),IFERROR(VLOOKUP($B893,'COMPOSIÇÕES COMPLEMENTARES '!$C:$K,7,0),"")))</f>
        <v/>
      </c>
      <c r="H893" s="508" t="str">
        <f t="shared" si="78"/>
        <v/>
      </c>
      <c r="I893" s="508" t="str">
        <f t="shared" si="79"/>
        <v/>
      </c>
      <c r="J893" s="508" t="str">
        <f t="shared" si="80"/>
        <v/>
      </c>
      <c r="K893" s="508" t="str">
        <f t="shared" si="81"/>
        <v/>
      </c>
      <c r="L893" s="508"/>
    </row>
    <row r="894" spans="1:12">
      <c r="A894" s="503"/>
      <c r="B894" s="504"/>
      <c r="C894" s="505" t="str">
        <f>IF($B894="","",IFERROR(VLOOKUP($B894,SERVIÇOS!$A:$F,2,0),IFERROR(VLOOKUP($B894,'COMPOSIÇÕES COMPLEMENTARES '!$C:$K,2,0),"")))</f>
        <v/>
      </c>
      <c r="D894" s="506" t="str">
        <f>IF($B894="","",IFERROR(VLOOKUP($B894,SERVIÇOS!$A:$F,3,0),IFERROR(VLOOKUP($B894,'COMPOSIÇÕES COMPLEMENTARES '!$C:$K,3,0),"")))</f>
        <v/>
      </c>
      <c r="E894" s="507"/>
      <c r="F894" s="508" t="str">
        <f>IF($B894="","",IFERROR(VLOOKUP($B894,SERVIÇOS!$A:$F,4,0),IFERROR(VLOOKUP($B894,'COMPOSIÇÕES COMPLEMENTARES '!$C:$K,6,0),"")))</f>
        <v/>
      </c>
      <c r="G894" s="508" t="str">
        <f>IF($B894="","",IFERROR(VLOOKUP($B894,SERVIÇOS!$A:$F,5,0),IFERROR(VLOOKUP($B894,'COMPOSIÇÕES COMPLEMENTARES '!$C:$K,7,0),"")))</f>
        <v/>
      </c>
      <c r="H894" s="508" t="str">
        <f t="shared" si="78"/>
        <v/>
      </c>
      <c r="I894" s="508" t="str">
        <f t="shared" si="79"/>
        <v/>
      </c>
      <c r="J894" s="508" t="str">
        <f t="shared" si="80"/>
        <v/>
      </c>
      <c r="K894" s="508" t="str">
        <f t="shared" si="81"/>
        <v/>
      </c>
      <c r="L894" s="508"/>
    </row>
    <row r="895" spans="1:12">
      <c r="A895" s="503"/>
      <c r="B895" s="504"/>
      <c r="C895" s="505" t="str">
        <f>IF($B895="","",IFERROR(VLOOKUP($B895,SERVIÇOS!$A:$F,2,0),IFERROR(VLOOKUP($B895,'COMPOSIÇÕES COMPLEMENTARES '!$C:$K,2,0),"")))</f>
        <v/>
      </c>
      <c r="D895" s="506" t="str">
        <f>IF($B895="","",IFERROR(VLOOKUP($B895,SERVIÇOS!$A:$F,3,0),IFERROR(VLOOKUP($B895,'COMPOSIÇÕES COMPLEMENTARES '!$C:$K,3,0),"")))</f>
        <v/>
      </c>
      <c r="E895" s="507"/>
      <c r="F895" s="508" t="str">
        <f>IF($B895="","",IFERROR(VLOOKUP($B895,SERVIÇOS!$A:$F,4,0),IFERROR(VLOOKUP($B895,'COMPOSIÇÕES COMPLEMENTARES '!$C:$K,6,0),"")))</f>
        <v/>
      </c>
      <c r="G895" s="508" t="str">
        <f>IF($B895="","",IFERROR(VLOOKUP($B895,SERVIÇOS!$A:$F,5,0),IFERROR(VLOOKUP($B895,'COMPOSIÇÕES COMPLEMENTARES '!$C:$K,7,0),"")))</f>
        <v/>
      </c>
      <c r="H895" s="508" t="str">
        <f t="shared" si="78"/>
        <v/>
      </c>
      <c r="I895" s="508" t="str">
        <f t="shared" si="79"/>
        <v/>
      </c>
      <c r="J895" s="508" t="str">
        <f t="shared" si="80"/>
        <v/>
      </c>
      <c r="K895" s="508" t="str">
        <f t="shared" si="81"/>
        <v/>
      </c>
      <c r="L895" s="508"/>
    </row>
    <row r="896" spans="1:12">
      <c r="A896" s="503"/>
      <c r="B896" s="504"/>
      <c r="C896" s="505" t="str">
        <f>IF($B896="","",IFERROR(VLOOKUP($B896,SERVIÇOS!$A:$F,2,0),IFERROR(VLOOKUP($B896,'COMPOSIÇÕES COMPLEMENTARES '!$C:$K,2,0),"")))</f>
        <v/>
      </c>
      <c r="D896" s="506" t="str">
        <f>IF($B896="","",IFERROR(VLOOKUP($B896,SERVIÇOS!$A:$F,3,0),IFERROR(VLOOKUP($B896,'COMPOSIÇÕES COMPLEMENTARES '!$C:$K,3,0),"")))</f>
        <v/>
      </c>
      <c r="E896" s="507"/>
      <c r="F896" s="508" t="str">
        <f>IF($B896="","",IFERROR(VLOOKUP($B896,SERVIÇOS!$A:$F,4,0),IFERROR(VLOOKUP($B896,'COMPOSIÇÕES COMPLEMENTARES '!$C:$K,6,0),"")))</f>
        <v/>
      </c>
      <c r="G896" s="508" t="str">
        <f>IF($B896="","",IFERROR(VLOOKUP($B896,SERVIÇOS!$A:$F,5,0),IFERROR(VLOOKUP($B896,'COMPOSIÇÕES COMPLEMENTARES '!$C:$K,7,0),"")))</f>
        <v/>
      </c>
      <c r="H896" s="508" t="str">
        <f t="shared" si="78"/>
        <v/>
      </c>
      <c r="I896" s="508" t="str">
        <f t="shared" si="79"/>
        <v/>
      </c>
      <c r="J896" s="508" t="str">
        <f t="shared" si="80"/>
        <v/>
      </c>
      <c r="K896" s="508" t="str">
        <f t="shared" si="81"/>
        <v/>
      </c>
      <c r="L896" s="508"/>
    </row>
    <row r="897" spans="1:12">
      <c r="A897" s="503"/>
      <c r="B897" s="504"/>
      <c r="C897" s="505" t="str">
        <f>IF($B897="","",IFERROR(VLOOKUP($B897,SERVIÇOS!$A:$F,2,0),IFERROR(VLOOKUP($B897,'COMPOSIÇÕES COMPLEMENTARES '!$C:$K,2,0),"")))</f>
        <v/>
      </c>
      <c r="D897" s="506" t="str">
        <f>IF($B897="","",IFERROR(VLOOKUP($B897,SERVIÇOS!$A:$F,3,0),IFERROR(VLOOKUP($B897,'COMPOSIÇÕES COMPLEMENTARES '!$C:$K,3,0),"")))</f>
        <v/>
      </c>
      <c r="E897" s="507"/>
      <c r="F897" s="508" t="str">
        <f>IF($B897="","",IFERROR(VLOOKUP($B897,SERVIÇOS!$A:$F,4,0),IFERROR(VLOOKUP($B897,'COMPOSIÇÕES COMPLEMENTARES '!$C:$K,6,0),"")))</f>
        <v/>
      </c>
      <c r="G897" s="508" t="str">
        <f>IF($B897="","",IFERROR(VLOOKUP($B897,SERVIÇOS!$A:$F,5,0),IFERROR(VLOOKUP($B897,'COMPOSIÇÕES COMPLEMENTARES '!$C:$K,7,0),"")))</f>
        <v/>
      </c>
      <c r="H897" s="508" t="str">
        <f t="shared" si="78"/>
        <v/>
      </c>
      <c r="I897" s="508" t="str">
        <f t="shared" si="79"/>
        <v/>
      </c>
      <c r="J897" s="508" t="str">
        <f t="shared" si="80"/>
        <v/>
      </c>
      <c r="K897" s="508" t="str">
        <f t="shared" si="81"/>
        <v/>
      </c>
      <c r="L897" s="508"/>
    </row>
    <row r="898" spans="1:12">
      <c r="A898" s="503"/>
      <c r="B898" s="504"/>
      <c r="C898" s="505" t="str">
        <f>IF($B898="","",IFERROR(VLOOKUP($B898,SERVIÇOS!$A:$F,2,0),IFERROR(VLOOKUP($B898,'COMPOSIÇÕES COMPLEMENTARES '!$C:$K,2,0),"")))</f>
        <v/>
      </c>
      <c r="D898" s="506" t="str">
        <f>IF($B898="","",IFERROR(VLOOKUP($B898,SERVIÇOS!$A:$F,3,0),IFERROR(VLOOKUP($B898,'COMPOSIÇÕES COMPLEMENTARES '!$C:$K,3,0),"")))</f>
        <v/>
      </c>
      <c r="E898" s="507"/>
      <c r="F898" s="508" t="str">
        <f>IF($B898="","",IFERROR(VLOOKUP($B898,SERVIÇOS!$A:$F,4,0),IFERROR(VLOOKUP($B898,'COMPOSIÇÕES COMPLEMENTARES '!$C:$K,6,0),"")))</f>
        <v/>
      </c>
      <c r="G898" s="508" t="str">
        <f>IF($B898="","",IFERROR(VLOOKUP($B898,SERVIÇOS!$A:$F,5,0),IFERROR(VLOOKUP($B898,'COMPOSIÇÕES COMPLEMENTARES '!$C:$K,7,0),"")))</f>
        <v/>
      </c>
      <c r="H898" s="508" t="str">
        <f t="shared" si="78"/>
        <v/>
      </c>
      <c r="I898" s="508" t="str">
        <f t="shared" si="79"/>
        <v/>
      </c>
      <c r="J898" s="508" t="str">
        <f t="shared" si="80"/>
        <v/>
      </c>
      <c r="K898" s="508" t="str">
        <f t="shared" si="81"/>
        <v/>
      </c>
      <c r="L898" s="508"/>
    </row>
    <row r="899" spans="1:12">
      <c r="A899" s="503"/>
      <c r="B899" s="504"/>
      <c r="C899" s="505" t="str">
        <f>IF($B899="","",IFERROR(VLOOKUP($B899,SERVIÇOS!$A:$F,2,0),IFERROR(VLOOKUP($B899,'COMPOSIÇÕES COMPLEMENTARES '!$C:$K,2,0),"")))</f>
        <v/>
      </c>
      <c r="D899" s="506" t="str">
        <f>IF($B899="","",IFERROR(VLOOKUP($B899,SERVIÇOS!$A:$F,3,0),IFERROR(VLOOKUP($B899,'COMPOSIÇÕES COMPLEMENTARES '!$C:$K,3,0),"")))</f>
        <v/>
      </c>
      <c r="E899" s="507"/>
      <c r="F899" s="508" t="str">
        <f>IF($B899="","",IFERROR(VLOOKUP($B899,SERVIÇOS!$A:$F,4,0),IFERROR(VLOOKUP($B899,'COMPOSIÇÕES COMPLEMENTARES '!$C:$K,6,0),"")))</f>
        <v/>
      </c>
      <c r="G899" s="508" t="str">
        <f>IF($B899="","",IFERROR(VLOOKUP($B899,SERVIÇOS!$A:$F,5,0),IFERROR(VLOOKUP($B899,'COMPOSIÇÕES COMPLEMENTARES '!$C:$K,7,0),"")))</f>
        <v/>
      </c>
      <c r="H899" s="508" t="str">
        <f t="shared" si="78"/>
        <v/>
      </c>
      <c r="I899" s="508" t="str">
        <f t="shared" si="79"/>
        <v/>
      </c>
      <c r="J899" s="508" t="str">
        <f t="shared" si="80"/>
        <v/>
      </c>
      <c r="K899" s="508" t="str">
        <f t="shared" si="81"/>
        <v/>
      </c>
      <c r="L899" s="508"/>
    </row>
    <row r="900" spans="1:12">
      <c r="A900" s="503"/>
      <c r="B900" s="504"/>
      <c r="C900" s="505" t="str">
        <f>IF($B900="","",IFERROR(VLOOKUP($B900,SERVIÇOS!$A:$F,2,0),IFERROR(VLOOKUP($B900,'COMPOSIÇÕES COMPLEMENTARES '!$C:$K,2,0),"")))</f>
        <v/>
      </c>
      <c r="D900" s="506" t="str">
        <f>IF($B900="","",IFERROR(VLOOKUP($B900,SERVIÇOS!$A:$F,3,0),IFERROR(VLOOKUP($B900,'COMPOSIÇÕES COMPLEMENTARES '!$C:$K,3,0),"")))</f>
        <v/>
      </c>
      <c r="E900" s="507"/>
      <c r="F900" s="508" t="str">
        <f>IF($B900="","",IFERROR(VLOOKUP($B900,SERVIÇOS!$A:$F,4,0),IFERROR(VLOOKUP($B900,'COMPOSIÇÕES COMPLEMENTARES '!$C:$K,6,0),"")))</f>
        <v/>
      </c>
      <c r="G900" s="508" t="str">
        <f>IF($B900="","",IFERROR(VLOOKUP($B900,SERVIÇOS!$A:$F,5,0),IFERROR(VLOOKUP($B900,'COMPOSIÇÕES COMPLEMENTARES '!$C:$K,7,0),"")))</f>
        <v/>
      </c>
      <c r="H900" s="508" t="str">
        <f t="shared" si="78"/>
        <v/>
      </c>
      <c r="I900" s="508" t="str">
        <f t="shared" si="79"/>
        <v/>
      </c>
      <c r="J900" s="508" t="str">
        <f t="shared" si="80"/>
        <v/>
      </c>
      <c r="K900" s="508" t="str">
        <f t="shared" si="81"/>
        <v/>
      </c>
      <c r="L900" s="508"/>
    </row>
    <row r="901" spans="1:12">
      <c r="A901" s="503"/>
      <c r="B901" s="504"/>
      <c r="C901" s="505" t="str">
        <f>IF($B901="","",IFERROR(VLOOKUP($B901,SERVIÇOS!$A:$F,2,0),IFERROR(VLOOKUP($B901,'COMPOSIÇÕES COMPLEMENTARES '!$C:$K,2,0),"")))</f>
        <v/>
      </c>
      <c r="D901" s="506" t="str">
        <f>IF($B901="","",IFERROR(VLOOKUP($B901,SERVIÇOS!$A:$F,3,0),IFERROR(VLOOKUP($B901,'COMPOSIÇÕES COMPLEMENTARES '!$C:$K,3,0),"")))</f>
        <v/>
      </c>
      <c r="E901" s="507"/>
      <c r="F901" s="508" t="str">
        <f>IF($B901="","",IFERROR(VLOOKUP($B901,SERVIÇOS!$A:$F,4,0),IFERROR(VLOOKUP($B901,'COMPOSIÇÕES COMPLEMENTARES '!$C:$K,6,0),"")))</f>
        <v/>
      </c>
      <c r="G901" s="508" t="str">
        <f>IF($B901="","",IFERROR(VLOOKUP($B901,SERVIÇOS!$A:$F,5,0),IFERROR(VLOOKUP($B901,'COMPOSIÇÕES COMPLEMENTARES '!$C:$K,7,0),"")))</f>
        <v/>
      </c>
      <c r="H901" s="508" t="str">
        <f t="shared" si="78"/>
        <v/>
      </c>
      <c r="I901" s="508" t="str">
        <f t="shared" si="79"/>
        <v/>
      </c>
      <c r="J901" s="508" t="str">
        <f t="shared" si="80"/>
        <v/>
      </c>
      <c r="K901" s="508" t="str">
        <f t="shared" si="81"/>
        <v/>
      </c>
      <c r="L901" s="508"/>
    </row>
    <row r="902" spans="1:12">
      <c r="A902" s="503"/>
      <c r="B902" s="504"/>
      <c r="C902" s="505" t="str">
        <f>IF($B902="","",IFERROR(VLOOKUP($B902,SERVIÇOS!$A:$F,2,0),IFERROR(VLOOKUP($B902,'COMPOSIÇÕES COMPLEMENTARES '!$C:$K,2,0),"")))</f>
        <v/>
      </c>
      <c r="D902" s="506" t="str">
        <f>IF($B902="","",IFERROR(VLOOKUP($B902,SERVIÇOS!$A:$F,3,0),IFERROR(VLOOKUP($B902,'COMPOSIÇÕES COMPLEMENTARES '!$C:$K,3,0),"")))</f>
        <v/>
      </c>
      <c r="E902" s="507"/>
      <c r="F902" s="508" t="str">
        <f>IF($B902="","",IFERROR(VLOOKUP($B902,SERVIÇOS!$A:$F,4,0),IFERROR(VLOOKUP($B902,'COMPOSIÇÕES COMPLEMENTARES '!$C:$K,6,0),"")))</f>
        <v/>
      </c>
      <c r="G902" s="508" t="str">
        <f>IF($B902="","",IFERROR(VLOOKUP($B902,SERVIÇOS!$A:$F,5,0),IFERROR(VLOOKUP($B902,'COMPOSIÇÕES COMPLEMENTARES '!$C:$K,7,0),"")))</f>
        <v/>
      </c>
      <c r="H902" s="508" t="str">
        <f t="shared" si="78"/>
        <v/>
      </c>
      <c r="I902" s="508" t="str">
        <f t="shared" si="79"/>
        <v/>
      </c>
      <c r="J902" s="508" t="str">
        <f t="shared" si="80"/>
        <v/>
      </c>
      <c r="K902" s="508" t="str">
        <f t="shared" si="81"/>
        <v/>
      </c>
      <c r="L902" s="508"/>
    </row>
    <row r="903" spans="1:12">
      <c r="A903" s="503"/>
      <c r="B903" s="504"/>
      <c r="C903" s="505" t="str">
        <f>IF($B903="","",IFERROR(VLOOKUP($B903,SERVIÇOS!$A:$F,2,0),IFERROR(VLOOKUP($B903,'COMPOSIÇÕES COMPLEMENTARES '!$C:$K,2,0),"")))</f>
        <v/>
      </c>
      <c r="D903" s="506" t="str">
        <f>IF($B903="","",IFERROR(VLOOKUP($B903,SERVIÇOS!$A:$F,3,0),IFERROR(VLOOKUP($B903,'COMPOSIÇÕES COMPLEMENTARES '!$C:$K,3,0),"")))</f>
        <v/>
      </c>
      <c r="E903" s="507"/>
      <c r="F903" s="508" t="str">
        <f>IF($B903="","",IFERROR(VLOOKUP($B903,SERVIÇOS!$A:$F,4,0),IFERROR(VLOOKUP($B903,'COMPOSIÇÕES COMPLEMENTARES '!$C:$K,6,0),"")))</f>
        <v/>
      </c>
      <c r="G903" s="508" t="str">
        <f>IF($B903="","",IFERROR(VLOOKUP($B903,SERVIÇOS!$A:$F,5,0),IFERROR(VLOOKUP($B903,'COMPOSIÇÕES COMPLEMENTARES '!$C:$K,7,0),"")))</f>
        <v/>
      </c>
      <c r="H903" s="508" t="str">
        <f t="shared" si="78"/>
        <v/>
      </c>
      <c r="I903" s="508" t="str">
        <f t="shared" si="79"/>
        <v/>
      </c>
      <c r="J903" s="508" t="str">
        <f t="shared" si="80"/>
        <v/>
      </c>
      <c r="K903" s="508" t="str">
        <f t="shared" si="81"/>
        <v/>
      </c>
      <c r="L903" s="508"/>
    </row>
    <row r="904" spans="1:12">
      <c r="A904" s="503"/>
      <c r="B904" s="504"/>
      <c r="C904" s="505" t="str">
        <f>IF($B904="","",IFERROR(VLOOKUP($B904,SERVIÇOS!$A:$F,2,0),IFERROR(VLOOKUP($B904,'COMPOSIÇÕES COMPLEMENTARES '!$C:$K,2,0),"")))</f>
        <v/>
      </c>
      <c r="D904" s="506" t="str">
        <f>IF($B904="","",IFERROR(VLOOKUP($B904,SERVIÇOS!$A:$F,3,0),IFERROR(VLOOKUP($B904,'COMPOSIÇÕES COMPLEMENTARES '!$C:$K,3,0),"")))</f>
        <v/>
      </c>
      <c r="E904" s="507"/>
      <c r="F904" s="508" t="str">
        <f>IF($B904="","",IFERROR(VLOOKUP($B904,SERVIÇOS!$A:$F,4,0),IFERROR(VLOOKUP($B904,'COMPOSIÇÕES COMPLEMENTARES '!$C:$K,6,0),"")))</f>
        <v/>
      </c>
      <c r="G904" s="508" t="str">
        <f>IF($B904="","",IFERROR(VLOOKUP($B904,SERVIÇOS!$A:$F,5,0),IFERROR(VLOOKUP($B904,'COMPOSIÇÕES COMPLEMENTARES '!$C:$K,7,0),"")))</f>
        <v/>
      </c>
      <c r="H904" s="508" t="str">
        <f t="shared" si="78"/>
        <v/>
      </c>
      <c r="I904" s="508" t="str">
        <f t="shared" si="79"/>
        <v/>
      </c>
      <c r="J904" s="508" t="str">
        <f t="shared" si="80"/>
        <v/>
      </c>
      <c r="K904" s="508" t="str">
        <f t="shared" si="81"/>
        <v/>
      </c>
      <c r="L904" s="508"/>
    </row>
    <row r="905" spans="1:12">
      <c r="A905" s="503"/>
      <c r="B905" s="504"/>
      <c r="C905" s="505" t="str">
        <f>IF($B905="","",IFERROR(VLOOKUP($B905,SERVIÇOS!$A:$F,2,0),IFERROR(VLOOKUP($B905,'COMPOSIÇÕES COMPLEMENTARES '!$C:$K,2,0),"")))</f>
        <v/>
      </c>
      <c r="D905" s="506" t="str">
        <f>IF($B905="","",IFERROR(VLOOKUP($B905,SERVIÇOS!$A:$F,3,0),IFERROR(VLOOKUP($B905,'COMPOSIÇÕES COMPLEMENTARES '!$C:$K,3,0),"")))</f>
        <v/>
      </c>
      <c r="E905" s="507"/>
      <c r="F905" s="508" t="str">
        <f>IF($B905="","",IFERROR(VLOOKUP($B905,SERVIÇOS!$A:$F,4,0),IFERROR(VLOOKUP($B905,'COMPOSIÇÕES COMPLEMENTARES '!$C:$K,6,0),"")))</f>
        <v/>
      </c>
      <c r="G905" s="508" t="str">
        <f>IF($B905="","",IFERROR(VLOOKUP($B905,SERVIÇOS!$A:$F,5,0),IFERROR(VLOOKUP($B905,'COMPOSIÇÕES COMPLEMENTARES '!$C:$K,7,0),"")))</f>
        <v/>
      </c>
      <c r="H905" s="508" t="str">
        <f t="shared" si="78"/>
        <v/>
      </c>
      <c r="I905" s="508" t="str">
        <f t="shared" si="79"/>
        <v/>
      </c>
      <c r="J905" s="508" t="str">
        <f t="shared" si="80"/>
        <v/>
      </c>
      <c r="K905" s="508" t="str">
        <f t="shared" si="81"/>
        <v/>
      </c>
      <c r="L905" s="508"/>
    </row>
    <row r="906" spans="1:12">
      <c r="A906" s="503"/>
      <c r="B906" s="504"/>
      <c r="C906" s="505" t="str">
        <f>IF($B906="","",IFERROR(VLOOKUP($B906,SERVIÇOS!$A:$F,2,0),IFERROR(VLOOKUP($B906,'COMPOSIÇÕES COMPLEMENTARES '!$C:$K,2,0),"")))</f>
        <v/>
      </c>
      <c r="D906" s="506" t="str">
        <f>IF($B906="","",IFERROR(VLOOKUP($B906,SERVIÇOS!$A:$F,3,0),IFERROR(VLOOKUP($B906,'COMPOSIÇÕES COMPLEMENTARES '!$C:$K,3,0),"")))</f>
        <v/>
      </c>
      <c r="E906" s="507"/>
      <c r="F906" s="508" t="str">
        <f>IF($B906="","",IFERROR(VLOOKUP($B906,SERVIÇOS!$A:$F,4,0),IFERROR(VLOOKUP($B906,'COMPOSIÇÕES COMPLEMENTARES '!$C:$K,6,0),"")))</f>
        <v/>
      </c>
      <c r="G906" s="508" t="str">
        <f>IF($B906="","",IFERROR(VLOOKUP($B906,SERVIÇOS!$A:$F,5,0),IFERROR(VLOOKUP($B906,'COMPOSIÇÕES COMPLEMENTARES '!$C:$K,7,0),"")))</f>
        <v/>
      </c>
      <c r="H906" s="508" t="str">
        <f t="shared" si="78"/>
        <v/>
      </c>
      <c r="I906" s="508" t="str">
        <f t="shared" si="79"/>
        <v/>
      </c>
      <c r="J906" s="508" t="str">
        <f t="shared" si="80"/>
        <v/>
      </c>
      <c r="K906" s="508" t="str">
        <f t="shared" si="81"/>
        <v/>
      </c>
      <c r="L906" s="508"/>
    </row>
    <row r="907" spans="1:12">
      <c r="A907" s="503"/>
      <c r="B907" s="504"/>
      <c r="C907" s="505" t="str">
        <f>IF($B907="","",IFERROR(VLOOKUP($B907,SERVIÇOS!$A:$F,2,0),IFERROR(VLOOKUP($B907,'COMPOSIÇÕES COMPLEMENTARES '!$C:$K,2,0),"")))</f>
        <v/>
      </c>
      <c r="D907" s="506" t="str">
        <f>IF($B907="","",IFERROR(VLOOKUP($B907,SERVIÇOS!$A:$F,3,0),IFERROR(VLOOKUP($B907,'COMPOSIÇÕES COMPLEMENTARES '!$C:$K,3,0),"")))</f>
        <v/>
      </c>
      <c r="E907" s="507"/>
      <c r="F907" s="508" t="str">
        <f>IF($B907="","",IFERROR(VLOOKUP($B907,SERVIÇOS!$A:$F,4,0),IFERROR(VLOOKUP($B907,'COMPOSIÇÕES COMPLEMENTARES '!$C:$K,6,0),"")))</f>
        <v/>
      </c>
      <c r="G907" s="508" t="str">
        <f>IF($B907="","",IFERROR(VLOOKUP($B907,SERVIÇOS!$A:$F,5,0),IFERROR(VLOOKUP($B907,'COMPOSIÇÕES COMPLEMENTARES '!$C:$K,7,0),"")))</f>
        <v/>
      </c>
      <c r="H907" s="508" t="str">
        <f t="shared" si="78"/>
        <v/>
      </c>
      <c r="I907" s="508" t="str">
        <f t="shared" si="79"/>
        <v/>
      </c>
      <c r="J907" s="508" t="str">
        <f t="shared" si="80"/>
        <v/>
      </c>
      <c r="K907" s="508" t="str">
        <f t="shared" si="81"/>
        <v/>
      </c>
      <c r="L907" s="508"/>
    </row>
    <row r="908" spans="1:12">
      <c r="A908" s="503"/>
      <c r="B908" s="504"/>
      <c r="C908" s="505" t="str">
        <f>IF($B908="","",IFERROR(VLOOKUP($B908,SERVIÇOS!$A:$F,2,0),IFERROR(VLOOKUP($B908,'COMPOSIÇÕES COMPLEMENTARES '!$C:$K,2,0),"")))</f>
        <v/>
      </c>
      <c r="D908" s="506" t="str">
        <f>IF($B908="","",IFERROR(VLOOKUP($B908,SERVIÇOS!$A:$F,3,0),IFERROR(VLOOKUP($B908,'COMPOSIÇÕES COMPLEMENTARES '!$C:$K,3,0),"")))</f>
        <v/>
      </c>
      <c r="E908" s="507"/>
      <c r="F908" s="508" t="str">
        <f>IF($B908="","",IFERROR(VLOOKUP($B908,SERVIÇOS!$A:$F,4,0),IFERROR(VLOOKUP($B908,'COMPOSIÇÕES COMPLEMENTARES '!$C:$K,6,0),"")))</f>
        <v/>
      </c>
      <c r="G908" s="508" t="str">
        <f>IF($B908="","",IFERROR(VLOOKUP($B908,SERVIÇOS!$A:$F,5,0),IFERROR(VLOOKUP($B908,'COMPOSIÇÕES COMPLEMENTARES '!$C:$K,7,0),"")))</f>
        <v/>
      </c>
      <c r="H908" s="508" t="str">
        <f t="shared" si="78"/>
        <v/>
      </c>
      <c r="I908" s="508" t="str">
        <f t="shared" si="79"/>
        <v/>
      </c>
      <c r="J908" s="508" t="str">
        <f t="shared" si="80"/>
        <v/>
      </c>
      <c r="K908" s="508" t="str">
        <f t="shared" si="81"/>
        <v/>
      </c>
      <c r="L908" s="508"/>
    </row>
    <row r="909" spans="1:12">
      <c r="A909" s="503"/>
      <c r="B909" s="504"/>
      <c r="C909" s="505" t="str">
        <f>IF($B909="","",IFERROR(VLOOKUP($B909,SERVIÇOS!$A:$F,2,0),IFERROR(VLOOKUP($B909,'COMPOSIÇÕES COMPLEMENTARES '!$C:$K,2,0),"")))</f>
        <v/>
      </c>
      <c r="D909" s="506" t="str">
        <f>IF($B909="","",IFERROR(VLOOKUP($B909,SERVIÇOS!$A:$F,3,0),IFERROR(VLOOKUP($B909,'COMPOSIÇÕES COMPLEMENTARES '!$C:$K,3,0),"")))</f>
        <v/>
      </c>
      <c r="E909" s="507"/>
      <c r="F909" s="508" t="str">
        <f>IF($B909="","",IFERROR(VLOOKUP($B909,SERVIÇOS!$A:$F,4,0),IFERROR(VLOOKUP($B909,'COMPOSIÇÕES COMPLEMENTARES '!$C:$K,6,0),"")))</f>
        <v/>
      </c>
      <c r="G909" s="508" t="str">
        <f>IF($B909="","",IFERROR(VLOOKUP($B909,SERVIÇOS!$A:$F,5,0),IFERROR(VLOOKUP($B909,'COMPOSIÇÕES COMPLEMENTARES '!$C:$K,7,0),"")))</f>
        <v/>
      </c>
      <c r="H909" s="508" t="str">
        <f t="shared" si="78"/>
        <v/>
      </c>
      <c r="I909" s="508" t="str">
        <f t="shared" si="79"/>
        <v/>
      </c>
      <c r="J909" s="508" t="str">
        <f t="shared" si="80"/>
        <v/>
      </c>
      <c r="K909" s="508" t="str">
        <f t="shared" si="81"/>
        <v/>
      </c>
      <c r="L909" s="508"/>
    </row>
    <row r="910" spans="1:12">
      <c r="A910" s="503"/>
      <c r="B910" s="504"/>
      <c r="C910" s="505" t="str">
        <f>IF($B910="","",IFERROR(VLOOKUP($B910,SERVIÇOS!$A:$F,2,0),IFERROR(VLOOKUP($B910,'COMPOSIÇÕES COMPLEMENTARES '!$C:$K,2,0),"")))</f>
        <v/>
      </c>
      <c r="D910" s="506" t="str">
        <f>IF($B910="","",IFERROR(VLOOKUP($B910,SERVIÇOS!$A:$F,3,0),IFERROR(VLOOKUP($B910,'COMPOSIÇÕES COMPLEMENTARES '!$C:$K,3,0),"")))</f>
        <v/>
      </c>
      <c r="E910" s="507"/>
      <c r="F910" s="508" t="str">
        <f>IF($B910="","",IFERROR(VLOOKUP($B910,SERVIÇOS!$A:$F,4,0),IFERROR(VLOOKUP($B910,'COMPOSIÇÕES COMPLEMENTARES '!$C:$K,6,0),"")))</f>
        <v/>
      </c>
      <c r="G910" s="508" t="str">
        <f>IF($B910="","",IFERROR(VLOOKUP($B910,SERVIÇOS!$A:$F,5,0),IFERROR(VLOOKUP($B910,'COMPOSIÇÕES COMPLEMENTARES '!$C:$K,7,0),"")))</f>
        <v/>
      </c>
      <c r="H910" s="508" t="str">
        <f t="shared" si="78"/>
        <v/>
      </c>
      <c r="I910" s="508" t="str">
        <f t="shared" si="79"/>
        <v/>
      </c>
      <c r="J910" s="508" t="str">
        <f t="shared" si="80"/>
        <v/>
      </c>
      <c r="K910" s="508" t="str">
        <f t="shared" si="81"/>
        <v/>
      </c>
      <c r="L910" s="508"/>
    </row>
    <row r="911" spans="1:12">
      <c r="A911" s="503"/>
      <c r="B911" s="504"/>
      <c r="C911" s="505" t="str">
        <f>IF($B911="","",IFERROR(VLOOKUP($B911,SERVIÇOS!$A:$F,2,0),IFERROR(VLOOKUP($B911,'COMPOSIÇÕES COMPLEMENTARES '!$C:$K,2,0),"")))</f>
        <v/>
      </c>
      <c r="D911" s="506" t="str">
        <f>IF($B911="","",IFERROR(VLOOKUP($B911,SERVIÇOS!$A:$F,3,0),IFERROR(VLOOKUP($B911,'COMPOSIÇÕES COMPLEMENTARES '!$C:$K,3,0),"")))</f>
        <v/>
      </c>
      <c r="E911" s="507"/>
      <c r="F911" s="508" t="str">
        <f>IF($B911="","",IFERROR(VLOOKUP($B911,SERVIÇOS!$A:$F,4,0),IFERROR(VLOOKUP($B911,'COMPOSIÇÕES COMPLEMENTARES '!$C:$K,6,0),"")))</f>
        <v/>
      </c>
      <c r="G911" s="508" t="str">
        <f>IF($B911="","",IFERROR(VLOOKUP($B911,SERVIÇOS!$A:$F,5,0),IFERROR(VLOOKUP($B911,'COMPOSIÇÕES COMPLEMENTARES '!$C:$K,7,0),"")))</f>
        <v/>
      </c>
      <c r="H911" s="508" t="str">
        <f t="shared" si="78"/>
        <v/>
      </c>
      <c r="I911" s="508" t="str">
        <f t="shared" si="79"/>
        <v/>
      </c>
      <c r="J911" s="508" t="str">
        <f t="shared" si="80"/>
        <v/>
      </c>
      <c r="K911" s="508" t="str">
        <f t="shared" si="81"/>
        <v/>
      </c>
      <c r="L911" s="508"/>
    </row>
    <row r="912" spans="1:12">
      <c r="A912" s="503"/>
      <c r="B912" s="504"/>
      <c r="C912" s="505" t="str">
        <f>IF($B912="","",IFERROR(VLOOKUP($B912,SERVIÇOS!$A:$F,2,0),IFERROR(VLOOKUP($B912,'COMPOSIÇÕES COMPLEMENTARES '!$C:$K,2,0),"")))</f>
        <v/>
      </c>
      <c r="D912" s="506" t="str">
        <f>IF($B912="","",IFERROR(VLOOKUP($B912,SERVIÇOS!$A:$F,3,0),IFERROR(VLOOKUP($B912,'COMPOSIÇÕES COMPLEMENTARES '!$C:$K,3,0),"")))</f>
        <v/>
      </c>
      <c r="E912" s="507"/>
      <c r="F912" s="508" t="str">
        <f>IF($B912="","",IFERROR(VLOOKUP($B912,SERVIÇOS!$A:$F,4,0),IFERROR(VLOOKUP($B912,'COMPOSIÇÕES COMPLEMENTARES '!$C:$K,6,0),"")))</f>
        <v/>
      </c>
      <c r="G912" s="508" t="str">
        <f>IF($B912="","",IFERROR(VLOOKUP($B912,SERVIÇOS!$A:$F,5,0),IFERROR(VLOOKUP($B912,'COMPOSIÇÕES COMPLEMENTARES '!$C:$K,7,0),"")))</f>
        <v/>
      </c>
      <c r="H912" s="508" t="str">
        <f t="shared" si="78"/>
        <v/>
      </c>
      <c r="I912" s="508" t="str">
        <f t="shared" si="79"/>
        <v/>
      </c>
      <c r="J912" s="508" t="str">
        <f t="shared" si="80"/>
        <v/>
      </c>
      <c r="K912" s="508" t="str">
        <f t="shared" si="81"/>
        <v/>
      </c>
      <c r="L912" s="508"/>
    </row>
    <row r="913" spans="1:12">
      <c r="A913" s="503"/>
      <c r="B913" s="504"/>
      <c r="C913" s="505" t="str">
        <f>IF($B913="","",IFERROR(VLOOKUP($B913,SERVIÇOS!$A:$F,2,0),IFERROR(VLOOKUP($B913,'COMPOSIÇÕES COMPLEMENTARES '!$C:$K,2,0),"")))</f>
        <v/>
      </c>
      <c r="D913" s="506" t="str">
        <f>IF($B913="","",IFERROR(VLOOKUP($B913,SERVIÇOS!$A:$F,3,0),IFERROR(VLOOKUP($B913,'COMPOSIÇÕES COMPLEMENTARES '!$C:$K,3,0),"")))</f>
        <v/>
      </c>
      <c r="E913" s="507"/>
      <c r="F913" s="508" t="str">
        <f>IF($B913="","",IFERROR(VLOOKUP($B913,SERVIÇOS!$A:$F,4,0),IFERROR(VLOOKUP($B913,'COMPOSIÇÕES COMPLEMENTARES '!$C:$K,6,0),"")))</f>
        <v/>
      </c>
      <c r="G913" s="508" t="str">
        <f>IF($B913="","",IFERROR(VLOOKUP($B913,SERVIÇOS!$A:$F,5,0),IFERROR(VLOOKUP($B913,'COMPOSIÇÕES COMPLEMENTARES '!$C:$K,7,0),"")))</f>
        <v/>
      </c>
      <c r="H913" s="508" t="str">
        <f t="shared" si="78"/>
        <v/>
      </c>
      <c r="I913" s="508" t="str">
        <f t="shared" si="79"/>
        <v/>
      </c>
      <c r="J913" s="508" t="str">
        <f t="shared" si="80"/>
        <v/>
      </c>
      <c r="K913" s="508" t="str">
        <f t="shared" si="81"/>
        <v/>
      </c>
      <c r="L913" s="508"/>
    </row>
    <row r="914" spans="1:12">
      <c r="A914" s="503"/>
      <c r="B914" s="504"/>
      <c r="C914" s="505" t="str">
        <f>IF($B914="","",IFERROR(VLOOKUP($B914,SERVIÇOS!$A:$F,2,0),IFERROR(VLOOKUP($B914,'COMPOSIÇÕES COMPLEMENTARES '!$C:$K,2,0),"")))</f>
        <v/>
      </c>
      <c r="D914" s="506" t="str">
        <f>IF($B914="","",IFERROR(VLOOKUP($B914,SERVIÇOS!$A:$F,3,0),IFERROR(VLOOKUP($B914,'COMPOSIÇÕES COMPLEMENTARES '!$C:$K,3,0),"")))</f>
        <v/>
      </c>
      <c r="E914" s="507"/>
      <c r="F914" s="508" t="str">
        <f>IF($B914="","",IFERROR(VLOOKUP($B914,SERVIÇOS!$A:$F,4,0),IFERROR(VLOOKUP($B914,'COMPOSIÇÕES COMPLEMENTARES '!$C:$K,6,0),"")))</f>
        <v/>
      </c>
      <c r="G914" s="508" t="str">
        <f>IF($B914="","",IFERROR(VLOOKUP($B914,SERVIÇOS!$A:$F,5,0),IFERROR(VLOOKUP($B914,'COMPOSIÇÕES COMPLEMENTARES '!$C:$K,7,0),"")))</f>
        <v/>
      </c>
      <c r="H914" s="508" t="str">
        <f t="shared" si="78"/>
        <v/>
      </c>
      <c r="I914" s="508" t="str">
        <f t="shared" si="79"/>
        <v/>
      </c>
      <c r="J914" s="508" t="str">
        <f t="shared" si="80"/>
        <v/>
      </c>
      <c r="K914" s="508" t="str">
        <f t="shared" si="81"/>
        <v/>
      </c>
      <c r="L914" s="508"/>
    </row>
    <row r="915" spans="1:12">
      <c r="A915" s="503"/>
      <c r="B915" s="504"/>
      <c r="C915" s="505" t="str">
        <f>IF($B915="","",IFERROR(VLOOKUP($B915,SERVIÇOS!$A:$F,2,0),IFERROR(VLOOKUP($B915,'COMPOSIÇÕES COMPLEMENTARES '!$C:$K,2,0),"")))</f>
        <v/>
      </c>
      <c r="D915" s="506" t="str">
        <f>IF($B915="","",IFERROR(VLOOKUP($B915,SERVIÇOS!$A:$F,3,0),IFERROR(VLOOKUP($B915,'COMPOSIÇÕES COMPLEMENTARES '!$C:$K,3,0),"")))</f>
        <v/>
      </c>
      <c r="E915" s="507"/>
      <c r="F915" s="508" t="str">
        <f>IF($B915="","",IFERROR(VLOOKUP($B915,SERVIÇOS!$A:$F,4,0),IFERROR(VLOOKUP($B915,'COMPOSIÇÕES COMPLEMENTARES '!$C:$K,6,0),"")))</f>
        <v/>
      </c>
      <c r="G915" s="508" t="str">
        <f>IF($B915="","",IFERROR(VLOOKUP($B915,SERVIÇOS!$A:$F,5,0),IFERROR(VLOOKUP($B915,'COMPOSIÇÕES COMPLEMENTARES '!$C:$K,7,0),"")))</f>
        <v/>
      </c>
      <c r="H915" s="508" t="str">
        <f t="shared" si="78"/>
        <v/>
      </c>
      <c r="I915" s="508" t="str">
        <f t="shared" si="79"/>
        <v/>
      </c>
      <c r="J915" s="508" t="str">
        <f t="shared" si="80"/>
        <v/>
      </c>
      <c r="K915" s="508" t="str">
        <f t="shared" si="81"/>
        <v/>
      </c>
      <c r="L915" s="508"/>
    </row>
    <row r="916" spans="1:12">
      <c r="A916" s="503"/>
      <c r="B916" s="504"/>
      <c r="C916" s="505" t="str">
        <f>IF($B916="","",IFERROR(VLOOKUP($B916,SERVIÇOS!$A:$F,2,0),IFERROR(VLOOKUP($B916,'COMPOSIÇÕES COMPLEMENTARES '!$C:$K,2,0),"")))</f>
        <v/>
      </c>
      <c r="D916" s="506" t="str">
        <f>IF($B916="","",IFERROR(VLOOKUP($B916,SERVIÇOS!$A:$F,3,0),IFERROR(VLOOKUP($B916,'COMPOSIÇÕES COMPLEMENTARES '!$C:$K,3,0),"")))</f>
        <v/>
      </c>
      <c r="E916" s="507"/>
      <c r="F916" s="508" t="str">
        <f>IF($B916="","",IFERROR(VLOOKUP($B916,SERVIÇOS!$A:$F,4,0),IFERROR(VLOOKUP($B916,'COMPOSIÇÕES COMPLEMENTARES '!$C:$K,6,0),"")))</f>
        <v/>
      </c>
      <c r="G916" s="508" t="str">
        <f>IF($B916="","",IFERROR(VLOOKUP($B916,SERVIÇOS!$A:$F,5,0),IFERROR(VLOOKUP($B916,'COMPOSIÇÕES COMPLEMENTARES '!$C:$K,7,0),"")))</f>
        <v/>
      </c>
      <c r="H916" s="508" t="str">
        <f t="shared" si="78"/>
        <v/>
      </c>
      <c r="I916" s="508" t="str">
        <f t="shared" si="79"/>
        <v/>
      </c>
      <c r="J916" s="508" t="str">
        <f t="shared" si="80"/>
        <v/>
      </c>
      <c r="K916" s="508" t="str">
        <f t="shared" si="81"/>
        <v/>
      </c>
      <c r="L916" s="508"/>
    </row>
    <row r="917" spans="1:12">
      <c r="A917" s="503"/>
      <c r="B917" s="504"/>
      <c r="C917" s="505" t="str">
        <f>IF($B917="","",IFERROR(VLOOKUP($B917,SERVIÇOS!$A:$F,2,0),IFERROR(VLOOKUP($B917,'COMPOSIÇÕES COMPLEMENTARES '!$C:$K,2,0),"")))</f>
        <v/>
      </c>
      <c r="D917" s="506" t="str">
        <f>IF($B917="","",IFERROR(VLOOKUP($B917,SERVIÇOS!$A:$F,3,0),IFERROR(VLOOKUP($B917,'COMPOSIÇÕES COMPLEMENTARES '!$C:$K,3,0),"")))</f>
        <v/>
      </c>
      <c r="E917" s="507"/>
      <c r="F917" s="508" t="str">
        <f>IF($B917="","",IFERROR(VLOOKUP($B917,SERVIÇOS!$A:$F,4,0),IFERROR(VLOOKUP($B917,'COMPOSIÇÕES COMPLEMENTARES '!$C:$K,6,0),"")))</f>
        <v/>
      </c>
      <c r="G917" s="508" t="str">
        <f>IF($B917="","",IFERROR(VLOOKUP($B917,SERVIÇOS!$A:$F,5,0),IFERROR(VLOOKUP($B917,'COMPOSIÇÕES COMPLEMENTARES '!$C:$K,7,0),"")))</f>
        <v/>
      </c>
      <c r="H917" s="508" t="str">
        <f t="shared" si="78"/>
        <v/>
      </c>
      <c r="I917" s="508" t="str">
        <f t="shared" si="79"/>
        <v/>
      </c>
      <c r="J917" s="508" t="str">
        <f t="shared" si="80"/>
        <v/>
      </c>
      <c r="K917" s="508" t="str">
        <f t="shared" si="81"/>
        <v/>
      </c>
      <c r="L917" s="508"/>
    </row>
    <row r="918" spans="1:12">
      <c r="A918" s="503"/>
      <c r="B918" s="504"/>
      <c r="C918" s="505" t="str">
        <f>IF($B918="","",IFERROR(VLOOKUP($B918,SERVIÇOS!$A:$F,2,0),IFERROR(VLOOKUP($B918,'COMPOSIÇÕES COMPLEMENTARES '!$C:$K,2,0),"")))</f>
        <v/>
      </c>
      <c r="D918" s="506" t="str">
        <f>IF($B918="","",IFERROR(VLOOKUP($B918,SERVIÇOS!$A:$F,3,0),IFERROR(VLOOKUP($B918,'COMPOSIÇÕES COMPLEMENTARES '!$C:$K,3,0),"")))</f>
        <v/>
      </c>
      <c r="E918" s="507"/>
      <c r="F918" s="508" t="str">
        <f>IF($B918="","",IFERROR(VLOOKUP($B918,SERVIÇOS!$A:$F,4,0),IFERROR(VLOOKUP($B918,'COMPOSIÇÕES COMPLEMENTARES '!$C:$K,6,0),"")))</f>
        <v/>
      </c>
      <c r="G918" s="508" t="str">
        <f>IF($B918="","",IFERROR(VLOOKUP($B918,SERVIÇOS!$A:$F,5,0),IFERROR(VLOOKUP($B918,'COMPOSIÇÕES COMPLEMENTARES '!$C:$K,7,0),"")))</f>
        <v/>
      </c>
      <c r="H918" s="508" t="str">
        <f t="shared" si="78"/>
        <v/>
      </c>
      <c r="I918" s="508" t="str">
        <f t="shared" si="79"/>
        <v/>
      </c>
      <c r="J918" s="508" t="str">
        <f t="shared" si="80"/>
        <v/>
      </c>
      <c r="K918" s="508" t="str">
        <f t="shared" si="81"/>
        <v/>
      </c>
      <c r="L918" s="508"/>
    </row>
    <row r="919" spans="1:12">
      <c r="A919" s="503"/>
      <c r="B919" s="504"/>
      <c r="C919" s="505" t="str">
        <f>IF($B919="","",IFERROR(VLOOKUP($B919,SERVIÇOS!$A:$F,2,0),IFERROR(VLOOKUP($B919,'COMPOSIÇÕES COMPLEMENTARES '!$C:$K,2,0),"")))</f>
        <v/>
      </c>
      <c r="D919" s="506" t="str">
        <f>IF($B919="","",IFERROR(VLOOKUP($B919,SERVIÇOS!$A:$F,3,0),IFERROR(VLOOKUP($B919,'COMPOSIÇÕES COMPLEMENTARES '!$C:$K,3,0),"")))</f>
        <v/>
      </c>
      <c r="E919" s="507"/>
      <c r="F919" s="508" t="str">
        <f>IF($B919="","",IFERROR(VLOOKUP($B919,SERVIÇOS!$A:$F,4,0),IFERROR(VLOOKUP($B919,'COMPOSIÇÕES COMPLEMENTARES '!$C:$K,6,0),"")))</f>
        <v/>
      </c>
      <c r="G919" s="508" t="str">
        <f>IF($B919="","",IFERROR(VLOOKUP($B919,SERVIÇOS!$A:$F,5,0),IFERROR(VLOOKUP($B919,'COMPOSIÇÕES COMPLEMENTARES '!$C:$K,7,0),"")))</f>
        <v/>
      </c>
      <c r="H919" s="508" t="str">
        <f t="shared" ref="H919:H982" si="82">IF(E919="","",F919+G919)</f>
        <v/>
      </c>
      <c r="I919" s="508" t="str">
        <f t="shared" ref="I919:I982" si="83">IF(E919="","",ROUND((E919*F919),2))</f>
        <v/>
      </c>
      <c r="J919" s="508" t="str">
        <f t="shared" ref="J919:J982" si="84">IF(E919="","",ROUND((E919*G919),2))</f>
        <v/>
      </c>
      <c r="K919" s="508" t="str">
        <f t="shared" ref="K919:K982" si="85">IF(E919="","",ROUND((E919*H919),2))</f>
        <v/>
      </c>
      <c r="L919" s="508"/>
    </row>
    <row r="920" spans="1:12">
      <c r="A920" s="503"/>
      <c r="B920" s="504"/>
      <c r="C920" s="505" t="str">
        <f>IF($B920="","",IFERROR(VLOOKUP($B920,SERVIÇOS!$A:$F,2,0),IFERROR(VLOOKUP($B920,'COMPOSIÇÕES COMPLEMENTARES '!$C:$K,2,0),"")))</f>
        <v/>
      </c>
      <c r="D920" s="506" t="str">
        <f>IF($B920="","",IFERROR(VLOOKUP($B920,SERVIÇOS!$A:$F,3,0),IFERROR(VLOOKUP($B920,'COMPOSIÇÕES COMPLEMENTARES '!$C:$K,3,0),"")))</f>
        <v/>
      </c>
      <c r="E920" s="507"/>
      <c r="F920" s="508" t="str">
        <f>IF($B920="","",IFERROR(VLOOKUP($B920,SERVIÇOS!$A:$F,4,0),IFERROR(VLOOKUP($B920,'COMPOSIÇÕES COMPLEMENTARES '!$C:$K,6,0),"")))</f>
        <v/>
      </c>
      <c r="G920" s="508" t="str">
        <f>IF($B920="","",IFERROR(VLOOKUP($B920,SERVIÇOS!$A:$F,5,0),IFERROR(VLOOKUP($B920,'COMPOSIÇÕES COMPLEMENTARES '!$C:$K,7,0),"")))</f>
        <v/>
      </c>
      <c r="H920" s="508" t="str">
        <f t="shared" si="82"/>
        <v/>
      </c>
      <c r="I920" s="508" t="str">
        <f t="shared" si="83"/>
        <v/>
      </c>
      <c r="J920" s="508" t="str">
        <f t="shared" si="84"/>
        <v/>
      </c>
      <c r="K920" s="508" t="str">
        <f t="shared" si="85"/>
        <v/>
      </c>
      <c r="L920" s="508"/>
    </row>
    <row r="921" spans="1:12">
      <c r="A921" s="503"/>
      <c r="B921" s="504"/>
      <c r="C921" s="505" t="str">
        <f>IF($B921="","",IFERROR(VLOOKUP($B921,SERVIÇOS!$A:$F,2,0),IFERROR(VLOOKUP($B921,'COMPOSIÇÕES COMPLEMENTARES '!$C:$K,2,0),"")))</f>
        <v/>
      </c>
      <c r="D921" s="506" t="str">
        <f>IF($B921="","",IFERROR(VLOOKUP($B921,SERVIÇOS!$A:$F,3,0),IFERROR(VLOOKUP($B921,'COMPOSIÇÕES COMPLEMENTARES '!$C:$K,3,0),"")))</f>
        <v/>
      </c>
      <c r="E921" s="507"/>
      <c r="F921" s="508" t="str">
        <f>IF($B921="","",IFERROR(VLOOKUP($B921,SERVIÇOS!$A:$F,4,0),IFERROR(VLOOKUP($B921,'COMPOSIÇÕES COMPLEMENTARES '!$C:$K,6,0),"")))</f>
        <v/>
      </c>
      <c r="G921" s="508" t="str">
        <f>IF($B921="","",IFERROR(VLOOKUP($B921,SERVIÇOS!$A:$F,5,0),IFERROR(VLOOKUP($B921,'COMPOSIÇÕES COMPLEMENTARES '!$C:$K,7,0),"")))</f>
        <v/>
      </c>
      <c r="H921" s="508" t="str">
        <f t="shared" si="82"/>
        <v/>
      </c>
      <c r="I921" s="508" t="str">
        <f t="shared" si="83"/>
        <v/>
      </c>
      <c r="J921" s="508" t="str">
        <f t="shared" si="84"/>
        <v/>
      </c>
      <c r="K921" s="508" t="str">
        <f t="shared" si="85"/>
        <v/>
      </c>
      <c r="L921" s="508"/>
    </row>
    <row r="922" spans="1:12">
      <c r="A922" s="503"/>
      <c r="B922" s="504"/>
      <c r="C922" s="505" t="str">
        <f>IF($B922="","",IFERROR(VLOOKUP($B922,SERVIÇOS!$A:$F,2,0),IFERROR(VLOOKUP($B922,'COMPOSIÇÕES COMPLEMENTARES '!$C:$K,2,0),"")))</f>
        <v/>
      </c>
      <c r="D922" s="506" t="str">
        <f>IF($B922="","",IFERROR(VLOOKUP($B922,SERVIÇOS!$A:$F,3,0),IFERROR(VLOOKUP($B922,'COMPOSIÇÕES COMPLEMENTARES '!$C:$K,3,0),"")))</f>
        <v/>
      </c>
      <c r="E922" s="507"/>
      <c r="F922" s="508" t="str">
        <f>IF($B922="","",IFERROR(VLOOKUP($B922,SERVIÇOS!$A:$F,4,0),IFERROR(VLOOKUP($B922,'COMPOSIÇÕES COMPLEMENTARES '!$C:$K,6,0),"")))</f>
        <v/>
      </c>
      <c r="G922" s="508" t="str">
        <f>IF($B922="","",IFERROR(VLOOKUP($B922,SERVIÇOS!$A:$F,5,0),IFERROR(VLOOKUP($B922,'COMPOSIÇÕES COMPLEMENTARES '!$C:$K,7,0),"")))</f>
        <v/>
      </c>
      <c r="H922" s="508" t="str">
        <f t="shared" si="82"/>
        <v/>
      </c>
      <c r="I922" s="508" t="str">
        <f t="shared" si="83"/>
        <v/>
      </c>
      <c r="J922" s="508" t="str">
        <f t="shared" si="84"/>
        <v/>
      </c>
      <c r="K922" s="508" t="str">
        <f t="shared" si="85"/>
        <v/>
      </c>
      <c r="L922" s="508"/>
    </row>
    <row r="923" spans="1:12">
      <c r="A923" s="503"/>
      <c r="B923" s="504"/>
      <c r="C923" s="505" t="str">
        <f>IF($B923="","",IFERROR(VLOOKUP($B923,SERVIÇOS!$A:$F,2,0),IFERROR(VLOOKUP($B923,'COMPOSIÇÕES COMPLEMENTARES '!$C:$K,2,0),"")))</f>
        <v/>
      </c>
      <c r="D923" s="506" t="str">
        <f>IF($B923="","",IFERROR(VLOOKUP($B923,SERVIÇOS!$A:$F,3,0),IFERROR(VLOOKUP($B923,'COMPOSIÇÕES COMPLEMENTARES '!$C:$K,3,0),"")))</f>
        <v/>
      </c>
      <c r="E923" s="507"/>
      <c r="F923" s="508" t="str">
        <f>IF($B923="","",IFERROR(VLOOKUP($B923,SERVIÇOS!$A:$F,4,0),IFERROR(VLOOKUP($B923,'COMPOSIÇÕES COMPLEMENTARES '!$C:$K,6,0),"")))</f>
        <v/>
      </c>
      <c r="G923" s="508" t="str">
        <f>IF($B923="","",IFERROR(VLOOKUP($B923,SERVIÇOS!$A:$F,5,0),IFERROR(VLOOKUP($B923,'COMPOSIÇÕES COMPLEMENTARES '!$C:$K,7,0),"")))</f>
        <v/>
      </c>
      <c r="H923" s="508" t="str">
        <f t="shared" si="82"/>
        <v/>
      </c>
      <c r="I923" s="508" t="str">
        <f t="shared" si="83"/>
        <v/>
      </c>
      <c r="J923" s="508" t="str">
        <f t="shared" si="84"/>
        <v/>
      </c>
      <c r="K923" s="508" t="str">
        <f t="shared" si="85"/>
        <v/>
      </c>
      <c r="L923" s="508"/>
    </row>
    <row r="924" spans="1:12">
      <c r="A924" s="503"/>
      <c r="B924" s="504"/>
      <c r="C924" s="505" t="str">
        <f>IF($B924="","",IFERROR(VLOOKUP($B924,SERVIÇOS!$A:$F,2,0),IFERROR(VLOOKUP($B924,'COMPOSIÇÕES COMPLEMENTARES '!$C:$K,2,0),"")))</f>
        <v/>
      </c>
      <c r="D924" s="506" t="str">
        <f>IF($B924="","",IFERROR(VLOOKUP($B924,SERVIÇOS!$A:$F,3,0),IFERROR(VLOOKUP($B924,'COMPOSIÇÕES COMPLEMENTARES '!$C:$K,3,0),"")))</f>
        <v/>
      </c>
      <c r="E924" s="507"/>
      <c r="F924" s="508" t="str">
        <f>IF($B924="","",IFERROR(VLOOKUP($B924,SERVIÇOS!$A:$F,4,0),IFERROR(VLOOKUP($B924,'COMPOSIÇÕES COMPLEMENTARES '!$C:$K,6,0),"")))</f>
        <v/>
      </c>
      <c r="G924" s="508" t="str">
        <f>IF($B924="","",IFERROR(VLOOKUP($B924,SERVIÇOS!$A:$F,5,0),IFERROR(VLOOKUP($B924,'COMPOSIÇÕES COMPLEMENTARES '!$C:$K,7,0),"")))</f>
        <v/>
      </c>
      <c r="H924" s="508" t="str">
        <f t="shared" si="82"/>
        <v/>
      </c>
      <c r="I924" s="508" t="str">
        <f t="shared" si="83"/>
        <v/>
      </c>
      <c r="J924" s="508" t="str">
        <f t="shared" si="84"/>
        <v/>
      </c>
      <c r="K924" s="508" t="str">
        <f t="shared" si="85"/>
        <v/>
      </c>
      <c r="L924" s="508"/>
    </row>
    <row r="925" spans="1:12">
      <c r="A925" s="503"/>
      <c r="B925" s="504"/>
      <c r="C925" s="505" t="str">
        <f>IF($B925="","",IFERROR(VLOOKUP($B925,SERVIÇOS!$A:$F,2,0),IFERROR(VLOOKUP($B925,'COMPOSIÇÕES COMPLEMENTARES '!$C:$K,2,0),"")))</f>
        <v/>
      </c>
      <c r="D925" s="506" t="str">
        <f>IF($B925="","",IFERROR(VLOOKUP($B925,SERVIÇOS!$A:$F,3,0),IFERROR(VLOOKUP($B925,'COMPOSIÇÕES COMPLEMENTARES '!$C:$K,3,0),"")))</f>
        <v/>
      </c>
      <c r="E925" s="507"/>
      <c r="F925" s="508" t="str">
        <f>IF($B925="","",IFERROR(VLOOKUP($B925,SERVIÇOS!$A:$F,4,0),IFERROR(VLOOKUP($B925,'COMPOSIÇÕES COMPLEMENTARES '!$C:$K,6,0),"")))</f>
        <v/>
      </c>
      <c r="G925" s="508" t="str">
        <f>IF($B925="","",IFERROR(VLOOKUP($B925,SERVIÇOS!$A:$F,5,0),IFERROR(VLOOKUP($B925,'COMPOSIÇÕES COMPLEMENTARES '!$C:$K,7,0),"")))</f>
        <v/>
      </c>
      <c r="H925" s="508" t="str">
        <f t="shared" si="82"/>
        <v/>
      </c>
      <c r="I925" s="508" t="str">
        <f t="shared" si="83"/>
        <v/>
      </c>
      <c r="J925" s="508" t="str">
        <f t="shared" si="84"/>
        <v/>
      </c>
      <c r="K925" s="508" t="str">
        <f t="shared" si="85"/>
        <v/>
      </c>
      <c r="L925" s="508"/>
    </row>
    <row r="926" spans="1:12">
      <c r="A926" s="503"/>
      <c r="B926" s="504"/>
      <c r="C926" s="505" t="str">
        <f>IF($B926="","",IFERROR(VLOOKUP($B926,SERVIÇOS!$A:$F,2,0),IFERROR(VLOOKUP($B926,'COMPOSIÇÕES COMPLEMENTARES '!$C:$K,2,0),"")))</f>
        <v/>
      </c>
      <c r="D926" s="506" t="str">
        <f>IF($B926="","",IFERROR(VLOOKUP($B926,SERVIÇOS!$A:$F,3,0),IFERROR(VLOOKUP($B926,'COMPOSIÇÕES COMPLEMENTARES '!$C:$K,3,0),"")))</f>
        <v/>
      </c>
      <c r="E926" s="507"/>
      <c r="F926" s="508" t="str">
        <f>IF($B926="","",IFERROR(VLOOKUP($B926,SERVIÇOS!$A:$F,4,0),IFERROR(VLOOKUP($B926,'COMPOSIÇÕES COMPLEMENTARES '!$C:$K,6,0),"")))</f>
        <v/>
      </c>
      <c r="G926" s="508" t="str">
        <f>IF($B926="","",IFERROR(VLOOKUP($B926,SERVIÇOS!$A:$F,5,0),IFERROR(VLOOKUP($B926,'COMPOSIÇÕES COMPLEMENTARES '!$C:$K,7,0),"")))</f>
        <v/>
      </c>
      <c r="H926" s="508" t="str">
        <f t="shared" si="82"/>
        <v/>
      </c>
      <c r="I926" s="508" t="str">
        <f t="shared" si="83"/>
        <v/>
      </c>
      <c r="J926" s="508" t="str">
        <f t="shared" si="84"/>
        <v/>
      </c>
      <c r="K926" s="508" t="str">
        <f t="shared" si="85"/>
        <v/>
      </c>
      <c r="L926" s="508"/>
    </row>
    <row r="927" spans="1:12">
      <c r="A927" s="503"/>
      <c r="B927" s="504"/>
      <c r="C927" s="505" t="str">
        <f>IF($B927="","",IFERROR(VLOOKUP($B927,SERVIÇOS!$A:$F,2,0),IFERROR(VLOOKUP($B927,'COMPOSIÇÕES COMPLEMENTARES '!$C:$K,2,0),"")))</f>
        <v/>
      </c>
      <c r="D927" s="506" t="str">
        <f>IF($B927="","",IFERROR(VLOOKUP($B927,SERVIÇOS!$A:$F,3,0),IFERROR(VLOOKUP($B927,'COMPOSIÇÕES COMPLEMENTARES '!$C:$K,3,0),"")))</f>
        <v/>
      </c>
      <c r="E927" s="507"/>
      <c r="F927" s="508" t="str">
        <f>IF($B927="","",IFERROR(VLOOKUP($B927,SERVIÇOS!$A:$F,4,0),IFERROR(VLOOKUP($B927,'COMPOSIÇÕES COMPLEMENTARES '!$C:$K,6,0),"")))</f>
        <v/>
      </c>
      <c r="G927" s="508" t="str">
        <f>IF($B927="","",IFERROR(VLOOKUP($B927,SERVIÇOS!$A:$F,5,0),IFERROR(VLOOKUP($B927,'COMPOSIÇÕES COMPLEMENTARES '!$C:$K,7,0),"")))</f>
        <v/>
      </c>
      <c r="H927" s="508" t="str">
        <f t="shared" si="82"/>
        <v/>
      </c>
      <c r="I927" s="508" t="str">
        <f t="shared" si="83"/>
        <v/>
      </c>
      <c r="J927" s="508" t="str">
        <f t="shared" si="84"/>
        <v/>
      </c>
      <c r="K927" s="508" t="str">
        <f t="shared" si="85"/>
        <v/>
      </c>
      <c r="L927" s="508"/>
    </row>
    <row r="928" spans="1:12">
      <c r="A928" s="503"/>
      <c r="B928" s="504"/>
      <c r="C928" s="505" t="str">
        <f>IF($B928="","",IFERROR(VLOOKUP($B928,SERVIÇOS!$A:$F,2,0),IFERROR(VLOOKUP($B928,'COMPOSIÇÕES COMPLEMENTARES '!$C:$K,2,0),"")))</f>
        <v/>
      </c>
      <c r="D928" s="506" t="str">
        <f>IF($B928="","",IFERROR(VLOOKUP($B928,SERVIÇOS!$A:$F,3,0),IFERROR(VLOOKUP($B928,'COMPOSIÇÕES COMPLEMENTARES '!$C:$K,3,0),"")))</f>
        <v/>
      </c>
      <c r="E928" s="507"/>
      <c r="F928" s="508" t="str">
        <f>IF($B928="","",IFERROR(VLOOKUP($B928,SERVIÇOS!$A:$F,4,0),IFERROR(VLOOKUP($B928,'COMPOSIÇÕES COMPLEMENTARES '!$C:$K,6,0),"")))</f>
        <v/>
      </c>
      <c r="G928" s="508" t="str">
        <f>IF($B928="","",IFERROR(VLOOKUP($B928,SERVIÇOS!$A:$F,5,0),IFERROR(VLOOKUP($B928,'COMPOSIÇÕES COMPLEMENTARES '!$C:$K,7,0),"")))</f>
        <v/>
      </c>
      <c r="H928" s="508" t="str">
        <f t="shared" si="82"/>
        <v/>
      </c>
      <c r="I928" s="508" t="str">
        <f t="shared" si="83"/>
        <v/>
      </c>
      <c r="J928" s="508" t="str">
        <f t="shared" si="84"/>
        <v/>
      </c>
      <c r="K928" s="508" t="str">
        <f t="shared" si="85"/>
        <v/>
      </c>
      <c r="L928" s="508"/>
    </row>
    <row r="929" spans="1:12">
      <c r="A929" s="503"/>
      <c r="B929" s="504"/>
      <c r="C929" s="505" t="str">
        <f>IF($B929="","",IFERROR(VLOOKUP($B929,SERVIÇOS!$A:$F,2,0),IFERROR(VLOOKUP($B929,'COMPOSIÇÕES COMPLEMENTARES '!$C:$K,2,0),"")))</f>
        <v/>
      </c>
      <c r="D929" s="506" t="str">
        <f>IF($B929="","",IFERROR(VLOOKUP($B929,SERVIÇOS!$A:$F,3,0),IFERROR(VLOOKUP($B929,'COMPOSIÇÕES COMPLEMENTARES '!$C:$K,3,0),"")))</f>
        <v/>
      </c>
      <c r="E929" s="507"/>
      <c r="F929" s="508" t="str">
        <f>IF($B929="","",IFERROR(VLOOKUP($B929,SERVIÇOS!$A:$F,4,0),IFERROR(VLOOKUP($B929,'COMPOSIÇÕES COMPLEMENTARES '!$C:$K,6,0),"")))</f>
        <v/>
      </c>
      <c r="G929" s="508" t="str">
        <f>IF($B929="","",IFERROR(VLOOKUP($B929,SERVIÇOS!$A:$F,5,0),IFERROR(VLOOKUP($B929,'COMPOSIÇÕES COMPLEMENTARES '!$C:$K,7,0),"")))</f>
        <v/>
      </c>
      <c r="H929" s="508" t="str">
        <f t="shared" si="82"/>
        <v/>
      </c>
      <c r="I929" s="508" t="str">
        <f t="shared" si="83"/>
        <v/>
      </c>
      <c r="J929" s="508" t="str">
        <f t="shared" si="84"/>
        <v/>
      </c>
      <c r="K929" s="508" t="str">
        <f t="shared" si="85"/>
        <v/>
      </c>
      <c r="L929" s="508"/>
    </row>
    <row r="930" spans="1:12">
      <c r="A930" s="503"/>
      <c r="B930" s="504"/>
      <c r="C930" s="505" t="str">
        <f>IF($B930="","",IFERROR(VLOOKUP($B930,SERVIÇOS!$A:$F,2,0),IFERROR(VLOOKUP($B930,'COMPOSIÇÕES COMPLEMENTARES '!$C:$K,2,0),"")))</f>
        <v/>
      </c>
      <c r="D930" s="506" t="str">
        <f>IF($B930="","",IFERROR(VLOOKUP($B930,SERVIÇOS!$A:$F,3,0),IFERROR(VLOOKUP($B930,'COMPOSIÇÕES COMPLEMENTARES '!$C:$K,3,0),"")))</f>
        <v/>
      </c>
      <c r="E930" s="507"/>
      <c r="F930" s="508" t="str">
        <f>IF($B930="","",IFERROR(VLOOKUP($B930,SERVIÇOS!$A:$F,4,0),IFERROR(VLOOKUP($B930,'COMPOSIÇÕES COMPLEMENTARES '!$C:$K,6,0),"")))</f>
        <v/>
      </c>
      <c r="G930" s="508" t="str">
        <f>IF($B930="","",IFERROR(VLOOKUP($B930,SERVIÇOS!$A:$F,5,0),IFERROR(VLOOKUP($B930,'COMPOSIÇÕES COMPLEMENTARES '!$C:$K,7,0),"")))</f>
        <v/>
      </c>
      <c r="H930" s="508" t="str">
        <f t="shared" si="82"/>
        <v/>
      </c>
      <c r="I930" s="508" t="str">
        <f t="shared" si="83"/>
        <v/>
      </c>
      <c r="J930" s="508" t="str">
        <f t="shared" si="84"/>
        <v/>
      </c>
      <c r="K930" s="508" t="str">
        <f t="shared" si="85"/>
        <v/>
      </c>
      <c r="L930" s="508"/>
    </row>
    <row r="931" spans="1:12">
      <c r="A931" s="503"/>
      <c r="B931" s="504"/>
      <c r="C931" s="505" t="str">
        <f>IF($B931="","",IFERROR(VLOOKUP($B931,SERVIÇOS!$A:$F,2,0),IFERROR(VLOOKUP($B931,'COMPOSIÇÕES COMPLEMENTARES '!$C:$K,2,0),"")))</f>
        <v/>
      </c>
      <c r="D931" s="506" t="str">
        <f>IF($B931="","",IFERROR(VLOOKUP($B931,SERVIÇOS!$A:$F,3,0),IFERROR(VLOOKUP($B931,'COMPOSIÇÕES COMPLEMENTARES '!$C:$K,3,0),"")))</f>
        <v/>
      </c>
      <c r="E931" s="507"/>
      <c r="F931" s="508" t="str">
        <f>IF($B931="","",IFERROR(VLOOKUP($B931,SERVIÇOS!$A:$F,4,0),IFERROR(VLOOKUP($B931,'COMPOSIÇÕES COMPLEMENTARES '!$C:$K,6,0),"")))</f>
        <v/>
      </c>
      <c r="G931" s="508" t="str">
        <f>IF($B931="","",IFERROR(VLOOKUP($B931,SERVIÇOS!$A:$F,5,0),IFERROR(VLOOKUP($B931,'COMPOSIÇÕES COMPLEMENTARES '!$C:$K,7,0),"")))</f>
        <v/>
      </c>
      <c r="H931" s="508" t="str">
        <f t="shared" si="82"/>
        <v/>
      </c>
      <c r="I931" s="508" t="str">
        <f t="shared" si="83"/>
        <v/>
      </c>
      <c r="J931" s="508" t="str">
        <f t="shared" si="84"/>
        <v/>
      </c>
      <c r="K931" s="508" t="str">
        <f t="shared" si="85"/>
        <v/>
      </c>
      <c r="L931" s="508"/>
    </row>
    <row r="932" spans="1:12">
      <c r="A932" s="503"/>
      <c r="B932" s="504"/>
      <c r="C932" s="505" t="str">
        <f>IF($B932="","",IFERROR(VLOOKUP($B932,SERVIÇOS!$A:$F,2,0),IFERROR(VLOOKUP($B932,'COMPOSIÇÕES COMPLEMENTARES '!$C:$K,2,0),"")))</f>
        <v/>
      </c>
      <c r="D932" s="506" t="str">
        <f>IF($B932="","",IFERROR(VLOOKUP($B932,SERVIÇOS!$A:$F,3,0),IFERROR(VLOOKUP($B932,'COMPOSIÇÕES COMPLEMENTARES '!$C:$K,3,0),"")))</f>
        <v/>
      </c>
      <c r="E932" s="507"/>
      <c r="F932" s="508" t="str">
        <f>IF($B932="","",IFERROR(VLOOKUP($B932,SERVIÇOS!$A:$F,4,0),IFERROR(VLOOKUP($B932,'COMPOSIÇÕES COMPLEMENTARES '!$C:$K,6,0),"")))</f>
        <v/>
      </c>
      <c r="G932" s="508" t="str">
        <f>IF($B932="","",IFERROR(VLOOKUP($B932,SERVIÇOS!$A:$F,5,0),IFERROR(VLOOKUP($B932,'COMPOSIÇÕES COMPLEMENTARES '!$C:$K,7,0),"")))</f>
        <v/>
      </c>
      <c r="H932" s="508" t="str">
        <f t="shared" si="82"/>
        <v/>
      </c>
      <c r="I932" s="508" t="str">
        <f t="shared" si="83"/>
        <v/>
      </c>
      <c r="J932" s="508" t="str">
        <f t="shared" si="84"/>
        <v/>
      </c>
      <c r="K932" s="508" t="str">
        <f t="shared" si="85"/>
        <v/>
      </c>
      <c r="L932" s="508"/>
    </row>
    <row r="933" spans="1:12">
      <c r="A933" s="503"/>
      <c r="B933" s="504"/>
      <c r="C933" s="505" t="str">
        <f>IF($B933="","",IFERROR(VLOOKUP($B933,SERVIÇOS!$A:$F,2,0),IFERROR(VLOOKUP($B933,'COMPOSIÇÕES COMPLEMENTARES '!$C:$K,2,0),"")))</f>
        <v/>
      </c>
      <c r="D933" s="506" t="str">
        <f>IF($B933="","",IFERROR(VLOOKUP($B933,SERVIÇOS!$A:$F,3,0),IFERROR(VLOOKUP($B933,'COMPOSIÇÕES COMPLEMENTARES '!$C:$K,3,0),"")))</f>
        <v/>
      </c>
      <c r="E933" s="507"/>
      <c r="F933" s="508" t="str">
        <f>IF($B933="","",IFERROR(VLOOKUP($B933,SERVIÇOS!$A:$F,4,0),IFERROR(VLOOKUP($B933,'COMPOSIÇÕES COMPLEMENTARES '!$C:$K,6,0),"")))</f>
        <v/>
      </c>
      <c r="G933" s="508" t="str">
        <f>IF($B933="","",IFERROR(VLOOKUP($B933,SERVIÇOS!$A:$F,5,0),IFERROR(VLOOKUP($B933,'COMPOSIÇÕES COMPLEMENTARES '!$C:$K,7,0),"")))</f>
        <v/>
      </c>
      <c r="H933" s="508" t="str">
        <f t="shared" si="82"/>
        <v/>
      </c>
      <c r="I933" s="508" t="str">
        <f t="shared" si="83"/>
        <v/>
      </c>
      <c r="J933" s="508" t="str">
        <f t="shared" si="84"/>
        <v/>
      </c>
      <c r="K933" s="508" t="str">
        <f t="shared" si="85"/>
        <v/>
      </c>
      <c r="L933" s="508"/>
    </row>
    <row r="934" spans="1:12">
      <c r="A934" s="503"/>
      <c r="B934" s="504"/>
      <c r="C934" s="505" t="str">
        <f>IF($B934="","",IFERROR(VLOOKUP($B934,SERVIÇOS!$A:$F,2,0),IFERROR(VLOOKUP($B934,'COMPOSIÇÕES COMPLEMENTARES '!$C:$K,2,0),"")))</f>
        <v/>
      </c>
      <c r="D934" s="506" t="str">
        <f>IF($B934="","",IFERROR(VLOOKUP($B934,SERVIÇOS!$A:$F,3,0),IFERROR(VLOOKUP($B934,'COMPOSIÇÕES COMPLEMENTARES '!$C:$K,3,0),"")))</f>
        <v/>
      </c>
      <c r="E934" s="507"/>
      <c r="F934" s="508" t="str">
        <f>IF($B934="","",IFERROR(VLOOKUP($B934,SERVIÇOS!$A:$F,4,0),IFERROR(VLOOKUP($B934,'COMPOSIÇÕES COMPLEMENTARES '!$C:$K,6,0),"")))</f>
        <v/>
      </c>
      <c r="G934" s="508" t="str">
        <f>IF($B934="","",IFERROR(VLOOKUP($B934,SERVIÇOS!$A:$F,5,0),IFERROR(VLOOKUP($B934,'COMPOSIÇÕES COMPLEMENTARES '!$C:$K,7,0),"")))</f>
        <v/>
      </c>
      <c r="H934" s="508" t="str">
        <f t="shared" si="82"/>
        <v/>
      </c>
      <c r="I934" s="508" t="str">
        <f t="shared" si="83"/>
        <v/>
      </c>
      <c r="J934" s="508" t="str">
        <f t="shared" si="84"/>
        <v/>
      </c>
      <c r="K934" s="508" t="str">
        <f t="shared" si="85"/>
        <v/>
      </c>
      <c r="L934" s="508"/>
    </row>
    <row r="935" spans="1:12">
      <c r="A935" s="503"/>
      <c r="B935" s="504"/>
      <c r="C935" s="505" t="str">
        <f>IF($B935="","",IFERROR(VLOOKUP($B935,SERVIÇOS!$A:$F,2,0),IFERROR(VLOOKUP($B935,'COMPOSIÇÕES COMPLEMENTARES '!$C:$K,2,0),"")))</f>
        <v/>
      </c>
      <c r="D935" s="506" t="str">
        <f>IF($B935="","",IFERROR(VLOOKUP($B935,SERVIÇOS!$A:$F,3,0),IFERROR(VLOOKUP($B935,'COMPOSIÇÕES COMPLEMENTARES '!$C:$K,3,0),"")))</f>
        <v/>
      </c>
      <c r="E935" s="507"/>
      <c r="F935" s="508" t="str">
        <f>IF($B935="","",IFERROR(VLOOKUP($B935,SERVIÇOS!$A:$F,4,0),IFERROR(VLOOKUP($B935,'COMPOSIÇÕES COMPLEMENTARES '!$C:$K,6,0),"")))</f>
        <v/>
      </c>
      <c r="G935" s="508" t="str">
        <f>IF($B935="","",IFERROR(VLOOKUP($B935,SERVIÇOS!$A:$F,5,0),IFERROR(VLOOKUP($B935,'COMPOSIÇÕES COMPLEMENTARES '!$C:$K,7,0),"")))</f>
        <v/>
      </c>
      <c r="H935" s="508" t="str">
        <f t="shared" si="82"/>
        <v/>
      </c>
      <c r="I935" s="508" t="str">
        <f t="shared" si="83"/>
        <v/>
      </c>
      <c r="J935" s="508" t="str">
        <f t="shared" si="84"/>
        <v/>
      </c>
      <c r="K935" s="508" t="str">
        <f t="shared" si="85"/>
        <v/>
      </c>
      <c r="L935" s="508"/>
    </row>
    <row r="936" spans="1:12">
      <c r="A936" s="503"/>
      <c r="B936" s="504"/>
      <c r="C936" s="505" t="str">
        <f>IF($B936="","",IFERROR(VLOOKUP($B936,SERVIÇOS!$A:$F,2,0),IFERROR(VLOOKUP($B936,'COMPOSIÇÕES COMPLEMENTARES '!$C:$K,2,0),"")))</f>
        <v/>
      </c>
      <c r="D936" s="506" t="str">
        <f>IF($B936="","",IFERROR(VLOOKUP($B936,SERVIÇOS!$A:$F,3,0),IFERROR(VLOOKUP($B936,'COMPOSIÇÕES COMPLEMENTARES '!$C:$K,3,0),"")))</f>
        <v/>
      </c>
      <c r="E936" s="507"/>
      <c r="F936" s="508" t="str">
        <f>IF($B936="","",IFERROR(VLOOKUP($B936,SERVIÇOS!$A:$F,4,0),IFERROR(VLOOKUP($B936,'COMPOSIÇÕES COMPLEMENTARES '!$C:$K,6,0),"")))</f>
        <v/>
      </c>
      <c r="G936" s="508" t="str">
        <f>IF($B936="","",IFERROR(VLOOKUP($B936,SERVIÇOS!$A:$F,5,0),IFERROR(VLOOKUP($B936,'COMPOSIÇÕES COMPLEMENTARES '!$C:$K,7,0),"")))</f>
        <v/>
      </c>
      <c r="H936" s="508" t="str">
        <f t="shared" si="82"/>
        <v/>
      </c>
      <c r="I936" s="508" t="str">
        <f t="shared" si="83"/>
        <v/>
      </c>
      <c r="J936" s="508" t="str">
        <f t="shared" si="84"/>
        <v/>
      </c>
      <c r="K936" s="508" t="str">
        <f t="shared" si="85"/>
        <v/>
      </c>
      <c r="L936" s="508"/>
    </row>
    <row r="937" spans="1:12">
      <c r="A937" s="503"/>
      <c r="B937" s="504"/>
      <c r="C937" s="505" t="str">
        <f>IF($B937="","",IFERROR(VLOOKUP($B937,SERVIÇOS!$A:$F,2,0),IFERROR(VLOOKUP($B937,'COMPOSIÇÕES COMPLEMENTARES '!$C:$K,2,0),"")))</f>
        <v/>
      </c>
      <c r="D937" s="506" t="str">
        <f>IF($B937="","",IFERROR(VLOOKUP($B937,SERVIÇOS!$A:$F,3,0),IFERROR(VLOOKUP($B937,'COMPOSIÇÕES COMPLEMENTARES '!$C:$K,3,0),"")))</f>
        <v/>
      </c>
      <c r="E937" s="507"/>
      <c r="F937" s="508" t="str">
        <f>IF($B937="","",IFERROR(VLOOKUP($B937,SERVIÇOS!$A:$F,4,0),IFERROR(VLOOKUP($B937,'COMPOSIÇÕES COMPLEMENTARES '!$C:$K,6,0),"")))</f>
        <v/>
      </c>
      <c r="G937" s="508" t="str">
        <f>IF($B937="","",IFERROR(VLOOKUP($B937,SERVIÇOS!$A:$F,5,0),IFERROR(VLOOKUP($B937,'COMPOSIÇÕES COMPLEMENTARES '!$C:$K,7,0),"")))</f>
        <v/>
      </c>
      <c r="H937" s="508" t="str">
        <f t="shared" si="82"/>
        <v/>
      </c>
      <c r="I937" s="508" t="str">
        <f t="shared" si="83"/>
        <v/>
      </c>
      <c r="J937" s="508" t="str">
        <f t="shared" si="84"/>
        <v/>
      </c>
      <c r="K937" s="508" t="str">
        <f t="shared" si="85"/>
        <v/>
      </c>
      <c r="L937" s="508"/>
    </row>
    <row r="938" spans="1:12">
      <c r="A938" s="503"/>
      <c r="B938" s="504"/>
      <c r="C938" s="505" t="str">
        <f>IF($B938="","",IFERROR(VLOOKUP($B938,SERVIÇOS!$A:$F,2,0),IFERROR(VLOOKUP($B938,'COMPOSIÇÕES COMPLEMENTARES '!$C:$K,2,0),"")))</f>
        <v/>
      </c>
      <c r="D938" s="506" t="str">
        <f>IF($B938="","",IFERROR(VLOOKUP($B938,SERVIÇOS!$A:$F,3,0),IFERROR(VLOOKUP($B938,'COMPOSIÇÕES COMPLEMENTARES '!$C:$K,3,0),"")))</f>
        <v/>
      </c>
      <c r="E938" s="507"/>
      <c r="F938" s="508" t="str">
        <f>IF($B938="","",IFERROR(VLOOKUP($B938,SERVIÇOS!$A:$F,4,0),IFERROR(VLOOKUP($B938,'COMPOSIÇÕES COMPLEMENTARES '!$C:$K,6,0),"")))</f>
        <v/>
      </c>
      <c r="G938" s="508" t="str">
        <f>IF($B938="","",IFERROR(VLOOKUP($B938,SERVIÇOS!$A:$F,5,0),IFERROR(VLOOKUP($B938,'COMPOSIÇÕES COMPLEMENTARES '!$C:$K,7,0),"")))</f>
        <v/>
      </c>
      <c r="H938" s="508" t="str">
        <f t="shared" si="82"/>
        <v/>
      </c>
      <c r="I938" s="508" t="str">
        <f t="shared" si="83"/>
        <v/>
      </c>
      <c r="J938" s="508" t="str">
        <f t="shared" si="84"/>
        <v/>
      </c>
      <c r="K938" s="508" t="str">
        <f t="shared" si="85"/>
        <v/>
      </c>
      <c r="L938" s="508"/>
    </row>
    <row r="939" spans="1:12">
      <c r="A939" s="503"/>
      <c r="B939" s="504"/>
      <c r="C939" s="505" t="str">
        <f>IF($B939="","",IFERROR(VLOOKUP($B939,SERVIÇOS!$A:$F,2,0),IFERROR(VLOOKUP($B939,'COMPOSIÇÕES COMPLEMENTARES '!$C:$K,2,0),"")))</f>
        <v/>
      </c>
      <c r="D939" s="506" t="str">
        <f>IF($B939="","",IFERROR(VLOOKUP($B939,SERVIÇOS!$A:$F,3,0),IFERROR(VLOOKUP($B939,'COMPOSIÇÕES COMPLEMENTARES '!$C:$K,3,0),"")))</f>
        <v/>
      </c>
      <c r="E939" s="507"/>
      <c r="F939" s="508" t="str">
        <f>IF($B939="","",IFERROR(VLOOKUP($B939,SERVIÇOS!$A:$F,4,0),IFERROR(VLOOKUP($B939,'COMPOSIÇÕES COMPLEMENTARES '!$C:$K,6,0),"")))</f>
        <v/>
      </c>
      <c r="G939" s="508" t="str">
        <f>IF($B939="","",IFERROR(VLOOKUP($B939,SERVIÇOS!$A:$F,5,0),IFERROR(VLOOKUP($B939,'COMPOSIÇÕES COMPLEMENTARES '!$C:$K,7,0),"")))</f>
        <v/>
      </c>
      <c r="H939" s="508" t="str">
        <f t="shared" si="82"/>
        <v/>
      </c>
      <c r="I939" s="508" t="str">
        <f t="shared" si="83"/>
        <v/>
      </c>
      <c r="J939" s="508" t="str">
        <f t="shared" si="84"/>
        <v/>
      </c>
      <c r="K939" s="508" t="str">
        <f t="shared" si="85"/>
        <v/>
      </c>
      <c r="L939" s="508"/>
    </row>
    <row r="940" spans="1:12">
      <c r="A940" s="503"/>
      <c r="B940" s="504"/>
      <c r="C940" s="505" t="str">
        <f>IF($B940="","",IFERROR(VLOOKUP($B940,SERVIÇOS!$A:$F,2,0),IFERROR(VLOOKUP($B940,'COMPOSIÇÕES COMPLEMENTARES '!$C:$K,2,0),"")))</f>
        <v/>
      </c>
      <c r="D940" s="506" t="str">
        <f>IF($B940="","",IFERROR(VLOOKUP($B940,SERVIÇOS!$A:$F,3,0),IFERROR(VLOOKUP($B940,'COMPOSIÇÕES COMPLEMENTARES '!$C:$K,3,0),"")))</f>
        <v/>
      </c>
      <c r="E940" s="507"/>
      <c r="F940" s="508" t="str">
        <f>IF($B940="","",IFERROR(VLOOKUP($B940,SERVIÇOS!$A:$F,4,0),IFERROR(VLOOKUP($B940,'COMPOSIÇÕES COMPLEMENTARES '!$C:$K,6,0),"")))</f>
        <v/>
      </c>
      <c r="G940" s="508" t="str">
        <f>IF($B940="","",IFERROR(VLOOKUP($B940,SERVIÇOS!$A:$F,5,0),IFERROR(VLOOKUP($B940,'COMPOSIÇÕES COMPLEMENTARES '!$C:$K,7,0),"")))</f>
        <v/>
      </c>
      <c r="H940" s="508" t="str">
        <f t="shared" si="82"/>
        <v/>
      </c>
      <c r="I940" s="508" t="str">
        <f t="shared" si="83"/>
        <v/>
      </c>
      <c r="J940" s="508" t="str">
        <f t="shared" si="84"/>
        <v/>
      </c>
      <c r="K940" s="508" t="str">
        <f t="shared" si="85"/>
        <v/>
      </c>
      <c r="L940" s="508"/>
    </row>
    <row r="941" spans="1:12">
      <c r="A941" s="503"/>
      <c r="B941" s="504"/>
      <c r="C941" s="505" t="str">
        <f>IF($B941="","",IFERROR(VLOOKUP($B941,SERVIÇOS!$A:$F,2,0),IFERROR(VLOOKUP($B941,'COMPOSIÇÕES COMPLEMENTARES '!$C:$K,2,0),"")))</f>
        <v/>
      </c>
      <c r="D941" s="506" t="str">
        <f>IF($B941="","",IFERROR(VLOOKUP($B941,SERVIÇOS!$A:$F,3,0),IFERROR(VLOOKUP($B941,'COMPOSIÇÕES COMPLEMENTARES '!$C:$K,3,0),"")))</f>
        <v/>
      </c>
      <c r="E941" s="507"/>
      <c r="F941" s="508" t="str">
        <f>IF($B941="","",IFERROR(VLOOKUP($B941,SERVIÇOS!$A:$F,4,0),IFERROR(VLOOKUP($B941,'COMPOSIÇÕES COMPLEMENTARES '!$C:$K,6,0),"")))</f>
        <v/>
      </c>
      <c r="G941" s="508" t="str">
        <f>IF($B941="","",IFERROR(VLOOKUP($B941,SERVIÇOS!$A:$F,5,0),IFERROR(VLOOKUP($B941,'COMPOSIÇÕES COMPLEMENTARES '!$C:$K,7,0),"")))</f>
        <v/>
      </c>
      <c r="H941" s="508" t="str">
        <f t="shared" si="82"/>
        <v/>
      </c>
      <c r="I941" s="508" t="str">
        <f t="shared" si="83"/>
        <v/>
      </c>
      <c r="J941" s="508" t="str">
        <f t="shared" si="84"/>
        <v/>
      </c>
      <c r="K941" s="508" t="str">
        <f t="shared" si="85"/>
        <v/>
      </c>
      <c r="L941" s="508"/>
    </row>
    <row r="942" spans="1:12">
      <c r="A942" s="503"/>
      <c r="B942" s="504"/>
      <c r="C942" s="505" t="str">
        <f>IF($B942="","",IFERROR(VLOOKUP($B942,SERVIÇOS!$A:$F,2,0),IFERROR(VLOOKUP($B942,'COMPOSIÇÕES COMPLEMENTARES '!$C:$K,2,0),"")))</f>
        <v/>
      </c>
      <c r="D942" s="506" t="str">
        <f>IF($B942="","",IFERROR(VLOOKUP($B942,SERVIÇOS!$A:$F,3,0),IFERROR(VLOOKUP($B942,'COMPOSIÇÕES COMPLEMENTARES '!$C:$K,3,0),"")))</f>
        <v/>
      </c>
      <c r="E942" s="507"/>
      <c r="F942" s="508" t="str">
        <f>IF($B942="","",IFERROR(VLOOKUP($B942,SERVIÇOS!$A:$F,4,0),IFERROR(VLOOKUP($B942,'COMPOSIÇÕES COMPLEMENTARES '!$C:$K,6,0),"")))</f>
        <v/>
      </c>
      <c r="G942" s="508" t="str">
        <f>IF($B942="","",IFERROR(VLOOKUP($B942,SERVIÇOS!$A:$F,5,0),IFERROR(VLOOKUP($B942,'COMPOSIÇÕES COMPLEMENTARES '!$C:$K,7,0),"")))</f>
        <v/>
      </c>
      <c r="H942" s="508" t="str">
        <f t="shared" si="82"/>
        <v/>
      </c>
      <c r="I942" s="508" t="str">
        <f t="shared" si="83"/>
        <v/>
      </c>
      <c r="J942" s="508" t="str">
        <f t="shared" si="84"/>
        <v/>
      </c>
      <c r="K942" s="508" t="str">
        <f t="shared" si="85"/>
        <v/>
      </c>
      <c r="L942" s="508"/>
    </row>
    <row r="943" spans="1:12">
      <c r="A943" s="503"/>
      <c r="B943" s="504"/>
      <c r="C943" s="505" t="str">
        <f>IF($B943="","",IFERROR(VLOOKUP($B943,SERVIÇOS!$A:$F,2,0),IFERROR(VLOOKUP($B943,'COMPOSIÇÕES COMPLEMENTARES '!$C:$K,2,0),"")))</f>
        <v/>
      </c>
      <c r="D943" s="506" t="str">
        <f>IF($B943="","",IFERROR(VLOOKUP($B943,SERVIÇOS!$A:$F,3,0),IFERROR(VLOOKUP($B943,'COMPOSIÇÕES COMPLEMENTARES '!$C:$K,3,0),"")))</f>
        <v/>
      </c>
      <c r="E943" s="507"/>
      <c r="F943" s="508" t="str">
        <f>IF($B943="","",IFERROR(VLOOKUP($B943,SERVIÇOS!$A:$F,4,0),IFERROR(VLOOKUP($B943,'COMPOSIÇÕES COMPLEMENTARES '!$C:$K,6,0),"")))</f>
        <v/>
      </c>
      <c r="G943" s="508" t="str">
        <f>IF($B943="","",IFERROR(VLOOKUP($B943,SERVIÇOS!$A:$F,5,0),IFERROR(VLOOKUP($B943,'COMPOSIÇÕES COMPLEMENTARES '!$C:$K,7,0),"")))</f>
        <v/>
      </c>
      <c r="H943" s="508" t="str">
        <f t="shared" si="82"/>
        <v/>
      </c>
      <c r="I943" s="508" t="str">
        <f t="shared" si="83"/>
        <v/>
      </c>
      <c r="J943" s="508" t="str">
        <f t="shared" si="84"/>
        <v/>
      </c>
      <c r="K943" s="508" t="str">
        <f t="shared" si="85"/>
        <v/>
      </c>
      <c r="L943" s="508"/>
    </row>
    <row r="944" spans="1:12">
      <c r="A944" s="503"/>
      <c r="B944" s="504"/>
      <c r="C944" s="505" t="str">
        <f>IF($B944="","",IFERROR(VLOOKUP($B944,SERVIÇOS!$A:$F,2,0),IFERROR(VLOOKUP($B944,'COMPOSIÇÕES COMPLEMENTARES '!$C:$K,2,0),"")))</f>
        <v/>
      </c>
      <c r="D944" s="506" t="str">
        <f>IF($B944="","",IFERROR(VLOOKUP($B944,SERVIÇOS!$A:$F,3,0),IFERROR(VLOOKUP($B944,'COMPOSIÇÕES COMPLEMENTARES '!$C:$K,3,0),"")))</f>
        <v/>
      </c>
      <c r="E944" s="507"/>
      <c r="F944" s="508" t="str">
        <f>IF($B944="","",IFERROR(VLOOKUP($B944,SERVIÇOS!$A:$F,4,0),IFERROR(VLOOKUP($B944,'COMPOSIÇÕES COMPLEMENTARES '!$C:$K,6,0),"")))</f>
        <v/>
      </c>
      <c r="G944" s="508" t="str">
        <f>IF($B944="","",IFERROR(VLOOKUP($B944,SERVIÇOS!$A:$F,5,0),IFERROR(VLOOKUP($B944,'COMPOSIÇÕES COMPLEMENTARES '!$C:$K,7,0),"")))</f>
        <v/>
      </c>
      <c r="H944" s="508" t="str">
        <f t="shared" si="82"/>
        <v/>
      </c>
      <c r="I944" s="508" t="str">
        <f t="shared" si="83"/>
        <v/>
      </c>
      <c r="J944" s="508" t="str">
        <f t="shared" si="84"/>
        <v/>
      </c>
      <c r="K944" s="508" t="str">
        <f t="shared" si="85"/>
        <v/>
      </c>
      <c r="L944" s="508"/>
    </row>
    <row r="945" spans="1:12">
      <c r="A945" s="503"/>
      <c r="B945" s="504"/>
      <c r="C945" s="505" t="str">
        <f>IF($B945="","",IFERROR(VLOOKUP($B945,SERVIÇOS!$A:$F,2,0),IFERROR(VLOOKUP($B945,'COMPOSIÇÕES COMPLEMENTARES '!$C:$K,2,0),"")))</f>
        <v/>
      </c>
      <c r="D945" s="506" t="str">
        <f>IF($B945="","",IFERROR(VLOOKUP($B945,SERVIÇOS!$A:$F,3,0),IFERROR(VLOOKUP($B945,'COMPOSIÇÕES COMPLEMENTARES '!$C:$K,3,0),"")))</f>
        <v/>
      </c>
      <c r="E945" s="507"/>
      <c r="F945" s="508" t="str">
        <f>IF($B945="","",IFERROR(VLOOKUP($B945,SERVIÇOS!$A:$F,4,0),IFERROR(VLOOKUP($B945,'COMPOSIÇÕES COMPLEMENTARES '!$C:$K,6,0),"")))</f>
        <v/>
      </c>
      <c r="G945" s="508" t="str">
        <f>IF($B945="","",IFERROR(VLOOKUP($B945,SERVIÇOS!$A:$F,5,0),IFERROR(VLOOKUP($B945,'COMPOSIÇÕES COMPLEMENTARES '!$C:$K,7,0),"")))</f>
        <v/>
      </c>
      <c r="H945" s="508" t="str">
        <f t="shared" si="82"/>
        <v/>
      </c>
      <c r="I945" s="508" t="str">
        <f t="shared" si="83"/>
        <v/>
      </c>
      <c r="J945" s="508" t="str">
        <f t="shared" si="84"/>
        <v/>
      </c>
      <c r="K945" s="508" t="str">
        <f t="shared" si="85"/>
        <v/>
      </c>
      <c r="L945" s="508"/>
    </row>
    <row r="946" spans="1:12">
      <c r="A946" s="503"/>
      <c r="B946" s="504"/>
      <c r="C946" s="505" t="str">
        <f>IF($B946="","",IFERROR(VLOOKUP($B946,SERVIÇOS!$A:$F,2,0),IFERROR(VLOOKUP($B946,'COMPOSIÇÕES COMPLEMENTARES '!$C:$K,2,0),"")))</f>
        <v/>
      </c>
      <c r="D946" s="506" t="str">
        <f>IF($B946="","",IFERROR(VLOOKUP($B946,SERVIÇOS!$A:$F,3,0),IFERROR(VLOOKUP($B946,'COMPOSIÇÕES COMPLEMENTARES '!$C:$K,3,0),"")))</f>
        <v/>
      </c>
      <c r="E946" s="507"/>
      <c r="F946" s="508" t="str">
        <f>IF($B946="","",IFERROR(VLOOKUP($B946,SERVIÇOS!$A:$F,4,0),IFERROR(VLOOKUP($B946,'COMPOSIÇÕES COMPLEMENTARES '!$C:$K,6,0),"")))</f>
        <v/>
      </c>
      <c r="G946" s="508" t="str">
        <f>IF($B946="","",IFERROR(VLOOKUP($B946,SERVIÇOS!$A:$F,5,0),IFERROR(VLOOKUP($B946,'COMPOSIÇÕES COMPLEMENTARES '!$C:$K,7,0),"")))</f>
        <v/>
      </c>
      <c r="H946" s="508" t="str">
        <f t="shared" si="82"/>
        <v/>
      </c>
      <c r="I946" s="508" t="str">
        <f t="shared" si="83"/>
        <v/>
      </c>
      <c r="J946" s="508" t="str">
        <f t="shared" si="84"/>
        <v/>
      </c>
      <c r="K946" s="508" t="str">
        <f t="shared" si="85"/>
        <v/>
      </c>
      <c r="L946" s="508"/>
    </row>
    <row r="947" spans="1:12">
      <c r="A947" s="503"/>
      <c r="B947" s="504"/>
      <c r="C947" s="505" t="str">
        <f>IF($B947="","",IFERROR(VLOOKUP($B947,SERVIÇOS!$A:$F,2,0),IFERROR(VLOOKUP($B947,'COMPOSIÇÕES COMPLEMENTARES '!$C:$K,2,0),"")))</f>
        <v/>
      </c>
      <c r="D947" s="506" t="str">
        <f>IF($B947="","",IFERROR(VLOOKUP($B947,SERVIÇOS!$A:$F,3,0),IFERROR(VLOOKUP($B947,'COMPOSIÇÕES COMPLEMENTARES '!$C:$K,3,0),"")))</f>
        <v/>
      </c>
      <c r="E947" s="507"/>
      <c r="F947" s="508" t="str">
        <f>IF($B947="","",IFERROR(VLOOKUP($B947,SERVIÇOS!$A:$F,4,0),IFERROR(VLOOKUP($B947,'COMPOSIÇÕES COMPLEMENTARES '!$C:$K,6,0),"")))</f>
        <v/>
      </c>
      <c r="G947" s="508" t="str">
        <f>IF($B947="","",IFERROR(VLOOKUP($B947,SERVIÇOS!$A:$F,5,0),IFERROR(VLOOKUP($B947,'COMPOSIÇÕES COMPLEMENTARES '!$C:$K,7,0),"")))</f>
        <v/>
      </c>
      <c r="H947" s="508" t="str">
        <f t="shared" si="82"/>
        <v/>
      </c>
      <c r="I947" s="508" t="str">
        <f t="shared" si="83"/>
        <v/>
      </c>
      <c r="J947" s="508" t="str">
        <f t="shared" si="84"/>
        <v/>
      </c>
      <c r="K947" s="508" t="str">
        <f t="shared" si="85"/>
        <v/>
      </c>
      <c r="L947" s="508"/>
    </row>
    <row r="948" spans="1:12">
      <c r="A948" s="503"/>
      <c r="B948" s="504"/>
      <c r="C948" s="505" t="str">
        <f>IF($B948="","",IFERROR(VLOOKUP($B948,SERVIÇOS!$A:$F,2,0),IFERROR(VLOOKUP($B948,'COMPOSIÇÕES COMPLEMENTARES '!$C:$K,2,0),"")))</f>
        <v/>
      </c>
      <c r="D948" s="506" t="str">
        <f>IF($B948="","",IFERROR(VLOOKUP($B948,SERVIÇOS!$A:$F,3,0),IFERROR(VLOOKUP($B948,'COMPOSIÇÕES COMPLEMENTARES '!$C:$K,3,0),"")))</f>
        <v/>
      </c>
      <c r="E948" s="507"/>
      <c r="F948" s="508" t="str">
        <f>IF($B948="","",IFERROR(VLOOKUP($B948,SERVIÇOS!$A:$F,4,0),IFERROR(VLOOKUP($B948,'COMPOSIÇÕES COMPLEMENTARES '!$C:$K,6,0),"")))</f>
        <v/>
      </c>
      <c r="G948" s="508" t="str">
        <f>IF($B948="","",IFERROR(VLOOKUP($B948,SERVIÇOS!$A:$F,5,0),IFERROR(VLOOKUP($B948,'COMPOSIÇÕES COMPLEMENTARES '!$C:$K,7,0),"")))</f>
        <v/>
      </c>
      <c r="H948" s="508" t="str">
        <f t="shared" si="82"/>
        <v/>
      </c>
      <c r="I948" s="508" t="str">
        <f t="shared" si="83"/>
        <v/>
      </c>
      <c r="J948" s="508" t="str">
        <f t="shared" si="84"/>
        <v/>
      </c>
      <c r="K948" s="508" t="str">
        <f t="shared" si="85"/>
        <v/>
      </c>
      <c r="L948" s="508"/>
    </row>
    <row r="949" spans="1:12">
      <c r="A949" s="503"/>
      <c r="B949" s="504"/>
      <c r="C949" s="505" t="str">
        <f>IF($B949="","",IFERROR(VLOOKUP($B949,SERVIÇOS!$A:$F,2,0),IFERROR(VLOOKUP($B949,'COMPOSIÇÕES COMPLEMENTARES '!$C:$K,2,0),"")))</f>
        <v/>
      </c>
      <c r="D949" s="506" t="str">
        <f>IF($B949="","",IFERROR(VLOOKUP($B949,SERVIÇOS!$A:$F,3,0),IFERROR(VLOOKUP($B949,'COMPOSIÇÕES COMPLEMENTARES '!$C:$K,3,0),"")))</f>
        <v/>
      </c>
      <c r="E949" s="507"/>
      <c r="F949" s="508" t="str">
        <f>IF($B949="","",IFERROR(VLOOKUP($B949,SERVIÇOS!$A:$F,4,0),IFERROR(VLOOKUP($B949,'COMPOSIÇÕES COMPLEMENTARES '!$C:$K,6,0),"")))</f>
        <v/>
      </c>
      <c r="G949" s="508" t="str">
        <f>IF($B949="","",IFERROR(VLOOKUP($B949,SERVIÇOS!$A:$F,5,0),IFERROR(VLOOKUP($B949,'COMPOSIÇÕES COMPLEMENTARES '!$C:$K,7,0),"")))</f>
        <v/>
      </c>
      <c r="H949" s="508" t="str">
        <f t="shared" si="82"/>
        <v/>
      </c>
      <c r="I949" s="508" t="str">
        <f t="shared" si="83"/>
        <v/>
      </c>
      <c r="J949" s="508" t="str">
        <f t="shared" si="84"/>
        <v/>
      </c>
      <c r="K949" s="508" t="str">
        <f t="shared" si="85"/>
        <v/>
      </c>
      <c r="L949" s="508"/>
    </row>
    <row r="950" spans="1:12">
      <c r="A950" s="503"/>
      <c r="B950" s="504"/>
      <c r="C950" s="505" t="str">
        <f>IF($B950="","",IFERROR(VLOOKUP($B950,SERVIÇOS!$A:$F,2,0),IFERROR(VLOOKUP($B950,'COMPOSIÇÕES COMPLEMENTARES '!$C:$K,2,0),"")))</f>
        <v/>
      </c>
      <c r="D950" s="506" t="str">
        <f>IF($B950="","",IFERROR(VLOOKUP($B950,SERVIÇOS!$A:$F,3,0),IFERROR(VLOOKUP($B950,'COMPOSIÇÕES COMPLEMENTARES '!$C:$K,3,0),"")))</f>
        <v/>
      </c>
      <c r="E950" s="507"/>
      <c r="F950" s="508" t="str">
        <f>IF($B950="","",IFERROR(VLOOKUP($B950,SERVIÇOS!$A:$F,4,0),IFERROR(VLOOKUP($B950,'COMPOSIÇÕES COMPLEMENTARES '!$C:$K,6,0),"")))</f>
        <v/>
      </c>
      <c r="G950" s="508" t="str">
        <f>IF($B950="","",IFERROR(VLOOKUP($B950,SERVIÇOS!$A:$F,5,0),IFERROR(VLOOKUP($B950,'COMPOSIÇÕES COMPLEMENTARES '!$C:$K,7,0),"")))</f>
        <v/>
      </c>
      <c r="H950" s="508" t="str">
        <f t="shared" si="82"/>
        <v/>
      </c>
      <c r="I950" s="508" t="str">
        <f t="shared" si="83"/>
        <v/>
      </c>
      <c r="J950" s="508" t="str">
        <f t="shared" si="84"/>
        <v/>
      </c>
      <c r="K950" s="508" t="str">
        <f t="shared" si="85"/>
        <v/>
      </c>
      <c r="L950" s="508"/>
    </row>
    <row r="951" spans="1:12">
      <c r="A951" s="503"/>
      <c r="B951" s="504"/>
      <c r="C951" s="505" t="str">
        <f>IF($B951="","",IFERROR(VLOOKUP($B951,SERVIÇOS!$A:$F,2,0),IFERROR(VLOOKUP($B951,'COMPOSIÇÕES COMPLEMENTARES '!$C:$K,2,0),"")))</f>
        <v/>
      </c>
      <c r="D951" s="506" t="str">
        <f>IF($B951="","",IFERROR(VLOOKUP($B951,SERVIÇOS!$A:$F,3,0),IFERROR(VLOOKUP($B951,'COMPOSIÇÕES COMPLEMENTARES '!$C:$K,3,0),"")))</f>
        <v/>
      </c>
      <c r="E951" s="507"/>
      <c r="F951" s="508" t="str">
        <f>IF($B951="","",IFERROR(VLOOKUP($B951,SERVIÇOS!$A:$F,4,0),IFERROR(VLOOKUP($B951,'COMPOSIÇÕES COMPLEMENTARES '!$C:$K,6,0),"")))</f>
        <v/>
      </c>
      <c r="G951" s="508" t="str">
        <f>IF($B951="","",IFERROR(VLOOKUP($B951,SERVIÇOS!$A:$F,5,0),IFERROR(VLOOKUP($B951,'COMPOSIÇÕES COMPLEMENTARES '!$C:$K,7,0),"")))</f>
        <v/>
      </c>
      <c r="H951" s="508" t="str">
        <f t="shared" si="82"/>
        <v/>
      </c>
      <c r="I951" s="508" t="str">
        <f t="shared" si="83"/>
        <v/>
      </c>
      <c r="J951" s="508" t="str">
        <f t="shared" si="84"/>
        <v/>
      </c>
      <c r="K951" s="508" t="str">
        <f t="shared" si="85"/>
        <v/>
      </c>
      <c r="L951" s="508"/>
    </row>
    <row r="952" spans="1:12">
      <c r="A952" s="503"/>
      <c r="B952" s="504"/>
      <c r="C952" s="505" t="str">
        <f>IF($B952="","",IFERROR(VLOOKUP($B952,SERVIÇOS!$A:$F,2,0),IFERROR(VLOOKUP($B952,'COMPOSIÇÕES COMPLEMENTARES '!$C:$K,2,0),"")))</f>
        <v/>
      </c>
      <c r="D952" s="506" t="str">
        <f>IF($B952="","",IFERROR(VLOOKUP($B952,SERVIÇOS!$A:$F,3,0),IFERROR(VLOOKUP($B952,'COMPOSIÇÕES COMPLEMENTARES '!$C:$K,3,0),"")))</f>
        <v/>
      </c>
      <c r="E952" s="507"/>
      <c r="F952" s="508" t="str">
        <f>IF($B952="","",IFERROR(VLOOKUP($B952,SERVIÇOS!$A:$F,4,0),IFERROR(VLOOKUP($B952,'COMPOSIÇÕES COMPLEMENTARES '!$C:$K,6,0),"")))</f>
        <v/>
      </c>
      <c r="G952" s="508" t="str">
        <f>IF($B952="","",IFERROR(VLOOKUP($B952,SERVIÇOS!$A:$F,5,0),IFERROR(VLOOKUP($B952,'COMPOSIÇÕES COMPLEMENTARES '!$C:$K,7,0),"")))</f>
        <v/>
      </c>
      <c r="H952" s="508" t="str">
        <f t="shared" si="82"/>
        <v/>
      </c>
      <c r="I952" s="508" t="str">
        <f t="shared" si="83"/>
        <v/>
      </c>
      <c r="J952" s="508" t="str">
        <f t="shared" si="84"/>
        <v/>
      </c>
      <c r="K952" s="508" t="str">
        <f t="shared" si="85"/>
        <v/>
      </c>
      <c r="L952" s="508"/>
    </row>
    <row r="953" spans="1:12">
      <c r="A953" s="503"/>
      <c r="B953" s="504"/>
      <c r="C953" s="505" t="str">
        <f>IF($B953="","",IFERROR(VLOOKUP($B953,SERVIÇOS!$A:$F,2,0),IFERROR(VLOOKUP($B953,'COMPOSIÇÕES COMPLEMENTARES '!$C:$K,2,0),"")))</f>
        <v/>
      </c>
      <c r="D953" s="506" t="str">
        <f>IF($B953="","",IFERROR(VLOOKUP($B953,SERVIÇOS!$A:$F,3,0),IFERROR(VLOOKUP($B953,'COMPOSIÇÕES COMPLEMENTARES '!$C:$K,3,0),"")))</f>
        <v/>
      </c>
      <c r="E953" s="507"/>
      <c r="F953" s="508" t="str">
        <f>IF($B953="","",IFERROR(VLOOKUP($B953,SERVIÇOS!$A:$F,4,0),IFERROR(VLOOKUP($B953,'COMPOSIÇÕES COMPLEMENTARES '!$C:$K,6,0),"")))</f>
        <v/>
      </c>
      <c r="G953" s="508" t="str">
        <f>IF($B953="","",IFERROR(VLOOKUP($B953,SERVIÇOS!$A:$F,5,0),IFERROR(VLOOKUP($B953,'COMPOSIÇÕES COMPLEMENTARES '!$C:$K,7,0),"")))</f>
        <v/>
      </c>
      <c r="H953" s="508" t="str">
        <f t="shared" si="82"/>
        <v/>
      </c>
      <c r="I953" s="508" t="str">
        <f t="shared" si="83"/>
        <v/>
      </c>
      <c r="J953" s="508" t="str">
        <f t="shared" si="84"/>
        <v/>
      </c>
      <c r="K953" s="508" t="str">
        <f t="shared" si="85"/>
        <v/>
      </c>
      <c r="L953" s="508"/>
    </row>
    <row r="954" spans="1:12">
      <c r="A954" s="503"/>
      <c r="B954" s="504"/>
      <c r="C954" s="505" t="str">
        <f>IF($B954="","",IFERROR(VLOOKUP($B954,SERVIÇOS!$A:$F,2,0),IFERROR(VLOOKUP($B954,'COMPOSIÇÕES COMPLEMENTARES '!$C:$K,2,0),"")))</f>
        <v/>
      </c>
      <c r="D954" s="506" t="str">
        <f>IF($B954="","",IFERROR(VLOOKUP($B954,SERVIÇOS!$A:$F,3,0),IFERROR(VLOOKUP($B954,'COMPOSIÇÕES COMPLEMENTARES '!$C:$K,3,0),"")))</f>
        <v/>
      </c>
      <c r="E954" s="507"/>
      <c r="F954" s="508" t="str">
        <f>IF($B954="","",IFERROR(VLOOKUP($B954,SERVIÇOS!$A:$F,4,0),IFERROR(VLOOKUP($B954,'COMPOSIÇÕES COMPLEMENTARES '!$C:$K,6,0),"")))</f>
        <v/>
      </c>
      <c r="G954" s="508" t="str">
        <f>IF($B954="","",IFERROR(VLOOKUP($B954,SERVIÇOS!$A:$F,5,0),IFERROR(VLOOKUP($B954,'COMPOSIÇÕES COMPLEMENTARES '!$C:$K,7,0),"")))</f>
        <v/>
      </c>
      <c r="H954" s="508" t="str">
        <f t="shared" si="82"/>
        <v/>
      </c>
      <c r="I954" s="508" t="str">
        <f t="shared" si="83"/>
        <v/>
      </c>
      <c r="J954" s="508" t="str">
        <f t="shared" si="84"/>
        <v/>
      </c>
      <c r="K954" s="508" t="str">
        <f t="shared" si="85"/>
        <v/>
      </c>
      <c r="L954" s="508"/>
    </row>
    <row r="955" spans="1:12">
      <c r="A955" s="503"/>
      <c r="B955" s="504"/>
      <c r="C955" s="505" t="str">
        <f>IF($B955="","",IFERROR(VLOOKUP($B955,SERVIÇOS!$A:$F,2,0),IFERROR(VLOOKUP($B955,'COMPOSIÇÕES COMPLEMENTARES '!$C:$K,2,0),"")))</f>
        <v/>
      </c>
      <c r="D955" s="506" t="str">
        <f>IF($B955="","",IFERROR(VLOOKUP($B955,SERVIÇOS!$A:$F,3,0),IFERROR(VLOOKUP($B955,'COMPOSIÇÕES COMPLEMENTARES '!$C:$K,3,0),"")))</f>
        <v/>
      </c>
      <c r="E955" s="507"/>
      <c r="F955" s="508" t="str">
        <f>IF($B955="","",IFERROR(VLOOKUP($B955,SERVIÇOS!$A:$F,4,0),IFERROR(VLOOKUP($B955,'COMPOSIÇÕES COMPLEMENTARES '!$C:$K,6,0),"")))</f>
        <v/>
      </c>
      <c r="G955" s="508" t="str">
        <f>IF($B955="","",IFERROR(VLOOKUP($B955,SERVIÇOS!$A:$F,5,0),IFERROR(VLOOKUP($B955,'COMPOSIÇÕES COMPLEMENTARES '!$C:$K,7,0),"")))</f>
        <v/>
      </c>
      <c r="H955" s="508" t="str">
        <f t="shared" si="82"/>
        <v/>
      </c>
      <c r="I955" s="508" t="str">
        <f t="shared" si="83"/>
        <v/>
      </c>
      <c r="J955" s="508" t="str">
        <f t="shared" si="84"/>
        <v/>
      </c>
      <c r="K955" s="508" t="str">
        <f t="shared" si="85"/>
        <v/>
      </c>
      <c r="L955" s="508"/>
    </row>
    <row r="956" spans="1:12">
      <c r="A956" s="503"/>
      <c r="B956" s="504"/>
      <c r="C956" s="505" t="str">
        <f>IF($B956="","",IFERROR(VLOOKUP($B956,SERVIÇOS!$A:$F,2,0),IFERROR(VLOOKUP($B956,'COMPOSIÇÕES COMPLEMENTARES '!$C:$K,2,0),"")))</f>
        <v/>
      </c>
      <c r="D956" s="506" t="str">
        <f>IF($B956="","",IFERROR(VLOOKUP($B956,SERVIÇOS!$A:$F,3,0),IFERROR(VLOOKUP($B956,'COMPOSIÇÕES COMPLEMENTARES '!$C:$K,3,0),"")))</f>
        <v/>
      </c>
      <c r="E956" s="507"/>
      <c r="F956" s="508" t="str">
        <f>IF($B956="","",IFERROR(VLOOKUP($B956,SERVIÇOS!$A:$F,4,0),IFERROR(VLOOKUP($B956,'COMPOSIÇÕES COMPLEMENTARES '!$C:$K,6,0),"")))</f>
        <v/>
      </c>
      <c r="G956" s="508" t="str">
        <f>IF($B956="","",IFERROR(VLOOKUP($B956,SERVIÇOS!$A:$F,5,0),IFERROR(VLOOKUP($B956,'COMPOSIÇÕES COMPLEMENTARES '!$C:$K,7,0),"")))</f>
        <v/>
      </c>
      <c r="H956" s="508" t="str">
        <f t="shared" si="82"/>
        <v/>
      </c>
      <c r="I956" s="508" t="str">
        <f t="shared" si="83"/>
        <v/>
      </c>
      <c r="J956" s="508" t="str">
        <f t="shared" si="84"/>
        <v/>
      </c>
      <c r="K956" s="508" t="str">
        <f t="shared" si="85"/>
        <v/>
      </c>
      <c r="L956" s="508"/>
    </row>
    <row r="957" spans="1:12">
      <c r="A957" s="503"/>
      <c r="B957" s="504"/>
      <c r="C957" s="505" t="str">
        <f>IF($B957="","",IFERROR(VLOOKUP($B957,SERVIÇOS!$A:$F,2,0),IFERROR(VLOOKUP($B957,'COMPOSIÇÕES COMPLEMENTARES '!$C:$K,2,0),"")))</f>
        <v/>
      </c>
      <c r="D957" s="506" t="str">
        <f>IF($B957="","",IFERROR(VLOOKUP($B957,SERVIÇOS!$A:$F,3,0),IFERROR(VLOOKUP($B957,'COMPOSIÇÕES COMPLEMENTARES '!$C:$K,3,0),"")))</f>
        <v/>
      </c>
      <c r="E957" s="507"/>
      <c r="F957" s="508" t="str">
        <f>IF($B957="","",IFERROR(VLOOKUP($B957,SERVIÇOS!$A:$F,4,0),IFERROR(VLOOKUP($B957,'COMPOSIÇÕES COMPLEMENTARES '!$C:$K,6,0),"")))</f>
        <v/>
      </c>
      <c r="G957" s="508" t="str">
        <f>IF($B957="","",IFERROR(VLOOKUP($B957,SERVIÇOS!$A:$F,5,0),IFERROR(VLOOKUP($B957,'COMPOSIÇÕES COMPLEMENTARES '!$C:$K,7,0),"")))</f>
        <v/>
      </c>
      <c r="H957" s="508" t="str">
        <f t="shared" si="82"/>
        <v/>
      </c>
      <c r="I957" s="508" t="str">
        <f t="shared" si="83"/>
        <v/>
      </c>
      <c r="J957" s="508" t="str">
        <f t="shared" si="84"/>
        <v/>
      </c>
      <c r="K957" s="508" t="str">
        <f t="shared" si="85"/>
        <v/>
      </c>
      <c r="L957" s="508"/>
    </row>
    <row r="958" spans="1:12">
      <c r="A958" s="503"/>
      <c r="B958" s="504"/>
      <c r="C958" s="505" t="str">
        <f>IF($B958="","",IFERROR(VLOOKUP($B958,SERVIÇOS!$A:$F,2,0),IFERROR(VLOOKUP($B958,'COMPOSIÇÕES COMPLEMENTARES '!$C:$K,2,0),"")))</f>
        <v/>
      </c>
      <c r="D958" s="506" t="str">
        <f>IF($B958="","",IFERROR(VLOOKUP($B958,SERVIÇOS!$A:$F,3,0),IFERROR(VLOOKUP($B958,'COMPOSIÇÕES COMPLEMENTARES '!$C:$K,3,0),"")))</f>
        <v/>
      </c>
      <c r="E958" s="507"/>
      <c r="F958" s="508" t="str">
        <f>IF($B958="","",IFERROR(VLOOKUP($B958,SERVIÇOS!$A:$F,4,0),IFERROR(VLOOKUP($B958,'COMPOSIÇÕES COMPLEMENTARES '!$C:$K,6,0),"")))</f>
        <v/>
      </c>
      <c r="G958" s="508" t="str">
        <f>IF($B958="","",IFERROR(VLOOKUP($B958,SERVIÇOS!$A:$F,5,0),IFERROR(VLOOKUP($B958,'COMPOSIÇÕES COMPLEMENTARES '!$C:$K,7,0),"")))</f>
        <v/>
      </c>
      <c r="H958" s="508" t="str">
        <f t="shared" si="82"/>
        <v/>
      </c>
      <c r="I958" s="508" t="str">
        <f t="shared" si="83"/>
        <v/>
      </c>
      <c r="J958" s="508" t="str">
        <f t="shared" si="84"/>
        <v/>
      </c>
      <c r="K958" s="508" t="str">
        <f t="shared" si="85"/>
        <v/>
      </c>
      <c r="L958" s="508"/>
    </row>
    <row r="959" spans="1:12">
      <c r="A959" s="503"/>
      <c r="B959" s="504"/>
      <c r="C959" s="505" t="str">
        <f>IF($B959="","",IFERROR(VLOOKUP($B959,SERVIÇOS!$A:$F,2,0),IFERROR(VLOOKUP($B959,'COMPOSIÇÕES COMPLEMENTARES '!$C:$K,2,0),"")))</f>
        <v/>
      </c>
      <c r="D959" s="506" t="str">
        <f>IF($B959="","",IFERROR(VLOOKUP($B959,SERVIÇOS!$A:$F,3,0),IFERROR(VLOOKUP($B959,'COMPOSIÇÕES COMPLEMENTARES '!$C:$K,3,0),"")))</f>
        <v/>
      </c>
      <c r="E959" s="507"/>
      <c r="F959" s="508" t="str">
        <f>IF($B959="","",IFERROR(VLOOKUP($B959,SERVIÇOS!$A:$F,4,0),IFERROR(VLOOKUP($B959,'COMPOSIÇÕES COMPLEMENTARES '!$C:$K,6,0),"")))</f>
        <v/>
      </c>
      <c r="G959" s="508" t="str">
        <f>IF($B959="","",IFERROR(VLOOKUP($B959,SERVIÇOS!$A:$F,5,0),IFERROR(VLOOKUP($B959,'COMPOSIÇÕES COMPLEMENTARES '!$C:$K,7,0),"")))</f>
        <v/>
      </c>
      <c r="H959" s="508" t="str">
        <f t="shared" si="82"/>
        <v/>
      </c>
      <c r="I959" s="508" t="str">
        <f t="shared" si="83"/>
        <v/>
      </c>
      <c r="J959" s="508" t="str">
        <f t="shared" si="84"/>
        <v/>
      </c>
      <c r="K959" s="508" t="str">
        <f t="shared" si="85"/>
        <v/>
      </c>
      <c r="L959" s="508"/>
    </row>
    <row r="960" spans="1:12">
      <c r="A960" s="503"/>
      <c r="B960" s="504"/>
      <c r="C960" s="505" t="str">
        <f>IF($B960="","",IFERROR(VLOOKUP($B960,SERVIÇOS!$A:$F,2,0),IFERROR(VLOOKUP($B960,'COMPOSIÇÕES COMPLEMENTARES '!$C:$K,2,0),"")))</f>
        <v/>
      </c>
      <c r="D960" s="506" t="str">
        <f>IF($B960="","",IFERROR(VLOOKUP($B960,SERVIÇOS!$A:$F,3,0),IFERROR(VLOOKUP($B960,'COMPOSIÇÕES COMPLEMENTARES '!$C:$K,3,0),"")))</f>
        <v/>
      </c>
      <c r="E960" s="507"/>
      <c r="F960" s="508" t="str">
        <f>IF($B960="","",IFERROR(VLOOKUP($B960,SERVIÇOS!$A:$F,4,0),IFERROR(VLOOKUP($B960,'COMPOSIÇÕES COMPLEMENTARES '!$C:$K,6,0),"")))</f>
        <v/>
      </c>
      <c r="G960" s="508" t="str">
        <f>IF($B960="","",IFERROR(VLOOKUP($B960,SERVIÇOS!$A:$F,5,0),IFERROR(VLOOKUP($B960,'COMPOSIÇÕES COMPLEMENTARES '!$C:$K,7,0),"")))</f>
        <v/>
      </c>
      <c r="H960" s="508" t="str">
        <f t="shared" si="82"/>
        <v/>
      </c>
      <c r="I960" s="508" t="str">
        <f t="shared" si="83"/>
        <v/>
      </c>
      <c r="J960" s="508" t="str">
        <f t="shared" si="84"/>
        <v/>
      </c>
      <c r="K960" s="508" t="str">
        <f t="shared" si="85"/>
        <v/>
      </c>
      <c r="L960" s="508"/>
    </row>
    <row r="961" spans="1:12">
      <c r="A961" s="503"/>
      <c r="B961" s="504"/>
      <c r="C961" s="505" t="str">
        <f>IF($B961="","",IFERROR(VLOOKUP($B961,SERVIÇOS!$A:$F,2,0),IFERROR(VLOOKUP($B961,'COMPOSIÇÕES COMPLEMENTARES '!$C:$K,2,0),"")))</f>
        <v/>
      </c>
      <c r="D961" s="506" t="str">
        <f>IF($B961="","",IFERROR(VLOOKUP($B961,SERVIÇOS!$A:$F,3,0),IFERROR(VLOOKUP($B961,'COMPOSIÇÕES COMPLEMENTARES '!$C:$K,3,0),"")))</f>
        <v/>
      </c>
      <c r="E961" s="507"/>
      <c r="F961" s="508" t="str">
        <f>IF($B961="","",IFERROR(VLOOKUP($B961,SERVIÇOS!$A:$F,4,0),IFERROR(VLOOKUP($B961,'COMPOSIÇÕES COMPLEMENTARES '!$C:$K,6,0),"")))</f>
        <v/>
      </c>
      <c r="G961" s="508" t="str">
        <f>IF($B961="","",IFERROR(VLOOKUP($B961,SERVIÇOS!$A:$F,5,0),IFERROR(VLOOKUP($B961,'COMPOSIÇÕES COMPLEMENTARES '!$C:$K,7,0),"")))</f>
        <v/>
      </c>
      <c r="H961" s="508" t="str">
        <f t="shared" si="82"/>
        <v/>
      </c>
      <c r="I961" s="508" t="str">
        <f t="shared" si="83"/>
        <v/>
      </c>
      <c r="J961" s="508" t="str">
        <f t="shared" si="84"/>
        <v/>
      </c>
      <c r="K961" s="508" t="str">
        <f t="shared" si="85"/>
        <v/>
      </c>
      <c r="L961" s="508"/>
    </row>
    <row r="962" spans="1:12">
      <c r="A962" s="503"/>
      <c r="B962" s="504"/>
      <c r="C962" s="505" t="str">
        <f>IF($B962="","",IFERROR(VLOOKUP($B962,SERVIÇOS!$A:$F,2,0),IFERROR(VLOOKUP($B962,'COMPOSIÇÕES COMPLEMENTARES '!$C:$K,2,0),"")))</f>
        <v/>
      </c>
      <c r="D962" s="506" t="str">
        <f>IF($B962="","",IFERROR(VLOOKUP($B962,SERVIÇOS!$A:$F,3,0),IFERROR(VLOOKUP($B962,'COMPOSIÇÕES COMPLEMENTARES '!$C:$K,3,0),"")))</f>
        <v/>
      </c>
      <c r="E962" s="507"/>
      <c r="F962" s="508" t="str">
        <f>IF($B962="","",IFERROR(VLOOKUP($B962,SERVIÇOS!$A:$F,4,0),IFERROR(VLOOKUP($B962,'COMPOSIÇÕES COMPLEMENTARES '!$C:$K,6,0),"")))</f>
        <v/>
      </c>
      <c r="G962" s="508" t="str">
        <f>IF($B962="","",IFERROR(VLOOKUP($B962,SERVIÇOS!$A:$F,5,0),IFERROR(VLOOKUP($B962,'COMPOSIÇÕES COMPLEMENTARES '!$C:$K,7,0),"")))</f>
        <v/>
      </c>
      <c r="H962" s="508" t="str">
        <f t="shared" si="82"/>
        <v/>
      </c>
      <c r="I962" s="508" t="str">
        <f t="shared" si="83"/>
        <v/>
      </c>
      <c r="J962" s="508" t="str">
        <f t="shared" si="84"/>
        <v/>
      </c>
      <c r="K962" s="508" t="str">
        <f t="shared" si="85"/>
        <v/>
      </c>
      <c r="L962" s="508"/>
    </row>
    <row r="963" spans="1:12">
      <c r="A963" s="503"/>
      <c r="B963" s="504"/>
      <c r="C963" s="505" t="str">
        <f>IF($B963="","",IFERROR(VLOOKUP($B963,SERVIÇOS!$A:$F,2,0),IFERROR(VLOOKUP($B963,'COMPOSIÇÕES COMPLEMENTARES '!$C:$K,2,0),"")))</f>
        <v/>
      </c>
      <c r="D963" s="506" t="str">
        <f>IF($B963="","",IFERROR(VLOOKUP($B963,SERVIÇOS!$A:$F,3,0),IFERROR(VLOOKUP($B963,'COMPOSIÇÕES COMPLEMENTARES '!$C:$K,3,0),"")))</f>
        <v/>
      </c>
      <c r="E963" s="507"/>
      <c r="F963" s="508" t="str">
        <f>IF($B963="","",IFERROR(VLOOKUP($B963,SERVIÇOS!$A:$F,4,0),IFERROR(VLOOKUP($B963,'COMPOSIÇÕES COMPLEMENTARES '!$C:$K,6,0),"")))</f>
        <v/>
      </c>
      <c r="G963" s="508" t="str">
        <f>IF($B963="","",IFERROR(VLOOKUP($B963,SERVIÇOS!$A:$F,5,0),IFERROR(VLOOKUP($B963,'COMPOSIÇÕES COMPLEMENTARES '!$C:$K,7,0),"")))</f>
        <v/>
      </c>
      <c r="H963" s="508" t="str">
        <f t="shared" si="82"/>
        <v/>
      </c>
      <c r="I963" s="508" t="str">
        <f t="shared" si="83"/>
        <v/>
      </c>
      <c r="J963" s="508" t="str">
        <f t="shared" si="84"/>
        <v/>
      </c>
      <c r="K963" s="508" t="str">
        <f t="shared" si="85"/>
        <v/>
      </c>
      <c r="L963" s="508"/>
    </row>
    <row r="964" spans="1:12">
      <c r="A964" s="503"/>
      <c r="B964" s="504"/>
      <c r="C964" s="505" t="str">
        <f>IF($B964="","",IFERROR(VLOOKUP($B964,SERVIÇOS!$A:$F,2,0),IFERROR(VLOOKUP($B964,'COMPOSIÇÕES COMPLEMENTARES '!$C:$K,2,0),"")))</f>
        <v/>
      </c>
      <c r="D964" s="506" t="str">
        <f>IF($B964="","",IFERROR(VLOOKUP($B964,SERVIÇOS!$A:$F,3,0),IFERROR(VLOOKUP($B964,'COMPOSIÇÕES COMPLEMENTARES '!$C:$K,3,0),"")))</f>
        <v/>
      </c>
      <c r="E964" s="507"/>
      <c r="F964" s="508" t="str">
        <f>IF($B964="","",IFERROR(VLOOKUP($B964,SERVIÇOS!$A:$F,4,0),IFERROR(VLOOKUP($B964,'COMPOSIÇÕES COMPLEMENTARES '!$C:$K,6,0),"")))</f>
        <v/>
      </c>
      <c r="G964" s="508" t="str">
        <f>IF($B964="","",IFERROR(VLOOKUP($B964,SERVIÇOS!$A:$F,5,0),IFERROR(VLOOKUP($B964,'COMPOSIÇÕES COMPLEMENTARES '!$C:$K,7,0),"")))</f>
        <v/>
      </c>
      <c r="H964" s="508" t="str">
        <f t="shared" si="82"/>
        <v/>
      </c>
      <c r="I964" s="508" t="str">
        <f t="shared" si="83"/>
        <v/>
      </c>
      <c r="J964" s="508" t="str">
        <f t="shared" si="84"/>
        <v/>
      </c>
      <c r="K964" s="508" t="str">
        <f t="shared" si="85"/>
        <v/>
      </c>
      <c r="L964" s="508"/>
    </row>
    <row r="965" spans="1:12">
      <c r="A965" s="503"/>
      <c r="B965" s="504"/>
      <c r="C965" s="505" t="str">
        <f>IF($B965="","",IFERROR(VLOOKUP($B965,SERVIÇOS!$A:$F,2,0),IFERROR(VLOOKUP($B965,'COMPOSIÇÕES COMPLEMENTARES '!$C:$K,2,0),"")))</f>
        <v/>
      </c>
      <c r="D965" s="506" t="str">
        <f>IF($B965="","",IFERROR(VLOOKUP($B965,SERVIÇOS!$A:$F,3,0),IFERROR(VLOOKUP($B965,'COMPOSIÇÕES COMPLEMENTARES '!$C:$K,3,0),"")))</f>
        <v/>
      </c>
      <c r="E965" s="507"/>
      <c r="F965" s="508" t="str">
        <f>IF($B965="","",IFERROR(VLOOKUP($B965,SERVIÇOS!$A:$F,4,0),IFERROR(VLOOKUP($B965,'COMPOSIÇÕES COMPLEMENTARES '!$C:$K,6,0),"")))</f>
        <v/>
      </c>
      <c r="G965" s="508" t="str">
        <f>IF($B965="","",IFERROR(VLOOKUP($B965,SERVIÇOS!$A:$F,5,0),IFERROR(VLOOKUP($B965,'COMPOSIÇÕES COMPLEMENTARES '!$C:$K,7,0),"")))</f>
        <v/>
      </c>
      <c r="H965" s="508" t="str">
        <f t="shared" si="82"/>
        <v/>
      </c>
      <c r="I965" s="508" t="str">
        <f t="shared" si="83"/>
        <v/>
      </c>
      <c r="J965" s="508" t="str">
        <f t="shared" si="84"/>
        <v/>
      </c>
      <c r="K965" s="508" t="str">
        <f t="shared" si="85"/>
        <v/>
      </c>
      <c r="L965" s="508"/>
    </row>
    <row r="966" spans="1:12">
      <c r="A966" s="503"/>
      <c r="B966" s="504"/>
      <c r="C966" s="505" t="str">
        <f>IF($B966="","",IFERROR(VLOOKUP($B966,SERVIÇOS!$A:$F,2,0),IFERROR(VLOOKUP($B966,'COMPOSIÇÕES COMPLEMENTARES '!$C:$K,2,0),"")))</f>
        <v/>
      </c>
      <c r="D966" s="506" t="str">
        <f>IF($B966="","",IFERROR(VLOOKUP($B966,SERVIÇOS!$A:$F,3,0),IFERROR(VLOOKUP($B966,'COMPOSIÇÕES COMPLEMENTARES '!$C:$K,3,0),"")))</f>
        <v/>
      </c>
      <c r="E966" s="507"/>
      <c r="F966" s="508" t="str">
        <f>IF($B966="","",IFERROR(VLOOKUP($B966,SERVIÇOS!$A:$F,4,0),IFERROR(VLOOKUP($B966,'COMPOSIÇÕES COMPLEMENTARES '!$C:$K,6,0),"")))</f>
        <v/>
      </c>
      <c r="G966" s="508" t="str">
        <f>IF($B966="","",IFERROR(VLOOKUP($B966,SERVIÇOS!$A:$F,5,0),IFERROR(VLOOKUP($B966,'COMPOSIÇÕES COMPLEMENTARES '!$C:$K,7,0),"")))</f>
        <v/>
      </c>
      <c r="H966" s="508" t="str">
        <f t="shared" si="82"/>
        <v/>
      </c>
      <c r="I966" s="508" t="str">
        <f t="shared" si="83"/>
        <v/>
      </c>
      <c r="J966" s="508" t="str">
        <f t="shared" si="84"/>
        <v/>
      </c>
      <c r="K966" s="508" t="str">
        <f t="shared" si="85"/>
        <v/>
      </c>
      <c r="L966" s="508"/>
    </row>
    <row r="967" spans="1:12">
      <c r="A967" s="503"/>
      <c r="B967" s="504"/>
      <c r="C967" s="505" t="str">
        <f>IF($B967="","",IFERROR(VLOOKUP($B967,SERVIÇOS!$A:$F,2,0),IFERROR(VLOOKUP($B967,'COMPOSIÇÕES COMPLEMENTARES '!$C:$K,2,0),"")))</f>
        <v/>
      </c>
      <c r="D967" s="506" t="str">
        <f>IF($B967="","",IFERROR(VLOOKUP($B967,SERVIÇOS!$A:$F,3,0),IFERROR(VLOOKUP($B967,'COMPOSIÇÕES COMPLEMENTARES '!$C:$K,3,0),"")))</f>
        <v/>
      </c>
      <c r="E967" s="507"/>
      <c r="F967" s="508" t="str">
        <f>IF($B967="","",IFERROR(VLOOKUP($B967,SERVIÇOS!$A:$F,4,0),IFERROR(VLOOKUP($B967,'COMPOSIÇÕES COMPLEMENTARES '!$C:$K,6,0),"")))</f>
        <v/>
      </c>
      <c r="G967" s="508" t="str">
        <f>IF($B967="","",IFERROR(VLOOKUP($B967,SERVIÇOS!$A:$F,5,0),IFERROR(VLOOKUP($B967,'COMPOSIÇÕES COMPLEMENTARES '!$C:$K,7,0),"")))</f>
        <v/>
      </c>
      <c r="H967" s="508" t="str">
        <f t="shared" si="82"/>
        <v/>
      </c>
      <c r="I967" s="508" t="str">
        <f t="shared" si="83"/>
        <v/>
      </c>
      <c r="J967" s="508" t="str">
        <f t="shared" si="84"/>
        <v/>
      </c>
      <c r="K967" s="508" t="str">
        <f t="shared" si="85"/>
        <v/>
      </c>
      <c r="L967" s="508"/>
    </row>
    <row r="968" spans="1:12">
      <c r="A968" s="503"/>
      <c r="B968" s="504"/>
      <c r="C968" s="505" t="str">
        <f>IF($B968="","",IFERROR(VLOOKUP($B968,SERVIÇOS!$A:$F,2,0),IFERROR(VLOOKUP($B968,'COMPOSIÇÕES COMPLEMENTARES '!$C:$K,2,0),"")))</f>
        <v/>
      </c>
      <c r="D968" s="506" t="str">
        <f>IF($B968="","",IFERROR(VLOOKUP($B968,SERVIÇOS!$A:$F,3,0),IFERROR(VLOOKUP($B968,'COMPOSIÇÕES COMPLEMENTARES '!$C:$K,3,0),"")))</f>
        <v/>
      </c>
      <c r="E968" s="507"/>
      <c r="F968" s="508" t="str">
        <f>IF($B968="","",IFERROR(VLOOKUP($B968,SERVIÇOS!$A:$F,4,0),IFERROR(VLOOKUP($B968,'COMPOSIÇÕES COMPLEMENTARES '!$C:$K,6,0),"")))</f>
        <v/>
      </c>
      <c r="G968" s="508" t="str">
        <f>IF($B968="","",IFERROR(VLOOKUP($B968,SERVIÇOS!$A:$F,5,0),IFERROR(VLOOKUP($B968,'COMPOSIÇÕES COMPLEMENTARES '!$C:$K,7,0),"")))</f>
        <v/>
      </c>
      <c r="H968" s="508" t="str">
        <f t="shared" si="82"/>
        <v/>
      </c>
      <c r="I968" s="508" t="str">
        <f t="shared" si="83"/>
        <v/>
      </c>
      <c r="J968" s="508" t="str">
        <f t="shared" si="84"/>
        <v/>
      </c>
      <c r="K968" s="508" t="str">
        <f t="shared" si="85"/>
        <v/>
      </c>
      <c r="L968" s="508"/>
    </row>
    <row r="969" spans="1:12">
      <c r="A969" s="503"/>
      <c r="B969" s="504"/>
      <c r="C969" s="505" t="str">
        <f>IF($B969="","",IFERROR(VLOOKUP($B969,SERVIÇOS!$A:$F,2,0),IFERROR(VLOOKUP($B969,'COMPOSIÇÕES COMPLEMENTARES '!$C:$K,2,0),"")))</f>
        <v/>
      </c>
      <c r="D969" s="506" t="str">
        <f>IF($B969="","",IFERROR(VLOOKUP($B969,SERVIÇOS!$A:$F,3,0),IFERROR(VLOOKUP($B969,'COMPOSIÇÕES COMPLEMENTARES '!$C:$K,3,0),"")))</f>
        <v/>
      </c>
      <c r="E969" s="507"/>
      <c r="F969" s="508" t="str">
        <f>IF($B969="","",IFERROR(VLOOKUP($B969,SERVIÇOS!$A:$F,4,0),IFERROR(VLOOKUP($B969,'COMPOSIÇÕES COMPLEMENTARES '!$C:$K,6,0),"")))</f>
        <v/>
      </c>
      <c r="G969" s="508" t="str">
        <f>IF($B969="","",IFERROR(VLOOKUP($B969,SERVIÇOS!$A:$F,5,0),IFERROR(VLOOKUP($B969,'COMPOSIÇÕES COMPLEMENTARES '!$C:$K,7,0),"")))</f>
        <v/>
      </c>
      <c r="H969" s="508" t="str">
        <f t="shared" si="82"/>
        <v/>
      </c>
      <c r="I969" s="508" t="str">
        <f t="shared" si="83"/>
        <v/>
      </c>
      <c r="J969" s="508" t="str">
        <f t="shared" si="84"/>
        <v/>
      </c>
      <c r="K969" s="508" t="str">
        <f t="shared" si="85"/>
        <v/>
      </c>
      <c r="L969" s="508"/>
    </row>
    <row r="970" spans="1:12">
      <c r="A970" s="503"/>
      <c r="B970" s="504"/>
      <c r="C970" s="505" t="str">
        <f>IF($B970="","",IFERROR(VLOOKUP($B970,SERVIÇOS!$A:$F,2,0),IFERROR(VLOOKUP($B970,'COMPOSIÇÕES COMPLEMENTARES '!$C:$K,2,0),"")))</f>
        <v/>
      </c>
      <c r="D970" s="506" t="str">
        <f>IF($B970="","",IFERROR(VLOOKUP($B970,SERVIÇOS!$A:$F,3,0),IFERROR(VLOOKUP($B970,'COMPOSIÇÕES COMPLEMENTARES '!$C:$K,3,0),"")))</f>
        <v/>
      </c>
      <c r="E970" s="507"/>
      <c r="F970" s="508" t="str">
        <f>IF($B970="","",IFERROR(VLOOKUP($B970,SERVIÇOS!$A:$F,4,0),IFERROR(VLOOKUP($B970,'COMPOSIÇÕES COMPLEMENTARES '!$C:$K,6,0),"")))</f>
        <v/>
      </c>
      <c r="G970" s="508" t="str">
        <f>IF($B970="","",IFERROR(VLOOKUP($B970,SERVIÇOS!$A:$F,5,0),IFERROR(VLOOKUP($B970,'COMPOSIÇÕES COMPLEMENTARES '!$C:$K,7,0),"")))</f>
        <v/>
      </c>
      <c r="H970" s="508" t="str">
        <f t="shared" si="82"/>
        <v/>
      </c>
      <c r="I970" s="508" t="str">
        <f t="shared" si="83"/>
        <v/>
      </c>
      <c r="J970" s="508" t="str">
        <f t="shared" si="84"/>
        <v/>
      </c>
      <c r="K970" s="508" t="str">
        <f t="shared" si="85"/>
        <v/>
      </c>
      <c r="L970" s="508"/>
    </row>
    <row r="971" spans="1:12">
      <c r="A971" s="503"/>
      <c r="B971" s="504"/>
      <c r="C971" s="505" t="str">
        <f>IF($B971="","",IFERROR(VLOOKUP($B971,SERVIÇOS!$A:$F,2,0),IFERROR(VLOOKUP($B971,'COMPOSIÇÕES COMPLEMENTARES '!$C:$K,2,0),"")))</f>
        <v/>
      </c>
      <c r="D971" s="506" t="str">
        <f>IF($B971="","",IFERROR(VLOOKUP($B971,SERVIÇOS!$A:$F,3,0),IFERROR(VLOOKUP($B971,'COMPOSIÇÕES COMPLEMENTARES '!$C:$K,3,0),"")))</f>
        <v/>
      </c>
      <c r="E971" s="507"/>
      <c r="F971" s="508" t="str">
        <f>IF($B971="","",IFERROR(VLOOKUP($B971,SERVIÇOS!$A:$F,4,0),IFERROR(VLOOKUP($B971,'COMPOSIÇÕES COMPLEMENTARES '!$C:$K,6,0),"")))</f>
        <v/>
      </c>
      <c r="G971" s="508" t="str">
        <f>IF($B971="","",IFERROR(VLOOKUP($B971,SERVIÇOS!$A:$F,5,0),IFERROR(VLOOKUP($B971,'COMPOSIÇÕES COMPLEMENTARES '!$C:$K,7,0),"")))</f>
        <v/>
      </c>
      <c r="H971" s="508" t="str">
        <f t="shared" si="82"/>
        <v/>
      </c>
      <c r="I971" s="508" t="str">
        <f t="shared" si="83"/>
        <v/>
      </c>
      <c r="J971" s="508" t="str">
        <f t="shared" si="84"/>
        <v/>
      </c>
      <c r="K971" s="508" t="str">
        <f t="shared" si="85"/>
        <v/>
      </c>
      <c r="L971" s="508"/>
    </row>
    <row r="972" spans="1:12">
      <c r="A972" s="503"/>
      <c r="B972" s="504"/>
      <c r="C972" s="505" t="str">
        <f>IF($B972="","",IFERROR(VLOOKUP($B972,SERVIÇOS!$A:$F,2,0),IFERROR(VLOOKUP($B972,'COMPOSIÇÕES COMPLEMENTARES '!$C:$K,2,0),"")))</f>
        <v/>
      </c>
      <c r="D972" s="506" t="str">
        <f>IF($B972="","",IFERROR(VLOOKUP($B972,SERVIÇOS!$A:$F,3,0),IFERROR(VLOOKUP($B972,'COMPOSIÇÕES COMPLEMENTARES '!$C:$K,3,0),"")))</f>
        <v/>
      </c>
      <c r="E972" s="507"/>
      <c r="F972" s="508" t="str">
        <f>IF($B972="","",IFERROR(VLOOKUP($B972,SERVIÇOS!$A:$F,4,0),IFERROR(VLOOKUP($B972,'COMPOSIÇÕES COMPLEMENTARES '!$C:$K,6,0),"")))</f>
        <v/>
      </c>
      <c r="G972" s="508" t="str">
        <f>IF($B972="","",IFERROR(VLOOKUP($B972,SERVIÇOS!$A:$F,5,0),IFERROR(VLOOKUP($B972,'COMPOSIÇÕES COMPLEMENTARES '!$C:$K,7,0),"")))</f>
        <v/>
      </c>
      <c r="H972" s="508" t="str">
        <f t="shared" si="82"/>
        <v/>
      </c>
      <c r="I972" s="508" t="str">
        <f t="shared" si="83"/>
        <v/>
      </c>
      <c r="J972" s="508" t="str">
        <f t="shared" si="84"/>
        <v/>
      </c>
      <c r="K972" s="508" t="str">
        <f t="shared" si="85"/>
        <v/>
      </c>
      <c r="L972" s="508"/>
    </row>
    <row r="973" spans="1:12">
      <c r="A973" s="503"/>
      <c r="B973" s="504"/>
      <c r="C973" s="505" t="str">
        <f>IF($B973="","",IFERROR(VLOOKUP($B973,SERVIÇOS!$A:$F,2,0),IFERROR(VLOOKUP($B973,'COMPOSIÇÕES COMPLEMENTARES '!$C:$K,2,0),"")))</f>
        <v/>
      </c>
      <c r="D973" s="506" t="str">
        <f>IF($B973="","",IFERROR(VLOOKUP($B973,SERVIÇOS!$A:$F,3,0),IFERROR(VLOOKUP($B973,'COMPOSIÇÕES COMPLEMENTARES '!$C:$K,3,0),"")))</f>
        <v/>
      </c>
      <c r="E973" s="507"/>
      <c r="F973" s="508" t="str">
        <f>IF($B973="","",IFERROR(VLOOKUP($B973,SERVIÇOS!$A:$F,4,0),IFERROR(VLOOKUP($B973,'COMPOSIÇÕES COMPLEMENTARES '!$C:$K,6,0),"")))</f>
        <v/>
      </c>
      <c r="G973" s="508" t="str">
        <f>IF($B973="","",IFERROR(VLOOKUP($B973,SERVIÇOS!$A:$F,5,0),IFERROR(VLOOKUP($B973,'COMPOSIÇÕES COMPLEMENTARES '!$C:$K,7,0),"")))</f>
        <v/>
      </c>
      <c r="H973" s="508" t="str">
        <f t="shared" si="82"/>
        <v/>
      </c>
      <c r="I973" s="508" t="str">
        <f t="shared" si="83"/>
        <v/>
      </c>
      <c r="J973" s="508" t="str">
        <f t="shared" si="84"/>
        <v/>
      </c>
      <c r="K973" s="508" t="str">
        <f t="shared" si="85"/>
        <v/>
      </c>
      <c r="L973" s="508"/>
    </row>
    <row r="974" spans="1:12">
      <c r="A974" s="503"/>
      <c r="B974" s="504"/>
      <c r="C974" s="505" t="str">
        <f>IF($B974="","",IFERROR(VLOOKUP($B974,SERVIÇOS!$A:$F,2,0),IFERROR(VLOOKUP($B974,'COMPOSIÇÕES COMPLEMENTARES '!$C:$K,2,0),"")))</f>
        <v/>
      </c>
      <c r="D974" s="506" t="str">
        <f>IF($B974="","",IFERROR(VLOOKUP($B974,SERVIÇOS!$A:$F,3,0),IFERROR(VLOOKUP($B974,'COMPOSIÇÕES COMPLEMENTARES '!$C:$K,3,0),"")))</f>
        <v/>
      </c>
      <c r="E974" s="507"/>
      <c r="F974" s="508" t="str">
        <f>IF($B974="","",IFERROR(VLOOKUP($B974,SERVIÇOS!$A:$F,4,0),IFERROR(VLOOKUP($B974,'COMPOSIÇÕES COMPLEMENTARES '!$C:$K,6,0),"")))</f>
        <v/>
      </c>
      <c r="G974" s="508" t="str">
        <f>IF($B974="","",IFERROR(VLOOKUP($B974,SERVIÇOS!$A:$F,5,0),IFERROR(VLOOKUP($B974,'COMPOSIÇÕES COMPLEMENTARES '!$C:$K,7,0),"")))</f>
        <v/>
      </c>
      <c r="H974" s="508" t="str">
        <f t="shared" si="82"/>
        <v/>
      </c>
      <c r="I974" s="508" t="str">
        <f t="shared" si="83"/>
        <v/>
      </c>
      <c r="J974" s="508" t="str">
        <f t="shared" si="84"/>
        <v/>
      </c>
      <c r="K974" s="508" t="str">
        <f t="shared" si="85"/>
        <v/>
      </c>
      <c r="L974" s="508"/>
    </row>
    <row r="975" spans="1:12">
      <c r="A975" s="503"/>
      <c r="B975" s="504"/>
      <c r="C975" s="505" t="str">
        <f>IF($B975="","",IFERROR(VLOOKUP($B975,SERVIÇOS!$A:$F,2,0),IFERROR(VLOOKUP($B975,'COMPOSIÇÕES COMPLEMENTARES '!$C:$K,2,0),"")))</f>
        <v/>
      </c>
      <c r="D975" s="506" t="str">
        <f>IF($B975="","",IFERROR(VLOOKUP($B975,SERVIÇOS!$A:$F,3,0),IFERROR(VLOOKUP($B975,'COMPOSIÇÕES COMPLEMENTARES '!$C:$K,3,0),"")))</f>
        <v/>
      </c>
      <c r="E975" s="507"/>
      <c r="F975" s="508" t="str">
        <f>IF($B975="","",IFERROR(VLOOKUP($B975,SERVIÇOS!$A:$F,4,0),IFERROR(VLOOKUP($B975,'COMPOSIÇÕES COMPLEMENTARES '!$C:$K,6,0),"")))</f>
        <v/>
      </c>
      <c r="G975" s="508" t="str">
        <f>IF($B975="","",IFERROR(VLOOKUP($B975,SERVIÇOS!$A:$F,5,0),IFERROR(VLOOKUP($B975,'COMPOSIÇÕES COMPLEMENTARES '!$C:$K,7,0),"")))</f>
        <v/>
      </c>
      <c r="H975" s="508" t="str">
        <f t="shared" si="82"/>
        <v/>
      </c>
      <c r="I975" s="508" t="str">
        <f t="shared" si="83"/>
        <v/>
      </c>
      <c r="J975" s="508" t="str">
        <f t="shared" si="84"/>
        <v/>
      </c>
      <c r="K975" s="508" t="str">
        <f t="shared" si="85"/>
        <v/>
      </c>
      <c r="L975" s="508"/>
    </row>
    <row r="976" spans="1:12">
      <c r="A976" s="503"/>
      <c r="B976" s="504"/>
      <c r="C976" s="505" t="str">
        <f>IF($B976="","",IFERROR(VLOOKUP($B976,SERVIÇOS!$A:$F,2,0),IFERROR(VLOOKUP($B976,'COMPOSIÇÕES COMPLEMENTARES '!$C:$K,2,0),"")))</f>
        <v/>
      </c>
      <c r="D976" s="506" t="str">
        <f>IF($B976="","",IFERROR(VLOOKUP($B976,SERVIÇOS!$A:$F,3,0),IFERROR(VLOOKUP($B976,'COMPOSIÇÕES COMPLEMENTARES '!$C:$K,3,0),"")))</f>
        <v/>
      </c>
      <c r="E976" s="507"/>
      <c r="F976" s="508" t="str">
        <f>IF($B976="","",IFERROR(VLOOKUP($B976,SERVIÇOS!$A:$F,4,0),IFERROR(VLOOKUP($B976,'COMPOSIÇÕES COMPLEMENTARES '!$C:$K,6,0),"")))</f>
        <v/>
      </c>
      <c r="G976" s="508" t="str">
        <f>IF($B976="","",IFERROR(VLOOKUP($B976,SERVIÇOS!$A:$F,5,0),IFERROR(VLOOKUP($B976,'COMPOSIÇÕES COMPLEMENTARES '!$C:$K,7,0),"")))</f>
        <v/>
      </c>
      <c r="H976" s="508" t="str">
        <f t="shared" si="82"/>
        <v/>
      </c>
      <c r="I976" s="508" t="str">
        <f t="shared" si="83"/>
        <v/>
      </c>
      <c r="J976" s="508" t="str">
        <f t="shared" si="84"/>
        <v/>
      </c>
      <c r="K976" s="508" t="str">
        <f t="shared" si="85"/>
        <v/>
      </c>
      <c r="L976" s="508"/>
    </row>
    <row r="977" spans="1:12">
      <c r="A977" s="503"/>
      <c r="B977" s="504"/>
      <c r="C977" s="505" t="str">
        <f>IF($B977="","",IFERROR(VLOOKUP($B977,SERVIÇOS!$A:$F,2,0),IFERROR(VLOOKUP($B977,'COMPOSIÇÕES COMPLEMENTARES '!$C:$K,2,0),"")))</f>
        <v/>
      </c>
      <c r="D977" s="506" t="str">
        <f>IF($B977="","",IFERROR(VLOOKUP($B977,SERVIÇOS!$A:$F,3,0),IFERROR(VLOOKUP($B977,'COMPOSIÇÕES COMPLEMENTARES '!$C:$K,3,0),"")))</f>
        <v/>
      </c>
      <c r="E977" s="507"/>
      <c r="F977" s="508" t="str">
        <f>IF($B977="","",IFERROR(VLOOKUP($B977,SERVIÇOS!$A:$F,4,0),IFERROR(VLOOKUP($B977,'COMPOSIÇÕES COMPLEMENTARES '!$C:$K,6,0),"")))</f>
        <v/>
      </c>
      <c r="G977" s="508" t="str">
        <f>IF($B977="","",IFERROR(VLOOKUP($B977,SERVIÇOS!$A:$F,5,0),IFERROR(VLOOKUP($B977,'COMPOSIÇÕES COMPLEMENTARES '!$C:$K,7,0),"")))</f>
        <v/>
      </c>
      <c r="H977" s="508" t="str">
        <f t="shared" si="82"/>
        <v/>
      </c>
      <c r="I977" s="508" t="str">
        <f t="shared" si="83"/>
        <v/>
      </c>
      <c r="J977" s="508" t="str">
        <f t="shared" si="84"/>
        <v/>
      </c>
      <c r="K977" s="508" t="str">
        <f t="shared" si="85"/>
        <v/>
      </c>
      <c r="L977" s="508"/>
    </row>
    <row r="978" spans="1:12">
      <c r="A978" s="503"/>
      <c r="B978" s="504"/>
      <c r="C978" s="505" t="str">
        <f>IF($B978="","",IFERROR(VLOOKUP($B978,SERVIÇOS!$A:$F,2,0),IFERROR(VLOOKUP($B978,'COMPOSIÇÕES COMPLEMENTARES '!$C:$K,2,0),"")))</f>
        <v/>
      </c>
      <c r="D978" s="506" t="str">
        <f>IF($B978="","",IFERROR(VLOOKUP($B978,SERVIÇOS!$A:$F,3,0),IFERROR(VLOOKUP($B978,'COMPOSIÇÕES COMPLEMENTARES '!$C:$K,3,0),"")))</f>
        <v/>
      </c>
      <c r="E978" s="507"/>
      <c r="F978" s="508" t="str">
        <f>IF($B978="","",IFERROR(VLOOKUP($B978,SERVIÇOS!$A:$F,4,0),IFERROR(VLOOKUP($B978,'COMPOSIÇÕES COMPLEMENTARES '!$C:$K,6,0),"")))</f>
        <v/>
      </c>
      <c r="G978" s="508" t="str">
        <f>IF($B978="","",IFERROR(VLOOKUP($B978,SERVIÇOS!$A:$F,5,0),IFERROR(VLOOKUP($B978,'COMPOSIÇÕES COMPLEMENTARES '!$C:$K,7,0),"")))</f>
        <v/>
      </c>
      <c r="H978" s="508" t="str">
        <f t="shared" si="82"/>
        <v/>
      </c>
      <c r="I978" s="508" t="str">
        <f t="shared" si="83"/>
        <v/>
      </c>
      <c r="J978" s="508" t="str">
        <f t="shared" si="84"/>
        <v/>
      </c>
      <c r="K978" s="508" t="str">
        <f t="shared" si="85"/>
        <v/>
      </c>
      <c r="L978" s="508"/>
    </row>
    <row r="979" spans="1:12">
      <c r="A979" s="503"/>
      <c r="B979" s="504"/>
      <c r="C979" s="505" t="str">
        <f>IF($B979="","",IFERROR(VLOOKUP($B979,SERVIÇOS!$A:$F,2,0),IFERROR(VLOOKUP($B979,'COMPOSIÇÕES COMPLEMENTARES '!$C:$K,2,0),"")))</f>
        <v/>
      </c>
      <c r="D979" s="506" t="str">
        <f>IF($B979="","",IFERROR(VLOOKUP($B979,SERVIÇOS!$A:$F,3,0),IFERROR(VLOOKUP($B979,'COMPOSIÇÕES COMPLEMENTARES '!$C:$K,3,0),"")))</f>
        <v/>
      </c>
      <c r="E979" s="507"/>
      <c r="F979" s="508" t="str">
        <f>IF($B979="","",IFERROR(VLOOKUP($B979,SERVIÇOS!$A:$F,4,0),IFERROR(VLOOKUP($B979,'COMPOSIÇÕES COMPLEMENTARES '!$C:$K,6,0),"")))</f>
        <v/>
      </c>
      <c r="G979" s="508" t="str">
        <f>IF($B979="","",IFERROR(VLOOKUP($B979,SERVIÇOS!$A:$F,5,0),IFERROR(VLOOKUP($B979,'COMPOSIÇÕES COMPLEMENTARES '!$C:$K,7,0),"")))</f>
        <v/>
      </c>
      <c r="H979" s="508" t="str">
        <f t="shared" si="82"/>
        <v/>
      </c>
      <c r="I979" s="508" t="str">
        <f t="shared" si="83"/>
        <v/>
      </c>
      <c r="J979" s="508" t="str">
        <f t="shared" si="84"/>
        <v/>
      </c>
      <c r="K979" s="508" t="str">
        <f t="shared" si="85"/>
        <v/>
      </c>
      <c r="L979" s="508"/>
    </row>
    <row r="980" spans="1:12">
      <c r="A980" s="503"/>
      <c r="B980" s="504"/>
      <c r="C980" s="505" t="str">
        <f>IF($B980="","",IFERROR(VLOOKUP($B980,SERVIÇOS!$A:$F,2,0),IFERROR(VLOOKUP($B980,'COMPOSIÇÕES COMPLEMENTARES '!$C:$K,2,0),"")))</f>
        <v/>
      </c>
      <c r="D980" s="506" t="str">
        <f>IF($B980="","",IFERROR(VLOOKUP($B980,SERVIÇOS!$A:$F,3,0),IFERROR(VLOOKUP($B980,'COMPOSIÇÕES COMPLEMENTARES '!$C:$K,3,0),"")))</f>
        <v/>
      </c>
      <c r="E980" s="507"/>
      <c r="F980" s="508" t="str">
        <f>IF($B980="","",IFERROR(VLOOKUP($B980,SERVIÇOS!$A:$F,4,0),IFERROR(VLOOKUP($B980,'COMPOSIÇÕES COMPLEMENTARES '!$C:$K,6,0),"")))</f>
        <v/>
      </c>
      <c r="G980" s="508" t="str">
        <f>IF($B980="","",IFERROR(VLOOKUP($B980,SERVIÇOS!$A:$F,5,0),IFERROR(VLOOKUP($B980,'COMPOSIÇÕES COMPLEMENTARES '!$C:$K,7,0),"")))</f>
        <v/>
      </c>
      <c r="H980" s="508" t="str">
        <f t="shared" si="82"/>
        <v/>
      </c>
      <c r="I980" s="508" t="str">
        <f t="shared" si="83"/>
        <v/>
      </c>
      <c r="J980" s="508" t="str">
        <f t="shared" si="84"/>
        <v/>
      </c>
      <c r="K980" s="508" t="str">
        <f t="shared" si="85"/>
        <v/>
      </c>
      <c r="L980" s="508"/>
    </row>
    <row r="981" spans="1:12">
      <c r="A981" s="503"/>
      <c r="B981" s="504"/>
      <c r="C981" s="505" t="str">
        <f>IF($B981="","",IFERROR(VLOOKUP($B981,SERVIÇOS!$A:$F,2,0),IFERROR(VLOOKUP($B981,'COMPOSIÇÕES COMPLEMENTARES '!$C:$K,2,0),"")))</f>
        <v/>
      </c>
      <c r="D981" s="506" t="str">
        <f>IF($B981="","",IFERROR(VLOOKUP($B981,SERVIÇOS!$A:$F,3,0),IFERROR(VLOOKUP($B981,'COMPOSIÇÕES COMPLEMENTARES '!$C:$K,3,0),"")))</f>
        <v/>
      </c>
      <c r="E981" s="507"/>
      <c r="F981" s="508" t="str">
        <f>IF($B981="","",IFERROR(VLOOKUP($B981,SERVIÇOS!$A:$F,4,0),IFERROR(VLOOKUP($B981,'COMPOSIÇÕES COMPLEMENTARES '!$C:$K,6,0),"")))</f>
        <v/>
      </c>
      <c r="G981" s="508" t="str">
        <f>IF($B981="","",IFERROR(VLOOKUP($B981,SERVIÇOS!$A:$F,5,0),IFERROR(VLOOKUP($B981,'COMPOSIÇÕES COMPLEMENTARES '!$C:$K,7,0),"")))</f>
        <v/>
      </c>
      <c r="H981" s="508" t="str">
        <f t="shared" si="82"/>
        <v/>
      </c>
      <c r="I981" s="508" t="str">
        <f t="shared" si="83"/>
        <v/>
      </c>
      <c r="J981" s="508" t="str">
        <f t="shared" si="84"/>
        <v/>
      </c>
      <c r="K981" s="508" t="str">
        <f t="shared" si="85"/>
        <v/>
      </c>
      <c r="L981" s="508"/>
    </row>
    <row r="982" spans="1:12">
      <c r="A982" s="503"/>
      <c r="B982" s="504"/>
      <c r="C982" s="505" t="str">
        <f>IF($B982="","",IFERROR(VLOOKUP($B982,SERVIÇOS!$A:$F,2,0),IFERROR(VLOOKUP($B982,'COMPOSIÇÕES COMPLEMENTARES '!$C:$K,2,0),"")))</f>
        <v/>
      </c>
      <c r="D982" s="506" t="str">
        <f>IF($B982="","",IFERROR(VLOOKUP($B982,SERVIÇOS!$A:$F,3,0),IFERROR(VLOOKUP($B982,'COMPOSIÇÕES COMPLEMENTARES '!$C:$K,3,0),"")))</f>
        <v/>
      </c>
      <c r="E982" s="507"/>
      <c r="F982" s="508" t="str">
        <f>IF($B982="","",IFERROR(VLOOKUP($B982,SERVIÇOS!$A:$F,4,0),IFERROR(VLOOKUP($B982,'COMPOSIÇÕES COMPLEMENTARES '!$C:$K,6,0),"")))</f>
        <v/>
      </c>
      <c r="G982" s="508" t="str">
        <f>IF($B982="","",IFERROR(VLOOKUP($B982,SERVIÇOS!$A:$F,5,0),IFERROR(VLOOKUP($B982,'COMPOSIÇÕES COMPLEMENTARES '!$C:$K,7,0),"")))</f>
        <v/>
      </c>
      <c r="H982" s="508" t="str">
        <f t="shared" si="82"/>
        <v/>
      </c>
      <c r="I982" s="508" t="str">
        <f t="shared" si="83"/>
        <v/>
      </c>
      <c r="J982" s="508" t="str">
        <f t="shared" si="84"/>
        <v/>
      </c>
      <c r="K982" s="508" t="str">
        <f t="shared" si="85"/>
        <v/>
      </c>
      <c r="L982" s="508"/>
    </row>
    <row r="983" spans="1:12">
      <c r="A983" s="503"/>
      <c r="B983" s="504"/>
      <c r="C983" s="505" t="str">
        <f>IF($B983="","",IFERROR(VLOOKUP($B983,SERVIÇOS!$A:$F,2,0),IFERROR(VLOOKUP($B983,'COMPOSIÇÕES COMPLEMENTARES '!$C:$K,2,0),"")))</f>
        <v/>
      </c>
      <c r="D983" s="506" t="str">
        <f>IF($B983="","",IFERROR(VLOOKUP($B983,SERVIÇOS!$A:$F,3,0),IFERROR(VLOOKUP($B983,'COMPOSIÇÕES COMPLEMENTARES '!$C:$K,3,0),"")))</f>
        <v/>
      </c>
      <c r="E983" s="507"/>
      <c r="F983" s="508" t="str">
        <f>IF($B983="","",IFERROR(VLOOKUP($B983,SERVIÇOS!$A:$F,4,0),IFERROR(VLOOKUP($B983,'COMPOSIÇÕES COMPLEMENTARES '!$C:$K,6,0),"")))</f>
        <v/>
      </c>
      <c r="G983" s="508" t="str">
        <f>IF($B983="","",IFERROR(VLOOKUP($B983,SERVIÇOS!$A:$F,5,0),IFERROR(VLOOKUP($B983,'COMPOSIÇÕES COMPLEMENTARES '!$C:$K,7,0),"")))</f>
        <v/>
      </c>
      <c r="H983" s="508" t="str">
        <f t="shared" ref="H983:H1009" si="86">IF(E983="","",F983+G983)</f>
        <v/>
      </c>
      <c r="I983" s="508" t="str">
        <f t="shared" ref="I983:I1009" si="87">IF(E983="","",ROUND((E983*F983),2))</f>
        <v/>
      </c>
      <c r="J983" s="508" t="str">
        <f t="shared" ref="J983:J1009" si="88">IF(E983="","",ROUND((E983*G983),2))</f>
        <v/>
      </c>
      <c r="K983" s="508" t="str">
        <f t="shared" ref="K983:K1009" si="89">IF(E983="","",ROUND((E983*H983),2))</f>
        <v/>
      </c>
      <c r="L983" s="508"/>
    </row>
    <row r="984" spans="1:12">
      <c r="A984" s="503"/>
      <c r="B984" s="504"/>
      <c r="C984" s="505" t="str">
        <f>IF($B984="","",IFERROR(VLOOKUP($B984,SERVIÇOS!$A:$F,2,0),IFERROR(VLOOKUP($B984,'COMPOSIÇÕES COMPLEMENTARES '!$C:$K,2,0),"")))</f>
        <v/>
      </c>
      <c r="D984" s="506" t="str">
        <f>IF($B984="","",IFERROR(VLOOKUP($B984,SERVIÇOS!$A:$F,3,0),IFERROR(VLOOKUP($B984,'COMPOSIÇÕES COMPLEMENTARES '!$C:$K,3,0),"")))</f>
        <v/>
      </c>
      <c r="E984" s="507"/>
      <c r="F984" s="508" t="str">
        <f>IF($B984="","",IFERROR(VLOOKUP($B984,SERVIÇOS!$A:$F,4,0),IFERROR(VLOOKUP($B984,'COMPOSIÇÕES COMPLEMENTARES '!$C:$K,6,0),"")))</f>
        <v/>
      </c>
      <c r="G984" s="508" t="str">
        <f>IF($B984="","",IFERROR(VLOOKUP($B984,SERVIÇOS!$A:$F,5,0),IFERROR(VLOOKUP($B984,'COMPOSIÇÕES COMPLEMENTARES '!$C:$K,7,0),"")))</f>
        <v/>
      </c>
      <c r="H984" s="508" t="str">
        <f t="shared" si="86"/>
        <v/>
      </c>
      <c r="I984" s="508" t="str">
        <f t="shared" si="87"/>
        <v/>
      </c>
      <c r="J984" s="508" t="str">
        <f t="shared" si="88"/>
        <v/>
      </c>
      <c r="K984" s="508" t="str">
        <f t="shared" si="89"/>
        <v/>
      </c>
      <c r="L984" s="508"/>
    </row>
    <row r="985" spans="1:12">
      <c r="A985" s="503"/>
      <c r="B985" s="504"/>
      <c r="C985" s="505" t="str">
        <f>IF($B985="","",IFERROR(VLOOKUP($B985,SERVIÇOS!$A:$F,2,0),IFERROR(VLOOKUP($B985,'COMPOSIÇÕES COMPLEMENTARES '!$C:$K,2,0),"")))</f>
        <v/>
      </c>
      <c r="D985" s="506" t="str">
        <f>IF($B985="","",IFERROR(VLOOKUP($B985,SERVIÇOS!$A:$F,3,0),IFERROR(VLOOKUP($B985,'COMPOSIÇÕES COMPLEMENTARES '!$C:$K,3,0),"")))</f>
        <v/>
      </c>
      <c r="E985" s="507"/>
      <c r="F985" s="508" t="str">
        <f>IF($B985="","",IFERROR(VLOOKUP($B985,SERVIÇOS!$A:$F,4,0),IFERROR(VLOOKUP($B985,'COMPOSIÇÕES COMPLEMENTARES '!$C:$K,6,0),"")))</f>
        <v/>
      </c>
      <c r="G985" s="508" t="str">
        <f>IF($B985="","",IFERROR(VLOOKUP($B985,SERVIÇOS!$A:$F,5,0),IFERROR(VLOOKUP($B985,'COMPOSIÇÕES COMPLEMENTARES '!$C:$K,7,0),"")))</f>
        <v/>
      </c>
      <c r="H985" s="508" t="str">
        <f t="shared" si="86"/>
        <v/>
      </c>
      <c r="I985" s="508" t="str">
        <f t="shared" si="87"/>
        <v/>
      </c>
      <c r="J985" s="508" t="str">
        <f t="shared" si="88"/>
        <v/>
      </c>
      <c r="K985" s="508" t="str">
        <f t="shared" si="89"/>
        <v/>
      </c>
      <c r="L985" s="508"/>
    </row>
    <row r="986" spans="1:12">
      <c r="A986" s="503"/>
      <c r="B986" s="504"/>
      <c r="C986" s="505" t="str">
        <f>IF($B986="","",IFERROR(VLOOKUP($B986,SERVIÇOS!$A:$F,2,0),IFERROR(VLOOKUP($B986,'COMPOSIÇÕES COMPLEMENTARES '!$C:$K,2,0),"")))</f>
        <v/>
      </c>
      <c r="D986" s="506" t="str">
        <f>IF($B986="","",IFERROR(VLOOKUP($B986,SERVIÇOS!$A:$F,3,0),IFERROR(VLOOKUP($B986,'COMPOSIÇÕES COMPLEMENTARES '!$C:$K,3,0),"")))</f>
        <v/>
      </c>
      <c r="E986" s="507"/>
      <c r="F986" s="508" t="str">
        <f>IF($B986="","",IFERROR(VLOOKUP($B986,SERVIÇOS!$A:$F,4,0),IFERROR(VLOOKUP($B986,'COMPOSIÇÕES COMPLEMENTARES '!$C:$K,6,0),"")))</f>
        <v/>
      </c>
      <c r="G986" s="508" t="str">
        <f>IF($B986="","",IFERROR(VLOOKUP($B986,SERVIÇOS!$A:$F,5,0),IFERROR(VLOOKUP($B986,'COMPOSIÇÕES COMPLEMENTARES '!$C:$K,7,0),"")))</f>
        <v/>
      </c>
      <c r="H986" s="508" t="str">
        <f t="shared" si="86"/>
        <v/>
      </c>
      <c r="I986" s="508" t="str">
        <f t="shared" si="87"/>
        <v/>
      </c>
      <c r="J986" s="508" t="str">
        <f t="shared" si="88"/>
        <v/>
      </c>
      <c r="K986" s="508" t="str">
        <f t="shared" si="89"/>
        <v/>
      </c>
      <c r="L986" s="508"/>
    </row>
    <row r="987" spans="1:12">
      <c r="A987" s="503"/>
      <c r="B987" s="504"/>
      <c r="C987" s="505" t="str">
        <f>IF($B987="","",IFERROR(VLOOKUP($B987,SERVIÇOS!$A:$F,2,0),IFERROR(VLOOKUP($B987,'COMPOSIÇÕES COMPLEMENTARES '!$C:$K,2,0),"")))</f>
        <v/>
      </c>
      <c r="D987" s="506" t="str">
        <f>IF($B987="","",IFERROR(VLOOKUP($B987,SERVIÇOS!$A:$F,3,0),IFERROR(VLOOKUP($B987,'COMPOSIÇÕES COMPLEMENTARES '!$C:$K,3,0),"")))</f>
        <v/>
      </c>
      <c r="E987" s="507"/>
      <c r="F987" s="508" t="str">
        <f>IF($B987="","",IFERROR(VLOOKUP($B987,SERVIÇOS!$A:$F,4,0),IFERROR(VLOOKUP($B987,'COMPOSIÇÕES COMPLEMENTARES '!$C:$K,6,0),"")))</f>
        <v/>
      </c>
      <c r="G987" s="508" t="str">
        <f>IF($B987="","",IFERROR(VLOOKUP($B987,SERVIÇOS!$A:$F,5,0),IFERROR(VLOOKUP($B987,'COMPOSIÇÕES COMPLEMENTARES '!$C:$K,7,0),"")))</f>
        <v/>
      </c>
      <c r="H987" s="508" t="str">
        <f t="shared" si="86"/>
        <v/>
      </c>
      <c r="I987" s="508" t="str">
        <f t="shared" si="87"/>
        <v/>
      </c>
      <c r="J987" s="508" t="str">
        <f t="shared" si="88"/>
        <v/>
      </c>
      <c r="K987" s="508" t="str">
        <f t="shared" si="89"/>
        <v/>
      </c>
      <c r="L987" s="508"/>
    </row>
    <row r="988" spans="1:12">
      <c r="A988" s="503"/>
      <c r="B988" s="504"/>
      <c r="C988" s="505" t="str">
        <f>IF($B988="","",IFERROR(VLOOKUP($B988,SERVIÇOS!$A:$F,2,0),IFERROR(VLOOKUP($B988,'COMPOSIÇÕES COMPLEMENTARES '!$C:$K,2,0),"")))</f>
        <v/>
      </c>
      <c r="D988" s="506" t="str">
        <f>IF($B988="","",IFERROR(VLOOKUP($B988,SERVIÇOS!$A:$F,3,0),IFERROR(VLOOKUP($B988,'COMPOSIÇÕES COMPLEMENTARES '!$C:$K,3,0),"")))</f>
        <v/>
      </c>
      <c r="E988" s="507"/>
      <c r="F988" s="508" t="str">
        <f>IF($B988="","",IFERROR(VLOOKUP($B988,SERVIÇOS!$A:$F,4,0),IFERROR(VLOOKUP($B988,'COMPOSIÇÕES COMPLEMENTARES '!$C:$K,6,0),"")))</f>
        <v/>
      </c>
      <c r="G988" s="508" t="str">
        <f>IF($B988="","",IFERROR(VLOOKUP($B988,SERVIÇOS!$A:$F,5,0),IFERROR(VLOOKUP($B988,'COMPOSIÇÕES COMPLEMENTARES '!$C:$K,7,0),"")))</f>
        <v/>
      </c>
      <c r="H988" s="508" t="str">
        <f t="shared" si="86"/>
        <v/>
      </c>
      <c r="I988" s="508" t="str">
        <f t="shared" si="87"/>
        <v/>
      </c>
      <c r="J988" s="508" t="str">
        <f t="shared" si="88"/>
        <v/>
      </c>
      <c r="K988" s="508" t="str">
        <f t="shared" si="89"/>
        <v/>
      </c>
      <c r="L988" s="508"/>
    </row>
    <row r="989" spans="1:12">
      <c r="A989" s="503"/>
      <c r="B989" s="504"/>
      <c r="C989" s="505" t="str">
        <f>IF($B989="","",IFERROR(VLOOKUP($B989,SERVIÇOS!$A:$F,2,0),IFERROR(VLOOKUP($B989,'COMPOSIÇÕES COMPLEMENTARES '!$C:$K,2,0),"")))</f>
        <v/>
      </c>
      <c r="D989" s="506" t="str">
        <f>IF($B989="","",IFERROR(VLOOKUP($B989,SERVIÇOS!$A:$F,3,0),IFERROR(VLOOKUP($B989,'COMPOSIÇÕES COMPLEMENTARES '!$C:$K,3,0),"")))</f>
        <v/>
      </c>
      <c r="E989" s="507"/>
      <c r="F989" s="508" t="str">
        <f>IF($B989="","",IFERROR(VLOOKUP($B989,SERVIÇOS!$A:$F,4,0),IFERROR(VLOOKUP($B989,'COMPOSIÇÕES COMPLEMENTARES '!$C:$K,6,0),"")))</f>
        <v/>
      </c>
      <c r="G989" s="508" t="str">
        <f>IF($B989="","",IFERROR(VLOOKUP($B989,SERVIÇOS!$A:$F,5,0),IFERROR(VLOOKUP($B989,'COMPOSIÇÕES COMPLEMENTARES '!$C:$K,7,0),"")))</f>
        <v/>
      </c>
      <c r="H989" s="508" t="str">
        <f t="shared" si="86"/>
        <v/>
      </c>
      <c r="I989" s="508" t="str">
        <f t="shared" si="87"/>
        <v/>
      </c>
      <c r="J989" s="508" t="str">
        <f t="shared" si="88"/>
        <v/>
      </c>
      <c r="K989" s="508" t="str">
        <f t="shared" si="89"/>
        <v/>
      </c>
      <c r="L989" s="508"/>
    </row>
    <row r="990" spans="1:12">
      <c r="A990" s="503"/>
      <c r="B990" s="504"/>
      <c r="C990" s="505" t="str">
        <f>IF($B990="","",IFERROR(VLOOKUP($B990,SERVIÇOS!$A:$F,2,0),IFERROR(VLOOKUP($B990,'COMPOSIÇÕES COMPLEMENTARES '!$C:$K,2,0),"")))</f>
        <v/>
      </c>
      <c r="D990" s="506" t="str">
        <f>IF($B990="","",IFERROR(VLOOKUP($B990,SERVIÇOS!$A:$F,3,0),IFERROR(VLOOKUP($B990,'COMPOSIÇÕES COMPLEMENTARES '!$C:$K,3,0),"")))</f>
        <v/>
      </c>
      <c r="E990" s="507"/>
      <c r="F990" s="508" t="str">
        <f>IF($B990="","",IFERROR(VLOOKUP($B990,SERVIÇOS!$A:$F,4,0),IFERROR(VLOOKUP($B990,'COMPOSIÇÕES COMPLEMENTARES '!$C:$K,6,0),"")))</f>
        <v/>
      </c>
      <c r="G990" s="508" t="str">
        <f>IF($B990="","",IFERROR(VLOOKUP($B990,SERVIÇOS!$A:$F,5,0),IFERROR(VLOOKUP($B990,'COMPOSIÇÕES COMPLEMENTARES '!$C:$K,7,0),"")))</f>
        <v/>
      </c>
      <c r="H990" s="508" t="str">
        <f t="shared" si="86"/>
        <v/>
      </c>
      <c r="I990" s="508" t="str">
        <f t="shared" si="87"/>
        <v/>
      </c>
      <c r="J990" s="508" t="str">
        <f t="shared" si="88"/>
        <v/>
      </c>
      <c r="K990" s="508" t="str">
        <f t="shared" si="89"/>
        <v/>
      </c>
      <c r="L990" s="508"/>
    </row>
    <row r="991" spans="1:12">
      <c r="A991" s="503"/>
      <c r="B991" s="504"/>
      <c r="C991" s="505" t="str">
        <f>IF($B991="","",IFERROR(VLOOKUP($B991,SERVIÇOS!$A:$F,2,0),IFERROR(VLOOKUP($B991,'COMPOSIÇÕES COMPLEMENTARES '!$C:$K,2,0),"")))</f>
        <v/>
      </c>
      <c r="D991" s="506" t="str">
        <f>IF($B991="","",IFERROR(VLOOKUP($B991,SERVIÇOS!$A:$F,3,0),IFERROR(VLOOKUP($B991,'COMPOSIÇÕES COMPLEMENTARES '!$C:$K,3,0),"")))</f>
        <v/>
      </c>
      <c r="E991" s="507"/>
      <c r="F991" s="508" t="str">
        <f>IF($B991="","",IFERROR(VLOOKUP($B991,SERVIÇOS!$A:$F,4,0),IFERROR(VLOOKUP($B991,'COMPOSIÇÕES COMPLEMENTARES '!$C:$K,6,0),"")))</f>
        <v/>
      </c>
      <c r="G991" s="508" t="str">
        <f>IF($B991="","",IFERROR(VLOOKUP($B991,SERVIÇOS!$A:$F,5,0),IFERROR(VLOOKUP($B991,'COMPOSIÇÕES COMPLEMENTARES '!$C:$K,7,0),"")))</f>
        <v/>
      </c>
      <c r="H991" s="508" t="str">
        <f t="shared" si="86"/>
        <v/>
      </c>
      <c r="I991" s="508" t="str">
        <f t="shared" si="87"/>
        <v/>
      </c>
      <c r="J991" s="508" t="str">
        <f t="shared" si="88"/>
        <v/>
      </c>
      <c r="K991" s="508" t="str">
        <f t="shared" si="89"/>
        <v/>
      </c>
      <c r="L991" s="508"/>
    </row>
    <row r="992" spans="1:12">
      <c r="A992" s="503"/>
      <c r="B992" s="504"/>
      <c r="C992" s="505" t="str">
        <f>IF($B992="","",IFERROR(VLOOKUP($B992,SERVIÇOS!$A:$F,2,0),IFERROR(VLOOKUP($B992,'COMPOSIÇÕES COMPLEMENTARES '!$C:$K,2,0),"")))</f>
        <v/>
      </c>
      <c r="D992" s="506" t="str">
        <f>IF($B992="","",IFERROR(VLOOKUP($B992,SERVIÇOS!$A:$F,3,0),IFERROR(VLOOKUP($B992,'COMPOSIÇÕES COMPLEMENTARES '!$C:$K,3,0),"")))</f>
        <v/>
      </c>
      <c r="E992" s="507"/>
      <c r="F992" s="508" t="str">
        <f>IF($B992="","",IFERROR(VLOOKUP($B992,SERVIÇOS!$A:$F,4,0),IFERROR(VLOOKUP($B992,'COMPOSIÇÕES COMPLEMENTARES '!$C:$K,6,0),"")))</f>
        <v/>
      </c>
      <c r="G992" s="508" t="str">
        <f>IF($B992="","",IFERROR(VLOOKUP($B992,SERVIÇOS!$A:$F,5,0),IFERROR(VLOOKUP($B992,'COMPOSIÇÕES COMPLEMENTARES '!$C:$K,7,0),"")))</f>
        <v/>
      </c>
      <c r="H992" s="508" t="str">
        <f t="shared" si="86"/>
        <v/>
      </c>
      <c r="I992" s="508" t="str">
        <f t="shared" si="87"/>
        <v/>
      </c>
      <c r="J992" s="508" t="str">
        <f t="shared" si="88"/>
        <v/>
      </c>
      <c r="K992" s="508" t="str">
        <f t="shared" si="89"/>
        <v/>
      </c>
      <c r="L992" s="508"/>
    </row>
    <row r="993" spans="1:12">
      <c r="A993" s="503"/>
      <c r="B993" s="504"/>
      <c r="C993" s="505" t="str">
        <f>IF($B993="","",IFERROR(VLOOKUP($B993,SERVIÇOS!$A:$F,2,0),IFERROR(VLOOKUP($B993,'COMPOSIÇÕES COMPLEMENTARES '!$C:$K,2,0),"")))</f>
        <v/>
      </c>
      <c r="D993" s="506" t="str">
        <f>IF($B993="","",IFERROR(VLOOKUP($B993,SERVIÇOS!$A:$F,3,0),IFERROR(VLOOKUP($B993,'COMPOSIÇÕES COMPLEMENTARES '!$C:$K,3,0),"")))</f>
        <v/>
      </c>
      <c r="E993" s="507"/>
      <c r="F993" s="508" t="str">
        <f>IF($B993="","",IFERROR(VLOOKUP($B993,SERVIÇOS!$A:$F,4,0),IFERROR(VLOOKUP($B993,'COMPOSIÇÕES COMPLEMENTARES '!$C:$K,6,0),"")))</f>
        <v/>
      </c>
      <c r="G993" s="508" t="str">
        <f>IF($B993="","",IFERROR(VLOOKUP($B993,SERVIÇOS!$A:$F,5,0),IFERROR(VLOOKUP($B993,'COMPOSIÇÕES COMPLEMENTARES '!$C:$K,7,0),"")))</f>
        <v/>
      </c>
      <c r="H993" s="508" t="str">
        <f t="shared" si="86"/>
        <v/>
      </c>
      <c r="I993" s="508" t="str">
        <f t="shared" si="87"/>
        <v/>
      </c>
      <c r="J993" s="508" t="str">
        <f t="shared" si="88"/>
        <v/>
      </c>
      <c r="K993" s="508" t="str">
        <f t="shared" si="89"/>
        <v/>
      </c>
      <c r="L993" s="508"/>
    </row>
    <row r="994" spans="1:12">
      <c r="A994" s="503"/>
      <c r="B994" s="504"/>
      <c r="C994" s="505" t="str">
        <f>IF($B994="","",IFERROR(VLOOKUP($B994,SERVIÇOS!$A:$F,2,0),IFERROR(VLOOKUP($B994,'COMPOSIÇÕES COMPLEMENTARES '!$C:$K,2,0),"")))</f>
        <v/>
      </c>
      <c r="D994" s="506" t="str">
        <f>IF($B994="","",IFERROR(VLOOKUP($B994,SERVIÇOS!$A:$F,3,0),IFERROR(VLOOKUP($B994,'COMPOSIÇÕES COMPLEMENTARES '!$C:$K,3,0),"")))</f>
        <v/>
      </c>
      <c r="E994" s="507"/>
      <c r="F994" s="508" t="str">
        <f>IF($B994="","",IFERROR(VLOOKUP($B994,SERVIÇOS!$A:$F,4,0),IFERROR(VLOOKUP($B994,'COMPOSIÇÕES COMPLEMENTARES '!$C:$K,6,0),"")))</f>
        <v/>
      </c>
      <c r="G994" s="508" t="str">
        <f>IF($B994="","",IFERROR(VLOOKUP($B994,SERVIÇOS!$A:$F,5,0),IFERROR(VLOOKUP($B994,'COMPOSIÇÕES COMPLEMENTARES '!$C:$K,7,0),"")))</f>
        <v/>
      </c>
      <c r="H994" s="508" t="str">
        <f t="shared" si="86"/>
        <v/>
      </c>
      <c r="I994" s="508" t="str">
        <f t="shared" si="87"/>
        <v/>
      </c>
      <c r="J994" s="508" t="str">
        <f t="shared" si="88"/>
        <v/>
      </c>
      <c r="K994" s="508" t="str">
        <f t="shared" si="89"/>
        <v/>
      </c>
      <c r="L994" s="508"/>
    </row>
    <row r="995" spans="1:12">
      <c r="A995" s="503"/>
      <c r="B995" s="504"/>
      <c r="C995" s="505" t="str">
        <f>IF($B995="","",IFERROR(VLOOKUP($B995,SERVIÇOS!$A:$F,2,0),IFERROR(VLOOKUP($B995,'COMPOSIÇÕES COMPLEMENTARES '!$C:$K,2,0),"")))</f>
        <v/>
      </c>
      <c r="D995" s="506" t="str">
        <f>IF($B995="","",IFERROR(VLOOKUP($B995,SERVIÇOS!$A:$F,3,0),IFERROR(VLOOKUP($B995,'COMPOSIÇÕES COMPLEMENTARES '!$C:$K,3,0),"")))</f>
        <v/>
      </c>
      <c r="E995" s="507"/>
      <c r="F995" s="508" t="str">
        <f>IF($B995="","",IFERROR(VLOOKUP($B995,SERVIÇOS!$A:$F,4,0),IFERROR(VLOOKUP($B995,'COMPOSIÇÕES COMPLEMENTARES '!$C:$K,6,0),"")))</f>
        <v/>
      </c>
      <c r="G995" s="508" t="str">
        <f>IF($B995="","",IFERROR(VLOOKUP($B995,SERVIÇOS!$A:$F,5,0),IFERROR(VLOOKUP($B995,'COMPOSIÇÕES COMPLEMENTARES '!$C:$K,7,0),"")))</f>
        <v/>
      </c>
      <c r="H995" s="508" t="str">
        <f t="shared" si="86"/>
        <v/>
      </c>
      <c r="I995" s="508" t="str">
        <f t="shared" si="87"/>
        <v/>
      </c>
      <c r="J995" s="508" t="str">
        <f t="shared" si="88"/>
        <v/>
      </c>
      <c r="K995" s="508" t="str">
        <f t="shared" si="89"/>
        <v/>
      </c>
      <c r="L995" s="508"/>
    </row>
    <row r="996" spans="1:12">
      <c r="A996" s="503"/>
      <c r="B996" s="504"/>
      <c r="C996" s="505" t="str">
        <f>IF($B996="","",IFERROR(VLOOKUP($B996,SERVIÇOS!$A:$F,2,0),IFERROR(VLOOKUP($B996,'COMPOSIÇÕES COMPLEMENTARES '!$C:$K,2,0),"")))</f>
        <v/>
      </c>
      <c r="D996" s="506" t="str">
        <f>IF($B996="","",IFERROR(VLOOKUP($B996,SERVIÇOS!$A:$F,3,0),IFERROR(VLOOKUP($B996,'COMPOSIÇÕES COMPLEMENTARES '!$C:$K,3,0),"")))</f>
        <v/>
      </c>
      <c r="E996" s="507"/>
      <c r="F996" s="508" t="str">
        <f>IF($B996="","",IFERROR(VLOOKUP($B996,SERVIÇOS!$A:$F,4,0),IFERROR(VLOOKUP($B996,'COMPOSIÇÕES COMPLEMENTARES '!$C:$K,6,0),"")))</f>
        <v/>
      </c>
      <c r="G996" s="508" t="str">
        <f>IF($B996="","",IFERROR(VLOOKUP($B996,SERVIÇOS!$A:$F,5,0),IFERROR(VLOOKUP($B996,'COMPOSIÇÕES COMPLEMENTARES '!$C:$K,7,0),"")))</f>
        <v/>
      </c>
      <c r="H996" s="508" t="str">
        <f t="shared" si="86"/>
        <v/>
      </c>
      <c r="I996" s="508" t="str">
        <f t="shared" si="87"/>
        <v/>
      </c>
      <c r="J996" s="508" t="str">
        <f t="shared" si="88"/>
        <v/>
      </c>
      <c r="K996" s="508" t="str">
        <f t="shared" si="89"/>
        <v/>
      </c>
      <c r="L996" s="508"/>
    </row>
    <row r="997" spans="1:12">
      <c r="A997" s="503"/>
      <c r="B997" s="504"/>
      <c r="C997" s="505" t="str">
        <f>IF($B997="","",IFERROR(VLOOKUP($B997,SERVIÇOS!$A:$F,2,0),IFERROR(VLOOKUP($B997,'COMPOSIÇÕES COMPLEMENTARES '!$C:$K,2,0),"")))</f>
        <v/>
      </c>
      <c r="D997" s="506" t="str">
        <f>IF($B997="","",IFERROR(VLOOKUP($B997,SERVIÇOS!$A:$F,3,0),IFERROR(VLOOKUP($B997,'COMPOSIÇÕES COMPLEMENTARES '!$C:$K,3,0),"")))</f>
        <v/>
      </c>
      <c r="E997" s="507"/>
      <c r="F997" s="508" t="str">
        <f>IF($B997="","",IFERROR(VLOOKUP($B997,SERVIÇOS!$A:$F,4,0),IFERROR(VLOOKUP($B997,'COMPOSIÇÕES COMPLEMENTARES '!$C:$K,6,0),"")))</f>
        <v/>
      </c>
      <c r="G997" s="508" t="str">
        <f>IF($B997="","",IFERROR(VLOOKUP($B997,SERVIÇOS!$A:$F,5,0),IFERROR(VLOOKUP($B997,'COMPOSIÇÕES COMPLEMENTARES '!$C:$K,7,0),"")))</f>
        <v/>
      </c>
      <c r="H997" s="508" t="str">
        <f t="shared" si="86"/>
        <v/>
      </c>
      <c r="I997" s="508" t="str">
        <f t="shared" si="87"/>
        <v/>
      </c>
      <c r="J997" s="508" t="str">
        <f t="shared" si="88"/>
        <v/>
      </c>
      <c r="K997" s="508" t="str">
        <f t="shared" si="89"/>
        <v/>
      </c>
      <c r="L997" s="508"/>
    </row>
    <row r="998" spans="1:12">
      <c r="A998" s="503"/>
      <c r="B998" s="504"/>
      <c r="C998" s="505" t="str">
        <f>IF($B998="","",IFERROR(VLOOKUP($B998,SERVIÇOS!$A:$F,2,0),IFERROR(VLOOKUP($B998,'COMPOSIÇÕES COMPLEMENTARES '!$C:$K,2,0),"")))</f>
        <v/>
      </c>
      <c r="D998" s="506" t="str">
        <f>IF($B998="","",IFERROR(VLOOKUP($B998,SERVIÇOS!$A:$F,3,0),IFERROR(VLOOKUP($B998,'COMPOSIÇÕES COMPLEMENTARES '!$C:$K,3,0),"")))</f>
        <v/>
      </c>
      <c r="E998" s="507"/>
      <c r="F998" s="508" t="str">
        <f>IF($B998="","",IFERROR(VLOOKUP($B998,SERVIÇOS!$A:$F,4,0),IFERROR(VLOOKUP($B998,'COMPOSIÇÕES COMPLEMENTARES '!$C:$K,6,0),"")))</f>
        <v/>
      </c>
      <c r="G998" s="508" t="str">
        <f>IF($B998="","",IFERROR(VLOOKUP($B998,SERVIÇOS!$A:$F,5,0),IFERROR(VLOOKUP($B998,'COMPOSIÇÕES COMPLEMENTARES '!$C:$K,7,0),"")))</f>
        <v/>
      </c>
      <c r="H998" s="508" t="str">
        <f t="shared" si="86"/>
        <v/>
      </c>
      <c r="I998" s="508" t="str">
        <f t="shared" si="87"/>
        <v/>
      </c>
      <c r="J998" s="508" t="str">
        <f t="shared" si="88"/>
        <v/>
      </c>
      <c r="K998" s="508" t="str">
        <f t="shared" si="89"/>
        <v/>
      </c>
      <c r="L998" s="508"/>
    </row>
    <row r="999" spans="1:12">
      <c r="A999" s="503"/>
      <c r="B999" s="504"/>
      <c r="C999" s="505" t="str">
        <f>IF($B999="","",IFERROR(VLOOKUP($B999,SERVIÇOS!$A:$F,2,0),IFERROR(VLOOKUP($B999,'COMPOSIÇÕES COMPLEMENTARES '!$C:$K,2,0),"")))</f>
        <v/>
      </c>
      <c r="D999" s="506" t="str">
        <f>IF($B999="","",IFERROR(VLOOKUP($B999,SERVIÇOS!$A:$F,3,0),IFERROR(VLOOKUP($B999,'COMPOSIÇÕES COMPLEMENTARES '!$C:$K,3,0),"")))</f>
        <v/>
      </c>
      <c r="E999" s="507"/>
      <c r="F999" s="508" t="str">
        <f>IF($B999="","",IFERROR(VLOOKUP($B999,SERVIÇOS!$A:$F,4,0),IFERROR(VLOOKUP($B999,'COMPOSIÇÕES COMPLEMENTARES '!$C:$K,6,0),"")))</f>
        <v/>
      </c>
      <c r="G999" s="508" t="str">
        <f>IF($B999="","",IFERROR(VLOOKUP($B999,SERVIÇOS!$A:$F,5,0),IFERROR(VLOOKUP($B999,'COMPOSIÇÕES COMPLEMENTARES '!$C:$K,7,0),"")))</f>
        <v/>
      </c>
      <c r="H999" s="508" t="str">
        <f t="shared" si="86"/>
        <v/>
      </c>
      <c r="I999" s="508" t="str">
        <f t="shared" si="87"/>
        <v/>
      </c>
      <c r="J999" s="508" t="str">
        <f t="shared" si="88"/>
        <v/>
      </c>
      <c r="K999" s="508" t="str">
        <f t="shared" si="89"/>
        <v/>
      </c>
      <c r="L999" s="508"/>
    </row>
    <row r="1000" spans="1:12">
      <c r="A1000" s="503"/>
      <c r="B1000" s="504"/>
      <c r="C1000" s="505" t="str">
        <f>IF($B1000="","",IFERROR(VLOOKUP($B1000,SERVIÇOS!$A:$F,2,0),IFERROR(VLOOKUP($B1000,'COMPOSIÇÕES COMPLEMENTARES '!$C:$K,2,0),"")))</f>
        <v/>
      </c>
      <c r="D1000" s="506" t="str">
        <f>IF($B1000="","",IFERROR(VLOOKUP($B1000,SERVIÇOS!$A:$F,3,0),IFERROR(VLOOKUP($B1000,'COMPOSIÇÕES COMPLEMENTARES '!$C:$K,3,0),"")))</f>
        <v/>
      </c>
      <c r="E1000" s="507"/>
      <c r="F1000" s="508" t="str">
        <f>IF($B1000="","",IFERROR(VLOOKUP($B1000,SERVIÇOS!$A:$F,4,0),IFERROR(VLOOKUP($B1000,'COMPOSIÇÕES COMPLEMENTARES '!$C:$K,6,0),"")))</f>
        <v/>
      </c>
      <c r="G1000" s="508" t="str">
        <f>IF($B1000="","",IFERROR(VLOOKUP($B1000,SERVIÇOS!$A:$F,5,0),IFERROR(VLOOKUP($B1000,'COMPOSIÇÕES COMPLEMENTARES '!$C:$K,7,0),"")))</f>
        <v/>
      </c>
      <c r="H1000" s="508" t="str">
        <f t="shared" si="86"/>
        <v/>
      </c>
      <c r="I1000" s="508" t="str">
        <f t="shared" si="87"/>
        <v/>
      </c>
      <c r="J1000" s="508" t="str">
        <f t="shared" si="88"/>
        <v/>
      </c>
      <c r="K1000" s="508" t="str">
        <f t="shared" si="89"/>
        <v/>
      </c>
      <c r="L1000" s="508"/>
    </row>
    <row r="1001" spans="1:12">
      <c r="A1001" s="503"/>
      <c r="B1001" s="504"/>
      <c r="C1001" s="505" t="str">
        <f>IF($B1001="","",IFERROR(VLOOKUP($B1001,SERVIÇOS!$A:$F,2,0),IFERROR(VLOOKUP($B1001,'COMPOSIÇÕES COMPLEMENTARES '!$C:$K,2,0),"")))</f>
        <v/>
      </c>
      <c r="D1001" s="506" t="str">
        <f>IF($B1001="","",IFERROR(VLOOKUP($B1001,SERVIÇOS!$A:$F,3,0),IFERROR(VLOOKUP($B1001,'COMPOSIÇÕES COMPLEMENTARES '!$C:$K,3,0),"")))</f>
        <v/>
      </c>
      <c r="E1001" s="507"/>
      <c r="F1001" s="508" t="str">
        <f>IF($B1001="","",IFERROR(VLOOKUP($B1001,SERVIÇOS!$A:$F,4,0),IFERROR(VLOOKUP($B1001,'COMPOSIÇÕES COMPLEMENTARES '!$C:$K,6,0),"")))</f>
        <v/>
      </c>
      <c r="G1001" s="508" t="str">
        <f>IF($B1001="","",IFERROR(VLOOKUP($B1001,SERVIÇOS!$A:$F,5,0),IFERROR(VLOOKUP($B1001,'COMPOSIÇÕES COMPLEMENTARES '!$C:$K,7,0),"")))</f>
        <v/>
      </c>
      <c r="H1001" s="508" t="str">
        <f t="shared" si="86"/>
        <v/>
      </c>
      <c r="I1001" s="508" t="str">
        <f t="shared" si="87"/>
        <v/>
      </c>
      <c r="J1001" s="508" t="str">
        <f t="shared" si="88"/>
        <v/>
      </c>
      <c r="K1001" s="508" t="str">
        <f t="shared" si="89"/>
        <v/>
      </c>
      <c r="L1001" s="508"/>
    </row>
    <row r="1002" spans="1:12">
      <c r="A1002" s="503"/>
      <c r="B1002" s="504"/>
      <c r="C1002" s="505" t="str">
        <f>IF($B1002="","",IFERROR(VLOOKUP($B1002,SERVIÇOS!$A:$F,2,0),IFERROR(VLOOKUP($B1002,'COMPOSIÇÕES COMPLEMENTARES '!$C:$K,2,0),"")))</f>
        <v/>
      </c>
      <c r="D1002" s="506" t="str">
        <f>IF($B1002="","",IFERROR(VLOOKUP($B1002,SERVIÇOS!$A:$F,3,0),IFERROR(VLOOKUP($B1002,'COMPOSIÇÕES COMPLEMENTARES '!$C:$K,3,0),"")))</f>
        <v/>
      </c>
      <c r="E1002" s="507"/>
      <c r="F1002" s="508" t="str">
        <f>IF($B1002="","",IFERROR(VLOOKUP($B1002,SERVIÇOS!$A:$F,4,0),IFERROR(VLOOKUP($B1002,'COMPOSIÇÕES COMPLEMENTARES '!$C:$K,6,0),"")))</f>
        <v/>
      </c>
      <c r="G1002" s="508" t="str">
        <f>IF($B1002="","",IFERROR(VLOOKUP($B1002,SERVIÇOS!$A:$F,5,0),IFERROR(VLOOKUP($B1002,'COMPOSIÇÕES COMPLEMENTARES '!$C:$K,7,0),"")))</f>
        <v/>
      </c>
      <c r="H1002" s="508" t="str">
        <f t="shared" si="86"/>
        <v/>
      </c>
      <c r="I1002" s="508" t="str">
        <f t="shared" si="87"/>
        <v/>
      </c>
      <c r="J1002" s="508" t="str">
        <f t="shared" si="88"/>
        <v/>
      </c>
      <c r="K1002" s="508" t="str">
        <f t="shared" si="89"/>
        <v/>
      </c>
      <c r="L1002" s="508"/>
    </row>
    <row r="1003" spans="1:12">
      <c r="A1003" s="503"/>
      <c r="B1003" s="504"/>
      <c r="C1003" s="505" t="str">
        <f>IF($B1003="","",IFERROR(VLOOKUP($B1003,SERVIÇOS!$A:$F,2,0),IFERROR(VLOOKUP($B1003,'COMPOSIÇÕES COMPLEMENTARES '!$C:$K,2,0),"")))</f>
        <v/>
      </c>
      <c r="D1003" s="506" t="str">
        <f>IF($B1003="","",IFERROR(VLOOKUP($B1003,SERVIÇOS!$A:$F,3,0),IFERROR(VLOOKUP($B1003,'COMPOSIÇÕES COMPLEMENTARES '!$C:$K,3,0),"")))</f>
        <v/>
      </c>
      <c r="E1003" s="507"/>
      <c r="F1003" s="508" t="str">
        <f>IF($B1003="","",IFERROR(VLOOKUP($B1003,SERVIÇOS!$A:$F,4,0),IFERROR(VLOOKUP($B1003,'COMPOSIÇÕES COMPLEMENTARES '!$C:$K,6,0),"")))</f>
        <v/>
      </c>
      <c r="G1003" s="508" t="str">
        <f>IF($B1003="","",IFERROR(VLOOKUP($B1003,SERVIÇOS!$A:$F,5,0),IFERROR(VLOOKUP($B1003,'COMPOSIÇÕES COMPLEMENTARES '!$C:$K,7,0),"")))</f>
        <v/>
      </c>
      <c r="H1003" s="508" t="str">
        <f t="shared" si="86"/>
        <v/>
      </c>
      <c r="I1003" s="508" t="str">
        <f t="shared" si="87"/>
        <v/>
      </c>
      <c r="J1003" s="508" t="str">
        <f t="shared" si="88"/>
        <v/>
      </c>
      <c r="K1003" s="508" t="str">
        <f t="shared" si="89"/>
        <v/>
      </c>
      <c r="L1003" s="508"/>
    </row>
    <row r="1004" spans="1:12">
      <c r="A1004" s="503"/>
      <c r="B1004" s="504"/>
      <c r="C1004" s="505" t="str">
        <f>IF($B1004="","",IFERROR(VLOOKUP($B1004,SERVIÇOS!$A:$F,2,0),IFERROR(VLOOKUP($B1004,'COMPOSIÇÕES COMPLEMENTARES '!$C:$K,2,0),"")))</f>
        <v/>
      </c>
      <c r="D1004" s="506" t="str">
        <f>IF($B1004="","",IFERROR(VLOOKUP($B1004,SERVIÇOS!$A:$F,3,0),IFERROR(VLOOKUP($B1004,'COMPOSIÇÕES COMPLEMENTARES '!$C:$K,3,0),"")))</f>
        <v/>
      </c>
      <c r="E1004" s="507"/>
      <c r="F1004" s="508" t="str">
        <f>IF($B1004="","",IFERROR(VLOOKUP($B1004,SERVIÇOS!$A:$F,4,0),IFERROR(VLOOKUP($B1004,'COMPOSIÇÕES COMPLEMENTARES '!$C:$K,6,0),"")))</f>
        <v/>
      </c>
      <c r="G1004" s="508" t="str">
        <f>IF($B1004="","",IFERROR(VLOOKUP($B1004,SERVIÇOS!$A:$F,5,0),IFERROR(VLOOKUP($B1004,'COMPOSIÇÕES COMPLEMENTARES '!$C:$K,7,0),"")))</f>
        <v/>
      </c>
      <c r="H1004" s="508" t="str">
        <f t="shared" si="86"/>
        <v/>
      </c>
      <c r="I1004" s="508" t="str">
        <f t="shared" si="87"/>
        <v/>
      </c>
      <c r="J1004" s="508" t="str">
        <f t="shared" si="88"/>
        <v/>
      </c>
      <c r="K1004" s="508" t="str">
        <f t="shared" si="89"/>
        <v/>
      </c>
      <c r="L1004" s="508"/>
    </row>
    <row r="1005" spans="1:12">
      <c r="A1005" s="503"/>
      <c r="B1005" s="504"/>
      <c r="C1005" s="505" t="str">
        <f>IF($B1005="","",IFERROR(VLOOKUP($B1005,SERVIÇOS!$A:$F,2,0),IFERROR(VLOOKUP($B1005,'COMPOSIÇÕES COMPLEMENTARES '!$C:$K,2,0),"")))</f>
        <v/>
      </c>
      <c r="D1005" s="506" t="str">
        <f>IF($B1005="","",IFERROR(VLOOKUP($B1005,SERVIÇOS!$A:$F,3,0),IFERROR(VLOOKUP($B1005,'COMPOSIÇÕES COMPLEMENTARES '!$C:$K,3,0),"")))</f>
        <v/>
      </c>
      <c r="E1005" s="507"/>
      <c r="F1005" s="508" t="str">
        <f>IF($B1005="","",IFERROR(VLOOKUP($B1005,SERVIÇOS!$A:$F,4,0),IFERROR(VLOOKUP($B1005,'COMPOSIÇÕES COMPLEMENTARES '!$C:$K,6,0),"")))</f>
        <v/>
      </c>
      <c r="G1005" s="508" t="str">
        <f>IF($B1005="","",IFERROR(VLOOKUP($B1005,SERVIÇOS!$A:$F,5,0),IFERROR(VLOOKUP($B1005,'COMPOSIÇÕES COMPLEMENTARES '!$C:$K,7,0),"")))</f>
        <v/>
      </c>
      <c r="H1005" s="508" t="str">
        <f t="shared" si="86"/>
        <v/>
      </c>
      <c r="I1005" s="508" t="str">
        <f t="shared" si="87"/>
        <v/>
      </c>
      <c r="J1005" s="508" t="str">
        <f t="shared" si="88"/>
        <v/>
      </c>
      <c r="K1005" s="508" t="str">
        <f t="shared" si="89"/>
        <v/>
      </c>
      <c r="L1005" s="508"/>
    </row>
    <row r="1006" spans="1:12">
      <c r="A1006" s="503"/>
      <c r="B1006" s="504"/>
      <c r="C1006" s="505" t="str">
        <f>IF($B1006="","",IFERROR(VLOOKUP($B1006,SERVIÇOS!$A:$F,2,0),IFERROR(VLOOKUP($B1006,'COMPOSIÇÕES COMPLEMENTARES '!$C:$K,2,0),"")))</f>
        <v/>
      </c>
      <c r="D1006" s="506" t="str">
        <f>IF($B1006="","",IFERROR(VLOOKUP($B1006,SERVIÇOS!$A:$F,3,0),IFERROR(VLOOKUP($B1006,'COMPOSIÇÕES COMPLEMENTARES '!$C:$K,3,0),"")))</f>
        <v/>
      </c>
      <c r="E1006" s="507"/>
      <c r="F1006" s="508" t="str">
        <f>IF($B1006="","",IFERROR(VLOOKUP($B1006,SERVIÇOS!$A:$F,4,0),IFERROR(VLOOKUP($B1006,'COMPOSIÇÕES COMPLEMENTARES '!$C:$K,6,0),"")))</f>
        <v/>
      </c>
      <c r="G1006" s="508" t="str">
        <f>IF($B1006="","",IFERROR(VLOOKUP($B1006,SERVIÇOS!$A:$F,5,0),IFERROR(VLOOKUP($B1006,'COMPOSIÇÕES COMPLEMENTARES '!$C:$K,7,0),"")))</f>
        <v/>
      </c>
      <c r="H1006" s="508" t="str">
        <f t="shared" si="86"/>
        <v/>
      </c>
      <c r="I1006" s="508" t="str">
        <f t="shared" si="87"/>
        <v/>
      </c>
      <c r="J1006" s="508" t="str">
        <f t="shared" si="88"/>
        <v/>
      </c>
      <c r="K1006" s="508" t="str">
        <f t="shared" si="89"/>
        <v/>
      </c>
      <c r="L1006" s="508"/>
    </row>
    <row r="1007" spans="1:12">
      <c r="A1007" s="503"/>
      <c r="B1007" s="504"/>
      <c r="C1007" s="505" t="str">
        <f>IF($B1007="","",IFERROR(VLOOKUP($B1007,SERVIÇOS!$A:$F,2,0),IFERROR(VLOOKUP($B1007,'COMPOSIÇÕES COMPLEMENTARES '!$C:$K,2,0),"")))</f>
        <v/>
      </c>
      <c r="D1007" s="506" t="str">
        <f>IF($B1007="","",IFERROR(VLOOKUP($B1007,SERVIÇOS!$A:$F,3,0),IFERROR(VLOOKUP($B1007,'COMPOSIÇÕES COMPLEMENTARES '!$C:$K,3,0),"")))</f>
        <v/>
      </c>
      <c r="E1007" s="507"/>
      <c r="F1007" s="508" t="str">
        <f>IF($B1007="","",IFERROR(VLOOKUP($B1007,SERVIÇOS!$A:$F,4,0),IFERROR(VLOOKUP($B1007,'COMPOSIÇÕES COMPLEMENTARES '!$C:$K,6,0),"")))</f>
        <v/>
      </c>
      <c r="G1007" s="508" t="str">
        <f>IF($B1007="","",IFERROR(VLOOKUP($B1007,SERVIÇOS!$A:$F,5,0),IFERROR(VLOOKUP($B1007,'COMPOSIÇÕES COMPLEMENTARES '!$C:$K,7,0),"")))</f>
        <v/>
      </c>
      <c r="H1007" s="508" t="str">
        <f t="shared" si="86"/>
        <v/>
      </c>
      <c r="I1007" s="508" t="str">
        <f t="shared" si="87"/>
        <v/>
      </c>
      <c r="J1007" s="508" t="str">
        <f t="shared" si="88"/>
        <v/>
      </c>
      <c r="K1007" s="508" t="str">
        <f t="shared" si="89"/>
        <v/>
      </c>
      <c r="L1007" s="508"/>
    </row>
    <row r="1008" spans="1:12">
      <c r="A1008" s="503"/>
      <c r="B1008" s="504"/>
      <c r="C1008" s="505" t="str">
        <f>IF($B1008="","",IFERROR(VLOOKUP($B1008,SERVIÇOS!$A:$F,2,0),IFERROR(VLOOKUP($B1008,'COMPOSIÇÕES COMPLEMENTARES '!$C:$K,2,0),"")))</f>
        <v/>
      </c>
      <c r="D1008" s="506" t="str">
        <f>IF($B1008="","",IFERROR(VLOOKUP($B1008,SERVIÇOS!$A:$F,3,0),IFERROR(VLOOKUP($B1008,'COMPOSIÇÕES COMPLEMENTARES '!$C:$K,3,0),"")))</f>
        <v/>
      </c>
      <c r="E1008" s="507"/>
      <c r="F1008" s="508" t="str">
        <f>IF($B1008="","",IFERROR(VLOOKUP($B1008,SERVIÇOS!$A:$F,4,0),IFERROR(VLOOKUP($B1008,'COMPOSIÇÕES COMPLEMENTARES '!$C:$K,6,0),"")))</f>
        <v/>
      </c>
      <c r="G1008" s="508" t="str">
        <f>IF($B1008="","",IFERROR(VLOOKUP($B1008,SERVIÇOS!$A:$F,5,0),IFERROR(VLOOKUP($B1008,'COMPOSIÇÕES COMPLEMENTARES '!$C:$K,7,0),"")))</f>
        <v/>
      </c>
      <c r="H1008" s="508" t="str">
        <f t="shared" si="86"/>
        <v/>
      </c>
      <c r="I1008" s="508" t="str">
        <f t="shared" si="87"/>
        <v/>
      </c>
      <c r="J1008" s="508" t="str">
        <f t="shared" si="88"/>
        <v/>
      </c>
      <c r="K1008" s="508" t="str">
        <f t="shared" si="89"/>
        <v/>
      </c>
      <c r="L1008" s="508"/>
    </row>
    <row r="1009" spans="1:12">
      <c r="A1009" s="503"/>
      <c r="B1009" s="504"/>
      <c r="C1009" s="505" t="str">
        <f>IF($B1009="","",IFERROR(VLOOKUP($B1009,SERVIÇOS!$A:$F,2,0),IFERROR(VLOOKUP($B1009,'COMPOSIÇÕES COMPLEMENTARES '!$C:$K,2,0),"")))</f>
        <v/>
      </c>
      <c r="D1009" s="506" t="str">
        <f>IF($B1009="","",IFERROR(VLOOKUP($B1009,SERVIÇOS!$A:$F,3,0),IFERROR(VLOOKUP($B1009,'COMPOSIÇÕES COMPLEMENTARES '!$C:$K,3,0),"")))</f>
        <v/>
      </c>
      <c r="E1009" s="507"/>
      <c r="F1009" s="508" t="str">
        <f>IF($B1009="","",IFERROR(VLOOKUP($B1009,SERVIÇOS!$A:$F,4,0),IFERROR(VLOOKUP($B1009,'COMPOSIÇÕES COMPLEMENTARES '!$C:$K,6,0),"")))</f>
        <v/>
      </c>
      <c r="G1009" s="508" t="str">
        <f>IF($B1009="","",IFERROR(VLOOKUP($B1009,SERVIÇOS!$A:$F,5,0),IFERROR(VLOOKUP($B1009,'COMPOSIÇÕES COMPLEMENTARES '!$C:$K,7,0),"")))</f>
        <v/>
      </c>
      <c r="H1009" s="508" t="str">
        <f t="shared" si="86"/>
        <v/>
      </c>
      <c r="I1009" s="508" t="str">
        <f t="shared" si="87"/>
        <v/>
      </c>
      <c r="J1009" s="508" t="str">
        <f t="shared" si="88"/>
        <v/>
      </c>
      <c r="K1009" s="508" t="str">
        <f t="shared" si="89"/>
        <v/>
      </c>
      <c r="L1009" s="508"/>
    </row>
    <row r="1010" spans="1:12">
      <c r="B1010" s="455"/>
    </row>
    <row r="1011" spans="1:12">
      <c r="B1011" s="455"/>
    </row>
    <row r="1012" spans="1:12">
      <c r="B1012" s="455"/>
    </row>
    <row r="1013" spans="1:12">
      <c r="B1013" s="455"/>
    </row>
    <row r="1014" spans="1:12">
      <c r="B1014" s="455"/>
    </row>
    <row r="1015" spans="1:12">
      <c r="B1015" s="455"/>
    </row>
    <row r="1016" spans="1:12">
      <c r="B1016" s="455"/>
    </row>
    <row r="1017" spans="1:12">
      <c r="B1017" s="455"/>
    </row>
    <row r="1018" spans="1:12">
      <c r="B1018" s="455"/>
    </row>
    <row r="1019" spans="1:12">
      <c r="B1019" s="455"/>
    </row>
    <row r="1020" spans="1:12">
      <c r="B1020" s="455"/>
    </row>
    <row r="1021" spans="1:12">
      <c r="B1021" s="455"/>
    </row>
    <row r="1022" spans="1:12">
      <c r="B1022" s="455"/>
    </row>
    <row r="1023" spans="1:12">
      <c r="B1023" s="455"/>
    </row>
    <row r="1024" spans="1:12">
      <c r="B1024" s="455"/>
    </row>
    <row r="1025" spans="2:2">
      <c r="B1025" s="455"/>
    </row>
    <row r="1026" spans="2:2">
      <c r="B1026" s="455"/>
    </row>
    <row r="1027" spans="2:2">
      <c r="B1027" s="455"/>
    </row>
    <row r="1028" spans="2:2">
      <c r="B1028" s="455"/>
    </row>
    <row r="1029" spans="2:2">
      <c r="B1029" s="455"/>
    </row>
    <row r="1030" spans="2:2">
      <c r="B1030" s="455"/>
    </row>
    <row r="1031" spans="2:2">
      <c r="B1031" s="455"/>
    </row>
    <row r="1032" spans="2:2">
      <c r="B1032" s="455"/>
    </row>
    <row r="1033" spans="2:2">
      <c r="B1033" s="455"/>
    </row>
    <row r="1034" spans="2:2">
      <c r="B1034" s="455"/>
    </row>
    <row r="1035" spans="2:2">
      <c r="B1035" s="455"/>
    </row>
    <row r="1036" spans="2:2">
      <c r="B1036" s="455"/>
    </row>
    <row r="1037" spans="2:2">
      <c r="B1037" s="455"/>
    </row>
    <row r="1038" spans="2:2">
      <c r="B1038" s="455"/>
    </row>
    <row r="1039" spans="2:2">
      <c r="B1039" s="455"/>
    </row>
    <row r="1040" spans="2:2">
      <c r="B1040" s="455"/>
    </row>
    <row r="1041" spans="2:2">
      <c r="B1041" s="455"/>
    </row>
    <row r="1042" spans="2:2">
      <c r="B1042" s="455"/>
    </row>
    <row r="1043" spans="2:2">
      <c r="B1043" s="455"/>
    </row>
    <row r="1044" spans="2:2">
      <c r="B1044" s="455"/>
    </row>
    <row r="1045" spans="2:2">
      <c r="B1045" s="455"/>
    </row>
    <row r="1046" spans="2:2">
      <c r="B1046" s="455"/>
    </row>
    <row r="1047" spans="2:2">
      <c r="B1047" s="455"/>
    </row>
    <row r="1048" spans="2:2">
      <c r="B1048" s="455"/>
    </row>
    <row r="1049" spans="2:2">
      <c r="B1049" s="455"/>
    </row>
    <row r="1050" spans="2:2">
      <c r="B1050" s="455"/>
    </row>
    <row r="1051" spans="2:2">
      <c r="B1051" s="455"/>
    </row>
    <row r="1052" spans="2:2">
      <c r="B1052" s="455"/>
    </row>
    <row r="1053" spans="2:2">
      <c r="B1053" s="455"/>
    </row>
    <row r="1054" spans="2:2">
      <c r="B1054" s="455"/>
    </row>
    <row r="1055" spans="2:2">
      <c r="B1055" s="455"/>
    </row>
    <row r="1056" spans="2:2">
      <c r="B1056" s="455"/>
    </row>
    <row r="1057" spans="2:2">
      <c r="B1057" s="455"/>
    </row>
    <row r="1058" spans="2:2">
      <c r="B1058" s="455"/>
    </row>
    <row r="1059" spans="2:2">
      <c r="B1059" s="455"/>
    </row>
    <row r="1060" spans="2:2">
      <c r="B1060" s="455"/>
    </row>
    <row r="1061" spans="2:2">
      <c r="B1061" s="455"/>
    </row>
    <row r="1062" spans="2:2">
      <c r="B1062" s="455"/>
    </row>
    <row r="1063" spans="2:2">
      <c r="B1063" s="455"/>
    </row>
    <row r="1064" spans="2:2">
      <c r="B1064" s="455"/>
    </row>
    <row r="1065" spans="2:2">
      <c r="B1065" s="455"/>
    </row>
    <row r="1066" spans="2:2">
      <c r="B1066" s="455"/>
    </row>
    <row r="1067" spans="2:2">
      <c r="B1067" s="455"/>
    </row>
    <row r="1068" spans="2:2">
      <c r="B1068" s="455"/>
    </row>
    <row r="1069" spans="2:2">
      <c r="B1069" s="455"/>
    </row>
    <row r="1070" spans="2:2">
      <c r="B1070" s="455"/>
    </row>
    <row r="1071" spans="2:2">
      <c r="B1071" s="455"/>
    </row>
    <row r="1072" spans="2:2">
      <c r="B1072" s="455"/>
    </row>
    <row r="1073" spans="2:2">
      <c r="B1073" s="455"/>
    </row>
    <row r="1074" spans="2:2">
      <c r="B1074" s="455"/>
    </row>
    <row r="1075" spans="2:2">
      <c r="B1075" s="455"/>
    </row>
    <row r="1076" spans="2:2">
      <c r="B1076" s="455"/>
    </row>
    <row r="1077" spans="2:2">
      <c r="B1077" s="455"/>
    </row>
    <row r="1078" spans="2:2">
      <c r="B1078" s="455"/>
    </row>
    <row r="1079" spans="2:2">
      <c r="B1079" s="455"/>
    </row>
    <row r="1080" spans="2:2">
      <c r="B1080" s="455"/>
    </row>
    <row r="1081" spans="2:2">
      <c r="B1081" s="455"/>
    </row>
    <row r="1082" spans="2:2">
      <c r="B1082" s="455"/>
    </row>
    <row r="1083" spans="2:2">
      <c r="B1083" s="455"/>
    </row>
    <row r="1084" spans="2:2">
      <c r="B1084" s="455"/>
    </row>
    <row r="1085" spans="2:2">
      <c r="B1085" s="455"/>
    </row>
    <row r="1086" spans="2:2">
      <c r="B1086" s="455"/>
    </row>
    <row r="1087" spans="2:2">
      <c r="B1087" s="455"/>
    </row>
    <row r="1088" spans="2:2">
      <c r="B1088" s="455"/>
    </row>
    <row r="1089" spans="2:2">
      <c r="B1089" s="455"/>
    </row>
    <row r="1090" spans="2:2">
      <c r="B1090" s="455"/>
    </row>
    <row r="1091" spans="2:2">
      <c r="B1091" s="455"/>
    </row>
    <row r="1092" spans="2:2">
      <c r="B1092" s="455"/>
    </row>
    <row r="1093" spans="2:2">
      <c r="B1093" s="455"/>
    </row>
    <row r="1094" spans="2:2">
      <c r="B1094" s="455"/>
    </row>
    <row r="1095" spans="2:2">
      <c r="B1095" s="455"/>
    </row>
    <row r="1096" spans="2:2">
      <c r="B1096" s="455"/>
    </row>
    <row r="1097" spans="2:2">
      <c r="B1097" s="455"/>
    </row>
    <row r="1098" spans="2:2">
      <c r="B1098" s="455"/>
    </row>
    <row r="1099" spans="2:2">
      <c r="B1099" s="455"/>
    </row>
    <row r="1100" spans="2:2">
      <c r="B1100" s="455"/>
    </row>
    <row r="1101" spans="2:2">
      <c r="B1101" s="455"/>
    </row>
    <row r="1102" spans="2:2">
      <c r="B1102" s="455"/>
    </row>
    <row r="1103" spans="2:2">
      <c r="B1103" s="455"/>
    </row>
    <row r="1104" spans="2:2">
      <c r="B1104" s="455"/>
    </row>
    <row r="1105" spans="2:2">
      <c r="B1105" s="455"/>
    </row>
    <row r="1106" spans="2:2">
      <c r="B1106" s="455"/>
    </row>
    <row r="1107" spans="2:2">
      <c r="B1107" s="455"/>
    </row>
    <row r="1108" spans="2:2">
      <c r="B1108" s="455"/>
    </row>
    <row r="1109" spans="2:2">
      <c r="B1109" s="455"/>
    </row>
    <row r="1110" spans="2:2">
      <c r="B1110" s="455"/>
    </row>
    <row r="1111" spans="2:2">
      <c r="B1111" s="455"/>
    </row>
    <row r="1112" spans="2:2">
      <c r="B1112" s="455"/>
    </row>
    <row r="1113" spans="2:2">
      <c r="B1113" s="455"/>
    </row>
    <row r="1114" spans="2:2">
      <c r="B1114" s="455"/>
    </row>
    <row r="1115" spans="2:2">
      <c r="B1115" s="455"/>
    </row>
    <row r="1116" spans="2:2">
      <c r="B1116" s="455"/>
    </row>
    <row r="1117" spans="2:2">
      <c r="B1117" s="455"/>
    </row>
    <row r="1118" spans="2:2">
      <c r="B1118" s="455"/>
    </row>
    <row r="1119" spans="2:2">
      <c r="B1119" s="455"/>
    </row>
    <row r="1120" spans="2:2">
      <c r="B1120" s="455"/>
    </row>
    <row r="1121" spans="2:2">
      <c r="B1121" s="455"/>
    </row>
    <row r="1122" spans="2:2">
      <c r="B1122" s="455"/>
    </row>
    <row r="1123" spans="2:2">
      <c r="B1123" s="455"/>
    </row>
    <row r="1124" spans="2:2">
      <c r="B1124" s="455"/>
    </row>
    <row r="1125" spans="2:2">
      <c r="B1125" s="455"/>
    </row>
    <row r="1126" spans="2:2">
      <c r="B1126" s="455"/>
    </row>
    <row r="1127" spans="2:2">
      <c r="B1127" s="455"/>
    </row>
    <row r="1128" spans="2:2">
      <c r="B1128" s="455"/>
    </row>
    <row r="1129" spans="2:2">
      <c r="B1129" s="455"/>
    </row>
    <row r="1130" spans="2:2">
      <c r="B1130" s="455"/>
    </row>
    <row r="1131" spans="2:2">
      <c r="B1131" s="455"/>
    </row>
    <row r="1132" spans="2:2">
      <c r="B1132" s="455"/>
    </row>
    <row r="1133" spans="2:2">
      <c r="B1133" s="455"/>
    </row>
    <row r="1134" spans="2:2">
      <c r="B1134" s="455"/>
    </row>
    <row r="1135" spans="2:2">
      <c r="B1135" s="455"/>
    </row>
    <row r="1136" spans="2:2">
      <c r="B1136" s="455"/>
    </row>
    <row r="1137" spans="2:2">
      <c r="B1137" s="455"/>
    </row>
  </sheetData>
  <mergeCells count="11">
    <mergeCell ref="J2:K2"/>
    <mergeCell ref="J4:K4"/>
    <mergeCell ref="J5:K5"/>
    <mergeCell ref="J6:K6"/>
    <mergeCell ref="J3:K3"/>
    <mergeCell ref="E3:H3"/>
    <mergeCell ref="D5:E5"/>
    <mergeCell ref="E4:G4"/>
    <mergeCell ref="D6:E6"/>
    <mergeCell ref="F6:H6"/>
    <mergeCell ref="F5:H5"/>
  </mergeCells>
  <printOptions horizontalCentered="1" gridLines="1"/>
  <pageMargins left="0.19685039370078741" right="0.19685039370078741" top="1.1811023622047245" bottom="0.98425196850393704" header="0.98425196850393704" footer="0"/>
  <pageSetup paperSize="9" scale="71" firstPageNumber="0" fitToHeight="0" orientation="landscape" horizontalDpi="300" verticalDpi="300" r:id="rId1"/>
  <headerFooter alignWithMargins="0">
    <oddHeader xml:space="preserve">&amp;RPÁGINA: &amp;P DE &amp;N  </oddHeader>
    <oddFooter>&amp;LCarimbo e Assinatura
Responsável Técnico&amp;CCarimbo e Assinatura
Responsável pela Verificação&amp;RCarimbo e Assinatura 
Responsável pela Aprovação</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dimension ref="A1:F7051"/>
  <sheetViews>
    <sheetView view="pageBreakPreview" zoomScaleNormal="100" zoomScaleSheetLayoutView="100" workbookViewId="0">
      <pane ySplit="4" topLeftCell="A63" activePane="bottomLeft" state="frozen"/>
      <selection pane="bottomLeft" activeCell="B78" sqref="B78"/>
    </sheetView>
  </sheetViews>
  <sheetFormatPr defaultRowHeight="15"/>
  <cols>
    <col min="1" max="1" width="8.85546875" style="125" customWidth="1"/>
    <col min="2" max="2" width="86.140625" style="33" customWidth="1"/>
    <col min="3" max="3" width="8.140625" style="34" customWidth="1"/>
    <col min="4" max="4" width="13.5703125" style="159" customWidth="1"/>
    <col min="5" max="6" width="13.5703125" style="160" customWidth="1"/>
    <col min="7" max="16384" width="9.140625" style="127"/>
  </cols>
  <sheetData>
    <row r="1" spans="1:6" s="126" customFormat="1" ht="61.5" customHeight="1" thickBot="1">
      <c r="A1" s="327"/>
      <c r="B1" s="30"/>
      <c r="C1" s="328"/>
      <c r="D1" s="156"/>
      <c r="E1" s="156"/>
      <c r="F1" s="156"/>
    </row>
    <row r="2" spans="1:6" ht="15.75" thickBot="1">
      <c r="A2" s="729" t="s">
        <v>2304</v>
      </c>
      <c r="B2" s="731" t="s">
        <v>2712</v>
      </c>
      <c r="C2" s="733" t="s">
        <v>2307</v>
      </c>
      <c r="D2" s="734" t="s">
        <v>2305</v>
      </c>
      <c r="E2" s="735"/>
      <c r="F2" s="735"/>
    </row>
    <row r="3" spans="1:6" ht="30.75" thickBot="1">
      <c r="A3" s="730"/>
      <c r="B3" s="732"/>
      <c r="C3" s="732"/>
      <c r="D3" s="157" t="s">
        <v>2715</v>
      </c>
      <c r="E3" s="157" t="s">
        <v>2716</v>
      </c>
      <c r="F3" s="158" t="s">
        <v>2701</v>
      </c>
    </row>
    <row r="4" spans="1:6" s="540" customFormat="1">
      <c r="A4" s="550"/>
      <c r="B4" s="551"/>
      <c r="C4" s="551"/>
      <c r="D4" s="552"/>
      <c r="E4" s="552"/>
      <c r="F4" s="552"/>
    </row>
    <row r="5" spans="1:6">
      <c r="A5" s="442"/>
      <c r="B5" s="443" t="s">
        <v>185</v>
      </c>
      <c r="C5" s="444"/>
      <c r="D5" s="445"/>
      <c r="E5" s="445"/>
      <c r="F5" s="445"/>
    </row>
    <row r="6" spans="1:6">
      <c r="A6" s="442"/>
      <c r="B6" s="446" t="s">
        <v>186</v>
      </c>
      <c r="C6" s="444"/>
      <c r="D6" s="445"/>
      <c r="E6" s="445"/>
      <c r="F6" s="445"/>
    </row>
    <row r="7" spans="1:6" ht="15" customHeight="1">
      <c r="A7" s="447">
        <v>88236</v>
      </c>
      <c r="B7" s="448" t="s">
        <v>2375</v>
      </c>
      <c r="C7" s="449" t="s">
        <v>2672</v>
      </c>
      <c r="D7" s="450">
        <v>0.45</v>
      </c>
      <c r="E7" s="450">
        <v>0</v>
      </c>
      <c r="F7" s="450" t="s">
        <v>16056</v>
      </c>
    </row>
    <row r="8" spans="1:6" ht="15" customHeight="1">
      <c r="A8" s="447">
        <v>88237</v>
      </c>
      <c r="B8" s="448" t="s">
        <v>2376</v>
      </c>
      <c r="C8" s="449" t="s">
        <v>2672</v>
      </c>
      <c r="D8" s="450">
        <v>1.01</v>
      </c>
      <c r="E8" s="450">
        <v>0</v>
      </c>
      <c r="F8" s="450" t="s">
        <v>11470</v>
      </c>
    </row>
    <row r="9" spans="1:6" ht="15" customHeight="1">
      <c r="A9" s="447">
        <v>88238</v>
      </c>
      <c r="B9" s="448" t="s">
        <v>1893</v>
      </c>
      <c r="C9" s="449" t="s">
        <v>2672</v>
      </c>
      <c r="D9" s="450">
        <v>5.32</v>
      </c>
      <c r="E9" s="450">
        <v>11.2</v>
      </c>
      <c r="F9" s="450" t="s">
        <v>20916</v>
      </c>
    </row>
    <row r="10" spans="1:6" ht="15" customHeight="1">
      <c r="A10" s="447">
        <v>88239</v>
      </c>
      <c r="B10" s="448" t="s">
        <v>1894</v>
      </c>
      <c r="C10" s="449" t="s">
        <v>2672</v>
      </c>
      <c r="D10" s="450">
        <v>5.32</v>
      </c>
      <c r="E10" s="450">
        <v>12.68</v>
      </c>
      <c r="F10" s="450" t="s">
        <v>13973</v>
      </c>
    </row>
    <row r="11" spans="1:6" ht="15" customHeight="1">
      <c r="A11" s="447">
        <v>88240</v>
      </c>
      <c r="B11" s="448" t="s">
        <v>1895</v>
      </c>
      <c r="C11" s="449" t="s">
        <v>2672</v>
      </c>
      <c r="D11" s="450">
        <v>5.3199999999999985</v>
      </c>
      <c r="E11" s="450">
        <v>10.76</v>
      </c>
      <c r="F11" s="450" t="s">
        <v>17329</v>
      </c>
    </row>
    <row r="12" spans="1:6" ht="15" customHeight="1">
      <c r="A12" s="447">
        <v>88241</v>
      </c>
      <c r="B12" s="448" t="s">
        <v>1896</v>
      </c>
      <c r="C12" s="449" t="s">
        <v>2672</v>
      </c>
      <c r="D12" s="450">
        <v>5.32</v>
      </c>
      <c r="E12" s="450">
        <v>11.59</v>
      </c>
      <c r="F12" s="450" t="s">
        <v>20456</v>
      </c>
    </row>
    <row r="13" spans="1:6" ht="15" customHeight="1">
      <c r="A13" s="447">
        <v>88242</v>
      </c>
      <c r="B13" s="448" t="s">
        <v>1897</v>
      </c>
      <c r="C13" s="449" t="s">
        <v>2672</v>
      </c>
      <c r="D13" s="450">
        <v>5.3199999999999985</v>
      </c>
      <c r="E13" s="450">
        <v>11.42</v>
      </c>
      <c r="F13" s="450" t="s">
        <v>20917</v>
      </c>
    </row>
    <row r="14" spans="1:6" ht="15" customHeight="1">
      <c r="A14" s="447">
        <v>88243</v>
      </c>
      <c r="B14" s="448" t="s">
        <v>1898</v>
      </c>
      <c r="C14" s="449" t="s">
        <v>2672</v>
      </c>
      <c r="D14" s="450">
        <v>5.3199999999999985</v>
      </c>
      <c r="E14" s="450">
        <v>14.72</v>
      </c>
      <c r="F14" s="450" t="s">
        <v>13105</v>
      </c>
    </row>
    <row r="15" spans="1:6" ht="15" customHeight="1">
      <c r="A15" s="447">
        <v>88245</v>
      </c>
      <c r="B15" s="448" t="s">
        <v>1899</v>
      </c>
      <c r="C15" s="449" t="s">
        <v>2672</v>
      </c>
      <c r="D15" s="450">
        <v>5.32</v>
      </c>
      <c r="E15" s="450">
        <v>16.079999999999998</v>
      </c>
      <c r="F15" s="450" t="s">
        <v>13486</v>
      </c>
    </row>
    <row r="16" spans="1:6" ht="15" customHeight="1">
      <c r="A16" s="447">
        <v>88246</v>
      </c>
      <c r="B16" s="448" t="s">
        <v>1900</v>
      </c>
      <c r="C16" s="449" t="s">
        <v>2672</v>
      </c>
      <c r="D16" s="450">
        <v>5.32</v>
      </c>
      <c r="E16" s="450">
        <v>14.93</v>
      </c>
      <c r="F16" s="450" t="s">
        <v>14893</v>
      </c>
    </row>
    <row r="17" spans="1:6" ht="15" customHeight="1">
      <c r="A17" s="447">
        <v>88247</v>
      </c>
      <c r="B17" s="448" t="s">
        <v>1901</v>
      </c>
      <c r="C17" s="449" t="s">
        <v>2672</v>
      </c>
      <c r="D17" s="450">
        <v>5.32</v>
      </c>
      <c r="E17" s="450">
        <v>11.52</v>
      </c>
      <c r="F17" s="450" t="s">
        <v>20918</v>
      </c>
    </row>
    <row r="18" spans="1:6" ht="15" customHeight="1">
      <c r="A18" s="447">
        <v>88248</v>
      </c>
      <c r="B18" s="448" t="s">
        <v>1902</v>
      </c>
      <c r="C18" s="449" t="s">
        <v>2672</v>
      </c>
      <c r="D18" s="450">
        <v>5.32</v>
      </c>
      <c r="E18" s="450">
        <v>11.45</v>
      </c>
      <c r="F18" s="450" t="s">
        <v>17965</v>
      </c>
    </row>
    <row r="19" spans="1:6" ht="15" customHeight="1">
      <c r="A19" s="447">
        <v>88249</v>
      </c>
      <c r="B19" s="448" t="s">
        <v>1903</v>
      </c>
      <c r="C19" s="449" t="s">
        <v>2672</v>
      </c>
      <c r="D19" s="450">
        <v>5.32</v>
      </c>
      <c r="E19" s="450">
        <v>20.07</v>
      </c>
      <c r="F19" s="450" t="s">
        <v>12691</v>
      </c>
    </row>
    <row r="20" spans="1:6" ht="15" customHeight="1">
      <c r="A20" s="447">
        <v>88250</v>
      </c>
      <c r="B20" s="448" t="s">
        <v>1904</v>
      </c>
      <c r="C20" s="449" t="s">
        <v>2672</v>
      </c>
      <c r="D20" s="450">
        <v>5.3199999999999985</v>
      </c>
      <c r="E20" s="450">
        <v>10.72</v>
      </c>
      <c r="F20" s="450" t="s">
        <v>17793</v>
      </c>
    </row>
    <row r="21" spans="1:6" ht="15" customHeight="1">
      <c r="A21" s="447">
        <v>88251</v>
      </c>
      <c r="B21" s="448" t="s">
        <v>1905</v>
      </c>
      <c r="C21" s="449" t="s">
        <v>2672</v>
      </c>
      <c r="D21" s="450">
        <v>5.32</v>
      </c>
      <c r="E21" s="450">
        <v>12.02</v>
      </c>
      <c r="F21" s="450" t="s">
        <v>13431</v>
      </c>
    </row>
    <row r="22" spans="1:6" ht="15" customHeight="1">
      <c r="A22" s="447">
        <v>88252</v>
      </c>
      <c r="B22" s="448" t="s">
        <v>1906</v>
      </c>
      <c r="C22" s="449" t="s">
        <v>2672</v>
      </c>
      <c r="D22" s="450">
        <v>5.32</v>
      </c>
      <c r="E22" s="450">
        <v>12.2</v>
      </c>
      <c r="F22" s="450" t="s">
        <v>20798</v>
      </c>
    </row>
    <row r="23" spans="1:6" ht="15" customHeight="1">
      <c r="A23" s="447">
        <v>88253</v>
      </c>
      <c r="B23" s="448" t="s">
        <v>1907</v>
      </c>
      <c r="C23" s="449" t="s">
        <v>2672</v>
      </c>
      <c r="D23" s="450">
        <v>5.3199999999999994</v>
      </c>
      <c r="E23" s="450">
        <v>6.54</v>
      </c>
      <c r="F23" s="450" t="s">
        <v>14290</v>
      </c>
    </row>
    <row r="24" spans="1:6" ht="15" customHeight="1">
      <c r="A24" s="447">
        <v>88255</v>
      </c>
      <c r="B24" s="448" t="s">
        <v>1908</v>
      </c>
      <c r="C24" s="449" t="s">
        <v>2672</v>
      </c>
      <c r="D24" s="450">
        <v>5.32</v>
      </c>
      <c r="E24" s="450">
        <v>25.55</v>
      </c>
      <c r="F24" s="450" t="s">
        <v>20919</v>
      </c>
    </row>
    <row r="25" spans="1:6" ht="15" customHeight="1">
      <c r="A25" s="447">
        <v>88256</v>
      </c>
      <c r="B25" s="448" t="s">
        <v>1909</v>
      </c>
      <c r="C25" s="449" t="s">
        <v>2672</v>
      </c>
      <c r="D25" s="450">
        <v>5.32</v>
      </c>
      <c r="E25" s="450">
        <v>16.12</v>
      </c>
      <c r="F25" s="450" t="s">
        <v>18309</v>
      </c>
    </row>
    <row r="26" spans="1:6" ht="15" customHeight="1">
      <c r="A26" s="447">
        <v>88257</v>
      </c>
      <c r="B26" s="448" t="s">
        <v>1910</v>
      </c>
      <c r="C26" s="449" t="s">
        <v>2672</v>
      </c>
      <c r="D26" s="450">
        <v>5.32</v>
      </c>
      <c r="E26" s="450">
        <v>14.36</v>
      </c>
      <c r="F26" s="450" t="s">
        <v>20920</v>
      </c>
    </row>
    <row r="27" spans="1:6" ht="15" customHeight="1">
      <c r="A27" s="447">
        <v>88258</v>
      </c>
      <c r="B27" s="448" t="s">
        <v>20921</v>
      </c>
      <c r="C27" s="449" t="s">
        <v>2672</v>
      </c>
      <c r="D27" s="450">
        <v>4.870000000000001</v>
      </c>
      <c r="E27" s="450">
        <v>11.01</v>
      </c>
      <c r="F27" s="450" t="s">
        <v>13376</v>
      </c>
    </row>
    <row r="28" spans="1:6" ht="15" customHeight="1">
      <c r="A28" s="447">
        <v>88259</v>
      </c>
      <c r="B28" s="448" t="s">
        <v>1911</v>
      </c>
      <c r="C28" s="449" t="s">
        <v>2672</v>
      </c>
      <c r="D28" s="450">
        <v>5.32</v>
      </c>
      <c r="E28" s="450">
        <v>19.64</v>
      </c>
      <c r="F28" s="450" t="s">
        <v>20922</v>
      </c>
    </row>
    <row r="29" spans="1:6" ht="15" customHeight="1">
      <c r="A29" s="447">
        <v>88260</v>
      </c>
      <c r="B29" s="448" t="s">
        <v>1912</v>
      </c>
      <c r="C29" s="449" t="s">
        <v>2672</v>
      </c>
      <c r="D29" s="450">
        <v>5.32</v>
      </c>
      <c r="E29" s="450">
        <v>13.77</v>
      </c>
      <c r="F29" s="450" t="s">
        <v>13458</v>
      </c>
    </row>
    <row r="30" spans="1:6" ht="15" customHeight="1">
      <c r="A30" s="447">
        <v>88261</v>
      </c>
      <c r="B30" s="448" t="s">
        <v>1913</v>
      </c>
      <c r="C30" s="449" t="s">
        <v>2672</v>
      </c>
      <c r="D30" s="450">
        <v>5.32</v>
      </c>
      <c r="E30" s="450">
        <v>13.46</v>
      </c>
      <c r="F30" s="450" t="s">
        <v>20274</v>
      </c>
    </row>
    <row r="31" spans="1:6" ht="15" customHeight="1">
      <c r="A31" s="447">
        <v>88262</v>
      </c>
      <c r="B31" s="448" t="s">
        <v>1914</v>
      </c>
      <c r="C31" s="449" t="s">
        <v>2672</v>
      </c>
      <c r="D31" s="450">
        <v>5.32</v>
      </c>
      <c r="E31" s="450">
        <v>16.079999999999998</v>
      </c>
      <c r="F31" s="450" t="s">
        <v>13486</v>
      </c>
    </row>
    <row r="32" spans="1:6" ht="15" customHeight="1">
      <c r="A32" s="447">
        <v>88263</v>
      </c>
      <c r="B32" s="448" t="s">
        <v>1915</v>
      </c>
      <c r="C32" s="449" t="s">
        <v>2672</v>
      </c>
      <c r="D32" s="450">
        <v>5.3199999999999985</v>
      </c>
      <c r="E32" s="450">
        <v>10.55</v>
      </c>
      <c r="F32" s="450" t="s">
        <v>16193</v>
      </c>
    </row>
    <row r="33" spans="1:6" ht="15" customHeight="1">
      <c r="A33" s="447">
        <v>88264</v>
      </c>
      <c r="B33" s="448" t="s">
        <v>1916</v>
      </c>
      <c r="C33" s="449" t="s">
        <v>2672</v>
      </c>
      <c r="D33" s="450">
        <v>5.32</v>
      </c>
      <c r="E33" s="450">
        <v>16.41</v>
      </c>
      <c r="F33" s="450" t="s">
        <v>15146</v>
      </c>
    </row>
    <row r="34" spans="1:6" ht="15" customHeight="1">
      <c r="A34" s="447">
        <v>88265</v>
      </c>
      <c r="B34" s="448" t="s">
        <v>1917</v>
      </c>
      <c r="C34" s="449" t="s">
        <v>2672</v>
      </c>
      <c r="D34" s="450">
        <v>5.32</v>
      </c>
      <c r="E34" s="450">
        <v>16.61</v>
      </c>
      <c r="F34" s="450" t="s">
        <v>12751</v>
      </c>
    </row>
    <row r="35" spans="1:6" ht="15" customHeight="1">
      <c r="A35" s="447">
        <v>88266</v>
      </c>
      <c r="B35" s="448" t="s">
        <v>1918</v>
      </c>
      <c r="C35" s="449" t="s">
        <v>2672</v>
      </c>
      <c r="D35" s="450">
        <v>5.32</v>
      </c>
      <c r="E35" s="450">
        <v>20.7</v>
      </c>
      <c r="F35" s="450" t="s">
        <v>18595</v>
      </c>
    </row>
    <row r="36" spans="1:6" ht="15" customHeight="1">
      <c r="A36" s="447">
        <v>88267</v>
      </c>
      <c r="B36" s="448" t="s">
        <v>1919</v>
      </c>
      <c r="C36" s="449" t="s">
        <v>2672</v>
      </c>
      <c r="D36" s="450">
        <v>5.3199999999999967</v>
      </c>
      <c r="E36" s="450">
        <v>16.170000000000002</v>
      </c>
      <c r="F36" s="450" t="s">
        <v>11509</v>
      </c>
    </row>
    <row r="37" spans="1:6" ht="15" customHeight="1">
      <c r="A37" s="447">
        <v>88268</v>
      </c>
      <c r="B37" s="448" t="s">
        <v>1920</v>
      </c>
      <c r="C37" s="449" t="s">
        <v>2672</v>
      </c>
      <c r="D37" s="450">
        <v>5.32</v>
      </c>
      <c r="E37" s="450">
        <v>16.86</v>
      </c>
      <c r="F37" s="450" t="s">
        <v>20923</v>
      </c>
    </row>
    <row r="38" spans="1:6" ht="15" customHeight="1">
      <c r="A38" s="447">
        <v>88269</v>
      </c>
      <c r="B38" s="448" t="s">
        <v>1921</v>
      </c>
      <c r="C38" s="449" t="s">
        <v>2672</v>
      </c>
      <c r="D38" s="450">
        <v>5.32</v>
      </c>
      <c r="E38" s="450">
        <v>16.079999999999998</v>
      </c>
      <c r="F38" s="450" t="s">
        <v>13486</v>
      </c>
    </row>
    <row r="39" spans="1:6" ht="15" customHeight="1">
      <c r="A39" s="447">
        <v>88270</v>
      </c>
      <c r="B39" s="448" t="s">
        <v>1922</v>
      </c>
      <c r="C39" s="449" t="s">
        <v>2672</v>
      </c>
      <c r="D39" s="450">
        <v>5.32</v>
      </c>
      <c r="E39" s="450">
        <v>16.600000000000001</v>
      </c>
      <c r="F39" s="450" t="s">
        <v>15950</v>
      </c>
    </row>
    <row r="40" spans="1:6" ht="15" customHeight="1">
      <c r="A40" s="447">
        <v>88272</v>
      </c>
      <c r="B40" s="448" t="s">
        <v>1923</v>
      </c>
      <c r="C40" s="449" t="s">
        <v>2672</v>
      </c>
      <c r="D40" s="450">
        <v>5.32</v>
      </c>
      <c r="E40" s="450">
        <v>10.32</v>
      </c>
      <c r="F40" s="450" t="s">
        <v>18233</v>
      </c>
    </row>
    <row r="41" spans="1:6" ht="15" customHeight="1">
      <c r="A41" s="447">
        <v>88273</v>
      </c>
      <c r="B41" s="448" t="s">
        <v>1924</v>
      </c>
      <c r="C41" s="449" t="s">
        <v>2672</v>
      </c>
      <c r="D41" s="450">
        <v>5.32</v>
      </c>
      <c r="E41" s="450">
        <v>16.47</v>
      </c>
      <c r="F41" s="450" t="s">
        <v>13087</v>
      </c>
    </row>
    <row r="42" spans="1:6" ht="15" customHeight="1">
      <c r="A42" s="447">
        <v>88274</v>
      </c>
      <c r="B42" s="448" t="s">
        <v>1925</v>
      </c>
      <c r="C42" s="449" t="s">
        <v>2672</v>
      </c>
      <c r="D42" s="450">
        <v>5.32</v>
      </c>
      <c r="E42" s="450">
        <v>19.52</v>
      </c>
      <c r="F42" s="450" t="s">
        <v>14477</v>
      </c>
    </row>
    <row r="43" spans="1:6" ht="15" customHeight="1">
      <c r="A43" s="447">
        <v>88275</v>
      </c>
      <c r="B43" s="448" t="s">
        <v>1926</v>
      </c>
      <c r="C43" s="449" t="s">
        <v>2672</v>
      </c>
      <c r="D43" s="450">
        <v>5.32</v>
      </c>
      <c r="E43" s="450">
        <v>18.71</v>
      </c>
      <c r="F43" s="450" t="s">
        <v>19439</v>
      </c>
    </row>
    <row r="44" spans="1:6" ht="15" customHeight="1">
      <c r="A44" s="447">
        <v>88277</v>
      </c>
      <c r="B44" s="448" t="s">
        <v>1927</v>
      </c>
      <c r="C44" s="449" t="s">
        <v>2672</v>
      </c>
      <c r="D44" s="450">
        <v>5.32</v>
      </c>
      <c r="E44" s="450">
        <v>18.75</v>
      </c>
      <c r="F44" s="450" t="s">
        <v>12188</v>
      </c>
    </row>
    <row r="45" spans="1:6" ht="15" customHeight="1">
      <c r="A45" s="447">
        <v>88278</v>
      </c>
      <c r="B45" s="448" t="s">
        <v>1928</v>
      </c>
      <c r="C45" s="449" t="s">
        <v>2672</v>
      </c>
      <c r="D45" s="450">
        <v>5.3199999999999985</v>
      </c>
      <c r="E45" s="450">
        <v>15.15</v>
      </c>
      <c r="F45" s="450" t="s">
        <v>20924</v>
      </c>
    </row>
    <row r="46" spans="1:6" ht="15" customHeight="1">
      <c r="A46" s="447">
        <v>88279</v>
      </c>
      <c r="B46" s="448" t="s">
        <v>1929</v>
      </c>
      <c r="C46" s="449" t="s">
        <v>2672</v>
      </c>
      <c r="D46" s="450">
        <v>5.32</v>
      </c>
      <c r="E46" s="450">
        <v>18.809999999999999</v>
      </c>
      <c r="F46" s="450" t="s">
        <v>20840</v>
      </c>
    </row>
    <row r="47" spans="1:6" ht="15" customHeight="1">
      <c r="A47" s="447">
        <v>88281</v>
      </c>
      <c r="B47" s="448" t="s">
        <v>1930</v>
      </c>
      <c r="C47" s="449" t="s">
        <v>2672</v>
      </c>
      <c r="D47" s="450">
        <v>3.8600000000000012</v>
      </c>
      <c r="E47" s="450">
        <v>12.76</v>
      </c>
      <c r="F47" s="450" t="s">
        <v>20925</v>
      </c>
    </row>
    <row r="48" spans="1:6" ht="15" customHeight="1">
      <c r="A48" s="447">
        <v>88282</v>
      </c>
      <c r="B48" s="448" t="s">
        <v>1931</v>
      </c>
      <c r="C48" s="449" t="s">
        <v>2672</v>
      </c>
      <c r="D48" s="450">
        <v>3.8600000000000012</v>
      </c>
      <c r="E48" s="450">
        <v>13.53</v>
      </c>
      <c r="F48" s="450" t="s">
        <v>12202</v>
      </c>
    </row>
    <row r="49" spans="1:6" ht="15" customHeight="1">
      <c r="A49" s="447">
        <v>88283</v>
      </c>
      <c r="B49" s="448" t="s">
        <v>1932</v>
      </c>
      <c r="C49" s="449" t="s">
        <v>2672</v>
      </c>
      <c r="D49" s="450">
        <v>3.8599999999999994</v>
      </c>
      <c r="E49" s="450">
        <v>18.09</v>
      </c>
      <c r="F49" s="450" t="s">
        <v>20926</v>
      </c>
    </row>
    <row r="50" spans="1:6" ht="15" customHeight="1">
      <c r="A50" s="447">
        <v>88284</v>
      </c>
      <c r="B50" s="448" t="s">
        <v>1933</v>
      </c>
      <c r="C50" s="449" t="s">
        <v>2672</v>
      </c>
      <c r="D50" s="450">
        <v>3.8600000000000012</v>
      </c>
      <c r="E50" s="450">
        <v>14.76</v>
      </c>
      <c r="F50" s="450" t="s">
        <v>17907</v>
      </c>
    </row>
    <row r="51" spans="1:6" ht="15" customHeight="1">
      <c r="A51" s="447">
        <v>88285</v>
      </c>
      <c r="B51" s="448" t="s">
        <v>1934</v>
      </c>
      <c r="C51" s="449" t="s">
        <v>2672</v>
      </c>
      <c r="D51" s="450">
        <v>3.8600000000000012</v>
      </c>
      <c r="E51" s="450">
        <v>15.31</v>
      </c>
      <c r="F51" s="450" t="s">
        <v>20927</v>
      </c>
    </row>
    <row r="52" spans="1:6" ht="15" customHeight="1">
      <c r="A52" s="447">
        <v>88286</v>
      </c>
      <c r="B52" s="448" t="s">
        <v>1935</v>
      </c>
      <c r="C52" s="449" t="s">
        <v>2672</v>
      </c>
      <c r="D52" s="450">
        <v>3.8599999999999994</v>
      </c>
      <c r="E52" s="450">
        <v>15.86</v>
      </c>
      <c r="F52" s="450" t="s">
        <v>19496</v>
      </c>
    </row>
    <row r="53" spans="1:6" ht="15" customHeight="1">
      <c r="A53" s="447">
        <v>88288</v>
      </c>
      <c r="B53" s="448" t="s">
        <v>2377</v>
      </c>
      <c r="C53" s="449" t="s">
        <v>2672</v>
      </c>
      <c r="D53" s="450">
        <v>5.32</v>
      </c>
      <c r="E53" s="450">
        <v>8.24</v>
      </c>
      <c r="F53" s="450" t="s">
        <v>14383</v>
      </c>
    </row>
    <row r="54" spans="1:6" ht="15" customHeight="1">
      <c r="A54" s="447">
        <v>88291</v>
      </c>
      <c r="B54" s="448" t="s">
        <v>1936</v>
      </c>
      <c r="C54" s="449" t="s">
        <v>2672</v>
      </c>
      <c r="D54" s="450">
        <v>4.870000000000001</v>
      </c>
      <c r="E54" s="450">
        <v>12.23</v>
      </c>
      <c r="F54" s="450" t="s">
        <v>18010</v>
      </c>
    </row>
    <row r="55" spans="1:6" ht="15" customHeight="1">
      <c r="A55" s="447">
        <v>88292</v>
      </c>
      <c r="B55" s="448" t="s">
        <v>1937</v>
      </c>
      <c r="C55" s="449" t="s">
        <v>2672</v>
      </c>
      <c r="D55" s="450">
        <v>4.870000000000001</v>
      </c>
      <c r="E55" s="450">
        <v>13.34</v>
      </c>
      <c r="F55" s="450" t="s">
        <v>12194</v>
      </c>
    </row>
    <row r="56" spans="1:6" ht="15" customHeight="1">
      <c r="A56" s="447">
        <v>88293</v>
      </c>
      <c r="B56" s="448" t="s">
        <v>1938</v>
      </c>
      <c r="C56" s="449" t="s">
        <v>2672</v>
      </c>
      <c r="D56" s="450">
        <v>4.8699999999999992</v>
      </c>
      <c r="E56" s="450">
        <v>15.06</v>
      </c>
      <c r="F56" s="450" t="s">
        <v>20928</v>
      </c>
    </row>
    <row r="57" spans="1:6" ht="15" customHeight="1">
      <c r="A57" s="447">
        <v>88294</v>
      </c>
      <c r="B57" s="448" t="s">
        <v>1939</v>
      </c>
      <c r="C57" s="449" t="s">
        <v>2672</v>
      </c>
      <c r="D57" s="450">
        <v>4.870000000000001</v>
      </c>
      <c r="E57" s="450">
        <v>16.559999999999999</v>
      </c>
      <c r="F57" s="450" t="s">
        <v>14428</v>
      </c>
    </row>
    <row r="58" spans="1:6" ht="15" customHeight="1">
      <c r="A58" s="447">
        <v>88295</v>
      </c>
      <c r="B58" s="448" t="s">
        <v>2639</v>
      </c>
      <c r="C58" s="449" t="s">
        <v>2672</v>
      </c>
      <c r="D58" s="450">
        <v>4.870000000000001</v>
      </c>
      <c r="E58" s="450">
        <v>15.25</v>
      </c>
      <c r="F58" s="450" t="s">
        <v>18814</v>
      </c>
    </row>
    <row r="59" spans="1:6" ht="15" customHeight="1">
      <c r="A59" s="447">
        <v>88296</v>
      </c>
      <c r="B59" s="448" t="s">
        <v>2640</v>
      </c>
      <c r="C59" s="449" t="s">
        <v>2672</v>
      </c>
      <c r="D59" s="450">
        <v>4.8700000000000045</v>
      </c>
      <c r="E59" s="450">
        <v>37.65</v>
      </c>
      <c r="F59" s="450" t="s">
        <v>14824</v>
      </c>
    </row>
    <row r="60" spans="1:6" ht="15" customHeight="1">
      <c r="A60" s="447">
        <v>88297</v>
      </c>
      <c r="B60" s="448" t="s">
        <v>2641</v>
      </c>
      <c r="C60" s="449" t="s">
        <v>2672</v>
      </c>
      <c r="D60" s="450">
        <v>4.8699999999999974</v>
      </c>
      <c r="E60" s="450">
        <v>16.28</v>
      </c>
      <c r="F60" s="450" t="s">
        <v>12318</v>
      </c>
    </row>
    <row r="61" spans="1:6" ht="15" customHeight="1">
      <c r="A61" s="447">
        <v>88298</v>
      </c>
      <c r="B61" s="448" t="s">
        <v>2642</v>
      </c>
      <c r="C61" s="449" t="s">
        <v>2672</v>
      </c>
      <c r="D61" s="450">
        <v>4.8699999999999992</v>
      </c>
      <c r="E61" s="450">
        <v>13.06</v>
      </c>
      <c r="F61" s="450" t="s">
        <v>11980</v>
      </c>
    </row>
    <row r="62" spans="1:6" ht="15" customHeight="1">
      <c r="A62" s="447">
        <v>88299</v>
      </c>
      <c r="B62" s="448" t="s">
        <v>2387</v>
      </c>
      <c r="C62" s="449" t="s">
        <v>2672</v>
      </c>
      <c r="D62" s="450">
        <v>4.8699999999999992</v>
      </c>
      <c r="E62" s="450">
        <v>15.33</v>
      </c>
      <c r="F62" s="450" t="s">
        <v>12968</v>
      </c>
    </row>
    <row r="63" spans="1:6" ht="15" customHeight="1">
      <c r="A63" s="447">
        <v>88300</v>
      </c>
      <c r="B63" s="448" t="s">
        <v>2378</v>
      </c>
      <c r="C63" s="449" t="s">
        <v>2672</v>
      </c>
      <c r="D63" s="450">
        <v>4.870000000000001</v>
      </c>
      <c r="E63" s="450">
        <v>18.8</v>
      </c>
      <c r="F63" s="450" t="s">
        <v>20929</v>
      </c>
    </row>
    <row r="64" spans="1:6" ht="15" customHeight="1">
      <c r="A64" s="447">
        <v>88301</v>
      </c>
      <c r="B64" s="448" t="s">
        <v>2388</v>
      </c>
      <c r="C64" s="449" t="s">
        <v>2672</v>
      </c>
      <c r="D64" s="450">
        <v>4.870000000000001</v>
      </c>
      <c r="E64" s="450">
        <v>15.55</v>
      </c>
      <c r="F64" s="450" t="s">
        <v>20930</v>
      </c>
    </row>
    <row r="65" spans="1:6" ht="15" customHeight="1">
      <c r="A65" s="447">
        <v>88302</v>
      </c>
      <c r="B65" s="448" t="s">
        <v>2389</v>
      </c>
      <c r="C65" s="449" t="s">
        <v>2672</v>
      </c>
      <c r="D65" s="450">
        <v>4.870000000000001</v>
      </c>
      <c r="E65" s="450">
        <v>15.82</v>
      </c>
      <c r="F65" s="450" t="s">
        <v>20931</v>
      </c>
    </row>
    <row r="66" spans="1:6" ht="15" customHeight="1">
      <c r="A66" s="447">
        <v>88303</v>
      </c>
      <c r="B66" s="448" t="s">
        <v>2390</v>
      </c>
      <c r="C66" s="449" t="s">
        <v>2672</v>
      </c>
      <c r="D66" s="450">
        <v>4.870000000000001</v>
      </c>
      <c r="E66" s="450">
        <v>13.8</v>
      </c>
      <c r="F66" s="450" t="s">
        <v>18715</v>
      </c>
    </row>
    <row r="67" spans="1:6" ht="30" customHeight="1">
      <c r="A67" s="447">
        <v>88304</v>
      </c>
      <c r="B67" s="448" t="s">
        <v>2391</v>
      </c>
      <c r="C67" s="449" t="s">
        <v>2672</v>
      </c>
      <c r="D67" s="450">
        <v>4.870000000000001</v>
      </c>
      <c r="E67" s="450">
        <v>13.59</v>
      </c>
      <c r="F67" s="450" t="s">
        <v>20932</v>
      </c>
    </row>
    <row r="68" spans="1:6" ht="15" customHeight="1">
      <c r="A68" s="447">
        <v>88306</v>
      </c>
      <c r="B68" s="448" t="s">
        <v>2392</v>
      </c>
      <c r="C68" s="449" t="s">
        <v>2672</v>
      </c>
      <c r="D68" s="450">
        <v>4.870000000000001</v>
      </c>
      <c r="E68" s="450">
        <v>18.809999999999999</v>
      </c>
      <c r="F68" s="450" t="s">
        <v>15851</v>
      </c>
    </row>
    <row r="69" spans="1:6" ht="15" customHeight="1">
      <c r="A69" s="447">
        <v>88307</v>
      </c>
      <c r="B69" s="448" t="s">
        <v>2393</v>
      </c>
      <c r="C69" s="449" t="s">
        <v>2672</v>
      </c>
      <c r="D69" s="450">
        <v>4.870000000000001</v>
      </c>
      <c r="E69" s="450">
        <v>14.79</v>
      </c>
      <c r="F69" s="450" t="s">
        <v>18754</v>
      </c>
    </row>
    <row r="70" spans="1:6" ht="15" customHeight="1">
      <c r="A70" s="447">
        <v>88308</v>
      </c>
      <c r="B70" s="448" t="s">
        <v>2394</v>
      </c>
      <c r="C70" s="449" t="s">
        <v>2672</v>
      </c>
      <c r="D70" s="450">
        <v>5.32</v>
      </c>
      <c r="E70" s="450">
        <v>16.12</v>
      </c>
      <c r="F70" s="450" t="s">
        <v>18309</v>
      </c>
    </row>
    <row r="71" spans="1:6" ht="15" customHeight="1">
      <c r="A71" s="447">
        <v>88309</v>
      </c>
      <c r="B71" s="448" t="s">
        <v>2395</v>
      </c>
      <c r="C71" s="449" t="s">
        <v>2672</v>
      </c>
      <c r="D71" s="450">
        <v>5.32</v>
      </c>
      <c r="E71" s="450">
        <v>16.21</v>
      </c>
      <c r="F71" s="450" t="s">
        <v>12520</v>
      </c>
    </row>
    <row r="72" spans="1:6" ht="15" customHeight="1">
      <c r="A72" s="447">
        <v>88310</v>
      </c>
      <c r="B72" s="448" t="s">
        <v>2396</v>
      </c>
      <c r="C72" s="449" t="s">
        <v>2672</v>
      </c>
      <c r="D72" s="450">
        <v>5.32</v>
      </c>
      <c r="E72" s="450">
        <v>16.12</v>
      </c>
      <c r="F72" s="450" t="s">
        <v>18309</v>
      </c>
    </row>
    <row r="73" spans="1:6" ht="15" customHeight="1">
      <c r="A73" s="447">
        <v>88311</v>
      </c>
      <c r="B73" s="448" t="s">
        <v>2397</v>
      </c>
      <c r="C73" s="449" t="s">
        <v>2672</v>
      </c>
      <c r="D73" s="450">
        <v>5.32</v>
      </c>
      <c r="E73" s="450">
        <v>16.559999999999999</v>
      </c>
      <c r="F73" s="450" t="s">
        <v>20933</v>
      </c>
    </row>
    <row r="74" spans="1:6" ht="15" customHeight="1">
      <c r="A74" s="447">
        <v>88312</v>
      </c>
      <c r="B74" s="448" t="s">
        <v>2398</v>
      </c>
      <c r="C74" s="449" t="s">
        <v>2672</v>
      </c>
      <c r="D74" s="450">
        <v>5.32</v>
      </c>
      <c r="E74" s="450">
        <v>17.34</v>
      </c>
      <c r="F74" s="450" t="s">
        <v>12509</v>
      </c>
    </row>
    <row r="75" spans="1:6" ht="15" customHeight="1">
      <c r="A75" s="447">
        <v>88313</v>
      </c>
      <c r="B75" s="448" t="s">
        <v>2399</v>
      </c>
      <c r="C75" s="449" t="s">
        <v>2672</v>
      </c>
      <c r="D75" s="450">
        <v>5.3199999999999985</v>
      </c>
      <c r="E75" s="450">
        <v>12.01</v>
      </c>
      <c r="F75" s="450" t="s">
        <v>13296</v>
      </c>
    </row>
    <row r="76" spans="1:6" ht="15" customHeight="1">
      <c r="A76" s="447">
        <v>88314</v>
      </c>
      <c r="B76" s="448" t="s">
        <v>2400</v>
      </c>
      <c r="C76" s="449" t="s">
        <v>2672</v>
      </c>
      <c r="D76" s="450">
        <v>5.32</v>
      </c>
      <c r="E76" s="450">
        <v>10.67</v>
      </c>
      <c r="F76" s="450" t="s">
        <v>19897</v>
      </c>
    </row>
    <row r="77" spans="1:6" ht="15" customHeight="1">
      <c r="A77" s="447">
        <v>88315</v>
      </c>
      <c r="B77" s="448" t="s">
        <v>2401</v>
      </c>
      <c r="C77" s="449" t="s">
        <v>2672</v>
      </c>
      <c r="D77" s="450">
        <v>5.32</v>
      </c>
      <c r="E77" s="450">
        <v>16.079999999999998</v>
      </c>
      <c r="F77" s="450" t="s">
        <v>13486</v>
      </c>
    </row>
    <row r="78" spans="1:6" ht="15" customHeight="1">
      <c r="A78" s="447">
        <v>88316</v>
      </c>
      <c r="B78" s="448" t="s">
        <v>2402</v>
      </c>
      <c r="C78" s="449" t="s">
        <v>2672</v>
      </c>
      <c r="D78" s="450">
        <v>5.3200000000000021</v>
      </c>
      <c r="E78" s="450">
        <v>11.44</v>
      </c>
      <c r="F78" s="450" t="s">
        <v>18409</v>
      </c>
    </row>
    <row r="79" spans="1:6" ht="15" customHeight="1">
      <c r="A79" s="447">
        <v>88317</v>
      </c>
      <c r="B79" s="448" t="s">
        <v>2403</v>
      </c>
      <c r="C79" s="449" t="s">
        <v>2672</v>
      </c>
      <c r="D79" s="450">
        <v>5.32</v>
      </c>
      <c r="E79" s="450">
        <v>16.559999999999999</v>
      </c>
      <c r="F79" s="450" t="s">
        <v>20933</v>
      </c>
    </row>
    <row r="80" spans="1:6" ht="30">
      <c r="A80" s="447">
        <v>88318</v>
      </c>
      <c r="B80" s="448" t="s">
        <v>2404</v>
      </c>
      <c r="C80" s="449" t="s">
        <v>2672</v>
      </c>
      <c r="D80" s="450">
        <v>5.32</v>
      </c>
      <c r="E80" s="450">
        <v>13.3</v>
      </c>
      <c r="F80" s="450" t="s">
        <v>17907</v>
      </c>
    </row>
    <row r="81" spans="1:6" ht="15" customHeight="1">
      <c r="A81" s="447">
        <v>88320</v>
      </c>
      <c r="B81" s="448" t="s">
        <v>2405</v>
      </c>
      <c r="C81" s="449" t="s">
        <v>2672</v>
      </c>
      <c r="D81" s="450">
        <v>5.32</v>
      </c>
      <c r="E81" s="450">
        <v>19.739999999999998</v>
      </c>
      <c r="F81" s="450" t="s">
        <v>16147</v>
      </c>
    </row>
    <row r="82" spans="1:6" ht="15" customHeight="1">
      <c r="A82" s="447">
        <v>88321</v>
      </c>
      <c r="B82" s="448" t="s">
        <v>2406</v>
      </c>
      <c r="C82" s="449" t="s">
        <v>2672</v>
      </c>
      <c r="D82" s="450">
        <v>5.32</v>
      </c>
      <c r="E82" s="450">
        <v>24.69</v>
      </c>
      <c r="F82" s="450" t="s">
        <v>18028</v>
      </c>
    </row>
    <row r="83" spans="1:6" ht="15" customHeight="1">
      <c r="A83" s="447">
        <v>88322</v>
      </c>
      <c r="B83" s="448" t="s">
        <v>2407</v>
      </c>
      <c r="C83" s="449" t="s">
        <v>2672</v>
      </c>
      <c r="D83" s="450">
        <v>5.3199999999999985</v>
      </c>
      <c r="E83" s="450">
        <v>11.67</v>
      </c>
      <c r="F83" s="450" t="s">
        <v>20934</v>
      </c>
    </row>
    <row r="84" spans="1:6" ht="15" customHeight="1">
      <c r="A84" s="447">
        <v>88323</v>
      </c>
      <c r="B84" s="448" t="s">
        <v>2408</v>
      </c>
      <c r="C84" s="449" t="s">
        <v>2672</v>
      </c>
      <c r="D84" s="450">
        <v>5.3199999999999985</v>
      </c>
      <c r="E84" s="450">
        <v>14.83</v>
      </c>
      <c r="F84" s="450" t="s">
        <v>19978</v>
      </c>
    </row>
    <row r="85" spans="1:6" ht="15" customHeight="1">
      <c r="A85" s="447">
        <v>88324</v>
      </c>
      <c r="B85" s="448" t="s">
        <v>2409</v>
      </c>
      <c r="C85" s="449" t="s">
        <v>2672</v>
      </c>
      <c r="D85" s="450">
        <v>5.32</v>
      </c>
      <c r="E85" s="450">
        <v>17.45</v>
      </c>
      <c r="F85" s="450" t="s">
        <v>13420</v>
      </c>
    </row>
    <row r="86" spans="1:6" ht="15" customHeight="1">
      <c r="A86" s="447">
        <v>88325</v>
      </c>
      <c r="B86" s="448" t="s">
        <v>2410</v>
      </c>
      <c r="C86" s="449" t="s">
        <v>2672</v>
      </c>
      <c r="D86" s="450">
        <v>5.32</v>
      </c>
      <c r="E86" s="450">
        <v>19.239999999999998</v>
      </c>
      <c r="F86" s="450" t="s">
        <v>20935</v>
      </c>
    </row>
    <row r="87" spans="1:6" ht="15" customHeight="1">
      <c r="A87" s="447">
        <v>88326</v>
      </c>
      <c r="B87" s="448" t="s">
        <v>2411</v>
      </c>
      <c r="C87" s="449" t="s">
        <v>2672</v>
      </c>
      <c r="D87" s="450">
        <v>3.8599999999999994</v>
      </c>
      <c r="E87" s="450">
        <v>16.11</v>
      </c>
      <c r="F87" s="450" t="s">
        <v>20936</v>
      </c>
    </row>
    <row r="88" spans="1:6" ht="15" customHeight="1">
      <c r="A88" s="447">
        <v>88377</v>
      </c>
      <c r="B88" s="448" t="s">
        <v>2412</v>
      </c>
      <c r="C88" s="449" t="s">
        <v>2672</v>
      </c>
      <c r="D88" s="450">
        <v>4.8699999999999992</v>
      </c>
      <c r="E88" s="450">
        <v>11.81</v>
      </c>
      <c r="F88" s="450" t="s">
        <v>19938</v>
      </c>
    </row>
    <row r="89" spans="1:6" ht="15" customHeight="1">
      <c r="A89" s="447">
        <v>88441</v>
      </c>
      <c r="B89" s="448" t="s">
        <v>2413</v>
      </c>
      <c r="C89" s="449" t="s">
        <v>2672</v>
      </c>
      <c r="D89" s="450">
        <v>5.3199999999999985</v>
      </c>
      <c r="E89" s="450">
        <v>15.47</v>
      </c>
      <c r="F89" s="450" t="s">
        <v>20937</v>
      </c>
    </row>
    <row r="90" spans="1:6" ht="15" customHeight="1">
      <c r="A90" s="447">
        <v>88597</v>
      </c>
      <c r="B90" s="448" t="s">
        <v>2414</v>
      </c>
      <c r="C90" s="449" t="s">
        <v>2672</v>
      </c>
      <c r="D90" s="450">
        <v>3.860000000000003</v>
      </c>
      <c r="E90" s="450">
        <v>20.9</v>
      </c>
      <c r="F90" s="450" t="s">
        <v>20938</v>
      </c>
    </row>
    <row r="91" spans="1:6" ht="15" customHeight="1">
      <c r="A91" s="447">
        <v>90766</v>
      </c>
      <c r="B91" s="448" t="s">
        <v>2415</v>
      </c>
      <c r="C91" s="449" t="s">
        <v>2672</v>
      </c>
      <c r="D91" s="450">
        <v>3.870000000000001</v>
      </c>
      <c r="E91" s="450">
        <v>16.04</v>
      </c>
      <c r="F91" s="450" t="s">
        <v>20939</v>
      </c>
    </row>
    <row r="92" spans="1:6" ht="15" customHeight="1">
      <c r="A92" s="447">
        <v>90767</v>
      </c>
      <c r="B92" s="448" t="s">
        <v>2416</v>
      </c>
      <c r="C92" s="449" t="s">
        <v>2672</v>
      </c>
      <c r="D92" s="450">
        <v>3.8699999999999992</v>
      </c>
      <c r="E92" s="450">
        <v>13.81</v>
      </c>
      <c r="F92" s="450" t="s">
        <v>12357</v>
      </c>
    </row>
    <row r="93" spans="1:6" ht="15" customHeight="1">
      <c r="A93" s="447">
        <v>90768</v>
      </c>
      <c r="B93" s="448" t="s">
        <v>1768</v>
      </c>
      <c r="C93" s="449" t="s">
        <v>2672</v>
      </c>
      <c r="D93" s="450">
        <v>0.39999999999999858</v>
      </c>
      <c r="E93" s="450">
        <v>54.35</v>
      </c>
      <c r="F93" s="450" t="s">
        <v>20940</v>
      </c>
    </row>
    <row r="94" spans="1:6" ht="15" customHeight="1">
      <c r="A94" s="447">
        <v>90769</v>
      </c>
      <c r="B94" s="448" t="s">
        <v>2417</v>
      </c>
      <c r="C94" s="449" t="s">
        <v>2672</v>
      </c>
      <c r="D94" s="450">
        <v>0.39999999999999147</v>
      </c>
      <c r="E94" s="450">
        <v>77.180000000000007</v>
      </c>
      <c r="F94" s="450" t="s">
        <v>20941</v>
      </c>
    </row>
    <row r="95" spans="1:6" ht="15" customHeight="1">
      <c r="A95" s="447">
        <v>90770</v>
      </c>
      <c r="B95" s="448" t="s">
        <v>1769</v>
      </c>
      <c r="C95" s="449" t="s">
        <v>2672</v>
      </c>
      <c r="D95" s="450">
        <v>0.40000000000000568</v>
      </c>
      <c r="E95" s="450">
        <v>102.02</v>
      </c>
      <c r="F95" s="450" t="s">
        <v>20942</v>
      </c>
    </row>
    <row r="96" spans="1:6" ht="15" customHeight="1">
      <c r="A96" s="447">
        <v>90771</v>
      </c>
      <c r="B96" s="448" t="s">
        <v>2418</v>
      </c>
      <c r="C96" s="449" t="s">
        <v>2672</v>
      </c>
      <c r="D96" s="450">
        <v>3.8599999999999994</v>
      </c>
      <c r="E96" s="450">
        <v>20.260000000000002</v>
      </c>
      <c r="F96" s="450" t="s">
        <v>20943</v>
      </c>
    </row>
    <row r="97" spans="1:6" ht="15" customHeight="1">
      <c r="A97" s="447">
        <v>90772</v>
      </c>
      <c r="B97" s="448" t="s">
        <v>1770</v>
      </c>
      <c r="C97" s="449" t="s">
        <v>2672</v>
      </c>
      <c r="D97" s="450">
        <v>3.8600000000000012</v>
      </c>
      <c r="E97" s="450">
        <v>12.35</v>
      </c>
      <c r="F97" s="450" t="s">
        <v>19076</v>
      </c>
    </row>
    <row r="98" spans="1:6" ht="15" customHeight="1">
      <c r="A98" s="447">
        <v>90773</v>
      </c>
      <c r="B98" s="448" t="s">
        <v>2419</v>
      </c>
      <c r="C98" s="449" t="s">
        <v>2672</v>
      </c>
      <c r="D98" s="450">
        <v>3.8599999999999994</v>
      </c>
      <c r="E98" s="450">
        <v>13.04</v>
      </c>
      <c r="F98" s="450" t="s">
        <v>14678</v>
      </c>
    </row>
    <row r="99" spans="1:6" ht="15" customHeight="1">
      <c r="A99" s="447">
        <v>90775</v>
      </c>
      <c r="B99" s="448" t="s">
        <v>2420</v>
      </c>
      <c r="C99" s="449" t="s">
        <v>2672</v>
      </c>
      <c r="D99" s="450">
        <v>0.39000000000000057</v>
      </c>
      <c r="E99" s="450">
        <v>18.39</v>
      </c>
      <c r="F99" s="450" t="s">
        <v>20274</v>
      </c>
    </row>
    <row r="100" spans="1:6" ht="15" customHeight="1">
      <c r="A100" s="447">
        <v>90776</v>
      </c>
      <c r="B100" s="448" t="s">
        <v>2421</v>
      </c>
      <c r="C100" s="449" t="s">
        <v>2672</v>
      </c>
      <c r="D100" s="450">
        <v>3.870000000000001</v>
      </c>
      <c r="E100" s="450">
        <v>31.23</v>
      </c>
      <c r="F100" s="450" t="s">
        <v>12483</v>
      </c>
    </row>
    <row r="101" spans="1:6" ht="15" customHeight="1">
      <c r="A101" s="447">
        <v>90777</v>
      </c>
      <c r="B101" s="448" t="s">
        <v>1771</v>
      </c>
      <c r="C101" s="449" t="s">
        <v>2672</v>
      </c>
      <c r="D101" s="450">
        <v>0.40000000000000568</v>
      </c>
      <c r="E101" s="450">
        <v>74.099999999999994</v>
      </c>
      <c r="F101" s="450" t="s">
        <v>20944</v>
      </c>
    </row>
    <row r="102" spans="1:6" ht="15" customHeight="1">
      <c r="A102" s="447">
        <v>90778</v>
      </c>
      <c r="B102" s="448" t="s">
        <v>2422</v>
      </c>
      <c r="C102" s="449" t="s">
        <v>2672</v>
      </c>
      <c r="D102" s="450">
        <v>0.40000000000000568</v>
      </c>
      <c r="E102" s="450">
        <v>84.33</v>
      </c>
      <c r="F102" s="450" t="s">
        <v>20945</v>
      </c>
    </row>
    <row r="103" spans="1:6" ht="15" customHeight="1">
      <c r="A103" s="447">
        <v>90779</v>
      </c>
      <c r="B103" s="448" t="s">
        <v>1417</v>
      </c>
      <c r="C103" s="449" t="s">
        <v>2672</v>
      </c>
      <c r="D103" s="450">
        <v>0.40000000000000568</v>
      </c>
      <c r="E103" s="450">
        <v>115.27</v>
      </c>
      <c r="F103" s="450" t="s">
        <v>20946</v>
      </c>
    </row>
    <row r="104" spans="1:6" ht="15" customHeight="1">
      <c r="A104" s="447">
        <v>90780</v>
      </c>
      <c r="B104" s="448" t="s">
        <v>2423</v>
      </c>
      <c r="C104" s="449" t="s">
        <v>2672</v>
      </c>
      <c r="D104" s="450">
        <v>0.40000000000000568</v>
      </c>
      <c r="E104" s="450">
        <v>47.37</v>
      </c>
      <c r="F104" s="450" t="s">
        <v>20947</v>
      </c>
    </row>
    <row r="105" spans="1:6" ht="15" customHeight="1">
      <c r="A105" s="447">
        <v>90781</v>
      </c>
      <c r="B105" s="448" t="s">
        <v>1418</v>
      </c>
      <c r="C105" s="449" t="s">
        <v>2672</v>
      </c>
      <c r="D105" s="450">
        <v>3.870000000000001</v>
      </c>
      <c r="E105" s="450">
        <v>16.079999999999998</v>
      </c>
      <c r="F105" s="450" t="s">
        <v>17795</v>
      </c>
    </row>
    <row r="106" spans="1:6" ht="15" customHeight="1">
      <c r="A106" s="447">
        <v>91677</v>
      </c>
      <c r="B106" s="448" t="s">
        <v>1419</v>
      </c>
      <c r="C106" s="449" t="s">
        <v>2672</v>
      </c>
      <c r="D106" s="450">
        <v>0.40000000000000568</v>
      </c>
      <c r="E106" s="450">
        <v>74.16</v>
      </c>
      <c r="F106" s="450" t="s">
        <v>20112</v>
      </c>
    </row>
    <row r="107" spans="1:6" ht="15" customHeight="1">
      <c r="A107" s="447">
        <v>91678</v>
      </c>
      <c r="B107" s="448" t="s">
        <v>1420</v>
      </c>
      <c r="C107" s="449" t="s">
        <v>2672</v>
      </c>
      <c r="D107" s="450">
        <v>0.40000000000000568</v>
      </c>
      <c r="E107" s="450">
        <v>50.05</v>
      </c>
      <c r="F107" s="450" t="s">
        <v>14069</v>
      </c>
    </row>
    <row r="108" spans="1:6" ht="15" customHeight="1">
      <c r="A108" s="447">
        <v>93556</v>
      </c>
      <c r="B108" s="448" t="s">
        <v>1421</v>
      </c>
      <c r="C108" s="449" t="s">
        <v>1321</v>
      </c>
      <c r="D108" s="450">
        <v>94.76</v>
      </c>
      <c r="E108" s="450">
        <v>0</v>
      </c>
      <c r="F108" s="450" t="s">
        <v>20948</v>
      </c>
    </row>
    <row r="109" spans="1:6" ht="15" customHeight="1">
      <c r="A109" s="447">
        <v>93557</v>
      </c>
      <c r="B109" s="448" t="s">
        <v>1422</v>
      </c>
      <c r="C109" s="449" t="s">
        <v>1321</v>
      </c>
      <c r="D109" s="450">
        <v>198.23</v>
      </c>
      <c r="E109" s="450">
        <v>0</v>
      </c>
      <c r="F109" s="450" t="s">
        <v>20949</v>
      </c>
    </row>
    <row r="110" spans="1:6" ht="15" customHeight="1">
      <c r="A110" s="447">
        <v>93558</v>
      </c>
      <c r="B110" s="448" t="s">
        <v>1423</v>
      </c>
      <c r="C110" s="449" t="s">
        <v>1321</v>
      </c>
      <c r="D110" s="450">
        <v>727.87999999999965</v>
      </c>
      <c r="E110" s="450">
        <v>2893.36</v>
      </c>
      <c r="F110" s="450" t="s">
        <v>20950</v>
      </c>
    </row>
    <row r="111" spans="1:6" ht="15" customHeight="1">
      <c r="A111" s="447">
        <v>93559</v>
      </c>
      <c r="B111" s="448" t="s">
        <v>2414</v>
      </c>
      <c r="C111" s="449" t="s">
        <v>1321</v>
      </c>
      <c r="D111" s="450">
        <v>727.87999999999965</v>
      </c>
      <c r="E111" s="450">
        <v>2622.61</v>
      </c>
      <c r="F111" s="450" t="s">
        <v>20951</v>
      </c>
    </row>
    <row r="112" spans="1:6" ht="15" customHeight="1">
      <c r="A112" s="447">
        <v>93560</v>
      </c>
      <c r="B112" s="448" t="s">
        <v>2419</v>
      </c>
      <c r="C112" s="449" t="s">
        <v>1321</v>
      </c>
      <c r="D112" s="450">
        <v>727.87999999999988</v>
      </c>
      <c r="E112" s="450">
        <v>1637.34</v>
      </c>
      <c r="F112" s="450" t="s">
        <v>20952</v>
      </c>
    </row>
    <row r="113" spans="1:6" ht="15" customHeight="1">
      <c r="A113" s="447">
        <v>93561</v>
      </c>
      <c r="B113" s="448" t="s">
        <v>2420</v>
      </c>
      <c r="C113" s="449" t="s">
        <v>1321</v>
      </c>
      <c r="D113" s="450">
        <v>601.11000000000013</v>
      </c>
      <c r="E113" s="450">
        <v>2307.9</v>
      </c>
      <c r="F113" s="450" t="s">
        <v>20953</v>
      </c>
    </row>
    <row r="114" spans="1:6" ht="15" customHeight="1">
      <c r="A114" s="447">
        <v>93562</v>
      </c>
      <c r="B114" s="448" t="s">
        <v>2418</v>
      </c>
      <c r="C114" s="449" t="s">
        <v>1321</v>
      </c>
      <c r="D114" s="450">
        <v>727.88000000000011</v>
      </c>
      <c r="E114" s="450">
        <v>2542.75</v>
      </c>
      <c r="F114" s="450" t="s">
        <v>20954</v>
      </c>
    </row>
    <row r="115" spans="1:6" ht="15" customHeight="1">
      <c r="A115" s="447">
        <v>93563</v>
      </c>
      <c r="B115" s="448" t="s">
        <v>2415</v>
      </c>
      <c r="C115" s="449" t="s">
        <v>1321</v>
      </c>
      <c r="D115" s="450">
        <v>737.77</v>
      </c>
      <c r="E115" s="450">
        <v>2810.7</v>
      </c>
      <c r="F115" s="450" t="s">
        <v>20955</v>
      </c>
    </row>
    <row r="116" spans="1:6" ht="15" customHeight="1">
      <c r="A116" s="447">
        <v>93564</v>
      </c>
      <c r="B116" s="448" t="s">
        <v>2416</v>
      </c>
      <c r="C116" s="449" t="s">
        <v>1321</v>
      </c>
      <c r="D116" s="450">
        <v>737.77</v>
      </c>
      <c r="E116" s="450">
        <v>2413.79</v>
      </c>
      <c r="F116" s="450" t="s">
        <v>20956</v>
      </c>
    </row>
    <row r="117" spans="1:6" ht="15" customHeight="1">
      <c r="A117" s="447">
        <v>93565</v>
      </c>
      <c r="B117" s="448" t="s">
        <v>1771</v>
      </c>
      <c r="C117" s="449" t="s">
        <v>1321</v>
      </c>
      <c r="D117" s="450">
        <v>83.229999999999563</v>
      </c>
      <c r="E117" s="450">
        <v>12979.93</v>
      </c>
      <c r="F117" s="450" t="s">
        <v>20957</v>
      </c>
    </row>
    <row r="118" spans="1:6" ht="15" customHeight="1">
      <c r="A118" s="447">
        <v>93566</v>
      </c>
      <c r="B118" s="448" t="s">
        <v>1770</v>
      </c>
      <c r="C118" s="449" t="s">
        <v>1321</v>
      </c>
      <c r="D118" s="450">
        <v>727.88000000000011</v>
      </c>
      <c r="E118" s="450">
        <v>2169.98</v>
      </c>
      <c r="F118" s="450" t="s">
        <v>20958</v>
      </c>
    </row>
    <row r="119" spans="1:6" ht="15" customHeight="1">
      <c r="A119" s="447">
        <v>93567</v>
      </c>
      <c r="B119" s="448" t="s">
        <v>2422</v>
      </c>
      <c r="C119" s="449" t="s">
        <v>1321</v>
      </c>
      <c r="D119" s="450">
        <v>83.229999999999563</v>
      </c>
      <c r="E119" s="450">
        <v>14773.82</v>
      </c>
      <c r="F119" s="450" t="s">
        <v>20959</v>
      </c>
    </row>
    <row r="120" spans="1:6" ht="15" customHeight="1">
      <c r="A120" s="447">
        <v>93568</v>
      </c>
      <c r="B120" s="448" t="s">
        <v>1417</v>
      </c>
      <c r="C120" s="449" t="s">
        <v>1321</v>
      </c>
      <c r="D120" s="450">
        <v>83.230000000003201</v>
      </c>
      <c r="E120" s="450">
        <v>20195.419999999998</v>
      </c>
      <c r="F120" s="450" t="s">
        <v>20960</v>
      </c>
    </row>
    <row r="121" spans="1:6" ht="15" customHeight="1">
      <c r="A121" s="447">
        <v>93569</v>
      </c>
      <c r="B121" s="448" t="s">
        <v>1424</v>
      </c>
      <c r="C121" s="449" t="s">
        <v>1321</v>
      </c>
      <c r="D121" s="450">
        <v>83.229999999999563</v>
      </c>
      <c r="E121" s="450">
        <v>9529.58</v>
      </c>
      <c r="F121" s="450" t="s">
        <v>20961</v>
      </c>
    </row>
    <row r="122" spans="1:6" ht="15" customHeight="1">
      <c r="A122" s="447">
        <v>93570</v>
      </c>
      <c r="B122" s="448" t="s">
        <v>1425</v>
      </c>
      <c r="C122" s="449" t="s">
        <v>1321</v>
      </c>
      <c r="D122" s="450">
        <v>83.229999999999563</v>
      </c>
      <c r="E122" s="450">
        <v>13535.98</v>
      </c>
      <c r="F122" s="450" t="s">
        <v>20962</v>
      </c>
    </row>
    <row r="123" spans="1:6" ht="15" customHeight="1">
      <c r="A123" s="447">
        <v>93571</v>
      </c>
      <c r="B123" s="448" t="s">
        <v>1426</v>
      </c>
      <c r="C123" s="449" t="s">
        <v>1321</v>
      </c>
      <c r="D123" s="450">
        <v>83.230000000003201</v>
      </c>
      <c r="E123" s="450">
        <v>17895.759999999998</v>
      </c>
      <c r="F123" s="450" t="s">
        <v>20963</v>
      </c>
    </row>
    <row r="124" spans="1:6" ht="15" customHeight="1">
      <c r="A124" s="447">
        <v>93572</v>
      </c>
      <c r="B124" s="448" t="s">
        <v>1427</v>
      </c>
      <c r="C124" s="449" t="s">
        <v>1321</v>
      </c>
      <c r="D124" s="450">
        <v>737.77000000000044</v>
      </c>
      <c r="E124" s="450">
        <v>5459.82</v>
      </c>
      <c r="F124" s="450" t="s">
        <v>20964</v>
      </c>
    </row>
    <row r="125" spans="1:6" ht="15" customHeight="1">
      <c r="A125" s="447">
        <v>94295</v>
      </c>
      <c r="B125" s="448" t="s">
        <v>2423</v>
      </c>
      <c r="C125" s="449" t="s">
        <v>1321</v>
      </c>
      <c r="D125" s="450">
        <v>83.230000000001382</v>
      </c>
      <c r="E125" s="450">
        <v>8286.6299999999992</v>
      </c>
      <c r="F125" s="450" t="s">
        <v>20965</v>
      </c>
    </row>
    <row r="126" spans="1:6" ht="15" customHeight="1">
      <c r="A126" s="447">
        <v>94296</v>
      </c>
      <c r="B126" s="448" t="s">
        <v>1418</v>
      </c>
      <c r="C126" s="449" t="s">
        <v>1321</v>
      </c>
      <c r="D126" s="450">
        <v>737.77</v>
      </c>
      <c r="E126" s="450">
        <v>2952.37</v>
      </c>
      <c r="F126" s="450" t="s">
        <v>20966</v>
      </c>
    </row>
    <row r="127" spans="1:6">
      <c r="A127" s="442"/>
      <c r="B127" s="538" t="s">
        <v>20998</v>
      </c>
      <c r="C127" s="444"/>
      <c r="D127" s="445" t="s">
        <v>2587</v>
      </c>
      <c r="E127" s="445" t="s">
        <v>2587</v>
      </c>
      <c r="F127" s="445"/>
    </row>
    <row r="128" spans="1:6" ht="30">
      <c r="A128" s="447" t="s">
        <v>2586</v>
      </c>
      <c r="B128" s="448" t="s">
        <v>803</v>
      </c>
      <c r="C128" s="449" t="s">
        <v>2573</v>
      </c>
      <c r="D128" s="450">
        <v>22.16</v>
      </c>
      <c r="E128" s="450">
        <v>28.77</v>
      </c>
      <c r="F128" s="450" t="s">
        <v>12216</v>
      </c>
    </row>
    <row r="129" spans="1:6">
      <c r="A129" s="447">
        <v>98458</v>
      </c>
      <c r="B129" s="448" t="s">
        <v>15774</v>
      </c>
      <c r="C129" s="449" t="s">
        <v>2573</v>
      </c>
      <c r="D129" s="450">
        <v>64.849999999999994</v>
      </c>
      <c r="E129" s="450">
        <v>13</v>
      </c>
      <c r="F129" s="450" t="s">
        <v>15775</v>
      </c>
    </row>
    <row r="130" spans="1:6">
      <c r="A130" s="447">
        <v>98459</v>
      </c>
      <c r="B130" s="448" t="s">
        <v>15776</v>
      </c>
      <c r="C130" s="449" t="s">
        <v>2573</v>
      </c>
      <c r="D130" s="450">
        <v>71.94</v>
      </c>
      <c r="E130" s="450">
        <v>12.08</v>
      </c>
      <c r="F130" s="450" t="s">
        <v>15777</v>
      </c>
    </row>
    <row r="131" spans="1:6" ht="30">
      <c r="A131" s="447">
        <v>92235</v>
      </c>
      <c r="B131" s="448" t="s">
        <v>1430</v>
      </c>
      <c r="C131" s="449" t="s">
        <v>2573</v>
      </c>
      <c r="D131" s="450">
        <v>24.950000000000003</v>
      </c>
      <c r="E131" s="450">
        <v>28.75</v>
      </c>
      <c r="F131" s="450" t="s">
        <v>14657</v>
      </c>
    </row>
    <row r="132" spans="1:6">
      <c r="A132" s="447">
        <v>85423</v>
      </c>
      <c r="B132" s="448" t="s">
        <v>1428</v>
      </c>
      <c r="C132" s="449" t="s">
        <v>2573</v>
      </c>
      <c r="D132" s="450">
        <v>4.16</v>
      </c>
      <c r="E132" s="450">
        <v>3.09</v>
      </c>
      <c r="F132" s="450" t="s">
        <v>13947</v>
      </c>
    </row>
    <row r="133" spans="1:6" ht="30">
      <c r="A133" s="447">
        <v>85424</v>
      </c>
      <c r="B133" s="448" t="s">
        <v>1429</v>
      </c>
      <c r="C133" s="449" t="s">
        <v>2573</v>
      </c>
      <c r="D133" s="450">
        <v>7.9000000000000021</v>
      </c>
      <c r="E133" s="450">
        <v>13.95</v>
      </c>
      <c r="F133" s="450" t="s">
        <v>12286</v>
      </c>
    </row>
    <row r="134" spans="1:6">
      <c r="A134" s="447">
        <v>97062</v>
      </c>
      <c r="B134" s="448" t="s">
        <v>20763</v>
      </c>
      <c r="C134" s="449" t="s">
        <v>2573</v>
      </c>
      <c r="D134" s="450">
        <v>3.3300000000000005</v>
      </c>
      <c r="E134" s="450">
        <v>2.11</v>
      </c>
      <c r="F134" s="450" t="s">
        <v>20764</v>
      </c>
    </row>
    <row r="135" spans="1:6">
      <c r="A135" s="447">
        <v>97046</v>
      </c>
      <c r="B135" s="448" t="s">
        <v>20758</v>
      </c>
      <c r="C135" s="449" t="s">
        <v>2573</v>
      </c>
      <c r="D135" s="450">
        <v>0.18</v>
      </c>
      <c r="E135" s="450">
        <v>0.04</v>
      </c>
      <c r="F135" s="450" t="s">
        <v>15963</v>
      </c>
    </row>
    <row r="136" spans="1:6" ht="30">
      <c r="A136" s="447">
        <v>97047</v>
      </c>
      <c r="B136" s="448" t="s">
        <v>20759</v>
      </c>
      <c r="C136" s="449" t="s">
        <v>2573</v>
      </c>
      <c r="D136" s="450">
        <v>7.0000000000000007E-2</v>
      </c>
      <c r="E136" s="450">
        <v>0.01</v>
      </c>
      <c r="F136" s="450" t="s">
        <v>13132</v>
      </c>
    </row>
    <row r="137" spans="1:6" ht="30">
      <c r="A137" s="447">
        <v>97048</v>
      </c>
      <c r="B137" s="448" t="s">
        <v>20760</v>
      </c>
      <c r="C137" s="449" t="s">
        <v>2573</v>
      </c>
      <c r="D137" s="450">
        <v>4.9999999999999996E-2</v>
      </c>
      <c r="E137" s="450">
        <v>0.01</v>
      </c>
      <c r="F137" s="450" t="s">
        <v>11822</v>
      </c>
    </row>
    <row r="138" spans="1:6" ht="30">
      <c r="A138" s="447">
        <v>97066</v>
      </c>
      <c r="B138" s="448" t="s">
        <v>20768</v>
      </c>
      <c r="C138" s="449" t="s">
        <v>2573</v>
      </c>
      <c r="D138" s="450">
        <v>31.83</v>
      </c>
      <c r="E138" s="450">
        <v>19.21</v>
      </c>
      <c r="F138" s="450" t="s">
        <v>20769</v>
      </c>
    </row>
    <row r="139" spans="1:6" ht="30">
      <c r="A139" s="447">
        <v>97067</v>
      </c>
      <c r="B139" s="448" t="s">
        <v>20770</v>
      </c>
      <c r="C139" s="449" t="s">
        <v>2572</v>
      </c>
      <c r="D139" s="450">
        <v>339.08</v>
      </c>
      <c r="E139" s="450">
        <v>163.82</v>
      </c>
      <c r="F139" s="450" t="s">
        <v>20771</v>
      </c>
    </row>
    <row r="140" spans="1:6">
      <c r="A140" s="442"/>
      <c r="B140" s="446" t="s">
        <v>187</v>
      </c>
      <c r="C140" s="444"/>
      <c r="D140" s="445" t="s">
        <v>2587</v>
      </c>
      <c r="E140" s="445" t="s">
        <v>2587</v>
      </c>
      <c r="F140" s="445"/>
    </row>
    <row r="141" spans="1:6">
      <c r="A141" s="447">
        <v>41598</v>
      </c>
      <c r="B141" s="448" t="s">
        <v>1431</v>
      </c>
      <c r="C141" s="449" t="s">
        <v>2570</v>
      </c>
      <c r="D141" s="450">
        <v>1162.51</v>
      </c>
      <c r="E141" s="450">
        <v>222.8</v>
      </c>
      <c r="F141" s="450" t="s">
        <v>18096</v>
      </c>
    </row>
    <row r="142" spans="1:6" ht="30">
      <c r="A142" s="447">
        <v>97741</v>
      </c>
      <c r="B142" s="448" t="s">
        <v>19812</v>
      </c>
      <c r="C142" s="449" t="s">
        <v>2570</v>
      </c>
      <c r="D142" s="450">
        <v>75.210000000000008</v>
      </c>
      <c r="E142" s="450">
        <v>40.130000000000003</v>
      </c>
      <c r="F142" s="450" t="s">
        <v>19813</v>
      </c>
    </row>
    <row r="143" spans="1:6">
      <c r="A143" s="442"/>
      <c r="B143" s="538" t="s">
        <v>20985</v>
      </c>
      <c r="C143" s="444"/>
      <c r="D143" s="445" t="s">
        <v>2587</v>
      </c>
      <c r="E143" s="445" t="s">
        <v>2587</v>
      </c>
      <c r="F143" s="445"/>
    </row>
    <row r="144" spans="1:6" ht="30" customHeight="1">
      <c r="A144" s="447">
        <v>93206</v>
      </c>
      <c r="B144" s="448" t="s">
        <v>1432</v>
      </c>
      <c r="C144" s="449" t="s">
        <v>2573</v>
      </c>
      <c r="D144" s="450">
        <v>489.71000000000004</v>
      </c>
      <c r="E144" s="450">
        <v>279.27</v>
      </c>
      <c r="F144" s="450" t="s">
        <v>15727</v>
      </c>
    </row>
    <row r="145" spans="1:6" ht="30" customHeight="1">
      <c r="A145" s="447">
        <v>93207</v>
      </c>
      <c r="B145" s="448" t="s">
        <v>1433</v>
      </c>
      <c r="C145" s="449" t="s">
        <v>2573</v>
      </c>
      <c r="D145" s="450">
        <v>526.43000000000006</v>
      </c>
      <c r="E145" s="450">
        <v>160.16</v>
      </c>
      <c r="F145" s="450" t="s">
        <v>15728</v>
      </c>
    </row>
    <row r="146" spans="1:6" ht="30" customHeight="1">
      <c r="A146" s="447">
        <v>93208</v>
      </c>
      <c r="B146" s="448" t="s">
        <v>1434</v>
      </c>
      <c r="C146" s="449" t="s">
        <v>2573</v>
      </c>
      <c r="D146" s="450">
        <v>406.59</v>
      </c>
      <c r="E146" s="450">
        <v>114.29</v>
      </c>
      <c r="F146" s="450" t="s">
        <v>15729</v>
      </c>
    </row>
    <row r="147" spans="1:6" ht="30" customHeight="1">
      <c r="A147" s="447">
        <v>93209</v>
      </c>
      <c r="B147" s="448" t="s">
        <v>1435</v>
      </c>
      <c r="C147" s="449" t="s">
        <v>2573</v>
      </c>
      <c r="D147" s="450">
        <v>394.18000000000006</v>
      </c>
      <c r="E147" s="450">
        <v>208.14</v>
      </c>
      <c r="F147" s="450" t="s">
        <v>15730</v>
      </c>
    </row>
    <row r="148" spans="1:6" ht="30" customHeight="1">
      <c r="A148" s="447">
        <v>93210</v>
      </c>
      <c r="B148" s="448" t="s">
        <v>1436</v>
      </c>
      <c r="C148" s="449" t="s">
        <v>2573</v>
      </c>
      <c r="D148" s="450">
        <v>265.23</v>
      </c>
      <c r="E148" s="450">
        <v>93.52</v>
      </c>
      <c r="F148" s="450" t="s">
        <v>15731</v>
      </c>
    </row>
    <row r="149" spans="1:6" ht="30" customHeight="1">
      <c r="A149" s="447">
        <v>93211</v>
      </c>
      <c r="B149" s="448" t="s">
        <v>1437</v>
      </c>
      <c r="C149" s="449" t="s">
        <v>2573</v>
      </c>
      <c r="D149" s="450">
        <v>252.61999999999998</v>
      </c>
      <c r="E149" s="450">
        <v>120.16</v>
      </c>
      <c r="F149" s="450" t="s">
        <v>15732</v>
      </c>
    </row>
    <row r="150" spans="1:6" ht="30" customHeight="1">
      <c r="A150" s="447">
        <v>93212</v>
      </c>
      <c r="B150" s="448" t="s">
        <v>1438</v>
      </c>
      <c r="C150" s="449" t="s">
        <v>2573</v>
      </c>
      <c r="D150" s="450">
        <v>466.1</v>
      </c>
      <c r="E150" s="450">
        <v>164.1</v>
      </c>
      <c r="F150" s="450" t="s">
        <v>15733</v>
      </c>
    </row>
    <row r="151" spans="1:6" ht="30" customHeight="1">
      <c r="A151" s="447">
        <v>93213</v>
      </c>
      <c r="B151" s="448" t="s">
        <v>1439</v>
      </c>
      <c r="C151" s="449" t="s">
        <v>2573</v>
      </c>
      <c r="D151" s="450">
        <v>473.10999999999996</v>
      </c>
      <c r="E151" s="450">
        <v>226.19</v>
      </c>
      <c r="F151" s="450" t="s">
        <v>15734</v>
      </c>
    </row>
    <row r="152" spans="1:6" ht="30" customHeight="1">
      <c r="A152" s="447">
        <v>93214</v>
      </c>
      <c r="B152" s="448" t="s">
        <v>1440</v>
      </c>
      <c r="C152" s="449" t="s">
        <v>2570</v>
      </c>
      <c r="D152" s="450">
        <v>3635.76</v>
      </c>
      <c r="E152" s="450">
        <v>264.39</v>
      </c>
      <c r="F152" s="450" t="s">
        <v>15735</v>
      </c>
    </row>
    <row r="153" spans="1:6" ht="30" customHeight="1">
      <c r="A153" s="447">
        <v>93243</v>
      </c>
      <c r="B153" s="448" t="s">
        <v>15736</v>
      </c>
      <c r="C153" s="449" t="s">
        <v>2570</v>
      </c>
      <c r="D153" s="450">
        <v>5516.31</v>
      </c>
      <c r="E153" s="450">
        <v>349.75</v>
      </c>
      <c r="F153" s="450" t="s">
        <v>15737</v>
      </c>
    </row>
    <row r="154" spans="1:6" ht="30" customHeight="1">
      <c r="A154" s="447">
        <v>93582</v>
      </c>
      <c r="B154" s="448" t="s">
        <v>1441</v>
      </c>
      <c r="C154" s="449" t="s">
        <v>2573</v>
      </c>
      <c r="D154" s="450">
        <v>130.08000000000001</v>
      </c>
      <c r="E154" s="450">
        <v>40.94</v>
      </c>
      <c r="F154" s="450" t="s">
        <v>15738</v>
      </c>
    </row>
    <row r="155" spans="1:6" ht="30" customHeight="1">
      <c r="A155" s="447">
        <v>93583</v>
      </c>
      <c r="B155" s="448" t="s">
        <v>1442</v>
      </c>
      <c r="C155" s="449" t="s">
        <v>2573</v>
      </c>
      <c r="D155" s="450">
        <v>215.85999999999999</v>
      </c>
      <c r="E155" s="450">
        <v>69.400000000000006</v>
      </c>
      <c r="F155" s="450" t="s">
        <v>15739</v>
      </c>
    </row>
    <row r="156" spans="1:6" ht="30" customHeight="1">
      <c r="A156" s="447">
        <v>93584</v>
      </c>
      <c r="B156" s="448" t="s">
        <v>1443</v>
      </c>
      <c r="C156" s="449" t="s">
        <v>2573</v>
      </c>
      <c r="D156" s="450">
        <v>400.68000000000006</v>
      </c>
      <c r="E156" s="450">
        <v>125.15</v>
      </c>
      <c r="F156" s="450" t="s">
        <v>15740</v>
      </c>
    </row>
    <row r="157" spans="1:6" ht="30" customHeight="1">
      <c r="A157" s="447">
        <v>93585</v>
      </c>
      <c r="B157" s="448" t="s">
        <v>2432</v>
      </c>
      <c r="C157" s="449" t="s">
        <v>2573</v>
      </c>
      <c r="D157" s="450">
        <v>575.87</v>
      </c>
      <c r="E157" s="450">
        <v>154.22</v>
      </c>
      <c r="F157" s="450" t="s">
        <v>15741</v>
      </c>
    </row>
    <row r="158" spans="1:6" ht="30" customHeight="1">
      <c r="A158" s="447">
        <v>98441</v>
      </c>
      <c r="B158" s="448" t="s">
        <v>15742</v>
      </c>
      <c r="C158" s="449" t="s">
        <v>2573</v>
      </c>
      <c r="D158" s="450">
        <v>66.05</v>
      </c>
      <c r="E158" s="450">
        <v>16.23</v>
      </c>
      <c r="F158" s="450" t="s">
        <v>15743</v>
      </c>
    </row>
    <row r="159" spans="1:6" ht="30" customHeight="1">
      <c r="A159" s="447">
        <v>98442</v>
      </c>
      <c r="B159" s="448" t="s">
        <v>15744</v>
      </c>
      <c r="C159" s="449" t="s">
        <v>2573</v>
      </c>
      <c r="D159" s="450">
        <v>66.73</v>
      </c>
      <c r="E159" s="450">
        <v>18.190000000000001</v>
      </c>
      <c r="F159" s="450" t="s">
        <v>15745</v>
      </c>
    </row>
    <row r="160" spans="1:6" ht="30" customHeight="1">
      <c r="A160" s="447">
        <v>98443</v>
      </c>
      <c r="B160" s="448" t="s">
        <v>15746</v>
      </c>
      <c r="C160" s="449" t="s">
        <v>2573</v>
      </c>
      <c r="D160" s="450">
        <v>61.11</v>
      </c>
      <c r="E160" s="450">
        <v>8.69</v>
      </c>
      <c r="F160" s="450" t="s">
        <v>15747</v>
      </c>
    </row>
    <row r="161" spans="1:6" ht="30" customHeight="1">
      <c r="A161" s="447">
        <v>98444</v>
      </c>
      <c r="B161" s="448" t="s">
        <v>15748</v>
      </c>
      <c r="C161" s="449" t="s">
        <v>2573</v>
      </c>
      <c r="D161" s="450">
        <v>61.570000000000007</v>
      </c>
      <c r="E161" s="450">
        <v>10.11</v>
      </c>
      <c r="F161" s="450" t="s">
        <v>15749</v>
      </c>
    </row>
    <row r="162" spans="1:6" ht="30" customHeight="1">
      <c r="A162" s="447">
        <v>98445</v>
      </c>
      <c r="B162" s="448" t="s">
        <v>15750</v>
      </c>
      <c r="C162" s="449" t="s">
        <v>2573</v>
      </c>
      <c r="D162" s="450">
        <v>76.23</v>
      </c>
      <c r="E162" s="450">
        <v>23.55</v>
      </c>
      <c r="F162" s="450" t="s">
        <v>15751</v>
      </c>
    </row>
    <row r="163" spans="1:6" ht="30" customHeight="1">
      <c r="A163" s="447">
        <v>98446</v>
      </c>
      <c r="B163" s="448" t="s">
        <v>15752</v>
      </c>
      <c r="C163" s="449" t="s">
        <v>2573</v>
      </c>
      <c r="D163" s="450">
        <v>92.29</v>
      </c>
      <c r="E163" s="450">
        <v>38.58</v>
      </c>
      <c r="F163" s="450" t="s">
        <v>15753</v>
      </c>
    </row>
    <row r="164" spans="1:6" ht="30" customHeight="1">
      <c r="A164" s="447">
        <v>98447</v>
      </c>
      <c r="B164" s="448" t="s">
        <v>15754</v>
      </c>
      <c r="C164" s="449" t="s">
        <v>2573</v>
      </c>
      <c r="D164" s="450">
        <v>69.27</v>
      </c>
      <c r="E164" s="450">
        <v>13.31</v>
      </c>
      <c r="F164" s="450" t="s">
        <v>15755</v>
      </c>
    </row>
    <row r="165" spans="1:6" ht="30" customHeight="1">
      <c r="A165" s="447">
        <v>98448</v>
      </c>
      <c r="B165" s="448" t="s">
        <v>15756</v>
      </c>
      <c r="C165" s="449" t="s">
        <v>2573</v>
      </c>
      <c r="D165" s="450">
        <v>82.210000000000008</v>
      </c>
      <c r="E165" s="450">
        <v>23.97</v>
      </c>
      <c r="F165" s="450" t="s">
        <v>15757</v>
      </c>
    </row>
    <row r="166" spans="1:6" ht="30" customHeight="1">
      <c r="A166" s="447">
        <v>98449</v>
      </c>
      <c r="B166" s="448" t="s">
        <v>15758</v>
      </c>
      <c r="C166" s="449" t="s">
        <v>2573</v>
      </c>
      <c r="D166" s="450">
        <v>82.04</v>
      </c>
      <c r="E166" s="450">
        <v>19.11</v>
      </c>
      <c r="F166" s="450" t="s">
        <v>15759</v>
      </c>
    </row>
    <row r="167" spans="1:6" ht="30" customHeight="1">
      <c r="A167" s="447">
        <v>98450</v>
      </c>
      <c r="B167" s="448" t="s">
        <v>15760</v>
      </c>
      <c r="C167" s="449" t="s">
        <v>2573</v>
      </c>
      <c r="D167" s="450">
        <v>83.05</v>
      </c>
      <c r="E167" s="450">
        <v>21.97</v>
      </c>
      <c r="F167" s="450" t="s">
        <v>15761</v>
      </c>
    </row>
    <row r="168" spans="1:6" ht="30" customHeight="1">
      <c r="A168" s="447">
        <v>98451</v>
      </c>
      <c r="B168" s="448" t="s">
        <v>15762</v>
      </c>
      <c r="C168" s="449" t="s">
        <v>2573</v>
      </c>
      <c r="D168" s="450">
        <v>76.5</v>
      </c>
      <c r="E168" s="450">
        <v>9.8800000000000008</v>
      </c>
      <c r="F168" s="450" t="s">
        <v>15763</v>
      </c>
    </row>
    <row r="169" spans="1:6" ht="30" customHeight="1">
      <c r="A169" s="447">
        <v>98452</v>
      </c>
      <c r="B169" s="448" t="s">
        <v>15764</v>
      </c>
      <c r="C169" s="449" t="s">
        <v>2573</v>
      </c>
      <c r="D169" s="450">
        <v>77.09</v>
      </c>
      <c r="E169" s="450">
        <v>11.63</v>
      </c>
      <c r="F169" s="450" t="s">
        <v>15765</v>
      </c>
    </row>
    <row r="170" spans="1:6" ht="30" customHeight="1">
      <c r="A170" s="447">
        <v>98453</v>
      </c>
      <c r="B170" s="448" t="s">
        <v>15766</v>
      </c>
      <c r="C170" s="449" t="s">
        <v>2573</v>
      </c>
      <c r="D170" s="450">
        <v>93.429999999999993</v>
      </c>
      <c r="E170" s="450">
        <v>29.73</v>
      </c>
      <c r="F170" s="450" t="s">
        <v>15767</v>
      </c>
    </row>
    <row r="171" spans="1:6" ht="30" customHeight="1">
      <c r="A171" s="447">
        <v>98454</v>
      </c>
      <c r="B171" s="448" t="s">
        <v>15768</v>
      </c>
      <c r="C171" s="449" t="s">
        <v>2573</v>
      </c>
      <c r="D171" s="450">
        <v>112.46000000000001</v>
      </c>
      <c r="E171" s="450">
        <v>52.82</v>
      </c>
      <c r="F171" s="450" t="s">
        <v>15769</v>
      </c>
    </row>
    <row r="172" spans="1:6" ht="30" customHeight="1">
      <c r="A172" s="447">
        <v>98455</v>
      </c>
      <c r="B172" s="448" t="s">
        <v>15770</v>
      </c>
      <c r="C172" s="449" t="s">
        <v>2573</v>
      </c>
      <c r="D172" s="450">
        <v>85.9</v>
      </c>
      <c r="E172" s="450">
        <v>17.77</v>
      </c>
      <c r="F172" s="450" t="s">
        <v>15771</v>
      </c>
    </row>
    <row r="173" spans="1:6" ht="30" customHeight="1">
      <c r="A173" s="447">
        <v>98456</v>
      </c>
      <c r="B173" s="448" t="s">
        <v>15772</v>
      </c>
      <c r="C173" s="449" t="s">
        <v>2573</v>
      </c>
      <c r="D173" s="450">
        <v>101.62</v>
      </c>
      <c r="E173" s="450">
        <v>35.93</v>
      </c>
      <c r="F173" s="450" t="s">
        <v>15773</v>
      </c>
    </row>
    <row r="174" spans="1:6" ht="15" customHeight="1">
      <c r="A174" s="447">
        <v>98460</v>
      </c>
      <c r="B174" s="448" t="s">
        <v>15778</v>
      </c>
      <c r="C174" s="449" t="s">
        <v>2573</v>
      </c>
      <c r="D174" s="450">
        <v>59.489999999999995</v>
      </c>
      <c r="E174" s="450">
        <v>5.56</v>
      </c>
      <c r="F174" s="450" t="s">
        <v>15779</v>
      </c>
    </row>
    <row r="175" spans="1:6" ht="30" customHeight="1">
      <c r="A175" s="447">
        <v>98461</v>
      </c>
      <c r="B175" s="448" t="s">
        <v>15780</v>
      </c>
      <c r="C175" s="449" t="s">
        <v>2570</v>
      </c>
      <c r="D175" s="450">
        <v>3156.36</v>
      </c>
      <c r="E175" s="450">
        <v>157.79</v>
      </c>
      <c r="F175" s="450" t="s">
        <v>15781</v>
      </c>
    </row>
    <row r="176" spans="1:6" ht="30" customHeight="1">
      <c r="A176" s="447">
        <v>98462</v>
      </c>
      <c r="B176" s="448" t="s">
        <v>15782</v>
      </c>
      <c r="C176" s="449" t="s">
        <v>2570</v>
      </c>
      <c r="D176" s="450">
        <v>4608.9599999999991</v>
      </c>
      <c r="E176" s="450">
        <v>239.52</v>
      </c>
      <c r="F176" s="450" t="s">
        <v>15783</v>
      </c>
    </row>
    <row r="177" spans="1:6" ht="45" customHeight="1">
      <c r="A177" s="447">
        <v>97010</v>
      </c>
      <c r="B177" s="448" t="s">
        <v>20732</v>
      </c>
      <c r="C177" s="449" t="s">
        <v>2572</v>
      </c>
      <c r="D177" s="450">
        <v>30.97</v>
      </c>
      <c r="E177" s="450">
        <v>10.25</v>
      </c>
      <c r="F177" s="450" t="s">
        <v>20733</v>
      </c>
    </row>
    <row r="178" spans="1:6" ht="45">
      <c r="A178" s="447">
        <v>97011</v>
      </c>
      <c r="B178" s="448" t="s">
        <v>20734</v>
      </c>
      <c r="C178" s="449" t="s">
        <v>2572</v>
      </c>
      <c r="D178" s="450">
        <v>22.360000000000003</v>
      </c>
      <c r="E178" s="450">
        <v>10.27</v>
      </c>
      <c r="F178" s="450" t="s">
        <v>20735</v>
      </c>
    </row>
    <row r="179" spans="1:6" ht="45" customHeight="1">
      <c r="A179" s="447">
        <v>97012</v>
      </c>
      <c r="B179" s="448" t="s">
        <v>20736</v>
      </c>
      <c r="C179" s="449" t="s">
        <v>2572</v>
      </c>
      <c r="D179" s="450">
        <v>18.04</v>
      </c>
      <c r="E179" s="450">
        <v>10.29</v>
      </c>
      <c r="F179" s="450" t="s">
        <v>20737</v>
      </c>
    </row>
    <row r="180" spans="1:6" ht="45" customHeight="1">
      <c r="A180" s="447">
        <v>97013</v>
      </c>
      <c r="B180" s="448" t="s">
        <v>20738</v>
      </c>
      <c r="C180" s="449" t="s">
        <v>2572</v>
      </c>
      <c r="D180" s="450">
        <v>36.660000000000004</v>
      </c>
      <c r="E180" s="450">
        <v>10.9</v>
      </c>
      <c r="F180" s="450" t="s">
        <v>20739</v>
      </c>
    </row>
    <row r="181" spans="1:6" ht="30" customHeight="1">
      <c r="A181" s="447">
        <v>97014</v>
      </c>
      <c r="B181" s="448" t="s">
        <v>20740</v>
      </c>
      <c r="C181" s="449" t="s">
        <v>2572</v>
      </c>
      <c r="D181" s="450">
        <v>26.15</v>
      </c>
      <c r="E181" s="450">
        <v>10.92</v>
      </c>
      <c r="F181" s="450" t="s">
        <v>20741</v>
      </c>
    </row>
    <row r="182" spans="1:6" ht="45" customHeight="1">
      <c r="A182" s="447">
        <v>97015</v>
      </c>
      <c r="B182" s="448" t="s">
        <v>20742</v>
      </c>
      <c r="C182" s="449" t="s">
        <v>2572</v>
      </c>
      <c r="D182" s="450">
        <v>20.810000000000002</v>
      </c>
      <c r="E182" s="450">
        <v>10.94</v>
      </c>
      <c r="F182" s="450" t="s">
        <v>14509</v>
      </c>
    </row>
    <row r="183" spans="1:6" ht="45" customHeight="1">
      <c r="A183" s="447">
        <v>97016</v>
      </c>
      <c r="B183" s="448" t="s">
        <v>20743</v>
      </c>
      <c r="C183" s="449" t="s">
        <v>2572</v>
      </c>
      <c r="D183" s="450">
        <v>28.96</v>
      </c>
      <c r="E183" s="450">
        <v>6.4</v>
      </c>
      <c r="F183" s="450" t="s">
        <v>16156</v>
      </c>
    </row>
    <row r="184" spans="1:6" ht="30" customHeight="1">
      <c r="A184" s="447">
        <v>97017</v>
      </c>
      <c r="B184" s="448" t="s">
        <v>20744</v>
      </c>
      <c r="C184" s="449" t="s">
        <v>2572</v>
      </c>
      <c r="D184" s="450">
        <v>20.8</v>
      </c>
      <c r="E184" s="450">
        <v>6.41</v>
      </c>
      <c r="F184" s="450" t="s">
        <v>20745</v>
      </c>
    </row>
    <row r="185" spans="1:6" ht="45" customHeight="1">
      <c r="A185" s="447">
        <v>97018</v>
      </c>
      <c r="B185" s="448" t="s">
        <v>20746</v>
      </c>
      <c r="C185" s="449" t="s">
        <v>2572</v>
      </c>
      <c r="D185" s="450">
        <v>16.549999999999997</v>
      </c>
      <c r="E185" s="450">
        <v>6.42</v>
      </c>
      <c r="F185" s="450" t="s">
        <v>16050</v>
      </c>
    </row>
    <row r="186" spans="1:6" ht="60" customHeight="1">
      <c r="A186" s="447">
        <v>97031</v>
      </c>
      <c r="B186" s="448" t="s">
        <v>20747</v>
      </c>
      <c r="C186" s="449" t="s">
        <v>2572</v>
      </c>
      <c r="D186" s="450">
        <v>46.239999999999995</v>
      </c>
      <c r="E186" s="450">
        <v>10.41</v>
      </c>
      <c r="F186" s="450" t="s">
        <v>20748</v>
      </c>
    </row>
    <row r="187" spans="1:6" ht="60" customHeight="1">
      <c r="A187" s="447">
        <v>97032</v>
      </c>
      <c r="B187" s="448" t="s">
        <v>20749</v>
      </c>
      <c r="C187" s="449" t="s">
        <v>2572</v>
      </c>
      <c r="D187" s="450">
        <v>26.029999999999998</v>
      </c>
      <c r="E187" s="450">
        <v>10.45</v>
      </c>
      <c r="F187" s="450" t="s">
        <v>20750</v>
      </c>
    </row>
    <row r="188" spans="1:6" ht="60" customHeight="1">
      <c r="A188" s="447">
        <v>97033</v>
      </c>
      <c r="B188" s="448" t="s">
        <v>20751</v>
      </c>
      <c r="C188" s="449" t="s">
        <v>2572</v>
      </c>
      <c r="D188" s="450">
        <v>51.76</v>
      </c>
      <c r="E188" s="450">
        <v>9.81</v>
      </c>
      <c r="F188" s="450" t="s">
        <v>20752</v>
      </c>
    </row>
    <row r="189" spans="1:6" ht="60" customHeight="1">
      <c r="A189" s="447">
        <v>97034</v>
      </c>
      <c r="B189" s="448" t="s">
        <v>20753</v>
      </c>
      <c r="C189" s="449" t="s">
        <v>2572</v>
      </c>
      <c r="D189" s="450">
        <v>28.43</v>
      </c>
      <c r="E189" s="450">
        <v>9.83</v>
      </c>
      <c r="F189" s="450" t="s">
        <v>14761</v>
      </c>
    </row>
    <row r="190" spans="1:6" ht="30" customHeight="1">
      <c r="A190" s="447">
        <v>97039</v>
      </c>
      <c r="B190" s="448" t="s">
        <v>20754</v>
      </c>
      <c r="C190" s="449" t="s">
        <v>2573</v>
      </c>
      <c r="D190" s="450">
        <v>17.14</v>
      </c>
      <c r="E190" s="450">
        <v>10.119999999999999</v>
      </c>
      <c r="F190" s="450" t="s">
        <v>18862</v>
      </c>
    </row>
    <row r="191" spans="1:6" ht="30" customHeight="1">
      <c r="A191" s="447">
        <v>97040</v>
      </c>
      <c r="B191" s="448" t="s">
        <v>20755</v>
      </c>
      <c r="C191" s="449" t="s">
        <v>2573</v>
      </c>
      <c r="D191" s="450">
        <v>4.53</v>
      </c>
      <c r="E191" s="450">
        <v>6.31</v>
      </c>
      <c r="F191" s="450" t="s">
        <v>14911</v>
      </c>
    </row>
    <row r="192" spans="1:6" ht="30" customHeight="1">
      <c r="A192" s="447">
        <v>97041</v>
      </c>
      <c r="B192" s="448" t="s">
        <v>20756</v>
      </c>
      <c r="C192" s="449" t="s">
        <v>2573</v>
      </c>
      <c r="D192" s="450">
        <v>102.88</v>
      </c>
      <c r="E192" s="450">
        <v>16.54</v>
      </c>
      <c r="F192" s="450" t="s">
        <v>20757</v>
      </c>
    </row>
    <row r="193" spans="1:6">
      <c r="A193" s="442"/>
      <c r="B193" s="446" t="s">
        <v>1323</v>
      </c>
      <c r="C193" s="444"/>
      <c r="D193" s="445" t="s">
        <v>2587</v>
      </c>
      <c r="E193" s="445" t="s">
        <v>2587</v>
      </c>
      <c r="F193" s="445"/>
    </row>
    <row r="194" spans="1:6" ht="15" customHeight="1">
      <c r="A194" s="447" t="s">
        <v>1324</v>
      </c>
      <c r="B194" s="448" t="s">
        <v>2433</v>
      </c>
      <c r="C194" s="449" t="s">
        <v>2573</v>
      </c>
      <c r="D194" s="450">
        <v>314.68</v>
      </c>
      <c r="E194" s="450">
        <v>39.42</v>
      </c>
      <c r="F194" s="450" t="s">
        <v>15784</v>
      </c>
    </row>
    <row r="195" spans="1:6" ht="15" customHeight="1">
      <c r="A195" s="447" t="s">
        <v>1325</v>
      </c>
      <c r="B195" s="448" t="s">
        <v>799</v>
      </c>
      <c r="C195" s="449" t="s">
        <v>2570</v>
      </c>
      <c r="D195" s="450">
        <v>95.25</v>
      </c>
      <c r="E195" s="450">
        <v>4.57</v>
      </c>
      <c r="F195" s="450" t="s">
        <v>20772</v>
      </c>
    </row>
    <row r="196" spans="1:6">
      <c r="A196" s="442"/>
      <c r="B196" s="446" t="s">
        <v>188</v>
      </c>
      <c r="C196" s="444"/>
      <c r="D196" s="445" t="s">
        <v>2587</v>
      </c>
      <c r="E196" s="445" t="s">
        <v>2587</v>
      </c>
      <c r="F196" s="445"/>
    </row>
    <row r="197" spans="1:6" ht="15" customHeight="1">
      <c r="A197" s="447" t="s">
        <v>1657</v>
      </c>
      <c r="B197" s="448" t="s">
        <v>2434</v>
      </c>
      <c r="C197" s="449" t="s">
        <v>2572</v>
      </c>
      <c r="D197" s="450">
        <v>1.1800000000000002</v>
      </c>
      <c r="E197" s="450">
        <v>1.46</v>
      </c>
      <c r="F197" s="450" t="s">
        <v>12568</v>
      </c>
    </row>
    <row r="198" spans="1:6" ht="15" customHeight="1">
      <c r="A198" s="447">
        <v>97051</v>
      </c>
      <c r="B198" s="448" t="s">
        <v>20761</v>
      </c>
      <c r="C198" s="449" t="s">
        <v>2572</v>
      </c>
      <c r="D198" s="450">
        <v>0.19</v>
      </c>
      <c r="E198" s="450">
        <v>0.34</v>
      </c>
      <c r="F198" s="450" t="s">
        <v>13724</v>
      </c>
    </row>
    <row r="199" spans="1:6" ht="15" customHeight="1">
      <c r="A199" s="447">
        <v>97053</v>
      </c>
      <c r="B199" s="448" t="s">
        <v>20762</v>
      </c>
      <c r="C199" s="449" t="s">
        <v>2572</v>
      </c>
      <c r="D199" s="450">
        <v>21.02</v>
      </c>
      <c r="E199" s="450">
        <v>4.3899999999999997</v>
      </c>
      <c r="F199" s="450" t="s">
        <v>18005</v>
      </c>
    </row>
    <row r="200" spans="1:6">
      <c r="A200" s="442"/>
      <c r="B200" s="446" t="s">
        <v>1658</v>
      </c>
      <c r="C200" s="444"/>
      <c r="D200" s="445" t="s">
        <v>2587</v>
      </c>
      <c r="E200" s="445" t="s">
        <v>2587</v>
      </c>
      <c r="F200" s="445"/>
    </row>
    <row r="201" spans="1:6" ht="30" customHeight="1">
      <c r="A201" s="447">
        <v>78472</v>
      </c>
      <c r="B201" s="448" t="s">
        <v>2435</v>
      </c>
      <c r="C201" s="449" t="s">
        <v>2573</v>
      </c>
      <c r="D201" s="450">
        <v>0.10999999999999999</v>
      </c>
      <c r="E201" s="450">
        <v>0.2</v>
      </c>
      <c r="F201" s="450" t="s">
        <v>14021</v>
      </c>
    </row>
    <row r="202" spans="1:6">
      <c r="A202" s="442"/>
      <c r="B202" s="443" t="s">
        <v>2883</v>
      </c>
      <c r="C202" s="444"/>
      <c r="D202" s="445" t="s">
        <v>2587</v>
      </c>
      <c r="E202" s="445" t="s">
        <v>2587</v>
      </c>
      <c r="F202" s="445"/>
    </row>
    <row r="203" spans="1:6">
      <c r="A203" s="442"/>
      <c r="B203" s="446" t="s">
        <v>2675</v>
      </c>
      <c r="C203" s="444"/>
      <c r="D203" s="445" t="s">
        <v>2587</v>
      </c>
      <c r="E203" s="445" t="s">
        <v>2587</v>
      </c>
      <c r="F203" s="445"/>
    </row>
    <row r="204" spans="1:6" ht="15" customHeight="1">
      <c r="A204" s="447" t="s">
        <v>2673</v>
      </c>
      <c r="B204" s="448" t="s">
        <v>800</v>
      </c>
      <c r="C204" s="449" t="s">
        <v>2573</v>
      </c>
      <c r="D204" s="450">
        <v>0.3600000000000001</v>
      </c>
      <c r="E204" s="450">
        <v>0.98</v>
      </c>
      <c r="F204" s="450" t="s">
        <v>11621</v>
      </c>
    </row>
    <row r="205" spans="1:6" ht="15" customHeight="1">
      <c r="A205" s="447" t="s">
        <v>2677</v>
      </c>
      <c r="B205" s="448" t="s">
        <v>1056</v>
      </c>
      <c r="C205" s="449" t="s">
        <v>2573</v>
      </c>
      <c r="D205" s="450">
        <v>1.2600000000000002</v>
      </c>
      <c r="E205" s="450">
        <v>2.93</v>
      </c>
      <c r="F205" s="450" t="s">
        <v>15597</v>
      </c>
    </row>
    <row r="206" spans="1:6" ht="15" customHeight="1">
      <c r="A206" s="447">
        <v>98524</v>
      </c>
      <c r="B206" s="448" t="s">
        <v>20891</v>
      </c>
      <c r="C206" s="449" t="s">
        <v>2573</v>
      </c>
      <c r="D206" s="450">
        <v>0.64000000000000012</v>
      </c>
      <c r="E206" s="450">
        <v>2.0499999999999998</v>
      </c>
      <c r="F206" s="450" t="s">
        <v>15595</v>
      </c>
    </row>
    <row r="207" spans="1:6" ht="15" customHeight="1">
      <c r="A207" s="447">
        <v>98519</v>
      </c>
      <c r="B207" s="448" t="s">
        <v>20886</v>
      </c>
      <c r="C207" s="449" t="s">
        <v>2573</v>
      </c>
      <c r="D207" s="450">
        <v>0.40999999999999992</v>
      </c>
      <c r="E207" s="450">
        <v>1.25</v>
      </c>
      <c r="F207" s="450" t="s">
        <v>11297</v>
      </c>
    </row>
    <row r="208" spans="1:6" ht="30" customHeight="1">
      <c r="A208" s="447" t="s">
        <v>2676</v>
      </c>
      <c r="B208" s="448" t="s">
        <v>2436</v>
      </c>
      <c r="C208" s="449" t="s">
        <v>2573</v>
      </c>
      <c r="D208" s="450">
        <v>0.47000000000000003</v>
      </c>
      <c r="E208" s="450">
        <v>0.08</v>
      </c>
      <c r="F208" s="450" t="s">
        <v>11733</v>
      </c>
    </row>
    <row r="209" spans="1:6" ht="30" customHeight="1">
      <c r="A209" s="447">
        <v>98525</v>
      </c>
      <c r="B209" s="448" t="s">
        <v>20896</v>
      </c>
      <c r="C209" s="449" t="s">
        <v>2573</v>
      </c>
      <c r="D209" s="450">
        <v>9.9999999999999978E-2</v>
      </c>
      <c r="E209" s="450">
        <v>0.19</v>
      </c>
      <c r="F209" s="450" t="s">
        <v>12137</v>
      </c>
    </row>
    <row r="210" spans="1:6" ht="30" customHeight="1">
      <c r="A210" s="447">
        <v>73672</v>
      </c>
      <c r="B210" s="448" t="s">
        <v>2437</v>
      </c>
      <c r="C210" s="449" t="s">
        <v>2573</v>
      </c>
      <c r="D210" s="450">
        <v>0.29000000000000004</v>
      </c>
      <c r="E210" s="450">
        <v>0.04</v>
      </c>
      <c r="F210" s="450" t="s">
        <v>11308</v>
      </c>
    </row>
    <row r="211" spans="1:6" ht="30" customHeight="1">
      <c r="A211" s="447" t="s">
        <v>2674</v>
      </c>
      <c r="B211" s="448" t="s">
        <v>2438</v>
      </c>
      <c r="C211" s="449" t="s">
        <v>2573</v>
      </c>
      <c r="D211" s="450">
        <v>0.09</v>
      </c>
      <c r="E211" s="450">
        <v>0.04</v>
      </c>
      <c r="F211" s="450" t="s">
        <v>16000</v>
      </c>
    </row>
    <row r="212" spans="1:6" ht="15" customHeight="1">
      <c r="A212" s="447" t="s">
        <v>2863</v>
      </c>
      <c r="B212" s="448" t="s">
        <v>1328</v>
      </c>
      <c r="C212" s="449" t="s">
        <v>2573</v>
      </c>
      <c r="D212" s="450">
        <v>0.26</v>
      </c>
      <c r="E212" s="450">
        <v>7.0000000000000007E-2</v>
      </c>
      <c r="F212" s="450" t="s">
        <v>11308</v>
      </c>
    </row>
    <row r="213" spans="1:6" ht="15" customHeight="1">
      <c r="A213" s="447">
        <v>85331</v>
      </c>
      <c r="B213" s="448" t="s">
        <v>801</v>
      </c>
      <c r="C213" s="449" t="s">
        <v>2573</v>
      </c>
      <c r="D213" s="450">
        <v>0.35000000000000009</v>
      </c>
      <c r="E213" s="450">
        <v>0.94</v>
      </c>
      <c r="F213" s="450" t="s">
        <v>13391</v>
      </c>
    </row>
    <row r="214" spans="1:6" ht="15" customHeight="1">
      <c r="A214" s="447">
        <v>85422</v>
      </c>
      <c r="B214" s="448" t="s">
        <v>802</v>
      </c>
      <c r="C214" s="449" t="s">
        <v>2573</v>
      </c>
      <c r="D214" s="450">
        <v>2.0600000000000005</v>
      </c>
      <c r="E214" s="450">
        <v>4.6399999999999997</v>
      </c>
      <c r="F214" s="450" t="s">
        <v>15829</v>
      </c>
    </row>
    <row r="215" spans="1:6" ht="30" customHeight="1">
      <c r="A215" s="447">
        <v>98526</v>
      </c>
      <c r="B215" s="448" t="s">
        <v>20897</v>
      </c>
      <c r="C215" s="449" t="s">
        <v>2570</v>
      </c>
      <c r="D215" s="450">
        <v>28.8</v>
      </c>
      <c r="E215" s="450">
        <v>29.62</v>
      </c>
      <c r="F215" s="450" t="s">
        <v>15063</v>
      </c>
    </row>
    <row r="216" spans="1:6" ht="30" customHeight="1">
      <c r="A216" s="447">
        <v>98527</v>
      </c>
      <c r="B216" s="448" t="s">
        <v>20898</v>
      </c>
      <c r="C216" s="449" t="s">
        <v>2570</v>
      </c>
      <c r="D216" s="450">
        <v>62.140000000000008</v>
      </c>
      <c r="E216" s="450">
        <v>63.62</v>
      </c>
      <c r="F216" s="450" t="s">
        <v>20899</v>
      </c>
    </row>
    <row r="217" spans="1:6" ht="30" customHeight="1">
      <c r="A217" s="447">
        <v>98528</v>
      </c>
      <c r="B217" s="448" t="s">
        <v>20900</v>
      </c>
      <c r="C217" s="449" t="s">
        <v>2570</v>
      </c>
      <c r="D217" s="450">
        <v>91.019999999999982</v>
      </c>
      <c r="E217" s="450">
        <v>92.9</v>
      </c>
      <c r="F217" s="450" t="s">
        <v>20901</v>
      </c>
    </row>
    <row r="218" spans="1:6">
      <c r="A218" s="442"/>
      <c r="B218" s="446" t="s">
        <v>190</v>
      </c>
      <c r="C218" s="444"/>
      <c r="D218" s="445" t="s">
        <v>2587</v>
      </c>
      <c r="E218" s="445" t="s">
        <v>2587</v>
      </c>
      <c r="F218" s="445"/>
    </row>
    <row r="219" spans="1:6" ht="15" customHeight="1">
      <c r="A219" s="447">
        <v>99058</v>
      </c>
      <c r="B219" s="448" t="s">
        <v>20852</v>
      </c>
      <c r="C219" s="449" t="s">
        <v>2570</v>
      </c>
      <c r="D219" s="450">
        <v>2.17</v>
      </c>
      <c r="E219" s="450">
        <v>4.63</v>
      </c>
      <c r="F219" s="450" t="s">
        <v>13471</v>
      </c>
    </row>
    <row r="220" spans="1:6" ht="30" customHeight="1">
      <c r="A220" s="447">
        <v>99059</v>
      </c>
      <c r="B220" s="448" t="s">
        <v>20853</v>
      </c>
      <c r="C220" s="449" t="s">
        <v>2572</v>
      </c>
      <c r="D220" s="450">
        <v>17.57</v>
      </c>
      <c r="E220" s="450">
        <v>19.28</v>
      </c>
      <c r="F220" s="450" t="s">
        <v>20854</v>
      </c>
    </row>
    <row r="221" spans="1:6" ht="15" customHeight="1">
      <c r="A221" s="447">
        <v>99060</v>
      </c>
      <c r="B221" s="448" t="s">
        <v>20855</v>
      </c>
      <c r="C221" s="449" t="s">
        <v>2570</v>
      </c>
      <c r="D221" s="450">
        <v>44.739999999999995</v>
      </c>
      <c r="E221" s="450">
        <v>52.39</v>
      </c>
      <c r="F221" s="450" t="s">
        <v>20856</v>
      </c>
    </row>
    <row r="222" spans="1:6" ht="15" customHeight="1">
      <c r="A222" s="447">
        <v>99061</v>
      </c>
      <c r="B222" s="448" t="s">
        <v>20857</v>
      </c>
      <c r="C222" s="449" t="s">
        <v>2570</v>
      </c>
      <c r="D222" s="450">
        <v>27.42</v>
      </c>
      <c r="E222" s="450">
        <v>38.299999999999997</v>
      </c>
      <c r="F222" s="450" t="s">
        <v>20073</v>
      </c>
    </row>
    <row r="223" spans="1:6" ht="15" customHeight="1">
      <c r="A223" s="447">
        <v>99062</v>
      </c>
      <c r="B223" s="448" t="s">
        <v>20858</v>
      </c>
      <c r="C223" s="449" t="s">
        <v>2570</v>
      </c>
      <c r="D223" s="450">
        <v>0.43999999999999995</v>
      </c>
      <c r="E223" s="450">
        <v>1.55</v>
      </c>
      <c r="F223" s="450" t="s">
        <v>14094</v>
      </c>
    </row>
    <row r="224" spans="1:6" ht="15" customHeight="1">
      <c r="A224" s="447">
        <v>99063</v>
      </c>
      <c r="B224" s="448" t="s">
        <v>20859</v>
      </c>
      <c r="C224" s="449" t="s">
        <v>2572</v>
      </c>
      <c r="D224" s="450">
        <v>1.25</v>
      </c>
      <c r="E224" s="450">
        <v>2.0299999999999998</v>
      </c>
      <c r="F224" s="450" t="s">
        <v>12178</v>
      </c>
    </row>
    <row r="225" spans="1:6" ht="15" customHeight="1">
      <c r="A225" s="447">
        <v>99064</v>
      </c>
      <c r="B225" s="448" t="s">
        <v>20860</v>
      </c>
      <c r="C225" s="449" t="s">
        <v>2572</v>
      </c>
      <c r="D225" s="450">
        <v>7.0000000000000007E-2</v>
      </c>
      <c r="E225" s="450">
        <v>0.27</v>
      </c>
      <c r="F225" s="450" t="s">
        <v>13055</v>
      </c>
    </row>
    <row r="226" spans="1:6">
      <c r="A226" s="442"/>
      <c r="B226" s="446" t="s">
        <v>2864</v>
      </c>
      <c r="C226" s="444"/>
      <c r="D226" s="445" t="s">
        <v>2587</v>
      </c>
      <c r="E226" s="445" t="s">
        <v>2587</v>
      </c>
      <c r="F226" s="445"/>
    </row>
    <row r="227" spans="1:6" ht="45" customHeight="1">
      <c r="A227" s="447">
        <v>97063</v>
      </c>
      <c r="B227" s="448" t="s">
        <v>20765</v>
      </c>
      <c r="C227" s="449" t="s">
        <v>2573</v>
      </c>
      <c r="D227" s="450">
        <v>2.2599999999999998</v>
      </c>
      <c r="E227" s="450">
        <v>7.32</v>
      </c>
      <c r="F227" s="450" t="s">
        <v>18692</v>
      </c>
    </row>
    <row r="228" spans="1:6" ht="30" customHeight="1">
      <c r="A228" s="447">
        <v>97064</v>
      </c>
      <c r="B228" s="448" t="s">
        <v>20766</v>
      </c>
      <c r="C228" s="449" t="s">
        <v>2572</v>
      </c>
      <c r="D228" s="450">
        <v>4.3399999999999981</v>
      </c>
      <c r="E228" s="450">
        <v>13.72</v>
      </c>
      <c r="F228" s="450" t="s">
        <v>17906</v>
      </c>
    </row>
    <row r="229" spans="1:6" ht="30" customHeight="1">
      <c r="A229" s="447">
        <v>97065</v>
      </c>
      <c r="B229" s="448" t="s">
        <v>20767</v>
      </c>
      <c r="C229" s="449" t="s">
        <v>2568</v>
      </c>
      <c r="D229" s="450">
        <v>1.4299999999999997</v>
      </c>
      <c r="E229" s="450">
        <v>5.2</v>
      </c>
      <c r="F229" s="450" t="s">
        <v>18580</v>
      </c>
    </row>
    <row r="230" spans="1:6">
      <c r="A230" s="442"/>
      <c r="B230" s="446" t="s">
        <v>1201</v>
      </c>
      <c r="C230" s="444"/>
      <c r="D230" s="445" t="s">
        <v>2587</v>
      </c>
      <c r="E230" s="445" t="s">
        <v>2587</v>
      </c>
      <c r="F230" s="445"/>
    </row>
    <row r="231" spans="1:6">
      <c r="A231" s="442"/>
      <c r="B231" s="446" t="s">
        <v>2865</v>
      </c>
      <c r="C231" s="444"/>
      <c r="D231" s="445" t="s">
        <v>2587</v>
      </c>
      <c r="E231" s="445" t="s">
        <v>2587</v>
      </c>
      <c r="F231" s="445"/>
    </row>
    <row r="232" spans="1:6" ht="15" customHeight="1">
      <c r="A232" s="447" t="s">
        <v>2866</v>
      </c>
      <c r="B232" s="448" t="s">
        <v>2439</v>
      </c>
      <c r="C232" s="449" t="s">
        <v>2573</v>
      </c>
      <c r="D232" s="450">
        <v>32.480000000000004</v>
      </c>
      <c r="E232" s="450">
        <v>25.26</v>
      </c>
      <c r="F232" s="450" t="s">
        <v>20773</v>
      </c>
    </row>
    <row r="233" spans="1:6" ht="15" customHeight="1">
      <c r="A233" s="447" t="s">
        <v>2867</v>
      </c>
      <c r="B233" s="448" t="s">
        <v>2440</v>
      </c>
      <c r="C233" s="449" t="s">
        <v>2573</v>
      </c>
      <c r="D233" s="450">
        <v>25.529999999999998</v>
      </c>
      <c r="E233" s="450">
        <v>25.27</v>
      </c>
      <c r="F233" s="450" t="s">
        <v>20774</v>
      </c>
    </row>
    <row r="234" spans="1:6" ht="30" customHeight="1">
      <c r="A234" s="447">
        <v>84126</v>
      </c>
      <c r="B234" s="448" t="s">
        <v>2441</v>
      </c>
      <c r="C234" s="449" t="s">
        <v>2573</v>
      </c>
      <c r="D234" s="450">
        <v>20.51</v>
      </c>
      <c r="E234" s="450">
        <v>17.190000000000001</v>
      </c>
      <c r="F234" s="450" t="s">
        <v>12628</v>
      </c>
    </row>
    <row r="235" spans="1:6">
      <c r="A235" s="442"/>
      <c r="B235" s="443" t="s">
        <v>2679</v>
      </c>
      <c r="C235" s="444"/>
      <c r="D235" s="445" t="s">
        <v>2587</v>
      </c>
      <c r="E235" s="445" t="s">
        <v>2587</v>
      </c>
      <c r="F235" s="445"/>
    </row>
    <row r="236" spans="1:6">
      <c r="A236" s="442"/>
      <c r="B236" s="446" t="s">
        <v>191</v>
      </c>
      <c r="C236" s="444"/>
      <c r="D236" s="445" t="s">
        <v>2587</v>
      </c>
      <c r="E236" s="445" t="s">
        <v>2587</v>
      </c>
      <c r="F236" s="445"/>
    </row>
    <row r="237" spans="1:6" ht="15" customHeight="1">
      <c r="A237" s="447">
        <v>93358</v>
      </c>
      <c r="B237" s="448" t="s">
        <v>19934</v>
      </c>
      <c r="C237" s="449" t="s">
        <v>2568</v>
      </c>
      <c r="D237" s="450">
        <v>20.919999999999995</v>
      </c>
      <c r="E237" s="450">
        <v>45.38</v>
      </c>
      <c r="F237" s="450" t="s">
        <v>19935</v>
      </c>
    </row>
    <row r="238" spans="1:6" ht="30" customHeight="1">
      <c r="A238" s="447">
        <v>96522</v>
      </c>
      <c r="B238" s="448" t="s">
        <v>19904</v>
      </c>
      <c r="C238" s="449" t="s">
        <v>2568</v>
      </c>
      <c r="D238" s="450">
        <v>34.459999999999994</v>
      </c>
      <c r="E238" s="450">
        <v>85.87</v>
      </c>
      <c r="F238" s="450" t="s">
        <v>19905</v>
      </c>
    </row>
    <row r="239" spans="1:6" ht="30" customHeight="1">
      <c r="A239" s="447">
        <v>96523</v>
      </c>
      <c r="B239" s="448" t="s">
        <v>19906</v>
      </c>
      <c r="C239" s="449" t="s">
        <v>2568</v>
      </c>
      <c r="D239" s="450">
        <v>22.380000000000003</v>
      </c>
      <c r="E239" s="450">
        <v>54.37</v>
      </c>
      <c r="F239" s="450" t="s">
        <v>19907</v>
      </c>
    </row>
    <row r="240" spans="1:6" ht="15" customHeight="1">
      <c r="A240" s="447">
        <v>96526</v>
      </c>
      <c r="B240" s="448" t="s">
        <v>19910</v>
      </c>
      <c r="C240" s="449" t="s">
        <v>2568</v>
      </c>
      <c r="D240" s="450">
        <v>69.199999999999989</v>
      </c>
      <c r="E240" s="450">
        <v>173.81</v>
      </c>
      <c r="F240" s="450" t="s">
        <v>19911</v>
      </c>
    </row>
    <row r="241" spans="1:6" ht="30" customHeight="1">
      <c r="A241" s="447">
        <v>96527</v>
      </c>
      <c r="B241" s="448" t="s">
        <v>19912</v>
      </c>
      <c r="C241" s="449" t="s">
        <v>2568</v>
      </c>
      <c r="D241" s="450">
        <v>29.600000000000009</v>
      </c>
      <c r="E241" s="450">
        <v>71.16</v>
      </c>
      <c r="F241" s="450" t="s">
        <v>19913</v>
      </c>
    </row>
    <row r="242" spans="1:6" ht="30" customHeight="1">
      <c r="A242" s="447" t="s">
        <v>2680</v>
      </c>
      <c r="B242" s="448" t="s">
        <v>2442</v>
      </c>
      <c r="C242" s="449" t="s">
        <v>2568</v>
      </c>
      <c r="D242" s="450">
        <v>53.199999999999989</v>
      </c>
      <c r="E242" s="450">
        <v>114.4</v>
      </c>
      <c r="F242" s="450" t="s">
        <v>19921</v>
      </c>
    </row>
    <row r="243" spans="1:6" ht="15" customHeight="1">
      <c r="A243" s="447" t="s">
        <v>2686</v>
      </c>
      <c r="B243" s="448" t="s">
        <v>395</v>
      </c>
      <c r="C243" s="449" t="s">
        <v>2568</v>
      </c>
      <c r="D243" s="450">
        <v>79.800000000000011</v>
      </c>
      <c r="E243" s="450">
        <v>171.6</v>
      </c>
      <c r="F243" s="450" t="s">
        <v>19922</v>
      </c>
    </row>
    <row r="244" spans="1:6" ht="30" customHeight="1">
      <c r="A244" s="447">
        <v>94097</v>
      </c>
      <c r="B244" s="448" t="s">
        <v>2443</v>
      </c>
      <c r="C244" s="449" t="s">
        <v>2573</v>
      </c>
      <c r="D244" s="450">
        <v>1.2299999999999995</v>
      </c>
      <c r="E244" s="450">
        <v>3.74</v>
      </c>
      <c r="F244" s="450" t="s">
        <v>19987</v>
      </c>
    </row>
    <row r="245" spans="1:6" ht="30" customHeight="1">
      <c r="A245" s="447">
        <v>94098</v>
      </c>
      <c r="B245" s="448" t="s">
        <v>2444</v>
      </c>
      <c r="C245" s="449" t="s">
        <v>2573</v>
      </c>
      <c r="D245" s="450">
        <v>1.4300000000000006</v>
      </c>
      <c r="E245" s="450">
        <v>4.26</v>
      </c>
      <c r="F245" s="450" t="s">
        <v>15068</v>
      </c>
    </row>
    <row r="246" spans="1:6" ht="30" customHeight="1">
      <c r="A246" s="447">
        <v>94099</v>
      </c>
      <c r="B246" s="448" t="s">
        <v>1463</v>
      </c>
      <c r="C246" s="449" t="s">
        <v>2573</v>
      </c>
      <c r="D246" s="450">
        <v>0.56000000000000005</v>
      </c>
      <c r="E246" s="450">
        <v>1.94</v>
      </c>
      <c r="F246" s="450" t="s">
        <v>13600</v>
      </c>
    </row>
    <row r="247" spans="1:6" ht="30" customHeight="1">
      <c r="A247" s="447">
        <v>94100</v>
      </c>
      <c r="B247" s="448" t="s">
        <v>1464</v>
      </c>
      <c r="C247" s="449" t="s">
        <v>2573</v>
      </c>
      <c r="D247" s="450">
        <v>0.76000000000000023</v>
      </c>
      <c r="E247" s="450">
        <v>2.44</v>
      </c>
      <c r="F247" s="450" t="s">
        <v>11743</v>
      </c>
    </row>
    <row r="248" spans="1:6" ht="15" customHeight="1">
      <c r="A248" s="447">
        <v>95606</v>
      </c>
      <c r="B248" s="448" t="s">
        <v>1465</v>
      </c>
      <c r="C248" s="449" t="s">
        <v>2568</v>
      </c>
      <c r="D248" s="450">
        <v>0.96</v>
      </c>
      <c r="E248" s="450">
        <v>0.24</v>
      </c>
      <c r="F248" s="450" t="s">
        <v>12654</v>
      </c>
    </row>
    <row r="249" spans="1:6" ht="15" customHeight="1">
      <c r="A249" s="447">
        <v>97082</v>
      </c>
      <c r="B249" s="448" t="s">
        <v>17204</v>
      </c>
      <c r="C249" s="449" t="s">
        <v>2568</v>
      </c>
      <c r="D249" s="450">
        <v>15.350000000000001</v>
      </c>
      <c r="E249" s="450">
        <v>33.32</v>
      </c>
      <c r="F249" s="450" t="s">
        <v>17205</v>
      </c>
    </row>
    <row r="250" spans="1:6">
      <c r="A250" s="442"/>
      <c r="B250" s="538" t="s">
        <v>192</v>
      </c>
      <c r="C250" s="444"/>
      <c r="D250" s="445" t="s">
        <v>2587</v>
      </c>
      <c r="E250" s="445" t="s">
        <v>2587</v>
      </c>
      <c r="F250" s="445"/>
    </row>
    <row r="251" spans="1:6" ht="15" customHeight="1">
      <c r="A251" s="447">
        <v>79473</v>
      </c>
      <c r="B251" s="448" t="s">
        <v>1329</v>
      </c>
      <c r="C251" s="449" t="s">
        <v>2568</v>
      </c>
      <c r="D251" s="450">
        <v>4.5199999999999996</v>
      </c>
      <c r="E251" s="450">
        <v>0.52</v>
      </c>
      <c r="F251" s="450" t="s">
        <v>11926</v>
      </c>
    </row>
    <row r="252" spans="1:6" ht="30" customHeight="1">
      <c r="A252" s="447" t="s">
        <v>2233</v>
      </c>
      <c r="B252" s="448" t="s">
        <v>1466</v>
      </c>
      <c r="C252" s="449" t="s">
        <v>2568</v>
      </c>
      <c r="D252" s="450">
        <v>2.4000000000000004</v>
      </c>
      <c r="E252" s="450">
        <v>0.53</v>
      </c>
      <c r="F252" s="450" t="s">
        <v>12943</v>
      </c>
    </row>
    <row r="253" spans="1:6" ht="30" customHeight="1">
      <c r="A253" s="447" t="s">
        <v>2142</v>
      </c>
      <c r="B253" s="448" t="s">
        <v>1467</v>
      </c>
      <c r="C253" s="449" t="s">
        <v>2568</v>
      </c>
      <c r="D253" s="450">
        <v>3.96</v>
      </c>
      <c r="E253" s="450">
        <v>0.53</v>
      </c>
      <c r="F253" s="450" t="s">
        <v>18665</v>
      </c>
    </row>
    <row r="254" spans="1:6" ht="30" customHeight="1">
      <c r="A254" s="447" t="s">
        <v>2143</v>
      </c>
      <c r="B254" s="448" t="s">
        <v>1468</v>
      </c>
      <c r="C254" s="449" t="s">
        <v>2568</v>
      </c>
      <c r="D254" s="450">
        <v>1.3399999999999999</v>
      </c>
      <c r="E254" s="450">
        <v>0.08</v>
      </c>
      <c r="F254" s="450" t="s">
        <v>12962</v>
      </c>
    </row>
    <row r="255" spans="1:6" ht="30" customHeight="1">
      <c r="A255" s="447" t="s">
        <v>2144</v>
      </c>
      <c r="B255" s="448" t="s">
        <v>1469</v>
      </c>
      <c r="C255" s="449" t="s">
        <v>2568</v>
      </c>
      <c r="D255" s="450">
        <v>2.59</v>
      </c>
      <c r="E255" s="450">
        <v>0.18</v>
      </c>
      <c r="F255" s="450" t="s">
        <v>11301</v>
      </c>
    </row>
    <row r="256" spans="1:6" ht="30" customHeight="1">
      <c r="A256" s="447" t="s">
        <v>2145</v>
      </c>
      <c r="B256" s="448" t="s">
        <v>1470</v>
      </c>
      <c r="C256" s="449" t="s">
        <v>2568</v>
      </c>
      <c r="D256" s="450">
        <v>1.21</v>
      </c>
      <c r="E256" s="450">
        <v>0.21</v>
      </c>
      <c r="F256" s="450" t="s">
        <v>12962</v>
      </c>
    </row>
    <row r="257" spans="1:6" ht="30" customHeight="1">
      <c r="A257" s="447">
        <v>72915</v>
      </c>
      <c r="B257" s="448" t="s">
        <v>1471</v>
      </c>
      <c r="C257" s="449" t="s">
        <v>2568</v>
      </c>
      <c r="D257" s="450">
        <v>7.6199999999999992</v>
      </c>
      <c r="E257" s="450">
        <v>2.48</v>
      </c>
      <c r="F257" s="450" t="s">
        <v>12662</v>
      </c>
    </row>
    <row r="258" spans="1:6" ht="30" customHeight="1">
      <c r="A258" s="447">
        <v>72917</v>
      </c>
      <c r="B258" s="448" t="s">
        <v>1472</v>
      </c>
      <c r="C258" s="449" t="s">
        <v>2568</v>
      </c>
      <c r="D258" s="450">
        <v>8.6999999999999993</v>
      </c>
      <c r="E258" s="450">
        <v>2.84</v>
      </c>
      <c r="F258" s="450" t="s">
        <v>13140</v>
      </c>
    </row>
    <row r="259" spans="1:6" ht="30" customHeight="1">
      <c r="A259" s="447">
        <v>72918</v>
      </c>
      <c r="B259" s="448" t="s">
        <v>1473</v>
      </c>
      <c r="C259" s="449" t="s">
        <v>2568</v>
      </c>
      <c r="D259" s="450">
        <v>10.15</v>
      </c>
      <c r="E259" s="450">
        <v>3.31</v>
      </c>
      <c r="F259" s="450" t="s">
        <v>19920</v>
      </c>
    </row>
    <row r="260" spans="1:6" ht="30" customHeight="1">
      <c r="A260" s="447">
        <v>83343</v>
      </c>
      <c r="B260" s="448" t="s">
        <v>1474</v>
      </c>
      <c r="C260" s="449" t="s">
        <v>2568</v>
      </c>
      <c r="D260" s="450">
        <v>9.34</v>
      </c>
      <c r="E260" s="450">
        <v>3.38</v>
      </c>
      <c r="F260" s="450" t="s">
        <v>19923</v>
      </c>
    </row>
    <row r="261" spans="1:6" ht="30" customHeight="1">
      <c r="A261" s="447">
        <v>83336</v>
      </c>
      <c r="B261" s="448" t="s">
        <v>1475</v>
      </c>
      <c r="C261" s="449" t="s">
        <v>2568</v>
      </c>
      <c r="D261" s="450">
        <v>3</v>
      </c>
      <c r="E261" s="450">
        <v>1.24</v>
      </c>
      <c r="F261" s="450" t="s">
        <v>12655</v>
      </c>
    </row>
    <row r="262" spans="1:6" ht="30" customHeight="1">
      <c r="A262" s="447">
        <v>83338</v>
      </c>
      <c r="B262" s="448" t="s">
        <v>1476</v>
      </c>
      <c r="C262" s="449" t="s">
        <v>2568</v>
      </c>
      <c r="D262" s="450">
        <v>1.7799999999999998</v>
      </c>
      <c r="E262" s="450">
        <v>0.54</v>
      </c>
      <c r="F262" s="450" t="s">
        <v>19895</v>
      </c>
    </row>
    <row r="263" spans="1:6" ht="15" customHeight="1">
      <c r="A263" s="447">
        <v>79480</v>
      </c>
      <c r="B263" s="448" t="s">
        <v>1477</v>
      </c>
      <c r="C263" s="449" t="s">
        <v>2568</v>
      </c>
      <c r="D263" s="450">
        <v>1.79</v>
      </c>
      <c r="E263" s="450">
        <v>0.31</v>
      </c>
      <c r="F263" s="450" t="s">
        <v>19894</v>
      </c>
    </row>
    <row r="264" spans="1:6" ht="60" customHeight="1">
      <c r="A264" s="447">
        <v>98116</v>
      </c>
      <c r="B264" s="448" t="s">
        <v>19916</v>
      </c>
      <c r="C264" s="449" t="s">
        <v>2568</v>
      </c>
      <c r="D264" s="450">
        <v>10.130000000000001</v>
      </c>
      <c r="E264" s="450">
        <v>1.1100000000000001</v>
      </c>
      <c r="F264" s="450" t="s">
        <v>13555</v>
      </c>
    </row>
    <row r="265" spans="1:6" ht="60" customHeight="1">
      <c r="A265" s="447">
        <v>98117</v>
      </c>
      <c r="B265" s="448" t="s">
        <v>19917</v>
      </c>
      <c r="C265" s="449" t="s">
        <v>2568</v>
      </c>
      <c r="D265" s="450">
        <v>9.5</v>
      </c>
      <c r="E265" s="450">
        <v>1.05</v>
      </c>
      <c r="F265" s="450" t="s">
        <v>11571</v>
      </c>
    </row>
    <row r="266" spans="1:6" ht="60" customHeight="1">
      <c r="A266" s="447">
        <v>98118</v>
      </c>
      <c r="B266" s="448" t="s">
        <v>19918</v>
      </c>
      <c r="C266" s="449" t="s">
        <v>2568</v>
      </c>
      <c r="D266" s="450">
        <v>9.51</v>
      </c>
      <c r="E266" s="450">
        <v>1.06</v>
      </c>
      <c r="F266" s="450" t="s">
        <v>14890</v>
      </c>
    </row>
    <row r="267" spans="1:6" ht="60" customHeight="1">
      <c r="A267" s="447">
        <v>98119</v>
      </c>
      <c r="B267" s="448" t="s">
        <v>19919</v>
      </c>
      <c r="C267" s="449" t="s">
        <v>2568</v>
      </c>
      <c r="D267" s="450">
        <v>8.48</v>
      </c>
      <c r="E267" s="450">
        <v>0.84</v>
      </c>
      <c r="F267" s="450" t="s">
        <v>13773</v>
      </c>
    </row>
    <row r="268" spans="1:6" ht="60" customHeight="1">
      <c r="A268" s="447">
        <v>89885</v>
      </c>
      <c r="B268" s="448" t="s">
        <v>1330</v>
      </c>
      <c r="C268" s="449" t="s">
        <v>2568</v>
      </c>
      <c r="D268" s="450">
        <v>6.3500000000000005</v>
      </c>
      <c r="E268" s="450">
        <v>0.93</v>
      </c>
      <c r="F268" s="450" t="s">
        <v>11678</v>
      </c>
    </row>
    <row r="269" spans="1:6" ht="60" customHeight="1">
      <c r="A269" s="447">
        <v>89886</v>
      </c>
      <c r="B269" s="448" t="s">
        <v>1331</v>
      </c>
      <c r="C269" s="449" t="s">
        <v>2568</v>
      </c>
      <c r="D269" s="450">
        <v>6.38</v>
      </c>
      <c r="E269" s="450">
        <v>0.93</v>
      </c>
      <c r="F269" s="450" t="s">
        <v>11347</v>
      </c>
    </row>
    <row r="270" spans="1:6" ht="60" customHeight="1">
      <c r="A270" s="447">
        <v>89887</v>
      </c>
      <c r="B270" s="448" t="s">
        <v>1332</v>
      </c>
      <c r="C270" s="449" t="s">
        <v>2568</v>
      </c>
      <c r="D270" s="450">
        <v>6.6400000000000006</v>
      </c>
      <c r="E270" s="450">
        <v>0.93</v>
      </c>
      <c r="F270" s="450" t="s">
        <v>18254</v>
      </c>
    </row>
    <row r="271" spans="1:6" ht="60" customHeight="1">
      <c r="A271" s="447">
        <v>89888</v>
      </c>
      <c r="B271" s="448" t="s">
        <v>1333</v>
      </c>
      <c r="C271" s="449" t="s">
        <v>2568</v>
      </c>
      <c r="D271" s="450">
        <v>6.5500000000000007</v>
      </c>
      <c r="E271" s="450">
        <v>0.94</v>
      </c>
      <c r="F271" s="450" t="s">
        <v>13416</v>
      </c>
    </row>
    <row r="272" spans="1:6" ht="60" customHeight="1">
      <c r="A272" s="447">
        <v>89889</v>
      </c>
      <c r="B272" s="448" t="s">
        <v>1334</v>
      </c>
      <c r="C272" s="449" t="s">
        <v>2568</v>
      </c>
      <c r="D272" s="450">
        <v>6.83</v>
      </c>
      <c r="E272" s="450">
        <v>0.93</v>
      </c>
      <c r="F272" s="450" t="s">
        <v>12594</v>
      </c>
    </row>
    <row r="273" spans="1:6" ht="60" customHeight="1">
      <c r="A273" s="447">
        <v>89890</v>
      </c>
      <c r="B273" s="448" t="s">
        <v>1335</v>
      </c>
      <c r="C273" s="449" t="s">
        <v>2568</v>
      </c>
      <c r="D273" s="450">
        <v>9.65</v>
      </c>
      <c r="E273" s="450">
        <v>1.1100000000000001</v>
      </c>
      <c r="F273" s="450" t="s">
        <v>18617</v>
      </c>
    </row>
    <row r="274" spans="1:6" ht="60" customHeight="1">
      <c r="A274" s="447">
        <v>89893</v>
      </c>
      <c r="B274" s="448" t="s">
        <v>1675</v>
      </c>
      <c r="C274" s="449" t="s">
        <v>2568</v>
      </c>
      <c r="D274" s="450">
        <v>11.940000000000001</v>
      </c>
      <c r="E274" s="450">
        <v>1.29</v>
      </c>
      <c r="F274" s="450" t="s">
        <v>13297</v>
      </c>
    </row>
    <row r="275" spans="1:6" ht="60" customHeight="1">
      <c r="A275" s="447">
        <v>89894</v>
      </c>
      <c r="B275" s="448" t="s">
        <v>1676</v>
      </c>
      <c r="C275" s="449" t="s">
        <v>2568</v>
      </c>
      <c r="D275" s="450">
        <v>13.23</v>
      </c>
      <c r="E275" s="450">
        <v>1.48</v>
      </c>
      <c r="F275" s="450" t="s">
        <v>19896</v>
      </c>
    </row>
    <row r="276" spans="1:6" ht="60" customHeight="1">
      <c r="A276" s="447">
        <v>89895</v>
      </c>
      <c r="B276" s="448" t="s">
        <v>1677</v>
      </c>
      <c r="C276" s="449" t="s">
        <v>2568</v>
      </c>
      <c r="D276" s="450">
        <v>16.200000000000003</v>
      </c>
      <c r="E276" s="450">
        <v>1.65</v>
      </c>
      <c r="F276" s="450" t="s">
        <v>13648</v>
      </c>
    </row>
    <row r="277" spans="1:6" ht="60" customHeight="1">
      <c r="A277" s="447">
        <v>89903</v>
      </c>
      <c r="B277" s="448" t="s">
        <v>1343</v>
      </c>
      <c r="C277" s="449" t="s">
        <v>2568</v>
      </c>
      <c r="D277" s="450">
        <v>5.73</v>
      </c>
      <c r="E277" s="450">
        <v>0.71</v>
      </c>
      <c r="F277" s="450" t="s">
        <v>12684</v>
      </c>
    </row>
    <row r="278" spans="1:6" ht="60" customHeight="1">
      <c r="A278" s="447">
        <v>89904</v>
      </c>
      <c r="B278" s="448" t="s">
        <v>1344</v>
      </c>
      <c r="C278" s="449" t="s">
        <v>2568</v>
      </c>
      <c r="D278" s="450">
        <v>5.76</v>
      </c>
      <c r="E278" s="450">
        <v>0.71</v>
      </c>
      <c r="F278" s="450" t="s">
        <v>11370</v>
      </c>
    </row>
    <row r="279" spans="1:6" ht="60" customHeight="1">
      <c r="A279" s="447">
        <v>89905</v>
      </c>
      <c r="B279" s="448" t="s">
        <v>1345</v>
      </c>
      <c r="C279" s="449" t="s">
        <v>2568</v>
      </c>
      <c r="D279" s="450">
        <v>5.98</v>
      </c>
      <c r="E279" s="450">
        <v>0.71</v>
      </c>
      <c r="F279" s="450" t="s">
        <v>12368</v>
      </c>
    </row>
    <row r="280" spans="1:6" ht="60" customHeight="1">
      <c r="A280" s="447">
        <v>89906</v>
      </c>
      <c r="B280" s="448" t="s">
        <v>1346</v>
      </c>
      <c r="C280" s="449" t="s">
        <v>2568</v>
      </c>
      <c r="D280" s="450">
        <v>5.91</v>
      </c>
      <c r="E280" s="450">
        <v>0.71</v>
      </c>
      <c r="F280" s="450" t="s">
        <v>12270</v>
      </c>
    </row>
    <row r="281" spans="1:6" ht="60" customHeight="1">
      <c r="A281" s="447">
        <v>89907</v>
      </c>
      <c r="B281" s="448" t="s">
        <v>1347</v>
      </c>
      <c r="C281" s="449" t="s">
        <v>2568</v>
      </c>
      <c r="D281" s="450">
        <v>6.5600000000000005</v>
      </c>
      <c r="E281" s="450">
        <v>0.88</v>
      </c>
      <c r="F281" s="450" t="s">
        <v>11371</v>
      </c>
    </row>
    <row r="282" spans="1:6" ht="60" customHeight="1">
      <c r="A282" s="447">
        <v>89908</v>
      </c>
      <c r="B282" s="448" t="s">
        <v>1348</v>
      </c>
      <c r="C282" s="449" t="s">
        <v>2568</v>
      </c>
      <c r="D282" s="450">
        <v>9.09</v>
      </c>
      <c r="E282" s="450">
        <v>1.05</v>
      </c>
      <c r="F282" s="450" t="s">
        <v>12534</v>
      </c>
    </row>
    <row r="283" spans="1:6" ht="60" customHeight="1">
      <c r="A283" s="447">
        <v>89911</v>
      </c>
      <c r="B283" s="448" t="s">
        <v>1349</v>
      </c>
      <c r="C283" s="449" t="s">
        <v>2568</v>
      </c>
      <c r="D283" s="450">
        <v>11.129999999999999</v>
      </c>
      <c r="E283" s="450">
        <v>1.22</v>
      </c>
      <c r="F283" s="450" t="s">
        <v>13490</v>
      </c>
    </row>
    <row r="284" spans="1:6" ht="60" customHeight="1">
      <c r="A284" s="447">
        <v>89912</v>
      </c>
      <c r="B284" s="448" t="s">
        <v>1350</v>
      </c>
      <c r="C284" s="449" t="s">
        <v>2568</v>
      </c>
      <c r="D284" s="450">
        <v>11.95</v>
      </c>
      <c r="E284" s="450">
        <v>1.22</v>
      </c>
      <c r="F284" s="450" t="s">
        <v>13448</v>
      </c>
    </row>
    <row r="285" spans="1:6" ht="60" customHeight="1">
      <c r="A285" s="447">
        <v>89913</v>
      </c>
      <c r="B285" s="448" t="s">
        <v>718</v>
      </c>
      <c r="C285" s="449" t="s">
        <v>2568</v>
      </c>
      <c r="D285" s="450">
        <v>14.61</v>
      </c>
      <c r="E285" s="450">
        <v>1.38</v>
      </c>
      <c r="F285" s="450" t="s">
        <v>19897</v>
      </c>
    </row>
    <row r="286" spans="1:6" ht="60" customHeight="1">
      <c r="A286" s="447">
        <v>89921</v>
      </c>
      <c r="B286" s="448" t="s">
        <v>719</v>
      </c>
      <c r="C286" s="449" t="s">
        <v>2568</v>
      </c>
      <c r="D286" s="450">
        <v>5.28</v>
      </c>
      <c r="E286" s="450">
        <v>0.67</v>
      </c>
      <c r="F286" s="450" t="s">
        <v>15156</v>
      </c>
    </row>
    <row r="287" spans="1:6" ht="60" customHeight="1">
      <c r="A287" s="447">
        <v>89922</v>
      </c>
      <c r="B287" s="448" t="s">
        <v>720</v>
      </c>
      <c r="C287" s="449" t="s">
        <v>2568</v>
      </c>
      <c r="D287" s="450">
        <v>5.32</v>
      </c>
      <c r="E287" s="450">
        <v>0.67</v>
      </c>
      <c r="F287" s="450" t="s">
        <v>14102</v>
      </c>
    </row>
    <row r="288" spans="1:6" ht="60" customHeight="1">
      <c r="A288" s="447">
        <v>89923</v>
      </c>
      <c r="B288" s="448" t="s">
        <v>721</v>
      </c>
      <c r="C288" s="449" t="s">
        <v>2568</v>
      </c>
      <c r="D288" s="450">
        <v>5.5600000000000005</v>
      </c>
      <c r="E288" s="450">
        <v>0.67</v>
      </c>
      <c r="F288" s="450" t="s">
        <v>19898</v>
      </c>
    </row>
    <row r="289" spans="1:6" ht="60" customHeight="1">
      <c r="A289" s="447">
        <v>89924</v>
      </c>
      <c r="B289" s="448" t="s">
        <v>722</v>
      </c>
      <c r="C289" s="449" t="s">
        <v>2568</v>
      </c>
      <c r="D289" s="450">
        <v>5.49</v>
      </c>
      <c r="E289" s="450">
        <v>0.67</v>
      </c>
      <c r="F289" s="450" t="s">
        <v>12687</v>
      </c>
    </row>
    <row r="290" spans="1:6" ht="60" customHeight="1">
      <c r="A290" s="447">
        <v>89925</v>
      </c>
      <c r="B290" s="448" t="s">
        <v>723</v>
      </c>
      <c r="C290" s="449" t="s">
        <v>2568</v>
      </c>
      <c r="D290" s="450">
        <v>5.76</v>
      </c>
      <c r="E290" s="450">
        <v>0.66</v>
      </c>
      <c r="F290" s="450" t="s">
        <v>14425</v>
      </c>
    </row>
    <row r="291" spans="1:6" ht="60" customHeight="1">
      <c r="A291" s="447">
        <v>89926</v>
      </c>
      <c r="B291" s="448" t="s">
        <v>724</v>
      </c>
      <c r="C291" s="449" t="s">
        <v>2568</v>
      </c>
      <c r="D291" s="450">
        <v>8.77</v>
      </c>
      <c r="E291" s="450">
        <v>0.91</v>
      </c>
      <c r="F291" s="450" t="s">
        <v>19899</v>
      </c>
    </row>
    <row r="292" spans="1:6" ht="60" customHeight="1">
      <c r="A292" s="447">
        <v>89929</v>
      </c>
      <c r="B292" s="448" t="s">
        <v>516</v>
      </c>
      <c r="C292" s="449" t="s">
        <v>2568</v>
      </c>
      <c r="D292" s="450">
        <v>11.23</v>
      </c>
      <c r="E292" s="450">
        <v>1.18</v>
      </c>
      <c r="F292" s="450" t="s">
        <v>13706</v>
      </c>
    </row>
    <row r="293" spans="1:6" ht="60" customHeight="1">
      <c r="A293" s="447">
        <v>89930</v>
      </c>
      <c r="B293" s="448" t="s">
        <v>517</v>
      </c>
      <c r="C293" s="449" t="s">
        <v>2568</v>
      </c>
      <c r="D293" s="450">
        <v>12.11</v>
      </c>
      <c r="E293" s="450">
        <v>1.18</v>
      </c>
      <c r="F293" s="450" t="s">
        <v>11403</v>
      </c>
    </row>
    <row r="294" spans="1:6" ht="60" customHeight="1">
      <c r="A294" s="447">
        <v>89931</v>
      </c>
      <c r="B294" s="448" t="s">
        <v>518</v>
      </c>
      <c r="C294" s="449" t="s">
        <v>2568</v>
      </c>
      <c r="D294" s="450">
        <v>15.280000000000001</v>
      </c>
      <c r="E294" s="450">
        <v>1.43</v>
      </c>
      <c r="F294" s="450" t="s">
        <v>13052</v>
      </c>
    </row>
    <row r="295" spans="1:6" ht="60" customHeight="1">
      <c r="A295" s="447">
        <v>89939</v>
      </c>
      <c r="B295" s="448" t="s">
        <v>386</v>
      </c>
      <c r="C295" s="449" t="s">
        <v>2568</v>
      </c>
      <c r="D295" s="450">
        <v>4.96</v>
      </c>
      <c r="E295" s="450">
        <v>0.61</v>
      </c>
      <c r="F295" s="450" t="s">
        <v>14817</v>
      </c>
    </row>
    <row r="296" spans="1:6" ht="60" customHeight="1">
      <c r="A296" s="447">
        <v>89940</v>
      </c>
      <c r="B296" s="448" t="s">
        <v>387</v>
      </c>
      <c r="C296" s="449" t="s">
        <v>2568</v>
      </c>
      <c r="D296" s="450">
        <v>4.99</v>
      </c>
      <c r="E296" s="450">
        <v>0.6</v>
      </c>
      <c r="F296" s="450" t="s">
        <v>11997</v>
      </c>
    </row>
    <row r="297" spans="1:6" ht="60" customHeight="1">
      <c r="A297" s="447">
        <v>89941</v>
      </c>
      <c r="B297" s="448" t="s">
        <v>388</v>
      </c>
      <c r="C297" s="449" t="s">
        <v>2568</v>
      </c>
      <c r="D297" s="450">
        <v>5.21</v>
      </c>
      <c r="E297" s="450">
        <v>0.62</v>
      </c>
      <c r="F297" s="450" t="s">
        <v>13785</v>
      </c>
    </row>
    <row r="298" spans="1:6" ht="60" customHeight="1">
      <c r="A298" s="447">
        <v>89942</v>
      </c>
      <c r="B298" s="448" t="s">
        <v>389</v>
      </c>
      <c r="C298" s="449" t="s">
        <v>2568</v>
      </c>
      <c r="D298" s="450">
        <v>5.14</v>
      </c>
      <c r="E298" s="450">
        <v>0.61</v>
      </c>
      <c r="F298" s="450" t="s">
        <v>11956</v>
      </c>
    </row>
    <row r="299" spans="1:6" ht="60" customHeight="1">
      <c r="A299" s="447">
        <v>89943</v>
      </c>
      <c r="B299" s="448" t="s">
        <v>390</v>
      </c>
      <c r="C299" s="449" t="s">
        <v>2568</v>
      </c>
      <c r="D299" s="450">
        <v>5.38</v>
      </c>
      <c r="E299" s="450">
        <v>0.61</v>
      </c>
      <c r="F299" s="450" t="s">
        <v>14102</v>
      </c>
    </row>
    <row r="300" spans="1:6" ht="60" customHeight="1">
      <c r="A300" s="447">
        <v>89944</v>
      </c>
      <c r="B300" s="448" t="s">
        <v>391</v>
      </c>
      <c r="C300" s="449" t="s">
        <v>2568</v>
      </c>
      <c r="D300" s="450">
        <v>8.07</v>
      </c>
      <c r="E300" s="450">
        <v>0.84</v>
      </c>
      <c r="F300" s="450" t="s">
        <v>19900</v>
      </c>
    </row>
    <row r="301" spans="1:6" ht="60" customHeight="1">
      <c r="A301" s="447">
        <v>89947</v>
      </c>
      <c r="B301" s="448" t="s">
        <v>392</v>
      </c>
      <c r="C301" s="449" t="s">
        <v>2568</v>
      </c>
      <c r="D301" s="450">
        <v>10.010000000000002</v>
      </c>
      <c r="E301" s="450">
        <v>0.96</v>
      </c>
      <c r="F301" s="450" t="s">
        <v>12717</v>
      </c>
    </row>
    <row r="302" spans="1:6" ht="60" customHeight="1">
      <c r="A302" s="447">
        <v>89948</v>
      </c>
      <c r="B302" s="448" t="s">
        <v>393</v>
      </c>
      <c r="C302" s="449" t="s">
        <v>2568</v>
      </c>
      <c r="D302" s="450">
        <v>11.08</v>
      </c>
      <c r="E302" s="450">
        <v>1.07</v>
      </c>
      <c r="F302" s="450" t="s">
        <v>13975</v>
      </c>
    </row>
    <row r="303" spans="1:6" ht="60" customHeight="1">
      <c r="A303" s="447">
        <v>89949</v>
      </c>
      <c r="B303" s="448" t="s">
        <v>394</v>
      </c>
      <c r="C303" s="449" t="s">
        <v>2568</v>
      </c>
      <c r="D303" s="450">
        <v>13.610000000000001</v>
      </c>
      <c r="E303" s="450">
        <v>1.19</v>
      </c>
      <c r="F303" s="450" t="s">
        <v>11863</v>
      </c>
    </row>
    <row r="304" spans="1:6" ht="30" customHeight="1">
      <c r="A304" s="447">
        <v>96520</v>
      </c>
      <c r="B304" s="448" t="s">
        <v>19901</v>
      </c>
      <c r="C304" s="449" t="s">
        <v>2568</v>
      </c>
      <c r="D304" s="450">
        <v>36.82</v>
      </c>
      <c r="E304" s="450">
        <v>38.119999999999997</v>
      </c>
      <c r="F304" s="450" t="s">
        <v>19902</v>
      </c>
    </row>
    <row r="305" spans="1:6" ht="30" customHeight="1">
      <c r="A305" s="447">
        <v>96521</v>
      </c>
      <c r="B305" s="448" t="s">
        <v>19903</v>
      </c>
      <c r="C305" s="449" t="s">
        <v>2568</v>
      </c>
      <c r="D305" s="450">
        <v>20.480000000000004</v>
      </c>
      <c r="E305" s="450">
        <v>10.44</v>
      </c>
      <c r="F305" s="450" t="s">
        <v>19343</v>
      </c>
    </row>
    <row r="306" spans="1:6" ht="30" customHeight="1">
      <c r="A306" s="447">
        <v>96524</v>
      </c>
      <c r="B306" s="448" t="s">
        <v>19908</v>
      </c>
      <c r="C306" s="449" t="s">
        <v>2568</v>
      </c>
      <c r="D306" s="450">
        <v>51.490000000000009</v>
      </c>
      <c r="E306" s="450">
        <v>88.32</v>
      </c>
      <c r="F306" s="450" t="s">
        <v>19014</v>
      </c>
    </row>
    <row r="307" spans="1:6" ht="30" customHeight="1">
      <c r="A307" s="447">
        <v>96525</v>
      </c>
      <c r="B307" s="448" t="s">
        <v>19909</v>
      </c>
      <c r="C307" s="449" t="s">
        <v>2568</v>
      </c>
      <c r="D307" s="450">
        <v>18.11</v>
      </c>
      <c r="E307" s="450">
        <v>9.7100000000000009</v>
      </c>
      <c r="F307" s="450" t="s">
        <v>14432</v>
      </c>
    </row>
    <row r="308" spans="1:6" ht="60" customHeight="1">
      <c r="A308" s="447">
        <v>90082</v>
      </c>
      <c r="B308" s="448" t="s">
        <v>19924</v>
      </c>
      <c r="C308" s="449" t="s">
        <v>2568</v>
      </c>
      <c r="D308" s="450">
        <v>5.8000000000000007</v>
      </c>
      <c r="E308" s="450">
        <v>2.11</v>
      </c>
      <c r="F308" s="450" t="s">
        <v>19925</v>
      </c>
    </row>
    <row r="309" spans="1:6" ht="60" customHeight="1">
      <c r="A309" s="447">
        <v>90084</v>
      </c>
      <c r="B309" s="448" t="s">
        <v>1479</v>
      </c>
      <c r="C309" s="449" t="s">
        <v>2568</v>
      </c>
      <c r="D309" s="450">
        <v>5.64</v>
      </c>
      <c r="E309" s="450">
        <v>2.04</v>
      </c>
      <c r="F309" s="450" t="s">
        <v>19926</v>
      </c>
    </row>
    <row r="310" spans="1:6" ht="60" customHeight="1">
      <c r="A310" s="447">
        <v>90085</v>
      </c>
      <c r="B310" s="448" t="s">
        <v>1480</v>
      </c>
      <c r="C310" s="449" t="s">
        <v>2568</v>
      </c>
      <c r="D310" s="450">
        <v>5.3</v>
      </c>
      <c r="E310" s="450">
        <v>1.92</v>
      </c>
      <c r="F310" s="450" t="s">
        <v>15073</v>
      </c>
    </row>
    <row r="311" spans="1:6" ht="60" customHeight="1">
      <c r="A311" s="447">
        <v>90086</v>
      </c>
      <c r="B311" s="448" t="s">
        <v>1481</v>
      </c>
      <c r="C311" s="449" t="s">
        <v>2568</v>
      </c>
      <c r="D311" s="450">
        <v>5.3599999999999994</v>
      </c>
      <c r="E311" s="450">
        <v>1.94</v>
      </c>
      <c r="F311" s="450" t="s">
        <v>18433</v>
      </c>
    </row>
    <row r="312" spans="1:6" ht="60" customHeight="1">
      <c r="A312" s="447">
        <v>90087</v>
      </c>
      <c r="B312" s="448" t="s">
        <v>1482</v>
      </c>
      <c r="C312" s="449" t="s">
        <v>2568</v>
      </c>
      <c r="D312" s="450">
        <v>4.84</v>
      </c>
      <c r="E312" s="450">
        <v>1.48</v>
      </c>
      <c r="F312" s="450" t="s">
        <v>16094</v>
      </c>
    </row>
    <row r="313" spans="1:6" ht="60" customHeight="1">
      <c r="A313" s="447">
        <v>90088</v>
      </c>
      <c r="B313" s="448" t="s">
        <v>1483</v>
      </c>
      <c r="C313" s="449" t="s">
        <v>2568</v>
      </c>
      <c r="D313" s="450">
        <v>4.93</v>
      </c>
      <c r="E313" s="450">
        <v>1.53</v>
      </c>
      <c r="F313" s="450" t="s">
        <v>14096</v>
      </c>
    </row>
    <row r="314" spans="1:6" ht="60" customHeight="1">
      <c r="A314" s="447">
        <v>90090</v>
      </c>
      <c r="B314" s="448" t="s">
        <v>1484</v>
      </c>
      <c r="C314" s="449" t="s">
        <v>2568</v>
      </c>
      <c r="D314" s="450">
        <v>4.75</v>
      </c>
      <c r="E314" s="450">
        <v>1.45</v>
      </c>
      <c r="F314" s="450" t="s">
        <v>12506</v>
      </c>
    </row>
    <row r="315" spans="1:6" ht="60" customHeight="1">
      <c r="A315" s="447">
        <v>90091</v>
      </c>
      <c r="B315" s="448" t="s">
        <v>19927</v>
      </c>
      <c r="C315" s="449" t="s">
        <v>2568</v>
      </c>
      <c r="D315" s="450">
        <v>3.4699999999999998</v>
      </c>
      <c r="E315" s="450">
        <v>1.25</v>
      </c>
      <c r="F315" s="450" t="s">
        <v>11329</v>
      </c>
    </row>
    <row r="316" spans="1:6" ht="60" customHeight="1">
      <c r="A316" s="447">
        <v>90092</v>
      </c>
      <c r="B316" s="448" t="s">
        <v>1485</v>
      </c>
      <c r="C316" s="449" t="s">
        <v>2568</v>
      </c>
      <c r="D316" s="450">
        <v>3.3500000000000005</v>
      </c>
      <c r="E316" s="450">
        <v>1.22</v>
      </c>
      <c r="F316" s="450" t="s">
        <v>19928</v>
      </c>
    </row>
    <row r="317" spans="1:6" ht="60" customHeight="1">
      <c r="A317" s="447">
        <v>90093</v>
      </c>
      <c r="B317" s="448" t="s">
        <v>1486</v>
      </c>
      <c r="C317" s="449" t="s">
        <v>2568</v>
      </c>
      <c r="D317" s="450">
        <v>3.1599999999999997</v>
      </c>
      <c r="E317" s="450">
        <v>1.1499999999999999</v>
      </c>
      <c r="F317" s="450" t="s">
        <v>11746</v>
      </c>
    </row>
    <row r="318" spans="1:6" ht="60" customHeight="1">
      <c r="A318" s="447">
        <v>90094</v>
      </c>
      <c r="B318" s="448" t="s">
        <v>1487</v>
      </c>
      <c r="C318" s="449" t="s">
        <v>2568</v>
      </c>
      <c r="D318" s="450">
        <v>3.1899999999999995</v>
      </c>
      <c r="E318" s="450">
        <v>1.1599999999999999</v>
      </c>
      <c r="F318" s="450" t="s">
        <v>12608</v>
      </c>
    </row>
    <row r="319" spans="1:6" ht="60" customHeight="1">
      <c r="A319" s="447">
        <v>90095</v>
      </c>
      <c r="B319" s="448" t="s">
        <v>1488</v>
      </c>
      <c r="C319" s="449" t="s">
        <v>2568</v>
      </c>
      <c r="D319" s="450">
        <v>2.89</v>
      </c>
      <c r="E319" s="450">
        <v>0.88</v>
      </c>
      <c r="F319" s="450" t="s">
        <v>13374</v>
      </c>
    </row>
    <row r="320" spans="1:6" ht="60" customHeight="1">
      <c r="A320" s="447">
        <v>90096</v>
      </c>
      <c r="B320" s="448" t="s">
        <v>1489</v>
      </c>
      <c r="C320" s="449" t="s">
        <v>2568</v>
      </c>
      <c r="D320" s="450">
        <v>2.95</v>
      </c>
      <c r="E320" s="450">
        <v>0.9</v>
      </c>
      <c r="F320" s="450" t="s">
        <v>16113</v>
      </c>
    </row>
    <row r="321" spans="1:6" ht="60" customHeight="1">
      <c r="A321" s="447">
        <v>90098</v>
      </c>
      <c r="B321" s="448" t="s">
        <v>1490</v>
      </c>
      <c r="C321" s="449" t="s">
        <v>2568</v>
      </c>
      <c r="D321" s="450">
        <v>2.83</v>
      </c>
      <c r="E321" s="450">
        <v>0.87</v>
      </c>
      <c r="F321" s="450" t="s">
        <v>16172</v>
      </c>
    </row>
    <row r="322" spans="1:6" ht="60" customHeight="1">
      <c r="A322" s="447">
        <v>90099</v>
      </c>
      <c r="B322" s="448" t="s">
        <v>1491</v>
      </c>
      <c r="C322" s="449" t="s">
        <v>2568</v>
      </c>
      <c r="D322" s="450">
        <v>6.9599999999999991</v>
      </c>
      <c r="E322" s="450">
        <v>3.74</v>
      </c>
      <c r="F322" s="450" t="s">
        <v>19929</v>
      </c>
    </row>
    <row r="323" spans="1:6" ht="60" customHeight="1">
      <c r="A323" s="447">
        <v>90100</v>
      </c>
      <c r="B323" s="448" t="s">
        <v>1492</v>
      </c>
      <c r="C323" s="449" t="s">
        <v>2568</v>
      </c>
      <c r="D323" s="450">
        <v>5.91</v>
      </c>
      <c r="E323" s="450">
        <v>3.19</v>
      </c>
      <c r="F323" s="450" t="s">
        <v>18596</v>
      </c>
    </row>
    <row r="324" spans="1:6" ht="60" customHeight="1">
      <c r="A324" s="447">
        <v>90101</v>
      </c>
      <c r="B324" s="448" t="s">
        <v>19930</v>
      </c>
      <c r="C324" s="449" t="s">
        <v>2568</v>
      </c>
      <c r="D324" s="450">
        <v>5.83</v>
      </c>
      <c r="E324" s="450">
        <v>3.15</v>
      </c>
      <c r="F324" s="450" t="s">
        <v>11853</v>
      </c>
    </row>
    <row r="325" spans="1:6" ht="60" customHeight="1">
      <c r="A325" s="447">
        <v>90102</v>
      </c>
      <c r="B325" s="448" t="s">
        <v>3163</v>
      </c>
      <c r="C325" s="449" t="s">
        <v>2568</v>
      </c>
      <c r="D325" s="450">
        <v>5.3</v>
      </c>
      <c r="E325" s="450">
        <v>2.88</v>
      </c>
      <c r="F325" s="450" t="s">
        <v>12209</v>
      </c>
    </row>
    <row r="326" spans="1:6" ht="60" customHeight="1">
      <c r="A326" s="447">
        <v>90105</v>
      </c>
      <c r="B326" s="448" t="s">
        <v>19931</v>
      </c>
      <c r="C326" s="449" t="s">
        <v>2568</v>
      </c>
      <c r="D326" s="450">
        <v>4.13</v>
      </c>
      <c r="E326" s="450">
        <v>2.2599999999999998</v>
      </c>
      <c r="F326" s="450" t="s">
        <v>11629</v>
      </c>
    </row>
    <row r="327" spans="1:6" ht="60" customHeight="1">
      <c r="A327" s="447">
        <v>90106</v>
      </c>
      <c r="B327" s="448" t="s">
        <v>19932</v>
      </c>
      <c r="C327" s="449" t="s">
        <v>2568</v>
      </c>
      <c r="D327" s="450">
        <v>3.51</v>
      </c>
      <c r="E327" s="450">
        <v>1.92</v>
      </c>
      <c r="F327" s="450" t="s">
        <v>11485</v>
      </c>
    </row>
    <row r="328" spans="1:6" ht="75" customHeight="1">
      <c r="A328" s="447">
        <v>90107</v>
      </c>
      <c r="B328" s="448" t="s">
        <v>19933</v>
      </c>
      <c r="C328" s="449" t="s">
        <v>2568</v>
      </c>
      <c r="D328" s="450">
        <v>3.45</v>
      </c>
      <c r="E328" s="450">
        <v>1.91</v>
      </c>
      <c r="F328" s="450" t="s">
        <v>13846</v>
      </c>
    </row>
    <row r="329" spans="1:6" ht="60" customHeight="1">
      <c r="A329" s="447">
        <v>90108</v>
      </c>
      <c r="B329" s="448" t="s">
        <v>3164</v>
      </c>
      <c r="C329" s="449" t="s">
        <v>2568</v>
      </c>
      <c r="D329" s="450">
        <v>3.1399999999999997</v>
      </c>
      <c r="E329" s="450">
        <v>1.74</v>
      </c>
      <c r="F329" s="450" t="s">
        <v>11340</v>
      </c>
    </row>
    <row r="330" spans="1:6">
      <c r="A330" s="442"/>
      <c r="B330" s="538" t="s">
        <v>21005</v>
      </c>
      <c r="C330" s="444"/>
      <c r="D330" s="445" t="s">
        <v>2587</v>
      </c>
      <c r="E330" s="445" t="s">
        <v>2587</v>
      </c>
      <c r="F330" s="445"/>
    </row>
    <row r="331" spans="1:6" ht="15" customHeight="1">
      <c r="A331" s="447">
        <v>83335</v>
      </c>
      <c r="B331" s="448" t="s">
        <v>1478</v>
      </c>
      <c r="C331" s="449" t="s">
        <v>2568</v>
      </c>
      <c r="D331" s="450">
        <v>32.769999999999996</v>
      </c>
      <c r="E331" s="450">
        <v>4.91</v>
      </c>
      <c r="F331" s="450" t="s">
        <v>19893</v>
      </c>
    </row>
    <row r="332" spans="1:6" ht="15" customHeight="1">
      <c r="A332" s="447">
        <v>88548</v>
      </c>
      <c r="B332" s="448" t="s">
        <v>1327</v>
      </c>
      <c r="C332" s="449" t="s">
        <v>2568</v>
      </c>
      <c r="D332" s="450">
        <v>25.900000000000002</v>
      </c>
      <c r="E332" s="450">
        <v>1.7</v>
      </c>
      <c r="F332" s="450" t="s">
        <v>18816</v>
      </c>
    </row>
    <row r="333" spans="1:6">
      <c r="A333" s="442"/>
      <c r="B333" s="446" t="s">
        <v>1111</v>
      </c>
      <c r="C333" s="444"/>
      <c r="D333" s="445" t="s">
        <v>2587</v>
      </c>
      <c r="E333" s="445" t="s">
        <v>2587</v>
      </c>
      <c r="F333" s="445"/>
    </row>
    <row r="334" spans="1:6" ht="15" customHeight="1">
      <c r="A334" s="447" t="s">
        <v>1112</v>
      </c>
      <c r="B334" s="448" t="s">
        <v>1959</v>
      </c>
      <c r="C334" s="449" t="s">
        <v>2672</v>
      </c>
      <c r="D334" s="450">
        <v>4.17</v>
      </c>
      <c r="E334" s="450">
        <v>1.1499999999999999</v>
      </c>
      <c r="F334" s="450" t="s">
        <v>11900</v>
      </c>
    </row>
    <row r="335" spans="1:6">
      <c r="A335" s="442"/>
      <c r="B335" s="446" t="s">
        <v>1113</v>
      </c>
      <c r="C335" s="444"/>
      <c r="D335" s="445" t="s">
        <v>2587</v>
      </c>
      <c r="E335" s="445" t="s">
        <v>2587</v>
      </c>
      <c r="F335" s="445"/>
    </row>
    <row r="336" spans="1:6" ht="15" customHeight="1">
      <c r="A336" s="447">
        <v>83770</v>
      </c>
      <c r="B336" s="448" t="s">
        <v>3165</v>
      </c>
      <c r="C336" s="449" t="s">
        <v>2573</v>
      </c>
      <c r="D336" s="450">
        <v>93.570000000000007</v>
      </c>
      <c r="E336" s="450">
        <v>51.86</v>
      </c>
      <c r="F336" s="450" t="s">
        <v>16811</v>
      </c>
    </row>
    <row r="337" spans="1:6" ht="30" customHeight="1">
      <c r="A337" s="447">
        <v>94037</v>
      </c>
      <c r="B337" s="448" t="s">
        <v>3166</v>
      </c>
      <c r="C337" s="449" t="s">
        <v>2573</v>
      </c>
      <c r="D337" s="450">
        <v>6.6399999999999988</v>
      </c>
      <c r="E337" s="450">
        <v>10.47</v>
      </c>
      <c r="F337" s="450" t="s">
        <v>11933</v>
      </c>
    </row>
    <row r="338" spans="1:6" ht="45" customHeight="1">
      <c r="A338" s="447">
        <v>94038</v>
      </c>
      <c r="B338" s="448" t="s">
        <v>3167</v>
      </c>
      <c r="C338" s="449" t="s">
        <v>2573</v>
      </c>
      <c r="D338" s="450">
        <v>8.8100000000000023</v>
      </c>
      <c r="E338" s="450">
        <v>15.04</v>
      </c>
      <c r="F338" s="450" t="s">
        <v>16799</v>
      </c>
    </row>
    <row r="339" spans="1:6" ht="30" customHeight="1">
      <c r="A339" s="447">
        <v>94039</v>
      </c>
      <c r="B339" s="448" t="s">
        <v>3168</v>
      </c>
      <c r="C339" s="449" t="s">
        <v>2573</v>
      </c>
      <c r="D339" s="450">
        <v>5.43</v>
      </c>
      <c r="E339" s="450">
        <v>8</v>
      </c>
      <c r="F339" s="450" t="s">
        <v>11963</v>
      </c>
    </row>
    <row r="340" spans="1:6" ht="45" customHeight="1">
      <c r="A340" s="447">
        <v>94040</v>
      </c>
      <c r="B340" s="448" t="s">
        <v>3169</v>
      </c>
      <c r="C340" s="449" t="s">
        <v>2573</v>
      </c>
      <c r="D340" s="450">
        <v>7.6199999999999992</v>
      </c>
      <c r="E340" s="450">
        <v>12.58</v>
      </c>
      <c r="F340" s="450" t="s">
        <v>12968</v>
      </c>
    </row>
    <row r="341" spans="1:6" ht="30" customHeight="1">
      <c r="A341" s="447">
        <v>94041</v>
      </c>
      <c r="B341" s="448" t="s">
        <v>3170</v>
      </c>
      <c r="C341" s="449" t="s">
        <v>2573</v>
      </c>
      <c r="D341" s="450">
        <v>4.67</v>
      </c>
      <c r="E341" s="450">
        <v>5.51</v>
      </c>
      <c r="F341" s="450" t="s">
        <v>13769</v>
      </c>
    </row>
    <row r="342" spans="1:6" ht="45" customHeight="1">
      <c r="A342" s="447">
        <v>94042</v>
      </c>
      <c r="B342" s="448" t="s">
        <v>3171</v>
      </c>
      <c r="C342" s="449" t="s">
        <v>2573</v>
      </c>
      <c r="D342" s="450">
        <v>7.0200000000000014</v>
      </c>
      <c r="E342" s="450">
        <v>10.1</v>
      </c>
      <c r="F342" s="450" t="s">
        <v>16800</v>
      </c>
    </row>
    <row r="343" spans="1:6" ht="30" customHeight="1">
      <c r="A343" s="447">
        <v>94043</v>
      </c>
      <c r="B343" s="448" t="s">
        <v>3172</v>
      </c>
      <c r="C343" s="449" t="s">
        <v>2573</v>
      </c>
      <c r="D343" s="450">
        <v>6.3500000000000014</v>
      </c>
      <c r="E343" s="450">
        <v>9.6999999999999993</v>
      </c>
      <c r="F343" s="450" t="s">
        <v>13429</v>
      </c>
    </row>
    <row r="344" spans="1:6" ht="45" customHeight="1">
      <c r="A344" s="447">
        <v>94044</v>
      </c>
      <c r="B344" s="448" t="s">
        <v>3173</v>
      </c>
      <c r="C344" s="449" t="s">
        <v>2573</v>
      </c>
      <c r="D344" s="450">
        <v>8.5399999999999991</v>
      </c>
      <c r="E344" s="450">
        <v>14.29</v>
      </c>
      <c r="F344" s="450" t="s">
        <v>14608</v>
      </c>
    </row>
    <row r="345" spans="1:6" ht="30" customHeight="1">
      <c r="A345" s="447">
        <v>94045</v>
      </c>
      <c r="B345" s="448" t="s">
        <v>3174</v>
      </c>
      <c r="C345" s="449" t="s">
        <v>2573</v>
      </c>
      <c r="D345" s="450">
        <v>5.2</v>
      </c>
      <c r="E345" s="450">
        <v>7.21</v>
      </c>
      <c r="F345" s="450" t="s">
        <v>13706</v>
      </c>
    </row>
    <row r="346" spans="1:6" ht="45" customHeight="1">
      <c r="A346" s="447">
        <v>94046</v>
      </c>
      <c r="B346" s="448" t="s">
        <v>3175</v>
      </c>
      <c r="C346" s="449" t="s">
        <v>2573</v>
      </c>
      <c r="D346" s="450">
        <v>7.34</v>
      </c>
      <c r="E346" s="450">
        <v>11.79</v>
      </c>
      <c r="F346" s="450" t="s">
        <v>13862</v>
      </c>
    </row>
    <row r="347" spans="1:6" ht="30" customHeight="1">
      <c r="A347" s="447">
        <v>94047</v>
      </c>
      <c r="B347" s="448" t="s">
        <v>3176</v>
      </c>
      <c r="C347" s="449" t="s">
        <v>2573</v>
      </c>
      <c r="D347" s="450">
        <v>4.41</v>
      </c>
      <c r="E347" s="450">
        <v>4.75</v>
      </c>
      <c r="F347" s="450" t="s">
        <v>16801</v>
      </c>
    </row>
    <row r="348" spans="1:6" ht="45" customHeight="1">
      <c r="A348" s="447">
        <v>94048</v>
      </c>
      <c r="B348" s="448" t="s">
        <v>2594</v>
      </c>
      <c r="C348" s="449" t="s">
        <v>2573</v>
      </c>
      <c r="D348" s="450">
        <v>6.7000000000000011</v>
      </c>
      <c r="E348" s="450">
        <v>9.3699999999999992</v>
      </c>
      <c r="F348" s="450" t="s">
        <v>16306</v>
      </c>
    </row>
    <row r="349" spans="1:6" ht="30" customHeight="1">
      <c r="A349" s="447">
        <v>94049</v>
      </c>
      <c r="B349" s="448" t="s">
        <v>2595</v>
      </c>
      <c r="C349" s="449" t="s">
        <v>2573</v>
      </c>
      <c r="D349" s="450">
        <v>13.98</v>
      </c>
      <c r="E349" s="450">
        <v>13.48</v>
      </c>
      <c r="F349" s="450" t="s">
        <v>16802</v>
      </c>
    </row>
    <row r="350" spans="1:6" ht="45" customHeight="1">
      <c r="A350" s="447">
        <v>94050</v>
      </c>
      <c r="B350" s="448" t="s">
        <v>2596</v>
      </c>
      <c r="C350" s="449" t="s">
        <v>2573</v>
      </c>
      <c r="D350" s="450">
        <v>16.689999999999998</v>
      </c>
      <c r="E350" s="450">
        <v>19.5</v>
      </c>
      <c r="F350" s="450" t="s">
        <v>16803</v>
      </c>
    </row>
    <row r="351" spans="1:6" ht="30" customHeight="1">
      <c r="A351" s="447">
        <v>94051</v>
      </c>
      <c r="B351" s="448" t="s">
        <v>2597</v>
      </c>
      <c r="C351" s="449" t="s">
        <v>2573</v>
      </c>
      <c r="D351" s="450">
        <v>12.12</v>
      </c>
      <c r="E351" s="450">
        <v>10.28</v>
      </c>
      <c r="F351" s="450" t="s">
        <v>16804</v>
      </c>
    </row>
    <row r="352" spans="1:6" ht="45" customHeight="1">
      <c r="A352" s="447">
        <v>94052</v>
      </c>
      <c r="B352" s="448" t="s">
        <v>2598</v>
      </c>
      <c r="C352" s="449" t="s">
        <v>2573</v>
      </c>
      <c r="D352" s="450">
        <v>14.73</v>
      </c>
      <c r="E352" s="450">
        <v>16.28</v>
      </c>
      <c r="F352" s="450" t="s">
        <v>16805</v>
      </c>
    </row>
    <row r="353" spans="1:6" ht="30" customHeight="1">
      <c r="A353" s="447">
        <v>94053</v>
      </c>
      <c r="B353" s="448" t="s">
        <v>2599</v>
      </c>
      <c r="C353" s="449" t="s">
        <v>2573</v>
      </c>
      <c r="D353" s="450">
        <v>11.879999999999999</v>
      </c>
      <c r="E353" s="450">
        <v>7.05</v>
      </c>
      <c r="F353" s="450" t="s">
        <v>16806</v>
      </c>
    </row>
    <row r="354" spans="1:6" ht="45" customHeight="1">
      <c r="A354" s="447">
        <v>94054</v>
      </c>
      <c r="B354" s="448" t="s">
        <v>2600</v>
      </c>
      <c r="C354" s="449" t="s">
        <v>2573</v>
      </c>
      <c r="D354" s="450">
        <v>14.68</v>
      </c>
      <c r="E354" s="450">
        <v>13.04</v>
      </c>
      <c r="F354" s="450" t="s">
        <v>16807</v>
      </c>
    </row>
    <row r="355" spans="1:6" ht="30" customHeight="1">
      <c r="A355" s="447">
        <v>94055</v>
      </c>
      <c r="B355" s="448" t="s">
        <v>2601</v>
      </c>
      <c r="C355" s="449" t="s">
        <v>2573</v>
      </c>
      <c r="D355" s="450">
        <v>13.620000000000001</v>
      </c>
      <c r="E355" s="450">
        <v>12.48</v>
      </c>
      <c r="F355" s="450" t="s">
        <v>13566</v>
      </c>
    </row>
    <row r="356" spans="1:6" ht="45" customHeight="1">
      <c r="A356" s="447">
        <v>94056</v>
      </c>
      <c r="B356" s="448" t="s">
        <v>2602</v>
      </c>
      <c r="C356" s="449" t="s">
        <v>2573</v>
      </c>
      <c r="D356" s="450">
        <v>16.360000000000003</v>
      </c>
      <c r="E356" s="450">
        <v>18.489999999999998</v>
      </c>
      <c r="F356" s="450" t="s">
        <v>15914</v>
      </c>
    </row>
    <row r="357" spans="1:6" ht="30" customHeight="1">
      <c r="A357" s="447">
        <v>94057</v>
      </c>
      <c r="B357" s="448" t="s">
        <v>2603</v>
      </c>
      <c r="C357" s="449" t="s">
        <v>2573</v>
      </c>
      <c r="D357" s="450">
        <v>11.739999999999998</v>
      </c>
      <c r="E357" s="450">
        <v>9.32</v>
      </c>
      <c r="F357" s="450" t="s">
        <v>12358</v>
      </c>
    </row>
    <row r="358" spans="1:6" ht="45" customHeight="1">
      <c r="A358" s="447">
        <v>94058</v>
      </c>
      <c r="B358" s="448" t="s">
        <v>2604</v>
      </c>
      <c r="C358" s="449" t="s">
        <v>2573</v>
      </c>
      <c r="D358" s="450">
        <v>14.389999999999999</v>
      </c>
      <c r="E358" s="450">
        <v>15.26</v>
      </c>
      <c r="F358" s="450" t="s">
        <v>16808</v>
      </c>
    </row>
    <row r="359" spans="1:6" ht="30" customHeight="1">
      <c r="A359" s="447">
        <v>94059</v>
      </c>
      <c r="B359" s="448" t="s">
        <v>2605</v>
      </c>
      <c r="C359" s="449" t="s">
        <v>2573</v>
      </c>
      <c r="D359" s="450">
        <v>11.520000000000001</v>
      </c>
      <c r="E359" s="450">
        <v>6.08</v>
      </c>
      <c r="F359" s="450" t="s">
        <v>16809</v>
      </c>
    </row>
    <row r="360" spans="1:6" ht="45" customHeight="1">
      <c r="A360" s="447">
        <v>94060</v>
      </c>
      <c r="B360" s="448" t="s">
        <v>2606</v>
      </c>
      <c r="C360" s="449" t="s">
        <v>2573</v>
      </c>
      <c r="D360" s="450">
        <v>14.310000000000002</v>
      </c>
      <c r="E360" s="450">
        <v>12.04</v>
      </c>
      <c r="F360" s="450" t="s">
        <v>16810</v>
      </c>
    </row>
    <row r="361" spans="1:6">
      <c r="A361" s="442"/>
      <c r="B361" s="446" t="s">
        <v>1114</v>
      </c>
      <c r="C361" s="444"/>
      <c r="D361" s="445" t="s">
        <v>2587</v>
      </c>
      <c r="E361" s="445" t="s">
        <v>2587</v>
      </c>
      <c r="F361" s="445"/>
    </row>
    <row r="362" spans="1:6" ht="15" customHeight="1">
      <c r="A362" s="447">
        <v>83346</v>
      </c>
      <c r="B362" s="448" t="s">
        <v>519</v>
      </c>
      <c r="C362" s="449" t="s">
        <v>2568</v>
      </c>
      <c r="D362" s="450">
        <v>0.73</v>
      </c>
      <c r="E362" s="450">
        <v>0.15</v>
      </c>
      <c r="F362" s="450" t="s">
        <v>14038</v>
      </c>
    </row>
    <row r="363" spans="1:6">
      <c r="A363" s="442"/>
      <c r="B363" s="446" t="s">
        <v>2607</v>
      </c>
      <c r="C363" s="444"/>
      <c r="D363" s="445" t="s">
        <v>2587</v>
      </c>
      <c r="E363" s="445" t="s">
        <v>2587</v>
      </c>
      <c r="F363" s="445"/>
    </row>
    <row r="364" spans="1:6" ht="15" customHeight="1">
      <c r="A364" s="447">
        <v>79482</v>
      </c>
      <c r="B364" s="448" t="s">
        <v>2608</v>
      </c>
      <c r="C364" s="449" t="s">
        <v>2568</v>
      </c>
      <c r="D364" s="450">
        <v>57.77</v>
      </c>
      <c r="E364" s="450">
        <v>5.4</v>
      </c>
      <c r="F364" s="450" t="s">
        <v>19936</v>
      </c>
    </row>
    <row r="365" spans="1:6" ht="45" customHeight="1">
      <c r="A365" s="447">
        <v>94304</v>
      </c>
      <c r="B365" s="448" t="s">
        <v>2609</v>
      </c>
      <c r="C365" s="449" t="s">
        <v>2568</v>
      </c>
      <c r="D365" s="450">
        <v>14.260000000000002</v>
      </c>
      <c r="E365" s="450">
        <v>5.18</v>
      </c>
      <c r="F365" s="450" t="s">
        <v>19937</v>
      </c>
    </row>
    <row r="366" spans="1:6" ht="45" customHeight="1">
      <c r="A366" s="447">
        <v>94305</v>
      </c>
      <c r="B366" s="448" t="s">
        <v>2610</v>
      </c>
      <c r="C366" s="449" t="s">
        <v>2568</v>
      </c>
      <c r="D366" s="450">
        <v>12.84</v>
      </c>
      <c r="E366" s="450">
        <v>3.84</v>
      </c>
      <c r="F366" s="450" t="s">
        <v>19938</v>
      </c>
    </row>
    <row r="367" spans="1:6" ht="45" customHeight="1">
      <c r="A367" s="447">
        <v>94306</v>
      </c>
      <c r="B367" s="448" t="s">
        <v>2611</v>
      </c>
      <c r="C367" s="449" t="s">
        <v>2568</v>
      </c>
      <c r="D367" s="450">
        <v>11.08</v>
      </c>
      <c r="E367" s="450">
        <v>2.11</v>
      </c>
      <c r="F367" s="450" t="s">
        <v>11574</v>
      </c>
    </row>
    <row r="368" spans="1:6" ht="45" customHeight="1">
      <c r="A368" s="447">
        <v>94307</v>
      </c>
      <c r="B368" s="448" t="s">
        <v>2612</v>
      </c>
      <c r="C368" s="449" t="s">
        <v>2568</v>
      </c>
      <c r="D368" s="450">
        <v>11.51</v>
      </c>
      <c r="E368" s="450">
        <v>2.48</v>
      </c>
      <c r="F368" s="450" t="s">
        <v>18615</v>
      </c>
    </row>
    <row r="369" spans="1:6" ht="45" customHeight="1">
      <c r="A369" s="447">
        <v>94308</v>
      </c>
      <c r="B369" s="448" t="s">
        <v>2613</v>
      </c>
      <c r="C369" s="449" t="s">
        <v>2568</v>
      </c>
      <c r="D369" s="450">
        <v>10.290000000000001</v>
      </c>
      <c r="E369" s="450">
        <v>1.6</v>
      </c>
      <c r="F369" s="450" t="s">
        <v>17190</v>
      </c>
    </row>
    <row r="370" spans="1:6" ht="45" customHeight="1">
      <c r="A370" s="447">
        <v>94309</v>
      </c>
      <c r="B370" s="448" t="s">
        <v>2614</v>
      </c>
      <c r="C370" s="449" t="s">
        <v>2568</v>
      </c>
      <c r="D370" s="450">
        <v>10.870000000000001</v>
      </c>
      <c r="E370" s="450">
        <v>1.95</v>
      </c>
      <c r="F370" s="450" t="s">
        <v>14833</v>
      </c>
    </row>
    <row r="371" spans="1:6" ht="45" customHeight="1">
      <c r="A371" s="447">
        <v>94310</v>
      </c>
      <c r="B371" s="448" t="s">
        <v>2615</v>
      </c>
      <c r="C371" s="449" t="s">
        <v>2568</v>
      </c>
      <c r="D371" s="450">
        <v>9.91</v>
      </c>
      <c r="E371" s="450">
        <v>1.34</v>
      </c>
      <c r="F371" s="450" t="s">
        <v>14481</v>
      </c>
    </row>
    <row r="372" spans="1:6" ht="45" customHeight="1">
      <c r="A372" s="447">
        <v>94315</v>
      </c>
      <c r="B372" s="448" t="s">
        <v>2616</v>
      </c>
      <c r="C372" s="449" t="s">
        <v>2568</v>
      </c>
      <c r="D372" s="450">
        <v>14.940000000000001</v>
      </c>
      <c r="E372" s="450">
        <v>11.02</v>
      </c>
      <c r="F372" s="450" t="s">
        <v>16169</v>
      </c>
    </row>
    <row r="373" spans="1:6" ht="45" customHeight="1">
      <c r="A373" s="447">
        <v>94316</v>
      </c>
      <c r="B373" s="448" t="s">
        <v>2617</v>
      </c>
      <c r="C373" s="449" t="s">
        <v>2568</v>
      </c>
      <c r="D373" s="450">
        <v>12.209999999999999</v>
      </c>
      <c r="E373" s="450">
        <v>7.1</v>
      </c>
      <c r="F373" s="450" t="s">
        <v>19939</v>
      </c>
    </row>
    <row r="374" spans="1:6" ht="45" customHeight="1">
      <c r="A374" s="447">
        <v>94317</v>
      </c>
      <c r="B374" s="448" t="s">
        <v>2618</v>
      </c>
      <c r="C374" s="449" t="s">
        <v>2568</v>
      </c>
      <c r="D374" s="450">
        <v>11.000000000000002</v>
      </c>
      <c r="E374" s="450">
        <v>5.35</v>
      </c>
      <c r="F374" s="450" t="s">
        <v>15228</v>
      </c>
    </row>
    <row r="375" spans="1:6" ht="45" customHeight="1">
      <c r="A375" s="447">
        <v>94318</v>
      </c>
      <c r="B375" s="448" t="s">
        <v>2619</v>
      </c>
      <c r="C375" s="449" t="s">
        <v>2568</v>
      </c>
      <c r="D375" s="450">
        <v>9.4700000000000006</v>
      </c>
      <c r="E375" s="450">
        <v>3.08</v>
      </c>
      <c r="F375" s="450" t="s">
        <v>19940</v>
      </c>
    </row>
    <row r="376" spans="1:6" ht="30" customHeight="1">
      <c r="A376" s="447">
        <v>94319</v>
      </c>
      <c r="B376" s="448" t="s">
        <v>2620</v>
      </c>
      <c r="C376" s="449" t="s">
        <v>2568</v>
      </c>
      <c r="D376" s="450">
        <v>13.669999999999998</v>
      </c>
      <c r="E376" s="450">
        <v>16.420000000000002</v>
      </c>
      <c r="F376" s="450" t="s">
        <v>19941</v>
      </c>
    </row>
    <row r="377" spans="1:6" ht="45" customHeight="1">
      <c r="A377" s="447">
        <v>94327</v>
      </c>
      <c r="B377" s="448" t="s">
        <v>2621</v>
      </c>
      <c r="C377" s="449" t="s">
        <v>2568</v>
      </c>
      <c r="D377" s="450">
        <v>60.81</v>
      </c>
      <c r="E377" s="450">
        <v>5.09</v>
      </c>
      <c r="F377" s="450" t="s">
        <v>19942</v>
      </c>
    </row>
    <row r="378" spans="1:6" ht="45" customHeight="1">
      <c r="A378" s="447">
        <v>94328</v>
      </c>
      <c r="B378" s="448" t="s">
        <v>2622</v>
      </c>
      <c r="C378" s="449" t="s">
        <v>2568</v>
      </c>
      <c r="D378" s="450">
        <v>59.38</v>
      </c>
      <c r="E378" s="450">
        <v>3.76</v>
      </c>
      <c r="F378" s="450" t="s">
        <v>19943</v>
      </c>
    </row>
    <row r="379" spans="1:6" ht="45" customHeight="1">
      <c r="A379" s="447">
        <v>94329</v>
      </c>
      <c r="B379" s="448" t="s">
        <v>2623</v>
      </c>
      <c r="C379" s="449" t="s">
        <v>2568</v>
      </c>
      <c r="D379" s="450">
        <v>57.58</v>
      </c>
      <c r="E379" s="450">
        <v>2.0699999999999998</v>
      </c>
      <c r="F379" s="450" t="s">
        <v>12835</v>
      </c>
    </row>
    <row r="380" spans="1:6" ht="45" customHeight="1">
      <c r="A380" s="447">
        <v>94330</v>
      </c>
      <c r="B380" s="448" t="s">
        <v>2624</v>
      </c>
      <c r="C380" s="449" t="s">
        <v>2568</v>
      </c>
      <c r="D380" s="450">
        <v>58.03</v>
      </c>
      <c r="E380" s="450">
        <v>2.42</v>
      </c>
      <c r="F380" s="450" t="s">
        <v>14007</v>
      </c>
    </row>
    <row r="381" spans="1:6" ht="45" customHeight="1">
      <c r="A381" s="447">
        <v>94331</v>
      </c>
      <c r="B381" s="448" t="s">
        <v>2625</v>
      </c>
      <c r="C381" s="449" t="s">
        <v>2568</v>
      </c>
      <c r="D381" s="450">
        <v>56.79</v>
      </c>
      <c r="E381" s="450">
        <v>1.56</v>
      </c>
      <c r="F381" s="450" t="s">
        <v>19944</v>
      </c>
    </row>
    <row r="382" spans="1:6" ht="45" customHeight="1">
      <c r="A382" s="447">
        <v>94332</v>
      </c>
      <c r="B382" s="448" t="s">
        <v>2626</v>
      </c>
      <c r="C382" s="449" t="s">
        <v>2568</v>
      </c>
      <c r="D382" s="450">
        <v>57.370000000000005</v>
      </c>
      <c r="E382" s="450">
        <v>1.91</v>
      </c>
      <c r="F382" s="450" t="s">
        <v>19945</v>
      </c>
    </row>
    <row r="383" spans="1:6" ht="45" customHeight="1">
      <c r="A383" s="447">
        <v>94333</v>
      </c>
      <c r="B383" s="448" t="s">
        <v>2627</v>
      </c>
      <c r="C383" s="449" t="s">
        <v>2568</v>
      </c>
      <c r="D383" s="450">
        <v>56.4</v>
      </c>
      <c r="E383" s="450">
        <v>1.31</v>
      </c>
      <c r="F383" s="450" t="s">
        <v>19946</v>
      </c>
    </row>
    <row r="384" spans="1:6" ht="45" customHeight="1">
      <c r="A384" s="447">
        <v>94338</v>
      </c>
      <c r="B384" s="448" t="s">
        <v>2628</v>
      </c>
      <c r="C384" s="449" t="s">
        <v>2568</v>
      </c>
      <c r="D384" s="450">
        <v>61.53</v>
      </c>
      <c r="E384" s="450">
        <v>10.89</v>
      </c>
      <c r="F384" s="450" t="s">
        <v>19947</v>
      </c>
    </row>
    <row r="385" spans="1:6" ht="45" customHeight="1">
      <c r="A385" s="447">
        <v>94339</v>
      </c>
      <c r="B385" s="448" t="s">
        <v>1993</v>
      </c>
      <c r="C385" s="449" t="s">
        <v>2568</v>
      </c>
      <c r="D385" s="450">
        <v>58.789999999999992</v>
      </c>
      <c r="E385" s="450">
        <v>6.98</v>
      </c>
      <c r="F385" s="450" t="s">
        <v>19948</v>
      </c>
    </row>
    <row r="386" spans="1:6" ht="45" customHeight="1">
      <c r="A386" s="447">
        <v>94340</v>
      </c>
      <c r="B386" s="448" t="s">
        <v>1994</v>
      </c>
      <c r="C386" s="449" t="s">
        <v>2568</v>
      </c>
      <c r="D386" s="450">
        <v>57.550000000000004</v>
      </c>
      <c r="E386" s="450">
        <v>5.26</v>
      </c>
      <c r="F386" s="450" t="s">
        <v>19949</v>
      </c>
    </row>
    <row r="387" spans="1:6" ht="45" customHeight="1">
      <c r="A387" s="447">
        <v>94341</v>
      </c>
      <c r="B387" s="448" t="s">
        <v>1995</v>
      </c>
      <c r="C387" s="449" t="s">
        <v>2568</v>
      </c>
      <c r="D387" s="450">
        <v>56.01</v>
      </c>
      <c r="E387" s="450">
        <v>3</v>
      </c>
      <c r="F387" s="450" t="s">
        <v>19950</v>
      </c>
    </row>
    <row r="388" spans="1:6" ht="30" customHeight="1">
      <c r="A388" s="447">
        <v>94342</v>
      </c>
      <c r="B388" s="448" t="s">
        <v>1602</v>
      </c>
      <c r="C388" s="449" t="s">
        <v>2568</v>
      </c>
      <c r="D388" s="450">
        <v>60.26</v>
      </c>
      <c r="E388" s="450">
        <v>16.29</v>
      </c>
      <c r="F388" s="450" t="s">
        <v>19951</v>
      </c>
    </row>
    <row r="389" spans="1:6" ht="30" customHeight="1">
      <c r="A389" s="447">
        <v>96385</v>
      </c>
      <c r="B389" s="448" t="s">
        <v>19952</v>
      </c>
      <c r="C389" s="449" t="s">
        <v>2568</v>
      </c>
      <c r="D389" s="450">
        <v>3.7300000000000004</v>
      </c>
      <c r="E389" s="450">
        <v>1.68</v>
      </c>
      <c r="F389" s="450" t="s">
        <v>12639</v>
      </c>
    </row>
    <row r="390" spans="1:6" ht="30" customHeight="1">
      <c r="A390" s="447">
        <v>96386</v>
      </c>
      <c r="B390" s="448" t="s">
        <v>19953</v>
      </c>
      <c r="C390" s="449" t="s">
        <v>2568</v>
      </c>
      <c r="D390" s="450">
        <v>3.6400000000000006</v>
      </c>
      <c r="E390" s="450">
        <v>1.55</v>
      </c>
      <c r="F390" s="450" t="s">
        <v>12590</v>
      </c>
    </row>
    <row r="391" spans="1:6">
      <c r="A391" s="442"/>
      <c r="B391" s="446" t="s">
        <v>1603</v>
      </c>
      <c r="C391" s="444"/>
      <c r="D391" s="445" t="s">
        <v>2587</v>
      </c>
      <c r="E391" s="445" t="s">
        <v>2587</v>
      </c>
      <c r="F391" s="445"/>
    </row>
    <row r="392" spans="1:6" ht="60" customHeight="1">
      <c r="A392" s="447">
        <v>93360</v>
      </c>
      <c r="B392" s="448" t="s">
        <v>19954</v>
      </c>
      <c r="C392" s="449" t="s">
        <v>2568</v>
      </c>
      <c r="D392" s="450">
        <v>9.32</v>
      </c>
      <c r="E392" s="450">
        <v>5.48</v>
      </c>
      <c r="F392" s="450" t="s">
        <v>11863</v>
      </c>
    </row>
    <row r="393" spans="1:6" ht="60" customHeight="1">
      <c r="A393" s="447">
        <v>93361</v>
      </c>
      <c r="B393" s="448" t="s">
        <v>19955</v>
      </c>
      <c r="C393" s="449" t="s">
        <v>2568</v>
      </c>
      <c r="D393" s="450">
        <v>7.9899999999999993</v>
      </c>
      <c r="E393" s="450">
        <v>4.13</v>
      </c>
      <c r="F393" s="450" t="s">
        <v>19956</v>
      </c>
    </row>
    <row r="394" spans="1:6" ht="60" customHeight="1">
      <c r="A394" s="447">
        <v>93362</v>
      </c>
      <c r="B394" s="448" t="s">
        <v>19957</v>
      </c>
      <c r="C394" s="449" t="s">
        <v>2568</v>
      </c>
      <c r="D394" s="450">
        <v>6.18</v>
      </c>
      <c r="E394" s="450">
        <v>2.39</v>
      </c>
      <c r="F394" s="450" t="s">
        <v>16088</v>
      </c>
    </row>
    <row r="395" spans="1:6" ht="60" customHeight="1">
      <c r="A395" s="447">
        <v>93363</v>
      </c>
      <c r="B395" s="448" t="s">
        <v>19958</v>
      </c>
      <c r="C395" s="449" t="s">
        <v>2568</v>
      </c>
      <c r="D395" s="450">
        <v>6.59</v>
      </c>
      <c r="E395" s="450">
        <v>2.75</v>
      </c>
      <c r="F395" s="450" t="s">
        <v>19959</v>
      </c>
    </row>
    <row r="396" spans="1:6" ht="60" customHeight="1">
      <c r="A396" s="447">
        <v>93364</v>
      </c>
      <c r="B396" s="448" t="s">
        <v>2634</v>
      </c>
      <c r="C396" s="449" t="s">
        <v>2568</v>
      </c>
      <c r="D396" s="450">
        <v>5.38</v>
      </c>
      <c r="E396" s="450">
        <v>1.87</v>
      </c>
      <c r="F396" s="450" t="s">
        <v>13947</v>
      </c>
    </row>
    <row r="397" spans="1:6" ht="60" customHeight="1">
      <c r="A397" s="447">
        <v>93365</v>
      </c>
      <c r="B397" s="448" t="s">
        <v>19960</v>
      </c>
      <c r="C397" s="449" t="s">
        <v>2568</v>
      </c>
      <c r="D397" s="450">
        <v>5.9300000000000006</v>
      </c>
      <c r="E397" s="450">
        <v>2.21</v>
      </c>
      <c r="F397" s="450" t="s">
        <v>19961</v>
      </c>
    </row>
    <row r="398" spans="1:6" ht="60" customHeight="1">
      <c r="A398" s="447">
        <v>93366</v>
      </c>
      <c r="B398" s="448" t="s">
        <v>19962</v>
      </c>
      <c r="C398" s="449" t="s">
        <v>2568</v>
      </c>
      <c r="D398" s="450">
        <v>5</v>
      </c>
      <c r="E398" s="450">
        <v>1.63</v>
      </c>
      <c r="F398" s="450" t="s">
        <v>18580</v>
      </c>
    </row>
    <row r="399" spans="1:6" ht="60" customHeight="1">
      <c r="A399" s="447">
        <v>93367</v>
      </c>
      <c r="B399" s="448" t="s">
        <v>19963</v>
      </c>
      <c r="C399" s="449" t="s">
        <v>2568</v>
      </c>
      <c r="D399" s="450">
        <v>8.629999999999999</v>
      </c>
      <c r="E399" s="450">
        <v>5.23</v>
      </c>
      <c r="F399" s="450" t="s">
        <v>18641</v>
      </c>
    </row>
    <row r="400" spans="1:6" ht="60" customHeight="1">
      <c r="A400" s="447">
        <v>93368</v>
      </c>
      <c r="B400" s="448" t="s">
        <v>19964</v>
      </c>
      <c r="C400" s="449" t="s">
        <v>2568</v>
      </c>
      <c r="D400" s="450">
        <v>7.1999999999999993</v>
      </c>
      <c r="E400" s="450">
        <v>3.92</v>
      </c>
      <c r="F400" s="450" t="s">
        <v>19965</v>
      </c>
    </row>
    <row r="401" spans="1:6" ht="60" customHeight="1">
      <c r="A401" s="447">
        <v>93369</v>
      </c>
      <c r="B401" s="448" t="s">
        <v>2635</v>
      </c>
      <c r="C401" s="449" t="s">
        <v>2568</v>
      </c>
      <c r="D401" s="450">
        <v>5.48</v>
      </c>
      <c r="E401" s="450">
        <v>2.15</v>
      </c>
      <c r="F401" s="450" t="s">
        <v>19966</v>
      </c>
    </row>
    <row r="402" spans="1:6" ht="60" customHeight="1">
      <c r="A402" s="447">
        <v>93370</v>
      </c>
      <c r="B402" s="448" t="s">
        <v>19967</v>
      </c>
      <c r="C402" s="449" t="s">
        <v>2568</v>
      </c>
      <c r="D402" s="450">
        <v>5.89</v>
      </c>
      <c r="E402" s="450">
        <v>2.54</v>
      </c>
      <c r="F402" s="450" t="s">
        <v>12466</v>
      </c>
    </row>
    <row r="403" spans="1:6" ht="60" customHeight="1">
      <c r="A403" s="447">
        <v>93371</v>
      </c>
      <c r="B403" s="448" t="s">
        <v>2636</v>
      </c>
      <c r="C403" s="449" t="s">
        <v>2568</v>
      </c>
      <c r="D403" s="450">
        <v>4.68</v>
      </c>
      <c r="E403" s="450">
        <v>1.65</v>
      </c>
      <c r="F403" s="450" t="s">
        <v>11491</v>
      </c>
    </row>
    <row r="404" spans="1:6" ht="60" customHeight="1">
      <c r="A404" s="447">
        <v>93372</v>
      </c>
      <c r="B404" s="448" t="s">
        <v>19968</v>
      </c>
      <c r="C404" s="449" t="s">
        <v>2568</v>
      </c>
      <c r="D404" s="450">
        <v>5.27</v>
      </c>
      <c r="E404" s="450">
        <v>1.99</v>
      </c>
      <c r="F404" s="450" t="s">
        <v>12463</v>
      </c>
    </row>
    <row r="405" spans="1:6" ht="60" customHeight="1">
      <c r="A405" s="447">
        <v>93373</v>
      </c>
      <c r="B405" s="448" t="s">
        <v>2637</v>
      </c>
      <c r="C405" s="449" t="s">
        <v>2568</v>
      </c>
      <c r="D405" s="450">
        <v>4.3100000000000005</v>
      </c>
      <c r="E405" s="450">
        <v>1.39</v>
      </c>
      <c r="F405" s="450" t="s">
        <v>12266</v>
      </c>
    </row>
    <row r="406" spans="1:6" ht="60" customHeight="1">
      <c r="A406" s="447">
        <v>93374</v>
      </c>
      <c r="B406" s="448" t="s">
        <v>2638</v>
      </c>
      <c r="C406" s="449" t="s">
        <v>2568</v>
      </c>
      <c r="D406" s="450">
        <v>9.120000000000001</v>
      </c>
      <c r="E406" s="450">
        <v>9.25</v>
      </c>
      <c r="F406" s="450" t="s">
        <v>19969</v>
      </c>
    </row>
    <row r="407" spans="1:6" ht="60" customHeight="1">
      <c r="A407" s="447">
        <v>93375</v>
      </c>
      <c r="B407" s="448" t="s">
        <v>19970</v>
      </c>
      <c r="C407" s="449" t="s">
        <v>2568</v>
      </c>
      <c r="D407" s="450">
        <v>6.9799999999999995</v>
      </c>
      <c r="E407" s="450">
        <v>7.12</v>
      </c>
      <c r="F407" s="450" t="s">
        <v>18569</v>
      </c>
    </row>
    <row r="408" spans="1:6" ht="60" customHeight="1">
      <c r="A408" s="447">
        <v>93376</v>
      </c>
      <c r="B408" s="448" t="s">
        <v>19971</v>
      </c>
      <c r="C408" s="449" t="s">
        <v>2568</v>
      </c>
      <c r="D408" s="450">
        <v>5.7899999999999991</v>
      </c>
      <c r="E408" s="450">
        <v>5.65</v>
      </c>
      <c r="F408" s="450" t="s">
        <v>14855</v>
      </c>
    </row>
    <row r="409" spans="1:6" ht="60" customHeight="1">
      <c r="A409" s="447">
        <v>93377</v>
      </c>
      <c r="B409" s="448" t="s">
        <v>1604</v>
      </c>
      <c r="C409" s="449" t="s">
        <v>2568</v>
      </c>
      <c r="D409" s="450">
        <v>4.13</v>
      </c>
      <c r="E409" s="450">
        <v>3.33</v>
      </c>
      <c r="F409" s="450" t="s">
        <v>11358</v>
      </c>
    </row>
    <row r="410" spans="1:6" ht="60" customHeight="1">
      <c r="A410" s="447">
        <v>93378</v>
      </c>
      <c r="B410" s="448" t="s">
        <v>19972</v>
      </c>
      <c r="C410" s="449" t="s">
        <v>2568</v>
      </c>
      <c r="D410" s="450">
        <v>8.32</v>
      </c>
      <c r="E410" s="450">
        <v>8.93</v>
      </c>
      <c r="F410" s="450" t="s">
        <v>19973</v>
      </c>
    </row>
    <row r="411" spans="1:6" ht="60" customHeight="1">
      <c r="A411" s="447">
        <v>93379</v>
      </c>
      <c r="B411" s="448" t="s">
        <v>19974</v>
      </c>
      <c r="C411" s="449" t="s">
        <v>2568</v>
      </c>
      <c r="D411" s="450">
        <v>6.41</v>
      </c>
      <c r="E411" s="450">
        <v>6.84</v>
      </c>
      <c r="F411" s="450" t="s">
        <v>13425</v>
      </c>
    </row>
    <row r="412" spans="1:6" ht="60" customHeight="1">
      <c r="A412" s="447">
        <v>93380</v>
      </c>
      <c r="B412" s="448" t="s">
        <v>19975</v>
      </c>
      <c r="C412" s="449" t="s">
        <v>2568</v>
      </c>
      <c r="D412" s="450">
        <v>5.34</v>
      </c>
      <c r="E412" s="450">
        <v>5.43</v>
      </c>
      <c r="F412" s="450" t="s">
        <v>14308</v>
      </c>
    </row>
    <row r="413" spans="1:6" ht="60" customHeight="1">
      <c r="A413" s="447">
        <v>93381</v>
      </c>
      <c r="B413" s="448" t="s">
        <v>1605</v>
      </c>
      <c r="C413" s="449" t="s">
        <v>2568</v>
      </c>
      <c r="D413" s="450">
        <v>3.8000000000000003</v>
      </c>
      <c r="E413" s="450">
        <v>3.19</v>
      </c>
      <c r="F413" s="450" t="s">
        <v>13485</v>
      </c>
    </row>
    <row r="414" spans="1:6" ht="15" customHeight="1">
      <c r="A414" s="447">
        <v>96995</v>
      </c>
      <c r="B414" s="448" t="s">
        <v>19976</v>
      </c>
      <c r="C414" s="449" t="s">
        <v>2568</v>
      </c>
      <c r="D414" s="450">
        <v>12.640000000000004</v>
      </c>
      <c r="E414" s="450">
        <v>27.56</v>
      </c>
      <c r="F414" s="450" t="s">
        <v>11841</v>
      </c>
    </row>
    <row r="415" spans="1:6" ht="15" customHeight="1">
      <c r="A415" s="447">
        <v>93382</v>
      </c>
      <c r="B415" s="448" t="s">
        <v>1606</v>
      </c>
      <c r="C415" s="449" t="s">
        <v>2568</v>
      </c>
      <c r="D415" s="450">
        <v>8.0500000000000007</v>
      </c>
      <c r="E415" s="450">
        <v>16.48</v>
      </c>
      <c r="F415" s="450" t="s">
        <v>14722</v>
      </c>
    </row>
    <row r="416" spans="1:6">
      <c r="A416" s="442"/>
      <c r="B416" s="446" t="s">
        <v>1107</v>
      </c>
      <c r="C416" s="444"/>
      <c r="D416" s="445" t="s">
        <v>2587</v>
      </c>
      <c r="E416" s="445" t="s">
        <v>2587</v>
      </c>
      <c r="F416" s="445"/>
    </row>
    <row r="417" spans="1:6" ht="15" customHeight="1">
      <c r="A417" s="447" t="s">
        <v>1108</v>
      </c>
      <c r="B417" s="448" t="s">
        <v>1607</v>
      </c>
      <c r="C417" s="449" t="s">
        <v>2573</v>
      </c>
      <c r="D417" s="450">
        <v>0.18</v>
      </c>
      <c r="E417" s="450">
        <v>0.04</v>
      </c>
      <c r="F417" s="450" t="s">
        <v>15963</v>
      </c>
    </row>
    <row r="418" spans="1:6" ht="15" customHeight="1">
      <c r="A418" s="447" t="s">
        <v>1109</v>
      </c>
      <c r="B418" s="448" t="s">
        <v>523</v>
      </c>
      <c r="C418" s="449" t="s">
        <v>2568</v>
      </c>
      <c r="D418" s="450">
        <v>1.27</v>
      </c>
      <c r="E418" s="450">
        <v>0.32</v>
      </c>
      <c r="F418" s="450" t="s">
        <v>11468</v>
      </c>
    </row>
    <row r="419" spans="1:6" ht="30" customHeight="1">
      <c r="A419" s="447">
        <v>83344</v>
      </c>
      <c r="B419" s="448" t="s">
        <v>1608</v>
      </c>
      <c r="C419" s="449" t="s">
        <v>2568</v>
      </c>
      <c r="D419" s="450">
        <v>0.54</v>
      </c>
      <c r="E419" s="450">
        <v>0.37</v>
      </c>
      <c r="F419" s="450" t="s">
        <v>13030</v>
      </c>
    </row>
    <row r="420" spans="1:6">
      <c r="A420" s="442"/>
      <c r="B420" s="446" t="s">
        <v>193</v>
      </c>
      <c r="C420" s="444"/>
      <c r="D420" s="445" t="s">
        <v>2587</v>
      </c>
      <c r="E420" s="445" t="s">
        <v>2587</v>
      </c>
      <c r="F420" s="445"/>
    </row>
    <row r="421" spans="1:6">
      <c r="A421" s="442"/>
      <c r="B421" s="446" t="s">
        <v>194</v>
      </c>
      <c r="C421" s="444"/>
      <c r="D421" s="445" t="s">
        <v>2587</v>
      </c>
      <c r="E421" s="445" t="s">
        <v>2587</v>
      </c>
      <c r="F421" s="445"/>
    </row>
    <row r="422" spans="1:6" ht="15" customHeight="1">
      <c r="A422" s="447" t="s">
        <v>1115</v>
      </c>
      <c r="B422" s="448" t="s">
        <v>1609</v>
      </c>
      <c r="C422" s="449" t="s">
        <v>2568</v>
      </c>
      <c r="D422" s="450">
        <v>1.81</v>
      </c>
      <c r="E422" s="450">
        <v>2.93</v>
      </c>
      <c r="F422" s="450" t="s">
        <v>13410</v>
      </c>
    </row>
    <row r="423" spans="1:6" ht="30" customHeight="1">
      <c r="A423" s="447" t="s">
        <v>1116</v>
      </c>
      <c r="B423" s="448" t="s">
        <v>1610</v>
      </c>
      <c r="C423" s="449" t="s">
        <v>2568</v>
      </c>
      <c r="D423" s="450">
        <v>4.12</v>
      </c>
      <c r="E423" s="450">
        <v>0.97</v>
      </c>
      <c r="F423" s="450" t="s">
        <v>18582</v>
      </c>
    </row>
    <row r="424" spans="1:6" ht="15" customHeight="1">
      <c r="A424" s="447">
        <v>41721</v>
      </c>
      <c r="B424" s="448" t="s">
        <v>1611</v>
      </c>
      <c r="C424" s="449" t="s">
        <v>2568</v>
      </c>
      <c r="D424" s="450">
        <v>2.41</v>
      </c>
      <c r="E424" s="450">
        <v>0.54</v>
      </c>
      <c r="F424" s="450" t="s">
        <v>11366</v>
      </c>
    </row>
    <row r="425" spans="1:6" ht="15" customHeight="1">
      <c r="A425" s="447">
        <v>41722</v>
      </c>
      <c r="B425" s="448" t="s">
        <v>1612</v>
      </c>
      <c r="C425" s="449" t="s">
        <v>2568</v>
      </c>
      <c r="D425" s="450">
        <v>3.37</v>
      </c>
      <c r="E425" s="450">
        <v>0.99</v>
      </c>
      <c r="F425" s="450" t="s">
        <v>13738</v>
      </c>
    </row>
    <row r="426" spans="1:6" ht="30" customHeight="1">
      <c r="A426" s="447">
        <v>97083</v>
      </c>
      <c r="B426" s="448" t="s">
        <v>17206</v>
      </c>
      <c r="C426" s="449" t="s">
        <v>2573</v>
      </c>
      <c r="D426" s="450">
        <v>0.67999999999999994</v>
      </c>
      <c r="E426" s="450">
        <v>1.89</v>
      </c>
      <c r="F426" s="450" t="s">
        <v>12353</v>
      </c>
    </row>
    <row r="427" spans="1:6" ht="30" customHeight="1">
      <c r="A427" s="447">
        <v>97084</v>
      </c>
      <c r="B427" s="448" t="s">
        <v>17207</v>
      </c>
      <c r="C427" s="449" t="s">
        <v>2573</v>
      </c>
      <c r="D427" s="450">
        <v>0.10000000000000003</v>
      </c>
      <c r="E427" s="450">
        <v>0.42</v>
      </c>
      <c r="F427" s="450" t="s">
        <v>13743</v>
      </c>
    </row>
    <row r="428" spans="1:6">
      <c r="A428" s="442"/>
      <c r="B428" s="443" t="s">
        <v>1117</v>
      </c>
      <c r="C428" s="444"/>
      <c r="D428" s="445" t="s">
        <v>2587</v>
      </c>
      <c r="E428" s="445" t="s">
        <v>2587</v>
      </c>
      <c r="F428" s="445"/>
    </row>
    <row r="429" spans="1:6">
      <c r="A429" s="442"/>
      <c r="B429" s="446" t="s">
        <v>195</v>
      </c>
      <c r="C429" s="444"/>
      <c r="D429" s="445" t="s">
        <v>2587</v>
      </c>
      <c r="E429" s="445" t="s">
        <v>2587</v>
      </c>
      <c r="F429" s="445"/>
    </row>
    <row r="430" spans="1:6">
      <c r="A430" s="442"/>
      <c r="B430" s="446" t="s">
        <v>196</v>
      </c>
      <c r="C430" s="444"/>
      <c r="D430" s="445" t="s">
        <v>2587</v>
      </c>
      <c r="E430" s="445" t="s">
        <v>2587</v>
      </c>
      <c r="F430" s="445"/>
    </row>
    <row r="431" spans="1:6" ht="30" customHeight="1">
      <c r="A431" s="447">
        <v>95427</v>
      </c>
      <c r="B431" s="448" t="s">
        <v>1613</v>
      </c>
      <c r="C431" s="449" t="s">
        <v>521</v>
      </c>
      <c r="D431" s="450">
        <v>0.53</v>
      </c>
      <c r="E431" s="450">
        <v>0.03</v>
      </c>
      <c r="F431" s="450" t="s">
        <v>11507</v>
      </c>
    </row>
    <row r="432" spans="1:6" ht="30" customHeight="1">
      <c r="A432" s="447">
        <v>95877</v>
      </c>
      <c r="B432" s="448" t="s">
        <v>1614</v>
      </c>
      <c r="C432" s="449" t="s">
        <v>521</v>
      </c>
      <c r="D432" s="450">
        <v>0.74</v>
      </c>
      <c r="E432" s="450">
        <v>0.05</v>
      </c>
      <c r="F432" s="450" t="s">
        <v>11286</v>
      </c>
    </row>
    <row r="433" spans="1:6" ht="30" customHeight="1">
      <c r="A433" s="447">
        <v>95426</v>
      </c>
      <c r="B433" s="448" t="s">
        <v>1615</v>
      </c>
      <c r="C433" s="449" t="s">
        <v>521</v>
      </c>
      <c r="D433" s="450">
        <v>0.79999999999999993</v>
      </c>
      <c r="E433" s="450">
        <v>0.05</v>
      </c>
      <c r="F433" s="450" t="s">
        <v>11568</v>
      </c>
    </row>
    <row r="434" spans="1:6" ht="30" customHeight="1">
      <c r="A434" s="447">
        <v>95425</v>
      </c>
      <c r="B434" s="448" t="s">
        <v>1616</v>
      </c>
      <c r="C434" s="449" t="s">
        <v>521</v>
      </c>
      <c r="D434" s="450">
        <v>1.05</v>
      </c>
      <c r="E434" s="450">
        <v>7.0000000000000007E-2</v>
      </c>
      <c r="F434" s="450" t="s">
        <v>16141</v>
      </c>
    </row>
    <row r="435" spans="1:6" ht="30" customHeight="1">
      <c r="A435" s="447">
        <v>95430</v>
      </c>
      <c r="B435" s="448" t="s">
        <v>20869</v>
      </c>
      <c r="C435" s="449" t="s">
        <v>520</v>
      </c>
      <c r="D435" s="450">
        <v>0.35</v>
      </c>
      <c r="E435" s="450">
        <v>0.02</v>
      </c>
      <c r="F435" s="450" t="s">
        <v>11598</v>
      </c>
    </row>
    <row r="436" spans="1:6" ht="30" customHeight="1">
      <c r="A436" s="447">
        <v>95880</v>
      </c>
      <c r="B436" s="448" t="s">
        <v>20872</v>
      </c>
      <c r="C436" s="449" t="s">
        <v>520</v>
      </c>
      <c r="D436" s="450">
        <v>0.51</v>
      </c>
      <c r="E436" s="450">
        <v>0.02</v>
      </c>
      <c r="F436" s="450" t="s">
        <v>13724</v>
      </c>
    </row>
    <row r="437" spans="1:6" ht="30" customHeight="1">
      <c r="A437" s="447">
        <v>95429</v>
      </c>
      <c r="B437" s="448" t="s">
        <v>20868</v>
      </c>
      <c r="C437" s="449" t="s">
        <v>520</v>
      </c>
      <c r="D437" s="450">
        <v>0.53</v>
      </c>
      <c r="E437" s="450">
        <v>0.03</v>
      </c>
      <c r="F437" s="450" t="s">
        <v>11507</v>
      </c>
    </row>
    <row r="438" spans="1:6" ht="30" customHeight="1">
      <c r="A438" s="447">
        <v>95428</v>
      </c>
      <c r="B438" s="448" t="s">
        <v>20867</v>
      </c>
      <c r="C438" s="449" t="s">
        <v>520</v>
      </c>
      <c r="D438" s="450">
        <v>0.69</v>
      </c>
      <c r="E438" s="450">
        <v>0.05</v>
      </c>
      <c r="F438" s="450" t="s">
        <v>11996</v>
      </c>
    </row>
    <row r="439" spans="1:6">
      <c r="A439" s="442"/>
      <c r="B439" s="446" t="s">
        <v>197</v>
      </c>
      <c r="C439" s="444"/>
      <c r="D439" s="445" t="s">
        <v>2587</v>
      </c>
      <c r="E439" s="445" t="s">
        <v>2587</v>
      </c>
      <c r="F439" s="445"/>
    </row>
    <row r="440" spans="1:6" ht="30" customHeight="1">
      <c r="A440" s="447">
        <v>93593</v>
      </c>
      <c r="B440" s="448" t="s">
        <v>1617</v>
      </c>
      <c r="C440" s="449" t="s">
        <v>521</v>
      </c>
      <c r="D440" s="450">
        <v>0.61</v>
      </c>
      <c r="E440" s="450">
        <v>0.05</v>
      </c>
      <c r="F440" s="450" t="s">
        <v>16041</v>
      </c>
    </row>
    <row r="441" spans="1:6" ht="30" customHeight="1">
      <c r="A441" s="447">
        <v>95876</v>
      </c>
      <c r="B441" s="448" t="s">
        <v>1618</v>
      </c>
      <c r="C441" s="449" t="s">
        <v>521</v>
      </c>
      <c r="D441" s="450">
        <v>0.8600000000000001</v>
      </c>
      <c r="E441" s="450">
        <v>0.06</v>
      </c>
      <c r="F441" s="450" t="s">
        <v>12182</v>
      </c>
    </row>
    <row r="442" spans="1:6" ht="30" customHeight="1">
      <c r="A442" s="447">
        <v>93592</v>
      </c>
      <c r="B442" s="448" t="s">
        <v>1619</v>
      </c>
      <c r="C442" s="449" t="s">
        <v>521</v>
      </c>
      <c r="D442" s="450">
        <v>0.90999999999999992</v>
      </c>
      <c r="E442" s="450">
        <v>7.0000000000000007E-2</v>
      </c>
      <c r="F442" s="450" t="s">
        <v>16122</v>
      </c>
    </row>
    <row r="443" spans="1:6" ht="30" customHeight="1">
      <c r="A443" s="447">
        <v>93591</v>
      </c>
      <c r="B443" s="448" t="s">
        <v>1620</v>
      </c>
      <c r="C443" s="449" t="s">
        <v>521</v>
      </c>
      <c r="D443" s="450">
        <v>1.21</v>
      </c>
      <c r="E443" s="450">
        <v>0.08</v>
      </c>
      <c r="F443" s="450" t="s">
        <v>13391</v>
      </c>
    </row>
    <row r="444" spans="1:6" ht="30" customHeight="1">
      <c r="A444" s="447">
        <v>93599</v>
      </c>
      <c r="B444" s="448" t="s">
        <v>20866</v>
      </c>
      <c r="C444" s="449" t="s">
        <v>520</v>
      </c>
      <c r="D444" s="450">
        <v>0.42</v>
      </c>
      <c r="E444" s="450">
        <v>0.02</v>
      </c>
      <c r="F444" s="450" t="s">
        <v>11731</v>
      </c>
    </row>
    <row r="445" spans="1:6" ht="30" customHeight="1">
      <c r="A445" s="447">
        <v>95879</v>
      </c>
      <c r="B445" s="448" t="s">
        <v>20871</v>
      </c>
      <c r="C445" s="449" t="s">
        <v>520</v>
      </c>
      <c r="D445" s="450">
        <v>0.59</v>
      </c>
      <c r="E445" s="450">
        <v>0.03</v>
      </c>
      <c r="F445" s="450" t="s">
        <v>11732</v>
      </c>
    </row>
    <row r="446" spans="1:6" ht="30" customHeight="1">
      <c r="A446" s="447">
        <v>93598</v>
      </c>
      <c r="B446" s="448" t="s">
        <v>20865</v>
      </c>
      <c r="C446" s="449" t="s">
        <v>520</v>
      </c>
      <c r="D446" s="450">
        <v>0.61</v>
      </c>
      <c r="E446" s="450">
        <v>0.05</v>
      </c>
      <c r="F446" s="450" t="s">
        <v>16041</v>
      </c>
    </row>
    <row r="447" spans="1:6" ht="30" customHeight="1">
      <c r="A447" s="447">
        <v>93597</v>
      </c>
      <c r="B447" s="448" t="s">
        <v>20864</v>
      </c>
      <c r="C447" s="449" t="s">
        <v>520</v>
      </c>
      <c r="D447" s="450">
        <v>0.8</v>
      </c>
      <c r="E447" s="450">
        <v>0.06</v>
      </c>
      <c r="F447" s="450" t="s">
        <v>13390</v>
      </c>
    </row>
    <row r="448" spans="1:6">
      <c r="A448" s="442"/>
      <c r="B448" s="446" t="s">
        <v>198</v>
      </c>
      <c r="C448" s="444"/>
      <c r="D448" s="445" t="s">
        <v>2587</v>
      </c>
      <c r="E448" s="445" t="s">
        <v>2587</v>
      </c>
      <c r="F448" s="445"/>
    </row>
    <row r="449" spans="1:6" ht="30" customHeight="1">
      <c r="A449" s="447">
        <v>93590</v>
      </c>
      <c r="B449" s="448" t="s">
        <v>1621</v>
      </c>
      <c r="C449" s="449" t="s">
        <v>521</v>
      </c>
      <c r="D449" s="450">
        <v>0.69</v>
      </c>
      <c r="E449" s="450">
        <v>0.06</v>
      </c>
      <c r="F449" s="450" t="s">
        <v>13858</v>
      </c>
    </row>
    <row r="450" spans="1:6" ht="30" customHeight="1">
      <c r="A450" s="447">
        <v>95875</v>
      </c>
      <c r="B450" s="448" t="s">
        <v>1071</v>
      </c>
      <c r="C450" s="449" t="s">
        <v>521</v>
      </c>
      <c r="D450" s="450">
        <v>0.98000000000000009</v>
      </c>
      <c r="E450" s="450">
        <v>0.08</v>
      </c>
      <c r="F450" s="450" t="s">
        <v>13202</v>
      </c>
    </row>
    <row r="451" spans="1:6" ht="30" customHeight="1">
      <c r="A451" s="447">
        <v>93589</v>
      </c>
      <c r="B451" s="448" t="s">
        <v>1072</v>
      </c>
      <c r="C451" s="449" t="s">
        <v>521</v>
      </c>
      <c r="D451" s="450">
        <v>1.0299999999999998</v>
      </c>
      <c r="E451" s="450">
        <v>0.1</v>
      </c>
      <c r="F451" s="450" t="s">
        <v>11467</v>
      </c>
    </row>
    <row r="452" spans="1:6" ht="30" customHeight="1">
      <c r="A452" s="447">
        <v>93588</v>
      </c>
      <c r="B452" s="448" t="s">
        <v>1073</v>
      </c>
      <c r="C452" s="449" t="s">
        <v>521</v>
      </c>
      <c r="D452" s="450">
        <v>1.35</v>
      </c>
      <c r="E452" s="450">
        <v>0.13</v>
      </c>
      <c r="F452" s="450" t="s">
        <v>13856</v>
      </c>
    </row>
    <row r="453" spans="1:6" ht="30" customHeight="1">
      <c r="A453" s="447">
        <v>93596</v>
      </c>
      <c r="B453" s="448" t="s">
        <v>20863</v>
      </c>
      <c r="C453" s="449" t="s">
        <v>520</v>
      </c>
      <c r="D453" s="450">
        <v>0.47</v>
      </c>
      <c r="E453" s="450">
        <v>0.03</v>
      </c>
      <c r="F453" s="450" t="s">
        <v>14809</v>
      </c>
    </row>
    <row r="454" spans="1:6" ht="30" customHeight="1">
      <c r="A454" s="447">
        <v>95878</v>
      </c>
      <c r="B454" s="448" t="s">
        <v>20870</v>
      </c>
      <c r="C454" s="449" t="s">
        <v>520</v>
      </c>
      <c r="D454" s="450">
        <v>0.6399999999999999</v>
      </c>
      <c r="E454" s="450">
        <v>0.06</v>
      </c>
      <c r="F454" s="450" t="s">
        <v>13685</v>
      </c>
    </row>
    <row r="455" spans="1:6" ht="30" customHeight="1">
      <c r="A455" s="447">
        <v>93595</v>
      </c>
      <c r="B455" s="448" t="s">
        <v>20862</v>
      </c>
      <c r="C455" s="449" t="s">
        <v>520</v>
      </c>
      <c r="D455" s="450">
        <v>0.69</v>
      </c>
      <c r="E455" s="450">
        <v>0.06</v>
      </c>
      <c r="F455" s="450" t="s">
        <v>13858</v>
      </c>
    </row>
    <row r="456" spans="1:6" ht="30" customHeight="1">
      <c r="A456" s="447">
        <v>93594</v>
      </c>
      <c r="B456" s="448" t="s">
        <v>20861</v>
      </c>
      <c r="C456" s="449" t="s">
        <v>520</v>
      </c>
      <c r="D456" s="450">
        <v>0.91</v>
      </c>
      <c r="E456" s="450">
        <v>0.08</v>
      </c>
      <c r="F456" s="450" t="s">
        <v>12207</v>
      </c>
    </row>
    <row r="457" spans="1:6" ht="30" customHeight="1">
      <c r="A457" s="447">
        <v>95303</v>
      </c>
      <c r="B457" s="448" t="s">
        <v>1074</v>
      </c>
      <c r="C457" s="449" t="s">
        <v>521</v>
      </c>
      <c r="D457" s="450">
        <v>0.8899999999999999</v>
      </c>
      <c r="E457" s="450">
        <v>7.0000000000000007E-2</v>
      </c>
      <c r="F457" s="450" t="s">
        <v>11587</v>
      </c>
    </row>
    <row r="458" spans="1:6">
      <c r="A458" s="442"/>
      <c r="B458" s="446" t="s">
        <v>199</v>
      </c>
      <c r="C458" s="444"/>
      <c r="D458" s="445" t="s">
        <v>2587</v>
      </c>
      <c r="E458" s="445" t="s">
        <v>2587</v>
      </c>
      <c r="F458" s="445"/>
    </row>
    <row r="459" spans="1:6" ht="30" customHeight="1">
      <c r="A459" s="447">
        <v>72899</v>
      </c>
      <c r="B459" s="448" t="s">
        <v>1075</v>
      </c>
      <c r="C459" s="449" t="s">
        <v>2568</v>
      </c>
      <c r="D459" s="450">
        <v>4.74</v>
      </c>
      <c r="E459" s="450">
        <v>0.41</v>
      </c>
      <c r="F459" s="450" t="s">
        <v>13659</v>
      </c>
    </row>
    <row r="460" spans="1:6" ht="30" customHeight="1">
      <c r="A460" s="447">
        <v>72900</v>
      </c>
      <c r="B460" s="448" t="s">
        <v>1076</v>
      </c>
      <c r="C460" s="449" t="s">
        <v>2568</v>
      </c>
      <c r="D460" s="450">
        <v>5.22</v>
      </c>
      <c r="E460" s="450">
        <v>0.45</v>
      </c>
      <c r="F460" s="450" t="s">
        <v>12369</v>
      </c>
    </row>
    <row r="461" spans="1:6" ht="30" customHeight="1">
      <c r="A461" s="447">
        <v>97912</v>
      </c>
      <c r="B461" s="448" t="s">
        <v>19979</v>
      </c>
      <c r="C461" s="449" t="s">
        <v>521</v>
      </c>
      <c r="D461" s="450">
        <v>1.86</v>
      </c>
      <c r="E461" s="450">
        <v>0.22</v>
      </c>
      <c r="F461" s="450" t="s">
        <v>11592</v>
      </c>
    </row>
    <row r="462" spans="1:6" ht="30" customHeight="1">
      <c r="A462" s="447">
        <v>97913</v>
      </c>
      <c r="B462" s="448" t="s">
        <v>19980</v>
      </c>
      <c r="C462" s="449" t="s">
        <v>521</v>
      </c>
      <c r="D462" s="450">
        <v>1.4200000000000002</v>
      </c>
      <c r="E462" s="450">
        <v>0.18</v>
      </c>
      <c r="F462" s="450" t="s">
        <v>11288</v>
      </c>
    </row>
    <row r="463" spans="1:6" ht="30" customHeight="1">
      <c r="A463" s="447">
        <v>97914</v>
      </c>
      <c r="B463" s="448" t="s">
        <v>19981</v>
      </c>
      <c r="C463" s="449" t="s">
        <v>521</v>
      </c>
      <c r="D463" s="450">
        <v>1.32</v>
      </c>
      <c r="E463" s="450">
        <v>0.17</v>
      </c>
      <c r="F463" s="450" t="s">
        <v>13400</v>
      </c>
    </row>
    <row r="464" spans="1:6" ht="30" customHeight="1">
      <c r="A464" s="447">
        <v>97915</v>
      </c>
      <c r="B464" s="448" t="s">
        <v>19982</v>
      </c>
      <c r="C464" s="449" t="s">
        <v>521</v>
      </c>
      <c r="D464" s="450">
        <v>0.95000000000000007</v>
      </c>
      <c r="E464" s="450">
        <v>0.11</v>
      </c>
      <c r="F464" s="450" t="s">
        <v>13202</v>
      </c>
    </row>
    <row r="465" spans="1:6" ht="30" customHeight="1">
      <c r="A465" s="447">
        <v>97916</v>
      </c>
      <c r="B465" s="448" t="s">
        <v>19983</v>
      </c>
      <c r="C465" s="449" t="s">
        <v>520</v>
      </c>
      <c r="D465" s="450">
        <v>1.23</v>
      </c>
      <c r="E465" s="450">
        <v>0.15</v>
      </c>
      <c r="F465" s="450" t="s">
        <v>11902</v>
      </c>
    </row>
    <row r="466" spans="1:6" ht="30" customHeight="1">
      <c r="A466" s="447">
        <v>97917</v>
      </c>
      <c r="B466" s="448" t="s">
        <v>19984</v>
      </c>
      <c r="C466" s="449" t="s">
        <v>520</v>
      </c>
      <c r="D466" s="450">
        <v>0.95000000000000007</v>
      </c>
      <c r="E466" s="450">
        <v>0.11</v>
      </c>
      <c r="F466" s="450" t="s">
        <v>13202</v>
      </c>
    </row>
    <row r="467" spans="1:6" ht="30" customHeight="1">
      <c r="A467" s="447">
        <v>97918</v>
      </c>
      <c r="B467" s="448" t="s">
        <v>19985</v>
      </c>
      <c r="C467" s="449" t="s">
        <v>520</v>
      </c>
      <c r="D467" s="450">
        <v>0.89</v>
      </c>
      <c r="E467" s="450">
        <v>0.1</v>
      </c>
      <c r="F467" s="450" t="s">
        <v>12207</v>
      </c>
    </row>
    <row r="468" spans="1:6" ht="30" customHeight="1">
      <c r="A468" s="447">
        <v>97919</v>
      </c>
      <c r="B468" s="448" t="s">
        <v>19986</v>
      </c>
      <c r="C468" s="449" t="s">
        <v>520</v>
      </c>
      <c r="D468" s="450">
        <v>0.6399999999999999</v>
      </c>
      <c r="E468" s="450">
        <v>7.0000000000000007E-2</v>
      </c>
      <c r="F468" s="450" t="s">
        <v>11886</v>
      </c>
    </row>
    <row r="469" spans="1:6">
      <c r="A469" s="442"/>
      <c r="B469" s="446" t="s">
        <v>1637</v>
      </c>
      <c r="C469" s="444"/>
      <c r="D469" s="445" t="s">
        <v>2587</v>
      </c>
      <c r="E469" s="445" t="s">
        <v>2587</v>
      </c>
      <c r="F469" s="445"/>
    </row>
    <row r="470" spans="1:6" ht="15" customHeight="1">
      <c r="A470" s="447">
        <v>72884</v>
      </c>
      <c r="B470" s="448" t="s">
        <v>1638</v>
      </c>
      <c r="C470" s="449" t="s">
        <v>521</v>
      </c>
      <c r="D470" s="450">
        <v>0.75</v>
      </c>
      <c r="E470" s="450">
        <v>0.09</v>
      </c>
      <c r="F470" s="450" t="s">
        <v>11821</v>
      </c>
    </row>
    <row r="471" spans="1:6" ht="30" customHeight="1">
      <c r="A471" s="447">
        <v>72883</v>
      </c>
      <c r="B471" s="448" t="s">
        <v>1639</v>
      </c>
      <c r="C471" s="449" t="s">
        <v>521</v>
      </c>
      <c r="D471" s="450">
        <v>0.9</v>
      </c>
      <c r="E471" s="450">
        <v>0.1</v>
      </c>
      <c r="F471" s="450" t="s">
        <v>13455</v>
      </c>
    </row>
    <row r="472" spans="1:6" ht="15" customHeight="1">
      <c r="A472" s="447">
        <v>72882</v>
      </c>
      <c r="B472" s="448" t="s">
        <v>1640</v>
      </c>
      <c r="C472" s="449" t="s">
        <v>521</v>
      </c>
      <c r="D472" s="450">
        <v>1.1200000000000001</v>
      </c>
      <c r="E472" s="450">
        <v>0.13</v>
      </c>
      <c r="F472" s="450" t="s">
        <v>15043</v>
      </c>
    </row>
    <row r="473" spans="1:6" ht="15" customHeight="1">
      <c r="A473" s="447">
        <v>72840</v>
      </c>
      <c r="B473" s="448" t="s">
        <v>1638</v>
      </c>
      <c r="C473" s="449" t="s">
        <v>520</v>
      </c>
      <c r="D473" s="450">
        <v>0.5</v>
      </c>
      <c r="E473" s="450">
        <v>0.06</v>
      </c>
      <c r="F473" s="450" t="s">
        <v>11507</v>
      </c>
    </row>
    <row r="474" spans="1:6" ht="30" customHeight="1">
      <c r="A474" s="447">
        <v>72839</v>
      </c>
      <c r="B474" s="448" t="s">
        <v>1639</v>
      </c>
      <c r="C474" s="449" t="s">
        <v>520</v>
      </c>
      <c r="D474" s="450">
        <v>0.60000000000000009</v>
      </c>
      <c r="E474" s="450">
        <v>7.0000000000000007E-2</v>
      </c>
      <c r="F474" s="450" t="s">
        <v>11622</v>
      </c>
    </row>
    <row r="475" spans="1:6" ht="15" customHeight="1">
      <c r="A475" s="447">
        <v>72838</v>
      </c>
      <c r="B475" s="448" t="s">
        <v>1640</v>
      </c>
      <c r="C475" s="449" t="s">
        <v>520</v>
      </c>
      <c r="D475" s="450">
        <v>0.75</v>
      </c>
      <c r="E475" s="450">
        <v>0.09</v>
      </c>
      <c r="F475" s="450" t="s">
        <v>11821</v>
      </c>
    </row>
    <row r="476" spans="1:6">
      <c r="A476" s="442"/>
      <c r="B476" s="446" t="s">
        <v>2865</v>
      </c>
      <c r="C476" s="444"/>
      <c r="D476" s="445" t="s">
        <v>2587</v>
      </c>
      <c r="E476" s="445" t="s">
        <v>2587</v>
      </c>
      <c r="F476" s="445"/>
    </row>
    <row r="477" spans="1:6" ht="15" customHeight="1">
      <c r="A477" s="447">
        <v>83358</v>
      </c>
      <c r="B477" s="448" t="s">
        <v>1641</v>
      </c>
      <c r="C477" s="449" t="s">
        <v>521</v>
      </c>
      <c r="D477" s="450">
        <v>1.4300000000000002</v>
      </c>
      <c r="E477" s="450">
        <v>0.12</v>
      </c>
      <c r="F477" s="450" t="s">
        <v>12204</v>
      </c>
    </row>
    <row r="478" spans="1:6" ht="15" customHeight="1">
      <c r="A478" s="447">
        <v>83356</v>
      </c>
      <c r="B478" s="448" t="s">
        <v>522</v>
      </c>
      <c r="C478" s="449" t="s">
        <v>521</v>
      </c>
      <c r="D478" s="450">
        <v>0.7</v>
      </c>
      <c r="E478" s="450">
        <v>0.05</v>
      </c>
      <c r="F478" s="450" t="s">
        <v>13858</v>
      </c>
    </row>
    <row r="479" spans="1:6" ht="45" customHeight="1">
      <c r="A479" s="447">
        <v>93176</v>
      </c>
      <c r="B479" s="448" t="s">
        <v>1642</v>
      </c>
      <c r="C479" s="449" t="s">
        <v>520</v>
      </c>
      <c r="D479" s="450">
        <v>0.4</v>
      </c>
      <c r="E479" s="450">
        <v>0.03</v>
      </c>
      <c r="F479" s="450" t="s">
        <v>11590</v>
      </c>
    </row>
    <row r="480" spans="1:6" ht="45" customHeight="1">
      <c r="A480" s="447">
        <v>93178</v>
      </c>
      <c r="B480" s="448" t="s">
        <v>1643</v>
      </c>
      <c r="C480" s="449" t="s">
        <v>520</v>
      </c>
      <c r="D480" s="450">
        <v>0.45999999999999996</v>
      </c>
      <c r="E480" s="450">
        <v>0.03</v>
      </c>
      <c r="F480" s="450" t="s">
        <v>11971</v>
      </c>
    </row>
    <row r="481" spans="1:6" ht="45" customHeight="1">
      <c r="A481" s="447">
        <v>93177</v>
      </c>
      <c r="B481" s="448" t="s">
        <v>1644</v>
      </c>
      <c r="C481" s="449" t="s">
        <v>520</v>
      </c>
      <c r="D481" s="450">
        <v>1.36</v>
      </c>
      <c r="E481" s="450">
        <v>0.16</v>
      </c>
      <c r="F481" s="450" t="s">
        <v>13385</v>
      </c>
    </row>
    <row r="482" spans="1:6" ht="45" customHeight="1">
      <c r="A482" s="447">
        <v>93179</v>
      </c>
      <c r="B482" s="448" t="s">
        <v>1645</v>
      </c>
      <c r="C482" s="449" t="s">
        <v>520</v>
      </c>
      <c r="D482" s="450">
        <v>1.52</v>
      </c>
      <c r="E482" s="450">
        <v>0.16</v>
      </c>
      <c r="F482" s="450" t="s">
        <v>15915</v>
      </c>
    </row>
    <row r="483" spans="1:6">
      <c r="A483" s="442"/>
      <c r="B483" s="538" t="s">
        <v>21006</v>
      </c>
      <c r="C483" s="444"/>
      <c r="D483" s="445" t="s">
        <v>2587</v>
      </c>
      <c r="E483" s="445" t="s">
        <v>2587</v>
      </c>
      <c r="F483" s="445"/>
    </row>
    <row r="484" spans="1:6" ht="45" customHeight="1">
      <c r="A484" s="447">
        <v>94935</v>
      </c>
      <c r="B484" s="448" t="s">
        <v>1646</v>
      </c>
      <c r="C484" s="449" t="s">
        <v>2570</v>
      </c>
      <c r="D484" s="450">
        <v>0.54</v>
      </c>
      <c r="E484" s="450">
        <v>1.39</v>
      </c>
      <c r="F484" s="450" t="s">
        <v>12000</v>
      </c>
    </row>
    <row r="485" spans="1:6" ht="45" customHeight="1">
      <c r="A485" s="447">
        <v>94936</v>
      </c>
      <c r="B485" s="448" t="s">
        <v>1647</v>
      </c>
      <c r="C485" s="449" t="s">
        <v>2570</v>
      </c>
      <c r="D485" s="450">
        <v>0.87999999999999989</v>
      </c>
      <c r="E485" s="450">
        <v>2.2200000000000002</v>
      </c>
      <c r="F485" s="450" t="s">
        <v>12787</v>
      </c>
    </row>
    <row r="486" spans="1:6" ht="45" customHeight="1">
      <c r="A486" s="447">
        <v>94937</v>
      </c>
      <c r="B486" s="448" t="s">
        <v>1648</v>
      </c>
      <c r="C486" s="449" t="s">
        <v>2570</v>
      </c>
      <c r="D486" s="450">
        <v>1.37</v>
      </c>
      <c r="E486" s="450">
        <v>3.2</v>
      </c>
      <c r="F486" s="450" t="s">
        <v>19928</v>
      </c>
    </row>
    <row r="487" spans="1:6" ht="45" customHeight="1">
      <c r="A487" s="447">
        <v>94938</v>
      </c>
      <c r="B487" s="448" t="s">
        <v>1649</v>
      </c>
      <c r="C487" s="449" t="s">
        <v>2570</v>
      </c>
      <c r="D487" s="450">
        <v>1.83</v>
      </c>
      <c r="E487" s="450">
        <v>4.21</v>
      </c>
      <c r="F487" s="450" t="s">
        <v>12281</v>
      </c>
    </row>
    <row r="488" spans="1:6" ht="30" customHeight="1">
      <c r="A488" s="447">
        <v>94948</v>
      </c>
      <c r="B488" s="448" t="s">
        <v>1650</v>
      </c>
      <c r="C488" s="449" t="s">
        <v>2570</v>
      </c>
      <c r="D488" s="450">
        <v>0.12999999999999995</v>
      </c>
      <c r="E488" s="450">
        <v>0.44</v>
      </c>
      <c r="F488" s="450" t="s">
        <v>14796</v>
      </c>
    </row>
    <row r="489" spans="1:6" ht="30" customHeight="1">
      <c r="A489" s="447">
        <v>94949</v>
      </c>
      <c r="B489" s="448" t="s">
        <v>1651</v>
      </c>
      <c r="C489" s="449" t="s">
        <v>2570</v>
      </c>
      <c r="D489" s="450">
        <v>0.20999999999999996</v>
      </c>
      <c r="E489" s="450">
        <v>0.65</v>
      </c>
      <c r="F489" s="450" t="s">
        <v>13390</v>
      </c>
    </row>
    <row r="490" spans="1:6" ht="30" customHeight="1">
      <c r="A490" s="447">
        <v>94950</v>
      </c>
      <c r="B490" s="448" t="s">
        <v>1652</v>
      </c>
      <c r="C490" s="449" t="s">
        <v>2570</v>
      </c>
      <c r="D490" s="450">
        <v>0.31999999999999995</v>
      </c>
      <c r="E490" s="450">
        <v>0.91</v>
      </c>
      <c r="F490" s="450" t="s">
        <v>11977</v>
      </c>
    </row>
    <row r="491" spans="1:6" ht="30" customHeight="1">
      <c r="A491" s="447">
        <v>94951</v>
      </c>
      <c r="B491" s="448" t="s">
        <v>1653</v>
      </c>
      <c r="C491" s="449" t="s">
        <v>2570</v>
      </c>
      <c r="D491" s="450">
        <v>0.43000000000000016</v>
      </c>
      <c r="E491" s="450">
        <v>1.17</v>
      </c>
      <c r="F491" s="450" t="s">
        <v>11288</v>
      </c>
    </row>
    <row r="492" spans="1:6" ht="30" customHeight="1">
      <c r="A492" s="447">
        <v>94954</v>
      </c>
      <c r="B492" s="448" t="s">
        <v>1654</v>
      </c>
      <c r="C492" s="449" t="s">
        <v>2573</v>
      </c>
      <c r="D492" s="450">
        <v>0.20000000000000007</v>
      </c>
      <c r="E492" s="450">
        <v>0.57999999999999996</v>
      </c>
      <c r="F492" s="450" t="s">
        <v>11292</v>
      </c>
    </row>
    <row r="493" spans="1:6" ht="30" customHeight="1">
      <c r="A493" s="447">
        <v>94955</v>
      </c>
      <c r="B493" s="448" t="s">
        <v>1655</v>
      </c>
      <c r="C493" s="449" t="s">
        <v>2573</v>
      </c>
      <c r="D493" s="450">
        <v>0.30999999999999994</v>
      </c>
      <c r="E493" s="450">
        <v>0.87</v>
      </c>
      <c r="F493" s="450" t="s">
        <v>13714</v>
      </c>
    </row>
    <row r="494" spans="1:6" ht="30" customHeight="1">
      <c r="A494" s="447">
        <v>94956</v>
      </c>
      <c r="B494" s="448" t="s">
        <v>1656</v>
      </c>
      <c r="C494" s="449" t="s">
        <v>2573</v>
      </c>
      <c r="D494" s="450">
        <v>0.43999999999999995</v>
      </c>
      <c r="E494" s="450">
        <v>1.23</v>
      </c>
      <c r="F494" s="450" t="s">
        <v>11748</v>
      </c>
    </row>
    <row r="495" spans="1:6" ht="30" customHeight="1">
      <c r="A495" s="447">
        <v>94957</v>
      </c>
      <c r="B495" s="448" t="s">
        <v>2074</v>
      </c>
      <c r="C495" s="449" t="s">
        <v>2573</v>
      </c>
      <c r="D495" s="450">
        <v>0.6100000000000001</v>
      </c>
      <c r="E495" s="450">
        <v>1.55</v>
      </c>
      <c r="F495" s="450" t="s">
        <v>11433</v>
      </c>
    </row>
    <row r="496" spans="1:6" ht="30" customHeight="1">
      <c r="A496" s="447">
        <v>94960</v>
      </c>
      <c r="B496" s="448" t="s">
        <v>2075</v>
      </c>
      <c r="C496" s="449" t="s">
        <v>2572</v>
      </c>
      <c r="D496" s="450">
        <v>0.28000000000000014</v>
      </c>
      <c r="E496" s="450">
        <v>0.82</v>
      </c>
      <c r="F496" s="450" t="s">
        <v>13933</v>
      </c>
    </row>
    <row r="497" spans="1:6">
      <c r="A497" s="442"/>
      <c r="B497" s="446" t="s">
        <v>2076</v>
      </c>
      <c r="C497" s="444"/>
      <c r="D497" s="445" t="s">
        <v>2587</v>
      </c>
      <c r="E497" s="445" t="s">
        <v>2587</v>
      </c>
      <c r="F497" s="445"/>
    </row>
    <row r="498" spans="1:6" ht="15" customHeight="1">
      <c r="A498" s="447">
        <v>94926</v>
      </c>
      <c r="B498" s="448" t="s">
        <v>2077</v>
      </c>
      <c r="C498" s="449" t="s">
        <v>2573</v>
      </c>
      <c r="D498" s="450">
        <v>0.31999999999999995</v>
      </c>
      <c r="E498" s="450">
        <v>0.89</v>
      </c>
      <c r="F498" s="450" t="s">
        <v>11363</v>
      </c>
    </row>
    <row r="499" spans="1:6" ht="30" customHeight="1">
      <c r="A499" s="447">
        <v>94928</v>
      </c>
      <c r="B499" s="448" t="s">
        <v>2807</v>
      </c>
      <c r="C499" s="449" t="s">
        <v>2570</v>
      </c>
      <c r="D499" s="450">
        <v>0.53</v>
      </c>
      <c r="E499" s="450">
        <v>1.38</v>
      </c>
      <c r="F499" s="450" t="s">
        <v>13037</v>
      </c>
    </row>
    <row r="500" spans="1:6" ht="30" customHeight="1">
      <c r="A500" s="447">
        <v>94929</v>
      </c>
      <c r="B500" s="448" t="s">
        <v>2808</v>
      </c>
      <c r="C500" s="449" t="s">
        <v>2570</v>
      </c>
      <c r="D500" s="450">
        <v>1</v>
      </c>
      <c r="E500" s="450">
        <v>2.37</v>
      </c>
      <c r="F500" s="450" t="s">
        <v>12021</v>
      </c>
    </row>
    <row r="501" spans="1:6" ht="30" customHeight="1">
      <c r="A501" s="447">
        <v>94932</v>
      </c>
      <c r="B501" s="448" t="s">
        <v>2809</v>
      </c>
      <c r="C501" s="449" t="s">
        <v>2570</v>
      </c>
      <c r="D501" s="450">
        <v>1.06</v>
      </c>
      <c r="E501" s="450">
        <v>2.5099999999999998</v>
      </c>
      <c r="F501" s="450" t="s">
        <v>19147</v>
      </c>
    </row>
    <row r="502" spans="1:6" ht="15" customHeight="1">
      <c r="A502" s="447">
        <v>94939</v>
      </c>
      <c r="B502" s="448" t="s">
        <v>2810</v>
      </c>
      <c r="C502" s="449" t="s">
        <v>2573</v>
      </c>
      <c r="D502" s="450">
        <v>0.5199999999999998</v>
      </c>
      <c r="E502" s="450">
        <v>1.36</v>
      </c>
      <c r="F502" s="450" t="s">
        <v>13774</v>
      </c>
    </row>
    <row r="503" spans="1:6" ht="15" customHeight="1">
      <c r="A503" s="447">
        <v>94941</v>
      </c>
      <c r="B503" s="448" t="s">
        <v>2811</v>
      </c>
      <c r="C503" s="449" t="s">
        <v>2569</v>
      </c>
      <c r="D503" s="450">
        <v>9.999999999999995E-3</v>
      </c>
      <c r="E503" s="450">
        <v>0.05</v>
      </c>
      <c r="F503" s="450" t="s">
        <v>11822</v>
      </c>
    </row>
    <row r="504" spans="1:6" ht="15" customHeight="1">
      <c r="A504" s="447">
        <v>94942</v>
      </c>
      <c r="B504" s="448" t="s">
        <v>2812</v>
      </c>
      <c r="C504" s="449" t="s">
        <v>2573</v>
      </c>
      <c r="D504" s="450">
        <v>0.19000000000000006</v>
      </c>
      <c r="E504" s="450">
        <v>0.56999999999999995</v>
      </c>
      <c r="F504" s="450" t="s">
        <v>11291</v>
      </c>
    </row>
    <row r="505" spans="1:6" ht="30" customHeight="1">
      <c r="A505" s="447">
        <v>94943</v>
      </c>
      <c r="B505" s="448" t="s">
        <v>2813</v>
      </c>
      <c r="C505" s="449" t="s">
        <v>2573</v>
      </c>
      <c r="D505" s="450">
        <v>7.999999999999996E-2</v>
      </c>
      <c r="E505" s="450">
        <v>0.33</v>
      </c>
      <c r="F505" s="450" t="s">
        <v>16118</v>
      </c>
    </row>
    <row r="506" spans="1:6" ht="30" customHeight="1">
      <c r="A506" s="447">
        <v>94944</v>
      </c>
      <c r="B506" s="448" t="s">
        <v>2814</v>
      </c>
      <c r="C506" s="449" t="s">
        <v>2573</v>
      </c>
      <c r="D506" s="450">
        <v>0.27</v>
      </c>
      <c r="E506" s="450">
        <v>0.78</v>
      </c>
      <c r="F506" s="450" t="s">
        <v>12035</v>
      </c>
    </row>
    <row r="507" spans="1:6" ht="30" customHeight="1">
      <c r="A507" s="447">
        <v>94946</v>
      </c>
      <c r="B507" s="448" t="s">
        <v>2815</v>
      </c>
      <c r="C507" s="449" t="s">
        <v>2570</v>
      </c>
      <c r="D507" s="450">
        <v>0.27</v>
      </c>
      <c r="E507" s="450">
        <v>0.8</v>
      </c>
      <c r="F507" s="450" t="s">
        <v>11734</v>
      </c>
    </row>
    <row r="508" spans="1:6" ht="30" customHeight="1">
      <c r="A508" s="447">
        <v>94953</v>
      </c>
      <c r="B508" s="448" t="s">
        <v>2816</v>
      </c>
      <c r="C508" s="449" t="s">
        <v>2573</v>
      </c>
      <c r="D508" s="450">
        <v>1.4500000000000002</v>
      </c>
      <c r="E508" s="450">
        <v>3.42</v>
      </c>
      <c r="F508" s="450" t="s">
        <v>20722</v>
      </c>
    </row>
    <row r="509" spans="1:6" ht="15" customHeight="1">
      <c r="A509" s="447">
        <v>94959</v>
      </c>
      <c r="B509" s="448" t="s">
        <v>2817</v>
      </c>
      <c r="C509" s="449" t="s">
        <v>2572</v>
      </c>
      <c r="D509" s="450">
        <v>0.3600000000000001</v>
      </c>
      <c r="E509" s="450">
        <v>0.98</v>
      </c>
      <c r="F509" s="450" t="s">
        <v>11621</v>
      </c>
    </row>
    <row r="510" spans="1:6" ht="15" customHeight="1">
      <c r="A510" s="447">
        <v>94961</v>
      </c>
      <c r="B510" s="448" t="s">
        <v>2818</v>
      </c>
      <c r="C510" s="449" t="s">
        <v>2572</v>
      </c>
      <c r="D510" s="450">
        <v>0.12</v>
      </c>
      <c r="E510" s="450">
        <v>0.38</v>
      </c>
      <c r="F510" s="450" t="s">
        <v>14809</v>
      </c>
    </row>
    <row r="511" spans="1:6">
      <c r="A511" s="442"/>
      <c r="B511" s="446" t="s">
        <v>200</v>
      </c>
      <c r="C511" s="444"/>
      <c r="D511" s="445" t="s">
        <v>2587</v>
      </c>
      <c r="E511" s="445" t="s">
        <v>2587</v>
      </c>
      <c r="F511" s="445"/>
    </row>
    <row r="512" spans="1:6" ht="45" customHeight="1">
      <c r="A512" s="447">
        <v>94945</v>
      </c>
      <c r="B512" s="448" t="s">
        <v>2819</v>
      </c>
      <c r="C512" s="449" t="s">
        <v>2573</v>
      </c>
      <c r="D512" s="450">
        <v>0.18</v>
      </c>
      <c r="E512" s="450">
        <v>0.04</v>
      </c>
      <c r="F512" s="450" t="s">
        <v>15963</v>
      </c>
    </row>
    <row r="513" spans="1:6" ht="30" customHeight="1">
      <c r="A513" s="447">
        <v>94952</v>
      </c>
      <c r="B513" s="448" t="s">
        <v>2820</v>
      </c>
      <c r="C513" s="449" t="s">
        <v>2570</v>
      </c>
      <c r="D513" s="450">
        <v>0.21999999999999997</v>
      </c>
      <c r="E513" s="450">
        <v>7.0000000000000007E-2</v>
      </c>
      <c r="F513" s="450" t="s">
        <v>12137</v>
      </c>
    </row>
    <row r="514" spans="1:6" ht="30" customHeight="1">
      <c r="A514" s="447">
        <v>94958</v>
      </c>
      <c r="B514" s="448" t="s">
        <v>2821</v>
      </c>
      <c r="C514" s="449" t="s">
        <v>2573</v>
      </c>
      <c r="D514" s="450">
        <v>0.42000000000000004</v>
      </c>
      <c r="E514" s="450">
        <v>0.11</v>
      </c>
      <c r="F514" s="450" t="s">
        <v>13724</v>
      </c>
    </row>
    <row r="515" spans="1:6">
      <c r="A515" s="442"/>
      <c r="B515" s="446" t="s">
        <v>201</v>
      </c>
      <c r="C515" s="444"/>
      <c r="D515" s="445" t="s">
        <v>2587</v>
      </c>
      <c r="E515" s="445" t="s">
        <v>2587</v>
      </c>
      <c r="F515" s="445"/>
    </row>
    <row r="516" spans="1:6" ht="15" customHeight="1">
      <c r="A516" s="447">
        <v>94927</v>
      </c>
      <c r="B516" s="448" t="s">
        <v>2822</v>
      </c>
      <c r="C516" s="449" t="s">
        <v>2573</v>
      </c>
      <c r="D516" s="450">
        <v>0.14000000000000001</v>
      </c>
      <c r="E516" s="450">
        <v>0.49</v>
      </c>
      <c r="F516" s="450" t="s">
        <v>11627</v>
      </c>
    </row>
    <row r="517" spans="1:6" ht="30" customHeight="1">
      <c r="A517" s="447">
        <v>94930</v>
      </c>
      <c r="B517" s="448" t="s">
        <v>2823</v>
      </c>
      <c r="C517" s="449" t="s">
        <v>2570</v>
      </c>
      <c r="D517" s="450">
        <v>0.25</v>
      </c>
      <c r="E517" s="450">
        <v>0.74</v>
      </c>
      <c r="F517" s="450" t="s">
        <v>12207</v>
      </c>
    </row>
    <row r="518" spans="1:6" ht="30" customHeight="1">
      <c r="A518" s="447">
        <v>94931</v>
      </c>
      <c r="B518" s="448" t="s">
        <v>2824</v>
      </c>
      <c r="C518" s="449" t="s">
        <v>2570</v>
      </c>
      <c r="D518" s="450">
        <v>0.48</v>
      </c>
      <c r="E518" s="450">
        <v>1.27</v>
      </c>
      <c r="F518" s="450" t="s">
        <v>14729</v>
      </c>
    </row>
    <row r="519" spans="1:6" ht="30" customHeight="1">
      <c r="A519" s="447">
        <v>94934</v>
      </c>
      <c r="B519" s="448" t="s">
        <v>2825</v>
      </c>
      <c r="C519" s="449" t="s">
        <v>2570</v>
      </c>
      <c r="D519" s="450">
        <v>0.31999999999999995</v>
      </c>
      <c r="E519" s="450">
        <v>0.91</v>
      </c>
      <c r="F519" s="450" t="s">
        <v>11977</v>
      </c>
    </row>
    <row r="520" spans="1:6" ht="15" customHeight="1">
      <c r="A520" s="447">
        <v>94940</v>
      </c>
      <c r="B520" s="448" t="s">
        <v>2826</v>
      </c>
      <c r="C520" s="449" t="s">
        <v>2573</v>
      </c>
      <c r="D520" s="450">
        <v>0.22999999999999998</v>
      </c>
      <c r="E520" s="450">
        <v>0.75</v>
      </c>
      <c r="F520" s="450" t="s">
        <v>16122</v>
      </c>
    </row>
    <row r="521" spans="1:6" ht="30" customHeight="1">
      <c r="A521" s="447">
        <v>94947</v>
      </c>
      <c r="B521" s="448" t="s">
        <v>2827</v>
      </c>
      <c r="C521" s="449" t="s">
        <v>2570</v>
      </c>
      <c r="D521" s="450">
        <v>0.20000000000000007</v>
      </c>
      <c r="E521" s="450">
        <v>0.59</v>
      </c>
      <c r="F521" s="450" t="s">
        <v>11286</v>
      </c>
    </row>
    <row r="522" spans="1:6">
      <c r="A522" s="442"/>
      <c r="B522" s="446" t="s">
        <v>2121</v>
      </c>
      <c r="C522" s="444"/>
      <c r="D522" s="445" t="s">
        <v>2587</v>
      </c>
      <c r="E522" s="445" t="s">
        <v>2587</v>
      </c>
      <c r="F522" s="445"/>
    </row>
    <row r="523" spans="1:6">
      <c r="A523" s="442"/>
      <c r="B523" s="446" t="s">
        <v>1136</v>
      </c>
      <c r="C523" s="444"/>
      <c r="D523" s="445" t="s">
        <v>2587</v>
      </c>
      <c r="E523" s="445" t="s">
        <v>2587</v>
      </c>
      <c r="F523" s="445"/>
    </row>
    <row r="524" spans="1:6" ht="30" customHeight="1">
      <c r="A524" s="447">
        <v>91104</v>
      </c>
      <c r="B524" s="448" t="s">
        <v>1010</v>
      </c>
      <c r="C524" s="449" t="s">
        <v>2572</v>
      </c>
      <c r="D524" s="450">
        <v>9.999999999999995E-3</v>
      </c>
      <c r="E524" s="450">
        <v>0.05</v>
      </c>
      <c r="F524" s="450" t="s">
        <v>11822</v>
      </c>
    </row>
    <row r="525" spans="1:6" ht="30" customHeight="1">
      <c r="A525" s="447">
        <v>91105</v>
      </c>
      <c r="B525" s="448" t="s">
        <v>1011</v>
      </c>
      <c r="C525" s="449" t="s">
        <v>2572</v>
      </c>
      <c r="D525" s="450">
        <v>1.999999999999999E-2</v>
      </c>
      <c r="E525" s="450">
        <v>0.14000000000000001</v>
      </c>
      <c r="F525" s="450" t="s">
        <v>11285</v>
      </c>
    </row>
    <row r="526" spans="1:6" ht="45" customHeight="1">
      <c r="A526" s="447">
        <v>91106</v>
      </c>
      <c r="B526" s="448" t="s">
        <v>1012</v>
      </c>
      <c r="C526" s="449" t="s">
        <v>2572</v>
      </c>
      <c r="D526" s="450">
        <v>9.999999999999995E-3</v>
      </c>
      <c r="E526" s="450">
        <v>0.05</v>
      </c>
      <c r="F526" s="450" t="s">
        <v>11822</v>
      </c>
    </row>
    <row r="527" spans="1:6" ht="45" customHeight="1">
      <c r="A527" s="447">
        <v>91107</v>
      </c>
      <c r="B527" s="448" t="s">
        <v>1013</v>
      </c>
      <c r="C527" s="449" t="s">
        <v>2572</v>
      </c>
      <c r="D527" s="450">
        <v>9.999999999999995E-3</v>
      </c>
      <c r="E527" s="450">
        <v>7.0000000000000007E-2</v>
      </c>
      <c r="F527" s="450" t="s">
        <v>13132</v>
      </c>
    </row>
    <row r="528" spans="1:6" ht="45" customHeight="1">
      <c r="A528" s="447">
        <v>91108</v>
      </c>
      <c r="B528" s="448" t="s">
        <v>1014</v>
      </c>
      <c r="C528" s="449" t="s">
        <v>2572</v>
      </c>
      <c r="D528" s="450">
        <v>1.999999999999999E-2</v>
      </c>
      <c r="E528" s="450">
        <v>0.14000000000000001</v>
      </c>
      <c r="F528" s="450" t="s">
        <v>11285</v>
      </c>
    </row>
    <row r="529" spans="1:6" ht="30" customHeight="1">
      <c r="A529" s="447">
        <v>91109</v>
      </c>
      <c r="B529" s="448" t="s">
        <v>1015</v>
      </c>
      <c r="C529" s="449" t="s">
        <v>2572</v>
      </c>
      <c r="D529" s="450">
        <v>2.0000000000000004E-2</v>
      </c>
      <c r="E529" s="450">
        <v>0.11</v>
      </c>
      <c r="F529" s="450" t="s">
        <v>16000</v>
      </c>
    </row>
    <row r="530" spans="1:6" ht="30" customHeight="1">
      <c r="A530" s="447">
        <v>91110</v>
      </c>
      <c r="B530" s="448" t="s">
        <v>1016</v>
      </c>
      <c r="C530" s="449" t="s">
        <v>2572</v>
      </c>
      <c r="D530" s="450">
        <v>1.999999999999999E-2</v>
      </c>
      <c r="E530" s="450">
        <v>0.14000000000000001</v>
      </c>
      <c r="F530" s="450" t="s">
        <v>11285</v>
      </c>
    </row>
    <row r="531" spans="1:6" ht="30" customHeight="1">
      <c r="A531" s="447">
        <v>91111</v>
      </c>
      <c r="B531" s="448" t="s">
        <v>1017</v>
      </c>
      <c r="C531" s="449" t="s">
        <v>2572</v>
      </c>
      <c r="D531" s="450">
        <v>0.03</v>
      </c>
      <c r="E531" s="450">
        <v>0.18</v>
      </c>
      <c r="F531" s="450" t="s">
        <v>14204</v>
      </c>
    </row>
    <row r="532" spans="1:6" ht="30" customHeight="1">
      <c r="A532" s="447">
        <v>91112</v>
      </c>
      <c r="B532" s="448" t="s">
        <v>1018</v>
      </c>
      <c r="C532" s="449" t="s">
        <v>2572</v>
      </c>
      <c r="D532" s="450">
        <v>1.999999999999999E-2</v>
      </c>
      <c r="E532" s="450">
        <v>0.1</v>
      </c>
      <c r="F532" s="450" t="s">
        <v>11284</v>
      </c>
    </row>
    <row r="533" spans="1:6" ht="30" customHeight="1">
      <c r="A533" s="447">
        <v>91113</v>
      </c>
      <c r="B533" s="448" t="s">
        <v>1019</v>
      </c>
      <c r="C533" s="449" t="s">
        <v>2572</v>
      </c>
      <c r="D533" s="450">
        <v>3.999999999999998E-2</v>
      </c>
      <c r="E533" s="450">
        <v>0.2</v>
      </c>
      <c r="F533" s="450" t="s">
        <v>13127</v>
      </c>
    </row>
    <row r="534" spans="1:6" ht="30" customHeight="1">
      <c r="A534" s="447">
        <v>91114</v>
      </c>
      <c r="B534" s="448" t="s">
        <v>1020</v>
      </c>
      <c r="C534" s="449" t="s">
        <v>2572</v>
      </c>
      <c r="D534" s="450">
        <v>9.0000000000000024E-2</v>
      </c>
      <c r="E534" s="450">
        <v>0.37</v>
      </c>
      <c r="F534" s="450" t="s">
        <v>14041</v>
      </c>
    </row>
    <row r="535" spans="1:6" ht="30" customHeight="1">
      <c r="A535" s="447">
        <v>91115</v>
      </c>
      <c r="B535" s="448" t="s">
        <v>1021</v>
      </c>
      <c r="C535" s="449" t="s">
        <v>2572</v>
      </c>
      <c r="D535" s="450">
        <v>1.0000000000000009E-2</v>
      </c>
      <c r="E535" s="450">
        <v>0.06</v>
      </c>
      <c r="F535" s="450" t="s">
        <v>14024</v>
      </c>
    </row>
    <row r="536" spans="1:6" ht="30" customHeight="1">
      <c r="A536" s="447">
        <v>91116</v>
      </c>
      <c r="B536" s="448" t="s">
        <v>1022</v>
      </c>
      <c r="C536" s="449" t="s">
        <v>2572</v>
      </c>
      <c r="D536" s="450">
        <v>2.0000000000000004E-2</v>
      </c>
      <c r="E536" s="450">
        <v>0.11</v>
      </c>
      <c r="F536" s="450" t="s">
        <v>16000</v>
      </c>
    </row>
    <row r="537" spans="1:6" ht="30" customHeight="1">
      <c r="A537" s="447">
        <v>91117</v>
      </c>
      <c r="B537" s="448" t="s">
        <v>1023</v>
      </c>
      <c r="C537" s="449" t="s">
        <v>2572</v>
      </c>
      <c r="D537" s="450">
        <v>0.03</v>
      </c>
      <c r="E537" s="450">
        <v>0.16</v>
      </c>
      <c r="F537" s="450" t="s">
        <v>16048</v>
      </c>
    </row>
    <row r="538" spans="1:6" ht="30" customHeight="1">
      <c r="A538" s="447">
        <v>91118</v>
      </c>
      <c r="B538" s="448" t="s">
        <v>1024</v>
      </c>
      <c r="C538" s="449" t="s">
        <v>2572</v>
      </c>
      <c r="D538" s="450">
        <v>1.999999999999999E-2</v>
      </c>
      <c r="E538" s="450">
        <v>0.14000000000000001</v>
      </c>
      <c r="F538" s="450" t="s">
        <v>11285</v>
      </c>
    </row>
    <row r="539" spans="1:6" ht="45" customHeight="1">
      <c r="A539" s="447">
        <v>91119</v>
      </c>
      <c r="B539" s="448" t="s">
        <v>1025</v>
      </c>
      <c r="C539" s="449" t="s">
        <v>2572</v>
      </c>
      <c r="D539" s="450">
        <v>0.06</v>
      </c>
      <c r="E539" s="450">
        <v>0.24</v>
      </c>
      <c r="F539" s="450" t="s">
        <v>11730</v>
      </c>
    </row>
    <row r="540" spans="1:6" ht="45" customHeight="1">
      <c r="A540" s="447">
        <v>91120</v>
      </c>
      <c r="B540" s="448" t="s">
        <v>1026</v>
      </c>
      <c r="C540" s="449" t="s">
        <v>2572</v>
      </c>
      <c r="D540" s="450">
        <v>9.0000000000000024E-2</v>
      </c>
      <c r="E540" s="450">
        <v>0.37</v>
      </c>
      <c r="F540" s="450" t="s">
        <v>14041</v>
      </c>
    </row>
    <row r="541" spans="1:6" ht="45" customHeight="1">
      <c r="A541" s="447">
        <v>91121</v>
      </c>
      <c r="B541" s="448" t="s">
        <v>1027</v>
      </c>
      <c r="C541" s="449" t="s">
        <v>2572</v>
      </c>
      <c r="D541" s="450">
        <v>0.19000000000000006</v>
      </c>
      <c r="E541" s="450">
        <v>0.57999999999999996</v>
      </c>
      <c r="F541" s="450" t="s">
        <v>11357</v>
      </c>
    </row>
    <row r="542" spans="1:6" ht="45" customHeight="1">
      <c r="A542" s="447">
        <v>91122</v>
      </c>
      <c r="B542" s="448" t="s">
        <v>1028</v>
      </c>
      <c r="C542" s="449" t="s">
        <v>2572</v>
      </c>
      <c r="D542" s="450">
        <v>0.28000000000000003</v>
      </c>
      <c r="E542" s="450">
        <v>0.8</v>
      </c>
      <c r="F542" s="450" t="s">
        <v>13758</v>
      </c>
    </row>
    <row r="543" spans="1:6" ht="45" customHeight="1">
      <c r="A543" s="447">
        <v>91123</v>
      </c>
      <c r="B543" s="448" t="s">
        <v>1029</v>
      </c>
      <c r="C543" s="449" t="s">
        <v>2572</v>
      </c>
      <c r="D543" s="450">
        <v>0.36999999999999988</v>
      </c>
      <c r="E543" s="450">
        <v>1.02</v>
      </c>
      <c r="F543" s="450" t="s">
        <v>13226</v>
      </c>
    </row>
    <row r="544" spans="1:6">
      <c r="A544" s="442"/>
      <c r="B544" s="446" t="s">
        <v>2690</v>
      </c>
      <c r="C544" s="444"/>
      <c r="D544" s="445" t="s">
        <v>2587</v>
      </c>
      <c r="E544" s="445" t="s">
        <v>2587</v>
      </c>
      <c r="F544" s="445"/>
    </row>
    <row r="545" spans="1:6" ht="30" customHeight="1">
      <c r="A545" s="447">
        <v>88044</v>
      </c>
      <c r="B545" s="448" t="s">
        <v>992</v>
      </c>
      <c r="C545" s="449" t="s">
        <v>2570</v>
      </c>
      <c r="D545" s="450">
        <v>0.13999999999999996</v>
      </c>
      <c r="E545" s="450">
        <v>0.46</v>
      </c>
      <c r="F545" s="450" t="s">
        <v>11848</v>
      </c>
    </row>
    <row r="546" spans="1:6" ht="30" customHeight="1">
      <c r="A546" s="447">
        <v>88045</v>
      </c>
      <c r="B546" s="448" t="s">
        <v>993</v>
      </c>
      <c r="C546" s="449" t="s">
        <v>2570</v>
      </c>
      <c r="D546" s="450">
        <v>0.06</v>
      </c>
      <c r="E546" s="450">
        <v>0.24</v>
      </c>
      <c r="F546" s="450" t="s">
        <v>11730</v>
      </c>
    </row>
    <row r="547" spans="1:6" ht="30" customHeight="1">
      <c r="A547" s="447">
        <v>88046</v>
      </c>
      <c r="B547" s="448" t="s">
        <v>994</v>
      </c>
      <c r="C547" s="449" t="s">
        <v>2570</v>
      </c>
      <c r="D547" s="450">
        <v>5.0000000000000017E-2</v>
      </c>
      <c r="E547" s="450">
        <v>0.21</v>
      </c>
      <c r="F547" s="450" t="s">
        <v>16014</v>
      </c>
    </row>
    <row r="548" spans="1:6" ht="30" customHeight="1">
      <c r="A548" s="447">
        <v>88047</v>
      </c>
      <c r="B548" s="448" t="s">
        <v>995</v>
      </c>
      <c r="C548" s="449" t="s">
        <v>2570</v>
      </c>
      <c r="D548" s="450">
        <v>9.999999999999995E-3</v>
      </c>
      <c r="E548" s="450">
        <v>0.08</v>
      </c>
      <c r="F548" s="450" t="s">
        <v>11823</v>
      </c>
    </row>
    <row r="549" spans="1:6" ht="30" customHeight="1">
      <c r="A549" s="447">
        <v>88048</v>
      </c>
      <c r="B549" s="448" t="s">
        <v>236</v>
      </c>
      <c r="C549" s="449" t="s">
        <v>2570</v>
      </c>
      <c r="D549" s="450">
        <v>7.0000000000000007E-2</v>
      </c>
      <c r="E549" s="450">
        <v>0.27</v>
      </c>
      <c r="F549" s="450" t="s">
        <v>13055</v>
      </c>
    </row>
    <row r="550" spans="1:6" ht="30" customHeight="1">
      <c r="A550" s="447">
        <v>88049</v>
      </c>
      <c r="B550" s="448" t="s">
        <v>237</v>
      </c>
      <c r="C550" s="449" t="s">
        <v>2570</v>
      </c>
      <c r="D550" s="450">
        <v>9.999999999999995E-3</v>
      </c>
      <c r="E550" s="450">
        <v>0.1</v>
      </c>
      <c r="F550" s="450" t="s">
        <v>13028</v>
      </c>
    </row>
    <row r="551" spans="1:6" ht="30" customHeight="1">
      <c r="A551" s="447">
        <v>88050</v>
      </c>
      <c r="B551" s="448" t="s">
        <v>238</v>
      </c>
      <c r="C551" s="449" t="s">
        <v>2570</v>
      </c>
      <c r="D551" s="450">
        <v>9.0000000000000024E-2</v>
      </c>
      <c r="E551" s="450">
        <v>0.36</v>
      </c>
      <c r="F551" s="450" t="s">
        <v>16056</v>
      </c>
    </row>
    <row r="552" spans="1:6" ht="30" customHeight="1">
      <c r="A552" s="447">
        <v>88051</v>
      </c>
      <c r="B552" s="448" t="s">
        <v>239</v>
      </c>
      <c r="C552" s="449" t="s">
        <v>2570</v>
      </c>
      <c r="D552" s="450">
        <v>2.0000000000000018E-2</v>
      </c>
      <c r="E552" s="450">
        <v>0.12</v>
      </c>
      <c r="F552" s="450" t="s">
        <v>14026</v>
      </c>
    </row>
    <row r="553" spans="1:6" ht="30" customHeight="1">
      <c r="A553" s="447">
        <v>88052</v>
      </c>
      <c r="B553" s="448" t="s">
        <v>240</v>
      </c>
      <c r="C553" s="449" t="s">
        <v>2570</v>
      </c>
      <c r="D553" s="450">
        <v>0.13000000000000006</v>
      </c>
      <c r="E553" s="450">
        <v>0.42</v>
      </c>
      <c r="F553" s="450" t="s">
        <v>11733</v>
      </c>
    </row>
    <row r="554" spans="1:6" ht="30" customHeight="1">
      <c r="A554" s="447">
        <v>88053</v>
      </c>
      <c r="B554" s="448" t="s">
        <v>241</v>
      </c>
      <c r="C554" s="449" t="s">
        <v>2570</v>
      </c>
      <c r="D554" s="450">
        <v>1.999999999999999E-2</v>
      </c>
      <c r="E554" s="450">
        <v>0.14000000000000001</v>
      </c>
      <c r="F554" s="450" t="s">
        <v>11285</v>
      </c>
    </row>
    <row r="555" spans="1:6" ht="30" customHeight="1">
      <c r="A555" s="447">
        <v>88054</v>
      </c>
      <c r="B555" s="448" t="s">
        <v>242</v>
      </c>
      <c r="C555" s="449" t="s">
        <v>2570</v>
      </c>
      <c r="D555" s="450">
        <v>1.0000000000000009E-2</v>
      </c>
      <c r="E555" s="450">
        <v>0.09</v>
      </c>
      <c r="F555" s="450" t="s">
        <v>14023</v>
      </c>
    </row>
    <row r="556" spans="1:6" ht="30" customHeight="1">
      <c r="A556" s="447">
        <v>88055</v>
      </c>
      <c r="B556" s="448" t="s">
        <v>243</v>
      </c>
      <c r="C556" s="449" t="s">
        <v>2570</v>
      </c>
      <c r="D556" s="450">
        <v>0</v>
      </c>
      <c r="E556" s="450">
        <v>0.02</v>
      </c>
      <c r="F556" s="450" t="s">
        <v>14035</v>
      </c>
    </row>
    <row r="557" spans="1:6" ht="30" customHeight="1">
      <c r="A557" s="447">
        <v>88056</v>
      </c>
      <c r="B557" s="448" t="s">
        <v>244</v>
      </c>
      <c r="C557" s="449" t="s">
        <v>2570</v>
      </c>
      <c r="D557" s="450">
        <v>2.0000000000000018E-2</v>
      </c>
      <c r="E557" s="450">
        <v>0.15</v>
      </c>
      <c r="F557" s="450" t="s">
        <v>11825</v>
      </c>
    </row>
    <row r="558" spans="1:6" ht="30" customHeight="1">
      <c r="A558" s="447">
        <v>88057</v>
      </c>
      <c r="B558" s="448" t="s">
        <v>245</v>
      </c>
      <c r="C558" s="449" t="s">
        <v>2570</v>
      </c>
      <c r="D558" s="450">
        <v>0</v>
      </c>
      <c r="E558" s="450">
        <v>0.04</v>
      </c>
      <c r="F558" s="450" t="s">
        <v>14036</v>
      </c>
    </row>
    <row r="559" spans="1:6" ht="30" customHeight="1">
      <c r="A559" s="447">
        <v>88058</v>
      </c>
      <c r="B559" s="448" t="s">
        <v>246</v>
      </c>
      <c r="C559" s="449" t="s">
        <v>2570</v>
      </c>
      <c r="D559" s="450">
        <v>5.0000000000000017E-2</v>
      </c>
      <c r="E559" s="450">
        <v>0.21</v>
      </c>
      <c r="F559" s="450" t="s">
        <v>16014</v>
      </c>
    </row>
    <row r="560" spans="1:6" ht="30" customHeight="1">
      <c r="A560" s="447">
        <v>88059</v>
      </c>
      <c r="B560" s="448" t="s">
        <v>247</v>
      </c>
      <c r="C560" s="449" t="s">
        <v>2570</v>
      </c>
      <c r="D560" s="450">
        <v>9.999999999999995E-3</v>
      </c>
      <c r="E560" s="450">
        <v>0.05</v>
      </c>
      <c r="F560" s="450" t="s">
        <v>11822</v>
      </c>
    </row>
    <row r="561" spans="1:6" ht="30" customHeight="1">
      <c r="A561" s="447">
        <v>88060</v>
      </c>
      <c r="B561" s="448" t="s">
        <v>248</v>
      </c>
      <c r="C561" s="449" t="s">
        <v>2570</v>
      </c>
      <c r="D561" s="450">
        <v>6.9999999999999951E-2</v>
      </c>
      <c r="E561" s="450">
        <v>0.28000000000000003</v>
      </c>
      <c r="F561" s="450" t="s">
        <v>11312</v>
      </c>
    </row>
    <row r="562" spans="1:6" ht="30" customHeight="1">
      <c r="A562" s="447">
        <v>88061</v>
      </c>
      <c r="B562" s="448" t="s">
        <v>249</v>
      </c>
      <c r="C562" s="449" t="s">
        <v>2570</v>
      </c>
      <c r="D562" s="450">
        <v>9.999999999999995E-3</v>
      </c>
      <c r="E562" s="450">
        <v>7.0000000000000007E-2</v>
      </c>
      <c r="F562" s="450" t="s">
        <v>13132</v>
      </c>
    </row>
    <row r="563" spans="1:6" ht="30" customHeight="1">
      <c r="A563" s="447">
        <v>91138</v>
      </c>
      <c r="B563" s="448" t="s">
        <v>1040</v>
      </c>
      <c r="C563" s="449" t="s">
        <v>2588</v>
      </c>
      <c r="D563" s="450">
        <v>65.03</v>
      </c>
      <c r="E563" s="450">
        <v>18.600000000000001</v>
      </c>
      <c r="F563" s="450" t="s">
        <v>19010</v>
      </c>
    </row>
    <row r="564" spans="1:6" ht="30" customHeight="1">
      <c r="A564" s="447">
        <v>91139</v>
      </c>
      <c r="B564" s="448" t="s">
        <v>1041</v>
      </c>
      <c r="C564" s="449" t="s">
        <v>2588</v>
      </c>
      <c r="D564" s="450">
        <v>34.47</v>
      </c>
      <c r="E564" s="450">
        <v>10.09</v>
      </c>
      <c r="F564" s="450" t="s">
        <v>20528</v>
      </c>
    </row>
    <row r="565" spans="1:6" ht="30" customHeight="1">
      <c r="A565" s="447">
        <v>91140</v>
      </c>
      <c r="B565" s="448" t="s">
        <v>1042</v>
      </c>
      <c r="C565" s="449" t="s">
        <v>2588</v>
      </c>
      <c r="D565" s="450">
        <v>15.25</v>
      </c>
      <c r="E565" s="450">
        <v>4.28</v>
      </c>
      <c r="F565" s="450" t="s">
        <v>17997</v>
      </c>
    </row>
    <row r="566" spans="1:6" ht="30" customHeight="1">
      <c r="A566" s="447">
        <v>91141</v>
      </c>
      <c r="B566" s="448" t="s">
        <v>1043</v>
      </c>
      <c r="C566" s="449" t="s">
        <v>2588</v>
      </c>
      <c r="D566" s="450">
        <v>99.53</v>
      </c>
      <c r="E566" s="450">
        <v>28.66</v>
      </c>
      <c r="F566" s="450" t="s">
        <v>15844</v>
      </c>
    </row>
    <row r="567" spans="1:6" ht="30" customHeight="1">
      <c r="A567" s="447">
        <v>91142</v>
      </c>
      <c r="B567" s="448" t="s">
        <v>1044</v>
      </c>
      <c r="C567" s="449" t="s">
        <v>2588</v>
      </c>
      <c r="D567" s="450">
        <v>65.03</v>
      </c>
      <c r="E567" s="450">
        <v>18.600000000000001</v>
      </c>
      <c r="F567" s="450" t="s">
        <v>19010</v>
      </c>
    </row>
    <row r="568" spans="1:6" ht="30" customHeight="1">
      <c r="A568" s="447">
        <v>91143</v>
      </c>
      <c r="B568" s="448" t="s">
        <v>1045</v>
      </c>
      <c r="C568" s="449" t="s">
        <v>2588</v>
      </c>
      <c r="D568" s="450">
        <v>15.25</v>
      </c>
      <c r="E568" s="450">
        <v>4.28</v>
      </c>
      <c r="F568" s="450" t="s">
        <v>17997</v>
      </c>
    </row>
    <row r="569" spans="1:6" ht="30" customHeight="1">
      <c r="A569" s="447">
        <v>91144</v>
      </c>
      <c r="B569" s="448" t="s">
        <v>1046</v>
      </c>
      <c r="C569" s="449" t="s">
        <v>2588</v>
      </c>
      <c r="D569" s="450">
        <v>134.03</v>
      </c>
      <c r="E569" s="450">
        <v>38.729999999999997</v>
      </c>
      <c r="F569" s="450" t="s">
        <v>20718</v>
      </c>
    </row>
    <row r="570" spans="1:6" ht="30" customHeight="1">
      <c r="A570" s="447">
        <v>91145</v>
      </c>
      <c r="B570" s="448" t="s">
        <v>1047</v>
      </c>
      <c r="C570" s="449" t="s">
        <v>2588</v>
      </c>
      <c r="D570" s="450">
        <v>99.53</v>
      </c>
      <c r="E570" s="450">
        <v>28.66</v>
      </c>
      <c r="F570" s="450" t="s">
        <v>15844</v>
      </c>
    </row>
    <row r="571" spans="1:6" ht="30" customHeight="1">
      <c r="A571" s="447">
        <v>91146</v>
      </c>
      <c r="B571" s="448" t="s">
        <v>1048</v>
      </c>
      <c r="C571" s="449" t="s">
        <v>2588</v>
      </c>
      <c r="D571" s="450">
        <v>19.18</v>
      </c>
      <c r="E571" s="450">
        <v>5.84</v>
      </c>
      <c r="F571" s="450" t="s">
        <v>20279</v>
      </c>
    </row>
    <row r="572" spans="1:6" ht="30" customHeight="1">
      <c r="A572" s="447">
        <v>91147</v>
      </c>
      <c r="B572" s="448" t="s">
        <v>1049</v>
      </c>
      <c r="C572" s="449" t="s">
        <v>2588</v>
      </c>
      <c r="D572" s="450">
        <v>183.82000000000002</v>
      </c>
      <c r="E572" s="450">
        <v>53.04</v>
      </c>
      <c r="F572" s="450" t="s">
        <v>20719</v>
      </c>
    </row>
    <row r="573" spans="1:6" ht="30" customHeight="1">
      <c r="A573" s="447">
        <v>91148</v>
      </c>
      <c r="B573" s="448" t="s">
        <v>1050</v>
      </c>
      <c r="C573" s="449" t="s">
        <v>2588</v>
      </c>
      <c r="D573" s="450">
        <v>118.75999999999999</v>
      </c>
      <c r="E573" s="450">
        <v>34.47</v>
      </c>
      <c r="F573" s="450" t="s">
        <v>11662</v>
      </c>
    </row>
    <row r="574" spans="1:6" ht="30" customHeight="1">
      <c r="A574" s="447">
        <v>91149</v>
      </c>
      <c r="B574" s="448" t="s">
        <v>1051</v>
      </c>
      <c r="C574" s="449" t="s">
        <v>2588</v>
      </c>
      <c r="D574" s="450">
        <v>30.54</v>
      </c>
      <c r="E574" s="450">
        <v>8.5299999999999994</v>
      </c>
      <c r="F574" s="450" t="s">
        <v>20720</v>
      </c>
    </row>
    <row r="575" spans="1:6">
      <c r="A575" s="442"/>
      <c r="B575" s="446" t="s">
        <v>2691</v>
      </c>
      <c r="C575" s="444"/>
      <c r="D575" s="445" t="s">
        <v>2587</v>
      </c>
      <c r="E575" s="445" t="s">
        <v>2587</v>
      </c>
      <c r="F575" s="445"/>
    </row>
    <row r="576" spans="1:6" ht="15" customHeight="1">
      <c r="A576" s="447">
        <v>88087</v>
      </c>
      <c r="B576" s="448" t="s">
        <v>141</v>
      </c>
      <c r="C576" s="449" t="s">
        <v>3003</v>
      </c>
      <c r="D576" s="450">
        <v>9.999999999999995E-3</v>
      </c>
      <c r="E576" s="450">
        <v>0.05</v>
      </c>
      <c r="F576" s="450" t="s">
        <v>11822</v>
      </c>
    </row>
    <row r="577" spans="1:6" ht="15" customHeight="1">
      <c r="A577" s="447">
        <v>91128</v>
      </c>
      <c r="B577" s="448" t="s">
        <v>1032</v>
      </c>
      <c r="C577" s="449" t="s">
        <v>1132</v>
      </c>
      <c r="D577" s="450">
        <v>0.11</v>
      </c>
      <c r="E577" s="450">
        <v>0.02</v>
      </c>
      <c r="F577" s="450" t="s">
        <v>16000</v>
      </c>
    </row>
    <row r="578" spans="1:6" ht="15" customHeight="1">
      <c r="A578" s="447">
        <v>91129</v>
      </c>
      <c r="B578" s="448" t="s">
        <v>1033</v>
      </c>
      <c r="C578" s="449" t="s">
        <v>1132</v>
      </c>
      <c r="D578" s="450">
        <v>0.16999999999999998</v>
      </c>
      <c r="E578" s="450">
        <v>0.04</v>
      </c>
      <c r="F578" s="450" t="s">
        <v>14204</v>
      </c>
    </row>
    <row r="579" spans="1:6" ht="15" customHeight="1">
      <c r="A579" s="447">
        <v>91130</v>
      </c>
      <c r="B579" s="448" t="s">
        <v>1034</v>
      </c>
      <c r="C579" s="449" t="s">
        <v>1132</v>
      </c>
      <c r="D579" s="450">
        <v>0.22999999999999998</v>
      </c>
      <c r="E579" s="450">
        <v>0.06</v>
      </c>
      <c r="F579" s="450" t="s">
        <v>12137</v>
      </c>
    </row>
    <row r="580" spans="1:6" ht="15" customHeight="1">
      <c r="A580" s="447">
        <v>91132</v>
      </c>
      <c r="B580" s="448" t="s">
        <v>1035</v>
      </c>
      <c r="C580" s="449" t="s">
        <v>1132</v>
      </c>
      <c r="D580" s="450">
        <v>0.30999999999999994</v>
      </c>
      <c r="E580" s="450">
        <v>0.1</v>
      </c>
      <c r="F580" s="450" t="s">
        <v>16118</v>
      </c>
    </row>
    <row r="581" spans="1:6" ht="15" customHeight="1">
      <c r="A581" s="447">
        <v>89188</v>
      </c>
      <c r="B581" s="448" t="s">
        <v>158</v>
      </c>
      <c r="C581" s="449" t="s">
        <v>1132</v>
      </c>
      <c r="D581" s="450">
        <v>8.9999999999999969E-2</v>
      </c>
      <c r="E581" s="450">
        <v>0.33</v>
      </c>
      <c r="F581" s="450" t="s">
        <v>11729</v>
      </c>
    </row>
    <row r="582" spans="1:6" ht="15" customHeight="1">
      <c r="A582" s="447">
        <v>89189</v>
      </c>
      <c r="B582" s="448" t="s">
        <v>159</v>
      </c>
      <c r="C582" s="449" t="s">
        <v>1132</v>
      </c>
      <c r="D582" s="450">
        <v>0.13000000000000006</v>
      </c>
      <c r="E582" s="450">
        <v>0.41</v>
      </c>
      <c r="F582" s="450" t="s">
        <v>14039</v>
      </c>
    </row>
    <row r="583" spans="1:6" ht="15" customHeight="1">
      <c r="A583" s="447">
        <v>89190</v>
      </c>
      <c r="B583" s="448" t="s">
        <v>160</v>
      </c>
      <c r="C583" s="449" t="s">
        <v>1132</v>
      </c>
      <c r="D583" s="450">
        <v>0.17999999999999994</v>
      </c>
      <c r="E583" s="450">
        <v>0.54</v>
      </c>
      <c r="F583" s="450" t="s">
        <v>11620</v>
      </c>
    </row>
    <row r="584" spans="1:6" ht="15" customHeight="1">
      <c r="A584" s="447">
        <v>89191</v>
      </c>
      <c r="B584" s="448" t="s">
        <v>161</v>
      </c>
      <c r="C584" s="449" t="s">
        <v>1132</v>
      </c>
      <c r="D584" s="450">
        <v>0.20999999999999996</v>
      </c>
      <c r="E584" s="450">
        <v>0.66</v>
      </c>
      <c r="F584" s="450" t="s">
        <v>16121</v>
      </c>
    </row>
    <row r="585" spans="1:6">
      <c r="A585" s="442"/>
      <c r="B585" s="446" t="s">
        <v>2692</v>
      </c>
      <c r="C585" s="444"/>
      <c r="D585" s="445" t="s">
        <v>2587</v>
      </c>
      <c r="E585" s="445" t="s">
        <v>2587</v>
      </c>
      <c r="F585" s="445"/>
    </row>
    <row r="586" spans="1:6" ht="15" customHeight="1">
      <c r="A586" s="447">
        <v>88036</v>
      </c>
      <c r="B586" s="448" t="s">
        <v>984</v>
      </c>
      <c r="C586" s="449" t="s">
        <v>2568</v>
      </c>
      <c r="D586" s="450">
        <v>9.14</v>
      </c>
      <c r="E586" s="450">
        <v>19.93</v>
      </c>
      <c r="F586" s="450" t="s">
        <v>20705</v>
      </c>
    </row>
    <row r="587" spans="1:6" ht="15" customHeight="1">
      <c r="A587" s="447">
        <v>88037</v>
      </c>
      <c r="B587" s="448" t="s">
        <v>985</v>
      </c>
      <c r="C587" s="449" t="s">
        <v>2568</v>
      </c>
      <c r="D587" s="450">
        <v>12.849999999999998</v>
      </c>
      <c r="E587" s="450">
        <v>27.88</v>
      </c>
      <c r="F587" s="450" t="s">
        <v>20706</v>
      </c>
    </row>
    <row r="588" spans="1:6" ht="15" customHeight="1">
      <c r="A588" s="447">
        <v>88038</v>
      </c>
      <c r="B588" s="448" t="s">
        <v>986</v>
      </c>
      <c r="C588" s="449" t="s">
        <v>2568</v>
      </c>
      <c r="D588" s="450">
        <v>17.47</v>
      </c>
      <c r="E588" s="450">
        <v>37.83</v>
      </c>
      <c r="F588" s="450" t="s">
        <v>20707</v>
      </c>
    </row>
    <row r="589" spans="1:6" ht="15" customHeight="1">
      <c r="A589" s="447">
        <v>88039</v>
      </c>
      <c r="B589" s="448" t="s">
        <v>987</v>
      </c>
      <c r="C589" s="449" t="s">
        <v>2568</v>
      </c>
      <c r="D589" s="450">
        <v>22.090000000000003</v>
      </c>
      <c r="E589" s="450">
        <v>47.78</v>
      </c>
      <c r="F589" s="450" t="s">
        <v>20708</v>
      </c>
    </row>
    <row r="590" spans="1:6" ht="15" customHeight="1">
      <c r="A590" s="447">
        <v>88040</v>
      </c>
      <c r="B590" s="448" t="s">
        <v>988</v>
      </c>
      <c r="C590" s="449" t="s">
        <v>2568</v>
      </c>
      <c r="D590" s="450">
        <v>5.5200000000000005</v>
      </c>
      <c r="E590" s="450">
        <v>3.29</v>
      </c>
      <c r="F590" s="450" t="s">
        <v>18642</v>
      </c>
    </row>
    <row r="591" spans="1:6" ht="15" customHeight="1">
      <c r="A591" s="447">
        <v>88041</v>
      </c>
      <c r="B591" s="448" t="s">
        <v>989</v>
      </c>
      <c r="C591" s="449" t="s">
        <v>2568</v>
      </c>
      <c r="D591" s="450">
        <v>8.57</v>
      </c>
      <c r="E591" s="450">
        <v>5.08</v>
      </c>
      <c r="F591" s="450" t="s">
        <v>12140</v>
      </c>
    </row>
    <row r="592" spans="1:6" ht="15" customHeight="1">
      <c r="A592" s="447">
        <v>88042</v>
      </c>
      <c r="B592" s="448" t="s">
        <v>990</v>
      </c>
      <c r="C592" s="449" t="s">
        <v>2568</v>
      </c>
      <c r="D592" s="450">
        <v>12.44</v>
      </c>
      <c r="E592" s="450">
        <v>7.26</v>
      </c>
      <c r="F592" s="450" t="s">
        <v>20709</v>
      </c>
    </row>
    <row r="593" spans="1:6" ht="15" customHeight="1">
      <c r="A593" s="447">
        <v>88043</v>
      </c>
      <c r="B593" s="448" t="s">
        <v>991</v>
      </c>
      <c r="C593" s="449" t="s">
        <v>2568</v>
      </c>
      <c r="D593" s="450">
        <v>16.259999999999998</v>
      </c>
      <c r="E593" s="450">
        <v>9.49</v>
      </c>
      <c r="F593" s="450" t="s">
        <v>13699</v>
      </c>
    </row>
    <row r="594" spans="1:6">
      <c r="A594" s="442"/>
      <c r="B594" s="446" t="s">
        <v>2693</v>
      </c>
      <c r="C594" s="444"/>
      <c r="D594" s="445" t="s">
        <v>2587</v>
      </c>
      <c r="E594" s="445" t="s">
        <v>2587</v>
      </c>
      <c r="F594" s="445"/>
    </row>
    <row r="595" spans="1:6" ht="15" customHeight="1">
      <c r="A595" s="447">
        <v>88074</v>
      </c>
      <c r="B595" s="448" t="s">
        <v>250</v>
      </c>
      <c r="C595" s="449" t="s">
        <v>2573</v>
      </c>
      <c r="D595" s="450">
        <v>0.20999999999999996</v>
      </c>
      <c r="E595" s="450">
        <v>0.65</v>
      </c>
      <c r="F595" s="450" t="s">
        <v>13390</v>
      </c>
    </row>
    <row r="596" spans="1:6" ht="15" customHeight="1">
      <c r="A596" s="447">
        <v>88075</v>
      </c>
      <c r="B596" s="448" t="s">
        <v>251</v>
      </c>
      <c r="C596" s="449" t="s">
        <v>2573</v>
      </c>
      <c r="D596" s="450">
        <v>0.12999999999999995</v>
      </c>
      <c r="E596" s="450">
        <v>0.45</v>
      </c>
      <c r="F596" s="450" t="s">
        <v>11307</v>
      </c>
    </row>
    <row r="597" spans="1:6" ht="15" customHeight="1">
      <c r="A597" s="447">
        <v>88076</v>
      </c>
      <c r="B597" s="448" t="s">
        <v>252</v>
      </c>
      <c r="C597" s="449" t="s">
        <v>2573</v>
      </c>
      <c r="D597" s="450">
        <v>0.16000000000000003</v>
      </c>
      <c r="E597" s="450">
        <v>0.51</v>
      </c>
      <c r="F597" s="450" t="s">
        <v>11622</v>
      </c>
    </row>
    <row r="598" spans="1:6" ht="15" customHeight="1">
      <c r="A598" s="447">
        <v>88077</v>
      </c>
      <c r="B598" s="448" t="s">
        <v>253</v>
      </c>
      <c r="C598" s="449" t="s">
        <v>2573</v>
      </c>
      <c r="D598" s="450">
        <v>0.20000000000000007</v>
      </c>
      <c r="E598" s="450">
        <v>0.57999999999999996</v>
      </c>
      <c r="F598" s="450" t="s">
        <v>11292</v>
      </c>
    </row>
    <row r="599" spans="1:6" ht="15" customHeight="1">
      <c r="A599" s="447">
        <v>88078</v>
      </c>
      <c r="B599" s="448" t="s">
        <v>254</v>
      </c>
      <c r="C599" s="449" t="s">
        <v>2573</v>
      </c>
      <c r="D599" s="450">
        <v>0.20999999999999996</v>
      </c>
      <c r="E599" s="450">
        <v>0.68</v>
      </c>
      <c r="F599" s="450" t="s">
        <v>11293</v>
      </c>
    </row>
    <row r="600" spans="1:6" ht="30" customHeight="1">
      <c r="A600" s="447">
        <v>88079</v>
      </c>
      <c r="B600" s="448" t="s">
        <v>255</v>
      </c>
      <c r="C600" s="449" t="s">
        <v>2573</v>
      </c>
      <c r="D600" s="450">
        <v>1.999999999999999E-2</v>
      </c>
      <c r="E600" s="450">
        <v>0.13</v>
      </c>
      <c r="F600" s="450" t="s">
        <v>14025</v>
      </c>
    </row>
    <row r="601" spans="1:6" ht="30" customHeight="1">
      <c r="A601" s="447">
        <v>88080</v>
      </c>
      <c r="B601" s="448" t="s">
        <v>256</v>
      </c>
      <c r="C601" s="449" t="s">
        <v>2573</v>
      </c>
      <c r="D601" s="450">
        <v>4.9999999999999989E-2</v>
      </c>
      <c r="E601" s="450">
        <v>0.2</v>
      </c>
      <c r="F601" s="450" t="s">
        <v>13224</v>
      </c>
    </row>
    <row r="602" spans="1:6" ht="30" customHeight="1">
      <c r="A602" s="447">
        <v>88081</v>
      </c>
      <c r="B602" s="448" t="s">
        <v>135</v>
      </c>
      <c r="C602" s="449" t="s">
        <v>2573</v>
      </c>
      <c r="D602" s="450">
        <v>8.0000000000000016E-2</v>
      </c>
      <c r="E602" s="450">
        <v>0.28999999999999998</v>
      </c>
      <c r="F602" s="450" t="s">
        <v>11598</v>
      </c>
    </row>
    <row r="603" spans="1:6" ht="30" customHeight="1">
      <c r="A603" s="447">
        <v>88082</v>
      </c>
      <c r="B603" s="448" t="s">
        <v>136</v>
      </c>
      <c r="C603" s="449" t="s">
        <v>2573</v>
      </c>
      <c r="D603" s="450">
        <v>0.12</v>
      </c>
      <c r="E603" s="450">
        <v>0.38</v>
      </c>
      <c r="F603" s="450" t="s">
        <v>14809</v>
      </c>
    </row>
    <row r="604" spans="1:6" ht="30" customHeight="1">
      <c r="A604" s="447">
        <v>88083</v>
      </c>
      <c r="B604" s="448" t="s">
        <v>137</v>
      </c>
      <c r="C604" s="449" t="s">
        <v>2573</v>
      </c>
      <c r="D604" s="450">
        <v>0.06</v>
      </c>
      <c r="E604" s="450">
        <v>0</v>
      </c>
      <c r="F604" s="450" t="s">
        <v>11822</v>
      </c>
    </row>
    <row r="605" spans="1:6" ht="30" customHeight="1">
      <c r="A605" s="447">
        <v>88084</v>
      </c>
      <c r="B605" s="448" t="s">
        <v>138</v>
      </c>
      <c r="C605" s="449" t="s">
        <v>2573</v>
      </c>
      <c r="D605" s="450">
        <v>0.1</v>
      </c>
      <c r="E605" s="450">
        <v>0.01</v>
      </c>
      <c r="F605" s="450" t="s">
        <v>13028</v>
      </c>
    </row>
    <row r="606" spans="1:6" ht="30" customHeight="1">
      <c r="A606" s="447">
        <v>88085</v>
      </c>
      <c r="B606" s="448" t="s">
        <v>139</v>
      </c>
      <c r="C606" s="449" t="s">
        <v>2573</v>
      </c>
      <c r="D606" s="450">
        <v>0.14000000000000001</v>
      </c>
      <c r="E606" s="450">
        <v>0.02</v>
      </c>
      <c r="F606" s="450" t="s">
        <v>11285</v>
      </c>
    </row>
    <row r="607" spans="1:6" ht="30" customHeight="1">
      <c r="A607" s="447">
        <v>88086</v>
      </c>
      <c r="B607" s="448" t="s">
        <v>140</v>
      </c>
      <c r="C607" s="449" t="s">
        <v>2573</v>
      </c>
      <c r="D607" s="450">
        <v>0.18</v>
      </c>
      <c r="E607" s="450">
        <v>0.04</v>
      </c>
      <c r="F607" s="450" t="s">
        <v>15963</v>
      </c>
    </row>
    <row r="608" spans="1:6">
      <c r="A608" s="442"/>
      <c r="B608" s="446" t="s">
        <v>2694</v>
      </c>
      <c r="C608" s="444"/>
      <c r="D608" s="445" t="s">
        <v>2587</v>
      </c>
      <c r="E608" s="445" t="s">
        <v>2587</v>
      </c>
      <c r="F608" s="445"/>
    </row>
    <row r="609" spans="1:6" ht="15" customHeight="1">
      <c r="A609" s="447">
        <v>89192</v>
      </c>
      <c r="B609" s="448" t="s">
        <v>162</v>
      </c>
      <c r="C609" s="449" t="s">
        <v>2571</v>
      </c>
      <c r="D609" s="450">
        <v>7.9200000000000017</v>
      </c>
      <c r="E609" s="450">
        <v>17.22</v>
      </c>
      <c r="F609" s="450" t="s">
        <v>15848</v>
      </c>
    </row>
    <row r="610" spans="1:6" ht="15" customHeight="1">
      <c r="A610" s="447">
        <v>89193</v>
      </c>
      <c r="B610" s="448" t="s">
        <v>163</v>
      </c>
      <c r="C610" s="449" t="s">
        <v>2571</v>
      </c>
      <c r="D610" s="450">
        <v>13.239999999999998</v>
      </c>
      <c r="E610" s="450">
        <v>28.66</v>
      </c>
      <c r="F610" s="450" t="s">
        <v>14453</v>
      </c>
    </row>
    <row r="611" spans="1:6" ht="15" customHeight="1">
      <c r="A611" s="447">
        <v>89194</v>
      </c>
      <c r="B611" s="448" t="s">
        <v>164</v>
      </c>
      <c r="C611" s="449" t="s">
        <v>2571</v>
      </c>
      <c r="D611" s="450">
        <v>19.600000000000001</v>
      </c>
      <c r="E611" s="450">
        <v>42.41</v>
      </c>
      <c r="F611" s="450" t="s">
        <v>20716</v>
      </c>
    </row>
    <row r="612" spans="1:6" ht="15" customHeight="1">
      <c r="A612" s="447">
        <v>91134</v>
      </c>
      <c r="B612" s="448" t="s">
        <v>1036</v>
      </c>
      <c r="C612" s="449" t="s">
        <v>2571</v>
      </c>
      <c r="D612" s="450">
        <v>1.8900000000000001</v>
      </c>
      <c r="E612" s="450">
        <v>0.59</v>
      </c>
      <c r="F612" s="450" t="s">
        <v>12650</v>
      </c>
    </row>
    <row r="613" spans="1:6" ht="15" customHeight="1">
      <c r="A613" s="447">
        <v>91135</v>
      </c>
      <c r="B613" s="448" t="s">
        <v>1037</v>
      </c>
      <c r="C613" s="449" t="s">
        <v>2571</v>
      </c>
      <c r="D613" s="450">
        <v>3.4300000000000006</v>
      </c>
      <c r="E613" s="450">
        <v>1.01</v>
      </c>
      <c r="F613" s="450" t="s">
        <v>13038</v>
      </c>
    </row>
    <row r="614" spans="1:6" ht="15" customHeight="1">
      <c r="A614" s="447">
        <v>91136</v>
      </c>
      <c r="B614" s="448" t="s">
        <v>1038</v>
      </c>
      <c r="C614" s="449" t="s">
        <v>2571</v>
      </c>
      <c r="D614" s="450">
        <v>4.9600000000000009</v>
      </c>
      <c r="E614" s="450">
        <v>1.44</v>
      </c>
      <c r="F614" s="450" t="s">
        <v>17822</v>
      </c>
    </row>
    <row r="615" spans="1:6" ht="30" customHeight="1">
      <c r="A615" s="447">
        <v>91137</v>
      </c>
      <c r="B615" s="448" t="s">
        <v>1039</v>
      </c>
      <c r="C615" s="449" t="s">
        <v>2571</v>
      </c>
      <c r="D615" s="450">
        <v>6.4799999999999995</v>
      </c>
      <c r="E615" s="450">
        <v>1.87</v>
      </c>
      <c r="F615" s="450" t="s">
        <v>15083</v>
      </c>
    </row>
    <row r="616" spans="1:6" ht="15" customHeight="1">
      <c r="A616" s="447">
        <v>89176</v>
      </c>
      <c r="B616" s="448" t="s">
        <v>146</v>
      </c>
      <c r="C616" s="449" t="s">
        <v>2571</v>
      </c>
      <c r="D616" s="450">
        <v>2.6000000000000005</v>
      </c>
      <c r="E616" s="450">
        <v>5.78</v>
      </c>
      <c r="F616" s="450" t="s">
        <v>20712</v>
      </c>
    </row>
    <row r="617" spans="1:6" ht="15" customHeight="1">
      <c r="A617" s="447">
        <v>89177</v>
      </c>
      <c r="B617" s="448" t="s">
        <v>147</v>
      </c>
      <c r="C617" s="449" t="s">
        <v>2571</v>
      </c>
      <c r="D617" s="450">
        <v>3.6300000000000008</v>
      </c>
      <c r="E617" s="450">
        <v>8.1</v>
      </c>
      <c r="F617" s="450" t="s">
        <v>11828</v>
      </c>
    </row>
    <row r="618" spans="1:6" ht="15" customHeight="1">
      <c r="A618" s="447">
        <v>89178</v>
      </c>
      <c r="B618" s="448" t="s">
        <v>148</v>
      </c>
      <c r="C618" s="449" t="s">
        <v>2571</v>
      </c>
      <c r="D618" s="450">
        <v>4.1899999999999995</v>
      </c>
      <c r="E618" s="450">
        <v>9.2100000000000009</v>
      </c>
      <c r="F618" s="450" t="s">
        <v>17221</v>
      </c>
    </row>
    <row r="619" spans="1:6" ht="15" customHeight="1">
      <c r="A619" s="447">
        <v>89179</v>
      </c>
      <c r="B619" s="448" t="s">
        <v>149</v>
      </c>
      <c r="C619" s="449" t="s">
        <v>2571</v>
      </c>
      <c r="D619" s="450">
        <v>4.1899999999999995</v>
      </c>
      <c r="E619" s="450">
        <v>9.2100000000000009</v>
      </c>
      <c r="F619" s="450" t="s">
        <v>17221</v>
      </c>
    </row>
    <row r="620" spans="1:6" ht="15" customHeight="1">
      <c r="A620" s="447">
        <v>89180</v>
      </c>
      <c r="B620" s="448" t="s">
        <v>150</v>
      </c>
      <c r="C620" s="449" t="s">
        <v>2571</v>
      </c>
      <c r="D620" s="450">
        <v>4.6899999999999995</v>
      </c>
      <c r="E620" s="450">
        <v>10.39</v>
      </c>
      <c r="F620" s="450" t="s">
        <v>14528</v>
      </c>
    </row>
    <row r="621" spans="1:6" ht="15" customHeight="1">
      <c r="A621" s="447">
        <v>89181</v>
      </c>
      <c r="B621" s="448" t="s">
        <v>151</v>
      </c>
      <c r="C621" s="449" t="s">
        <v>2571</v>
      </c>
      <c r="D621" s="450">
        <v>5.7799999999999994</v>
      </c>
      <c r="E621" s="450">
        <v>12.65</v>
      </c>
      <c r="F621" s="450" t="s">
        <v>20713</v>
      </c>
    </row>
    <row r="622" spans="1:6" ht="15" customHeight="1">
      <c r="A622" s="447">
        <v>89182</v>
      </c>
      <c r="B622" s="448" t="s">
        <v>152</v>
      </c>
      <c r="C622" s="449" t="s">
        <v>2571</v>
      </c>
      <c r="D622" s="450">
        <v>5.7799999999999994</v>
      </c>
      <c r="E622" s="450">
        <v>12.65</v>
      </c>
      <c r="F622" s="450" t="s">
        <v>20713</v>
      </c>
    </row>
    <row r="623" spans="1:6" ht="15" customHeight="1">
      <c r="A623" s="447">
        <v>89183</v>
      </c>
      <c r="B623" s="448" t="s">
        <v>153</v>
      </c>
      <c r="C623" s="449" t="s">
        <v>2571</v>
      </c>
      <c r="D623" s="450">
        <v>6.32</v>
      </c>
      <c r="E623" s="450">
        <v>13.79</v>
      </c>
      <c r="F623" s="450" t="s">
        <v>14688</v>
      </c>
    </row>
    <row r="624" spans="1:6" ht="15" customHeight="1">
      <c r="A624" s="447">
        <v>89184</v>
      </c>
      <c r="B624" s="448" t="s">
        <v>154</v>
      </c>
      <c r="C624" s="449" t="s">
        <v>2571</v>
      </c>
      <c r="D624" s="450">
        <v>7.3800000000000026</v>
      </c>
      <c r="E624" s="450">
        <v>16.079999999999998</v>
      </c>
      <c r="F624" s="450" t="s">
        <v>20714</v>
      </c>
    </row>
    <row r="625" spans="1:6" ht="15" customHeight="1">
      <c r="A625" s="447">
        <v>89185</v>
      </c>
      <c r="B625" s="448" t="s">
        <v>155</v>
      </c>
      <c r="C625" s="449" t="s">
        <v>2571</v>
      </c>
      <c r="D625" s="450">
        <v>7.3800000000000026</v>
      </c>
      <c r="E625" s="450">
        <v>16.079999999999998</v>
      </c>
      <c r="F625" s="450" t="s">
        <v>20714</v>
      </c>
    </row>
    <row r="626" spans="1:6" ht="15" customHeight="1">
      <c r="A626" s="447">
        <v>89186</v>
      </c>
      <c r="B626" s="448" t="s">
        <v>156</v>
      </c>
      <c r="C626" s="449" t="s">
        <v>2571</v>
      </c>
      <c r="D626" s="450">
        <v>7.9200000000000017</v>
      </c>
      <c r="E626" s="450">
        <v>17.22</v>
      </c>
      <c r="F626" s="450" t="s">
        <v>15848</v>
      </c>
    </row>
    <row r="627" spans="1:6" ht="15" customHeight="1">
      <c r="A627" s="447">
        <v>89187</v>
      </c>
      <c r="B627" s="448" t="s">
        <v>157</v>
      </c>
      <c r="C627" s="449" t="s">
        <v>2571</v>
      </c>
      <c r="D627" s="450">
        <v>8.9599999999999973</v>
      </c>
      <c r="E627" s="450">
        <v>19.53</v>
      </c>
      <c r="F627" s="450" t="s">
        <v>20715</v>
      </c>
    </row>
    <row r="628" spans="1:6">
      <c r="A628" s="442"/>
      <c r="B628" s="446" t="s">
        <v>2694</v>
      </c>
      <c r="C628" s="444"/>
      <c r="D628" s="445" t="s">
        <v>2587</v>
      </c>
      <c r="E628" s="445" t="s">
        <v>2587</v>
      </c>
      <c r="F628" s="445"/>
    </row>
    <row r="629" spans="1:6" ht="15" customHeight="1">
      <c r="A629" s="447">
        <v>89195</v>
      </c>
      <c r="B629" s="448" t="s">
        <v>165</v>
      </c>
      <c r="C629" s="449" t="s">
        <v>2571</v>
      </c>
      <c r="D629" s="450">
        <v>3.1400000000000006</v>
      </c>
      <c r="E629" s="450">
        <v>6.91</v>
      </c>
      <c r="F629" s="450" t="s">
        <v>12477</v>
      </c>
    </row>
    <row r="630" spans="1:6" ht="15" customHeight="1">
      <c r="A630" s="447">
        <v>89196</v>
      </c>
      <c r="B630" s="448" t="s">
        <v>166</v>
      </c>
      <c r="C630" s="449" t="s">
        <v>2571</v>
      </c>
      <c r="D630" s="450">
        <v>5.3200000000000021</v>
      </c>
      <c r="E630" s="450">
        <v>11.44</v>
      </c>
      <c r="F630" s="450" t="s">
        <v>18409</v>
      </c>
    </row>
    <row r="631" spans="1:6" ht="15" customHeight="1">
      <c r="A631" s="447">
        <v>89197</v>
      </c>
      <c r="B631" s="448" t="s">
        <v>167</v>
      </c>
      <c r="C631" s="449" t="s">
        <v>2571</v>
      </c>
      <c r="D631" s="450">
        <v>7.9200000000000017</v>
      </c>
      <c r="E631" s="450">
        <v>17.22</v>
      </c>
      <c r="F631" s="450" t="s">
        <v>15848</v>
      </c>
    </row>
    <row r="632" spans="1:6">
      <c r="A632" s="442"/>
      <c r="B632" s="446" t="s">
        <v>1137</v>
      </c>
      <c r="C632" s="444"/>
      <c r="D632" s="445" t="s">
        <v>2587</v>
      </c>
      <c r="E632" s="445" t="s">
        <v>2587</v>
      </c>
      <c r="F632" s="445"/>
    </row>
    <row r="633" spans="1:6" ht="15" customHeight="1">
      <c r="A633" s="447">
        <v>91124</v>
      </c>
      <c r="B633" s="448" t="s">
        <v>1030</v>
      </c>
      <c r="C633" s="449" t="s">
        <v>2568</v>
      </c>
      <c r="D633" s="450">
        <v>22.540000000000006</v>
      </c>
      <c r="E633" s="450">
        <v>48.69</v>
      </c>
      <c r="F633" s="450" t="s">
        <v>20717</v>
      </c>
    </row>
    <row r="634" spans="1:6">
      <c r="A634" s="442"/>
      <c r="B634" s="446" t="s">
        <v>1138</v>
      </c>
      <c r="C634" s="444"/>
      <c r="D634" s="445" t="s">
        <v>2587</v>
      </c>
      <c r="E634" s="445" t="s">
        <v>2587</v>
      </c>
      <c r="F634" s="445"/>
    </row>
    <row r="635" spans="1:6" ht="15" customHeight="1">
      <c r="A635" s="447">
        <v>91125</v>
      </c>
      <c r="B635" s="448" t="s">
        <v>1031</v>
      </c>
      <c r="C635" s="449" t="s">
        <v>2569</v>
      </c>
      <c r="D635" s="450">
        <v>9.999999999999995E-3</v>
      </c>
      <c r="E635" s="450">
        <v>7.0000000000000007E-2</v>
      </c>
      <c r="F635" s="450" t="s">
        <v>13132</v>
      </c>
    </row>
    <row r="636" spans="1:6">
      <c r="A636" s="442"/>
      <c r="B636" s="446" t="s">
        <v>2695</v>
      </c>
      <c r="C636" s="444"/>
      <c r="D636" s="445" t="s">
        <v>2587</v>
      </c>
      <c r="E636" s="445" t="s">
        <v>2587</v>
      </c>
      <c r="F636" s="445"/>
    </row>
    <row r="637" spans="1:6" ht="30" customHeight="1">
      <c r="A637" s="447">
        <v>88100</v>
      </c>
      <c r="B637" s="448" t="s">
        <v>143</v>
      </c>
      <c r="C637" s="449" t="s">
        <v>2570</v>
      </c>
      <c r="D637" s="450">
        <v>1.999999999999999E-2</v>
      </c>
      <c r="E637" s="450">
        <v>0.1</v>
      </c>
      <c r="F637" s="450" t="s">
        <v>11284</v>
      </c>
    </row>
    <row r="638" spans="1:6" ht="30" customHeight="1">
      <c r="A638" s="447">
        <v>88099</v>
      </c>
      <c r="B638" s="448" t="s">
        <v>142</v>
      </c>
      <c r="C638" s="449" t="s">
        <v>2570</v>
      </c>
      <c r="D638" s="450">
        <v>3.999999999999998E-2</v>
      </c>
      <c r="E638" s="450">
        <v>0.2</v>
      </c>
      <c r="F638" s="450" t="s">
        <v>13127</v>
      </c>
    </row>
    <row r="639" spans="1:6">
      <c r="A639" s="442"/>
      <c r="B639" s="446" t="s">
        <v>2878</v>
      </c>
      <c r="C639" s="444"/>
      <c r="D639" s="445" t="s">
        <v>2587</v>
      </c>
      <c r="E639" s="445" t="s">
        <v>2587</v>
      </c>
      <c r="F639" s="445"/>
    </row>
    <row r="640" spans="1:6" ht="15" customHeight="1">
      <c r="A640" s="447">
        <v>88102</v>
      </c>
      <c r="B640" s="448" t="s">
        <v>145</v>
      </c>
      <c r="C640" s="449" t="s">
        <v>3003</v>
      </c>
      <c r="D640" s="450">
        <v>0</v>
      </c>
      <c r="E640" s="450">
        <v>0.02</v>
      </c>
      <c r="F640" s="450" t="s">
        <v>14035</v>
      </c>
    </row>
    <row r="641" spans="1:6">
      <c r="A641" s="442"/>
      <c r="B641" s="446" t="s">
        <v>2877</v>
      </c>
      <c r="C641" s="444"/>
      <c r="D641" s="445" t="s">
        <v>2587</v>
      </c>
      <c r="E641" s="445" t="s">
        <v>2587</v>
      </c>
      <c r="F641" s="445"/>
    </row>
    <row r="642" spans="1:6" ht="15" customHeight="1">
      <c r="A642" s="447">
        <v>88103</v>
      </c>
      <c r="B642" s="448" t="s">
        <v>20711</v>
      </c>
      <c r="C642" s="449" t="s">
        <v>3003</v>
      </c>
      <c r="D642" s="450">
        <v>0</v>
      </c>
      <c r="E642" s="450">
        <v>0.05</v>
      </c>
      <c r="F642" s="450" t="s">
        <v>11283</v>
      </c>
    </row>
    <row r="643" spans="1:6">
      <c r="A643" s="442"/>
      <c r="B643" s="446" t="s">
        <v>2876</v>
      </c>
      <c r="C643" s="444"/>
      <c r="D643" s="445" t="s">
        <v>2587</v>
      </c>
      <c r="E643" s="445" t="s">
        <v>2587</v>
      </c>
      <c r="F643" s="445"/>
    </row>
    <row r="644" spans="1:6" ht="15" customHeight="1">
      <c r="A644" s="447">
        <v>88101</v>
      </c>
      <c r="B644" s="448" t="s">
        <v>144</v>
      </c>
      <c r="C644" s="449" t="s">
        <v>2573</v>
      </c>
      <c r="D644" s="450">
        <v>8.0000000000000016E-2</v>
      </c>
      <c r="E644" s="450">
        <v>0.3</v>
      </c>
      <c r="F644" s="450" t="s">
        <v>20710</v>
      </c>
    </row>
    <row r="645" spans="1:6">
      <c r="A645" s="442"/>
      <c r="B645" s="446" t="s">
        <v>2875</v>
      </c>
      <c r="C645" s="444"/>
      <c r="D645" s="445" t="s">
        <v>2587</v>
      </c>
      <c r="E645" s="445" t="s">
        <v>2587</v>
      </c>
      <c r="F645" s="445"/>
    </row>
    <row r="646" spans="1:6">
      <c r="A646" s="442"/>
      <c r="B646" s="446" t="s">
        <v>2739</v>
      </c>
      <c r="C646" s="444"/>
      <c r="D646" s="445" t="s">
        <v>2587</v>
      </c>
      <c r="E646" s="445" t="s">
        <v>2587</v>
      </c>
      <c r="F646" s="445"/>
    </row>
    <row r="647" spans="1:6" ht="30" customHeight="1">
      <c r="A647" s="447">
        <v>72844</v>
      </c>
      <c r="B647" s="448" t="s">
        <v>3323</v>
      </c>
      <c r="C647" s="449" t="s">
        <v>2571</v>
      </c>
      <c r="D647" s="450">
        <v>0.69</v>
      </c>
      <c r="E647" s="450">
        <v>0.05</v>
      </c>
      <c r="F647" s="450" t="s">
        <v>11996</v>
      </c>
    </row>
    <row r="648" spans="1:6" ht="30" customHeight="1">
      <c r="A648" s="447">
        <v>72849</v>
      </c>
      <c r="B648" s="448" t="s">
        <v>3324</v>
      </c>
      <c r="C648" s="449" t="s">
        <v>2571</v>
      </c>
      <c r="D648" s="450">
        <v>2.3199999999999998</v>
      </c>
      <c r="E648" s="450">
        <v>0.2</v>
      </c>
      <c r="F648" s="450" t="s">
        <v>12250</v>
      </c>
    </row>
    <row r="649" spans="1:6" ht="30" customHeight="1">
      <c r="A649" s="447">
        <v>72850</v>
      </c>
      <c r="B649" s="448" t="s">
        <v>3325</v>
      </c>
      <c r="C649" s="449" t="s">
        <v>2571</v>
      </c>
      <c r="D649" s="450">
        <v>9.4699999999999989</v>
      </c>
      <c r="E649" s="450">
        <v>1.1299999999999999</v>
      </c>
      <c r="F649" s="450" t="s">
        <v>12957</v>
      </c>
    </row>
    <row r="650" spans="1:6" ht="30" customHeight="1">
      <c r="A650" s="447">
        <v>72888</v>
      </c>
      <c r="B650" s="448" t="s">
        <v>3323</v>
      </c>
      <c r="C650" s="449" t="s">
        <v>2568</v>
      </c>
      <c r="D650" s="450">
        <v>1.02</v>
      </c>
      <c r="E650" s="450">
        <v>0.08</v>
      </c>
      <c r="F650" s="450" t="s">
        <v>13933</v>
      </c>
    </row>
    <row r="651" spans="1:6" ht="30" customHeight="1">
      <c r="A651" s="447">
        <v>72894</v>
      </c>
      <c r="B651" s="448" t="s">
        <v>3326</v>
      </c>
      <c r="C651" s="449" t="s">
        <v>2568</v>
      </c>
      <c r="D651" s="450">
        <v>3.48</v>
      </c>
      <c r="E651" s="450">
        <v>0.3</v>
      </c>
      <c r="F651" s="450" t="s">
        <v>12926</v>
      </c>
    </row>
    <row r="652" spans="1:6" ht="30" customHeight="1">
      <c r="A652" s="447">
        <v>72895</v>
      </c>
      <c r="B652" s="448" t="s">
        <v>3327</v>
      </c>
      <c r="C652" s="449" t="s">
        <v>2568</v>
      </c>
      <c r="D652" s="450">
        <v>18.349999999999998</v>
      </c>
      <c r="E652" s="450">
        <v>1.6</v>
      </c>
      <c r="F652" s="450" t="s">
        <v>17795</v>
      </c>
    </row>
    <row r="653" spans="1:6" ht="15" customHeight="1">
      <c r="A653" s="447">
        <v>72898</v>
      </c>
      <c r="B653" s="448" t="s">
        <v>3328</v>
      </c>
      <c r="C653" s="449" t="s">
        <v>2568</v>
      </c>
      <c r="D653" s="450">
        <v>3.0900000000000003</v>
      </c>
      <c r="E653" s="450">
        <v>0.56999999999999995</v>
      </c>
      <c r="F653" s="450" t="s">
        <v>14536</v>
      </c>
    </row>
    <row r="654" spans="1:6" ht="45" customHeight="1">
      <c r="A654" s="447" t="s">
        <v>2740</v>
      </c>
      <c r="B654" s="448" t="s">
        <v>3329</v>
      </c>
      <c r="C654" s="449" t="s">
        <v>2568</v>
      </c>
      <c r="D654" s="450">
        <v>1.35</v>
      </c>
      <c r="E654" s="450">
        <v>0.25</v>
      </c>
      <c r="F654" s="450" t="s">
        <v>11288</v>
      </c>
    </row>
    <row r="655" spans="1:6" ht="30" customHeight="1">
      <c r="A655" s="447">
        <v>72845</v>
      </c>
      <c r="B655" s="448" t="s">
        <v>3330</v>
      </c>
      <c r="C655" s="449" t="s">
        <v>2571</v>
      </c>
      <c r="D655" s="450">
        <v>4.08</v>
      </c>
      <c r="E655" s="450">
        <v>0.35</v>
      </c>
      <c r="F655" s="450" t="s">
        <v>19825</v>
      </c>
    </row>
    <row r="656" spans="1:6" ht="30" customHeight="1">
      <c r="A656" s="447">
        <v>72846</v>
      </c>
      <c r="B656" s="448" t="s">
        <v>3331</v>
      </c>
      <c r="C656" s="449" t="s">
        <v>2571</v>
      </c>
      <c r="D656" s="450">
        <v>3.36</v>
      </c>
      <c r="E656" s="450">
        <v>0.28999999999999998</v>
      </c>
      <c r="F656" s="450" t="s">
        <v>12793</v>
      </c>
    </row>
    <row r="657" spans="1:6" ht="30" customHeight="1">
      <c r="A657" s="447">
        <v>72847</v>
      </c>
      <c r="B657" s="448" t="s">
        <v>3332</v>
      </c>
      <c r="C657" s="449" t="s">
        <v>2571</v>
      </c>
      <c r="D657" s="450">
        <v>7.25</v>
      </c>
      <c r="E657" s="450">
        <v>0.63</v>
      </c>
      <c r="F657" s="450" t="s">
        <v>19977</v>
      </c>
    </row>
    <row r="658" spans="1:6" ht="30" customHeight="1">
      <c r="A658" s="447">
        <v>72848</v>
      </c>
      <c r="B658" s="448" t="s">
        <v>3333</v>
      </c>
      <c r="C658" s="449" t="s">
        <v>2571</v>
      </c>
      <c r="D658" s="450">
        <v>1.82</v>
      </c>
      <c r="E658" s="450">
        <v>0.15</v>
      </c>
      <c r="F658" s="450" t="s">
        <v>16063</v>
      </c>
    </row>
    <row r="659" spans="1:6" ht="30" customHeight="1">
      <c r="A659" s="447">
        <v>72890</v>
      </c>
      <c r="B659" s="448" t="s">
        <v>3334</v>
      </c>
      <c r="C659" s="449" t="s">
        <v>2568</v>
      </c>
      <c r="D659" s="450">
        <v>6.12</v>
      </c>
      <c r="E659" s="450">
        <v>0.53</v>
      </c>
      <c r="F659" s="450" t="s">
        <v>17498</v>
      </c>
    </row>
    <row r="660" spans="1:6" ht="30" customHeight="1">
      <c r="A660" s="447">
        <v>72891</v>
      </c>
      <c r="B660" s="448" t="s">
        <v>3335</v>
      </c>
      <c r="C660" s="449" t="s">
        <v>2568</v>
      </c>
      <c r="D660" s="450">
        <v>5.04</v>
      </c>
      <c r="E660" s="450">
        <v>0.44</v>
      </c>
      <c r="F660" s="450" t="s">
        <v>16142</v>
      </c>
    </row>
    <row r="661" spans="1:6" ht="30" customHeight="1">
      <c r="A661" s="447">
        <v>72892</v>
      </c>
      <c r="B661" s="448" t="s">
        <v>3336</v>
      </c>
      <c r="C661" s="449" t="s">
        <v>2568</v>
      </c>
      <c r="D661" s="450">
        <v>10.870000000000001</v>
      </c>
      <c r="E661" s="450">
        <v>0.95</v>
      </c>
      <c r="F661" s="450" t="s">
        <v>12053</v>
      </c>
    </row>
    <row r="662" spans="1:6" ht="30" customHeight="1">
      <c r="A662" s="447">
        <v>72893</v>
      </c>
      <c r="B662" s="448" t="s">
        <v>3337</v>
      </c>
      <c r="C662" s="449" t="s">
        <v>2568</v>
      </c>
      <c r="D662" s="450">
        <v>2.71</v>
      </c>
      <c r="E662" s="450">
        <v>0.23</v>
      </c>
      <c r="F662" s="450" t="s">
        <v>12686</v>
      </c>
    </row>
    <row r="663" spans="1:6">
      <c r="A663" s="442"/>
      <c r="B663" s="446" t="s">
        <v>202</v>
      </c>
      <c r="C663" s="444"/>
      <c r="D663" s="445" t="s">
        <v>2587</v>
      </c>
      <c r="E663" s="445" t="s">
        <v>2587</v>
      </c>
      <c r="F663" s="445"/>
    </row>
    <row r="664" spans="1:6" ht="15" customHeight="1">
      <c r="A664" s="447">
        <v>72897</v>
      </c>
      <c r="B664" s="448" t="s">
        <v>3338</v>
      </c>
      <c r="C664" s="449" t="s">
        <v>2568</v>
      </c>
      <c r="D664" s="450">
        <v>8.8699999999999992</v>
      </c>
      <c r="E664" s="450">
        <v>11.28</v>
      </c>
      <c r="F664" s="450" t="s">
        <v>19978</v>
      </c>
    </row>
    <row r="665" spans="1:6">
      <c r="A665" s="442"/>
      <c r="B665" s="443" t="s">
        <v>203</v>
      </c>
      <c r="C665" s="444"/>
      <c r="D665" s="445" t="s">
        <v>2587</v>
      </c>
      <c r="E665" s="445" t="s">
        <v>2587</v>
      </c>
      <c r="F665" s="445"/>
    </row>
    <row r="666" spans="1:6" ht="30" customHeight="1">
      <c r="A666" s="447">
        <v>95967</v>
      </c>
      <c r="B666" s="448" t="s">
        <v>20850</v>
      </c>
      <c r="C666" s="449" t="s">
        <v>2672</v>
      </c>
      <c r="D666" s="450">
        <v>4.269999999999996</v>
      </c>
      <c r="E666" s="450">
        <v>115.56</v>
      </c>
      <c r="F666" s="450" t="s">
        <v>20851</v>
      </c>
    </row>
    <row r="667" spans="1:6">
      <c r="A667" s="442"/>
      <c r="B667" s="446" t="s">
        <v>2696</v>
      </c>
      <c r="C667" s="444"/>
      <c r="D667" s="445" t="s">
        <v>2587</v>
      </c>
      <c r="E667" s="445" t="s">
        <v>2587</v>
      </c>
      <c r="F667" s="445"/>
    </row>
    <row r="668" spans="1:6" ht="30" customHeight="1">
      <c r="A668" s="447">
        <v>98228</v>
      </c>
      <c r="B668" s="448" t="s">
        <v>17182</v>
      </c>
      <c r="C668" s="449" t="s">
        <v>2572</v>
      </c>
      <c r="D668" s="450">
        <v>27.069999999999997</v>
      </c>
      <c r="E668" s="450">
        <v>21.55</v>
      </c>
      <c r="F668" s="450" t="s">
        <v>17183</v>
      </c>
    </row>
    <row r="669" spans="1:6" ht="30" customHeight="1">
      <c r="A669" s="447">
        <v>98229</v>
      </c>
      <c r="B669" s="448" t="s">
        <v>17184</v>
      </c>
      <c r="C669" s="449" t="s">
        <v>2572</v>
      </c>
      <c r="D669" s="450">
        <v>34.780000000000008</v>
      </c>
      <c r="E669" s="450">
        <v>31.15</v>
      </c>
      <c r="F669" s="450" t="s">
        <v>17185</v>
      </c>
    </row>
    <row r="670" spans="1:6" ht="30" customHeight="1">
      <c r="A670" s="447">
        <v>98230</v>
      </c>
      <c r="B670" s="448" t="s">
        <v>17186</v>
      </c>
      <c r="C670" s="449" t="s">
        <v>2572</v>
      </c>
      <c r="D670" s="450">
        <v>48.32</v>
      </c>
      <c r="E670" s="450">
        <v>40.82</v>
      </c>
      <c r="F670" s="450" t="s">
        <v>17187</v>
      </c>
    </row>
    <row r="671" spans="1:6">
      <c r="A671" s="442"/>
      <c r="B671" s="446" t="s">
        <v>204</v>
      </c>
      <c r="C671" s="444"/>
      <c r="D671" s="445" t="s">
        <v>2587</v>
      </c>
      <c r="E671" s="445" t="s">
        <v>2587</v>
      </c>
      <c r="F671" s="445"/>
    </row>
    <row r="672" spans="1:6">
      <c r="A672" s="442"/>
      <c r="B672" s="446" t="s">
        <v>2697</v>
      </c>
      <c r="C672" s="444"/>
      <c r="D672" s="445" t="s">
        <v>2587</v>
      </c>
      <c r="E672" s="445" t="s">
        <v>2587</v>
      </c>
      <c r="F672" s="445"/>
    </row>
    <row r="673" spans="1:6" ht="45" customHeight="1">
      <c r="A673" s="447">
        <v>90808</v>
      </c>
      <c r="B673" s="448" t="s">
        <v>3339</v>
      </c>
      <c r="C673" s="449" t="s">
        <v>2572</v>
      </c>
      <c r="D673" s="450">
        <v>46.24</v>
      </c>
      <c r="E673" s="450">
        <v>7.76</v>
      </c>
      <c r="F673" s="450" t="s">
        <v>11583</v>
      </c>
    </row>
    <row r="674" spans="1:6" ht="45" customHeight="1">
      <c r="A674" s="447">
        <v>90809</v>
      </c>
      <c r="B674" s="448" t="s">
        <v>3022</v>
      </c>
      <c r="C674" s="449" t="s">
        <v>2572</v>
      </c>
      <c r="D674" s="450">
        <v>44.72</v>
      </c>
      <c r="E674" s="450">
        <v>7.08</v>
      </c>
      <c r="F674" s="450" t="s">
        <v>17119</v>
      </c>
    </row>
    <row r="675" spans="1:6" ht="45" customHeight="1">
      <c r="A675" s="447">
        <v>90810</v>
      </c>
      <c r="B675" s="448" t="s">
        <v>3023</v>
      </c>
      <c r="C675" s="449" t="s">
        <v>2572</v>
      </c>
      <c r="D675" s="450">
        <v>100.52</v>
      </c>
      <c r="E675" s="450">
        <v>10.220000000000001</v>
      </c>
      <c r="F675" s="450" t="s">
        <v>17120</v>
      </c>
    </row>
    <row r="676" spans="1:6" ht="45" customHeight="1">
      <c r="A676" s="447">
        <v>90811</v>
      </c>
      <c r="B676" s="448" t="s">
        <v>3024</v>
      </c>
      <c r="C676" s="449" t="s">
        <v>2572</v>
      </c>
      <c r="D676" s="450">
        <v>96.02000000000001</v>
      </c>
      <c r="E676" s="450">
        <v>8.02</v>
      </c>
      <c r="F676" s="450" t="s">
        <v>17121</v>
      </c>
    </row>
    <row r="677" spans="1:6" ht="45" customHeight="1">
      <c r="A677" s="447">
        <v>90812</v>
      </c>
      <c r="B677" s="448" t="s">
        <v>3025</v>
      </c>
      <c r="C677" s="449" t="s">
        <v>2572</v>
      </c>
      <c r="D677" s="450">
        <v>174.07000000000002</v>
      </c>
      <c r="E677" s="450">
        <v>12.29</v>
      </c>
      <c r="F677" s="450" t="s">
        <v>17122</v>
      </c>
    </row>
    <row r="678" spans="1:6" ht="45" customHeight="1">
      <c r="A678" s="447">
        <v>90813</v>
      </c>
      <c r="B678" s="448" t="s">
        <v>2454</v>
      </c>
      <c r="C678" s="449" t="s">
        <v>2572</v>
      </c>
      <c r="D678" s="450">
        <v>167.95999999999998</v>
      </c>
      <c r="E678" s="450">
        <v>9.2100000000000009</v>
      </c>
      <c r="F678" s="450" t="s">
        <v>17123</v>
      </c>
    </row>
    <row r="679" spans="1:6" ht="45" customHeight="1">
      <c r="A679" s="447">
        <v>90814</v>
      </c>
      <c r="B679" s="448" t="s">
        <v>2949</v>
      </c>
      <c r="C679" s="449" t="s">
        <v>2572</v>
      </c>
      <c r="D679" s="450">
        <v>211.98</v>
      </c>
      <c r="E679" s="450">
        <v>10.55</v>
      </c>
      <c r="F679" s="450" t="s">
        <v>17124</v>
      </c>
    </row>
    <row r="680" spans="1:6" ht="45" customHeight="1">
      <c r="A680" s="447">
        <v>90815</v>
      </c>
      <c r="B680" s="448" t="s">
        <v>4962</v>
      </c>
      <c r="C680" s="449" t="s">
        <v>2572</v>
      </c>
      <c r="D680" s="450">
        <v>260.14000000000004</v>
      </c>
      <c r="E680" s="450">
        <v>8.7100000000000009</v>
      </c>
      <c r="F680" s="450" t="s">
        <v>17125</v>
      </c>
    </row>
    <row r="681" spans="1:6">
      <c r="A681" s="442"/>
      <c r="B681" s="446" t="s">
        <v>2698</v>
      </c>
      <c r="C681" s="444"/>
      <c r="D681" s="445" t="s">
        <v>2587</v>
      </c>
      <c r="E681" s="445" t="s">
        <v>2587</v>
      </c>
      <c r="F681" s="445"/>
    </row>
    <row r="682" spans="1:6" ht="30" customHeight="1">
      <c r="A682" s="447">
        <v>96160</v>
      </c>
      <c r="B682" s="448" t="s">
        <v>17135</v>
      </c>
      <c r="C682" s="449" t="s">
        <v>2572</v>
      </c>
      <c r="D682" s="450">
        <v>118.92999999999999</v>
      </c>
      <c r="E682" s="450">
        <v>52.14</v>
      </c>
      <c r="F682" s="450" t="s">
        <v>17136</v>
      </c>
    </row>
    <row r="683" spans="1:6" ht="30" customHeight="1">
      <c r="A683" s="447">
        <v>96161</v>
      </c>
      <c r="B683" s="448" t="s">
        <v>17137</v>
      </c>
      <c r="C683" s="449" t="s">
        <v>2572</v>
      </c>
      <c r="D683" s="450">
        <v>178.59</v>
      </c>
      <c r="E683" s="450">
        <v>73.66</v>
      </c>
      <c r="F683" s="450" t="s">
        <v>17138</v>
      </c>
    </row>
    <row r="684" spans="1:6" ht="30" customHeight="1">
      <c r="A684" s="447">
        <v>96162</v>
      </c>
      <c r="B684" s="448" t="s">
        <v>17139</v>
      </c>
      <c r="C684" s="449" t="s">
        <v>2572</v>
      </c>
      <c r="D684" s="450">
        <v>230.73999999999998</v>
      </c>
      <c r="E684" s="450">
        <v>97.03</v>
      </c>
      <c r="F684" s="450" t="s">
        <v>17140</v>
      </c>
    </row>
    <row r="685" spans="1:6" ht="30" customHeight="1">
      <c r="A685" s="447">
        <v>96163</v>
      </c>
      <c r="B685" s="448" t="s">
        <v>17141</v>
      </c>
      <c r="C685" s="449" t="s">
        <v>2572</v>
      </c>
      <c r="D685" s="450">
        <v>256.71999999999997</v>
      </c>
      <c r="E685" s="450">
        <v>115.17</v>
      </c>
      <c r="F685" s="450" t="s">
        <v>17142</v>
      </c>
    </row>
    <row r="686" spans="1:6" ht="30" customHeight="1">
      <c r="A686" s="447">
        <v>96164</v>
      </c>
      <c r="B686" s="448" t="s">
        <v>17143</v>
      </c>
      <c r="C686" s="449" t="s">
        <v>2572</v>
      </c>
      <c r="D686" s="450">
        <v>113.82999999999998</v>
      </c>
      <c r="E686" s="450">
        <v>41.56</v>
      </c>
      <c r="F686" s="450" t="s">
        <v>17144</v>
      </c>
    </row>
    <row r="687" spans="1:6" ht="30" customHeight="1">
      <c r="A687" s="447">
        <v>96165</v>
      </c>
      <c r="B687" s="448" t="s">
        <v>17145</v>
      </c>
      <c r="C687" s="449" t="s">
        <v>2572</v>
      </c>
      <c r="D687" s="450">
        <v>171.36</v>
      </c>
      <c r="E687" s="450">
        <v>59.41</v>
      </c>
      <c r="F687" s="450" t="s">
        <v>17146</v>
      </c>
    </row>
    <row r="688" spans="1:6" ht="30" customHeight="1">
      <c r="A688" s="447">
        <v>96166</v>
      </c>
      <c r="B688" s="448" t="s">
        <v>17147</v>
      </c>
      <c r="C688" s="449" t="s">
        <v>2572</v>
      </c>
      <c r="D688" s="450">
        <v>218.63</v>
      </c>
      <c r="E688" s="450">
        <v>76.319999999999993</v>
      </c>
      <c r="F688" s="450" t="s">
        <v>17148</v>
      </c>
    </row>
    <row r="689" spans="1:6" ht="30" customHeight="1">
      <c r="A689" s="447">
        <v>96167</v>
      </c>
      <c r="B689" s="448" t="s">
        <v>17149</v>
      </c>
      <c r="C689" s="449" t="s">
        <v>2572</v>
      </c>
      <c r="D689" s="450">
        <v>238.33999999999997</v>
      </c>
      <c r="E689" s="450">
        <v>87.12</v>
      </c>
      <c r="F689" s="450" t="s">
        <v>17150</v>
      </c>
    </row>
    <row r="690" spans="1:6" ht="30" customHeight="1">
      <c r="A690" s="447">
        <v>96168</v>
      </c>
      <c r="B690" s="448" t="s">
        <v>17151</v>
      </c>
      <c r="C690" s="449" t="s">
        <v>2572</v>
      </c>
      <c r="D690" s="450">
        <v>111.13999999999999</v>
      </c>
      <c r="E690" s="450">
        <v>36.68</v>
      </c>
      <c r="F690" s="450" t="s">
        <v>17152</v>
      </c>
    </row>
    <row r="691" spans="1:6" ht="30" customHeight="1">
      <c r="A691" s="447">
        <v>96169</v>
      </c>
      <c r="B691" s="448" t="s">
        <v>17153</v>
      </c>
      <c r="C691" s="449" t="s">
        <v>2572</v>
      </c>
      <c r="D691" s="450">
        <v>167.82999999999998</v>
      </c>
      <c r="E691" s="450">
        <v>53.24</v>
      </c>
      <c r="F691" s="450" t="s">
        <v>17154</v>
      </c>
    </row>
    <row r="692" spans="1:6" ht="30" customHeight="1">
      <c r="A692" s="447">
        <v>96170</v>
      </c>
      <c r="B692" s="448" t="s">
        <v>17155</v>
      </c>
      <c r="C692" s="449" t="s">
        <v>2572</v>
      </c>
      <c r="D692" s="450">
        <v>214.01</v>
      </c>
      <c r="E692" s="450">
        <v>69.040000000000006</v>
      </c>
      <c r="F692" s="450" t="s">
        <v>17156</v>
      </c>
    </row>
    <row r="693" spans="1:6" ht="30" customHeight="1">
      <c r="A693" s="447">
        <v>96171</v>
      </c>
      <c r="B693" s="448" t="s">
        <v>17157</v>
      </c>
      <c r="C693" s="449" t="s">
        <v>2572</v>
      </c>
      <c r="D693" s="450">
        <v>232.04000000000002</v>
      </c>
      <c r="E693" s="450">
        <v>77.52</v>
      </c>
      <c r="F693" s="450" t="s">
        <v>17158</v>
      </c>
    </row>
    <row r="694" spans="1:6" ht="30" customHeight="1">
      <c r="A694" s="447">
        <v>96172</v>
      </c>
      <c r="B694" s="448" t="s">
        <v>17159</v>
      </c>
      <c r="C694" s="449" t="s">
        <v>2572</v>
      </c>
      <c r="D694" s="450">
        <v>124.79</v>
      </c>
      <c r="E694" s="450">
        <v>56.92</v>
      </c>
      <c r="F694" s="450" t="s">
        <v>17160</v>
      </c>
    </row>
    <row r="695" spans="1:6" ht="30" customHeight="1">
      <c r="A695" s="447">
        <v>96173</v>
      </c>
      <c r="B695" s="448" t="s">
        <v>17161</v>
      </c>
      <c r="C695" s="449" t="s">
        <v>2572</v>
      </c>
      <c r="D695" s="450">
        <v>185.94</v>
      </c>
      <c r="E695" s="450">
        <v>79.63</v>
      </c>
      <c r="F695" s="450" t="s">
        <v>17162</v>
      </c>
    </row>
    <row r="696" spans="1:6" ht="30" customHeight="1">
      <c r="A696" s="447">
        <v>96174</v>
      </c>
      <c r="B696" s="448" t="s">
        <v>17163</v>
      </c>
      <c r="C696" s="449" t="s">
        <v>2572</v>
      </c>
      <c r="D696" s="450">
        <v>240.15999999999997</v>
      </c>
      <c r="E696" s="450">
        <v>104.67</v>
      </c>
      <c r="F696" s="450" t="s">
        <v>17164</v>
      </c>
    </row>
    <row r="697" spans="1:6" ht="30" customHeight="1">
      <c r="A697" s="447">
        <v>96175</v>
      </c>
      <c r="B697" s="448" t="s">
        <v>17165</v>
      </c>
      <c r="C697" s="449" t="s">
        <v>2572</v>
      </c>
      <c r="D697" s="450">
        <v>267.67999999999995</v>
      </c>
      <c r="E697" s="450">
        <v>124.03</v>
      </c>
      <c r="F697" s="450" t="s">
        <v>17166</v>
      </c>
    </row>
    <row r="698" spans="1:6" ht="30" customHeight="1">
      <c r="A698" s="447">
        <v>96176</v>
      </c>
      <c r="B698" s="448" t="s">
        <v>17167</v>
      </c>
      <c r="C698" s="449" t="s">
        <v>2572</v>
      </c>
      <c r="D698" s="450">
        <v>117.72999999999999</v>
      </c>
      <c r="E698" s="450">
        <v>44.74</v>
      </c>
      <c r="F698" s="450" t="s">
        <v>17168</v>
      </c>
    </row>
    <row r="699" spans="1:6" ht="30" customHeight="1">
      <c r="A699" s="447">
        <v>96177</v>
      </c>
      <c r="B699" s="448" t="s">
        <v>17169</v>
      </c>
      <c r="C699" s="449" t="s">
        <v>2572</v>
      </c>
      <c r="D699" s="450">
        <v>175.88</v>
      </c>
      <c r="E699" s="450">
        <v>63.07</v>
      </c>
      <c r="F699" s="450" t="s">
        <v>17170</v>
      </c>
    </row>
    <row r="700" spans="1:6" ht="30" customHeight="1">
      <c r="A700" s="447">
        <v>96178</v>
      </c>
      <c r="B700" s="448" t="s">
        <v>17171</v>
      </c>
      <c r="C700" s="449" t="s">
        <v>2572</v>
      </c>
      <c r="D700" s="450">
        <v>223.96</v>
      </c>
      <c r="E700" s="450">
        <v>80.66</v>
      </c>
      <c r="F700" s="450" t="s">
        <v>17172</v>
      </c>
    </row>
    <row r="701" spans="1:6" ht="30" customHeight="1">
      <c r="A701" s="447">
        <v>96179</v>
      </c>
      <c r="B701" s="448" t="s">
        <v>17173</v>
      </c>
      <c r="C701" s="449" t="s">
        <v>2572</v>
      </c>
      <c r="D701" s="450">
        <v>244.13</v>
      </c>
      <c r="E701" s="450">
        <v>91.82</v>
      </c>
      <c r="F701" s="450" t="s">
        <v>17174</v>
      </c>
    </row>
    <row r="702" spans="1:6" ht="30" customHeight="1">
      <c r="A702" s="447">
        <v>96180</v>
      </c>
      <c r="B702" s="448" t="s">
        <v>17175</v>
      </c>
      <c r="C702" s="449" t="s">
        <v>2572</v>
      </c>
      <c r="D702" s="450">
        <v>114</v>
      </c>
      <c r="E702" s="450">
        <v>39.020000000000003</v>
      </c>
      <c r="F702" s="450" t="s">
        <v>17176</v>
      </c>
    </row>
    <row r="703" spans="1:6" ht="30" customHeight="1">
      <c r="A703" s="447">
        <v>96181</v>
      </c>
      <c r="B703" s="448" t="s">
        <v>17177</v>
      </c>
      <c r="C703" s="449" t="s">
        <v>2572</v>
      </c>
      <c r="D703" s="450">
        <v>171.2</v>
      </c>
      <c r="E703" s="450">
        <v>55.92</v>
      </c>
      <c r="F703" s="450" t="s">
        <v>17178</v>
      </c>
    </row>
    <row r="704" spans="1:6" ht="30" customHeight="1">
      <c r="A704" s="447">
        <v>96182</v>
      </c>
      <c r="B704" s="448" t="s">
        <v>17179</v>
      </c>
      <c r="C704" s="449" t="s">
        <v>2572</v>
      </c>
      <c r="D704" s="450">
        <v>217.51</v>
      </c>
      <c r="E704" s="450">
        <v>71.39</v>
      </c>
      <c r="F704" s="450" t="s">
        <v>16945</v>
      </c>
    </row>
    <row r="705" spans="1:6" ht="30" customHeight="1">
      <c r="A705" s="447">
        <v>96183</v>
      </c>
      <c r="B705" s="448" t="s">
        <v>17180</v>
      </c>
      <c r="C705" s="449" t="s">
        <v>2572</v>
      </c>
      <c r="D705" s="450">
        <v>235.97000000000003</v>
      </c>
      <c r="E705" s="450">
        <v>80.709999999999994</v>
      </c>
      <c r="F705" s="450" t="s">
        <v>17181</v>
      </c>
    </row>
    <row r="706" spans="1:6">
      <c r="A706" s="442"/>
      <c r="B706" s="446" t="s">
        <v>2699</v>
      </c>
      <c r="C706" s="444"/>
      <c r="D706" s="445" t="s">
        <v>2587</v>
      </c>
      <c r="E706" s="445" t="s">
        <v>2587</v>
      </c>
      <c r="F706" s="445"/>
    </row>
    <row r="707" spans="1:6">
      <c r="A707" s="442"/>
      <c r="B707" s="446" t="s">
        <v>1134</v>
      </c>
      <c r="C707" s="444"/>
      <c r="D707" s="445" t="s">
        <v>2587</v>
      </c>
      <c r="E707" s="445" t="s">
        <v>2587</v>
      </c>
      <c r="F707" s="445"/>
    </row>
    <row r="708" spans="1:6" ht="45" customHeight="1">
      <c r="A708" s="447">
        <v>90877</v>
      </c>
      <c r="B708" s="448" t="s">
        <v>2950</v>
      </c>
      <c r="C708" s="449" t="s">
        <v>2572</v>
      </c>
      <c r="D708" s="450">
        <v>25.669999999999995</v>
      </c>
      <c r="E708" s="450">
        <v>10.31</v>
      </c>
      <c r="F708" s="450" t="s">
        <v>13094</v>
      </c>
    </row>
    <row r="709" spans="1:6" ht="45" customHeight="1">
      <c r="A709" s="447">
        <v>90878</v>
      </c>
      <c r="B709" s="448" t="s">
        <v>2951</v>
      </c>
      <c r="C709" s="449" t="s">
        <v>2572</v>
      </c>
      <c r="D709" s="450">
        <v>24.79</v>
      </c>
      <c r="E709" s="450">
        <v>9.49</v>
      </c>
      <c r="F709" s="450" t="s">
        <v>17126</v>
      </c>
    </row>
    <row r="710" spans="1:6" ht="45" customHeight="1">
      <c r="A710" s="447">
        <v>90880</v>
      </c>
      <c r="B710" s="448" t="s">
        <v>2952</v>
      </c>
      <c r="C710" s="449" t="s">
        <v>2572</v>
      </c>
      <c r="D710" s="450">
        <v>29.679999999999996</v>
      </c>
      <c r="E710" s="450">
        <v>20.69</v>
      </c>
      <c r="F710" s="450" t="s">
        <v>14852</v>
      </c>
    </row>
    <row r="711" spans="1:6" ht="45" customHeight="1">
      <c r="A711" s="447">
        <v>90881</v>
      </c>
      <c r="B711" s="448" t="s">
        <v>2953</v>
      </c>
      <c r="C711" s="449" t="s">
        <v>2572</v>
      </c>
      <c r="D711" s="450">
        <v>27.889999999999997</v>
      </c>
      <c r="E711" s="450">
        <v>18.05</v>
      </c>
      <c r="F711" s="450" t="s">
        <v>16144</v>
      </c>
    </row>
    <row r="712" spans="1:6" ht="45" customHeight="1">
      <c r="A712" s="447">
        <v>90883</v>
      </c>
      <c r="B712" s="448" t="s">
        <v>2954</v>
      </c>
      <c r="C712" s="449" t="s">
        <v>2572</v>
      </c>
      <c r="D712" s="450">
        <v>47.269999999999996</v>
      </c>
      <c r="E712" s="450">
        <v>9.92</v>
      </c>
      <c r="F712" s="450" t="s">
        <v>15536</v>
      </c>
    </row>
    <row r="713" spans="1:6" ht="45" customHeight="1">
      <c r="A713" s="447">
        <v>90884</v>
      </c>
      <c r="B713" s="448" t="s">
        <v>2955</v>
      </c>
      <c r="C713" s="449" t="s">
        <v>2572</v>
      </c>
      <c r="D713" s="450">
        <v>46.3</v>
      </c>
      <c r="E713" s="450">
        <v>8.92</v>
      </c>
      <c r="F713" s="450" t="s">
        <v>17127</v>
      </c>
    </row>
    <row r="714" spans="1:6" ht="45" customHeight="1">
      <c r="A714" s="447">
        <v>90885</v>
      </c>
      <c r="B714" s="448" t="s">
        <v>2956</v>
      </c>
      <c r="C714" s="449" t="s">
        <v>2572</v>
      </c>
      <c r="D714" s="450">
        <v>45.879999999999995</v>
      </c>
      <c r="E714" s="450">
        <v>8.4499999999999993</v>
      </c>
      <c r="F714" s="450" t="s">
        <v>17128</v>
      </c>
    </row>
    <row r="715" spans="1:6" ht="45" customHeight="1">
      <c r="A715" s="447">
        <v>90886</v>
      </c>
      <c r="B715" s="448" t="s">
        <v>2957</v>
      </c>
      <c r="C715" s="449" t="s">
        <v>2572</v>
      </c>
      <c r="D715" s="450">
        <v>95.05</v>
      </c>
      <c r="E715" s="450">
        <v>12.05</v>
      </c>
      <c r="F715" s="450" t="s">
        <v>14995</v>
      </c>
    </row>
    <row r="716" spans="1:6" ht="45" customHeight="1">
      <c r="A716" s="447">
        <v>90887</v>
      </c>
      <c r="B716" s="448" t="s">
        <v>2958</v>
      </c>
      <c r="C716" s="449" t="s">
        <v>2572</v>
      </c>
      <c r="D716" s="450">
        <v>94.050000000000011</v>
      </c>
      <c r="E716" s="450">
        <v>10.85</v>
      </c>
      <c r="F716" s="450" t="s">
        <v>17129</v>
      </c>
    </row>
    <row r="717" spans="1:6" ht="45" customHeight="1">
      <c r="A717" s="447">
        <v>90888</v>
      </c>
      <c r="B717" s="448" t="s">
        <v>2959</v>
      </c>
      <c r="C717" s="449" t="s">
        <v>2572</v>
      </c>
      <c r="D717" s="450">
        <v>93.600000000000009</v>
      </c>
      <c r="E717" s="450">
        <v>10.33</v>
      </c>
      <c r="F717" s="450" t="s">
        <v>17130</v>
      </c>
    </row>
    <row r="718" spans="1:6" ht="45" customHeight="1">
      <c r="A718" s="447">
        <v>90889</v>
      </c>
      <c r="B718" s="448" t="s">
        <v>2960</v>
      </c>
      <c r="C718" s="449" t="s">
        <v>2572</v>
      </c>
      <c r="D718" s="450">
        <v>111.74000000000001</v>
      </c>
      <c r="E718" s="450">
        <v>14.29</v>
      </c>
      <c r="F718" s="450" t="s">
        <v>17131</v>
      </c>
    </row>
    <row r="719" spans="1:6" ht="45" customHeight="1">
      <c r="A719" s="447">
        <v>90890</v>
      </c>
      <c r="B719" s="448" t="s">
        <v>2961</v>
      </c>
      <c r="C719" s="449" t="s">
        <v>2572</v>
      </c>
      <c r="D719" s="450">
        <v>110.36</v>
      </c>
      <c r="E719" s="450">
        <v>12.28</v>
      </c>
      <c r="F719" s="450" t="s">
        <v>17132</v>
      </c>
    </row>
    <row r="720" spans="1:6" ht="45" customHeight="1">
      <c r="A720" s="447">
        <v>90891</v>
      </c>
      <c r="B720" s="448" t="s">
        <v>2962</v>
      </c>
      <c r="C720" s="449" t="s">
        <v>2572</v>
      </c>
      <c r="D720" s="450">
        <v>109.74000000000001</v>
      </c>
      <c r="E720" s="450">
        <v>11.38</v>
      </c>
      <c r="F720" s="450" t="s">
        <v>17133</v>
      </c>
    </row>
    <row r="721" spans="1:6">
      <c r="A721" s="442"/>
      <c r="B721" s="446" t="s">
        <v>205</v>
      </c>
      <c r="C721" s="444"/>
      <c r="D721" s="445" t="s">
        <v>2587</v>
      </c>
      <c r="E721" s="445" t="s">
        <v>2587</v>
      </c>
      <c r="F721" s="445"/>
    </row>
    <row r="722" spans="1:6" ht="45" customHeight="1">
      <c r="A722" s="447">
        <v>89198</v>
      </c>
      <c r="B722" s="448" t="s">
        <v>2963</v>
      </c>
      <c r="C722" s="449" t="s">
        <v>2572</v>
      </c>
      <c r="D722" s="450">
        <v>60.419999999999995</v>
      </c>
      <c r="E722" s="450">
        <v>10.54</v>
      </c>
      <c r="F722" s="450" t="s">
        <v>17112</v>
      </c>
    </row>
    <row r="723" spans="1:6" ht="45" customHeight="1">
      <c r="A723" s="447">
        <v>89201</v>
      </c>
      <c r="B723" s="448" t="s">
        <v>2966</v>
      </c>
      <c r="C723" s="449" t="s">
        <v>2572</v>
      </c>
      <c r="D723" s="450">
        <v>50.22</v>
      </c>
      <c r="E723" s="450">
        <v>5.85</v>
      </c>
      <c r="F723" s="450" t="s">
        <v>17114</v>
      </c>
    </row>
    <row r="724" spans="1:6" ht="45" customHeight="1">
      <c r="A724" s="447">
        <v>89204</v>
      </c>
      <c r="B724" s="448" t="s">
        <v>2969</v>
      </c>
      <c r="C724" s="449" t="s">
        <v>2572</v>
      </c>
      <c r="D724" s="450">
        <v>46.75</v>
      </c>
      <c r="E724" s="450">
        <v>3.98</v>
      </c>
      <c r="F724" s="450" t="s">
        <v>11774</v>
      </c>
    </row>
    <row r="725" spans="1:6" ht="45" customHeight="1">
      <c r="A725" s="447">
        <v>89199</v>
      </c>
      <c r="B725" s="448" t="s">
        <v>2964</v>
      </c>
      <c r="C725" s="449" t="s">
        <v>2572</v>
      </c>
      <c r="D725" s="450">
        <v>80</v>
      </c>
      <c r="E725" s="450">
        <v>13.08</v>
      </c>
      <c r="F725" s="450" t="s">
        <v>17113</v>
      </c>
    </row>
    <row r="726" spans="1:6" ht="45" customHeight="1">
      <c r="A726" s="447">
        <v>89202</v>
      </c>
      <c r="B726" s="448" t="s">
        <v>2967</v>
      </c>
      <c r="C726" s="449" t="s">
        <v>2572</v>
      </c>
      <c r="D726" s="450">
        <v>66.069999999999993</v>
      </c>
      <c r="E726" s="450">
        <v>6.32</v>
      </c>
      <c r="F726" s="450" t="s">
        <v>17115</v>
      </c>
    </row>
    <row r="727" spans="1:6" ht="45" customHeight="1">
      <c r="A727" s="447">
        <v>89205</v>
      </c>
      <c r="B727" s="448" t="s">
        <v>2970</v>
      </c>
      <c r="C727" s="449" t="s">
        <v>2572</v>
      </c>
      <c r="D727" s="450">
        <v>61.999999999999993</v>
      </c>
      <c r="E727" s="450">
        <v>4.13</v>
      </c>
      <c r="F727" s="450" t="s">
        <v>17117</v>
      </c>
    </row>
    <row r="728" spans="1:6" ht="45" customHeight="1">
      <c r="A728" s="447">
        <v>89200</v>
      </c>
      <c r="B728" s="448" t="s">
        <v>2965</v>
      </c>
      <c r="C728" s="449" t="s">
        <v>2572</v>
      </c>
      <c r="D728" s="450">
        <v>189.83999999999997</v>
      </c>
      <c r="E728" s="450">
        <v>28.14</v>
      </c>
      <c r="F728" s="450" t="s">
        <v>14965</v>
      </c>
    </row>
    <row r="729" spans="1:6" ht="45" customHeight="1">
      <c r="A729" s="447">
        <v>89203</v>
      </c>
      <c r="B729" s="448" t="s">
        <v>2968</v>
      </c>
      <c r="C729" s="449" t="s">
        <v>2572</v>
      </c>
      <c r="D729" s="450">
        <v>157.65</v>
      </c>
      <c r="E729" s="450">
        <v>9.84</v>
      </c>
      <c r="F729" s="450" t="s">
        <v>17116</v>
      </c>
    </row>
    <row r="730" spans="1:6" ht="45" customHeight="1">
      <c r="A730" s="447">
        <v>89206</v>
      </c>
      <c r="B730" s="448" t="s">
        <v>2971</v>
      </c>
      <c r="C730" s="449" t="s">
        <v>2572</v>
      </c>
      <c r="D730" s="450">
        <v>149.97999999999999</v>
      </c>
      <c r="E730" s="450">
        <v>5.53</v>
      </c>
      <c r="F730" s="450" t="s">
        <v>17118</v>
      </c>
    </row>
    <row r="731" spans="1:6">
      <c r="A731" s="442"/>
      <c r="B731" s="538" t="s">
        <v>21007</v>
      </c>
      <c r="C731" s="444"/>
      <c r="D731" s="445" t="s">
        <v>2587</v>
      </c>
      <c r="E731" s="445" t="s">
        <v>2587</v>
      </c>
      <c r="F731" s="445"/>
    </row>
    <row r="732" spans="1:6" ht="30" customHeight="1">
      <c r="A732" s="447">
        <v>95601</v>
      </c>
      <c r="B732" s="448" t="s">
        <v>2972</v>
      </c>
      <c r="C732" s="449" t="s">
        <v>2570</v>
      </c>
      <c r="D732" s="450">
        <v>5.2199999999999989</v>
      </c>
      <c r="E732" s="450">
        <v>12.48</v>
      </c>
      <c r="F732" s="450" t="s">
        <v>15007</v>
      </c>
    </row>
    <row r="733" spans="1:6" ht="30" customHeight="1">
      <c r="A733" s="447">
        <v>95602</v>
      </c>
      <c r="B733" s="448" t="s">
        <v>2973</v>
      </c>
      <c r="C733" s="449" t="s">
        <v>2570</v>
      </c>
      <c r="D733" s="450">
        <v>6.9700000000000006</v>
      </c>
      <c r="E733" s="450">
        <v>15.62</v>
      </c>
      <c r="F733" s="450" t="s">
        <v>13057</v>
      </c>
    </row>
    <row r="734" spans="1:6" ht="30" customHeight="1">
      <c r="A734" s="447">
        <v>95603</v>
      </c>
      <c r="B734" s="448" t="s">
        <v>2974</v>
      </c>
      <c r="C734" s="449" t="s">
        <v>2570</v>
      </c>
      <c r="D734" s="450">
        <v>9.2199999999999989</v>
      </c>
      <c r="E734" s="450">
        <v>20.43</v>
      </c>
      <c r="F734" s="450" t="s">
        <v>16808</v>
      </c>
    </row>
    <row r="735" spans="1:6" ht="30" customHeight="1">
      <c r="A735" s="447">
        <v>95604</v>
      </c>
      <c r="B735" s="448" t="s">
        <v>2975</v>
      </c>
      <c r="C735" s="449" t="s">
        <v>2570</v>
      </c>
      <c r="D735" s="450">
        <v>12.16</v>
      </c>
      <c r="E735" s="450">
        <v>26.87</v>
      </c>
      <c r="F735" s="450" t="s">
        <v>12713</v>
      </c>
    </row>
    <row r="736" spans="1:6" ht="30" customHeight="1">
      <c r="A736" s="447">
        <v>95605</v>
      </c>
      <c r="B736" s="448" t="s">
        <v>2976</v>
      </c>
      <c r="C736" s="449" t="s">
        <v>2570</v>
      </c>
      <c r="D736" s="450">
        <v>19.200000000000003</v>
      </c>
      <c r="E736" s="450">
        <v>42.01</v>
      </c>
      <c r="F736" s="450" t="s">
        <v>17134</v>
      </c>
    </row>
    <row r="737" spans="1:6">
      <c r="A737" s="442"/>
      <c r="B737" s="446" t="s">
        <v>206</v>
      </c>
      <c r="C737" s="444"/>
      <c r="D737" s="445" t="s">
        <v>2587</v>
      </c>
      <c r="E737" s="445" t="s">
        <v>2587</v>
      </c>
      <c r="F737" s="445"/>
    </row>
    <row r="738" spans="1:6" ht="15" customHeight="1">
      <c r="A738" s="447">
        <v>83513</v>
      </c>
      <c r="B738" s="448" t="s">
        <v>2977</v>
      </c>
      <c r="C738" s="449" t="s">
        <v>2569</v>
      </c>
      <c r="D738" s="450">
        <v>8.32</v>
      </c>
      <c r="E738" s="450">
        <v>0.53</v>
      </c>
      <c r="F738" s="450" t="s">
        <v>14180</v>
      </c>
    </row>
    <row r="739" spans="1:6" ht="15" customHeight="1">
      <c r="A739" s="447">
        <v>83514</v>
      </c>
      <c r="B739" s="448" t="s">
        <v>848</v>
      </c>
      <c r="C739" s="449" t="s">
        <v>2569</v>
      </c>
      <c r="D739" s="450">
        <v>7.62</v>
      </c>
      <c r="E739" s="450">
        <v>0.16</v>
      </c>
      <c r="F739" s="450" t="s">
        <v>17631</v>
      </c>
    </row>
    <row r="740" spans="1:6" ht="15" customHeight="1">
      <c r="A740" s="447">
        <v>95607</v>
      </c>
      <c r="B740" s="448" t="s">
        <v>2978</v>
      </c>
      <c r="C740" s="449" t="s">
        <v>2570</v>
      </c>
      <c r="D740" s="450">
        <v>2.2200000000000002</v>
      </c>
      <c r="E740" s="450">
        <v>3.31</v>
      </c>
      <c r="F740" s="450" t="s">
        <v>12701</v>
      </c>
    </row>
    <row r="741" spans="1:6" ht="15" customHeight="1">
      <c r="A741" s="447">
        <v>95608</v>
      </c>
      <c r="B741" s="448" t="s">
        <v>2979</v>
      </c>
      <c r="C741" s="449" t="s">
        <v>2570</v>
      </c>
      <c r="D741" s="450">
        <v>2.6</v>
      </c>
      <c r="E741" s="450">
        <v>3.77</v>
      </c>
      <c r="F741" s="450" t="s">
        <v>13646</v>
      </c>
    </row>
    <row r="742" spans="1:6" ht="15" customHeight="1">
      <c r="A742" s="447">
        <v>95609</v>
      </c>
      <c r="B742" s="448" t="s">
        <v>2980</v>
      </c>
      <c r="C742" s="449" t="s">
        <v>2570</v>
      </c>
      <c r="D742" s="450">
        <v>2.91</v>
      </c>
      <c r="E742" s="450">
        <v>4.2</v>
      </c>
      <c r="F742" s="450" t="s">
        <v>11478</v>
      </c>
    </row>
    <row r="743" spans="1:6">
      <c r="A743" s="442"/>
      <c r="B743" s="446" t="s">
        <v>207</v>
      </c>
      <c r="C743" s="444"/>
      <c r="D743" s="445" t="s">
        <v>2587</v>
      </c>
      <c r="E743" s="445" t="s">
        <v>2587</v>
      </c>
      <c r="F743" s="445"/>
    </row>
    <row r="744" spans="1:6" ht="45" customHeight="1">
      <c r="A744" s="447">
        <v>97751</v>
      </c>
      <c r="B744" s="448" t="s">
        <v>17012</v>
      </c>
      <c r="C744" s="449" t="s">
        <v>2568</v>
      </c>
      <c r="D744" s="450">
        <v>368.49</v>
      </c>
      <c r="E744" s="450">
        <v>225.87</v>
      </c>
      <c r="F744" s="450" t="s">
        <v>17013</v>
      </c>
    </row>
    <row r="745" spans="1:6" ht="45" customHeight="1">
      <c r="A745" s="447">
        <v>97755</v>
      </c>
      <c r="B745" s="448" t="s">
        <v>17020</v>
      </c>
      <c r="C745" s="449" t="s">
        <v>2568</v>
      </c>
      <c r="D745" s="450">
        <v>356.15999999999997</v>
      </c>
      <c r="E745" s="450">
        <v>221.51</v>
      </c>
      <c r="F745" s="450" t="s">
        <v>17021</v>
      </c>
    </row>
    <row r="746" spans="1:6" ht="45" customHeight="1">
      <c r="A746" s="447">
        <v>97759</v>
      </c>
      <c r="B746" s="448" t="s">
        <v>17028</v>
      </c>
      <c r="C746" s="449" t="s">
        <v>2568</v>
      </c>
      <c r="D746" s="450">
        <v>353.15</v>
      </c>
      <c r="E746" s="450">
        <v>224.22</v>
      </c>
      <c r="F746" s="450" t="s">
        <v>17029</v>
      </c>
    </row>
    <row r="747" spans="1:6" ht="45" customHeight="1">
      <c r="A747" s="447">
        <v>97752</v>
      </c>
      <c r="B747" s="448" t="s">
        <v>17014</v>
      </c>
      <c r="C747" s="449" t="s">
        <v>2568</v>
      </c>
      <c r="D747" s="450">
        <v>355.77</v>
      </c>
      <c r="E747" s="450">
        <v>206.53</v>
      </c>
      <c r="F747" s="450" t="s">
        <v>17015</v>
      </c>
    </row>
    <row r="748" spans="1:6" ht="45" customHeight="1">
      <c r="A748" s="447">
        <v>97756</v>
      </c>
      <c r="B748" s="448" t="s">
        <v>17022</v>
      </c>
      <c r="C748" s="449" t="s">
        <v>2568</v>
      </c>
      <c r="D748" s="450">
        <v>345.69</v>
      </c>
      <c r="E748" s="450">
        <v>202.45</v>
      </c>
      <c r="F748" s="450" t="s">
        <v>17023</v>
      </c>
    </row>
    <row r="749" spans="1:6" ht="45" customHeight="1">
      <c r="A749" s="447">
        <v>97760</v>
      </c>
      <c r="B749" s="448" t="s">
        <v>17030</v>
      </c>
      <c r="C749" s="449" t="s">
        <v>2568</v>
      </c>
      <c r="D749" s="450">
        <v>337.54999999999995</v>
      </c>
      <c r="E749" s="450">
        <v>203.12</v>
      </c>
      <c r="F749" s="450" t="s">
        <v>17031</v>
      </c>
    </row>
    <row r="750" spans="1:6" ht="45" customHeight="1">
      <c r="A750" s="447">
        <v>97753</v>
      </c>
      <c r="B750" s="448" t="s">
        <v>17016</v>
      </c>
      <c r="C750" s="449" t="s">
        <v>2568</v>
      </c>
      <c r="D750" s="450">
        <v>337.78999999999996</v>
      </c>
      <c r="E750" s="450">
        <v>179.89</v>
      </c>
      <c r="F750" s="450" t="s">
        <v>17017</v>
      </c>
    </row>
    <row r="751" spans="1:6" ht="45" customHeight="1">
      <c r="A751" s="447">
        <v>97757</v>
      </c>
      <c r="B751" s="448" t="s">
        <v>17024</v>
      </c>
      <c r="C751" s="449" t="s">
        <v>2568</v>
      </c>
      <c r="D751" s="450">
        <v>325.35000000000002</v>
      </c>
      <c r="E751" s="450">
        <v>175.51</v>
      </c>
      <c r="F751" s="450" t="s">
        <v>17025</v>
      </c>
    </row>
    <row r="752" spans="1:6" ht="45" customHeight="1">
      <c r="A752" s="447">
        <v>97761</v>
      </c>
      <c r="B752" s="448" t="s">
        <v>17032</v>
      </c>
      <c r="C752" s="449" t="s">
        <v>2568</v>
      </c>
      <c r="D752" s="450">
        <v>314.37</v>
      </c>
      <c r="E752" s="450">
        <v>174.43</v>
      </c>
      <c r="F752" s="450" t="s">
        <v>17033</v>
      </c>
    </row>
    <row r="753" spans="1:6" ht="45" customHeight="1">
      <c r="A753" s="447">
        <v>97754</v>
      </c>
      <c r="B753" s="448" t="s">
        <v>17018</v>
      </c>
      <c r="C753" s="449" t="s">
        <v>2568</v>
      </c>
      <c r="D753" s="450">
        <v>325.94000000000005</v>
      </c>
      <c r="E753" s="450">
        <v>162.47999999999999</v>
      </c>
      <c r="F753" s="450" t="s">
        <v>17019</v>
      </c>
    </row>
    <row r="754" spans="1:6" ht="45" customHeight="1">
      <c r="A754" s="447">
        <v>97758</v>
      </c>
      <c r="B754" s="448" t="s">
        <v>17026</v>
      </c>
      <c r="C754" s="449" t="s">
        <v>2568</v>
      </c>
      <c r="D754" s="450">
        <v>308.99</v>
      </c>
      <c r="E754" s="450">
        <v>157.4</v>
      </c>
      <c r="F754" s="450" t="s">
        <v>17027</v>
      </c>
    </row>
    <row r="755" spans="1:6" ht="45" customHeight="1">
      <c r="A755" s="447">
        <v>97762</v>
      </c>
      <c r="B755" s="448" t="s">
        <v>17034</v>
      </c>
      <c r="C755" s="449" t="s">
        <v>2568</v>
      </c>
      <c r="D755" s="450">
        <v>295.38</v>
      </c>
      <c r="E755" s="450">
        <v>155.33000000000001</v>
      </c>
      <c r="F755" s="450" t="s">
        <v>17035</v>
      </c>
    </row>
    <row r="756" spans="1:6" ht="45" customHeight="1">
      <c r="A756" s="447">
        <v>97763</v>
      </c>
      <c r="B756" s="448" t="s">
        <v>17036</v>
      </c>
      <c r="C756" s="449" t="s">
        <v>2568</v>
      </c>
      <c r="D756" s="450">
        <v>357.05999999999995</v>
      </c>
      <c r="E756" s="450">
        <v>200.97</v>
      </c>
      <c r="F756" s="450" t="s">
        <v>17037</v>
      </c>
    </row>
    <row r="757" spans="1:6" ht="45" customHeight="1">
      <c r="A757" s="447">
        <v>97767</v>
      </c>
      <c r="B757" s="448" t="s">
        <v>17044</v>
      </c>
      <c r="C757" s="449" t="s">
        <v>2568</v>
      </c>
      <c r="D757" s="450">
        <v>333.18</v>
      </c>
      <c r="E757" s="450">
        <v>111.24</v>
      </c>
      <c r="F757" s="450" t="s">
        <v>17045</v>
      </c>
    </row>
    <row r="758" spans="1:6" ht="45" customHeight="1">
      <c r="A758" s="447">
        <v>97771</v>
      </c>
      <c r="B758" s="448" t="s">
        <v>17052</v>
      </c>
      <c r="C758" s="449" t="s">
        <v>2568</v>
      </c>
      <c r="D758" s="450">
        <v>322.57</v>
      </c>
      <c r="E758" s="450">
        <v>103.06</v>
      </c>
      <c r="F758" s="450" t="s">
        <v>17053</v>
      </c>
    </row>
    <row r="759" spans="1:6" ht="45" customHeight="1">
      <c r="A759" s="447">
        <v>97764</v>
      </c>
      <c r="B759" s="448" t="s">
        <v>17038</v>
      </c>
      <c r="C759" s="449" t="s">
        <v>2568</v>
      </c>
      <c r="D759" s="450">
        <v>348.39</v>
      </c>
      <c r="E759" s="450">
        <v>122.66</v>
      </c>
      <c r="F759" s="450" t="s">
        <v>17039</v>
      </c>
    </row>
    <row r="760" spans="1:6" ht="45" customHeight="1">
      <c r="A760" s="447">
        <v>97768</v>
      </c>
      <c r="B760" s="448" t="s">
        <v>17046</v>
      </c>
      <c r="C760" s="449" t="s">
        <v>2568</v>
      </c>
      <c r="D760" s="450">
        <v>326.86</v>
      </c>
      <c r="E760" s="450">
        <v>105.86</v>
      </c>
      <c r="F760" s="450" t="s">
        <v>17047</v>
      </c>
    </row>
    <row r="761" spans="1:6" ht="45" customHeight="1">
      <c r="A761" s="447">
        <v>97772</v>
      </c>
      <c r="B761" s="448" t="s">
        <v>17054</v>
      </c>
      <c r="C761" s="449" t="s">
        <v>2568</v>
      </c>
      <c r="D761" s="450">
        <v>312.56</v>
      </c>
      <c r="E761" s="450">
        <v>98.11</v>
      </c>
      <c r="F761" s="450" t="s">
        <v>17055</v>
      </c>
    </row>
    <row r="762" spans="1:6" ht="45" customHeight="1">
      <c r="A762" s="447">
        <v>97765</v>
      </c>
      <c r="B762" s="448" t="s">
        <v>17040</v>
      </c>
      <c r="C762" s="449" t="s">
        <v>2568</v>
      </c>
      <c r="D762" s="450">
        <v>332.83</v>
      </c>
      <c r="E762" s="450">
        <v>110.87</v>
      </c>
      <c r="F762" s="450" t="s">
        <v>17041</v>
      </c>
    </row>
    <row r="763" spans="1:6" ht="45" customHeight="1">
      <c r="A763" s="447">
        <v>97769</v>
      </c>
      <c r="B763" s="448" t="s">
        <v>17048</v>
      </c>
      <c r="C763" s="449" t="s">
        <v>2568</v>
      </c>
      <c r="D763" s="450">
        <v>312.14999999999998</v>
      </c>
      <c r="E763" s="450">
        <v>97.62</v>
      </c>
      <c r="F763" s="450" t="s">
        <v>17049</v>
      </c>
    </row>
    <row r="764" spans="1:6" ht="45" customHeight="1">
      <c r="A764" s="447">
        <v>97773</v>
      </c>
      <c r="B764" s="448" t="s">
        <v>17056</v>
      </c>
      <c r="C764" s="449" t="s">
        <v>2568</v>
      </c>
      <c r="D764" s="450">
        <v>296.71000000000004</v>
      </c>
      <c r="E764" s="450">
        <v>90.76</v>
      </c>
      <c r="F764" s="450" t="s">
        <v>17057</v>
      </c>
    </row>
    <row r="765" spans="1:6" ht="45" customHeight="1">
      <c r="A765" s="447">
        <v>97766</v>
      </c>
      <c r="B765" s="448" t="s">
        <v>17042</v>
      </c>
      <c r="C765" s="449" t="s">
        <v>2568</v>
      </c>
      <c r="D765" s="450">
        <v>322.98</v>
      </c>
      <c r="E765" s="450">
        <v>103.56</v>
      </c>
      <c r="F765" s="450" t="s">
        <v>17043</v>
      </c>
    </row>
    <row r="766" spans="1:6" ht="45" customHeight="1">
      <c r="A766" s="447">
        <v>97770</v>
      </c>
      <c r="B766" s="448" t="s">
        <v>17050</v>
      </c>
      <c r="C766" s="449" t="s">
        <v>2568</v>
      </c>
      <c r="D766" s="450">
        <v>299.39999999999998</v>
      </c>
      <c r="E766" s="450">
        <v>91.61</v>
      </c>
      <c r="F766" s="450" t="s">
        <v>17051</v>
      </c>
    </row>
    <row r="767" spans="1:6" ht="45" customHeight="1">
      <c r="A767" s="447">
        <v>97774</v>
      </c>
      <c r="B767" s="448" t="s">
        <v>17058</v>
      </c>
      <c r="C767" s="449" t="s">
        <v>2568</v>
      </c>
      <c r="D767" s="450">
        <v>282.40999999999997</v>
      </c>
      <c r="E767" s="450">
        <v>85.3</v>
      </c>
      <c r="F767" s="450" t="s">
        <v>17059</v>
      </c>
    </row>
    <row r="768" spans="1:6" ht="45" customHeight="1">
      <c r="A768" s="447">
        <v>97775</v>
      </c>
      <c r="B768" s="448" t="s">
        <v>17060</v>
      </c>
      <c r="C768" s="449" t="s">
        <v>2568</v>
      </c>
      <c r="D768" s="450">
        <v>374.77</v>
      </c>
      <c r="E768" s="450">
        <v>160.16</v>
      </c>
      <c r="F768" s="450" t="s">
        <v>17061</v>
      </c>
    </row>
    <row r="769" spans="1:6" ht="45" customHeight="1">
      <c r="A769" s="447">
        <v>97779</v>
      </c>
      <c r="B769" s="448" t="s">
        <v>17068</v>
      </c>
      <c r="C769" s="449" t="s">
        <v>2568</v>
      </c>
      <c r="D769" s="450">
        <v>356.96</v>
      </c>
      <c r="E769" s="450">
        <v>157.69999999999999</v>
      </c>
      <c r="F769" s="450" t="s">
        <v>17069</v>
      </c>
    </row>
    <row r="770" spans="1:6" ht="45" customHeight="1">
      <c r="A770" s="447">
        <v>97783</v>
      </c>
      <c r="B770" s="448" t="s">
        <v>17076</v>
      </c>
      <c r="C770" s="449" t="s">
        <v>2568</v>
      </c>
      <c r="D770" s="450">
        <v>354.12000000000006</v>
      </c>
      <c r="E770" s="450">
        <v>161.69999999999999</v>
      </c>
      <c r="F770" s="450" t="s">
        <v>17077</v>
      </c>
    </row>
    <row r="771" spans="1:6" ht="45" customHeight="1">
      <c r="A771" s="447">
        <v>97776</v>
      </c>
      <c r="B771" s="448" t="s">
        <v>17062</v>
      </c>
      <c r="C771" s="449" t="s">
        <v>2568</v>
      </c>
      <c r="D771" s="450">
        <v>361.87</v>
      </c>
      <c r="E771" s="450">
        <v>141.38</v>
      </c>
      <c r="F771" s="450" t="s">
        <v>17063</v>
      </c>
    </row>
    <row r="772" spans="1:6" ht="45" customHeight="1">
      <c r="A772" s="447">
        <v>97780</v>
      </c>
      <c r="B772" s="448" t="s">
        <v>17070</v>
      </c>
      <c r="C772" s="449" t="s">
        <v>2568</v>
      </c>
      <c r="D772" s="450">
        <v>346.59000000000003</v>
      </c>
      <c r="E772" s="450">
        <v>139.4</v>
      </c>
      <c r="F772" s="450" t="s">
        <v>17071</v>
      </c>
    </row>
    <row r="773" spans="1:6" ht="45" customHeight="1">
      <c r="A773" s="447">
        <v>97784</v>
      </c>
      <c r="B773" s="448" t="s">
        <v>17078</v>
      </c>
      <c r="C773" s="449" t="s">
        <v>2568</v>
      </c>
      <c r="D773" s="450">
        <v>338.53999999999996</v>
      </c>
      <c r="E773" s="450">
        <v>142.30000000000001</v>
      </c>
      <c r="F773" s="450" t="s">
        <v>17079</v>
      </c>
    </row>
    <row r="774" spans="1:6" ht="45" customHeight="1">
      <c r="A774" s="447">
        <v>97777</v>
      </c>
      <c r="B774" s="448" t="s">
        <v>17064</v>
      </c>
      <c r="C774" s="449" t="s">
        <v>2568</v>
      </c>
      <c r="D774" s="450">
        <v>343.74</v>
      </c>
      <c r="E774" s="450">
        <v>116.14</v>
      </c>
      <c r="F774" s="450" t="s">
        <v>17065</v>
      </c>
    </row>
    <row r="775" spans="1:6" ht="45" customHeight="1">
      <c r="A775" s="447">
        <v>97781</v>
      </c>
      <c r="B775" s="448" t="s">
        <v>17072</v>
      </c>
      <c r="C775" s="449" t="s">
        <v>2568</v>
      </c>
      <c r="D775" s="450">
        <v>326.40000000000003</v>
      </c>
      <c r="E775" s="450">
        <v>114.77</v>
      </c>
      <c r="F775" s="450" t="s">
        <v>17073</v>
      </c>
    </row>
    <row r="776" spans="1:6" ht="45" customHeight="1">
      <c r="A776" s="447">
        <v>97785</v>
      </c>
      <c r="B776" s="448" t="s">
        <v>17080</v>
      </c>
      <c r="C776" s="449" t="s">
        <v>2568</v>
      </c>
      <c r="D776" s="450">
        <v>315.43</v>
      </c>
      <c r="E776" s="450">
        <v>116.5</v>
      </c>
      <c r="F776" s="450" t="s">
        <v>17081</v>
      </c>
    </row>
    <row r="777" spans="1:6" ht="45" customHeight="1">
      <c r="A777" s="447">
        <v>97778</v>
      </c>
      <c r="B777" s="448" t="s">
        <v>17066</v>
      </c>
      <c r="C777" s="449" t="s">
        <v>2568</v>
      </c>
      <c r="D777" s="450">
        <v>331.92</v>
      </c>
      <c r="E777" s="450">
        <v>100.02</v>
      </c>
      <c r="F777" s="450" t="s">
        <v>17067</v>
      </c>
    </row>
    <row r="778" spans="1:6" ht="45" customHeight="1">
      <c r="A778" s="447">
        <v>97782</v>
      </c>
      <c r="B778" s="448" t="s">
        <v>17074</v>
      </c>
      <c r="C778" s="449" t="s">
        <v>2568</v>
      </c>
      <c r="D778" s="450">
        <v>310.08</v>
      </c>
      <c r="E778" s="450">
        <v>99.01</v>
      </c>
      <c r="F778" s="450" t="s">
        <v>17075</v>
      </c>
    </row>
    <row r="779" spans="1:6" ht="45" customHeight="1">
      <c r="A779" s="447">
        <v>97786</v>
      </c>
      <c r="B779" s="448" t="s">
        <v>17082</v>
      </c>
      <c r="C779" s="449" t="s">
        <v>2568</v>
      </c>
      <c r="D779" s="450">
        <v>296.47000000000003</v>
      </c>
      <c r="E779" s="450">
        <v>100.13</v>
      </c>
      <c r="F779" s="450" t="s">
        <v>17083</v>
      </c>
    </row>
    <row r="780" spans="1:6" ht="45" customHeight="1">
      <c r="A780" s="447">
        <v>97787</v>
      </c>
      <c r="B780" s="448" t="s">
        <v>17084</v>
      </c>
      <c r="C780" s="449" t="s">
        <v>2568</v>
      </c>
      <c r="D780" s="450">
        <v>366.04</v>
      </c>
      <c r="E780" s="450">
        <v>66</v>
      </c>
      <c r="F780" s="450" t="s">
        <v>17085</v>
      </c>
    </row>
    <row r="781" spans="1:6" ht="45" customHeight="1">
      <c r="A781" s="447">
        <v>97791</v>
      </c>
      <c r="B781" s="448" t="s">
        <v>17092</v>
      </c>
      <c r="C781" s="449" t="s">
        <v>2568</v>
      </c>
      <c r="D781" s="450">
        <v>333.94000000000005</v>
      </c>
      <c r="E781" s="450">
        <v>47.47</v>
      </c>
      <c r="F781" s="450" t="s">
        <v>17093</v>
      </c>
    </row>
    <row r="782" spans="1:6" ht="45" customHeight="1">
      <c r="A782" s="447">
        <v>97795</v>
      </c>
      <c r="B782" s="448" t="s">
        <v>17100</v>
      </c>
      <c r="C782" s="449" t="s">
        <v>2568</v>
      </c>
      <c r="D782" s="450">
        <v>323.5</v>
      </c>
      <c r="E782" s="450">
        <v>40.58</v>
      </c>
      <c r="F782" s="450" t="s">
        <v>17101</v>
      </c>
    </row>
    <row r="783" spans="1:6" ht="45" customHeight="1">
      <c r="A783" s="447">
        <v>97788</v>
      </c>
      <c r="B783" s="448" t="s">
        <v>17086</v>
      </c>
      <c r="C783" s="449" t="s">
        <v>2568</v>
      </c>
      <c r="D783" s="450">
        <v>354.45</v>
      </c>
      <c r="E783" s="450">
        <v>57.55</v>
      </c>
      <c r="F783" s="450" t="s">
        <v>17087</v>
      </c>
    </row>
    <row r="784" spans="1:6" ht="45" customHeight="1">
      <c r="A784" s="447">
        <v>97792</v>
      </c>
      <c r="B784" s="448" t="s">
        <v>17094</v>
      </c>
      <c r="C784" s="449" t="s">
        <v>2568</v>
      </c>
      <c r="D784" s="450">
        <v>327.74</v>
      </c>
      <c r="E784" s="450">
        <v>42.83</v>
      </c>
      <c r="F784" s="450" t="s">
        <v>17095</v>
      </c>
    </row>
    <row r="785" spans="1:6" ht="45" customHeight="1">
      <c r="A785" s="447">
        <v>97796</v>
      </c>
      <c r="B785" s="448" t="s">
        <v>17102</v>
      </c>
      <c r="C785" s="449" t="s">
        <v>2568</v>
      </c>
      <c r="D785" s="450">
        <v>313.52999999999997</v>
      </c>
      <c r="E785" s="450">
        <v>37.31</v>
      </c>
      <c r="F785" s="450" t="s">
        <v>17103</v>
      </c>
    </row>
    <row r="786" spans="1:6" ht="45" customHeight="1">
      <c r="A786" s="447">
        <v>97789</v>
      </c>
      <c r="B786" s="448" t="s">
        <v>17088</v>
      </c>
      <c r="C786" s="449" t="s">
        <v>2568</v>
      </c>
      <c r="D786" s="450">
        <v>338.75</v>
      </c>
      <c r="E786" s="450">
        <v>47.15</v>
      </c>
      <c r="F786" s="450" t="s">
        <v>17089</v>
      </c>
    </row>
    <row r="787" spans="1:6" ht="45" customHeight="1">
      <c r="A787" s="447">
        <v>97793</v>
      </c>
      <c r="B787" s="448" t="s">
        <v>17096</v>
      </c>
      <c r="C787" s="449" t="s">
        <v>2568</v>
      </c>
      <c r="D787" s="450">
        <v>313.16999999999996</v>
      </c>
      <c r="E787" s="450">
        <v>36.909999999999997</v>
      </c>
      <c r="F787" s="450" t="s">
        <v>17097</v>
      </c>
    </row>
    <row r="788" spans="1:6" ht="45" customHeight="1">
      <c r="A788" s="447">
        <v>97797</v>
      </c>
      <c r="B788" s="448" t="s">
        <v>17104</v>
      </c>
      <c r="C788" s="449" t="s">
        <v>2568</v>
      </c>
      <c r="D788" s="450">
        <v>297.76</v>
      </c>
      <c r="E788" s="450">
        <v>32.840000000000003</v>
      </c>
      <c r="F788" s="450" t="s">
        <v>17105</v>
      </c>
    </row>
    <row r="789" spans="1:6" ht="45" customHeight="1">
      <c r="A789" s="447">
        <v>97790</v>
      </c>
      <c r="B789" s="448" t="s">
        <v>17090</v>
      </c>
      <c r="C789" s="449" t="s">
        <v>2568</v>
      </c>
      <c r="D789" s="450">
        <v>328.93</v>
      </c>
      <c r="E789" s="450">
        <v>41.13</v>
      </c>
      <c r="F789" s="450" t="s">
        <v>17091</v>
      </c>
    </row>
    <row r="790" spans="1:6" ht="45" customHeight="1">
      <c r="A790" s="447">
        <v>97794</v>
      </c>
      <c r="B790" s="448" t="s">
        <v>17098</v>
      </c>
      <c r="C790" s="449" t="s">
        <v>2568</v>
      </c>
      <c r="D790" s="450">
        <v>300.47999999999996</v>
      </c>
      <c r="E790" s="450">
        <v>33.229999999999997</v>
      </c>
      <c r="F790" s="450" t="s">
        <v>17099</v>
      </c>
    </row>
    <row r="791" spans="1:6" ht="45" customHeight="1">
      <c r="A791" s="447">
        <v>97798</v>
      </c>
      <c r="B791" s="448" t="s">
        <v>17106</v>
      </c>
      <c r="C791" s="449" t="s">
        <v>2568</v>
      </c>
      <c r="D791" s="450">
        <v>283.49</v>
      </c>
      <c r="E791" s="450">
        <v>30.11</v>
      </c>
      <c r="F791" s="450" t="s">
        <v>17107</v>
      </c>
    </row>
    <row r="792" spans="1:6" ht="30" customHeight="1">
      <c r="A792" s="447">
        <v>97799</v>
      </c>
      <c r="B792" s="448" t="s">
        <v>17108</v>
      </c>
      <c r="C792" s="449" t="s">
        <v>2568</v>
      </c>
      <c r="D792" s="450">
        <v>334.93999999999994</v>
      </c>
      <c r="E792" s="450">
        <v>174.71</v>
      </c>
      <c r="F792" s="450" t="s">
        <v>17109</v>
      </c>
    </row>
    <row r="793" spans="1:6" ht="30" customHeight="1">
      <c r="A793" s="447">
        <v>97800</v>
      </c>
      <c r="B793" s="448" t="s">
        <v>17110</v>
      </c>
      <c r="C793" s="449" t="s">
        <v>2568</v>
      </c>
      <c r="D793" s="450">
        <v>342.04</v>
      </c>
      <c r="E793" s="450">
        <v>111.93</v>
      </c>
      <c r="F793" s="450" t="s">
        <v>17111</v>
      </c>
    </row>
    <row r="794" spans="1:6">
      <c r="A794" s="442"/>
      <c r="B794" s="446" t="s">
        <v>208</v>
      </c>
      <c r="C794" s="444"/>
      <c r="D794" s="445" t="s">
        <v>2587</v>
      </c>
      <c r="E794" s="445" t="s">
        <v>2587</v>
      </c>
      <c r="F794" s="445"/>
    </row>
    <row r="795" spans="1:6">
      <c r="A795" s="442"/>
      <c r="B795" s="443" t="s">
        <v>2334</v>
      </c>
      <c r="C795" s="444"/>
      <c r="D795" s="445" t="s">
        <v>2587</v>
      </c>
      <c r="E795" s="445" t="s">
        <v>2587</v>
      </c>
      <c r="F795" s="445"/>
    </row>
    <row r="796" spans="1:6">
      <c r="A796" s="442"/>
      <c r="B796" s="446" t="s">
        <v>209</v>
      </c>
      <c r="C796" s="444"/>
      <c r="D796" s="445" t="s">
        <v>2587</v>
      </c>
      <c r="E796" s="445" t="s">
        <v>2587</v>
      </c>
      <c r="F796" s="445"/>
    </row>
    <row r="797" spans="1:6" ht="30" customHeight="1">
      <c r="A797" s="447">
        <v>97086</v>
      </c>
      <c r="B797" s="448" t="s">
        <v>17208</v>
      </c>
      <c r="C797" s="449" t="s">
        <v>2573</v>
      </c>
      <c r="D797" s="450">
        <v>32.849999999999994</v>
      </c>
      <c r="E797" s="450">
        <v>56.36</v>
      </c>
      <c r="F797" s="450" t="s">
        <v>17209</v>
      </c>
    </row>
    <row r="798" spans="1:6" ht="30" customHeight="1">
      <c r="A798" s="447">
        <v>96528</v>
      </c>
      <c r="B798" s="448" t="s">
        <v>19914</v>
      </c>
      <c r="C798" s="449" t="s">
        <v>2573</v>
      </c>
      <c r="D798" s="450">
        <v>70.490000000000009</v>
      </c>
      <c r="E798" s="450">
        <v>40.369999999999997</v>
      </c>
      <c r="F798" s="450" t="s">
        <v>19915</v>
      </c>
    </row>
    <row r="799" spans="1:6" ht="30" customHeight="1">
      <c r="A799" s="447">
        <v>96531</v>
      </c>
      <c r="B799" s="448" t="s">
        <v>17360</v>
      </c>
      <c r="C799" s="449" t="s">
        <v>2573</v>
      </c>
      <c r="D799" s="450">
        <v>41.470000000000006</v>
      </c>
      <c r="E799" s="450">
        <v>34.119999999999997</v>
      </c>
      <c r="F799" s="450" t="s">
        <v>17361</v>
      </c>
    </row>
    <row r="800" spans="1:6" ht="30" customHeight="1">
      <c r="A800" s="447">
        <v>96534</v>
      </c>
      <c r="B800" s="448" t="s">
        <v>17366</v>
      </c>
      <c r="C800" s="449" t="s">
        <v>2573</v>
      </c>
      <c r="D800" s="450">
        <v>26.33</v>
      </c>
      <c r="E800" s="450">
        <v>30.86</v>
      </c>
      <c r="F800" s="450" t="s">
        <v>15536</v>
      </c>
    </row>
    <row r="801" spans="1:6" ht="30" customHeight="1">
      <c r="A801" s="447">
        <v>96537</v>
      </c>
      <c r="B801" s="448" t="s">
        <v>17370</v>
      </c>
      <c r="C801" s="449" t="s">
        <v>2573</v>
      </c>
      <c r="D801" s="450">
        <v>59.959999999999994</v>
      </c>
      <c r="E801" s="450">
        <v>56.2</v>
      </c>
      <c r="F801" s="450" t="s">
        <v>17371</v>
      </c>
    </row>
    <row r="802" spans="1:6" ht="30" customHeight="1">
      <c r="A802" s="447">
        <v>96540</v>
      </c>
      <c r="B802" s="448" t="s">
        <v>17376</v>
      </c>
      <c r="C802" s="449" t="s">
        <v>2573</v>
      </c>
      <c r="D802" s="450">
        <v>38.380000000000003</v>
      </c>
      <c r="E802" s="450">
        <v>48.21</v>
      </c>
      <c r="F802" s="450" t="s">
        <v>17377</v>
      </c>
    </row>
    <row r="803" spans="1:6" ht="30" customHeight="1">
      <c r="A803" s="447">
        <v>96529</v>
      </c>
      <c r="B803" s="448" t="s">
        <v>17357</v>
      </c>
      <c r="C803" s="449" t="s">
        <v>2573</v>
      </c>
      <c r="D803" s="450">
        <v>108.36</v>
      </c>
      <c r="E803" s="450">
        <v>95.42</v>
      </c>
      <c r="F803" s="450" t="s">
        <v>17358</v>
      </c>
    </row>
    <row r="804" spans="1:6" ht="30" customHeight="1">
      <c r="A804" s="447">
        <v>96532</v>
      </c>
      <c r="B804" s="448" t="s">
        <v>17362</v>
      </c>
      <c r="C804" s="449" t="s">
        <v>2573</v>
      </c>
      <c r="D804" s="450">
        <v>64.320000000000007</v>
      </c>
      <c r="E804" s="450">
        <v>72.42</v>
      </c>
      <c r="F804" s="450" t="s">
        <v>17363</v>
      </c>
    </row>
    <row r="805" spans="1:6" ht="30" customHeight="1">
      <c r="A805" s="447">
        <v>96535</v>
      </c>
      <c r="B805" s="448" t="s">
        <v>17367</v>
      </c>
      <c r="C805" s="449" t="s">
        <v>2573</v>
      </c>
      <c r="D805" s="450">
        <v>41.4</v>
      </c>
      <c r="E805" s="450">
        <v>60.4</v>
      </c>
      <c r="F805" s="450" t="s">
        <v>17368</v>
      </c>
    </row>
    <row r="806" spans="1:6" ht="30" customHeight="1">
      <c r="A806" s="447">
        <v>96538</v>
      </c>
      <c r="B806" s="448" t="s">
        <v>17372</v>
      </c>
      <c r="C806" s="449" t="s">
        <v>2573</v>
      </c>
      <c r="D806" s="450">
        <v>76.309999999999988</v>
      </c>
      <c r="E806" s="450">
        <v>103.14</v>
      </c>
      <c r="F806" s="450" t="s">
        <v>17373</v>
      </c>
    </row>
    <row r="807" spans="1:6" ht="30" customHeight="1">
      <c r="A807" s="447">
        <v>96541</v>
      </c>
      <c r="B807" s="448" t="s">
        <v>17378</v>
      </c>
      <c r="C807" s="449" t="s">
        <v>2573</v>
      </c>
      <c r="D807" s="450">
        <v>50.350000000000009</v>
      </c>
      <c r="E807" s="450">
        <v>82.64</v>
      </c>
      <c r="F807" s="450" t="s">
        <v>17379</v>
      </c>
    </row>
    <row r="808" spans="1:6" ht="30" customHeight="1">
      <c r="A808" s="447">
        <v>96530</v>
      </c>
      <c r="B808" s="448" t="s">
        <v>17359</v>
      </c>
      <c r="C808" s="449" t="s">
        <v>2573</v>
      </c>
      <c r="D808" s="450">
        <v>64.930000000000007</v>
      </c>
      <c r="E808" s="450">
        <v>34.19</v>
      </c>
      <c r="F808" s="450" t="s">
        <v>11501</v>
      </c>
    </row>
    <row r="809" spans="1:6" ht="30" customHeight="1">
      <c r="A809" s="447">
        <v>96533</v>
      </c>
      <c r="B809" s="448" t="s">
        <v>17364</v>
      </c>
      <c r="C809" s="449" t="s">
        <v>2573</v>
      </c>
      <c r="D809" s="450">
        <v>37.53</v>
      </c>
      <c r="E809" s="450">
        <v>28.16</v>
      </c>
      <c r="F809" s="450" t="s">
        <v>17365</v>
      </c>
    </row>
    <row r="810" spans="1:6" ht="30" customHeight="1">
      <c r="A810" s="447">
        <v>96536</v>
      </c>
      <c r="B810" s="448" t="s">
        <v>17369</v>
      </c>
      <c r="C810" s="449" t="s">
        <v>2573</v>
      </c>
      <c r="D810" s="450">
        <v>23.29</v>
      </c>
      <c r="E810" s="450">
        <v>25.03</v>
      </c>
      <c r="F810" s="450" t="s">
        <v>15038</v>
      </c>
    </row>
    <row r="811" spans="1:6" ht="30" customHeight="1">
      <c r="A811" s="447">
        <v>96539</v>
      </c>
      <c r="B811" s="448" t="s">
        <v>17374</v>
      </c>
      <c r="C811" s="449" t="s">
        <v>2573</v>
      </c>
      <c r="D811" s="450">
        <v>36.85</v>
      </c>
      <c r="E811" s="450">
        <v>42.37</v>
      </c>
      <c r="F811" s="450" t="s">
        <v>17375</v>
      </c>
    </row>
    <row r="812" spans="1:6" ht="30" customHeight="1">
      <c r="A812" s="447">
        <v>96542</v>
      </c>
      <c r="B812" s="448" t="s">
        <v>17380</v>
      </c>
      <c r="C812" s="449" t="s">
        <v>2573</v>
      </c>
      <c r="D812" s="450">
        <v>25.07</v>
      </c>
      <c r="E812" s="450">
        <v>38.229999999999997</v>
      </c>
      <c r="F812" s="450" t="s">
        <v>12592</v>
      </c>
    </row>
    <row r="813" spans="1:6">
      <c r="A813" s="442"/>
      <c r="B813" s="446" t="s">
        <v>2122</v>
      </c>
      <c r="C813" s="444"/>
      <c r="D813" s="445" t="s">
        <v>2587</v>
      </c>
      <c r="E813" s="445" t="s">
        <v>2587</v>
      </c>
      <c r="F813" s="445"/>
    </row>
    <row r="814" spans="1:6" ht="30" customHeight="1">
      <c r="A814" s="447">
        <v>90996</v>
      </c>
      <c r="B814" s="448" t="s">
        <v>1705</v>
      </c>
      <c r="C814" s="449" t="s">
        <v>2573</v>
      </c>
      <c r="D814" s="450">
        <v>6.28</v>
      </c>
      <c r="E814" s="450">
        <v>6.28</v>
      </c>
      <c r="F814" s="450" t="s">
        <v>12679</v>
      </c>
    </row>
    <row r="815" spans="1:6" ht="30" customHeight="1">
      <c r="A815" s="447">
        <v>90997</v>
      </c>
      <c r="B815" s="448" t="s">
        <v>1706</v>
      </c>
      <c r="C815" s="449" t="s">
        <v>2573</v>
      </c>
      <c r="D815" s="450">
        <v>7.5299999999999994</v>
      </c>
      <c r="E815" s="450">
        <v>9.7799999999999994</v>
      </c>
      <c r="F815" s="450" t="s">
        <v>17216</v>
      </c>
    </row>
    <row r="816" spans="1:6" ht="30" customHeight="1">
      <c r="A816" s="447">
        <v>90998</v>
      </c>
      <c r="B816" s="448" t="s">
        <v>1707</v>
      </c>
      <c r="C816" s="449" t="s">
        <v>2573</v>
      </c>
      <c r="D816" s="450">
        <v>8.5800000000000018</v>
      </c>
      <c r="E816" s="450">
        <v>12.45</v>
      </c>
      <c r="F816" s="450" t="s">
        <v>17217</v>
      </c>
    </row>
    <row r="817" spans="1:6" ht="30" customHeight="1">
      <c r="A817" s="447">
        <v>91000</v>
      </c>
      <c r="B817" s="448" t="s">
        <v>1708</v>
      </c>
      <c r="C817" s="449" t="s">
        <v>2573</v>
      </c>
      <c r="D817" s="450">
        <v>7.2000000000000011</v>
      </c>
      <c r="E817" s="450">
        <v>8.6999999999999993</v>
      </c>
      <c r="F817" s="450" t="s">
        <v>14613</v>
      </c>
    </row>
    <row r="818" spans="1:6" ht="30" customHeight="1">
      <c r="A818" s="447">
        <v>91002</v>
      </c>
      <c r="B818" s="448" t="s">
        <v>1709</v>
      </c>
      <c r="C818" s="449" t="s">
        <v>2573</v>
      </c>
      <c r="D818" s="450">
        <v>6.83</v>
      </c>
      <c r="E818" s="450">
        <v>7.74</v>
      </c>
      <c r="F818" s="450" t="s">
        <v>17218</v>
      </c>
    </row>
    <row r="819" spans="1:6" ht="30" customHeight="1">
      <c r="A819" s="447">
        <v>91003</v>
      </c>
      <c r="B819" s="448" t="s">
        <v>1710</v>
      </c>
      <c r="C819" s="449" t="s">
        <v>2573</v>
      </c>
      <c r="D819" s="450">
        <v>7.4499999999999993</v>
      </c>
      <c r="E819" s="450">
        <v>9.52</v>
      </c>
      <c r="F819" s="450" t="s">
        <v>16299</v>
      </c>
    </row>
    <row r="820" spans="1:6" ht="30" customHeight="1">
      <c r="A820" s="447">
        <v>91004</v>
      </c>
      <c r="B820" s="448" t="s">
        <v>1711</v>
      </c>
      <c r="C820" s="449" t="s">
        <v>2573</v>
      </c>
      <c r="D820" s="450">
        <v>6.0900000000000007</v>
      </c>
      <c r="E820" s="450">
        <v>7.3</v>
      </c>
      <c r="F820" s="450" t="s">
        <v>17219</v>
      </c>
    </row>
    <row r="821" spans="1:6" ht="30" customHeight="1">
      <c r="A821" s="447">
        <v>91005</v>
      </c>
      <c r="B821" s="448" t="s">
        <v>1712</v>
      </c>
      <c r="C821" s="449" t="s">
        <v>2573</v>
      </c>
      <c r="D821" s="450">
        <v>6.8300000000000018</v>
      </c>
      <c r="E821" s="450">
        <v>9.34</v>
      </c>
      <c r="F821" s="450" t="s">
        <v>17220</v>
      </c>
    </row>
    <row r="822" spans="1:6" ht="30" customHeight="1">
      <c r="A822" s="447">
        <v>91006</v>
      </c>
      <c r="B822" s="448" t="s">
        <v>1713</v>
      </c>
      <c r="C822" s="449" t="s">
        <v>2573</v>
      </c>
      <c r="D822" s="450">
        <v>5.79</v>
      </c>
      <c r="E822" s="450">
        <v>6.55</v>
      </c>
      <c r="F822" s="450" t="s">
        <v>12674</v>
      </c>
    </row>
    <row r="823" spans="1:6" ht="30" customHeight="1">
      <c r="A823" s="447">
        <v>91007</v>
      </c>
      <c r="B823" s="448" t="s">
        <v>1714</v>
      </c>
      <c r="C823" s="449" t="s">
        <v>2573</v>
      </c>
      <c r="D823" s="450">
        <v>5.45</v>
      </c>
      <c r="E823" s="450">
        <v>5.56</v>
      </c>
      <c r="F823" s="450" t="s">
        <v>15511</v>
      </c>
    </row>
    <row r="824" spans="1:6" ht="30" customHeight="1">
      <c r="A824" s="447">
        <v>91008</v>
      </c>
      <c r="B824" s="448" t="s">
        <v>1715</v>
      </c>
      <c r="C824" s="449" t="s">
        <v>2573</v>
      </c>
      <c r="D824" s="450">
        <v>6.0900000000000007</v>
      </c>
      <c r="E824" s="450">
        <v>7.31</v>
      </c>
      <c r="F824" s="450" t="s">
        <v>17221</v>
      </c>
    </row>
    <row r="825" spans="1:6" ht="45" customHeight="1">
      <c r="A825" s="447">
        <v>92408</v>
      </c>
      <c r="B825" s="448" t="s">
        <v>1804</v>
      </c>
      <c r="C825" s="449" t="s">
        <v>2573</v>
      </c>
      <c r="D825" s="450">
        <v>81.96</v>
      </c>
      <c r="E825" s="450">
        <v>78.290000000000006</v>
      </c>
      <c r="F825" s="450" t="s">
        <v>17230</v>
      </c>
    </row>
    <row r="826" spans="1:6" ht="45" customHeight="1">
      <c r="A826" s="447">
        <v>92409</v>
      </c>
      <c r="B826" s="448" t="s">
        <v>1805</v>
      </c>
      <c r="C826" s="449" t="s">
        <v>2573</v>
      </c>
      <c r="D826" s="450">
        <v>79.47</v>
      </c>
      <c r="E826" s="450">
        <v>70.91</v>
      </c>
      <c r="F826" s="450" t="s">
        <v>17231</v>
      </c>
    </row>
    <row r="827" spans="1:6" ht="45" customHeight="1">
      <c r="A827" s="447">
        <v>92410</v>
      </c>
      <c r="B827" s="448" t="s">
        <v>1806</v>
      </c>
      <c r="C827" s="449" t="s">
        <v>2573</v>
      </c>
      <c r="D827" s="450">
        <v>50.470000000000006</v>
      </c>
      <c r="E827" s="450">
        <v>63.68</v>
      </c>
      <c r="F827" s="450" t="s">
        <v>17232</v>
      </c>
    </row>
    <row r="828" spans="1:6" ht="45" customHeight="1">
      <c r="A828" s="447">
        <v>92411</v>
      </c>
      <c r="B828" s="448" t="s">
        <v>1807</v>
      </c>
      <c r="C828" s="449" t="s">
        <v>2573</v>
      </c>
      <c r="D828" s="450">
        <v>48.220000000000006</v>
      </c>
      <c r="E828" s="450">
        <v>57.21</v>
      </c>
      <c r="F828" s="450" t="s">
        <v>13384</v>
      </c>
    </row>
    <row r="829" spans="1:6" ht="45" customHeight="1">
      <c r="A829" s="447">
        <v>92412</v>
      </c>
      <c r="B829" s="448" t="s">
        <v>1808</v>
      </c>
      <c r="C829" s="449" t="s">
        <v>2573</v>
      </c>
      <c r="D829" s="450">
        <v>30.96</v>
      </c>
      <c r="E829" s="450">
        <v>47.15</v>
      </c>
      <c r="F829" s="450" t="s">
        <v>17233</v>
      </c>
    </row>
    <row r="830" spans="1:6" ht="45" customHeight="1">
      <c r="A830" s="447">
        <v>92413</v>
      </c>
      <c r="B830" s="448" t="s">
        <v>1809</v>
      </c>
      <c r="C830" s="449" t="s">
        <v>2573</v>
      </c>
      <c r="D830" s="450">
        <v>29.28</v>
      </c>
      <c r="E830" s="450">
        <v>42.11</v>
      </c>
      <c r="F830" s="450" t="s">
        <v>17234</v>
      </c>
    </row>
    <row r="831" spans="1:6" ht="45" customHeight="1">
      <c r="A831" s="447">
        <v>92414</v>
      </c>
      <c r="B831" s="448" t="s">
        <v>1810</v>
      </c>
      <c r="C831" s="449" t="s">
        <v>2573</v>
      </c>
      <c r="D831" s="450">
        <v>47.04</v>
      </c>
      <c r="E831" s="450">
        <v>43.32</v>
      </c>
      <c r="F831" s="450" t="s">
        <v>14819</v>
      </c>
    </row>
    <row r="832" spans="1:6" ht="45" customHeight="1">
      <c r="A832" s="447">
        <v>92415</v>
      </c>
      <c r="B832" s="448" t="s">
        <v>3013</v>
      </c>
      <c r="C832" s="449" t="s">
        <v>2573</v>
      </c>
      <c r="D832" s="450">
        <v>44.86</v>
      </c>
      <c r="E832" s="450">
        <v>36.78</v>
      </c>
      <c r="F832" s="450" t="s">
        <v>17235</v>
      </c>
    </row>
    <row r="833" spans="1:6" ht="45" customHeight="1">
      <c r="A833" s="447">
        <v>92416</v>
      </c>
      <c r="B833" s="448" t="s">
        <v>3014</v>
      </c>
      <c r="C833" s="449" t="s">
        <v>2573</v>
      </c>
      <c r="D833" s="450">
        <v>51.58</v>
      </c>
      <c r="E833" s="450">
        <v>56.72</v>
      </c>
      <c r="F833" s="450" t="s">
        <v>17236</v>
      </c>
    </row>
    <row r="834" spans="1:6" ht="45" customHeight="1">
      <c r="A834" s="447">
        <v>92417</v>
      </c>
      <c r="B834" s="448" t="s">
        <v>3015</v>
      </c>
      <c r="C834" s="449" t="s">
        <v>2573</v>
      </c>
      <c r="D834" s="450">
        <v>49.360000000000007</v>
      </c>
      <c r="E834" s="450">
        <v>50.26</v>
      </c>
      <c r="F834" s="450" t="s">
        <v>17237</v>
      </c>
    </row>
    <row r="835" spans="1:6" ht="45" customHeight="1">
      <c r="A835" s="447">
        <v>92418</v>
      </c>
      <c r="B835" s="448" t="s">
        <v>3016</v>
      </c>
      <c r="C835" s="449" t="s">
        <v>2573</v>
      </c>
      <c r="D835" s="450">
        <v>29.690000000000005</v>
      </c>
      <c r="E835" s="450">
        <v>29.08</v>
      </c>
      <c r="F835" s="450" t="s">
        <v>17238</v>
      </c>
    </row>
    <row r="836" spans="1:6" ht="45" customHeight="1">
      <c r="A836" s="447">
        <v>92419</v>
      </c>
      <c r="B836" s="448" t="s">
        <v>3017</v>
      </c>
      <c r="C836" s="449" t="s">
        <v>2573</v>
      </c>
      <c r="D836" s="450">
        <v>27.970000000000002</v>
      </c>
      <c r="E836" s="450">
        <v>24.12</v>
      </c>
      <c r="F836" s="450" t="s">
        <v>15939</v>
      </c>
    </row>
    <row r="837" spans="1:6" ht="45" customHeight="1">
      <c r="A837" s="447">
        <v>92420</v>
      </c>
      <c r="B837" s="448" t="s">
        <v>3018</v>
      </c>
      <c r="C837" s="449" t="s">
        <v>2573</v>
      </c>
      <c r="D837" s="450">
        <v>33.14</v>
      </c>
      <c r="E837" s="450">
        <v>39.42</v>
      </c>
      <c r="F837" s="450" t="s">
        <v>17239</v>
      </c>
    </row>
    <row r="838" spans="1:6" ht="45" customHeight="1">
      <c r="A838" s="447">
        <v>92421</v>
      </c>
      <c r="B838" s="448" t="s">
        <v>3019</v>
      </c>
      <c r="C838" s="449" t="s">
        <v>2573</v>
      </c>
      <c r="D838" s="450">
        <v>31.46</v>
      </c>
      <c r="E838" s="450">
        <v>34.4</v>
      </c>
      <c r="F838" s="450" t="s">
        <v>17240</v>
      </c>
    </row>
    <row r="839" spans="1:6" ht="45" customHeight="1">
      <c r="A839" s="447">
        <v>92422</v>
      </c>
      <c r="B839" s="448" t="s">
        <v>3020</v>
      </c>
      <c r="C839" s="449" t="s">
        <v>2573</v>
      </c>
      <c r="D839" s="450">
        <v>24.29</v>
      </c>
      <c r="E839" s="450">
        <v>24.14</v>
      </c>
      <c r="F839" s="450" t="s">
        <v>17241</v>
      </c>
    </row>
    <row r="840" spans="1:6" ht="45" customHeight="1">
      <c r="A840" s="447">
        <v>92423</v>
      </c>
      <c r="B840" s="448" t="s">
        <v>3021</v>
      </c>
      <c r="C840" s="449" t="s">
        <v>2573</v>
      </c>
      <c r="D840" s="450">
        <v>22.890000000000004</v>
      </c>
      <c r="E840" s="450">
        <v>19.739999999999998</v>
      </c>
      <c r="F840" s="450" t="s">
        <v>13663</v>
      </c>
    </row>
    <row r="841" spans="1:6" ht="45" customHeight="1">
      <c r="A841" s="447">
        <v>92424</v>
      </c>
      <c r="B841" s="448" t="s">
        <v>2451</v>
      </c>
      <c r="C841" s="449" t="s">
        <v>2573</v>
      </c>
      <c r="D841" s="450">
        <v>27.39</v>
      </c>
      <c r="E841" s="450">
        <v>33.049999999999997</v>
      </c>
      <c r="F841" s="450" t="s">
        <v>16338</v>
      </c>
    </row>
    <row r="842" spans="1:6" ht="45" customHeight="1">
      <c r="A842" s="447">
        <v>92425</v>
      </c>
      <c r="B842" s="448" t="s">
        <v>2452</v>
      </c>
      <c r="C842" s="449" t="s">
        <v>2573</v>
      </c>
      <c r="D842" s="450">
        <v>25.91</v>
      </c>
      <c r="E842" s="450">
        <v>28.7</v>
      </c>
      <c r="F842" s="450" t="s">
        <v>17242</v>
      </c>
    </row>
    <row r="843" spans="1:6" ht="45" customHeight="1">
      <c r="A843" s="447">
        <v>92426</v>
      </c>
      <c r="B843" s="448" t="s">
        <v>2453</v>
      </c>
      <c r="C843" s="449" t="s">
        <v>2573</v>
      </c>
      <c r="D843" s="450">
        <v>21.639999999999997</v>
      </c>
      <c r="E843" s="450">
        <v>21.59</v>
      </c>
      <c r="F843" s="450" t="s">
        <v>12153</v>
      </c>
    </row>
    <row r="844" spans="1:6" ht="45" customHeight="1">
      <c r="A844" s="447">
        <v>92427</v>
      </c>
      <c r="B844" s="448" t="s">
        <v>1764</v>
      </c>
      <c r="C844" s="449" t="s">
        <v>2573</v>
      </c>
      <c r="D844" s="450">
        <v>20.32</v>
      </c>
      <c r="E844" s="450">
        <v>17.53</v>
      </c>
      <c r="F844" s="450" t="s">
        <v>12644</v>
      </c>
    </row>
    <row r="845" spans="1:6" ht="45" customHeight="1">
      <c r="A845" s="447">
        <v>92428</v>
      </c>
      <c r="B845" s="448" t="s">
        <v>1765</v>
      </c>
      <c r="C845" s="449" t="s">
        <v>2573</v>
      </c>
      <c r="D845" s="450">
        <v>24.470000000000002</v>
      </c>
      <c r="E845" s="450">
        <v>29.87</v>
      </c>
      <c r="F845" s="450" t="s">
        <v>17243</v>
      </c>
    </row>
    <row r="846" spans="1:6" ht="45" customHeight="1">
      <c r="A846" s="447">
        <v>92429</v>
      </c>
      <c r="B846" s="448" t="s">
        <v>1766</v>
      </c>
      <c r="C846" s="449" t="s">
        <v>2573</v>
      </c>
      <c r="D846" s="450">
        <v>23.11</v>
      </c>
      <c r="E846" s="450">
        <v>25.85</v>
      </c>
      <c r="F846" s="450" t="s">
        <v>17244</v>
      </c>
    </row>
    <row r="847" spans="1:6" ht="45" customHeight="1">
      <c r="A847" s="447">
        <v>92430</v>
      </c>
      <c r="B847" s="448" t="s">
        <v>1767</v>
      </c>
      <c r="C847" s="449" t="s">
        <v>2573</v>
      </c>
      <c r="D847" s="450">
        <v>19.849999999999998</v>
      </c>
      <c r="E847" s="450">
        <v>19.38</v>
      </c>
      <c r="F847" s="450" t="s">
        <v>17245</v>
      </c>
    </row>
    <row r="848" spans="1:6" ht="45" customHeight="1">
      <c r="A848" s="447">
        <v>92431</v>
      </c>
      <c r="B848" s="448" t="s">
        <v>1822</v>
      </c>
      <c r="C848" s="449" t="s">
        <v>2573</v>
      </c>
      <c r="D848" s="450">
        <v>18.579999999999998</v>
      </c>
      <c r="E848" s="450">
        <v>15.53</v>
      </c>
      <c r="F848" s="450" t="s">
        <v>17246</v>
      </c>
    </row>
    <row r="849" spans="1:6" ht="45" customHeight="1">
      <c r="A849" s="447">
        <v>92432</v>
      </c>
      <c r="B849" s="448" t="s">
        <v>1823</v>
      </c>
      <c r="C849" s="449" t="s">
        <v>2573</v>
      </c>
      <c r="D849" s="450">
        <v>22.520000000000003</v>
      </c>
      <c r="E849" s="450">
        <v>27.25</v>
      </c>
      <c r="F849" s="450" t="s">
        <v>12960</v>
      </c>
    </row>
    <row r="850" spans="1:6" ht="45" customHeight="1">
      <c r="A850" s="447">
        <v>92433</v>
      </c>
      <c r="B850" s="448" t="s">
        <v>1824</v>
      </c>
      <c r="C850" s="449" t="s">
        <v>2573</v>
      </c>
      <c r="D850" s="450">
        <v>21.209999999999997</v>
      </c>
      <c r="E850" s="450">
        <v>23.45</v>
      </c>
      <c r="F850" s="450" t="s">
        <v>17247</v>
      </c>
    </row>
    <row r="851" spans="1:6" ht="45" customHeight="1">
      <c r="A851" s="447">
        <v>92434</v>
      </c>
      <c r="B851" s="448" t="s">
        <v>1825</v>
      </c>
      <c r="C851" s="449" t="s">
        <v>2573</v>
      </c>
      <c r="D851" s="450">
        <v>18.939999999999998</v>
      </c>
      <c r="E851" s="450">
        <v>18.47</v>
      </c>
      <c r="F851" s="450" t="s">
        <v>13816</v>
      </c>
    </row>
    <row r="852" spans="1:6" ht="45" customHeight="1">
      <c r="A852" s="447">
        <v>92435</v>
      </c>
      <c r="B852" s="448" t="s">
        <v>1826</v>
      </c>
      <c r="C852" s="449" t="s">
        <v>2573</v>
      </c>
      <c r="D852" s="450">
        <v>17.700000000000003</v>
      </c>
      <c r="E852" s="450">
        <v>14.76</v>
      </c>
      <c r="F852" s="450" t="s">
        <v>17248</v>
      </c>
    </row>
    <row r="853" spans="1:6" ht="45" customHeight="1">
      <c r="A853" s="447">
        <v>92436</v>
      </c>
      <c r="B853" s="448" t="s">
        <v>1827</v>
      </c>
      <c r="C853" s="449" t="s">
        <v>2573</v>
      </c>
      <c r="D853" s="450">
        <v>21.509999999999998</v>
      </c>
      <c r="E853" s="450">
        <v>26.07</v>
      </c>
      <c r="F853" s="450" t="s">
        <v>13672</v>
      </c>
    </row>
    <row r="854" spans="1:6" ht="45" customHeight="1">
      <c r="A854" s="447">
        <v>92437</v>
      </c>
      <c r="B854" s="448" t="s">
        <v>1828</v>
      </c>
      <c r="C854" s="449" t="s">
        <v>2573</v>
      </c>
      <c r="D854" s="450">
        <v>20.259999999999998</v>
      </c>
      <c r="E854" s="450">
        <v>22.39</v>
      </c>
      <c r="F854" s="450" t="s">
        <v>17249</v>
      </c>
    </row>
    <row r="855" spans="1:6" ht="45" customHeight="1">
      <c r="A855" s="447">
        <v>92438</v>
      </c>
      <c r="B855" s="448" t="s">
        <v>1829</v>
      </c>
      <c r="C855" s="449" t="s">
        <v>2573</v>
      </c>
      <c r="D855" s="450">
        <v>18.25</v>
      </c>
      <c r="E855" s="450">
        <v>17.850000000000001</v>
      </c>
      <c r="F855" s="450" t="s">
        <v>17250</v>
      </c>
    </row>
    <row r="856" spans="1:6" ht="45" customHeight="1">
      <c r="A856" s="447">
        <v>92439</v>
      </c>
      <c r="B856" s="448" t="s">
        <v>1830</v>
      </c>
      <c r="C856" s="449" t="s">
        <v>2573</v>
      </c>
      <c r="D856" s="450">
        <v>17.05</v>
      </c>
      <c r="E856" s="450">
        <v>14.23</v>
      </c>
      <c r="F856" s="450" t="s">
        <v>14677</v>
      </c>
    </row>
    <row r="857" spans="1:6" ht="45" customHeight="1">
      <c r="A857" s="447">
        <v>92440</v>
      </c>
      <c r="B857" s="448" t="s">
        <v>1831</v>
      </c>
      <c r="C857" s="449" t="s">
        <v>2573</v>
      </c>
      <c r="D857" s="450">
        <v>20.750000000000004</v>
      </c>
      <c r="E857" s="450">
        <v>25.24</v>
      </c>
      <c r="F857" s="450" t="s">
        <v>17251</v>
      </c>
    </row>
    <row r="858" spans="1:6" ht="45" customHeight="1">
      <c r="A858" s="447">
        <v>92441</v>
      </c>
      <c r="B858" s="448" t="s">
        <v>1832</v>
      </c>
      <c r="C858" s="449" t="s">
        <v>2573</v>
      </c>
      <c r="D858" s="450">
        <v>19.55</v>
      </c>
      <c r="E858" s="450">
        <v>21.66</v>
      </c>
      <c r="F858" s="450" t="s">
        <v>17252</v>
      </c>
    </row>
    <row r="859" spans="1:6" ht="45" customHeight="1">
      <c r="A859" s="447">
        <v>92442</v>
      </c>
      <c r="B859" s="448" t="s">
        <v>1833</v>
      </c>
      <c r="C859" s="449" t="s">
        <v>2573</v>
      </c>
      <c r="D859" s="450">
        <v>16.749999999999996</v>
      </c>
      <c r="E859" s="450">
        <v>16.760000000000002</v>
      </c>
      <c r="F859" s="450" t="s">
        <v>17253</v>
      </c>
    </row>
    <row r="860" spans="1:6" ht="45" customHeight="1">
      <c r="A860" s="447">
        <v>92443</v>
      </c>
      <c r="B860" s="448" t="s">
        <v>1834</v>
      </c>
      <c r="C860" s="449" t="s">
        <v>2573</v>
      </c>
      <c r="D860" s="450">
        <v>15.62</v>
      </c>
      <c r="E860" s="450">
        <v>13.24</v>
      </c>
      <c r="F860" s="450" t="s">
        <v>15623</v>
      </c>
    </row>
    <row r="861" spans="1:6" ht="45" customHeight="1">
      <c r="A861" s="447">
        <v>92444</v>
      </c>
      <c r="B861" s="448" t="s">
        <v>1835</v>
      </c>
      <c r="C861" s="449" t="s">
        <v>2573</v>
      </c>
      <c r="D861" s="450">
        <v>19.159999999999997</v>
      </c>
      <c r="E861" s="450">
        <v>23.92</v>
      </c>
      <c r="F861" s="450" t="s">
        <v>14012</v>
      </c>
    </row>
    <row r="862" spans="1:6" ht="45" customHeight="1">
      <c r="A862" s="447">
        <v>92445</v>
      </c>
      <c r="B862" s="448" t="s">
        <v>1836</v>
      </c>
      <c r="C862" s="449" t="s">
        <v>2573</v>
      </c>
      <c r="D862" s="450">
        <v>17.940000000000001</v>
      </c>
      <c r="E862" s="450">
        <v>20.49</v>
      </c>
      <c r="F862" s="450" t="s">
        <v>17254</v>
      </c>
    </row>
    <row r="863" spans="1:6" ht="30" customHeight="1">
      <c r="A863" s="447">
        <v>92263</v>
      </c>
      <c r="B863" s="448" t="s">
        <v>3190</v>
      </c>
      <c r="C863" s="449" t="s">
        <v>2573</v>
      </c>
      <c r="D863" s="450">
        <v>58.17</v>
      </c>
      <c r="E863" s="450">
        <v>30.28</v>
      </c>
      <c r="F863" s="450" t="s">
        <v>17222</v>
      </c>
    </row>
    <row r="864" spans="1:6" ht="30" customHeight="1">
      <c r="A864" s="447">
        <v>92264</v>
      </c>
      <c r="B864" s="448" t="s">
        <v>3191</v>
      </c>
      <c r="C864" s="449" t="s">
        <v>2573</v>
      </c>
      <c r="D864" s="450">
        <v>68.7</v>
      </c>
      <c r="E864" s="450">
        <v>30.27</v>
      </c>
      <c r="F864" s="450" t="s">
        <v>17223</v>
      </c>
    </row>
    <row r="865" spans="1:6" ht="30" customHeight="1">
      <c r="A865" s="447">
        <v>92269</v>
      </c>
      <c r="B865" s="448" t="s">
        <v>3196</v>
      </c>
      <c r="C865" s="449" t="s">
        <v>2573</v>
      </c>
      <c r="D865" s="450">
        <v>59.04</v>
      </c>
      <c r="E865" s="450">
        <v>14.79</v>
      </c>
      <c r="F865" s="450" t="s">
        <v>17227</v>
      </c>
    </row>
    <row r="866" spans="1:6" ht="30" customHeight="1">
      <c r="A866" s="447">
        <v>96252</v>
      </c>
      <c r="B866" s="448" t="s">
        <v>17349</v>
      </c>
      <c r="C866" s="449" t="s">
        <v>2573</v>
      </c>
      <c r="D866" s="450">
        <v>96.910000000000011</v>
      </c>
      <c r="E866" s="450">
        <v>43.3</v>
      </c>
      <c r="F866" s="450" t="s">
        <v>17350</v>
      </c>
    </row>
    <row r="867" spans="1:6" ht="45" customHeight="1">
      <c r="A867" s="447">
        <v>96257</v>
      </c>
      <c r="B867" s="448" t="s">
        <v>17351</v>
      </c>
      <c r="C867" s="449" t="s">
        <v>2573</v>
      </c>
      <c r="D867" s="450">
        <v>67.419999999999987</v>
      </c>
      <c r="E867" s="450">
        <v>60.9</v>
      </c>
      <c r="F867" s="450" t="s">
        <v>17352</v>
      </c>
    </row>
    <row r="868" spans="1:6" ht="30" customHeight="1">
      <c r="A868" s="447">
        <v>96258</v>
      </c>
      <c r="B868" s="448" t="s">
        <v>17353</v>
      </c>
      <c r="C868" s="449" t="s">
        <v>2573</v>
      </c>
      <c r="D868" s="450">
        <v>64.150000000000006</v>
      </c>
      <c r="E868" s="450">
        <v>55.18</v>
      </c>
      <c r="F868" s="450" t="s">
        <v>17354</v>
      </c>
    </row>
    <row r="869" spans="1:6" ht="45" customHeight="1">
      <c r="A869" s="447">
        <v>96259</v>
      </c>
      <c r="B869" s="448" t="s">
        <v>17355</v>
      </c>
      <c r="C869" s="449" t="s">
        <v>2573</v>
      </c>
      <c r="D869" s="450">
        <v>71.48</v>
      </c>
      <c r="E869" s="450">
        <v>76.64</v>
      </c>
      <c r="F869" s="450" t="s">
        <v>17356</v>
      </c>
    </row>
    <row r="870" spans="1:6" ht="30" customHeight="1">
      <c r="A870" s="447">
        <v>97747</v>
      </c>
      <c r="B870" s="448" t="s">
        <v>17382</v>
      </c>
      <c r="C870" s="449" t="s">
        <v>2573</v>
      </c>
      <c r="D870" s="450">
        <v>67.879999999999981</v>
      </c>
      <c r="E870" s="450">
        <v>68.290000000000006</v>
      </c>
      <c r="F870" s="450" t="s">
        <v>17383</v>
      </c>
    </row>
    <row r="871" spans="1:6" ht="30" customHeight="1">
      <c r="A871" s="447">
        <v>92446</v>
      </c>
      <c r="B871" s="448" t="s">
        <v>1837</v>
      </c>
      <c r="C871" s="449" t="s">
        <v>2573</v>
      </c>
      <c r="D871" s="450">
        <v>82.93</v>
      </c>
      <c r="E871" s="450">
        <v>58.23</v>
      </c>
      <c r="F871" s="450" t="s">
        <v>17255</v>
      </c>
    </row>
    <row r="872" spans="1:6" ht="30" customHeight="1">
      <c r="A872" s="447">
        <v>92447</v>
      </c>
      <c r="B872" s="448" t="s">
        <v>1444</v>
      </c>
      <c r="C872" s="449" t="s">
        <v>2573</v>
      </c>
      <c r="D872" s="450">
        <v>56.469999999999992</v>
      </c>
      <c r="E872" s="450">
        <v>46.27</v>
      </c>
      <c r="F872" s="450" t="s">
        <v>17256</v>
      </c>
    </row>
    <row r="873" spans="1:6" ht="30" customHeight="1">
      <c r="A873" s="447">
        <v>92448</v>
      </c>
      <c r="B873" s="448" t="s">
        <v>1445</v>
      </c>
      <c r="C873" s="449" t="s">
        <v>2573</v>
      </c>
      <c r="D873" s="450">
        <v>44.04</v>
      </c>
      <c r="E873" s="450">
        <v>38.15</v>
      </c>
      <c r="F873" s="450" t="s">
        <v>17257</v>
      </c>
    </row>
    <row r="874" spans="1:6" ht="30" customHeight="1">
      <c r="A874" s="447">
        <v>92449</v>
      </c>
      <c r="B874" s="448" t="s">
        <v>1446</v>
      </c>
      <c r="C874" s="449" t="s">
        <v>2573</v>
      </c>
      <c r="D874" s="450">
        <v>87.740000000000009</v>
      </c>
      <c r="E874" s="450">
        <v>59.82</v>
      </c>
      <c r="F874" s="450" t="s">
        <v>11390</v>
      </c>
    </row>
    <row r="875" spans="1:6" ht="30" customHeight="1">
      <c r="A875" s="447">
        <v>92450</v>
      </c>
      <c r="B875" s="448" t="s">
        <v>1447</v>
      </c>
      <c r="C875" s="449" t="s">
        <v>2573</v>
      </c>
      <c r="D875" s="450">
        <v>105.83000000000001</v>
      </c>
      <c r="E875" s="450">
        <v>58.69</v>
      </c>
      <c r="F875" s="450" t="s">
        <v>17258</v>
      </c>
    </row>
    <row r="876" spans="1:6" ht="30" customHeight="1">
      <c r="A876" s="447">
        <v>92451</v>
      </c>
      <c r="B876" s="448" t="s">
        <v>1448</v>
      </c>
      <c r="C876" s="449" t="s">
        <v>2573</v>
      </c>
      <c r="D876" s="450">
        <v>60.98</v>
      </c>
      <c r="E876" s="450">
        <v>42.96</v>
      </c>
      <c r="F876" s="450" t="s">
        <v>17259</v>
      </c>
    </row>
    <row r="877" spans="1:6" ht="30" customHeight="1">
      <c r="A877" s="447">
        <v>92452</v>
      </c>
      <c r="B877" s="448" t="s">
        <v>1449</v>
      </c>
      <c r="C877" s="449" t="s">
        <v>2573</v>
      </c>
      <c r="D877" s="450">
        <v>52.190000000000005</v>
      </c>
      <c r="E877" s="450">
        <v>48.01</v>
      </c>
      <c r="F877" s="450" t="s">
        <v>17260</v>
      </c>
    </row>
    <row r="878" spans="1:6" ht="30" customHeight="1">
      <c r="A878" s="447">
        <v>92453</v>
      </c>
      <c r="B878" s="448" t="s">
        <v>1450</v>
      </c>
      <c r="C878" s="449" t="s">
        <v>2573</v>
      </c>
      <c r="D878" s="450">
        <v>73.8</v>
      </c>
      <c r="E878" s="450">
        <v>51.81</v>
      </c>
      <c r="F878" s="450" t="s">
        <v>11978</v>
      </c>
    </row>
    <row r="879" spans="1:6" ht="30" customHeight="1">
      <c r="A879" s="447">
        <v>92454</v>
      </c>
      <c r="B879" s="448" t="s">
        <v>1451</v>
      </c>
      <c r="C879" s="449" t="s">
        <v>2573</v>
      </c>
      <c r="D879" s="450">
        <v>120.48000000000002</v>
      </c>
      <c r="E879" s="450">
        <v>50.32</v>
      </c>
      <c r="F879" s="450" t="s">
        <v>17261</v>
      </c>
    </row>
    <row r="880" spans="1:6" ht="30" customHeight="1">
      <c r="A880" s="447">
        <v>92455</v>
      </c>
      <c r="B880" s="448" t="s">
        <v>1452</v>
      </c>
      <c r="C880" s="449" t="s">
        <v>2573</v>
      </c>
      <c r="D880" s="450">
        <v>48.85</v>
      </c>
      <c r="E880" s="450">
        <v>36.04</v>
      </c>
      <c r="F880" s="450" t="s">
        <v>17262</v>
      </c>
    </row>
    <row r="881" spans="1:6" ht="30" customHeight="1">
      <c r="A881" s="447">
        <v>92456</v>
      </c>
      <c r="B881" s="448" t="s">
        <v>1453</v>
      </c>
      <c r="C881" s="449" t="s">
        <v>2573</v>
      </c>
      <c r="D881" s="450">
        <v>43.910000000000004</v>
      </c>
      <c r="E881" s="450">
        <v>40.46</v>
      </c>
      <c r="F881" s="450" t="s">
        <v>17263</v>
      </c>
    </row>
    <row r="882" spans="1:6" ht="30" customHeight="1">
      <c r="A882" s="447">
        <v>92457</v>
      </c>
      <c r="B882" s="448" t="s">
        <v>1454</v>
      </c>
      <c r="C882" s="449" t="s">
        <v>2573</v>
      </c>
      <c r="D882" s="450">
        <v>63.559999999999995</v>
      </c>
      <c r="E882" s="450">
        <v>45.4</v>
      </c>
      <c r="F882" s="450" t="s">
        <v>17264</v>
      </c>
    </row>
    <row r="883" spans="1:6" ht="30" customHeight="1">
      <c r="A883" s="447">
        <v>92458</v>
      </c>
      <c r="B883" s="448" t="s">
        <v>1455</v>
      </c>
      <c r="C883" s="449" t="s">
        <v>2573</v>
      </c>
      <c r="D883" s="450">
        <v>114.15</v>
      </c>
      <c r="E883" s="450">
        <v>44.38</v>
      </c>
      <c r="F883" s="450" t="s">
        <v>17265</v>
      </c>
    </row>
    <row r="884" spans="1:6" ht="30" customHeight="1">
      <c r="A884" s="447">
        <v>92459</v>
      </c>
      <c r="B884" s="448" t="s">
        <v>1456</v>
      </c>
      <c r="C884" s="449" t="s">
        <v>2573</v>
      </c>
      <c r="D884" s="450">
        <v>40.900000000000006</v>
      </c>
      <c r="E884" s="450">
        <v>31.08</v>
      </c>
      <c r="F884" s="450" t="s">
        <v>17266</v>
      </c>
    </row>
    <row r="885" spans="1:6" ht="30" customHeight="1">
      <c r="A885" s="447">
        <v>92460</v>
      </c>
      <c r="B885" s="448" t="s">
        <v>1457</v>
      </c>
      <c r="C885" s="449" t="s">
        <v>2573</v>
      </c>
      <c r="D885" s="450">
        <v>34.740000000000009</v>
      </c>
      <c r="E885" s="450">
        <v>35.299999999999997</v>
      </c>
      <c r="F885" s="450" t="s">
        <v>17267</v>
      </c>
    </row>
    <row r="886" spans="1:6" ht="30" customHeight="1">
      <c r="A886" s="447">
        <v>92461</v>
      </c>
      <c r="B886" s="448" t="s">
        <v>1458</v>
      </c>
      <c r="C886" s="449" t="s">
        <v>2573</v>
      </c>
      <c r="D886" s="450">
        <v>58.47</v>
      </c>
      <c r="E886" s="450">
        <v>41.44</v>
      </c>
      <c r="F886" s="450" t="s">
        <v>17268</v>
      </c>
    </row>
    <row r="887" spans="1:6" ht="30" customHeight="1">
      <c r="A887" s="447">
        <v>92462</v>
      </c>
      <c r="B887" s="448" t="s">
        <v>1459</v>
      </c>
      <c r="C887" s="449" t="s">
        <v>2573</v>
      </c>
      <c r="D887" s="450">
        <v>110.41</v>
      </c>
      <c r="E887" s="450">
        <v>40.090000000000003</v>
      </c>
      <c r="F887" s="450" t="s">
        <v>17269</v>
      </c>
    </row>
    <row r="888" spans="1:6" ht="30" customHeight="1">
      <c r="A888" s="447">
        <v>92463</v>
      </c>
      <c r="B888" s="448" t="s">
        <v>1460</v>
      </c>
      <c r="C888" s="449" t="s">
        <v>2573</v>
      </c>
      <c r="D888" s="450">
        <v>36.880000000000003</v>
      </c>
      <c r="E888" s="450">
        <v>27.96</v>
      </c>
      <c r="F888" s="450" t="s">
        <v>17270</v>
      </c>
    </row>
    <row r="889" spans="1:6" ht="30" customHeight="1">
      <c r="A889" s="447">
        <v>92464</v>
      </c>
      <c r="B889" s="448" t="s">
        <v>1461</v>
      </c>
      <c r="C889" s="449" t="s">
        <v>2573</v>
      </c>
      <c r="D889" s="450">
        <v>33.690000000000005</v>
      </c>
      <c r="E889" s="450">
        <v>31.71</v>
      </c>
      <c r="F889" s="450" t="s">
        <v>17271</v>
      </c>
    </row>
    <row r="890" spans="1:6" ht="30" customHeight="1">
      <c r="A890" s="447">
        <v>92465</v>
      </c>
      <c r="B890" s="448" t="s">
        <v>1462</v>
      </c>
      <c r="C890" s="449" t="s">
        <v>2573</v>
      </c>
      <c r="D890" s="450">
        <v>45.56</v>
      </c>
      <c r="E890" s="450">
        <v>34.450000000000003</v>
      </c>
      <c r="F890" s="450" t="s">
        <v>17272</v>
      </c>
    </row>
    <row r="891" spans="1:6" ht="30" customHeight="1">
      <c r="A891" s="447">
        <v>92466</v>
      </c>
      <c r="B891" s="448" t="s">
        <v>3124</v>
      </c>
      <c r="C891" s="449" t="s">
        <v>2573</v>
      </c>
      <c r="D891" s="450">
        <v>107.82</v>
      </c>
      <c r="E891" s="450">
        <v>35.770000000000003</v>
      </c>
      <c r="F891" s="450" t="s">
        <v>17273</v>
      </c>
    </row>
    <row r="892" spans="1:6" ht="30" customHeight="1">
      <c r="A892" s="447">
        <v>92467</v>
      </c>
      <c r="B892" s="448" t="s">
        <v>3125</v>
      </c>
      <c r="C892" s="449" t="s">
        <v>2573</v>
      </c>
      <c r="D892" s="450">
        <v>29.509999999999998</v>
      </c>
      <c r="E892" s="450">
        <v>23.25</v>
      </c>
      <c r="F892" s="450" t="s">
        <v>17274</v>
      </c>
    </row>
    <row r="893" spans="1:6" ht="30" customHeight="1">
      <c r="A893" s="447">
        <v>92468</v>
      </c>
      <c r="B893" s="448" t="s">
        <v>3126</v>
      </c>
      <c r="C893" s="449" t="s">
        <v>2573</v>
      </c>
      <c r="D893" s="450">
        <v>31.090000000000003</v>
      </c>
      <c r="E893" s="450">
        <v>28</v>
      </c>
      <c r="F893" s="450" t="s">
        <v>17275</v>
      </c>
    </row>
    <row r="894" spans="1:6" ht="30" customHeight="1">
      <c r="A894" s="447">
        <v>92469</v>
      </c>
      <c r="B894" s="448" t="s">
        <v>3127</v>
      </c>
      <c r="C894" s="449" t="s">
        <v>2573</v>
      </c>
      <c r="D894" s="450">
        <v>41.489999999999995</v>
      </c>
      <c r="E894" s="450">
        <v>31.53</v>
      </c>
      <c r="F894" s="450" t="s">
        <v>17276</v>
      </c>
    </row>
    <row r="895" spans="1:6" ht="30" customHeight="1">
      <c r="A895" s="447">
        <v>92470</v>
      </c>
      <c r="B895" s="448" t="s">
        <v>3128</v>
      </c>
      <c r="C895" s="449" t="s">
        <v>2573</v>
      </c>
      <c r="D895" s="450">
        <v>106.08999999999999</v>
      </c>
      <c r="E895" s="450">
        <v>32.950000000000003</v>
      </c>
      <c r="F895" s="450" t="s">
        <v>17277</v>
      </c>
    </row>
    <row r="896" spans="1:6" ht="30" customHeight="1">
      <c r="A896" s="447">
        <v>92471</v>
      </c>
      <c r="B896" s="448" t="s">
        <v>3129</v>
      </c>
      <c r="C896" s="449" t="s">
        <v>2573</v>
      </c>
      <c r="D896" s="450">
        <v>26.87</v>
      </c>
      <c r="E896" s="450">
        <v>21.34</v>
      </c>
      <c r="F896" s="450" t="s">
        <v>17278</v>
      </c>
    </row>
    <row r="897" spans="1:6" ht="30" customHeight="1">
      <c r="A897" s="447">
        <v>92472</v>
      </c>
      <c r="B897" s="448" t="s">
        <v>3130</v>
      </c>
      <c r="C897" s="449" t="s">
        <v>2573</v>
      </c>
      <c r="D897" s="450">
        <v>29.490000000000002</v>
      </c>
      <c r="E897" s="450">
        <v>25.79</v>
      </c>
      <c r="F897" s="450" t="s">
        <v>17279</v>
      </c>
    </row>
    <row r="898" spans="1:6" ht="30" customHeight="1">
      <c r="A898" s="447">
        <v>92473</v>
      </c>
      <c r="B898" s="448" t="s">
        <v>3131</v>
      </c>
      <c r="C898" s="449" t="s">
        <v>2573</v>
      </c>
      <c r="D898" s="450">
        <v>38.239999999999995</v>
      </c>
      <c r="E898" s="450">
        <v>29.01</v>
      </c>
      <c r="F898" s="450" t="s">
        <v>17280</v>
      </c>
    </row>
    <row r="899" spans="1:6" ht="30" customHeight="1">
      <c r="A899" s="447">
        <v>92474</v>
      </c>
      <c r="B899" s="448" t="s">
        <v>3132</v>
      </c>
      <c r="C899" s="449" t="s">
        <v>2573</v>
      </c>
      <c r="D899" s="450">
        <v>104.65</v>
      </c>
      <c r="E899" s="450">
        <v>30.4</v>
      </c>
      <c r="F899" s="450" t="s">
        <v>17281</v>
      </c>
    </row>
    <row r="900" spans="1:6" ht="30" customHeight="1">
      <c r="A900" s="447">
        <v>92475</v>
      </c>
      <c r="B900" s="448" t="s">
        <v>3133</v>
      </c>
      <c r="C900" s="449" t="s">
        <v>2573</v>
      </c>
      <c r="D900" s="450">
        <v>24.81</v>
      </c>
      <c r="E900" s="450">
        <v>19.62</v>
      </c>
      <c r="F900" s="450" t="s">
        <v>17282</v>
      </c>
    </row>
    <row r="901" spans="1:6" ht="30" customHeight="1">
      <c r="A901" s="447">
        <v>92476</v>
      </c>
      <c r="B901" s="448" t="s">
        <v>3134</v>
      </c>
      <c r="C901" s="449" t="s">
        <v>2573</v>
      </c>
      <c r="D901" s="450">
        <v>28.18</v>
      </c>
      <c r="E901" s="450">
        <v>23.78</v>
      </c>
      <c r="F901" s="450" t="s">
        <v>17283</v>
      </c>
    </row>
    <row r="902" spans="1:6" ht="30" customHeight="1">
      <c r="A902" s="447">
        <v>92477</v>
      </c>
      <c r="B902" s="448" t="s">
        <v>3135</v>
      </c>
      <c r="C902" s="449" t="s">
        <v>2573</v>
      </c>
      <c r="D902" s="450">
        <v>31.16</v>
      </c>
      <c r="E902" s="450">
        <v>24.09</v>
      </c>
      <c r="F902" s="450" t="s">
        <v>17284</v>
      </c>
    </row>
    <row r="903" spans="1:6" ht="30" customHeight="1">
      <c r="A903" s="447">
        <v>92478</v>
      </c>
      <c r="B903" s="448" t="s">
        <v>3136</v>
      </c>
      <c r="C903" s="449" t="s">
        <v>2573</v>
      </c>
      <c r="D903" s="450">
        <v>101.64999999999999</v>
      </c>
      <c r="E903" s="450">
        <v>25.7</v>
      </c>
      <c r="F903" s="450" t="s">
        <v>17285</v>
      </c>
    </row>
    <row r="904" spans="1:6" ht="30" customHeight="1">
      <c r="A904" s="447">
        <v>92479</v>
      </c>
      <c r="B904" s="448" t="s">
        <v>3137</v>
      </c>
      <c r="C904" s="449" t="s">
        <v>2573</v>
      </c>
      <c r="D904" s="450">
        <v>20.27</v>
      </c>
      <c r="E904" s="450">
        <v>16.3</v>
      </c>
      <c r="F904" s="450" t="s">
        <v>17286</v>
      </c>
    </row>
    <row r="905" spans="1:6" ht="30" customHeight="1">
      <c r="A905" s="447">
        <v>92480</v>
      </c>
      <c r="B905" s="448" t="s">
        <v>3138</v>
      </c>
      <c r="C905" s="449" t="s">
        <v>2573</v>
      </c>
      <c r="D905" s="450">
        <v>25.38</v>
      </c>
      <c r="E905" s="450">
        <v>20.12</v>
      </c>
      <c r="F905" s="450" t="s">
        <v>17287</v>
      </c>
    </row>
    <row r="906" spans="1:6" ht="30" customHeight="1">
      <c r="A906" s="447">
        <v>92265</v>
      </c>
      <c r="B906" s="448" t="s">
        <v>3192</v>
      </c>
      <c r="C906" s="449" t="s">
        <v>2573</v>
      </c>
      <c r="D906" s="450">
        <v>45.360000000000007</v>
      </c>
      <c r="E906" s="450">
        <v>24.4</v>
      </c>
      <c r="F906" s="450" t="s">
        <v>17224</v>
      </c>
    </row>
    <row r="907" spans="1:6" ht="30" customHeight="1">
      <c r="A907" s="447">
        <v>92266</v>
      </c>
      <c r="B907" s="448" t="s">
        <v>3193</v>
      </c>
      <c r="C907" s="449" t="s">
        <v>2573</v>
      </c>
      <c r="D907" s="450">
        <v>54.75</v>
      </c>
      <c r="E907" s="450">
        <v>24.39</v>
      </c>
      <c r="F907" s="450" t="s">
        <v>17225</v>
      </c>
    </row>
    <row r="908" spans="1:6" ht="15" customHeight="1">
      <c r="A908" s="447">
        <v>92270</v>
      </c>
      <c r="B908" s="448" t="s">
        <v>3197</v>
      </c>
      <c r="C908" s="449" t="s">
        <v>2573</v>
      </c>
      <c r="D908" s="450">
        <v>50.31</v>
      </c>
      <c r="E908" s="450">
        <v>9.61</v>
      </c>
      <c r="F908" s="450" t="s">
        <v>17228</v>
      </c>
    </row>
    <row r="909" spans="1:6" ht="30" customHeight="1">
      <c r="A909" s="447">
        <v>92481</v>
      </c>
      <c r="B909" s="448" t="s">
        <v>3139</v>
      </c>
      <c r="C909" s="449" t="s">
        <v>2573</v>
      </c>
      <c r="D909" s="450">
        <v>102.42</v>
      </c>
      <c r="E909" s="450">
        <v>84.26</v>
      </c>
      <c r="F909" s="450" t="s">
        <v>17288</v>
      </c>
    </row>
    <row r="910" spans="1:6" ht="30" customHeight="1">
      <c r="A910" s="447">
        <v>92482</v>
      </c>
      <c r="B910" s="448" t="s">
        <v>3140</v>
      </c>
      <c r="C910" s="449" t="s">
        <v>2573</v>
      </c>
      <c r="D910" s="450">
        <v>99.45</v>
      </c>
      <c r="E910" s="450">
        <v>75.73</v>
      </c>
      <c r="F910" s="450" t="s">
        <v>17289</v>
      </c>
    </row>
    <row r="911" spans="1:6" ht="30" customHeight="1">
      <c r="A911" s="447">
        <v>92483</v>
      </c>
      <c r="B911" s="448" t="s">
        <v>3141</v>
      </c>
      <c r="C911" s="449" t="s">
        <v>2573</v>
      </c>
      <c r="D911" s="450">
        <v>69.930000000000007</v>
      </c>
      <c r="E911" s="450">
        <v>74.44</v>
      </c>
      <c r="F911" s="450" t="s">
        <v>17290</v>
      </c>
    </row>
    <row r="912" spans="1:6" ht="30" customHeight="1">
      <c r="A912" s="447">
        <v>92484</v>
      </c>
      <c r="B912" s="448" t="s">
        <v>3142</v>
      </c>
      <c r="C912" s="449" t="s">
        <v>2573</v>
      </c>
      <c r="D912" s="450">
        <v>67.38</v>
      </c>
      <c r="E912" s="450">
        <v>66.819999999999993</v>
      </c>
      <c r="F912" s="450" t="s">
        <v>17291</v>
      </c>
    </row>
    <row r="913" spans="1:6" ht="30" customHeight="1">
      <c r="A913" s="447">
        <v>92485</v>
      </c>
      <c r="B913" s="448" t="s">
        <v>3143</v>
      </c>
      <c r="C913" s="449" t="s">
        <v>2573</v>
      </c>
      <c r="D913" s="450">
        <v>46.980000000000004</v>
      </c>
      <c r="E913" s="450">
        <v>57.42</v>
      </c>
      <c r="F913" s="450" t="s">
        <v>17292</v>
      </c>
    </row>
    <row r="914" spans="1:6" ht="30" customHeight="1">
      <c r="A914" s="447">
        <v>92486</v>
      </c>
      <c r="B914" s="448" t="s">
        <v>3144</v>
      </c>
      <c r="C914" s="449" t="s">
        <v>2573</v>
      </c>
      <c r="D914" s="450">
        <v>44.940000000000005</v>
      </c>
      <c r="E914" s="450">
        <v>51.65</v>
      </c>
      <c r="F914" s="450" t="s">
        <v>17293</v>
      </c>
    </row>
    <row r="915" spans="1:6" ht="45" customHeight="1">
      <c r="A915" s="447">
        <v>92487</v>
      </c>
      <c r="B915" s="448" t="s">
        <v>3145</v>
      </c>
      <c r="C915" s="449" t="s">
        <v>2573</v>
      </c>
      <c r="D915" s="450">
        <v>38.14</v>
      </c>
      <c r="E915" s="450">
        <v>24.37</v>
      </c>
      <c r="F915" s="450" t="s">
        <v>17294</v>
      </c>
    </row>
    <row r="916" spans="1:6" ht="45" customHeight="1">
      <c r="A916" s="447">
        <v>92488</v>
      </c>
      <c r="B916" s="448" t="s">
        <v>3146</v>
      </c>
      <c r="C916" s="449" t="s">
        <v>2573</v>
      </c>
      <c r="D916" s="450">
        <v>37.46</v>
      </c>
      <c r="E916" s="450">
        <v>22.36</v>
      </c>
      <c r="F916" s="450" t="s">
        <v>17295</v>
      </c>
    </row>
    <row r="917" spans="1:6" ht="45" customHeight="1">
      <c r="A917" s="447">
        <v>92489</v>
      </c>
      <c r="B917" s="448" t="s">
        <v>3147</v>
      </c>
      <c r="C917" s="449" t="s">
        <v>2573</v>
      </c>
      <c r="D917" s="450">
        <v>20.209999999999997</v>
      </c>
      <c r="E917" s="450">
        <v>17.95</v>
      </c>
      <c r="F917" s="450" t="s">
        <v>17296</v>
      </c>
    </row>
    <row r="918" spans="1:6" ht="45" customHeight="1">
      <c r="A918" s="447">
        <v>92490</v>
      </c>
      <c r="B918" s="448" t="s">
        <v>3148</v>
      </c>
      <c r="C918" s="449" t="s">
        <v>2573</v>
      </c>
      <c r="D918" s="450">
        <v>19.620000000000005</v>
      </c>
      <c r="E918" s="450">
        <v>16.079999999999998</v>
      </c>
      <c r="F918" s="450" t="s">
        <v>17297</v>
      </c>
    </row>
    <row r="919" spans="1:6" ht="45" customHeight="1">
      <c r="A919" s="447">
        <v>92491</v>
      </c>
      <c r="B919" s="448" t="s">
        <v>3149</v>
      </c>
      <c r="C919" s="449" t="s">
        <v>2573</v>
      </c>
      <c r="D919" s="450">
        <v>36.89</v>
      </c>
      <c r="E919" s="450">
        <v>23.16</v>
      </c>
      <c r="F919" s="450" t="s">
        <v>17298</v>
      </c>
    </row>
    <row r="920" spans="1:6" ht="45" customHeight="1">
      <c r="A920" s="447">
        <v>92492</v>
      </c>
      <c r="B920" s="448" t="s">
        <v>3150</v>
      </c>
      <c r="C920" s="449" t="s">
        <v>2573</v>
      </c>
      <c r="D920" s="450">
        <v>36.239999999999995</v>
      </c>
      <c r="E920" s="450">
        <v>21.24</v>
      </c>
      <c r="F920" s="450" t="s">
        <v>17299</v>
      </c>
    </row>
    <row r="921" spans="1:6" ht="45" customHeight="1">
      <c r="A921" s="447">
        <v>92493</v>
      </c>
      <c r="B921" s="448" t="s">
        <v>3151</v>
      </c>
      <c r="C921" s="449" t="s">
        <v>2573</v>
      </c>
      <c r="D921" s="450">
        <v>17.48</v>
      </c>
      <c r="E921" s="450">
        <v>17.05</v>
      </c>
      <c r="F921" s="450" t="s">
        <v>17300</v>
      </c>
    </row>
    <row r="922" spans="1:6" ht="45" customHeight="1">
      <c r="A922" s="447">
        <v>92494</v>
      </c>
      <c r="B922" s="448" t="s">
        <v>3152</v>
      </c>
      <c r="C922" s="449" t="s">
        <v>2573</v>
      </c>
      <c r="D922" s="450">
        <v>18.509999999999998</v>
      </c>
      <c r="E922" s="450">
        <v>15.24</v>
      </c>
      <c r="F922" s="450" t="s">
        <v>17301</v>
      </c>
    </row>
    <row r="923" spans="1:6" ht="45" customHeight="1">
      <c r="A923" s="447">
        <v>92495</v>
      </c>
      <c r="B923" s="448" t="s">
        <v>3153</v>
      </c>
      <c r="C923" s="449" t="s">
        <v>2573</v>
      </c>
      <c r="D923" s="450">
        <v>36.019999999999996</v>
      </c>
      <c r="E923" s="450">
        <v>22.34</v>
      </c>
      <c r="F923" s="450" t="s">
        <v>17302</v>
      </c>
    </row>
    <row r="924" spans="1:6" ht="45" customHeight="1">
      <c r="A924" s="447">
        <v>92496</v>
      </c>
      <c r="B924" s="448" t="s">
        <v>3154</v>
      </c>
      <c r="C924" s="449" t="s">
        <v>2573</v>
      </c>
      <c r="D924" s="450">
        <v>35.4</v>
      </c>
      <c r="E924" s="450">
        <v>20.5</v>
      </c>
      <c r="F924" s="450" t="s">
        <v>17303</v>
      </c>
    </row>
    <row r="925" spans="1:6" ht="45" customHeight="1">
      <c r="A925" s="447">
        <v>92497</v>
      </c>
      <c r="B925" s="448" t="s">
        <v>3155</v>
      </c>
      <c r="C925" s="449" t="s">
        <v>2573</v>
      </c>
      <c r="D925" s="450">
        <v>18.290000000000003</v>
      </c>
      <c r="E925" s="450">
        <v>16.45</v>
      </c>
      <c r="F925" s="450" t="s">
        <v>17304</v>
      </c>
    </row>
    <row r="926" spans="1:6" ht="45" customHeight="1">
      <c r="A926" s="447">
        <v>92498</v>
      </c>
      <c r="B926" s="448" t="s">
        <v>3156</v>
      </c>
      <c r="C926" s="449" t="s">
        <v>2573</v>
      </c>
      <c r="D926" s="450">
        <v>17.71</v>
      </c>
      <c r="E926" s="450">
        <v>14.74</v>
      </c>
      <c r="F926" s="450" t="s">
        <v>17305</v>
      </c>
    </row>
    <row r="927" spans="1:6" ht="45" customHeight="1">
      <c r="A927" s="447">
        <v>92499</v>
      </c>
      <c r="B927" s="448" t="s">
        <v>3157</v>
      </c>
      <c r="C927" s="449" t="s">
        <v>2573</v>
      </c>
      <c r="D927" s="450">
        <v>35.550000000000004</v>
      </c>
      <c r="E927" s="450">
        <v>21.79</v>
      </c>
      <c r="F927" s="450" t="s">
        <v>17306</v>
      </c>
    </row>
    <row r="928" spans="1:6" ht="45" customHeight="1">
      <c r="A928" s="447">
        <v>92500</v>
      </c>
      <c r="B928" s="448" t="s">
        <v>3158</v>
      </c>
      <c r="C928" s="449" t="s">
        <v>2573</v>
      </c>
      <c r="D928" s="450">
        <v>34.960000000000008</v>
      </c>
      <c r="E928" s="450">
        <v>19.989999999999998</v>
      </c>
      <c r="F928" s="450" t="s">
        <v>17307</v>
      </c>
    </row>
    <row r="929" spans="1:6" ht="45" customHeight="1">
      <c r="A929" s="447">
        <v>92501</v>
      </c>
      <c r="B929" s="448" t="s">
        <v>3159</v>
      </c>
      <c r="C929" s="449" t="s">
        <v>2573</v>
      </c>
      <c r="D929" s="450">
        <v>17.889999999999997</v>
      </c>
      <c r="E929" s="450">
        <v>16.02</v>
      </c>
      <c r="F929" s="450" t="s">
        <v>16095</v>
      </c>
    </row>
    <row r="930" spans="1:6" ht="45" customHeight="1">
      <c r="A930" s="447">
        <v>92502</v>
      </c>
      <c r="B930" s="448" t="s">
        <v>3160</v>
      </c>
      <c r="C930" s="449" t="s">
        <v>2573</v>
      </c>
      <c r="D930" s="450">
        <v>17.330000000000002</v>
      </c>
      <c r="E930" s="450">
        <v>14.34</v>
      </c>
      <c r="F930" s="450" t="s">
        <v>17308</v>
      </c>
    </row>
    <row r="931" spans="1:6" ht="45" customHeight="1">
      <c r="A931" s="447">
        <v>92503</v>
      </c>
      <c r="B931" s="448" t="s">
        <v>3161</v>
      </c>
      <c r="C931" s="449" t="s">
        <v>2573</v>
      </c>
      <c r="D931" s="450">
        <v>34.75</v>
      </c>
      <c r="E931" s="450">
        <v>20.98</v>
      </c>
      <c r="F931" s="450" t="s">
        <v>11951</v>
      </c>
    </row>
    <row r="932" spans="1:6" ht="45" customHeight="1">
      <c r="A932" s="447">
        <v>92504</v>
      </c>
      <c r="B932" s="448" t="s">
        <v>3162</v>
      </c>
      <c r="C932" s="449" t="s">
        <v>2573</v>
      </c>
      <c r="D932" s="450">
        <v>18.39</v>
      </c>
      <c r="E932" s="450">
        <v>19.32</v>
      </c>
      <c r="F932" s="450" t="s">
        <v>17309</v>
      </c>
    </row>
    <row r="933" spans="1:6" ht="45" customHeight="1">
      <c r="A933" s="447">
        <v>92505</v>
      </c>
      <c r="B933" s="448" t="s">
        <v>1996</v>
      </c>
      <c r="C933" s="449" t="s">
        <v>2573</v>
      </c>
      <c r="D933" s="450">
        <v>17.14</v>
      </c>
      <c r="E933" s="450">
        <v>15.43</v>
      </c>
      <c r="F933" s="450" t="s">
        <v>17310</v>
      </c>
    </row>
    <row r="934" spans="1:6" ht="45" customHeight="1">
      <c r="A934" s="447">
        <v>92506</v>
      </c>
      <c r="B934" s="448" t="s">
        <v>1997</v>
      </c>
      <c r="C934" s="449" t="s">
        <v>2573</v>
      </c>
      <c r="D934" s="450">
        <v>16.600000000000001</v>
      </c>
      <c r="E934" s="450">
        <v>13.82</v>
      </c>
      <c r="F934" s="450" t="s">
        <v>17311</v>
      </c>
    </row>
    <row r="935" spans="1:6" ht="45" customHeight="1">
      <c r="A935" s="447">
        <v>92507</v>
      </c>
      <c r="B935" s="448" t="s">
        <v>1998</v>
      </c>
      <c r="C935" s="449" t="s">
        <v>2573</v>
      </c>
      <c r="D935" s="450">
        <v>34.910000000000004</v>
      </c>
      <c r="E935" s="450">
        <v>23.93</v>
      </c>
      <c r="F935" s="450" t="s">
        <v>17312</v>
      </c>
    </row>
    <row r="936" spans="1:6" ht="45" customHeight="1">
      <c r="A936" s="447">
        <v>92508</v>
      </c>
      <c r="B936" s="448" t="s">
        <v>1999</v>
      </c>
      <c r="C936" s="449" t="s">
        <v>2573</v>
      </c>
      <c r="D936" s="450">
        <v>34.36</v>
      </c>
      <c r="E936" s="450">
        <v>22.33</v>
      </c>
      <c r="F936" s="450" t="s">
        <v>17313</v>
      </c>
    </row>
    <row r="937" spans="1:6" ht="45" customHeight="1">
      <c r="A937" s="447">
        <v>92509</v>
      </c>
      <c r="B937" s="448" t="s">
        <v>2000</v>
      </c>
      <c r="C937" s="449" t="s">
        <v>2573</v>
      </c>
      <c r="D937" s="450">
        <v>20.79</v>
      </c>
      <c r="E937" s="450">
        <v>14.57</v>
      </c>
      <c r="F937" s="450" t="s">
        <v>16156</v>
      </c>
    </row>
    <row r="938" spans="1:6" ht="45" customHeight="1">
      <c r="A938" s="447">
        <v>92510</v>
      </c>
      <c r="B938" s="448" t="s">
        <v>2001</v>
      </c>
      <c r="C938" s="449" t="s">
        <v>2573</v>
      </c>
      <c r="D938" s="450">
        <v>20.300000000000004</v>
      </c>
      <c r="E938" s="450">
        <v>13.08</v>
      </c>
      <c r="F938" s="450" t="s">
        <v>17314</v>
      </c>
    </row>
    <row r="939" spans="1:6" ht="45" customHeight="1">
      <c r="A939" s="447">
        <v>92511</v>
      </c>
      <c r="B939" s="448" t="s">
        <v>2002</v>
      </c>
      <c r="C939" s="449" t="s">
        <v>2573</v>
      </c>
      <c r="D939" s="450">
        <v>33.01</v>
      </c>
      <c r="E939" s="450">
        <v>18.39</v>
      </c>
      <c r="F939" s="450" t="s">
        <v>17315</v>
      </c>
    </row>
    <row r="940" spans="1:6" ht="45" customHeight="1">
      <c r="A940" s="447">
        <v>92512</v>
      </c>
      <c r="B940" s="448" t="s">
        <v>2003</v>
      </c>
      <c r="C940" s="449" t="s">
        <v>2573</v>
      </c>
      <c r="D940" s="450">
        <v>32.630000000000003</v>
      </c>
      <c r="E940" s="450">
        <v>17.11</v>
      </c>
      <c r="F940" s="450" t="s">
        <v>17316</v>
      </c>
    </row>
    <row r="941" spans="1:6" ht="45" customHeight="1">
      <c r="A941" s="447">
        <v>92513</v>
      </c>
      <c r="B941" s="448" t="s">
        <v>2004</v>
      </c>
      <c r="C941" s="449" t="s">
        <v>2573</v>
      </c>
      <c r="D941" s="450">
        <v>14.940000000000001</v>
      </c>
      <c r="E941" s="450">
        <v>11.16</v>
      </c>
      <c r="F941" s="450" t="s">
        <v>13566</v>
      </c>
    </row>
    <row r="942" spans="1:6" ht="45" customHeight="1">
      <c r="A942" s="447">
        <v>92514</v>
      </c>
      <c r="B942" s="448" t="s">
        <v>2005</v>
      </c>
      <c r="C942" s="449" t="s">
        <v>2573</v>
      </c>
      <c r="D942" s="450">
        <v>14.55</v>
      </c>
      <c r="E942" s="450">
        <v>10.02</v>
      </c>
      <c r="F942" s="450" t="s">
        <v>17317</v>
      </c>
    </row>
    <row r="943" spans="1:6" ht="45" customHeight="1">
      <c r="A943" s="447">
        <v>92515</v>
      </c>
      <c r="B943" s="448" t="s">
        <v>2006</v>
      </c>
      <c r="C943" s="449" t="s">
        <v>2573</v>
      </c>
      <c r="D943" s="450">
        <v>29.950000000000003</v>
      </c>
      <c r="E943" s="450">
        <v>15.89</v>
      </c>
      <c r="F943" s="450" t="s">
        <v>17318</v>
      </c>
    </row>
    <row r="944" spans="1:6" ht="45" customHeight="1">
      <c r="A944" s="447">
        <v>92516</v>
      </c>
      <c r="B944" s="448" t="s">
        <v>2007</v>
      </c>
      <c r="C944" s="449" t="s">
        <v>2573</v>
      </c>
      <c r="D944" s="450">
        <v>29.580000000000002</v>
      </c>
      <c r="E944" s="450">
        <v>14.84</v>
      </c>
      <c r="F944" s="450" t="s">
        <v>17319</v>
      </c>
    </row>
    <row r="945" spans="1:6" ht="45" customHeight="1">
      <c r="A945" s="447">
        <v>92517</v>
      </c>
      <c r="B945" s="448" t="s">
        <v>2008</v>
      </c>
      <c r="C945" s="449" t="s">
        <v>2573</v>
      </c>
      <c r="D945" s="450">
        <v>12.18</v>
      </c>
      <c r="E945" s="450">
        <v>9.66</v>
      </c>
      <c r="F945" s="450" t="s">
        <v>16769</v>
      </c>
    </row>
    <row r="946" spans="1:6" ht="45" customHeight="1">
      <c r="A946" s="447">
        <v>92518</v>
      </c>
      <c r="B946" s="448" t="s">
        <v>2009</v>
      </c>
      <c r="C946" s="449" t="s">
        <v>2573</v>
      </c>
      <c r="D946" s="450">
        <v>11.830000000000002</v>
      </c>
      <c r="E946" s="450">
        <v>8.68</v>
      </c>
      <c r="F946" s="450" t="s">
        <v>12734</v>
      </c>
    </row>
    <row r="947" spans="1:6" ht="45" customHeight="1">
      <c r="A947" s="447">
        <v>92519</v>
      </c>
      <c r="B947" s="448" t="s">
        <v>2010</v>
      </c>
      <c r="C947" s="449" t="s">
        <v>2573</v>
      </c>
      <c r="D947" s="450">
        <v>28.340000000000003</v>
      </c>
      <c r="E947" s="450">
        <v>14.69</v>
      </c>
      <c r="F947" s="450" t="s">
        <v>17320</v>
      </c>
    </row>
    <row r="948" spans="1:6" ht="45" customHeight="1">
      <c r="A948" s="447">
        <v>92520</v>
      </c>
      <c r="B948" s="448" t="s">
        <v>2011</v>
      </c>
      <c r="C948" s="449" t="s">
        <v>2573</v>
      </c>
      <c r="D948" s="450">
        <v>28.03</v>
      </c>
      <c r="E948" s="450">
        <v>13.68</v>
      </c>
      <c r="F948" s="450" t="s">
        <v>17321</v>
      </c>
    </row>
    <row r="949" spans="1:6" ht="45" customHeight="1">
      <c r="A949" s="447">
        <v>92521</v>
      </c>
      <c r="B949" s="448" t="s">
        <v>2012</v>
      </c>
      <c r="C949" s="449" t="s">
        <v>2573</v>
      </c>
      <c r="D949" s="450">
        <v>10.7</v>
      </c>
      <c r="E949" s="450">
        <v>8.9499999999999993</v>
      </c>
      <c r="F949" s="450" t="s">
        <v>11696</v>
      </c>
    </row>
    <row r="950" spans="1:6" ht="45" customHeight="1">
      <c r="A950" s="447">
        <v>92522</v>
      </c>
      <c r="B950" s="448" t="s">
        <v>2013</v>
      </c>
      <c r="C950" s="449" t="s">
        <v>2573</v>
      </c>
      <c r="D950" s="450">
        <v>10.430000000000001</v>
      </c>
      <c r="E950" s="450">
        <v>7.99</v>
      </c>
      <c r="F950" s="450" t="s">
        <v>17322</v>
      </c>
    </row>
    <row r="951" spans="1:6" ht="45" customHeight="1">
      <c r="A951" s="447">
        <v>92523</v>
      </c>
      <c r="B951" s="448" t="s">
        <v>2014</v>
      </c>
      <c r="C951" s="449" t="s">
        <v>2573</v>
      </c>
      <c r="D951" s="450">
        <v>27.8</v>
      </c>
      <c r="E951" s="450">
        <v>13.91</v>
      </c>
      <c r="F951" s="450" t="s">
        <v>17321</v>
      </c>
    </row>
    <row r="952" spans="1:6" ht="45" customHeight="1">
      <c r="A952" s="447">
        <v>92524</v>
      </c>
      <c r="B952" s="448" t="s">
        <v>2015</v>
      </c>
      <c r="C952" s="449" t="s">
        <v>2573</v>
      </c>
      <c r="D952" s="450">
        <v>27.48</v>
      </c>
      <c r="E952" s="450">
        <v>12.98</v>
      </c>
      <c r="F952" s="450" t="s">
        <v>17323</v>
      </c>
    </row>
    <row r="953" spans="1:6" ht="45" customHeight="1">
      <c r="A953" s="447">
        <v>92525</v>
      </c>
      <c r="B953" s="448" t="s">
        <v>2016</v>
      </c>
      <c r="C953" s="449" t="s">
        <v>2573</v>
      </c>
      <c r="D953" s="450">
        <v>10.249999999999998</v>
      </c>
      <c r="E953" s="450">
        <v>8.49</v>
      </c>
      <c r="F953" s="450" t="s">
        <v>13806</v>
      </c>
    </row>
    <row r="954" spans="1:6" ht="45" customHeight="1">
      <c r="A954" s="447">
        <v>92526</v>
      </c>
      <c r="B954" s="448" t="s">
        <v>3177</v>
      </c>
      <c r="C954" s="449" t="s">
        <v>2573</v>
      </c>
      <c r="D954" s="450">
        <v>9.98</v>
      </c>
      <c r="E954" s="450">
        <v>7.57</v>
      </c>
      <c r="F954" s="450" t="s">
        <v>13106</v>
      </c>
    </row>
    <row r="955" spans="1:6" ht="45" customHeight="1">
      <c r="A955" s="447">
        <v>92527</v>
      </c>
      <c r="B955" s="448" t="s">
        <v>3178</v>
      </c>
      <c r="C955" s="449" t="s">
        <v>2573</v>
      </c>
      <c r="D955" s="450">
        <v>27.190000000000005</v>
      </c>
      <c r="E955" s="450">
        <v>13.44</v>
      </c>
      <c r="F955" s="450" t="s">
        <v>12445</v>
      </c>
    </row>
    <row r="956" spans="1:6" ht="45" customHeight="1">
      <c r="A956" s="447">
        <v>92528</v>
      </c>
      <c r="B956" s="448" t="s">
        <v>3179</v>
      </c>
      <c r="C956" s="449" t="s">
        <v>2573</v>
      </c>
      <c r="D956" s="450">
        <v>26.900000000000002</v>
      </c>
      <c r="E956" s="450">
        <v>12.52</v>
      </c>
      <c r="F956" s="450" t="s">
        <v>17324</v>
      </c>
    </row>
    <row r="957" spans="1:6" ht="45" customHeight="1">
      <c r="A957" s="447">
        <v>92529</v>
      </c>
      <c r="B957" s="448" t="s">
        <v>3180</v>
      </c>
      <c r="C957" s="449" t="s">
        <v>2573</v>
      </c>
      <c r="D957" s="450">
        <v>9.6999999999999993</v>
      </c>
      <c r="E957" s="450">
        <v>8.18</v>
      </c>
      <c r="F957" s="450" t="s">
        <v>17325</v>
      </c>
    </row>
    <row r="958" spans="1:6" ht="45" customHeight="1">
      <c r="A958" s="447">
        <v>92530</v>
      </c>
      <c r="B958" s="448" t="s">
        <v>3181</v>
      </c>
      <c r="C958" s="449" t="s">
        <v>2573</v>
      </c>
      <c r="D958" s="450">
        <v>9.4200000000000017</v>
      </c>
      <c r="E958" s="450">
        <v>7.31</v>
      </c>
      <c r="F958" s="450" t="s">
        <v>12696</v>
      </c>
    </row>
    <row r="959" spans="1:6" ht="45" customHeight="1">
      <c r="A959" s="447">
        <v>92531</v>
      </c>
      <c r="B959" s="448" t="s">
        <v>3182</v>
      </c>
      <c r="C959" s="449" t="s">
        <v>2573</v>
      </c>
      <c r="D959" s="450">
        <v>26.72</v>
      </c>
      <c r="E959" s="450">
        <v>13.08</v>
      </c>
      <c r="F959" s="450" t="s">
        <v>15618</v>
      </c>
    </row>
    <row r="960" spans="1:6" ht="45" customHeight="1">
      <c r="A960" s="447">
        <v>92532</v>
      </c>
      <c r="B960" s="448" t="s">
        <v>3183</v>
      </c>
      <c r="C960" s="449" t="s">
        <v>2573</v>
      </c>
      <c r="D960" s="450">
        <v>26.42</v>
      </c>
      <c r="E960" s="450">
        <v>12.19</v>
      </c>
      <c r="F960" s="450" t="s">
        <v>13447</v>
      </c>
    </row>
    <row r="961" spans="1:6" ht="45" customHeight="1">
      <c r="A961" s="447">
        <v>92533</v>
      </c>
      <c r="B961" s="448" t="s">
        <v>3184</v>
      </c>
      <c r="C961" s="449" t="s">
        <v>2573</v>
      </c>
      <c r="D961" s="450">
        <v>9.2799999999999976</v>
      </c>
      <c r="E961" s="450">
        <v>7.96</v>
      </c>
      <c r="F961" s="450" t="s">
        <v>17326</v>
      </c>
    </row>
    <row r="962" spans="1:6" ht="45" customHeight="1">
      <c r="A962" s="447">
        <v>92534</v>
      </c>
      <c r="B962" s="448" t="s">
        <v>3185</v>
      </c>
      <c r="C962" s="449" t="s">
        <v>2573</v>
      </c>
      <c r="D962" s="450">
        <v>9.02</v>
      </c>
      <c r="E962" s="450">
        <v>7.14</v>
      </c>
      <c r="F962" s="450" t="s">
        <v>14410</v>
      </c>
    </row>
    <row r="963" spans="1:6" ht="45" customHeight="1">
      <c r="A963" s="447">
        <v>92535</v>
      </c>
      <c r="B963" s="448" t="s">
        <v>3186</v>
      </c>
      <c r="C963" s="449" t="s">
        <v>2573</v>
      </c>
      <c r="D963" s="450">
        <v>25.809999999999995</v>
      </c>
      <c r="E963" s="450">
        <v>12.6</v>
      </c>
      <c r="F963" s="450" t="s">
        <v>17327</v>
      </c>
    </row>
    <row r="964" spans="1:6" ht="45" customHeight="1">
      <c r="A964" s="447">
        <v>92536</v>
      </c>
      <c r="B964" s="448" t="s">
        <v>3187</v>
      </c>
      <c r="C964" s="449" t="s">
        <v>2573</v>
      </c>
      <c r="D964" s="450">
        <v>25.5</v>
      </c>
      <c r="E964" s="450">
        <v>11.75</v>
      </c>
      <c r="F964" s="450" t="s">
        <v>17328</v>
      </c>
    </row>
    <row r="965" spans="1:6" ht="45" customHeight="1">
      <c r="A965" s="447">
        <v>92537</v>
      </c>
      <c r="B965" s="448" t="s">
        <v>3188</v>
      </c>
      <c r="C965" s="449" t="s">
        <v>2573</v>
      </c>
      <c r="D965" s="450">
        <v>8.4099999999999984</v>
      </c>
      <c r="E965" s="450">
        <v>7.67</v>
      </c>
      <c r="F965" s="450" t="s">
        <v>17329</v>
      </c>
    </row>
    <row r="966" spans="1:6" ht="45" customHeight="1">
      <c r="A966" s="447">
        <v>92538</v>
      </c>
      <c r="B966" s="448" t="s">
        <v>3189</v>
      </c>
      <c r="C966" s="449" t="s">
        <v>2573</v>
      </c>
      <c r="D966" s="450">
        <v>8.14</v>
      </c>
      <c r="E966" s="450">
        <v>6.87</v>
      </c>
      <c r="F966" s="450" t="s">
        <v>17330</v>
      </c>
    </row>
    <row r="967" spans="1:6" ht="30" customHeight="1">
      <c r="A967" s="447">
        <v>92267</v>
      </c>
      <c r="B967" s="448" t="s">
        <v>3194</v>
      </c>
      <c r="C967" s="449" t="s">
        <v>2573</v>
      </c>
      <c r="D967" s="450">
        <v>24</v>
      </c>
      <c r="E967" s="450">
        <v>0.6</v>
      </c>
      <c r="F967" s="450" t="s">
        <v>14708</v>
      </c>
    </row>
    <row r="968" spans="1:6" ht="30" customHeight="1">
      <c r="A968" s="447">
        <v>92268</v>
      </c>
      <c r="B968" s="448" t="s">
        <v>3195</v>
      </c>
      <c r="C968" s="449" t="s">
        <v>2573</v>
      </c>
      <c r="D968" s="450">
        <v>32.269999999999996</v>
      </c>
      <c r="E968" s="450">
        <v>0.6</v>
      </c>
      <c r="F968" s="450" t="s">
        <v>17226</v>
      </c>
    </row>
    <row r="969" spans="1:6" ht="15" customHeight="1">
      <c r="A969" s="447">
        <v>92271</v>
      </c>
      <c r="B969" s="448" t="s">
        <v>3198</v>
      </c>
      <c r="C969" s="449" t="s">
        <v>2573</v>
      </c>
      <c r="D969" s="450">
        <v>41.989999999999995</v>
      </c>
      <c r="E969" s="450">
        <v>0.27</v>
      </c>
      <c r="F969" s="450" t="s">
        <v>17229</v>
      </c>
    </row>
    <row r="970" spans="1:6" ht="30" customHeight="1">
      <c r="A970" s="447">
        <v>95934</v>
      </c>
      <c r="B970" s="448" t="s">
        <v>17331</v>
      </c>
      <c r="C970" s="449" t="s">
        <v>2573</v>
      </c>
      <c r="D970" s="450">
        <v>69.680000000000007</v>
      </c>
      <c r="E970" s="450">
        <v>22.46</v>
      </c>
      <c r="F970" s="450" t="s">
        <v>17332</v>
      </c>
    </row>
    <row r="971" spans="1:6" ht="30" customHeight="1">
      <c r="A971" s="447">
        <v>95935</v>
      </c>
      <c r="B971" s="448" t="s">
        <v>17333</v>
      </c>
      <c r="C971" s="449" t="s">
        <v>2573</v>
      </c>
      <c r="D971" s="450">
        <v>59.070000000000007</v>
      </c>
      <c r="E971" s="450">
        <v>22.47</v>
      </c>
      <c r="F971" s="450" t="s">
        <v>17334</v>
      </c>
    </row>
    <row r="972" spans="1:6" ht="30" customHeight="1">
      <c r="A972" s="447">
        <v>95936</v>
      </c>
      <c r="B972" s="448" t="s">
        <v>17335</v>
      </c>
      <c r="C972" s="449" t="s">
        <v>2573</v>
      </c>
      <c r="D972" s="450">
        <v>82.86</v>
      </c>
      <c r="E972" s="450">
        <v>20</v>
      </c>
      <c r="F972" s="450" t="s">
        <v>17336</v>
      </c>
    </row>
    <row r="973" spans="1:6" ht="30" customHeight="1">
      <c r="A973" s="447">
        <v>95937</v>
      </c>
      <c r="B973" s="448" t="s">
        <v>17337</v>
      </c>
      <c r="C973" s="449" t="s">
        <v>2573</v>
      </c>
      <c r="D973" s="450">
        <v>140.18</v>
      </c>
      <c r="E973" s="450">
        <v>111.17</v>
      </c>
      <c r="F973" s="450" t="s">
        <v>17338</v>
      </c>
    </row>
    <row r="974" spans="1:6" ht="30" customHeight="1">
      <c r="A974" s="447">
        <v>95938</v>
      </c>
      <c r="B974" s="448" t="s">
        <v>17339</v>
      </c>
      <c r="C974" s="449" t="s">
        <v>2573</v>
      </c>
      <c r="D974" s="450">
        <v>122.3</v>
      </c>
      <c r="E974" s="450">
        <v>85.3</v>
      </c>
      <c r="F974" s="450" t="s">
        <v>17340</v>
      </c>
    </row>
    <row r="975" spans="1:6" ht="30" customHeight="1">
      <c r="A975" s="447">
        <v>95939</v>
      </c>
      <c r="B975" s="448" t="s">
        <v>17341</v>
      </c>
      <c r="C975" s="449" t="s">
        <v>2573</v>
      </c>
      <c r="D975" s="450">
        <v>78.830000000000013</v>
      </c>
      <c r="E975" s="450">
        <v>61.26</v>
      </c>
      <c r="F975" s="450" t="s">
        <v>17342</v>
      </c>
    </row>
    <row r="976" spans="1:6" ht="30" customHeight="1">
      <c r="A976" s="447">
        <v>95940</v>
      </c>
      <c r="B976" s="448" t="s">
        <v>17343</v>
      </c>
      <c r="C976" s="449" t="s">
        <v>2573</v>
      </c>
      <c r="D976" s="450">
        <v>62.53</v>
      </c>
      <c r="E976" s="450">
        <v>49.81</v>
      </c>
      <c r="F976" s="450" t="s">
        <v>17344</v>
      </c>
    </row>
    <row r="977" spans="1:6" ht="30" customHeight="1">
      <c r="A977" s="447">
        <v>95941</v>
      </c>
      <c r="B977" s="448" t="s">
        <v>17345</v>
      </c>
      <c r="C977" s="449" t="s">
        <v>2573</v>
      </c>
      <c r="D977" s="450">
        <v>54.20000000000001</v>
      </c>
      <c r="E977" s="450">
        <v>45.73</v>
      </c>
      <c r="F977" s="450" t="s">
        <v>17346</v>
      </c>
    </row>
    <row r="978" spans="1:6" ht="30" customHeight="1">
      <c r="A978" s="447">
        <v>95942</v>
      </c>
      <c r="B978" s="448" t="s">
        <v>17347</v>
      </c>
      <c r="C978" s="449" t="s">
        <v>2573</v>
      </c>
      <c r="D978" s="450">
        <v>49.02</v>
      </c>
      <c r="E978" s="450">
        <v>43.21</v>
      </c>
      <c r="F978" s="450" t="s">
        <v>17348</v>
      </c>
    </row>
    <row r="979" spans="1:6">
      <c r="A979" s="442"/>
      <c r="B979" s="446" t="s">
        <v>2123</v>
      </c>
      <c r="C979" s="444"/>
      <c r="D979" s="445" t="s">
        <v>2587</v>
      </c>
      <c r="E979" s="445" t="s">
        <v>2587</v>
      </c>
      <c r="F979" s="445"/>
    </row>
    <row r="980" spans="1:6" ht="30" customHeight="1">
      <c r="A980" s="447">
        <v>73301</v>
      </c>
      <c r="B980" s="448" t="s">
        <v>3199</v>
      </c>
      <c r="C980" s="449" t="s">
        <v>2568</v>
      </c>
      <c r="D980" s="450">
        <v>4.05</v>
      </c>
      <c r="E980" s="450">
        <v>4.8099999999999996</v>
      </c>
      <c r="F980" s="450" t="s">
        <v>13406</v>
      </c>
    </row>
    <row r="981" spans="1:6" ht="30" customHeight="1">
      <c r="A981" s="447">
        <v>83515</v>
      </c>
      <c r="B981" s="448" t="s">
        <v>3200</v>
      </c>
      <c r="C981" s="449" t="s">
        <v>2568</v>
      </c>
      <c r="D981" s="450">
        <v>10.02</v>
      </c>
      <c r="E981" s="450">
        <v>5.18</v>
      </c>
      <c r="F981" s="450" t="s">
        <v>11413</v>
      </c>
    </row>
    <row r="982" spans="1:6" ht="30" customHeight="1">
      <c r="A982" s="447">
        <v>83516</v>
      </c>
      <c r="B982" s="448" t="s">
        <v>3201</v>
      </c>
      <c r="C982" s="449" t="s">
        <v>2568</v>
      </c>
      <c r="D982" s="450">
        <v>11.61</v>
      </c>
      <c r="E982" s="450">
        <v>5.93</v>
      </c>
      <c r="F982" s="450" t="s">
        <v>14393</v>
      </c>
    </row>
    <row r="983" spans="1:6" ht="15" customHeight="1">
      <c r="A983" s="447">
        <v>92272</v>
      </c>
      <c r="B983" s="448" t="s">
        <v>3202</v>
      </c>
      <c r="C983" s="449" t="s">
        <v>2572</v>
      </c>
      <c r="D983" s="450">
        <v>11.969999999999999</v>
      </c>
      <c r="E983" s="450">
        <v>3.79</v>
      </c>
      <c r="F983" s="450" t="s">
        <v>13144</v>
      </c>
    </row>
    <row r="984" spans="1:6" ht="15" customHeight="1">
      <c r="A984" s="447">
        <v>92273</v>
      </c>
      <c r="B984" s="448" t="s">
        <v>3203</v>
      </c>
      <c r="C984" s="449" t="s">
        <v>2572</v>
      </c>
      <c r="D984" s="450">
        <v>4.92</v>
      </c>
      <c r="E984" s="450">
        <v>1.47</v>
      </c>
      <c r="F984" s="450" t="s">
        <v>11629</v>
      </c>
    </row>
    <row r="985" spans="1:6">
      <c r="A985" s="442"/>
      <c r="B985" s="446" t="s">
        <v>210</v>
      </c>
      <c r="C985" s="444"/>
      <c r="D985" s="445" t="s">
        <v>2587</v>
      </c>
      <c r="E985" s="445" t="s">
        <v>2587</v>
      </c>
      <c r="F985" s="445"/>
    </row>
    <row r="986" spans="1:6" ht="15" customHeight="1">
      <c r="A986" s="447">
        <v>68328</v>
      </c>
      <c r="B986" s="448" t="s">
        <v>3204</v>
      </c>
      <c r="C986" s="449" t="s">
        <v>2573</v>
      </c>
      <c r="D986" s="450">
        <v>12.27</v>
      </c>
      <c r="E986" s="450">
        <v>1.55</v>
      </c>
      <c r="F986" s="450" t="s">
        <v>17609</v>
      </c>
    </row>
    <row r="987" spans="1:6">
      <c r="A987" s="442"/>
      <c r="B987" s="443" t="s">
        <v>2124</v>
      </c>
      <c r="C987" s="444"/>
      <c r="D987" s="445" t="s">
        <v>2587</v>
      </c>
      <c r="E987" s="445" t="s">
        <v>2587</v>
      </c>
      <c r="F987" s="445"/>
    </row>
    <row r="988" spans="1:6">
      <c r="A988" s="442"/>
      <c r="B988" s="446" t="s">
        <v>211</v>
      </c>
      <c r="C988" s="444"/>
      <c r="D988" s="445" t="s">
        <v>2587</v>
      </c>
      <c r="E988" s="445" t="s">
        <v>2587</v>
      </c>
      <c r="F988" s="445"/>
    </row>
    <row r="989" spans="1:6">
      <c r="A989" s="442"/>
      <c r="B989" s="446" t="s">
        <v>212</v>
      </c>
      <c r="C989" s="444"/>
      <c r="D989" s="445" t="s">
        <v>2587</v>
      </c>
      <c r="E989" s="445" t="s">
        <v>2587</v>
      </c>
      <c r="F989" s="445"/>
    </row>
    <row r="990" spans="1:6" ht="15" customHeight="1">
      <c r="A990" s="447">
        <v>92882</v>
      </c>
      <c r="B990" s="448" t="s">
        <v>17461</v>
      </c>
      <c r="C990" s="449" t="s">
        <v>2569</v>
      </c>
      <c r="D990" s="450">
        <v>6.2299999999999995</v>
      </c>
      <c r="E990" s="450">
        <v>2.46</v>
      </c>
      <c r="F990" s="450" t="s">
        <v>17389</v>
      </c>
    </row>
    <row r="991" spans="1:6" ht="15" customHeight="1">
      <c r="A991" s="447">
        <v>92883</v>
      </c>
      <c r="B991" s="448" t="s">
        <v>17462</v>
      </c>
      <c r="C991" s="449" t="s">
        <v>2569</v>
      </c>
      <c r="D991" s="450">
        <v>6.1099999999999994</v>
      </c>
      <c r="E991" s="450">
        <v>1.66</v>
      </c>
      <c r="F991" s="450" t="s">
        <v>13673</v>
      </c>
    </row>
    <row r="992" spans="1:6" ht="15" customHeight="1">
      <c r="A992" s="447">
        <v>92884</v>
      </c>
      <c r="B992" s="448" t="s">
        <v>17463</v>
      </c>
      <c r="C992" s="449" t="s">
        <v>2569</v>
      </c>
      <c r="D992" s="450">
        <v>5.59</v>
      </c>
      <c r="E992" s="450">
        <v>1.1599999999999999</v>
      </c>
      <c r="F992" s="450" t="s">
        <v>12195</v>
      </c>
    </row>
    <row r="993" spans="1:6" ht="15" customHeight="1">
      <c r="A993" s="447">
        <v>92885</v>
      </c>
      <c r="B993" s="448" t="s">
        <v>17464</v>
      </c>
      <c r="C993" s="449" t="s">
        <v>2569</v>
      </c>
      <c r="D993" s="450">
        <v>5.49</v>
      </c>
      <c r="E993" s="450">
        <v>0.8</v>
      </c>
      <c r="F993" s="450" t="s">
        <v>14831</v>
      </c>
    </row>
    <row r="994" spans="1:6" ht="15" customHeight="1">
      <c r="A994" s="447">
        <v>92886</v>
      </c>
      <c r="B994" s="448" t="s">
        <v>17465</v>
      </c>
      <c r="C994" s="449" t="s">
        <v>2569</v>
      </c>
      <c r="D994" s="450">
        <v>5.39</v>
      </c>
      <c r="E994" s="450">
        <v>0.5</v>
      </c>
      <c r="F994" s="450" t="s">
        <v>12280</v>
      </c>
    </row>
    <row r="995" spans="1:6" ht="15" customHeight="1">
      <c r="A995" s="447">
        <v>92887</v>
      </c>
      <c r="B995" s="448" t="s">
        <v>17466</v>
      </c>
      <c r="C995" s="449" t="s">
        <v>2569</v>
      </c>
      <c r="D995" s="450">
        <v>5.43</v>
      </c>
      <c r="E995" s="450">
        <v>0.33</v>
      </c>
      <c r="F995" s="450" t="s">
        <v>15069</v>
      </c>
    </row>
    <row r="996" spans="1:6" ht="15" customHeight="1">
      <c r="A996" s="447">
        <v>92888</v>
      </c>
      <c r="B996" s="448" t="s">
        <v>17467</v>
      </c>
      <c r="C996" s="449" t="s">
        <v>2569</v>
      </c>
      <c r="D996" s="450">
        <v>5.38</v>
      </c>
      <c r="E996" s="450">
        <v>0.18</v>
      </c>
      <c r="F996" s="450" t="s">
        <v>17468</v>
      </c>
    </row>
    <row r="997" spans="1:6">
      <c r="A997" s="442"/>
      <c r="B997" s="446" t="s">
        <v>213</v>
      </c>
      <c r="C997" s="444"/>
      <c r="D997" s="445" t="s">
        <v>2587</v>
      </c>
      <c r="E997" s="445" t="s">
        <v>2587</v>
      </c>
      <c r="F997" s="445"/>
    </row>
    <row r="998" spans="1:6" ht="15" customHeight="1">
      <c r="A998" s="447" t="s">
        <v>17385</v>
      </c>
      <c r="B998" s="448" t="s">
        <v>17386</v>
      </c>
      <c r="C998" s="449" t="s">
        <v>2570</v>
      </c>
      <c r="D998" s="450">
        <v>461.43</v>
      </c>
      <c r="E998" s="450">
        <v>86.7</v>
      </c>
      <c r="F998" s="450" t="s">
        <v>17387</v>
      </c>
    </row>
    <row r="999" spans="1:6" ht="30" customHeight="1">
      <c r="A999" s="447">
        <v>96544</v>
      </c>
      <c r="B999" s="448" t="s">
        <v>17492</v>
      </c>
      <c r="C999" s="449" t="s">
        <v>2569</v>
      </c>
      <c r="D999" s="450">
        <v>6.91</v>
      </c>
      <c r="E999" s="450">
        <v>3.78</v>
      </c>
      <c r="F999" s="450" t="s">
        <v>17493</v>
      </c>
    </row>
    <row r="1000" spans="1:6" ht="30" customHeight="1">
      <c r="A1000" s="447">
        <v>96545</v>
      </c>
      <c r="B1000" s="448" t="s">
        <v>17494</v>
      </c>
      <c r="C1000" s="449" t="s">
        <v>2569</v>
      </c>
      <c r="D1000" s="450">
        <v>7.38</v>
      </c>
      <c r="E1000" s="450">
        <v>2.7</v>
      </c>
      <c r="F1000" s="450" t="s">
        <v>17416</v>
      </c>
    </row>
    <row r="1001" spans="1:6" ht="30" customHeight="1">
      <c r="A1001" s="447">
        <v>96546</v>
      </c>
      <c r="B1001" s="448" t="s">
        <v>17495</v>
      </c>
      <c r="C1001" s="449" t="s">
        <v>2569</v>
      </c>
      <c r="D1001" s="450">
        <v>6.2099999999999991</v>
      </c>
      <c r="E1001" s="450">
        <v>1.99</v>
      </c>
      <c r="F1001" s="450" t="s">
        <v>12528</v>
      </c>
    </row>
    <row r="1002" spans="1:6" ht="30" customHeight="1">
      <c r="A1002" s="447">
        <v>96547</v>
      </c>
      <c r="B1002" s="448" t="s">
        <v>17496</v>
      </c>
      <c r="C1002" s="449" t="s">
        <v>2569</v>
      </c>
      <c r="D1002" s="450">
        <v>5.7700000000000005</v>
      </c>
      <c r="E1002" s="450">
        <v>1.47</v>
      </c>
      <c r="F1002" s="450" t="s">
        <v>12465</v>
      </c>
    </row>
    <row r="1003" spans="1:6" ht="30" customHeight="1">
      <c r="A1003" s="447">
        <v>96548</v>
      </c>
      <c r="B1003" s="448" t="s">
        <v>17497</v>
      </c>
      <c r="C1003" s="449" t="s">
        <v>2569</v>
      </c>
      <c r="D1003" s="450">
        <v>5.6300000000000008</v>
      </c>
      <c r="E1003" s="450">
        <v>1.02</v>
      </c>
      <c r="F1003" s="450" t="s">
        <v>17498</v>
      </c>
    </row>
    <row r="1004" spans="1:6" ht="30" customHeight="1">
      <c r="A1004" s="447">
        <v>96549</v>
      </c>
      <c r="B1004" s="448" t="s">
        <v>17499</v>
      </c>
      <c r="C1004" s="449" t="s">
        <v>2569</v>
      </c>
      <c r="D1004" s="450">
        <v>5.32</v>
      </c>
      <c r="E1004" s="450">
        <v>0.75</v>
      </c>
      <c r="F1004" s="450" t="s">
        <v>13970</v>
      </c>
    </row>
    <row r="1005" spans="1:6" ht="30" customHeight="1">
      <c r="A1005" s="447">
        <v>96550</v>
      </c>
      <c r="B1005" s="448" t="s">
        <v>17500</v>
      </c>
      <c r="C1005" s="449" t="s">
        <v>2569</v>
      </c>
      <c r="D1005" s="450">
        <v>6</v>
      </c>
      <c r="E1005" s="450">
        <v>0.51</v>
      </c>
      <c r="F1005" s="450" t="s">
        <v>12611</v>
      </c>
    </row>
    <row r="1006" spans="1:6" ht="45" customHeight="1">
      <c r="A1006" s="447">
        <v>92760</v>
      </c>
      <c r="B1006" s="448" t="s">
        <v>17393</v>
      </c>
      <c r="C1006" s="449" t="s">
        <v>2569</v>
      </c>
      <c r="D1006" s="450">
        <v>6.44</v>
      </c>
      <c r="E1006" s="450">
        <v>2.46</v>
      </c>
      <c r="F1006" s="450" t="s">
        <v>12470</v>
      </c>
    </row>
    <row r="1007" spans="1:6" ht="45" customHeight="1">
      <c r="A1007" s="447">
        <v>92761</v>
      </c>
      <c r="B1007" s="448" t="s">
        <v>17394</v>
      </c>
      <c r="C1007" s="449" t="s">
        <v>2569</v>
      </c>
      <c r="D1007" s="450">
        <v>7.0499999999999989</v>
      </c>
      <c r="E1007" s="450">
        <v>1.65</v>
      </c>
      <c r="F1007" s="450" t="s">
        <v>13944</v>
      </c>
    </row>
    <row r="1008" spans="1:6" ht="45" customHeight="1">
      <c r="A1008" s="447">
        <v>92762</v>
      </c>
      <c r="B1008" s="448" t="s">
        <v>17395</v>
      </c>
      <c r="C1008" s="449" t="s">
        <v>2569</v>
      </c>
      <c r="D1008" s="450">
        <v>5.9499999999999993</v>
      </c>
      <c r="E1008" s="450">
        <v>1.1499999999999999</v>
      </c>
      <c r="F1008" s="450" t="s">
        <v>16148</v>
      </c>
    </row>
    <row r="1009" spans="1:6" ht="45" customHeight="1">
      <c r="A1009" s="447">
        <v>92763</v>
      </c>
      <c r="B1009" s="448" t="s">
        <v>17396</v>
      </c>
      <c r="C1009" s="449" t="s">
        <v>2569</v>
      </c>
      <c r="D1009" s="450">
        <v>5.5600000000000005</v>
      </c>
      <c r="E1009" s="450">
        <v>0.8</v>
      </c>
      <c r="F1009" s="450" t="s">
        <v>12265</v>
      </c>
    </row>
    <row r="1010" spans="1:6" ht="45" customHeight="1">
      <c r="A1010" s="447">
        <v>92764</v>
      </c>
      <c r="B1010" s="448" t="s">
        <v>17397</v>
      </c>
      <c r="C1010" s="449" t="s">
        <v>2569</v>
      </c>
      <c r="D1010" s="450">
        <v>5.46</v>
      </c>
      <c r="E1010" s="450">
        <v>0.5</v>
      </c>
      <c r="F1010" s="450" t="s">
        <v>12267</v>
      </c>
    </row>
    <row r="1011" spans="1:6" ht="45" customHeight="1">
      <c r="A1011" s="447">
        <v>92765</v>
      </c>
      <c r="B1011" s="448" t="s">
        <v>17398</v>
      </c>
      <c r="C1011" s="449" t="s">
        <v>2569</v>
      </c>
      <c r="D1011" s="450">
        <v>5.17</v>
      </c>
      <c r="E1011" s="450">
        <v>0.33</v>
      </c>
      <c r="F1011" s="450" t="s">
        <v>17399</v>
      </c>
    </row>
    <row r="1012" spans="1:6" ht="45" customHeight="1">
      <c r="A1012" s="447">
        <v>92766</v>
      </c>
      <c r="B1012" s="448" t="s">
        <v>17400</v>
      </c>
      <c r="C1012" s="449" t="s">
        <v>2569</v>
      </c>
      <c r="D1012" s="450">
        <v>5.86</v>
      </c>
      <c r="E1012" s="450">
        <v>0.18</v>
      </c>
      <c r="F1012" s="450" t="s">
        <v>12281</v>
      </c>
    </row>
    <row r="1013" spans="1:6" ht="45" customHeight="1">
      <c r="A1013" s="447">
        <v>92776</v>
      </c>
      <c r="B1013" s="448" t="s">
        <v>17413</v>
      </c>
      <c r="C1013" s="449" t="s">
        <v>2569</v>
      </c>
      <c r="D1013" s="450">
        <v>6.8599999999999994</v>
      </c>
      <c r="E1013" s="450">
        <v>3.89</v>
      </c>
      <c r="F1013" s="450" t="s">
        <v>17414</v>
      </c>
    </row>
    <row r="1014" spans="1:6" ht="45" customHeight="1">
      <c r="A1014" s="447">
        <v>92777</v>
      </c>
      <c r="B1014" s="448" t="s">
        <v>17415</v>
      </c>
      <c r="C1014" s="449" t="s">
        <v>2569</v>
      </c>
      <c r="D1014" s="450">
        <v>7.37</v>
      </c>
      <c r="E1014" s="450">
        <v>2.71</v>
      </c>
      <c r="F1014" s="450" t="s">
        <v>17416</v>
      </c>
    </row>
    <row r="1015" spans="1:6" ht="45" customHeight="1">
      <c r="A1015" s="447">
        <v>92778</v>
      </c>
      <c r="B1015" s="448" t="s">
        <v>17417</v>
      </c>
      <c r="C1015" s="449" t="s">
        <v>2569</v>
      </c>
      <c r="D1015" s="450">
        <v>6.18</v>
      </c>
      <c r="E1015" s="450">
        <v>1.94</v>
      </c>
      <c r="F1015" s="450" t="s">
        <v>17418</v>
      </c>
    </row>
    <row r="1016" spans="1:6" ht="45" customHeight="1">
      <c r="A1016" s="447">
        <v>92779</v>
      </c>
      <c r="B1016" s="448" t="s">
        <v>17419</v>
      </c>
      <c r="C1016" s="449" t="s">
        <v>2569</v>
      </c>
      <c r="D1016" s="450">
        <v>5.74</v>
      </c>
      <c r="E1016" s="450">
        <v>1.37</v>
      </c>
      <c r="F1016" s="450" t="s">
        <v>11478</v>
      </c>
    </row>
    <row r="1017" spans="1:6" ht="45" customHeight="1">
      <c r="A1017" s="447">
        <v>92780</v>
      </c>
      <c r="B1017" s="448" t="s">
        <v>17420</v>
      </c>
      <c r="C1017" s="449" t="s">
        <v>2569</v>
      </c>
      <c r="D1017" s="450">
        <v>5.58</v>
      </c>
      <c r="E1017" s="450">
        <v>0.89</v>
      </c>
      <c r="F1017" s="450" t="s">
        <v>11370</v>
      </c>
    </row>
    <row r="1018" spans="1:6" ht="45" customHeight="1">
      <c r="A1018" s="447">
        <v>92781</v>
      </c>
      <c r="B1018" s="448" t="s">
        <v>17421</v>
      </c>
      <c r="C1018" s="449" t="s">
        <v>2569</v>
      </c>
      <c r="D1018" s="450">
        <v>5.27</v>
      </c>
      <c r="E1018" s="450">
        <v>0.56999999999999995</v>
      </c>
      <c r="F1018" s="450" t="s">
        <v>16170</v>
      </c>
    </row>
    <row r="1019" spans="1:6" ht="45" customHeight="1">
      <c r="A1019" s="447">
        <v>92782</v>
      </c>
      <c r="B1019" s="448" t="s">
        <v>17422</v>
      </c>
      <c r="C1019" s="449" t="s">
        <v>2569</v>
      </c>
      <c r="D1019" s="450">
        <v>5.91</v>
      </c>
      <c r="E1019" s="450">
        <v>0.33</v>
      </c>
      <c r="F1019" s="450" t="s">
        <v>11431</v>
      </c>
    </row>
    <row r="1020" spans="1:6" ht="45" customHeight="1">
      <c r="A1020" s="447">
        <v>92769</v>
      </c>
      <c r="B1020" s="448" t="s">
        <v>17404</v>
      </c>
      <c r="C1020" s="449" t="s">
        <v>2569</v>
      </c>
      <c r="D1020" s="450">
        <v>6.27</v>
      </c>
      <c r="E1020" s="450">
        <v>1.7</v>
      </c>
      <c r="F1020" s="450" t="s">
        <v>17405</v>
      </c>
    </row>
    <row r="1021" spans="1:6" ht="45" customHeight="1">
      <c r="A1021" s="447">
        <v>92770</v>
      </c>
      <c r="B1021" s="448" t="s">
        <v>17406</v>
      </c>
      <c r="C1021" s="449" t="s">
        <v>2569</v>
      </c>
      <c r="D1021" s="450">
        <v>6.87</v>
      </c>
      <c r="E1021" s="450">
        <v>1.1200000000000001</v>
      </c>
      <c r="F1021" s="450" t="s">
        <v>12469</v>
      </c>
    </row>
    <row r="1022" spans="1:6" ht="45" customHeight="1">
      <c r="A1022" s="447">
        <v>92771</v>
      </c>
      <c r="B1022" s="448" t="s">
        <v>17407</v>
      </c>
      <c r="C1022" s="449" t="s">
        <v>2569</v>
      </c>
      <c r="D1022" s="450">
        <v>5.7799999999999994</v>
      </c>
      <c r="E1022" s="450">
        <v>0.77</v>
      </c>
      <c r="F1022" s="450" t="s">
        <v>16344</v>
      </c>
    </row>
    <row r="1023" spans="1:6" ht="45" customHeight="1">
      <c r="A1023" s="447">
        <v>92772</v>
      </c>
      <c r="B1023" s="448" t="s">
        <v>17408</v>
      </c>
      <c r="C1023" s="449" t="s">
        <v>2569</v>
      </c>
      <c r="D1023" s="450">
        <v>5.45</v>
      </c>
      <c r="E1023" s="450">
        <v>0.5</v>
      </c>
      <c r="F1023" s="450" t="s">
        <v>15156</v>
      </c>
    </row>
    <row r="1024" spans="1:6" ht="45" customHeight="1">
      <c r="A1024" s="447">
        <v>92773</v>
      </c>
      <c r="B1024" s="448" t="s">
        <v>17409</v>
      </c>
      <c r="C1024" s="449" t="s">
        <v>2569</v>
      </c>
      <c r="D1024" s="450">
        <v>5.37</v>
      </c>
      <c r="E1024" s="450">
        <v>0.3</v>
      </c>
      <c r="F1024" s="450" t="s">
        <v>12369</v>
      </c>
    </row>
    <row r="1025" spans="1:6" ht="45" customHeight="1">
      <c r="A1025" s="447">
        <v>92774</v>
      </c>
      <c r="B1025" s="448" t="s">
        <v>17410</v>
      </c>
      <c r="C1025" s="449" t="s">
        <v>2569</v>
      </c>
      <c r="D1025" s="450">
        <v>5.12</v>
      </c>
      <c r="E1025" s="450">
        <v>0.17</v>
      </c>
      <c r="F1025" s="450" t="s">
        <v>17411</v>
      </c>
    </row>
    <row r="1026" spans="1:6" ht="45" customHeight="1">
      <c r="A1026" s="447">
        <v>92785</v>
      </c>
      <c r="B1026" s="448" t="s">
        <v>17426</v>
      </c>
      <c r="C1026" s="449" t="s">
        <v>2569</v>
      </c>
      <c r="D1026" s="450">
        <v>6.5500000000000007</v>
      </c>
      <c r="E1026" s="450">
        <v>2.67</v>
      </c>
      <c r="F1026" s="450" t="s">
        <v>16024</v>
      </c>
    </row>
    <row r="1027" spans="1:6" ht="45" customHeight="1">
      <c r="A1027" s="447">
        <v>92786</v>
      </c>
      <c r="B1027" s="448" t="s">
        <v>17427</v>
      </c>
      <c r="C1027" s="449" t="s">
        <v>2569</v>
      </c>
      <c r="D1027" s="450">
        <v>7.09</v>
      </c>
      <c r="E1027" s="450">
        <v>1.83</v>
      </c>
      <c r="F1027" s="450" t="s">
        <v>16064</v>
      </c>
    </row>
    <row r="1028" spans="1:6" ht="45" customHeight="1">
      <c r="A1028" s="447">
        <v>92787</v>
      </c>
      <c r="B1028" s="448" t="s">
        <v>17428</v>
      </c>
      <c r="C1028" s="449" t="s">
        <v>2569</v>
      </c>
      <c r="D1028" s="450">
        <v>5.95</v>
      </c>
      <c r="E1028" s="450">
        <v>1.28</v>
      </c>
      <c r="F1028" s="450" t="s">
        <v>12459</v>
      </c>
    </row>
    <row r="1029" spans="1:6" ht="45" customHeight="1">
      <c r="A1029" s="447">
        <v>92788</v>
      </c>
      <c r="B1029" s="448" t="s">
        <v>17429</v>
      </c>
      <c r="C1029" s="449" t="s">
        <v>2569</v>
      </c>
      <c r="D1029" s="450">
        <v>5.57</v>
      </c>
      <c r="E1029" s="450">
        <v>0.87</v>
      </c>
      <c r="F1029" s="450" t="s">
        <v>12684</v>
      </c>
    </row>
    <row r="1030" spans="1:6" ht="45" customHeight="1">
      <c r="A1030" s="447">
        <v>92789</v>
      </c>
      <c r="B1030" s="448" t="s">
        <v>17430</v>
      </c>
      <c r="C1030" s="449" t="s">
        <v>2569</v>
      </c>
      <c r="D1030" s="450">
        <v>5.4399999999999995</v>
      </c>
      <c r="E1030" s="450">
        <v>0.53</v>
      </c>
      <c r="F1030" s="450" t="s">
        <v>12956</v>
      </c>
    </row>
    <row r="1031" spans="1:6" ht="45" customHeight="1">
      <c r="A1031" s="447">
        <v>92790</v>
      </c>
      <c r="B1031" s="448" t="s">
        <v>17431</v>
      </c>
      <c r="C1031" s="449" t="s">
        <v>2569</v>
      </c>
      <c r="D1031" s="450">
        <v>5.1499999999999995</v>
      </c>
      <c r="E1031" s="450">
        <v>0.32</v>
      </c>
      <c r="F1031" s="450" t="s">
        <v>17432</v>
      </c>
    </row>
    <row r="1032" spans="1:6" ht="45" customHeight="1">
      <c r="A1032" s="447">
        <v>92916</v>
      </c>
      <c r="B1032" s="448" t="s">
        <v>17470</v>
      </c>
      <c r="C1032" s="449" t="s">
        <v>2569</v>
      </c>
      <c r="D1032" s="450">
        <v>6.66</v>
      </c>
      <c r="E1032" s="450">
        <v>3.17</v>
      </c>
      <c r="F1032" s="450" t="s">
        <v>17471</v>
      </c>
    </row>
    <row r="1033" spans="1:6" ht="45" customHeight="1">
      <c r="A1033" s="447">
        <v>92917</v>
      </c>
      <c r="B1033" s="448" t="s">
        <v>17472</v>
      </c>
      <c r="C1033" s="449" t="s">
        <v>2569</v>
      </c>
      <c r="D1033" s="450">
        <v>7.2000000000000011</v>
      </c>
      <c r="E1033" s="450">
        <v>2.19</v>
      </c>
      <c r="F1033" s="450" t="s">
        <v>17473</v>
      </c>
    </row>
    <row r="1034" spans="1:6" ht="45" customHeight="1">
      <c r="A1034" s="447">
        <v>92919</v>
      </c>
      <c r="B1034" s="448" t="s">
        <v>17474</v>
      </c>
      <c r="C1034" s="449" t="s">
        <v>2569</v>
      </c>
      <c r="D1034" s="450">
        <v>6.0600000000000005</v>
      </c>
      <c r="E1034" s="450">
        <v>1.55</v>
      </c>
      <c r="F1034" s="450" t="s">
        <v>15505</v>
      </c>
    </row>
    <row r="1035" spans="1:6" ht="45" customHeight="1">
      <c r="A1035" s="447">
        <v>92921</v>
      </c>
      <c r="B1035" s="448" t="s">
        <v>17475</v>
      </c>
      <c r="C1035" s="449" t="s">
        <v>2569</v>
      </c>
      <c r="D1035" s="450">
        <v>5.6400000000000006</v>
      </c>
      <c r="E1035" s="450">
        <v>1.0900000000000001</v>
      </c>
      <c r="F1035" s="450" t="s">
        <v>17476</v>
      </c>
    </row>
    <row r="1036" spans="1:6" ht="45" customHeight="1">
      <c r="A1036" s="447">
        <v>92922</v>
      </c>
      <c r="B1036" s="448" t="s">
        <v>17477</v>
      </c>
      <c r="C1036" s="449" t="s">
        <v>2569</v>
      </c>
      <c r="D1036" s="450">
        <v>5.51</v>
      </c>
      <c r="E1036" s="450">
        <v>0.7</v>
      </c>
      <c r="F1036" s="450" t="s">
        <v>15476</v>
      </c>
    </row>
    <row r="1037" spans="1:6" ht="45" customHeight="1">
      <c r="A1037" s="447">
        <v>92923</v>
      </c>
      <c r="B1037" s="448" t="s">
        <v>17478</v>
      </c>
      <c r="C1037" s="449" t="s">
        <v>2569</v>
      </c>
      <c r="D1037" s="450">
        <v>5.22</v>
      </c>
      <c r="E1037" s="450">
        <v>0.45</v>
      </c>
      <c r="F1037" s="450" t="s">
        <v>12369</v>
      </c>
    </row>
    <row r="1038" spans="1:6" ht="45" customHeight="1">
      <c r="A1038" s="447">
        <v>92924</v>
      </c>
      <c r="B1038" s="448" t="s">
        <v>17479</v>
      </c>
      <c r="C1038" s="449" t="s">
        <v>2569</v>
      </c>
      <c r="D1038" s="450">
        <v>5.89</v>
      </c>
      <c r="E1038" s="450">
        <v>0.25</v>
      </c>
      <c r="F1038" s="450" t="s">
        <v>12268</v>
      </c>
    </row>
    <row r="1039" spans="1:6" ht="30" customHeight="1">
      <c r="A1039" s="447">
        <v>95944</v>
      </c>
      <c r="B1039" s="448" t="s">
        <v>17486</v>
      </c>
      <c r="C1039" s="449" t="s">
        <v>2569</v>
      </c>
      <c r="D1039" s="450">
        <v>7.5600000000000005</v>
      </c>
      <c r="E1039" s="450">
        <v>5.93</v>
      </c>
      <c r="F1039" s="450" t="s">
        <v>12737</v>
      </c>
    </row>
    <row r="1040" spans="1:6" ht="30" customHeight="1">
      <c r="A1040" s="447">
        <v>95945</v>
      </c>
      <c r="B1040" s="448" t="s">
        <v>17487</v>
      </c>
      <c r="C1040" s="449" t="s">
        <v>2569</v>
      </c>
      <c r="D1040" s="450">
        <v>7.5799999999999992</v>
      </c>
      <c r="E1040" s="450">
        <v>3.46</v>
      </c>
      <c r="F1040" s="450" t="s">
        <v>17488</v>
      </c>
    </row>
    <row r="1041" spans="1:6" ht="30" customHeight="1">
      <c r="A1041" s="447">
        <v>95946</v>
      </c>
      <c r="B1041" s="448" t="s">
        <v>17489</v>
      </c>
      <c r="C1041" s="449" t="s">
        <v>2569</v>
      </c>
      <c r="D1041" s="450">
        <v>6.1400000000000006</v>
      </c>
      <c r="E1041" s="450">
        <v>1.84</v>
      </c>
      <c r="F1041" s="450" t="s">
        <v>16155</v>
      </c>
    </row>
    <row r="1042" spans="1:6" ht="30" customHeight="1">
      <c r="A1042" s="447">
        <v>95947</v>
      </c>
      <c r="B1042" s="448" t="s">
        <v>17490</v>
      </c>
      <c r="C1042" s="449" t="s">
        <v>2569</v>
      </c>
      <c r="D1042" s="450">
        <v>5.58</v>
      </c>
      <c r="E1042" s="450">
        <v>0.81</v>
      </c>
      <c r="F1042" s="450" t="s">
        <v>11629</v>
      </c>
    </row>
    <row r="1043" spans="1:6" ht="30" customHeight="1">
      <c r="A1043" s="447">
        <v>95948</v>
      </c>
      <c r="B1043" s="448" t="s">
        <v>17491</v>
      </c>
      <c r="C1043" s="449" t="s">
        <v>2569</v>
      </c>
      <c r="D1043" s="450">
        <v>5.31</v>
      </c>
      <c r="E1043" s="450">
        <v>0.15</v>
      </c>
      <c r="F1043" s="450" t="s">
        <v>11908</v>
      </c>
    </row>
    <row r="1044" spans="1:6">
      <c r="A1044" s="442"/>
      <c r="B1044" s="446" t="s">
        <v>214</v>
      </c>
      <c r="C1044" s="444"/>
      <c r="D1044" s="445" t="s">
        <v>2587</v>
      </c>
      <c r="E1044" s="445" t="s">
        <v>2587</v>
      </c>
      <c r="F1044" s="445"/>
    </row>
    <row r="1045" spans="1:6" ht="30" customHeight="1">
      <c r="A1045" s="447">
        <v>96543</v>
      </c>
      <c r="B1045" s="448" t="s">
        <v>17381</v>
      </c>
      <c r="C1045" s="449" t="s">
        <v>2569</v>
      </c>
      <c r="D1045" s="450">
        <v>7.1800000000000006</v>
      </c>
      <c r="E1045" s="450">
        <v>5.31</v>
      </c>
      <c r="F1045" s="450" t="s">
        <v>14034</v>
      </c>
    </row>
    <row r="1046" spans="1:6" ht="45" customHeight="1">
      <c r="A1046" s="447">
        <v>92759</v>
      </c>
      <c r="B1046" s="448" t="s">
        <v>17392</v>
      </c>
      <c r="C1046" s="449" t="s">
        <v>2569</v>
      </c>
      <c r="D1046" s="450">
        <v>6.5499999999999989</v>
      </c>
      <c r="E1046" s="450">
        <v>3.64</v>
      </c>
      <c r="F1046" s="450" t="s">
        <v>11422</v>
      </c>
    </row>
    <row r="1047" spans="1:6" ht="45" customHeight="1">
      <c r="A1047" s="447">
        <v>92775</v>
      </c>
      <c r="B1047" s="448" t="s">
        <v>17412</v>
      </c>
      <c r="C1047" s="449" t="s">
        <v>2569</v>
      </c>
      <c r="D1047" s="450">
        <v>7.14</v>
      </c>
      <c r="E1047" s="450">
        <v>5.47</v>
      </c>
      <c r="F1047" s="450" t="s">
        <v>13691</v>
      </c>
    </row>
    <row r="1048" spans="1:6" ht="45" customHeight="1">
      <c r="A1048" s="447">
        <v>92767</v>
      </c>
      <c r="B1048" s="448" t="s">
        <v>17401</v>
      </c>
      <c r="C1048" s="449" t="s">
        <v>2569</v>
      </c>
      <c r="D1048" s="450">
        <v>6.6999999999999993</v>
      </c>
      <c r="E1048" s="450">
        <v>3.59</v>
      </c>
      <c r="F1048" s="450" t="s">
        <v>17402</v>
      </c>
    </row>
    <row r="1049" spans="1:6" ht="45" customHeight="1">
      <c r="A1049" s="447">
        <v>92768</v>
      </c>
      <c r="B1049" s="448" t="s">
        <v>17403</v>
      </c>
      <c r="C1049" s="449" t="s">
        <v>2569</v>
      </c>
      <c r="D1049" s="450">
        <v>6.3100000000000005</v>
      </c>
      <c r="E1049" s="450">
        <v>2.61</v>
      </c>
      <c r="F1049" s="450" t="s">
        <v>16064</v>
      </c>
    </row>
    <row r="1050" spans="1:6" ht="45" customHeight="1">
      <c r="A1050" s="447">
        <v>92783</v>
      </c>
      <c r="B1050" s="448" t="s">
        <v>17423</v>
      </c>
      <c r="C1050" s="449" t="s">
        <v>2569</v>
      </c>
      <c r="D1050" s="450">
        <v>7.18</v>
      </c>
      <c r="E1050" s="450">
        <v>5.15</v>
      </c>
      <c r="F1050" s="450" t="s">
        <v>17424</v>
      </c>
    </row>
    <row r="1051" spans="1:6" ht="45" customHeight="1">
      <c r="A1051" s="447">
        <v>92784</v>
      </c>
      <c r="B1051" s="448" t="s">
        <v>17425</v>
      </c>
      <c r="C1051" s="449" t="s">
        <v>2569</v>
      </c>
      <c r="D1051" s="450">
        <v>6.72</v>
      </c>
      <c r="E1051" s="450">
        <v>3.87</v>
      </c>
      <c r="F1051" s="450" t="s">
        <v>14291</v>
      </c>
    </row>
    <row r="1052" spans="1:6" ht="45" customHeight="1">
      <c r="A1052" s="447">
        <v>92915</v>
      </c>
      <c r="B1052" s="448" t="s">
        <v>17469</v>
      </c>
      <c r="C1052" s="449" t="s">
        <v>2569</v>
      </c>
      <c r="D1052" s="450">
        <v>6.83</v>
      </c>
      <c r="E1052" s="450">
        <v>4.58</v>
      </c>
      <c r="F1052" s="450" t="s">
        <v>14762</v>
      </c>
    </row>
    <row r="1053" spans="1:6" ht="30" customHeight="1">
      <c r="A1053" s="447">
        <v>95943</v>
      </c>
      <c r="B1053" s="448" t="s">
        <v>17485</v>
      </c>
      <c r="C1053" s="449" t="s">
        <v>2569</v>
      </c>
      <c r="D1053" s="450">
        <v>7.8299999999999992</v>
      </c>
      <c r="E1053" s="450">
        <v>7.7</v>
      </c>
      <c r="F1053" s="450" t="s">
        <v>12363</v>
      </c>
    </row>
    <row r="1054" spans="1:6">
      <c r="A1054" s="442"/>
      <c r="B1054" s="446" t="s">
        <v>215</v>
      </c>
      <c r="C1054" s="444"/>
      <c r="D1054" s="445" t="s">
        <v>2587</v>
      </c>
      <c r="E1054" s="445" t="s">
        <v>2587</v>
      </c>
      <c r="F1054" s="445"/>
    </row>
    <row r="1055" spans="1:6" ht="15" customHeight="1">
      <c r="A1055" s="447">
        <v>85662</v>
      </c>
      <c r="B1055" s="448" t="s">
        <v>3254</v>
      </c>
      <c r="C1055" s="449" t="s">
        <v>2573</v>
      </c>
      <c r="D1055" s="450">
        <v>11.79</v>
      </c>
      <c r="E1055" s="450">
        <v>1.1599999999999999</v>
      </c>
      <c r="F1055" s="450" t="s">
        <v>11701</v>
      </c>
    </row>
    <row r="1056" spans="1:6">
      <c r="A1056" s="442"/>
      <c r="B1056" s="446" t="s">
        <v>1248</v>
      </c>
      <c r="C1056" s="444"/>
      <c r="D1056" s="445" t="s">
        <v>2587</v>
      </c>
      <c r="E1056" s="445" t="s">
        <v>2587</v>
      </c>
      <c r="F1056" s="445"/>
    </row>
    <row r="1057" spans="1:6" ht="30" customHeight="1">
      <c r="A1057" s="447">
        <v>88544</v>
      </c>
      <c r="B1057" s="448" t="s">
        <v>3255</v>
      </c>
      <c r="C1057" s="449" t="s">
        <v>2570</v>
      </c>
      <c r="D1057" s="450">
        <v>44.22999999999999</v>
      </c>
      <c r="E1057" s="450">
        <v>41.84</v>
      </c>
      <c r="F1057" s="450" t="s">
        <v>18102</v>
      </c>
    </row>
    <row r="1058" spans="1:6" ht="30" customHeight="1">
      <c r="A1058" s="447">
        <v>88545</v>
      </c>
      <c r="B1058" s="448" t="s">
        <v>3256</v>
      </c>
      <c r="C1058" s="449" t="s">
        <v>2570</v>
      </c>
      <c r="D1058" s="450">
        <v>97.63000000000001</v>
      </c>
      <c r="E1058" s="450">
        <v>55.7</v>
      </c>
      <c r="F1058" s="450" t="s">
        <v>18103</v>
      </c>
    </row>
    <row r="1059" spans="1:6" ht="30" customHeight="1">
      <c r="A1059" s="447">
        <v>88543</v>
      </c>
      <c r="B1059" s="448" t="s">
        <v>3257</v>
      </c>
      <c r="C1059" s="449" t="s">
        <v>2570</v>
      </c>
      <c r="D1059" s="450">
        <v>82.31</v>
      </c>
      <c r="E1059" s="450">
        <v>50.18</v>
      </c>
      <c r="F1059" s="450" t="s">
        <v>18101</v>
      </c>
    </row>
    <row r="1060" spans="1:6">
      <c r="A1060" s="442"/>
      <c r="B1060" s="446" t="s">
        <v>1878</v>
      </c>
      <c r="C1060" s="444"/>
      <c r="D1060" s="445" t="s">
        <v>2587</v>
      </c>
      <c r="E1060" s="445" t="s">
        <v>2587</v>
      </c>
      <c r="F1060" s="445"/>
    </row>
    <row r="1061" spans="1:6" ht="15" customHeight="1">
      <c r="A1061" s="447">
        <v>89996</v>
      </c>
      <c r="B1061" s="448" t="s">
        <v>1716</v>
      </c>
      <c r="C1061" s="449" t="s">
        <v>2569</v>
      </c>
      <c r="D1061" s="450">
        <v>5.25</v>
      </c>
      <c r="E1061" s="450">
        <v>1.53</v>
      </c>
      <c r="F1061" s="450" t="s">
        <v>12964</v>
      </c>
    </row>
    <row r="1062" spans="1:6" ht="15" customHeight="1">
      <c r="A1062" s="447">
        <v>89997</v>
      </c>
      <c r="B1062" s="448" t="s">
        <v>1717</v>
      </c>
      <c r="C1062" s="449" t="s">
        <v>2569</v>
      </c>
      <c r="D1062" s="450">
        <v>4.8099999999999996</v>
      </c>
      <c r="E1062" s="450">
        <v>0.99</v>
      </c>
      <c r="F1062" s="450" t="s">
        <v>17388</v>
      </c>
    </row>
    <row r="1063" spans="1:6" ht="15" customHeight="1">
      <c r="A1063" s="447">
        <v>89998</v>
      </c>
      <c r="B1063" s="448" t="s">
        <v>1718</v>
      </c>
      <c r="C1063" s="449" t="s">
        <v>2569</v>
      </c>
      <c r="D1063" s="450">
        <v>5.13</v>
      </c>
      <c r="E1063" s="450">
        <v>1.2</v>
      </c>
      <c r="F1063" s="450" t="s">
        <v>11491</v>
      </c>
    </row>
    <row r="1064" spans="1:6" ht="30" customHeight="1">
      <c r="A1064" s="447">
        <v>89999</v>
      </c>
      <c r="B1064" s="448" t="s">
        <v>1719</v>
      </c>
      <c r="C1064" s="449" t="s">
        <v>2569</v>
      </c>
      <c r="D1064" s="450">
        <v>6.83</v>
      </c>
      <c r="E1064" s="450">
        <v>3.74</v>
      </c>
      <c r="F1064" s="450" t="s">
        <v>14890</v>
      </c>
    </row>
    <row r="1065" spans="1:6" ht="30" customHeight="1">
      <c r="A1065" s="447">
        <v>90000</v>
      </c>
      <c r="B1065" s="448" t="s">
        <v>1720</v>
      </c>
      <c r="C1065" s="449" t="s">
        <v>2569</v>
      </c>
      <c r="D1065" s="450">
        <v>5.5400000000000009</v>
      </c>
      <c r="E1065" s="450">
        <v>2.4</v>
      </c>
      <c r="F1065" s="450" t="s">
        <v>14686</v>
      </c>
    </row>
    <row r="1066" spans="1:6">
      <c r="A1066" s="442"/>
      <c r="B1066" s="446" t="s">
        <v>1879</v>
      </c>
      <c r="C1066" s="444"/>
      <c r="D1066" s="445" t="s">
        <v>2587</v>
      </c>
      <c r="E1066" s="445" t="s">
        <v>2587</v>
      </c>
      <c r="F1066" s="445"/>
    </row>
    <row r="1067" spans="1:6" ht="30" customHeight="1">
      <c r="A1067" s="447">
        <v>91593</v>
      </c>
      <c r="B1067" s="448" t="s">
        <v>1721</v>
      </c>
      <c r="C1067" s="449" t="s">
        <v>2569</v>
      </c>
      <c r="D1067" s="450">
        <v>8.129999999999999</v>
      </c>
      <c r="E1067" s="450">
        <v>0.56000000000000005</v>
      </c>
      <c r="F1067" s="450" t="s">
        <v>17389</v>
      </c>
    </row>
    <row r="1068" spans="1:6" ht="30" customHeight="1">
      <c r="A1068" s="447">
        <v>91594</v>
      </c>
      <c r="B1068" s="448" t="s">
        <v>1722</v>
      </c>
      <c r="C1068" s="449" t="s">
        <v>2569</v>
      </c>
      <c r="D1068" s="450">
        <v>8.2800000000000011</v>
      </c>
      <c r="E1068" s="450">
        <v>0.85</v>
      </c>
      <c r="F1068" s="450" t="s">
        <v>12354</v>
      </c>
    </row>
    <row r="1069" spans="1:6" ht="30" customHeight="1">
      <c r="A1069" s="447">
        <v>91595</v>
      </c>
      <c r="B1069" s="448" t="s">
        <v>1723</v>
      </c>
      <c r="C1069" s="449" t="s">
        <v>2569</v>
      </c>
      <c r="D1069" s="450">
        <v>8.75</v>
      </c>
      <c r="E1069" s="450">
        <v>1.29</v>
      </c>
      <c r="F1069" s="450" t="s">
        <v>13213</v>
      </c>
    </row>
    <row r="1070" spans="1:6" ht="30" customHeight="1">
      <c r="A1070" s="447">
        <v>91596</v>
      </c>
      <c r="B1070" s="448" t="s">
        <v>1724</v>
      </c>
      <c r="C1070" s="449" t="s">
        <v>2569</v>
      </c>
      <c r="D1070" s="450">
        <v>8.19</v>
      </c>
      <c r="E1070" s="450">
        <v>0.67</v>
      </c>
      <c r="F1070" s="450" t="s">
        <v>13406</v>
      </c>
    </row>
    <row r="1071" spans="1:6" ht="30" customHeight="1">
      <c r="A1071" s="447">
        <v>91597</v>
      </c>
      <c r="B1071" s="448" t="s">
        <v>1725</v>
      </c>
      <c r="C1071" s="449" t="s">
        <v>2569</v>
      </c>
      <c r="D1071" s="450">
        <v>5.47</v>
      </c>
      <c r="E1071" s="450">
        <v>0.71</v>
      </c>
      <c r="F1071" s="450" t="s">
        <v>17390</v>
      </c>
    </row>
    <row r="1072" spans="1:6" ht="30" customHeight="1">
      <c r="A1072" s="447">
        <v>91598</v>
      </c>
      <c r="B1072" s="448" t="s">
        <v>1405</v>
      </c>
      <c r="C1072" s="449" t="s">
        <v>2569</v>
      </c>
      <c r="D1072" s="450">
        <v>7.92</v>
      </c>
      <c r="E1072" s="450">
        <v>0.83</v>
      </c>
      <c r="F1072" s="450" t="s">
        <v>11352</v>
      </c>
    </row>
    <row r="1073" spans="1:6" ht="30" customHeight="1">
      <c r="A1073" s="447">
        <v>91599</v>
      </c>
      <c r="B1073" s="448" t="s">
        <v>1406</v>
      </c>
      <c r="C1073" s="449" t="s">
        <v>2569</v>
      </c>
      <c r="D1073" s="450">
        <v>8.5299999999999994</v>
      </c>
      <c r="E1073" s="450">
        <v>0.9</v>
      </c>
      <c r="F1073" s="450" t="s">
        <v>12529</v>
      </c>
    </row>
    <row r="1074" spans="1:6" ht="30" customHeight="1">
      <c r="A1074" s="447">
        <v>91600</v>
      </c>
      <c r="B1074" s="448" t="s">
        <v>1407</v>
      </c>
      <c r="C1074" s="449" t="s">
        <v>2569</v>
      </c>
      <c r="D1074" s="450">
        <v>8.5200000000000014</v>
      </c>
      <c r="E1074" s="450">
        <v>1.36</v>
      </c>
      <c r="F1074" s="450" t="s">
        <v>15509</v>
      </c>
    </row>
    <row r="1075" spans="1:6" ht="30" customHeight="1">
      <c r="A1075" s="447">
        <v>91601</v>
      </c>
      <c r="B1075" s="448" t="s">
        <v>3258</v>
      </c>
      <c r="C1075" s="449" t="s">
        <v>2569</v>
      </c>
      <c r="D1075" s="450">
        <v>6.43</v>
      </c>
      <c r="E1075" s="450">
        <v>2.44</v>
      </c>
      <c r="F1075" s="450" t="s">
        <v>17391</v>
      </c>
    </row>
    <row r="1076" spans="1:6" ht="30" customHeight="1">
      <c r="A1076" s="447">
        <v>91602</v>
      </c>
      <c r="B1076" s="448" t="s">
        <v>3259</v>
      </c>
      <c r="C1076" s="449" t="s">
        <v>2569</v>
      </c>
      <c r="D1076" s="450">
        <v>6.7700000000000005</v>
      </c>
      <c r="E1076" s="450">
        <v>1.46</v>
      </c>
      <c r="F1076" s="450" t="s">
        <v>12656</v>
      </c>
    </row>
    <row r="1077" spans="1:6" ht="30" customHeight="1">
      <c r="A1077" s="447">
        <v>91603</v>
      </c>
      <c r="B1077" s="448" t="s">
        <v>3260</v>
      </c>
      <c r="C1077" s="449" t="s">
        <v>2569</v>
      </c>
      <c r="D1077" s="450">
        <v>5.67</v>
      </c>
      <c r="E1077" s="450">
        <v>0.92</v>
      </c>
      <c r="F1077" s="450" t="s">
        <v>13257</v>
      </c>
    </row>
    <row r="1078" spans="1:6">
      <c r="A1078" s="442"/>
      <c r="B1078" s="446" t="s">
        <v>2742</v>
      </c>
      <c r="C1078" s="444"/>
      <c r="D1078" s="445" t="s">
        <v>2587</v>
      </c>
      <c r="E1078" s="445" t="s">
        <v>2587</v>
      </c>
      <c r="F1078" s="445"/>
    </row>
    <row r="1079" spans="1:6" ht="15" customHeight="1">
      <c r="A1079" s="447" t="s">
        <v>2743</v>
      </c>
      <c r="B1079" s="448" t="s">
        <v>3261</v>
      </c>
      <c r="C1079" s="449" t="s">
        <v>2570</v>
      </c>
      <c r="D1079" s="450">
        <v>6.5100000000000016</v>
      </c>
      <c r="E1079" s="450">
        <v>14.29</v>
      </c>
      <c r="F1079" s="450" t="s">
        <v>17384</v>
      </c>
    </row>
    <row r="1080" spans="1:6" ht="30" customHeight="1">
      <c r="A1080" s="447">
        <v>95108</v>
      </c>
      <c r="B1080" s="448" t="s">
        <v>3262</v>
      </c>
      <c r="C1080" s="449" t="s">
        <v>2570</v>
      </c>
      <c r="D1080" s="450">
        <v>8.32</v>
      </c>
      <c r="E1080" s="450">
        <v>14.86</v>
      </c>
      <c r="F1080" s="450" t="s">
        <v>16438</v>
      </c>
    </row>
    <row r="1081" spans="1:6">
      <c r="A1081" s="442"/>
      <c r="B1081" s="446" t="s">
        <v>649</v>
      </c>
      <c r="C1081" s="444"/>
      <c r="D1081" s="445" t="s">
        <v>2587</v>
      </c>
      <c r="E1081" s="445" t="s">
        <v>2587</v>
      </c>
      <c r="F1081" s="445"/>
    </row>
    <row r="1082" spans="1:6">
      <c r="A1082" s="442"/>
      <c r="B1082" s="446" t="s">
        <v>1256</v>
      </c>
      <c r="C1082" s="444"/>
      <c r="D1082" s="445" t="s">
        <v>2587</v>
      </c>
      <c r="E1082" s="445" t="s">
        <v>2587</v>
      </c>
      <c r="F1082" s="445"/>
    </row>
    <row r="1083" spans="1:6" ht="30" customHeight="1">
      <c r="A1083" s="447">
        <v>92791</v>
      </c>
      <c r="B1083" s="448" t="s">
        <v>17433</v>
      </c>
      <c r="C1083" s="449" t="s">
        <v>2569</v>
      </c>
      <c r="D1083" s="450">
        <v>5.43</v>
      </c>
      <c r="E1083" s="450">
        <v>1.36</v>
      </c>
      <c r="F1083" s="450" t="s">
        <v>17434</v>
      </c>
    </row>
    <row r="1084" spans="1:6" ht="30" customHeight="1">
      <c r="A1084" s="447">
        <v>92792</v>
      </c>
      <c r="B1084" s="448" t="s">
        <v>17435</v>
      </c>
      <c r="C1084" s="449" t="s">
        <v>2569</v>
      </c>
      <c r="D1084" s="450">
        <v>5.51</v>
      </c>
      <c r="E1084" s="450">
        <v>0.73</v>
      </c>
      <c r="F1084" s="450" t="s">
        <v>11431</v>
      </c>
    </row>
    <row r="1085" spans="1:6" ht="30" customHeight="1">
      <c r="A1085" s="447">
        <v>92793</v>
      </c>
      <c r="B1085" s="448" t="s">
        <v>17436</v>
      </c>
      <c r="C1085" s="449" t="s">
        <v>2569</v>
      </c>
      <c r="D1085" s="450">
        <v>6.26</v>
      </c>
      <c r="E1085" s="450">
        <v>0.38</v>
      </c>
      <c r="F1085" s="450" t="s">
        <v>14548</v>
      </c>
    </row>
    <row r="1086" spans="1:6" ht="30" customHeight="1">
      <c r="A1086" s="447">
        <v>92794</v>
      </c>
      <c r="B1086" s="448" t="s">
        <v>17437</v>
      </c>
      <c r="C1086" s="449" t="s">
        <v>2569</v>
      </c>
      <c r="D1086" s="450">
        <v>5.29</v>
      </c>
      <c r="E1086" s="450">
        <v>0.2</v>
      </c>
      <c r="F1086" s="450" t="s">
        <v>13698</v>
      </c>
    </row>
    <row r="1087" spans="1:6" ht="30" customHeight="1">
      <c r="A1087" s="447">
        <v>92795</v>
      </c>
      <c r="B1087" s="448" t="s">
        <v>17438</v>
      </c>
      <c r="C1087" s="449" t="s">
        <v>2569</v>
      </c>
      <c r="D1087" s="450">
        <v>4.99</v>
      </c>
      <c r="E1087" s="450">
        <v>0.12</v>
      </c>
      <c r="F1087" s="450" t="s">
        <v>12186</v>
      </c>
    </row>
    <row r="1088" spans="1:6" ht="30" customHeight="1">
      <c r="A1088" s="447">
        <v>92796</v>
      </c>
      <c r="B1088" s="448" t="s">
        <v>17439</v>
      </c>
      <c r="C1088" s="449" t="s">
        <v>2569</v>
      </c>
      <c r="D1088" s="450">
        <v>4.9800000000000004</v>
      </c>
      <c r="E1088" s="450">
        <v>0.05</v>
      </c>
      <c r="F1088" s="450" t="s">
        <v>17440</v>
      </c>
    </row>
    <row r="1089" spans="1:6" ht="30" customHeight="1">
      <c r="A1089" s="447">
        <v>92797</v>
      </c>
      <c r="B1089" s="448" t="s">
        <v>17441</v>
      </c>
      <c r="C1089" s="449" t="s">
        <v>2569</v>
      </c>
      <c r="D1089" s="450">
        <v>4.7699999999999996</v>
      </c>
      <c r="E1089" s="450">
        <v>0.03</v>
      </c>
      <c r="F1089" s="450" t="s">
        <v>12966</v>
      </c>
    </row>
    <row r="1090" spans="1:6" ht="30" customHeight="1">
      <c r="A1090" s="447">
        <v>92798</v>
      </c>
      <c r="B1090" s="448" t="s">
        <v>17442</v>
      </c>
      <c r="C1090" s="449" t="s">
        <v>2569</v>
      </c>
      <c r="D1090" s="450">
        <v>5.51</v>
      </c>
      <c r="E1090" s="450">
        <v>0.01</v>
      </c>
      <c r="F1090" s="450" t="s">
        <v>11337</v>
      </c>
    </row>
    <row r="1091" spans="1:6" ht="15" customHeight="1">
      <c r="A1091" s="447">
        <v>92799</v>
      </c>
      <c r="B1091" s="448" t="s">
        <v>17443</v>
      </c>
      <c r="C1091" s="449" t="s">
        <v>2569</v>
      </c>
      <c r="D1091" s="450">
        <v>5.52</v>
      </c>
      <c r="E1091" s="450">
        <v>1.66</v>
      </c>
      <c r="F1091" s="450" t="s">
        <v>14150</v>
      </c>
    </row>
    <row r="1092" spans="1:6" ht="15" customHeight="1">
      <c r="A1092" s="447">
        <v>92800</v>
      </c>
      <c r="B1092" s="448" t="s">
        <v>17444</v>
      </c>
      <c r="C1092" s="449" t="s">
        <v>2569</v>
      </c>
      <c r="D1092" s="450">
        <v>5.3199999999999994</v>
      </c>
      <c r="E1092" s="450">
        <v>1.03</v>
      </c>
      <c r="F1092" s="450" t="s">
        <v>12213</v>
      </c>
    </row>
    <row r="1093" spans="1:6" ht="15" customHeight="1">
      <c r="A1093" s="447">
        <v>92801</v>
      </c>
      <c r="B1093" s="448" t="s">
        <v>17445</v>
      </c>
      <c r="C1093" s="449" t="s">
        <v>2569</v>
      </c>
      <c r="D1093" s="450">
        <v>5.46</v>
      </c>
      <c r="E1093" s="450">
        <v>0.53</v>
      </c>
      <c r="F1093" s="450" t="s">
        <v>14102</v>
      </c>
    </row>
    <row r="1094" spans="1:6" ht="15" customHeight="1">
      <c r="A1094" s="447">
        <v>92802</v>
      </c>
      <c r="B1094" s="448" t="s">
        <v>17446</v>
      </c>
      <c r="C1094" s="449" t="s">
        <v>2569</v>
      </c>
      <c r="D1094" s="450">
        <v>6.2200000000000006</v>
      </c>
      <c r="E1094" s="450">
        <v>0.27</v>
      </c>
      <c r="F1094" s="450" t="s">
        <v>16161</v>
      </c>
    </row>
    <row r="1095" spans="1:6" ht="15" customHeight="1">
      <c r="A1095" s="447">
        <v>92803</v>
      </c>
      <c r="B1095" s="448" t="s">
        <v>17447</v>
      </c>
      <c r="C1095" s="449" t="s">
        <v>2569</v>
      </c>
      <c r="D1095" s="450">
        <v>5.25</v>
      </c>
      <c r="E1095" s="450">
        <v>0.15</v>
      </c>
      <c r="F1095" s="450" t="s">
        <v>17448</v>
      </c>
    </row>
    <row r="1096" spans="1:6" ht="15" customHeight="1">
      <c r="A1096" s="447">
        <v>92804</v>
      </c>
      <c r="B1096" s="448" t="s">
        <v>17449</v>
      </c>
      <c r="C1096" s="449" t="s">
        <v>2569</v>
      </c>
      <c r="D1096" s="450">
        <v>5</v>
      </c>
      <c r="E1096" s="450">
        <v>7.0000000000000007E-2</v>
      </c>
      <c r="F1096" s="450" t="s">
        <v>11891</v>
      </c>
    </row>
    <row r="1097" spans="1:6" ht="15" customHeight="1">
      <c r="A1097" s="447">
        <v>92805</v>
      </c>
      <c r="B1097" s="448" t="s">
        <v>17450</v>
      </c>
      <c r="C1097" s="449" t="s">
        <v>2569</v>
      </c>
      <c r="D1097" s="450">
        <v>4.9799999999999995</v>
      </c>
      <c r="E1097" s="450">
        <v>0.03</v>
      </c>
      <c r="F1097" s="450" t="s">
        <v>11333</v>
      </c>
    </row>
    <row r="1098" spans="1:6" ht="15" customHeight="1">
      <c r="A1098" s="447">
        <v>92806</v>
      </c>
      <c r="B1098" s="448" t="s">
        <v>17451</v>
      </c>
      <c r="C1098" s="449" t="s">
        <v>2569</v>
      </c>
      <c r="D1098" s="450">
        <v>4.7600000000000007</v>
      </c>
      <c r="E1098" s="450">
        <v>0.02</v>
      </c>
      <c r="F1098" s="450" t="s">
        <v>14031</v>
      </c>
    </row>
    <row r="1099" spans="1:6" ht="15" customHeight="1">
      <c r="A1099" s="447">
        <v>92875</v>
      </c>
      <c r="B1099" s="448" t="s">
        <v>17452</v>
      </c>
      <c r="C1099" s="449" t="s">
        <v>2569</v>
      </c>
      <c r="D1099" s="450">
        <v>5.3000000000000007</v>
      </c>
      <c r="E1099" s="450">
        <v>0.73</v>
      </c>
      <c r="F1099" s="450" t="s">
        <v>14355</v>
      </c>
    </row>
    <row r="1100" spans="1:6" ht="15" customHeight="1">
      <c r="A1100" s="447">
        <v>92876</v>
      </c>
      <c r="B1100" s="448" t="s">
        <v>17453</v>
      </c>
      <c r="C1100" s="449" t="s">
        <v>2569</v>
      </c>
      <c r="D1100" s="450">
        <v>5.33</v>
      </c>
      <c r="E1100" s="450">
        <v>0.38</v>
      </c>
      <c r="F1100" s="450" t="s">
        <v>13381</v>
      </c>
    </row>
    <row r="1101" spans="1:6" ht="15" customHeight="1">
      <c r="A1101" s="447">
        <v>92877</v>
      </c>
      <c r="B1101" s="448" t="s">
        <v>17454</v>
      </c>
      <c r="C1101" s="449" t="s">
        <v>2569</v>
      </c>
      <c r="D1101" s="450">
        <v>4.9399999999999995</v>
      </c>
      <c r="E1101" s="450">
        <v>0.2</v>
      </c>
      <c r="F1101" s="450" t="s">
        <v>17455</v>
      </c>
    </row>
    <row r="1102" spans="1:6" ht="15" customHeight="1">
      <c r="A1102" s="447">
        <v>92878</v>
      </c>
      <c r="B1102" s="448" t="s">
        <v>17456</v>
      </c>
      <c r="C1102" s="449" t="s">
        <v>2569</v>
      </c>
      <c r="D1102" s="450">
        <v>4.92</v>
      </c>
      <c r="E1102" s="450">
        <v>0.12</v>
      </c>
      <c r="F1102" s="450" t="s">
        <v>11926</v>
      </c>
    </row>
    <row r="1103" spans="1:6" ht="15" customHeight="1">
      <c r="A1103" s="447">
        <v>92879</v>
      </c>
      <c r="B1103" s="448" t="s">
        <v>17457</v>
      </c>
      <c r="C1103" s="449" t="s">
        <v>2569</v>
      </c>
      <c r="D1103" s="450">
        <v>4.91</v>
      </c>
      <c r="E1103" s="450">
        <v>0.05</v>
      </c>
      <c r="F1103" s="450" t="s">
        <v>15155</v>
      </c>
    </row>
    <row r="1104" spans="1:6" ht="15" customHeight="1">
      <c r="A1104" s="447">
        <v>92880</v>
      </c>
      <c r="B1104" s="448" t="s">
        <v>17458</v>
      </c>
      <c r="C1104" s="449" t="s">
        <v>2569</v>
      </c>
      <c r="D1104" s="450">
        <v>5.0299999999999994</v>
      </c>
      <c r="E1104" s="450">
        <v>0.03</v>
      </c>
      <c r="F1104" s="450" t="s">
        <v>17459</v>
      </c>
    </row>
    <row r="1105" spans="1:6" ht="15" customHeight="1">
      <c r="A1105" s="447">
        <v>92881</v>
      </c>
      <c r="B1105" s="448" t="s">
        <v>17460</v>
      </c>
      <c r="C1105" s="449" t="s">
        <v>2569</v>
      </c>
      <c r="D1105" s="450">
        <v>5.03</v>
      </c>
      <c r="E1105" s="450">
        <v>0.01</v>
      </c>
      <c r="F1105" s="450" t="s">
        <v>11926</v>
      </c>
    </row>
    <row r="1106" spans="1:6" ht="30" customHeight="1">
      <c r="A1106" s="447">
        <v>95445</v>
      </c>
      <c r="B1106" s="448" t="s">
        <v>1622</v>
      </c>
      <c r="C1106" s="449" t="s">
        <v>2569</v>
      </c>
      <c r="D1106" s="450">
        <v>4.8099999999999996</v>
      </c>
      <c r="E1106" s="450">
        <v>0.44</v>
      </c>
      <c r="F1106" s="450" t="s">
        <v>12284</v>
      </c>
    </row>
    <row r="1107" spans="1:6" ht="30" customHeight="1">
      <c r="A1107" s="447">
        <v>95446</v>
      </c>
      <c r="B1107" s="448" t="s">
        <v>1623</v>
      </c>
      <c r="C1107" s="449" t="s">
        <v>2569</v>
      </c>
      <c r="D1107" s="450">
        <v>5.03</v>
      </c>
      <c r="E1107" s="450">
        <v>0.33</v>
      </c>
      <c r="F1107" s="450" t="s">
        <v>13846</v>
      </c>
    </row>
    <row r="1108" spans="1:6">
      <c r="A1108" s="442"/>
      <c r="B1108" s="446" t="s">
        <v>1624</v>
      </c>
      <c r="C1108" s="444"/>
      <c r="D1108" s="445" t="s">
        <v>2587</v>
      </c>
      <c r="E1108" s="445" t="s">
        <v>2587</v>
      </c>
      <c r="F1108" s="445"/>
    </row>
    <row r="1109" spans="1:6" ht="30" customHeight="1">
      <c r="A1109" s="447">
        <v>95583</v>
      </c>
      <c r="B1109" s="448" t="s">
        <v>1629</v>
      </c>
      <c r="C1109" s="449" t="s">
        <v>2569</v>
      </c>
      <c r="D1109" s="450">
        <v>6.6000000000000005</v>
      </c>
      <c r="E1109" s="450">
        <v>5.36</v>
      </c>
      <c r="F1109" s="450" t="s">
        <v>14056</v>
      </c>
    </row>
    <row r="1110" spans="1:6" ht="30" customHeight="1">
      <c r="A1110" s="447">
        <v>95584</v>
      </c>
      <c r="B1110" s="448" t="s">
        <v>1630</v>
      </c>
      <c r="C1110" s="449" t="s">
        <v>2569</v>
      </c>
      <c r="D1110" s="450">
        <v>6.2099999999999991</v>
      </c>
      <c r="E1110" s="450">
        <v>3.41</v>
      </c>
      <c r="F1110" s="450" t="s">
        <v>15707</v>
      </c>
    </row>
    <row r="1111" spans="1:6" ht="30" customHeight="1">
      <c r="A1111" s="447">
        <v>95576</v>
      </c>
      <c r="B1111" s="448" t="s">
        <v>17480</v>
      </c>
      <c r="C1111" s="449" t="s">
        <v>2569</v>
      </c>
      <c r="D1111" s="450">
        <v>6.9700000000000006</v>
      </c>
      <c r="E1111" s="450">
        <v>1.92</v>
      </c>
      <c r="F1111" s="450" t="s">
        <v>16124</v>
      </c>
    </row>
    <row r="1112" spans="1:6" ht="30" customHeight="1">
      <c r="A1112" s="447">
        <v>95577</v>
      </c>
      <c r="B1112" s="448" t="s">
        <v>1625</v>
      </c>
      <c r="C1112" s="449" t="s">
        <v>2569</v>
      </c>
      <c r="D1112" s="450">
        <v>5.92</v>
      </c>
      <c r="E1112" s="450">
        <v>1.42</v>
      </c>
      <c r="F1112" s="450" t="s">
        <v>14668</v>
      </c>
    </row>
    <row r="1113" spans="1:6" ht="30" customHeight="1">
      <c r="A1113" s="447">
        <v>95578</v>
      </c>
      <c r="B1113" s="448" t="s">
        <v>17481</v>
      </c>
      <c r="C1113" s="449" t="s">
        <v>2569</v>
      </c>
      <c r="D1113" s="450">
        <v>5.5399999999999991</v>
      </c>
      <c r="E1113" s="450">
        <v>1.1000000000000001</v>
      </c>
      <c r="F1113" s="450" t="s">
        <v>14548</v>
      </c>
    </row>
    <row r="1114" spans="1:6" ht="30" customHeight="1">
      <c r="A1114" s="447">
        <v>95579</v>
      </c>
      <c r="B1114" s="448" t="s">
        <v>1626</v>
      </c>
      <c r="C1114" s="449" t="s">
        <v>2569</v>
      </c>
      <c r="D1114" s="450">
        <v>5.4700000000000006</v>
      </c>
      <c r="E1114" s="450">
        <v>0.81</v>
      </c>
      <c r="F1114" s="450" t="s">
        <v>11836</v>
      </c>
    </row>
    <row r="1115" spans="1:6" ht="30" customHeight="1">
      <c r="A1115" s="447">
        <v>95580</v>
      </c>
      <c r="B1115" s="448" t="s">
        <v>1627</v>
      </c>
      <c r="C1115" s="449" t="s">
        <v>2569</v>
      </c>
      <c r="D1115" s="450">
        <v>5.2200000000000006</v>
      </c>
      <c r="E1115" s="450">
        <v>0.64</v>
      </c>
      <c r="F1115" s="450" t="s">
        <v>12271</v>
      </c>
    </row>
    <row r="1116" spans="1:6" ht="30" customHeight="1">
      <c r="A1116" s="447">
        <v>95581</v>
      </c>
      <c r="B1116" s="448" t="s">
        <v>1628</v>
      </c>
      <c r="C1116" s="449" t="s">
        <v>2569</v>
      </c>
      <c r="D1116" s="450">
        <v>5.91</v>
      </c>
      <c r="E1116" s="450">
        <v>0.5</v>
      </c>
      <c r="F1116" s="450" t="s">
        <v>15600</v>
      </c>
    </row>
    <row r="1117" spans="1:6" ht="30" customHeight="1">
      <c r="A1117" s="447">
        <v>95592</v>
      </c>
      <c r="B1117" s="448" t="s">
        <v>1635</v>
      </c>
      <c r="C1117" s="449" t="s">
        <v>2569</v>
      </c>
      <c r="D1117" s="450">
        <v>7.5299999999999994</v>
      </c>
      <c r="E1117" s="450">
        <v>7.26</v>
      </c>
      <c r="F1117" s="450" t="s">
        <v>17484</v>
      </c>
    </row>
    <row r="1118" spans="1:6" ht="30" customHeight="1">
      <c r="A1118" s="447">
        <v>95593</v>
      </c>
      <c r="B1118" s="448" t="s">
        <v>1636</v>
      </c>
      <c r="C1118" s="449" t="s">
        <v>2569</v>
      </c>
      <c r="D1118" s="450">
        <v>6.8899999999999988</v>
      </c>
      <c r="E1118" s="450">
        <v>4.4000000000000004</v>
      </c>
      <c r="F1118" s="450" t="s">
        <v>11640</v>
      </c>
    </row>
    <row r="1119" spans="1:6" ht="30" customHeight="1">
      <c r="A1119" s="447">
        <v>95585</v>
      </c>
      <c r="B1119" s="448" t="s">
        <v>17482</v>
      </c>
      <c r="C1119" s="449" t="s">
        <v>2569</v>
      </c>
      <c r="D1119" s="450">
        <v>7.0600000000000005</v>
      </c>
      <c r="E1119" s="450">
        <v>2.2400000000000002</v>
      </c>
      <c r="F1119" s="450" t="s">
        <v>16135</v>
      </c>
    </row>
    <row r="1120" spans="1:6" ht="30" customHeight="1">
      <c r="A1120" s="447">
        <v>95586</v>
      </c>
      <c r="B1120" s="448" t="s">
        <v>1631</v>
      </c>
      <c r="C1120" s="449" t="s">
        <v>2569</v>
      </c>
      <c r="D1120" s="450">
        <v>5.99</v>
      </c>
      <c r="E1120" s="450">
        <v>1.66</v>
      </c>
      <c r="F1120" s="450" t="s">
        <v>13402</v>
      </c>
    </row>
    <row r="1121" spans="1:6" ht="30" customHeight="1">
      <c r="A1121" s="447">
        <v>95587</v>
      </c>
      <c r="B1121" s="448" t="s">
        <v>17483</v>
      </c>
      <c r="C1121" s="449" t="s">
        <v>2569</v>
      </c>
      <c r="D1121" s="450">
        <v>5.62</v>
      </c>
      <c r="E1121" s="450">
        <v>1.3</v>
      </c>
      <c r="F1121" s="450" t="s">
        <v>16066</v>
      </c>
    </row>
    <row r="1122" spans="1:6" ht="30" customHeight="1">
      <c r="A1122" s="447">
        <v>95588</v>
      </c>
      <c r="B1122" s="448" t="s">
        <v>1632</v>
      </c>
      <c r="C1122" s="449" t="s">
        <v>2569</v>
      </c>
      <c r="D1122" s="450">
        <v>5.5200000000000005</v>
      </c>
      <c r="E1122" s="450">
        <v>0.96</v>
      </c>
      <c r="F1122" s="450" t="s">
        <v>15503</v>
      </c>
    </row>
    <row r="1123" spans="1:6" ht="30" customHeight="1">
      <c r="A1123" s="447">
        <v>95589</v>
      </c>
      <c r="B1123" s="448" t="s">
        <v>1633</v>
      </c>
      <c r="C1123" s="449" t="s">
        <v>2569</v>
      </c>
      <c r="D1123" s="450">
        <v>5.26</v>
      </c>
      <c r="E1123" s="450">
        <v>0.77</v>
      </c>
      <c r="F1123" s="450" t="s">
        <v>14355</v>
      </c>
    </row>
    <row r="1124" spans="1:6" ht="30" customHeight="1">
      <c r="A1124" s="447">
        <v>95590</v>
      </c>
      <c r="B1124" s="448" t="s">
        <v>1634</v>
      </c>
      <c r="C1124" s="449" t="s">
        <v>2569</v>
      </c>
      <c r="D1124" s="450">
        <v>5.95</v>
      </c>
      <c r="E1124" s="450">
        <v>0.6</v>
      </c>
      <c r="F1124" s="450" t="s">
        <v>16344</v>
      </c>
    </row>
    <row r="1125" spans="1:6">
      <c r="A1125" s="442"/>
      <c r="B1125" s="443" t="s">
        <v>1145</v>
      </c>
      <c r="C1125" s="444"/>
      <c r="D1125" s="445" t="s">
        <v>2587</v>
      </c>
      <c r="E1125" s="445" t="s">
        <v>2587</v>
      </c>
      <c r="F1125" s="445"/>
    </row>
    <row r="1126" spans="1:6">
      <c r="A1126" s="442"/>
      <c r="B1126" s="446" t="s">
        <v>1257</v>
      </c>
      <c r="C1126" s="444"/>
      <c r="D1126" s="445" t="s">
        <v>2587</v>
      </c>
      <c r="E1126" s="445" t="s">
        <v>2587</v>
      </c>
      <c r="F1126" s="445"/>
    </row>
    <row r="1127" spans="1:6" ht="30" customHeight="1">
      <c r="A1127" s="447">
        <v>97626</v>
      </c>
      <c r="B1127" s="448" t="s">
        <v>20786</v>
      </c>
      <c r="C1127" s="449" t="s">
        <v>2568</v>
      </c>
      <c r="D1127" s="450">
        <v>142.19999999999999</v>
      </c>
      <c r="E1127" s="450">
        <v>312.04000000000002</v>
      </c>
      <c r="F1127" s="450" t="s">
        <v>20787</v>
      </c>
    </row>
    <row r="1128" spans="1:6" ht="30" customHeight="1">
      <c r="A1128" s="447">
        <v>97627</v>
      </c>
      <c r="B1128" s="448" t="s">
        <v>20788</v>
      </c>
      <c r="C1128" s="449" t="s">
        <v>2568</v>
      </c>
      <c r="D1128" s="450">
        <v>72.429999999999978</v>
      </c>
      <c r="E1128" s="450">
        <v>140.24</v>
      </c>
      <c r="F1128" s="450" t="s">
        <v>20789</v>
      </c>
    </row>
    <row r="1129" spans="1:6" ht="15" customHeight="1">
      <c r="A1129" s="447">
        <v>97628</v>
      </c>
      <c r="B1129" s="448" t="s">
        <v>20790</v>
      </c>
      <c r="C1129" s="449" t="s">
        <v>2568</v>
      </c>
      <c r="D1129" s="450">
        <v>66.849999999999994</v>
      </c>
      <c r="E1129" s="450">
        <v>149.62</v>
      </c>
      <c r="F1129" s="450" t="s">
        <v>20791</v>
      </c>
    </row>
    <row r="1130" spans="1:6" ht="30" customHeight="1">
      <c r="A1130" s="447">
        <v>97629</v>
      </c>
      <c r="B1130" s="448" t="s">
        <v>20792</v>
      </c>
      <c r="C1130" s="449" t="s">
        <v>2568</v>
      </c>
      <c r="D1130" s="450">
        <v>33.349999999999994</v>
      </c>
      <c r="E1130" s="450">
        <v>67.34</v>
      </c>
      <c r="F1130" s="450" t="s">
        <v>20793</v>
      </c>
    </row>
    <row r="1131" spans="1:6" ht="15" customHeight="1">
      <c r="A1131" s="447">
        <v>84084</v>
      </c>
      <c r="B1131" s="448" t="s">
        <v>3286</v>
      </c>
      <c r="C1131" s="449" t="s">
        <v>2573</v>
      </c>
      <c r="D1131" s="450">
        <v>2.0600000000000005</v>
      </c>
      <c r="E1131" s="450">
        <v>4.6399999999999997</v>
      </c>
      <c r="F1131" s="450" t="s">
        <v>15829</v>
      </c>
    </row>
    <row r="1132" spans="1:6" ht="30" customHeight="1">
      <c r="A1132" s="447">
        <v>83730</v>
      </c>
      <c r="B1132" s="448" t="s">
        <v>176</v>
      </c>
      <c r="C1132" s="449" t="s">
        <v>2573</v>
      </c>
      <c r="D1132" s="450">
        <v>154.97</v>
      </c>
      <c r="E1132" s="450">
        <v>23.5</v>
      </c>
      <c r="F1132" s="450" t="s">
        <v>20580</v>
      </c>
    </row>
    <row r="1133" spans="1:6" ht="30" customHeight="1">
      <c r="A1133" s="447">
        <v>83736</v>
      </c>
      <c r="B1133" s="448" t="s">
        <v>3287</v>
      </c>
      <c r="C1133" s="449" t="s">
        <v>2573</v>
      </c>
      <c r="D1133" s="450">
        <v>135.95000000000002</v>
      </c>
      <c r="E1133" s="450">
        <v>31.32</v>
      </c>
      <c r="F1133" s="450" t="s">
        <v>20581</v>
      </c>
    </row>
    <row r="1134" spans="1:6" ht="15" customHeight="1">
      <c r="A1134" s="447">
        <v>79471</v>
      </c>
      <c r="B1134" s="448" t="s">
        <v>3288</v>
      </c>
      <c r="C1134" s="449" t="s">
        <v>2569</v>
      </c>
      <c r="D1134" s="450">
        <v>46.77</v>
      </c>
      <c r="E1134" s="450">
        <v>9.69</v>
      </c>
      <c r="F1134" s="450" t="s">
        <v>17611</v>
      </c>
    </row>
    <row r="1135" spans="1:6" ht="15" customHeight="1">
      <c r="A1135" s="447">
        <v>84123</v>
      </c>
      <c r="B1135" s="448" t="s">
        <v>1057</v>
      </c>
      <c r="C1135" s="449" t="s">
        <v>2573</v>
      </c>
      <c r="D1135" s="450">
        <v>1.5500000000000007</v>
      </c>
      <c r="E1135" s="450">
        <v>4.5599999999999996</v>
      </c>
      <c r="F1135" s="450" t="s">
        <v>11317</v>
      </c>
    </row>
    <row r="1136" spans="1:6">
      <c r="A1136" s="442"/>
      <c r="B1136" s="446" t="s">
        <v>650</v>
      </c>
      <c r="C1136" s="444"/>
      <c r="D1136" s="445" t="s">
        <v>2587</v>
      </c>
      <c r="E1136" s="445" t="s">
        <v>2587</v>
      </c>
      <c r="F1136" s="445"/>
    </row>
    <row r="1137" spans="1:6" ht="15" customHeight="1">
      <c r="A1137" s="447">
        <v>73361</v>
      </c>
      <c r="B1137" s="448" t="s">
        <v>3289</v>
      </c>
      <c r="C1137" s="449" t="s">
        <v>2568</v>
      </c>
      <c r="D1137" s="450">
        <v>205.17</v>
      </c>
      <c r="E1137" s="450">
        <v>144.15</v>
      </c>
      <c r="F1137" s="450" t="s">
        <v>20729</v>
      </c>
    </row>
    <row r="1138" spans="1:6">
      <c r="A1138" s="442"/>
      <c r="B1138" s="446" t="s">
        <v>651</v>
      </c>
      <c r="C1138" s="444"/>
      <c r="D1138" s="445" t="s">
        <v>2587</v>
      </c>
      <c r="E1138" s="445" t="s">
        <v>2587</v>
      </c>
      <c r="F1138" s="445"/>
    </row>
    <row r="1139" spans="1:6" ht="30" customHeight="1">
      <c r="A1139" s="447">
        <v>94963</v>
      </c>
      <c r="B1139" s="448" t="s">
        <v>3290</v>
      </c>
      <c r="C1139" s="449" t="s">
        <v>2568</v>
      </c>
      <c r="D1139" s="450">
        <v>209.35</v>
      </c>
      <c r="E1139" s="450">
        <v>44.03</v>
      </c>
      <c r="F1139" s="450" t="s">
        <v>17557</v>
      </c>
    </row>
    <row r="1140" spans="1:6" ht="30" customHeight="1">
      <c r="A1140" s="447">
        <v>94969</v>
      </c>
      <c r="B1140" s="448" t="s">
        <v>3295</v>
      </c>
      <c r="C1140" s="449" t="s">
        <v>2568</v>
      </c>
      <c r="D1140" s="450">
        <v>209.42000000000002</v>
      </c>
      <c r="E1140" s="450">
        <v>38.33</v>
      </c>
      <c r="F1140" s="450" t="s">
        <v>17563</v>
      </c>
    </row>
    <row r="1141" spans="1:6" ht="30" customHeight="1">
      <c r="A1141" s="447">
        <v>94975</v>
      </c>
      <c r="B1141" s="448" t="s">
        <v>3300</v>
      </c>
      <c r="C1141" s="449" t="s">
        <v>2568</v>
      </c>
      <c r="D1141" s="450">
        <v>245.11</v>
      </c>
      <c r="E1141" s="450">
        <v>114.63</v>
      </c>
      <c r="F1141" s="450" t="s">
        <v>17569</v>
      </c>
    </row>
    <row r="1142" spans="1:6" ht="30" customHeight="1">
      <c r="A1142" s="447">
        <v>94964</v>
      </c>
      <c r="B1142" s="448" t="s">
        <v>3291</v>
      </c>
      <c r="C1142" s="449" t="s">
        <v>2568</v>
      </c>
      <c r="D1142" s="450">
        <v>230.25000000000003</v>
      </c>
      <c r="E1142" s="450">
        <v>47.85</v>
      </c>
      <c r="F1142" s="450" t="s">
        <v>17558</v>
      </c>
    </row>
    <row r="1143" spans="1:6" ht="30" customHeight="1">
      <c r="A1143" s="447">
        <v>94970</v>
      </c>
      <c r="B1143" s="448" t="s">
        <v>3296</v>
      </c>
      <c r="C1143" s="449" t="s">
        <v>2568</v>
      </c>
      <c r="D1143" s="450">
        <v>229.2</v>
      </c>
      <c r="E1143" s="450">
        <v>38.33</v>
      </c>
      <c r="F1143" s="450" t="s">
        <v>17564</v>
      </c>
    </row>
    <row r="1144" spans="1:6" ht="30" customHeight="1">
      <c r="A1144" s="447">
        <v>94965</v>
      </c>
      <c r="B1144" s="448" t="s">
        <v>3292</v>
      </c>
      <c r="C1144" s="449" t="s">
        <v>2568</v>
      </c>
      <c r="D1144" s="450">
        <v>243.76</v>
      </c>
      <c r="E1144" s="450">
        <v>43.68</v>
      </c>
      <c r="F1144" s="450" t="s">
        <v>17559</v>
      </c>
    </row>
    <row r="1145" spans="1:6" ht="30" customHeight="1">
      <c r="A1145" s="447">
        <v>94971</v>
      </c>
      <c r="B1145" s="448" t="s">
        <v>3297</v>
      </c>
      <c r="C1145" s="449" t="s">
        <v>2568</v>
      </c>
      <c r="D1145" s="450">
        <v>244.18</v>
      </c>
      <c r="E1145" s="450">
        <v>37.42</v>
      </c>
      <c r="F1145" s="450" t="s">
        <v>17565</v>
      </c>
    </row>
    <row r="1146" spans="1:6" ht="30" customHeight="1">
      <c r="A1146" s="447">
        <v>94966</v>
      </c>
      <c r="B1146" s="448" t="s">
        <v>3293</v>
      </c>
      <c r="C1146" s="449" t="s">
        <v>2568</v>
      </c>
      <c r="D1146" s="450">
        <v>253.89</v>
      </c>
      <c r="E1146" s="450">
        <v>43.44</v>
      </c>
      <c r="F1146" s="450" t="s">
        <v>17560</v>
      </c>
    </row>
    <row r="1147" spans="1:6" ht="30" customHeight="1">
      <c r="A1147" s="447">
        <v>94972</v>
      </c>
      <c r="B1147" s="448" t="s">
        <v>3298</v>
      </c>
      <c r="C1147" s="449" t="s">
        <v>2568</v>
      </c>
      <c r="D1147" s="450">
        <v>255.13</v>
      </c>
      <c r="E1147" s="450">
        <v>38.32</v>
      </c>
      <c r="F1147" s="450" t="s">
        <v>17566</v>
      </c>
    </row>
    <row r="1148" spans="1:6" ht="30" customHeight="1">
      <c r="A1148" s="447">
        <v>94967</v>
      </c>
      <c r="B1148" s="448" t="s">
        <v>3294</v>
      </c>
      <c r="C1148" s="449" t="s">
        <v>2568</v>
      </c>
      <c r="D1148" s="450">
        <v>294.16999999999996</v>
      </c>
      <c r="E1148" s="450">
        <v>46.1</v>
      </c>
      <c r="F1148" s="450" t="s">
        <v>17561</v>
      </c>
    </row>
    <row r="1149" spans="1:6" ht="30" customHeight="1">
      <c r="A1149" s="447">
        <v>94973</v>
      </c>
      <c r="B1149" s="448" t="s">
        <v>3299</v>
      </c>
      <c r="C1149" s="449" t="s">
        <v>2568</v>
      </c>
      <c r="D1149" s="450">
        <v>294.54000000000002</v>
      </c>
      <c r="E1149" s="450">
        <v>38.32</v>
      </c>
      <c r="F1149" s="450" t="s">
        <v>17567</v>
      </c>
    </row>
    <row r="1150" spans="1:6">
      <c r="A1150" s="442"/>
      <c r="B1150" s="446" t="s">
        <v>2133</v>
      </c>
      <c r="C1150" s="444"/>
      <c r="D1150" s="445" t="s">
        <v>2587</v>
      </c>
      <c r="E1150" s="445" t="s">
        <v>2587</v>
      </c>
      <c r="F1150" s="445"/>
    </row>
    <row r="1151" spans="1:6">
      <c r="A1151" s="442"/>
      <c r="B1151" s="446" t="s">
        <v>652</v>
      </c>
      <c r="C1151" s="444"/>
      <c r="D1151" s="445" t="s">
        <v>2587</v>
      </c>
      <c r="E1151" s="445" t="s">
        <v>2587</v>
      </c>
      <c r="F1151" s="445"/>
    </row>
    <row r="1152" spans="1:6">
      <c r="A1152" s="442"/>
      <c r="B1152" s="538" t="s">
        <v>20988</v>
      </c>
      <c r="C1152" s="444"/>
      <c r="D1152" s="445" t="s">
        <v>2587</v>
      </c>
      <c r="E1152" s="445" t="s">
        <v>2587</v>
      </c>
      <c r="F1152" s="445"/>
    </row>
    <row r="1153" spans="1:6" ht="45" customHeight="1">
      <c r="A1153" s="447">
        <v>95952</v>
      </c>
      <c r="B1153" s="448" t="s">
        <v>17635</v>
      </c>
      <c r="C1153" s="449" t="s">
        <v>2568</v>
      </c>
      <c r="D1153" s="450">
        <v>956.8599999999999</v>
      </c>
      <c r="E1153" s="450">
        <v>340.47</v>
      </c>
      <c r="F1153" s="450" t="s">
        <v>17636</v>
      </c>
    </row>
    <row r="1154" spans="1:6" ht="45" customHeight="1">
      <c r="A1154" s="447">
        <v>95953</v>
      </c>
      <c r="B1154" s="448" t="s">
        <v>17637</v>
      </c>
      <c r="C1154" s="449" t="s">
        <v>2568</v>
      </c>
      <c r="D1154" s="450">
        <v>1433.27</v>
      </c>
      <c r="E1154" s="450">
        <v>760.82</v>
      </c>
      <c r="F1154" s="450" t="s">
        <v>17638</v>
      </c>
    </row>
    <row r="1155" spans="1:6" ht="45" customHeight="1">
      <c r="A1155" s="447">
        <v>95954</v>
      </c>
      <c r="B1155" s="448" t="s">
        <v>17639</v>
      </c>
      <c r="C1155" s="449" t="s">
        <v>2568</v>
      </c>
      <c r="D1155" s="450">
        <v>1052.9299999999998</v>
      </c>
      <c r="E1155" s="450">
        <v>492.1</v>
      </c>
      <c r="F1155" s="450" t="s">
        <v>17640</v>
      </c>
    </row>
    <row r="1156" spans="1:6" ht="30" customHeight="1">
      <c r="A1156" s="447">
        <v>95955</v>
      </c>
      <c r="B1156" s="448" t="s">
        <v>17641</v>
      </c>
      <c r="C1156" s="449" t="s">
        <v>2568</v>
      </c>
      <c r="D1156" s="450">
        <v>1285.8699999999999</v>
      </c>
      <c r="E1156" s="450">
        <v>648.66999999999996</v>
      </c>
      <c r="F1156" s="450" t="s">
        <v>17642</v>
      </c>
    </row>
    <row r="1157" spans="1:6" ht="45" customHeight="1">
      <c r="A1157" s="447">
        <v>95956</v>
      </c>
      <c r="B1157" s="448" t="s">
        <v>17643</v>
      </c>
      <c r="C1157" s="449" t="s">
        <v>2568</v>
      </c>
      <c r="D1157" s="450">
        <v>1032.19</v>
      </c>
      <c r="E1157" s="450">
        <v>471.75</v>
      </c>
      <c r="F1157" s="450" t="s">
        <v>17644</v>
      </c>
    </row>
    <row r="1158" spans="1:6" ht="30" customHeight="1">
      <c r="A1158" s="447">
        <v>95957</v>
      </c>
      <c r="B1158" s="448" t="s">
        <v>17645</v>
      </c>
      <c r="C1158" s="449" t="s">
        <v>2568</v>
      </c>
      <c r="D1158" s="450">
        <v>1355.94</v>
      </c>
      <c r="E1158" s="450">
        <v>552.80999999999995</v>
      </c>
      <c r="F1158" s="450" t="s">
        <v>17646</v>
      </c>
    </row>
    <row r="1159" spans="1:6" ht="30" customHeight="1">
      <c r="A1159" s="447">
        <v>95969</v>
      </c>
      <c r="B1159" s="448" t="s">
        <v>17647</v>
      </c>
      <c r="C1159" s="449" t="s">
        <v>2568</v>
      </c>
      <c r="D1159" s="450">
        <v>1174.06</v>
      </c>
      <c r="E1159" s="450">
        <v>658.26</v>
      </c>
      <c r="F1159" s="450" t="s">
        <v>17648</v>
      </c>
    </row>
    <row r="1160" spans="1:6" ht="15" customHeight="1">
      <c r="A1160" s="447">
        <v>85233</v>
      </c>
      <c r="B1160" s="448" t="s">
        <v>850</v>
      </c>
      <c r="C1160" s="449" t="s">
        <v>2568</v>
      </c>
      <c r="D1160" s="450">
        <v>1319.08</v>
      </c>
      <c r="E1160" s="450">
        <v>936.06</v>
      </c>
      <c r="F1160" s="450" t="s">
        <v>17634</v>
      </c>
    </row>
    <row r="1161" spans="1:6">
      <c r="A1161" s="442"/>
      <c r="B1161" s="538" t="s">
        <v>21008</v>
      </c>
      <c r="C1161" s="444"/>
      <c r="D1161" s="445" t="s">
        <v>2587</v>
      </c>
      <c r="E1161" s="445" t="s">
        <v>2587</v>
      </c>
      <c r="F1161" s="445"/>
    </row>
    <row r="1162" spans="1:6" ht="30" customHeight="1">
      <c r="A1162" s="447">
        <v>97733</v>
      </c>
      <c r="B1162" s="448" t="s">
        <v>17649</v>
      </c>
      <c r="C1162" s="449" t="s">
        <v>2568</v>
      </c>
      <c r="D1162" s="450">
        <v>1097.8400000000001</v>
      </c>
      <c r="E1162" s="450">
        <v>1332.1</v>
      </c>
      <c r="F1162" s="450" t="s">
        <v>17650</v>
      </c>
    </row>
    <row r="1163" spans="1:6" ht="30" customHeight="1">
      <c r="A1163" s="447">
        <v>97734</v>
      </c>
      <c r="B1163" s="448" t="s">
        <v>17651</v>
      </c>
      <c r="C1163" s="449" t="s">
        <v>2568</v>
      </c>
      <c r="D1163" s="450">
        <v>942.01000000000022</v>
      </c>
      <c r="E1163" s="450">
        <v>1177.81</v>
      </c>
      <c r="F1163" s="450" t="s">
        <v>17652</v>
      </c>
    </row>
    <row r="1164" spans="1:6" ht="30" customHeight="1">
      <c r="A1164" s="447">
        <v>97735</v>
      </c>
      <c r="B1164" s="448" t="s">
        <v>17653</v>
      </c>
      <c r="C1164" s="449" t="s">
        <v>2568</v>
      </c>
      <c r="D1164" s="450">
        <v>831.90999999999985</v>
      </c>
      <c r="E1164" s="450">
        <v>900.46</v>
      </c>
      <c r="F1164" s="450" t="s">
        <v>17654</v>
      </c>
    </row>
    <row r="1165" spans="1:6" ht="30" customHeight="1">
      <c r="A1165" s="447">
        <v>97736</v>
      </c>
      <c r="B1165" s="448" t="s">
        <v>17655</v>
      </c>
      <c r="C1165" s="449" t="s">
        <v>2568</v>
      </c>
      <c r="D1165" s="450">
        <v>654.64</v>
      </c>
      <c r="E1165" s="450">
        <v>370.1</v>
      </c>
      <c r="F1165" s="450" t="s">
        <v>17656</v>
      </c>
    </row>
    <row r="1166" spans="1:6" ht="30" customHeight="1">
      <c r="A1166" s="447">
        <v>97737</v>
      </c>
      <c r="B1166" s="448" t="s">
        <v>17657</v>
      </c>
      <c r="C1166" s="449" t="s">
        <v>2568</v>
      </c>
      <c r="D1166" s="450">
        <v>1218.6000000000001</v>
      </c>
      <c r="E1166" s="450">
        <v>1172.18</v>
      </c>
      <c r="F1166" s="450" t="s">
        <v>17658</v>
      </c>
    </row>
    <row r="1167" spans="1:6" ht="30" customHeight="1">
      <c r="A1167" s="447">
        <v>97738</v>
      </c>
      <c r="B1167" s="448" t="s">
        <v>17659</v>
      </c>
      <c r="C1167" s="449" t="s">
        <v>2568</v>
      </c>
      <c r="D1167" s="450">
        <v>1771.7</v>
      </c>
      <c r="E1167" s="450">
        <v>1343.49</v>
      </c>
      <c r="F1167" s="450" t="s">
        <v>17660</v>
      </c>
    </row>
    <row r="1168" spans="1:6" ht="30" customHeight="1">
      <c r="A1168" s="447">
        <v>97739</v>
      </c>
      <c r="B1168" s="448" t="s">
        <v>17661</v>
      </c>
      <c r="C1168" s="449" t="s">
        <v>2568</v>
      </c>
      <c r="D1168" s="450">
        <v>1001.11</v>
      </c>
      <c r="E1168" s="450">
        <v>930.42</v>
      </c>
      <c r="F1168" s="450" t="s">
        <v>17662</v>
      </c>
    </row>
    <row r="1169" spans="1:6" ht="30" customHeight="1">
      <c r="A1169" s="447">
        <v>97740</v>
      </c>
      <c r="B1169" s="448" t="s">
        <v>17663</v>
      </c>
      <c r="C1169" s="449" t="s">
        <v>2568</v>
      </c>
      <c r="D1169" s="450">
        <v>872.9899999999999</v>
      </c>
      <c r="E1169" s="450">
        <v>467.86</v>
      </c>
      <c r="F1169" s="450" t="s">
        <v>17664</v>
      </c>
    </row>
    <row r="1170" spans="1:6">
      <c r="A1170" s="442"/>
      <c r="B1170" s="446" t="s">
        <v>1876</v>
      </c>
      <c r="C1170" s="444"/>
      <c r="D1170" s="445" t="s">
        <v>2587</v>
      </c>
      <c r="E1170" s="445" t="s">
        <v>2587</v>
      </c>
      <c r="F1170" s="445"/>
    </row>
    <row r="1171" spans="1:6" ht="30" customHeight="1">
      <c r="A1171" s="447">
        <v>97094</v>
      </c>
      <c r="B1171" s="448" t="s">
        <v>17210</v>
      </c>
      <c r="C1171" s="449" t="s">
        <v>2568</v>
      </c>
      <c r="D1171" s="450">
        <v>306.12</v>
      </c>
      <c r="E1171" s="450">
        <v>13.92</v>
      </c>
      <c r="F1171" s="450" t="s">
        <v>17211</v>
      </c>
    </row>
    <row r="1172" spans="1:6" ht="30" customHeight="1">
      <c r="A1172" s="447">
        <v>97095</v>
      </c>
      <c r="B1172" s="448" t="s">
        <v>17212</v>
      </c>
      <c r="C1172" s="449" t="s">
        <v>2568</v>
      </c>
      <c r="D1172" s="450">
        <v>287.86</v>
      </c>
      <c r="E1172" s="450">
        <v>12.21</v>
      </c>
      <c r="F1172" s="450" t="s">
        <v>17213</v>
      </c>
    </row>
    <row r="1173" spans="1:6" ht="30" customHeight="1">
      <c r="A1173" s="447">
        <v>97096</v>
      </c>
      <c r="B1173" s="448" t="s">
        <v>17214</v>
      </c>
      <c r="C1173" s="449" t="s">
        <v>2568</v>
      </c>
      <c r="D1173" s="450">
        <v>278.47999999999996</v>
      </c>
      <c r="E1173" s="450">
        <v>11.35</v>
      </c>
      <c r="F1173" s="450" t="s">
        <v>17215</v>
      </c>
    </row>
    <row r="1174" spans="1:6" ht="30" customHeight="1">
      <c r="A1174" s="447">
        <v>96555</v>
      </c>
      <c r="B1174" s="448" t="s">
        <v>17570</v>
      </c>
      <c r="C1174" s="449" t="s">
        <v>2568</v>
      </c>
      <c r="D1174" s="450">
        <v>319.70000000000005</v>
      </c>
      <c r="E1174" s="450">
        <v>110.91</v>
      </c>
      <c r="F1174" s="450" t="s">
        <v>17571</v>
      </c>
    </row>
    <row r="1175" spans="1:6" ht="30" customHeight="1">
      <c r="A1175" s="447">
        <v>96557</v>
      </c>
      <c r="B1175" s="448" t="s">
        <v>17574</v>
      </c>
      <c r="C1175" s="449" t="s">
        <v>2568</v>
      </c>
      <c r="D1175" s="450">
        <v>302.26000000000005</v>
      </c>
      <c r="E1175" s="450">
        <v>12.09</v>
      </c>
      <c r="F1175" s="450" t="s">
        <v>17575</v>
      </c>
    </row>
    <row r="1176" spans="1:6" ht="30" customHeight="1">
      <c r="A1176" s="447">
        <v>96556</v>
      </c>
      <c r="B1176" s="448" t="s">
        <v>17572</v>
      </c>
      <c r="C1176" s="449" t="s">
        <v>2568</v>
      </c>
      <c r="D1176" s="450">
        <v>337.79999999999995</v>
      </c>
      <c r="E1176" s="450">
        <v>161.47999999999999</v>
      </c>
      <c r="F1176" s="450" t="s">
        <v>17573</v>
      </c>
    </row>
    <row r="1177" spans="1:6" ht="30" customHeight="1">
      <c r="A1177" s="447">
        <v>96558</v>
      </c>
      <c r="B1177" s="448" t="s">
        <v>17576</v>
      </c>
      <c r="C1177" s="449" t="s">
        <v>2568</v>
      </c>
      <c r="D1177" s="450">
        <v>304.05</v>
      </c>
      <c r="E1177" s="450">
        <v>16.45</v>
      </c>
      <c r="F1177" s="450" t="s">
        <v>17577</v>
      </c>
    </row>
    <row r="1178" spans="1:6" ht="45" customHeight="1">
      <c r="A1178" s="447">
        <v>92718</v>
      </c>
      <c r="B1178" s="448" t="s">
        <v>3303</v>
      </c>
      <c r="C1178" s="449" t="s">
        <v>2568</v>
      </c>
      <c r="D1178" s="450">
        <v>286.68</v>
      </c>
      <c r="E1178" s="450">
        <v>123.06</v>
      </c>
      <c r="F1178" s="450" t="s">
        <v>17532</v>
      </c>
    </row>
    <row r="1179" spans="1:6" ht="45" customHeight="1">
      <c r="A1179" s="447">
        <v>92719</v>
      </c>
      <c r="B1179" s="448" t="s">
        <v>3304</v>
      </c>
      <c r="C1179" s="449" t="s">
        <v>2568</v>
      </c>
      <c r="D1179" s="450">
        <v>246.02999999999997</v>
      </c>
      <c r="E1179" s="450">
        <v>23.5</v>
      </c>
      <c r="F1179" s="450" t="s">
        <v>17533</v>
      </c>
    </row>
    <row r="1180" spans="1:6" ht="45" customHeight="1">
      <c r="A1180" s="447">
        <v>92720</v>
      </c>
      <c r="B1180" s="448" t="s">
        <v>3305</v>
      </c>
      <c r="C1180" s="449" t="s">
        <v>2568</v>
      </c>
      <c r="D1180" s="450">
        <v>284.41000000000003</v>
      </c>
      <c r="E1180" s="450">
        <v>20.07</v>
      </c>
      <c r="F1180" s="450" t="s">
        <v>17534</v>
      </c>
    </row>
    <row r="1181" spans="1:6" ht="45" customHeight="1">
      <c r="A1181" s="447">
        <v>92721</v>
      </c>
      <c r="B1181" s="448" t="s">
        <v>3306</v>
      </c>
      <c r="C1181" s="449" t="s">
        <v>2568</v>
      </c>
      <c r="D1181" s="450">
        <v>243.51999999999998</v>
      </c>
      <c r="E1181" s="450">
        <v>17.43</v>
      </c>
      <c r="F1181" s="450" t="s">
        <v>17535</v>
      </c>
    </row>
    <row r="1182" spans="1:6" ht="45" customHeight="1">
      <c r="A1182" s="447">
        <v>92722</v>
      </c>
      <c r="B1182" s="448" t="s">
        <v>3307</v>
      </c>
      <c r="C1182" s="449" t="s">
        <v>2568</v>
      </c>
      <c r="D1182" s="450">
        <v>283.38</v>
      </c>
      <c r="E1182" s="450">
        <v>17.559999999999999</v>
      </c>
      <c r="F1182" s="450" t="s">
        <v>17536</v>
      </c>
    </row>
    <row r="1183" spans="1:6" ht="45" customHeight="1">
      <c r="A1183" s="447">
        <v>90854</v>
      </c>
      <c r="B1183" s="448" t="s">
        <v>17515</v>
      </c>
      <c r="C1183" s="449" t="s">
        <v>2568</v>
      </c>
      <c r="D1183" s="450">
        <v>280.49</v>
      </c>
      <c r="E1183" s="450">
        <v>19.46</v>
      </c>
      <c r="F1183" s="450" t="s">
        <v>17516</v>
      </c>
    </row>
    <row r="1184" spans="1:6" ht="45" customHeight="1">
      <c r="A1184" s="447">
        <v>90857</v>
      </c>
      <c r="B1184" s="448" t="s">
        <v>17521</v>
      </c>
      <c r="C1184" s="449" t="s">
        <v>2568</v>
      </c>
      <c r="D1184" s="450">
        <v>281.20999999999998</v>
      </c>
      <c r="E1184" s="450">
        <v>21.31</v>
      </c>
      <c r="F1184" s="450" t="s">
        <v>17522</v>
      </c>
    </row>
    <row r="1185" spans="1:6" ht="45" customHeight="1">
      <c r="A1185" s="447">
        <v>99432</v>
      </c>
      <c r="B1185" s="448" t="s">
        <v>17582</v>
      </c>
      <c r="C1185" s="449" t="s">
        <v>2568</v>
      </c>
      <c r="D1185" s="450">
        <v>305.54000000000002</v>
      </c>
      <c r="E1185" s="450">
        <v>11.88</v>
      </c>
      <c r="F1185" s="450" t="s">
        <v>17583</v>
      </c>
    </row>
    <row r="1186" spans="1:6" ht="45" customHeight="1">
      <c r="A1186" s="447">
        <v>99435</v>
      </c>
      <c r="B1186" s="448" t="s">
        <v>17588</v>
      </c>
      <c r="C1186" s="449" t="s">
        <v>2568</v>
      </c>
      <c r="D1186" s="450">
        <v>309.77999999999997</v>
      </c>
      <c r="E1186" s="450">
        <v>21.3</v>
      </c>
      <c r="F1186" s="450" t="s">
        <v>17589</v>
      </c>
    </row>
    <row r="1187" spans="1:6" ht="45" customHeight="1">
      <c r="A1187" s="447">
        <v>90861</v>
      </c>
      <c r="B1187" s="448" t="s">
        <v>17529</v>
      </c>
      <c r="C1187" s="449" t="s">
        <v>2568</v>
      </c>
      <c r="D1187" s="450">
        <v>283.85000000000002</v>
      </c>
      <c r="E1187" s="450">
        <v>21.59</v>
      </c>
      <c r="F1187" s="450" t="s">
        <v>12557</v>
      </c>
    </row>
    <row r="1188" spans="1:6" ht="45" customHeight="1">
      <c r="A1188" s="447">
        <v>90862</v>
      </c>
      <c r="B1188" s="448" t="s">
        <v>17530</v>
      </c>
      <c r="C1188" s="449" t="s">
        <v>2568</v>
      </c>
      <c r="D1188" s="450">
        <v>261.82</v>
      </c>
      <c r="E1188" s="450">
        <v>12.46</v>
      </c>
      <c r="F1188" s="450" t="s">
        <v>17531</v>
      </c>
    </row>
    <row r="1189" spans="1:6" ht="45" customHeight="1">
      <c r="A1189" s="447">
        <v>99235</v>
      </c>
      <c r="B1189" s="448" t="s">
        <v>17578</v>
      </c>
      <c r="C1189" s="449" t="s">
        <v>2568</v>
      </c>
      <c r="D1189" s="450">
        <v>271</v>
      </c>
      <c r="E1189" s="450">
        <v>12.46</v>
      </c>
      <c r="F1189" s="450" t="s">
        <v>17579</v>
      </c>
    </row>
    <row r="1190" spans="1:6" ht="45" customHeight="1">
      <c r="A1190" s="447">
        <v>99439</v>
      </c>
      <c r="B1190" s="448" t="s">
        <v>17596</v>
      </c>
      <c r="C1190" s="449" t="s">
        <v>2568</v>
      </c>
      <c r="D1190" s="450">
        <v>312.69</v>
      </c>
      <c r="E1190" s="450">
        <v>21.58</v>
      </c>
      <c r="F1190" s="450" t="s">
        <v>17597</v>
      </c>
    </row>
    <row r="1191" spans="1:6" ht="45" customHeight="1">
      <c r="A1191" s="447">
        <v>92723</v>
      </c>
      <c r="B1191" s="448" t="s">
        <v>3308</v>
      </c>
      <c r="C1191" s="449" t="s">
        <v>2568</v>
      </c>
      <c r="D1191" s="450">
        <v>272.96999999999997</v>
      </c>
      <c r="E1191" s="450">
        <v>21.17</v>
      </c>
      <c r="F1191" s="450" t="s">
        <v>17537</v>
      </c>
    </row>
    <row r="1192" spans="1:6" ht="45" customHeight="1">
      <c r="A1192" s="447">
        <v>92724</v>
      </c>
      <c r="B1192" s="448" t="s">
        <v>3309</v>
      </c>
      <c r="C1192" s="449" t="s">
        <v>2568</v>
      </c>
      <c r="D1192" s="450">
        <v>272.09999999999997</v>
      </c>
      <c r="E1192" s="450">
        <v>18.91</v>
      </c>
      <c r="F1192" s="450" t="s">
        <v>17538</v>
      </c>
    </row>
    <row r="1193" spans="1:6" ht="45" customHeight="1">
      <c r="A1193" s="447">
        <v>92725</v>
      </c>
      <c r="B1193" s="448" t="s">
        <v>3310</v>
      </c>
      <c r="C1193" s="449" t="s">
        <v>2568</v>
      </c>
      <c r="D1193" s="450">
        <v>271.73</v>
      </c>
      <c r="E1193" s="450">
        <v>17.96</v>
      </c>
      <c r="F1193" s="450" t="s">
        <v>14241</v>
      </c>
    </row>
    <row r="1194" spans="1:6" ht="45" customHeight="1">
      <c r="A1194" s="447">
        <v>92726</v>
      </c>
      <c r="B1194" s="448" t="s">
        <v>3311</v>
      </c>
      <c r="C1194" s="449" t="s">
        <v>2568</v>
      </c>
      <c r="D1194" s="450">
        <v>271.08999999999997</v>
      </c>
      <c r="E1194" s="450">
        <v>16.37</v>
      </c>
      <c r="F1194" s="450" t="s">
        <v>17539</v>
      </c>
    </row>
    <row r="1195" spans="1:6" ht="60" customHeight="1">
      <c r="A1195" s="447">
        <v>92727</v>
      </c>
      <c r="B1195" s="448" t="s">
        <v>3312</v>
      </c>
      <c r="C1195" s="449" t="s">
        <v>2568</v>
      </c>
      <c r="D1195" s="450">
        <v>263.37</v>
      </c>
      <c r="E1195" s="450">
        <v>85.77</v>
      </c>
      <c r="F1195" s="450" t="s">
        <v>17540</v>
      </c>
    </row>
    <row r="1196" spans="1:6" ht="60" customHeight="1">
      <c r="A1196" s="447">
        <v>92728</v>
      </c>
      <c r="B1196" s="448" t="s">
        <v>3313</v>
      </c>
      <c r="C1196" s="449" t="s">
        <v>2568</v>
      </c>
      <c r="D1196" s="450">
        <v>256.79000000000002</v>
      </c>
      <c r="E1196" s="450">
        <v>70.02</v>
      </c>
      <c r="F1196" s="450" t="s">
        <v>17541</v>
      </c>
    </row>
    <row r="1197" spans="1:6" ht="60" customHeight="1">
      <c r="A1197" s="447">
        <v>92729</v>
      </c>
      <c r="B1197" s="448" t="s">
        <v>17542</v>
      </c>
      <c r="C1197" s="449" t="s">
        <v>2568</v>
      </c>
      <c r="D1197" s="450">
        <v>253.99</v>
      </c>
      <c r="E1197" s="450">
        <v>63.36</v>
      </c>
      <c r="F1197" s="450" t="s">
        <v>17543</v>
      </c>
    </row>
    <row r="1198" spans="1:6" ht="60" customHeight="1">
      <c r="A1198" s="447">
        <v>92730</v>
      </c>
      <c r="B1198" s="448" t="s">
        <v>3314</v>
      </c>
      <c r="C1198" s="449" t="s">
        <v>2568</v>
      </c>
      <c r="D1198" s="450">
        <v>249.35999999999999</v>
      </c>
      <c r="E1198" s="450">
        <v>52.23</v>
      </c>
      <c r="F1198" s="450" t="s">
        <v>17544</v>
      </c>
    </row>
    <row r="1199" spans="1:6" ht="45" customHeight="1">
      <c r="A1199" s="447">
        <v>92731</v>
      </c>
      <c r="B1199" s="448" t="s">
        <v>3315</v>
      </c>
      <c r="C1199" s="449" t="s">
        <v>2568</v>
      </c>
      <c r="D1199" s="450">
        <v>254.86</v>
      </c>
      <c r="E1199" s="450">
        <v>64.959999999999994</v>
      </c>
      <c r="F1199" s="450" t="s">
        <v>17545</v>
      </c>
    </row>
    <row r="1200" spans="1:6" ht="45" customHeight="1">
      <c r="A1200" s="447">
        <v>92732</v>
      </c>
      <c r="B1200" s="448" t="s">
        <v>3316</v>
      </c>
      <c r="C1200" s="449" t="s">
        <v>2568</v>
      </c>
      <c r="D1200" s="450">
        <v>250.32999999999998</v>
      </c>
      <c r="E1200" s="450">
        <v>54.2</v>
      </c>
      <c r="F1200" s="450" t="s">
        <v>17546</v>
      </c>
    </row>
    <row r="1201" spans="1:6" ht="60" customHeight="1">
      <c r="A1201" s="447">
        <v>92733</v>
      </c>
      <c r="B1201" s="448" t="s">
        <v>3317</v>
      </c>
      <c r="C1201" s="449" t="s">
        <v>2568</v>
      </c>
      <c r="D1201" s="450">
        <v>248.41</v>
      </c>
      <c r="E1201" s="450">
        <v>49.6</v>
      </c>
      <c r="F1201" s="450" t="s">
        <v>17547</v>
      </c>
    </row>
    <row r="1202" spans="1:6" ht="60" customHeight="1">
      <c r="A1202" s="447">
        <v>92734</v>
      </c>
      <c r="B1202" s="448" t="s">
        <v>3318</v>
      </c>
      <c r="C1202" s="449" t="s">
        <v>2568</v>
      </c>
      <c r="D1202" s="450">
        <v>245.21000000000004</v>
      </c>
      <c r="E1202" s="450">
        <v>42.01</v>
      </c>
      <c r="F1202" s="450" t="s">
        <v>17548</v>
      </c>
    </row>
    <row r="1203" spans="1:6" ht="60" customHeight="1">
      <c r="A1203" s="447">
        <v>92735</v>
      </c>
      <c r="B1203" s="448" t="s">
        <v>3319</v>
      </c>
      <c r="C1203" s="449" t="s">
        <v>2568</v>
      </c>
      <c r="D1203" s="450">
        <v>245.72999999999996</v>
      </c>
      <c r="E1203" s="450">
        <v>48.11</v>
      </c>
      <c r="F1203" s="450" t="s">
        <v>17549</v>
      </c>
    </row>
    <row r="1204" spans="1:6" ht="60" customHeight="1">
      <c r="A1204" s="447">
        <v>92736</v>
      </c>
      <c r="B1204" s="448" t="s">
        <v>3320</v>
      </c>
      <c r="C1204" s="449" t="s">
        <v>2568</v>
      </c>
      <c r="D1204" s="450">
        <v>242.52</v>
      </c>
      <c r="E1204" s="450">
        <v>39.590000000000003</v>
      </c>
      <c r="F1204" s="450" t="s">
        <v>17550</v>
      </c>
    </row>
    <row r="1205" spans="1:6" ht="60" customHeight="1">
      <c r="A1205" s="447">
        <v>92739</v>
      </c>
      <c r="B1205" s="448" t="s">
        <v>3321</v>
      </c>
      <c r="C1205" s="449" t="s">
        <v>2568</v>
      </c>
      <c r="D1205" s="450">
        <v>237.83</v>
      </c>
      <c r="E1205" s="450">
        <v>27.23</v>
      </c>
      <c r="F1205" s="450" t="s">
        <v>17551</v>
      </c>
    </row>
    <row r="1206" spans="1:6" ht="60" customHeight="1">
      <c r="A1206" s="447">
        <v>92740</v>
      </c>
      <c r="B1206" s="448" t="s">
        <v>3322</v>
      </c>
      <c r="C1206" s="449" t="s">
        <v>2568</v>
      </c>
      <c r="D1206" s="450">
        <v>236.25</v>
      </c>
      <c r="E1206" s="450">
        <v>23</v>
      </c>
      <c r="F1206" s="450" t="s">
        <v>17552</v>
      </c>
    </row>
    <row r="1207" spans="1:6" ht="45" customHeight="1">
      <c r="A1207" s="447">
        <v>92741</v>
      </c>
      <c r="B1207" s="448" t="s">
        <v>2505</v>
      </c>
      <c r="C1207" s="449" t="s">
        <v>2568</v>
      </c>
      <c r="D1207" s="450">
        <v>298.52</v>
      </c>
      <c r="E1207" s="450">
        <v>173.32</v>
      </c>
      <c r="F1207" s="450" t="s">
        <v>17553</v>
      </c>
    </row>
    <row r="1208" spans="1:6" ht="45" customHeight="1">
      <c r="A1208" s="447">
        <v>92742</v>
      </c>
      <c r="B1208" s="448" t="s">
        <v>2506</v>
      </c>
      <c r="C1208" s="449" t="s">
        <v>2568</v>
      </c>
      <c r="D1208" s="450">
        <v>363.55999999999995</v>
      </c>
      <c r="E1208" s="450">
        <v>331.97</v>
      </c>
      <c r="F1208" s="450" t="s">
        <v>17554</v>
      </c>
    </row>
    <row r="1209" spans="1:6" ht="45" customHeight="1">
      <c r="A1209" s="447">
        <v>90853</v>
      </c>
      <c r="B1209" s="448" t="s">
        <v>17513</v>
      </c>
      <c r="C1209" s="449" t="s">
        <v>2568</v>
      </c>
      <c r="D1209" s="450">
        <v>288.77</v>
      </c>
      <c r="E1209" s="450">
        <v>21.22</v>
      </c>
      <c r="F1209" s="450" t="s">
        <v>17514</v>
      </c>
    </row>
    <row r="1210" spans="1:6" ht="45" customHeight="1">
      <c r="A1210" s="447">
        <v>90856</v>
      </c>
      <c r="B1210" s="448" t="s">
        <v>17519</v>
      </c>
      <c r="C1210" s="449" t="s">
        <v>2568</v>
      </c>
      <c r="D1210" s="450">
        <v>289.82</v>
      </c>
      <c r="E1210" s="450">
        <v>24</v>
      </c>
      <c r="F1210" s="450" t="s">
        <v>17520</v>
      </c>
    </row>
    <row r="1211" spans="1:6" ht="45" customHeight="1">
      <c r="A1211" s="447">
        <v>99431</v>
      </c>
      <c r="B1211" s="448" t="s">
        <v>17580</v>
      </c>
      <c r="C1211" s="449" t="s">
        <v>2568</v>
      </c>
      <c r="D1211" s="450">
        <v>318.13</v>
      </c>
      <c r="E1211" s="450">
        <v>21.22</v>
      </c>
      <c r="F1211" s="450" t="s">
        <v>17581</v>
      </c>
    </row>
    <row r="1212" spans="1:6" ht="45" customHeight="1">
      <c r="A1212" s="447">
        <v>99434</v>
      </c>
      <c r="B1212" s="448" t="s">
        <v>17586</v>
      </c>
      <c r="C1212" s="449" t="s">
        <v>2568</v>
      </c>
      <c r="D1212" s="450">
        <v>319.19</v>
      </c>
      <c r="E1212" s="450">
        <v>23.99</v>
      </c>
      <c r="F1212" s="450" t="s">
        <v>17587</v>
      </c>
    </row>
    <row r="1213" spans="1:6" ht="45" customHeight="1">
      <c r="A1213" s="447">
        <v>90855</v>
      </c>
      <c r="B1213" s="448" t="s">
        <v>17517</v>
      </c>
      <c r="C1213" s="449" t="s">
        <v>2568</v>
      </c>
      <c r="D1213" s="450">
        <v>302.39</v>
      </c>
      <c r="E1213" s="450">
        <v>30.32</v>
      </c>
      <c r="F1213" s="450" t="s">
        <v>17518</v>
      </c>
    </row>
    <row r="1214" spans="1:6" ht="45" customHeight="1">
      <c r="A1214" s="447">
        <v>90858</v>
      </c>
      <c r="B1214" s="448" t="s">
        <v>17523</v>
      </c>
      <c r="C1214" s="449" t="s">
        <v>2568</v>
      </c>
      <c r="D1214" s="450">
        <v>307.28999999999996</v>
      </c>
      <c r="E1214" s="450">
        <v>43.05</v>
      </c>
      <c r="F1214" s="450" t="s">
        <v>17524</v>
      </c>
    </row>
    <row r="1215" spans="1:6" ht="45" customHeight="1">
      <c r="A1215" s="447">
        <v>90859</v>
      </c>
      <c r="B1215" s="448" t="s">
        <v>17525</v>
      </c>
      <c r="C1215" s="449" t="s">
        <v>2568</v>
      </c>
      <c r="D1215" s="450">
        <v>277.26</v>
      </c>
      <c r="E1215" s="450">
        <v>15.91</v>
      </c>
      <c r="F1215" s="450" t="s">
        <v>17526</v>
      </c>
    </row>
    <row r="1216" spans="1:6" ht="45" customHeight="1">
      <c r="A1216" s="447">
        <v>90860</v>
      </c>
      <c r="B1216" s="448" t="s">
        <v>17527</v>
      </c>
      <c r="C1216" s="449" t="s">
        <v>2568</v>
      </c>
      <c r="D1216" s="450">
        <v>278.76</v>
      </c>
      <c r="E1216" s="450">
        <v>19.75</v>
      </c>
      <c r="F1216" s="450" t="s">
        <v>17528</v>
      </c>
    </row>
    <row r="1217" spans="1:6" ht="45" customHeight="1">
      <c r="A1217" s="447">
        <v>99433</v>
      </c>
      <c r="B1217" s="448" t="s">
        <v>17584</v>
      </c>
      <c r="C1217" s="449" t="s">
        <v>2568</v>
      </c>
      <c r="D1217" s="450">
        <v>332.82</v>
      </c>
      <c r="E1217" s="450">
        <v>30.31</v>
      </c>
      <c r="F1217" s="450" t="s">
        <v>17585</v>
      </c>
    </row>
    <row r="1218" spans="1:6" ht="45" customHeight="1">
      <c r="A1218" s="447">
        <v>99436</v>
      </c>
      <c r="B1218" s="448" t="s">
        <v>17590</v>
      </c>
      <c r="C1218" s="449" t="s">
        <v>2568</v>
      </c>
      <c r="D1218" s="450">
        <v>337.71</v>
      </c>
      <c r="E1218" s="450">
        <v>43.05</v>
      </c>
      <c r="F1218" s="450" t="s">
        <v>17591</v>
      </c>
    </row>
    <row r="1219" spans="1:6" ht="45" customHeight="1">
      <c r="A1219" s="447">
        <v>99437</v>
      </c>
      <c r="B1219" s="448" t="s">
        <v>17592</v>
      </c>
      <c r="C1219" s="449" t="s">
        <v>2568</v>
      </c>
      <c r="D1219" s="450">
        <v>286.95999999999998</v>
      </c>
      <c r="E1219" s="450">
        <v>15.91</v>
      </c>
      <c r="F1219" s="450" t="s">
        <v>17593</v>
      </c>
    </row>
    <row r="1220" spans="1:6" ht="45" customHeight="1">
      <c r="A1220" s="447">
        <v>99438</v>
      </c>
      <c r="B1220" s="448" t="s">
        <v>17594</v>
      </c>
      <c r="C1220" s="449" t="s">
        <v>2568</v>
      </c>
      <c r="D1220" s="450">
        <v>288.45999999999998</v>
      </c>
      <c r="E1220" s="450">
        <v>19.75</v>
      </c>
      <c r="F1220" s="450" t="s">
        <v>17595</v>
      </c>
    </row>
    <row r="1221" spans="1:6">
      <c r="A1221" s="442"/>
      <c r="B1221" s="446" t="s">
        <v>653</v>
      </c>
      <c r="C1221" s="444"/>
      <c r="D1221" s="445" t="s">
        <v>2587</v>
      </c>
      <c r="E1221" s="445" t="s">
        <v>2587</v>
      </c>
      <c r="F1221" s="445"/>
    </row>
    <row r="1222" spans="1:6" ht="15" customHeight="1">
      <c r="A1222" s="447" t="s">
        <v>2835</v>
      </c>
      <c r="B1222" s="448" t="s">
        <v>2507</v>
      </c>
      <c r="C1222" s="449" t="s">
        <v>2568</v>
      </c>
      <c r="D1222" s="450">
        <v>32.980000000000004</v>
      </c>
      <c r="E1222" s="450">
        <v>78.39</v>
      </c>
      <c r="F1222" s="450" t="s">
        <v>17501</v>
      </c>
    </row>
    <row r="1223" spans="1:6" ht="30" customHeight="1">
      <c r="A1223" s="447">
        <v>92873</v>
      </c>
      <c r="B1223" s="448" t="s">
        <v>3301</v>
      </c>
      <c r="C1223" s="449" t="s">
        <v>2568</v>
      </c>
      <c r="D1223" s="450">
        <v>50.090000000000018</v>
      </c>
      <c r="E1223" s="450">
        <v>123.27</v>
      </c>
      <c r="F1223" s="450" t="s">
        <v>17555</v>
      </c>
    </row>
    <row r="1224" spans="1:6" ht="30" customHeight="1">
      <c r="A1224" s="447">
        <v>92874</v>
      </c>
      <c r="B1224" s="448" t="s">
        <v>3302</v>
      </c>
      <c r="C1224" s="449" t="s">
        <v>2568</v>
      </c>
      <c r="D1224" s="450">
        <v>8.2200000000000024</v>
      </c>
      <c r="E1224" s="450">
        <v>20.399999999999999</v>
      </c>
      <c r="F1224" s="450" t="s">
        <v>11577</v>
      </c>
    </row>
    <row r="1225" spans="1:6">
      <c r="A1225" s="442"/>
      <c r="B1225" s="446" t="s">
        <v>654</v>
      </c>
      <c r="C1225" s="444"/>
      <c r="D1225" s="445" t="s">
        <v>2587</v>
      </c>
      <c r="E1225" s="445" t="s">
        <v>2587</v>
      </c>
      <c r="F1225" s="445"/>
    </row>
    <row r="1226" spans="1:6" ht="30" customHeight="1">
      <c r="A1226" s="447">
        <v>90278</v>
      </c>
      <c r="B1226" s="448" t="s">
        <v>2508</v>
      </c>
      <c r="C1226" s="449" t="s">
        <v>2568</v>
      </c>
      <c r="D1226" s="450">
        <v>217.49</v>
      </c>
      <c r="E1226" s="450">
        <v>37.56</v>
      </c>
      <c r="F1226" s="450" t="s">
        <v>17505</v>
      </c>
    </row>
    <row r="1227" spans="1:6" ht="30" customHeight="1">
      <c r="A1227" s="447">
        <v>90279</v>
      </c>
      <c r="B1227" s="448" t="s">
        <v>2509</v>
      </c>
      <c r="C1227" s="449" t="s">
        <v>2568</v>
      </c>
      <c r="D1227" s="450">
        <v>235.60999999999999</v>
      </c>
      <c r="E1227" s="450">
        <v>33.78</v>
      </c>
      <c r="F1227" s="450" t="s">
        <v>17506</v>
      </c>
    </row>
    <row r="1228" spans="1:6" ht="30" customHeight="1">
      <c r="A1228" s="447">
        <v>90280</v>
      </c>
      <c r="B1228" s="448" t="s">
        <v>2510</v>
      </c>
      <c r="C1228" s="449" t="s">
        <v>2568</v>
      </c>
      <c r="D1228" s="450">
        <v>264.85000000000002</v>
      </c>
      <c r="E1228" s="450">
        <v>36.83</v>
      </c>
      <c r="F1228" s="450" t="s">
        <v>17507</v>
      </c>
    </row>
    <row r="1229" spans="1:6" ht="30" customHeight="1">
      <c r="A1229" s="447">
        <v>90281</v>
      </c>
      <c r="B1229" s="448" t="s">
        <v>2511</v>
      </c>
      <c r="C1229" s="449" t="s">
        <v>2568</v>
      </c>
      <c r="D1229" s="450">
        <v>307.8</v>
      </c>
      <c r="E1229" s="450">
        <v>35.31</v>
      </c>
      <c r="F1229" s="450" t="s">
        <v>17508</v>
      </c>
    </row>
    <row r="1230" spans="1:6" ht="30" customHeight="1">
      <c r="A1230" s="447">
        <v>90282</v>
      </c>
      <c r="B1230" s="448" t="s">
        <v>2512</v>
      </c>
      <c r="C1230" s="449" t="s">
        <v>2568</v>
      </c>
      <c r="D1230" s="450">
        <v>223.26</v>
      </c>
      <c r="E1230" s="450">
        <v>38.86</v>
      </c>
      <c r="F1230" s="450" t="s">
        <v>17509</v>
      </c>
    </row>
    <row r="1231" spans="1:6" ht="30" customHeight="1">
      <c r="A1231" s="447">
        <v>90283</v>
      </c>
      <c r="B1231" s="448" t="s">
        <v>2513</v>
      </c>
      <c r="C1231" s="449" t="s">
        <v>2568</v>
      </c>
      <c r="D1231" s="450">
        <v>243.04999999999998</v>
      </c>
      <c r="E1231" s="450">
        <v>34.96</v>
      </c>
      <c r="F1231" s="450" t="s">
        <v>17510</v>
      </c>
    </row>
    <row r="1232" spans="1:6" ht="30" customHeight="1">
      <c r="A1232" s="447">
        <v>90284</v>
      </c>
      <c r="B1232" s="448" t="s">
        <v>2514</v>
      </c>
      <c r="C1232" s="449" t="s">
        <v>2568</v>
      </c>
      <c r="D1232" s="450">
        <v>272.71000000000004</v>
      </c>
      <c r="E1232" s="450">
        <v>38.020000000000003</v>
      </c>
      <c r="F1232" s="450" t="s">
        <v>17511</v>
      </c>
    </row>
    <row r="1233" spans="1:6" ht="30" customHeight="1">
      <c r="A1233" s="447">
        <v>90285</v>
      </c>
      <c r="B1233" s="448" t="s">
        <v>2515</v>
      </c>
      <c r="C1233" s="449" t="s">
        <v>2568</v>
      </c>
      <c r="D1233" s="450">
        <v>318.99</v>
      </c>
      <c r="E1233" s="450">
        <v>36.36</v>
      </c>
      <c r="F1233" s="450" t="s">
        <v>17512</v>
      </c>
    </row>
    <row r="1234" spans="1:6">
      <c r="A1234" s="442"/>
      <c r="B1234" s="446" t="s">
        <v>1877</v>
      </c>
      <c r="C1234" s="444"/>
      <c r="D1234" s="445" t="s">
        <v>2587</v>
      </c>
      <c r="E1234" s="445" t="s">
        <v>2587</v>
      </c>
      <c r="F1234" s="445"/>
    </row>
    <row r="1235" spans="1:6" ht="15" customHeight="1">
      <c r="A1235" s="447">
        <v>89993</v>
      </c>
      <c r="B1235" s="448" t="s">
        <v>1408</v>
      </c>
      <c r="C1235" s="449" t="s">
        <v>2568</v>
      </c>
      <c r="D1235" s="450">
        <v>356.84000000000003</v>
      </c>
      <c r="E1235" s="450">
        <v>237.63</v>
      </c>
      <c r="F1235" s="450" t="s">
        <v>17502</v>
      </c>
    </row>
    <row r="1236" spans="1:6" ht="30" customHeight="1">
      <c r="A1236" s="447">
        <v>89994</v>
      </c>
      <c r="B1236" s="448" t="s">
        <v>1409</v>
      </c>
      <c r="C1236" s="449" t="s">
        <v>2568</v>
      </c>
      <c r="D1236" s="450">
        <v>326.28999999999996</v>
      </c>
      <c r="E1236" s="450">
        <v>155.72</v>
      </c>
      <c r="F1236" s="450" t="s">
        <v>17503</v>
      </c>
    </row>
    <row r="1237" spans="1:6" ht="15" customHeight="1">
      <c r="A1237" s="447">
        <v>89995</v>
      </c>
      <c r="B1237" s="448" t="s">
        <v>1410</v>
      </c>
      <c r="C1237" s="449" t="s">
        <v>2568</v>
      </c>
      <c r="D1237" s="450">
        <v>349.05000000000007</v>
      </c>
      <c r="E1237" s="450">
        <v>216.66</v>
      </c>
      <c r="F1237" s="450" t="s">
        <v>17504</v>
      </c>
    </row>
    <row r="1238" spans="1:6">
      <c r="A1238" s="442"/>
      <c r="B1238" s="443" t="s">
        <v>2836</v>
      </c>
      <c r="C1238" s="444"/>
      <c r="D1238" s="445" t="s">
        <v>2587</v>
      </c>
      <c r="E1238" s="445" t="s">
        <v>2587</v>
      </c>
      <c r="F1238" s="445"/>
    </row>
    <row r="1239" spans="1:6">
      <c r="A1239" s="442"/>
      <c r="B1239" s="446" t="s">
        <v>2837</v>
      </c>
      <c r="C1239" s="444"/>
      <c r="D1239" s="445" t="s">
        <v>2587</v>
      </c>
      <c r="E1239" s="445" t="s">
        <v>2587</v>
      </c>
      <c r="F1239" s="445"/>
    </row>
    <row r="1240" spans="1:6" ht="30" customHeight="1">
      <c r="A1240" s="447">
        <v>94102</v>
      </c>
      <c r="B1240" s="448" t="s">
        <v>2516</v>
      </c>
      <c r="C1240" s="449" t="s">
        <v>2568</v>
      </c>
      <c r="D1240" s="450">
        <v>87.699999999999989</v>
      </c>
      <c r="E1240" s="450">
        <v>71.180000000000007</v>
      </c>
      <c r="F1240" s="450" t="s">
        <v>19988</v>
      </c>
    </row>
    <row r="1241" spans="1:6" ht="30" customHeight="1">
      <c r="A1241" s="447">
        <v>94104</v>
      </c>
      <c r="B1241" s="448" t="s">
        <v>2518</v>
      </c>
      <c r="C1241" s="449" t="s">
        <v>2568</v>
      </c>
      <c r="D1241" s="450">
        <v>88.809999999999988</v>
      </c>
      <c r="E1241" s="450">
        <v>74.010000000000005</v>
      </c>
      <c r="F1241" s="450" t="s">
        <v>19990</v>
      </c>
    </row>
    <row r="1242" spans="1:6" ht="30" customHeight="1">
      <c r="A1242" s="447">
        <v>94106</v>
      </c>
      <c r="B1242" s="448" t="s">
        <v>2520</v>
      </c>
      <c r="C1242" s="449" t="s">
        <v>2568</v>
      </c>
      <c r="D1242" s="450">
        <v>81.97</v>
      </c>
      <c r="E1242" s="450">
        <v>56.9</v>
      </c>
      <c r="F1242" s="450" t="s">
        <v>19992</v>
      </c>
    </row>
    <row r="1243" spans="1:6" ht="30" customHeight="1">
      <c r="A1243" s="447">
        <v>94108</v>
      </c>
      <c r="B1243" s="448" t="s">
        <v>2522</v>
      </c>
      <c r="C1243" s="449" t="s">
        <v>2568</v>
      </c>
      <c r="D1243" s="450">
        <v>83.06</v>
      </c>
      <c r="E1243" s="450">
        <v>59.77</v>
      </c>
      <c r="F1243" s="450" t="s">
        <v>19994</v>
      </c>
    </row>
    <row r="1244" spans="1:6" ht="45" customHeight="1">
      <c r="A1244" s="447">
        <v>94111</v>
      </c>
      <c r="B1244" s="448" t="s">
        <v>2524</v>
      </c>
      <c r="C1244" s="449" t="s">
        <v>2568</v>
      </c>
      <c r="D1244" s="450">
        <v>90.550000000000011</v>
      </c>
      <c r="E1244" s="450">
        <v>38.26</v>
      </c>
      <c r="F1244" s="450" t="s">
        <v>15812</v>
      </c>
    </row>
    <row r="1245" spans="1:6" ht="45" customHeight="1">
      <c r="A1245" s="447">
        <v>94113</v>
      </c>
      <c r="B1245" s="448" t="s">
        <v>2526</v>
      </c>
      <c r="C1245" s="449" t="s">
        <v>2568</v>
      </c>
      <c r="D1245" s="450">
        <v>93.320000000000022</v>
      </c>
      <c r="E1245" s="450">
        <v>41.54</v>
      </c>
      <c r="F1245" s="450" t="s">
        <v>19997</v>
      </c>
    </row>
    <row r="1246" spans="1:6" ht="45" customHeight="1">
      <c r="A1246" s="447">
        <v>94115</v>
      </c>
      <c r="B1246" s="448" t="s">
        <v>2528</v>
      </c>
      <c r="C1246" s="449" t="s">
        <v>2568</v>
      </c>
      <c r="D1246" s="450">
        <v>77.78</v>
      </c>
      <c r="E1246" s="450">
        <v>22.44</v>
      </c>
      <c r="F1246" s="450" t="s">
        <v>19999</v>
      </c>
    </row>
    <row r="1247" spans="1:6" ht="45" customHeight="1">
      <c r="A1247" s="447">
        <v>94117</v>
      </c>
      <c r="B1247" s="448" t="s">
        <v>2455</v>
      </c>
      <c r="C1247" s="449" t="s">
        <v>2568</v>
      </c>
      <c r="D1247" s="450">
        <v>80.349999999999994</v>
      </c>
      <c r="E1247" s="450">
        <v>25.51</v>
      </c>
      <c r="F1247" s="450" t="s">
        <v>20001</v>
      </c>
    </row>
    <row r="1248" spans="1:6" ht="30" customHeight="1">
      <c r="A1248" s="447">
        <v>94103</v>
      </c>
      <c r="B1248" s="448" t="s">
        <v>2517</v>
      </c>
      <c r="C1248" s="449" t="s">
        <v>2568</v>
      </c>
      <c r="D1248" s="450">
        <v>97.86999999999999</v>
      </c>
      <c r="E1248" s="450">
        <v>87.27</v>
      </c>
      <c r="F1248" s="450" t="s">
        <v>19989</v>
      </c>
    </row>
    <row r="1249" spans="1:6" ht="30" customHeight="1">
      <c r="A1249" s="447">
        <v>94105</v>
      </c>
      <c r="B1249" s="448" t="s">
        <v>2519</v>
      </c>
      <c r="C1249" s="449" t="s">
        <v>2568</v>
      </c>
      <c r="D1249" s="450">
        <v>98.990000000000009</v>
      </c>
      <c r="E1249" s="450">
        <v>90.13</v>
      </c>
      <c r="F1249" s="450" t="s">
        <v>19991</v>
      </c>
    </row>
    <row r="1250" spans="1:6" ht="30" customHeight="1">
      <c r="A1250" s="447">
        <v>94107</v>
      </c>
      <c r="B1250" s="448" t="s">
        <v>2521</v>
      </c>
      <c r="C1250" s="449" t="s">
        <v>2568</v>
      </c>
      <c r="D1250" s="450">
        <v>92.160000000000011</v>
      </c>
      <c r="E1250" s="450">
        <v>72.989999999999995</v>
      </c>
      <c r="F1250" s="450" t="s">
        <v>19993</v>
      </c>
    </row>
    <row r="1251" spans="1:6" ht="30" customHeight="1">
      <c r="A1251" s="447">
        <v>94110</v>
      </c>
      <c r="B1251" s="448" t="s">
        <v>2523</v>
      </c>
      <c r="C1251" s="449" t="s">
        <v>2568</v>
      </c>
      <c r="D1251" s="450">
        <v>93.28</v>
      </c>
      <c r="E1251" s="450">
        <v>75.81</v>
      </c>
      <c r="F1251" s="450" t="s">
        <v>19995</v>
      </c>
    </row>
    <row r="1252" spans="1:6" ht="45" customHeight="1">
      <c r="A1252" s="447">
        <v>94112</v>
      </c>
      <c r="B1252" s="448" t="s">
        <v>2525</v>
      </c>
      <c r="C1252" s="449" t="s">
        <v>2568</v>
      </c>
      <c r="D1252" s="450">
        <v>101.41</v>
      </c>
      <c r="E1252" s="450">
        <v>46.66</v>
      </c>
      <c r="F1252" s="450" t="s">
        <v>19996</v>
      </c>
    </row>
    <row r="1253" spans="1:6" ht="45" customHeight="1">
      <c r="A1253" s="447">
        <v>94114</v>
      </c>
      <c r="B1253" s="448" t="s">
        <v>2527</v>
      </c>
      <c r="C1253" s="449" t="s">
        <v>2568</v>
      </c>
      <c r="D1253" s="450">
        <v>104.54999999999998</v>
      </c>
      <c r="E1253" s="450">
        <v>50.34</v>
      </c>
      <c r="F1253" s="450" t="s">
        <v>19998</v>
      </c>
    </row>
    <row r="1254" spans="1:6" ht="45" customHeight="1">
      <c r="A1254" s="447">
        <v>94116</v>
      </c>
      <c r="B1254" s="448" t="s">
        <v>2529</v>
      </c>
      <c r="C1254" s="449" t="s">
        <v>2568</v>
      </c>
      <c r="D1254" s="450">
        <v>86.75</v>
      </c>
      <c r="E1254" s="450">
        <v>28.63</v>
      </c>
      <c r="F1254" s="450" t="s">
        <v>20000</v>
      </c>
    </row>
    <row r="1255" spans="1:6" ht="45" customHeight="1">
      <c r="A1255" s="447">
        <v>94118</v>
      </c>
      <c r="B1255" s="448" t="s">
        <v>2456</v>
      </c>
      <c r="C1255" s="449" t="s">
        <v>2568</v>
      </c>
      <c r="D1255" s="450">
        <v>89.759999999999991</v>
      </c>
      <c r="E1255" s="450">
        <v>32.24</v>
      </c>
      <c r="F1255" s="450" t="s">
        <v>20002</v>
      </c>
    </row>
    <row r="1256" spans="1:6" ht="30" customHeight="1">
      <c r="A1256" s="447">
        <v>96621</v>
      </c>
      <c r="B1256" s="448" t="s">
        <v>17198</v>
      </c>
      <c r="C1256" s="449" t="s">
        <v>2568</v>
      </c>
      <c r="D1256" s="450">
        <v>75.059999999999988</v>
      </c>
      <c r="E1256" s="450">
        <v>68.08</v>
      </c>
      <c r="F1256" s="450" t="s">
        <v>16402</v>
      </c>
    </row>
    <row r="1257" spans="1:6" ht="30" customHeight="1">
      <c r="A1257" s="447">
        <v>96622</v>
      </c>
      <c r="B1257" s="448" t="s">
        <v>17199</v>
      </c>
      <c r="C1257" s="449" t="s">
        <v>2568</v>
      </c>
      <c r="D1257" s="450">
        <v>59.51</v>
      </c>
      <c r="E1257" s="450">
        <v>24.29</v>
      </c>
      <c r="F1257" s="450" t="s">
        <v>17200</v>
      </c>
    </row>
    <row r="1258" spans="1:6" ht="30" customHeight="1">
      <c r="A1258" s="447">
        <v>96623</v>
      </c>
      <c r="B1258" s="448" t="s">
        <v>17201</v>
      </c>
      <c r="C1258" s="449" t="s">
        <v>2568</v>
      </c>
      <c r="D1258" s="450">
        <v>71.429999999999993</v>
      </c>
      <c r="E1258" s="450">
        <v>57.86</v>
      </c>
      <c r="F1258" s="450" t="s">
        <v>17202</v>
      </c>
    </row>
    <row r="1259" spans="1:6" ht="30" customHeight="1">
      <c r="A1259" s="447">
        <v>96624</v>
      </c>
      <c r="B1259" s="448" t="s">
        <v>17203</v>
      </c>
      <c r="C1259" s="449" t="s">
        <v>2568</v>
      </c>
      <c r="D1259" s="450">
        <v>58.269999999999996</v>
      </c>
      <c r="E1259" s="450">
        <v>20.64</v>
      </c>
      <c r="F1259" s="450" t="s">
        <v>15562</v>
      </c>
    </row>
    <row r="1260" spans="1:6">
      <c r="A1260" s="442"/>
      <c r="B1260" s="446" t="s">
        <v>2838</v>
      </c>
      <c r="C1260" s="444"/>
      <c r="D1260" s="445" t="s">
        <v>2587</v>
      </c>
      <c r="E1260" s="445" t="s">
        <v>2587</v>
      </c>
      <c r="F1260" s="445"/>
    </row>
    <row r="1261" spans="1:6" ht="30" customHeight="1">
      <c r="A1261" s="447">
        <v>96617</v>
      </c>
      <c r="B1261" s="448" t="s">
        <v>17194</v>
      </c>
      <c r="C1261" s="449" t="s">
        <v>2573</v>
      </c>
      <c r="D1261" s="450">
        <v>7.42</v>
      </c>
      <c r="E1261" s="450">
        <v>5.08</v>
      </c>
      <c r="F1261" s="450" t="s">
        <v>13180</v>
      </c>
    </row>
    <row r="1262" spans="1:6" ht="30" customHeight="1">
      <c r="A1262" s="447">
        <v>96619</v>
      </c>
      <c r="B1262" s="448" t="s">
        <v>17195</v>
      </c>
      <c r="C1262" s="449" t="s">
        <v>2573</v>
      </c>
      <c r="D1262" s="450">
        <v>12.42</v>
      </c>
      <c r="E1262" s="450">
        <v>8.4</v>
      </c>
      <c r="F1262" s="450" t="s">
        <v>12804</v>
      </c>
    </row>
    <row r="1263" spans="1:6" ht="30" customHeight="1">
      <c r="A1263" s="447">
        <v>95240</v>
      </c>
      <c r="B1263" s="448" t="s">
        <v>17189</v>
      </c>
      <c r="C1263" s="449" t="s">
        <v>2573</v>
      </c>
      <c r="D1263" s="450">
        <v>7.28</v>
      </c>
      <c r="E1263" s="450">
        <v>4.6100000000000003</v>
      </c>
      <c r="F1263" s="450" t="s">
        <v>17190</v>
      </c>
    </row>
    <row r="1264" spans="1:6" ht="30" customHeight="1">
      <c r="A1264" s="447">
        <v>95241</v>
      </c>
      <c r="B1264" s="448" t="s">
        <v>17191</v>
      </c>
      <c r="C1264" s="449" t="s">
        <v>2573</v>
      </c>
      <c r="D1264" s="450">
        <v>12.190000000000001</v>
      </c>
      <c r="E1264" s="450">
        <v>7.63</v>
      </c>
      <c r="F1264" s="450" t="s">
        <v>14680</v>
      </c>
    </row>
    <row r="1265" spans="1:6" ht="30" customHeight="1">
      <c r="A1265" s="447">
        <v>96616</v>
      </c>
      <c r="B1265" s="448" t="s">
        <v>17192</v>
      </c>
      <c r="C1265" s="449" t="s">
        <v>2568</v>
      </c>
      <c r="D1265" s="450">
        <v>251.53999999999996</v>
      </c>
      <c r="E1265" s="450">
        <v>165.3</v>
      </c>
      <c r="F1265" s="450" t="s">
        <v>17193</v>
      </c>
    </row>
    <row r="1266" spans="1:6" ht="15" customHeight="1">
      <c r="A1266" s="447">
        <v>96620</v>
      </c>
      <c r="B1266" s="448" t="s">
        <v>17196</v>
      </c>
      <c r="C1266" s="449" t="s">
        <v>2568</v>
      </c>
      <c r="D1266" s="450">
        <v>246.28</v>
      </c>
      <c r="E1266" s="450">
        <v>150.33000000000001</v>
      </c>
      <c r="F1266" s="450" t="s">
        <v>17197</v>
      </c>
    </row>
    <row r="1267" spans="1:6" ht="30" customHeight="1">
      <c r="A1267" s="447">
        <v>94962</v>
      </c>
      <c r="B1267" s="448" t="s">
        <v>2457</v>
      </c>
      <c r="C1267" s="449" t="s">
        <v>2568</v>
      </c>
      <c r="D1267" s="450">
        <v>185.54</v>
      </c>
      <c r="E1267" s="450">
        <v>46.34</v>
      </c>
      <c r="F1267" s="450" t="s">
        <v>17556</v>
      </c>
    </row>
    <row r="1268" spans="1:6" ht="30" customHeight="1">
      <c r="A1268" s="447">
        <v>94968</v>
      </c>
      <c r="B1268" s="448" t="s">
        <v>2458</v>
      </c>
      <c r="C1268" s="449" t="s">
        <v>2568</v>
      </c>
      <c r="D1268" s="450">
        <v>185.55</v>
      </c>
      <c r="E1268" s="450">
        <v>39.86</v>
      </c>
      <c r="F1268" s="450" t="s">
        <v>17562</v>
      </c>
    </row>
    <row r="1269" spans="1:6" ht="30" customHeight="1">
      <c r="A1269" s="447">
        <v>94974</v>
      </c>
      <c r="B1269" s="448" t="s">
        <v>2459</v>
      </c>
      <c r="C1269" s="449" t="s">
        <v>2568</v>
      </c>
      <c r="D1269" s="450">
        <v>222.92000000000002</v>
      </c>
      <c r="E1269" s="450">
        <v>116.49</v>
      </c>
      <c r="F1269" s="450" t="s">
        <v>17568</v>
      </c>
    </row>
    <row r="1270" spans="1:6">
      <c r="A1270" s="442"/>
      <c r="B1270" s="446" t="s">
        <v>2839</v>
      </c>
      <c r="C1270" s="444"/>
      <c r="D1270" s="445" t="s">
        <v>2587</v>
      </c>
      <c r="E1270" s="445" t="s">
        <v>2587</v>
      </c>
      <c r="F1270" s="445"/>
    </row>
    <row r="1271" spans="1:6" ht="30" customHeight="1">
      <c r="A1271" s="447">
        <v>83534</v>
      </c>
      <c r="B1271" s="448" t="s">
        <v>2460</v>
      </c>
      <c r="C1271" s="449" t="s">
        <v>2568</v>
      </c>
      <c r="D1271" s="450">
        <v>318.46999999999997</v>
      </c>
      <c r="E1271" s="450">
        <v>147.43</v>
      </c>
      <c r="F1271" s="450" t="s">
        <v>17188</v>
      </c>
    </row>
    <row r="1272" spans="1:6">
      <c r="A1272" s="442"/>
      <c r="B1272" s="443" t="s">
        <v>2840</v>
      </c>
      <c r="C1272" s="444"/>
      <c r="D1272" s="445" t="s">
        <v>2587</v>
      </c>
      <c r="E1272" s="445" t="s">
        <v>2587</v>
      </c>
      <c r="F1272" s="445"/>
    </row>
    <row r="1273" spans="1:6">
      <c r="A1273" s="442"/>
      <c r="B1273" s="446" t="s">
        <v>655</v>
      </c>
      <c r="C1273" s="444"/>
      <c r="D1273" s="445" t="s">
        <v>2587</v>
      </c>
      <c r="E1273" s="445" t="s">
        <v>2587</v>
      </c>
      <c r="F1273" s="445"/>
    </row>
    <row r="1274" spans="1:6">
      <c r="A1274" s="442"/>
      <c r="B1274" s="446" t="s">
        <v>656</v>
      </c>
      <c r="C1274" s="444"/>
      <c r="D1274" s="445" t="s">
        <v>2587</v>
      </c>
      <c r="E1274" s="445" t="s">
        <v>2587</v>
      </c>
      <c r="F1274" s="445"/>
    </row>
    <row r="1275" spans="1:6" ht="45" customHeight="1">
      <c r="A1275" s="447" t="s">
        <v>2741</v>
      </c>
      <c r="B1275" s="448" t="s">
        <v>1776</v>
      </c>
      <c r="C1275" s="449" t="s">
        <v>2573</v>
      </c>
      <c r="D1275" s="450">
        <v>50.239999999999995</v>
      </c>
      <c r="E1275" s="450">
        <v>16.45</v>
      </c>
      <c r="F1275" s="450" t="s">
        <v>17602</v>
      </c>
    </row>
    <row r="1276" spans="1:6" ht="45" customHeight="1">
      <c r="A1276" s="447" t="s">
        <v>2574</v>
      </c>
      <c r="B1276" s="448" t="s">
        <v>1777</v>
      </c>
      <c r="C1276" s="449" t="s">
        <v>2573</v>
      </c>
      <c r="D1276" s="450">
        <v>54.540000000000006</v>
      </c>
      <c r="E1276" s="450">
        <v>18.77</v>
      </c>
      <c r="F1276" s="450" t="s">
        <v>17603</v>
      </c>
    </row>
    <row r="1277" spans="1:6" ht="30" customHeight="1">
      <c r="A1277" s="447" t="s">
        <v>2842</v>
      </c>
      <c r="B1277" s="448" t="s">
        <v>1775</v>
      </c>
      <c r="C1277" s="449" t="s">
        <v>2573</v>
      </c>
      <c r="D1277" s="450">
        <v>54.89</v>
      </c>
      <c r="E1277" s="450">
        <v>18.739999999999998</v>
      </c>
      <c r="F1277" s="450" t="s">
        <v>17598</v>
      </c>
    </row>
    <row r="1278" spans="1:6" ht="30" customHeight="1">
      <c r="A1278" s="447" t="s">
        <v>2841</v>
      </c>
      <c r="B1278" s="448" t="s">
        <v>1772</v>
      </c>
      <c r="C1278" s="449" t="s">
        <v>2573</v>
      </c>
      <c r="D1278" s="450">
        <v>60.26</v>
      </c>
      <c r="E1278" s="450">
        <v>21.21</v>
      </c>
      <c r="F1278" s="450" t="s">
        <v>17599</v>
      </c>
    </row>
    <row r="1279" spans="1:6" ht="30" customHeight="1">
      <c r="A1279" s="447" t="s">
        <v>2582</v>
      </c>
      <c r="B1279" s="448" t="s">
        <v>1773</v>
      </c>
      <c r="C1279" s="449" t="s">
        <v>2573</v>
      </c>
      <c r="D1279" s="450">
        <v>73.19</v>
      </c>
      <c r="E1279" s="450">
        <v>24.12</v>
      </c>
      <c r="F1279" s="450" t="s">
        <v>17600</v>
      </c>
    </row>
    <row r="1280" spans="1:6" ht="30" customHeight="1">
      <c r="A1280" s="447" t="s">
        <v>2192</v>
      </c>
      <c r="B1280" s="448" t="s">
        <v>1774</v>
      </c>
      <c r="C1280" s="449" t="s">
        <v>2573</v>
      </c>
      <c r="D1280" s="450">
        <v>85.83</v>
      </c>
      <c r="E1280" s="450">
        <v>25.62</v>
      </c>
      <c r="F1280" s="450" t="s">
        <v>17601</v>
      </c>
    </row>
    <row r="1281" spans="1:6">
      <c r="A1281" s="442"/>
      <c r="B1281" s="446" t="s">
        <v>2575</v>
      </c>
      <c r="C1281" s="444"/>
      <c r="D1281" s="445" t="s">
        <v>2587</v>
      </c>
      <c r="E1281" s="445" t="s">
        <v>2587</v>
      </c>
      <c r="F1281" s="445"/>
    </row>
    <row r="1282" spans="1:6">
      <c r="A1282" s="442"/>
      <c r="B1282" s="443" t="s">
        <v>657</v>
      </c>
      <c r="C1282" s="444"/>
      <c r="D1282" s="445" t="s">
        <v>2587</v>
      </c>
      <c r="E1282" s="445" t="s">
        <v>2587</v>
      </c>
      <c r="F1282" s="445"/>
    </row>
    <row r="1283" spans="1:6">
      <c r="A1283" s="442"/>
      <c r="B1283" s="446" t="s">
        <v>658</v>
      </c>
      <c r="C1283" s="444"/>
      <c r="D1283" s="445" t="s">
        <v>2587</v>
      </c>
      <c r="E1283" s="445" t="s">
        <v>2587</v>
      </c>
      <c r="F1283" s="445"/>
    </row>
    <row r="1284" spans="1:6">
      <c r="A1284" s="442"/>
      <c r="B1284" s="446" t="s">
        <v>2576</v>
      </c>
      <c r="C1284" s="444"/>
      <c r="D1284" s="445" t="s">
        <v>2587</v>
      </c>
      <c r="E1284" s="445" t="s">
        <v>2587</v>
      </c>
      <c r="F1284" s="445"/>
    </row>
    <row r="1285" spans="1:6">
      <c r="A1285" s="442"/>
      <c r="B1285" s="446" t="s">
        <v>2577</v>
      </c>
      <c r="C1285" s="444"/>
      <c r="D1285" s="445" t="s">
        <v>2587</v>
      </c>
      <c r="E1285" s="445" t="s">
        <v>2587</v>
      </c>
      <c r="F1285" s="445"/>
    </row>
    <row r="1286" spans="1:6" ht="15" customHeight="1">
      <c r="A1286" s="447">
        <v>93182</v>
      </c>
      <c r="B1286" s="448" t="s">
        <v>1778</v>
      </c>
      <c r="C1286" s="449" t="s">
        <v>2572</v>
      </c>
      <c r="D1286" s="450">
        <v>17.37</v>
      </c>
      <c r="E1286" s="450">
        <v>5.38</v>
      </c>
      <c r="F1286" s="450" t="s">
        <v>13934</v>
      </c>
    </row>
    <row r="1287" spans="1:6" ht="15" customHeight="1">
      <c r="A1287" s="447">
        <v>93183</v>
      </c>
      <c r="B1287" s="448" t="s">
        <v>1779</v>
      </c>
      <c r="C1287" s="449" t="s">
        <v>2572</v>
      </c>
      <c r="D1287" s="450">
        <v>23.279999999999998</v>
      </c>
      <c r="E1287" s="450">
        <v>5.62</v>
      </c>
      <c r="F1287" s="450" t="s">
        <v>17613</v>
      </c>
    </row>
    <row r="1288" spans="1:6" ht="15" customHeight="1">
      <c r="A1288" s="447">
        <v>93184</v>
      </c>
      <c r="B1288" s="448" t="s">
        <v>1780</v>
      </c>
      <c r="C1288" s="449" t="s">
        <v>2572</v>
      </c>
      <c r="D1288" s="450">
        <v>12.600000000000001</v>
      </c>
      <c r="E1288" s="450">
        <v>5.0199999999999996</v>
      </c>
      <c r="F1288" s="450" t="s">
        <v>15999</v>
      </c>
    </row>
    <row r="1289" spans="1:6" ht="15" customHeight="1">
      <c r="A1289" s="447">
        <v>93185</v>
      </c>
      <c r="B1289" s="448" t="s">
        <v>1781</v>
      </c>
      <c r="C1289" s="449" t="s">
        <v>2572</v>
      </c>
      <c r="D1289" s="450">
        <v>23.020000000000003</v>
      </c>
      <c r="E1289" s="450">
        <v>5.35</v>
      </c>
      <c r="F1289" s="450" t="s">
        <v>17614</v>
      </c>
    </row>
    <row r="1290" spans="1:6" ht="15" customHeight="1">
      <c r="A1290" s="447">
        <v>93186</v>
      </c>
      <c r="B1290" s="448" t="s">
        <v>1782</v>
      </c>
      <c r="C1290" s="449" t="s">
        <v>2572</v>
      </c>
      <c r="D1290" s="450">
        <v>28.959999999999997</v>
      </c>
      <c r="E1290" s="450">
        <v>12.84</v>
      </c>
      <c r="F1290" s="450" t="s">
        <v>17615</v>
      </c>
    </row>
    <row r="1291" spans="1:6" ht="30" customHeight="1">
      <c r="A1291" s="447">
        <v>93187</v>
      </c>
      <c r="B1291" s="448" t="s">
        <v>1783</v>
      </c>
      <c r="C1291" s="449" t="s">
        <v>2572</v>
      </c>
      <c r="D1291" s="450">
        <v>34.619999999999997</v>
      </c>
      <c r="E1291" s="450">
        <v>13.1</v>
      </c>
      <c r="F1291" s="450" t="s">
        <v>17616</v>
      </c>
    </row>
    <row r="1292" spans="1:6" ht="15" customHeight="1">
      <c r="A1292" s="447">
        <v>93188</v>
      </c>
      <c r="B1292" s="448" t="s">
        <v>1784</v>
      </c>
      <c r="C1292" s="449" t="s">
        <v>2572</v>
      </c>
      <c r="D1292" s="450">
        <v>26.69</v>
      </c>
      <c r="E1292" s="450">
        <v>12.41</v>
      </c>
      <c r="F1292" s="450" t="s">
        <v>17617</v>
      </c>
    </row>
    <row r="1293" spans="1:6" ht="30" customHeight="1">
      <c r="A1293" s="447">
        <v>93189</v>
      </c>
      <c r="B1293" s="448" t="s">
        <v>1785</v>
      </c>
      <c r="C1293" s="449" t="s">
        <v>2572</v>
      </c>
      <c r="D1293" s="450">
        <v>35.020000000000003</v>
      </c>
      <c r="E1293" s="450">
        <v>12.87</v>
      </c>
      <c r="F1293" s="450" t="s">
        <v>17618</v>
      </c>
    </row>
    <row r="1294" spans="1:6" ht="30" customHeight="1">
      <c r="A1294" s="447">
        <v>93190</v>
      </c>
      <c r="B1294" s="448" t="s">
        <v>1786</v>
      </c>
      <c r="C1294" s="449" t="s">
        <v>2572</v>
      </c>
      <c r="D1294" s="450">
        <v>21.32</v>
      </c>
      <c r="E1294" s="450">
        <v>6.87</v>
      </c>
      <c r="F1294" s="450" t="s">
        <v>17619</v>
      </c>
    </row>
    <row r="1295" spans="1:6" ht="30" customHeight="1">
      <c r="A1295" s="447">
        <v>93191</v>
      </c>
      <c r="B1295" s="448" t="s">
        <v>1787</v>
      </c>
      <c r="C1295" s="449" t="s">
        <v>2572</v>
      </c>
      <c r="D1295" s="450">
        <v>23.099999999999998</v>
      </c>
      <c r="E1295" s="450">
        <v>6.46</v>
      </c>
      <c r="F1295" s="450" t="s">
        <v>12599</v>
      </c>
    </row>
    <row r="1296" spans="1:6" ht="30" customHeight="1">
      <c r="A1296" s="447">
        <v>93192</v>
      </c>
      <c r="B1296" s="448" t="s">
        <v>1788</v>
      </c>
      <c r="C1296" s="449" t="s">
        <v>2572</v>
      </c>
      <c r="D1296" s="450">
        <v>22.9</v>
      </c>
      <c r="E1296" s="450">
        <v>7.15</v>
      </c>
      <c r="F1296" s="450" t="s">
        <v>17620</v>
      </c>
    </row>
    <row r="1297" spans="1:6" ht="30" customHeight="1">
      <c r="A1297" s="447">
        <v>93193</v>
      </c>
      <c r="B1297" s="448" t="s">
        <v>1789</v>
      </c>
      <c r="C1297" s="449" t="s">
        <v>2572</v>
      </c>
      <c r="D1297" s="450">
        <v>23.549999999999997</v>
      </c>
      <c r="E1297" s="450">
        <v>6.24</v>
      </c>
      <c r="F1297" s="450" t="s">
        <v>17621</v>
      </c>
    </row>
    <row r="1298" spans="1:6" ht="15" customHeight="1">
      <c r="A1298" s="447">
        <v>93194</v>
      </c>
      <c r="B1298" s="448" t="s">
        <v>1790</v>
      </c>
      <c r="C1298" s="449" t="s">
        <v>2572</v>
      </c>
      <c r="D1298" s="450">
        <v>17.05</v>
      </c>
      <c r="E1298" s="450">
        <v>5.34</v>
      </c>
      <c r="F1298" s="450" t="s">
        <v>17622</v>
      </c>
    </row>
    <row r="1299" spans="1:6" ht="15" customHeight="1">
      <c r="A1299" s="447">
        <v>93195</v>
      </c>
      <c r="B1299" s="448" t="s">
        <v>1791</v>
      </c>
      <c r="C1299" s="449" t="s">
        <v>2572</v>
      </c>
      <c r="D1299" s="450">
        <v>20.82</v>
      </c>
      <c r="E1299" s="450">
        <v>5.65</v>
      </c>
      <c r="F1299" s="450" t="s">
        <v>16038</v>
      </c>
    </row>
    <row r="1300" spans="1:6" ht="30" customHeight="1">
      <c r="A1300" s="447">
        <v>93196</v>
      </c>
      <c r="B1300" s="448" t="s">
        <v>1792</v>
      </c>
      <c r="C1300" s="449" t="s">
        <v>2572</v>
      </c>
      <c r="D1300" s="450">
        <v>27.909999999999997</v>
      </c>
      <c r="E1300" s="450">
        <v>12.85</v>
      </c>
      <c r="F1300" s="450" t="s">
        <v>17623</v>
      </c>
    </row>
    <row r="1301" spans="1:6" ht="30" customHeight="1">
      <c r="A1301" s="447">
        <v>93197</v>
      </c>
      <c r="B1301" s="448" t="s">
        <v>1793</v>
      </c>
      <c r="C1301" s="449" t="s">
        <v>2572</v>
      </c>
      <c r="D1301" s="450">
        <v>31.720000000000002</v>
      </c>
      <c r="E1301" s="450">
        <v>13.16</v>
      </c>
      <c r="F1301" s="450" t="s">
        <v>17624</v>
      </c>
    </row>
    <row r="1302" spans="1:6" ht="30" customHeight="1">
      <c r="A1302" s="447">
        <v>93198</v>
      </c>
      <c r="B1302" s="448" t="s">
        <v>1794</v>
      </c>
      <c r="C1302" s="449" t="s">
        <v>2572</v>
      </c>
      <c r="D1302" s="450">
        <v>18.900000000000002</v>
      </c>
      <c r="E1302" s="450">
        <v>6.88</v>
      </c>
      <c r="F1302" s="450" t="s">
        <v>12006</v>
      </c>
    </row>
    <row r="1303" spans="1:6" ht="30" customHeight="1">
      <c r="A1303" s="447">
        <v>93199</v>
      </c>
      <c r="B1303" s="448" t="s">
        <v>1795</v>
      </c>
      <c r="C1303" s="449" t="s">
        <v>2572</v>
      </c>
      <c r="D1303" s="450">
        <v>18.77</v>
      </c>
      <c r="E1303" s="450">
        <v>6.53</v>
      </c>
      <c r="F1303" s="450" t="s">
        <v>17625</v>
      </c>
    </row>
    <row r="1304" spans="1:6" ht="15" customHeight="1">
      <c r="A1304" s="447">
        <v>93204</v>
      </c>
      <c r="B1304" s="448" t="s">
        <v>1796</v>
      </c>
      <c r="C1304" s="449" t="s">
        <v>2572</v>
      </c>
      <c r="D1304" s="450">
        <v>21.89</v>
      </c>
      <c r="E1304" s="450">
        <v>10.87</v>
      </c>
      <c r="F1304" s="450" t="s">
        <v>17628</v>
      </c>
    </row>
    <row r="1305" spans="1:6" ht="30" customHeight="1">
      <c r="A1305" s="447">
        <v>93205</v>
      </c>
      <c r="B1305" s="448" t="s">
        <v>1797</v>
      </c>
      <c r="C1305" s="449" t="s">
        <v>2572</v>
      </c>
      <c r="D1305" s="450">
        <v>16.97</v>
      </c>
      <c r="E1305" s="450">
        <v>6.37</v>
      </c>
      <c r="F1305" s="450" t="s">
        <v>17629</v>
      </c>
    </row>
    <row r="1306" spans="1:6">
      <c r="A1306" s="442"/>
      <c r="B1306" s="446" t="s">
        <v>2578</v>
      </c>
      <c r="C1306" s="444"/>
      <c r="D1306" s="445" t="s">
        <v>2587</v>
      </c>
      <c r="E1306" s="445" t="s">
        <v>2587</v>
      </c>
      <c r="F1306" s="445"/>
    </row>
    <row r="1307" spans="1:6" ht="15" customHeight="1">
      <c r="A1307" s="447" t="s">
        <v>2579</v>
      </c>
      <c r="B1307" s="448" t="s">
        <v>1798</v>
      </c>
      <c r="C1307" s="449" t="s">
        <v>2570</v>
      </c>
      <c r="D1307" s="450">
        <v>18.14</v>
      </c>
      <c r="E1307" s="450">
        <v>0</v>
      </c>
      <c r="F1307" s="450" t="s">
        <v>17630</v>
      </c>
    </row>
    <row r="1308" spans="1:6">
      <c r="A1308" s="442"/>
      <c r="B1308" s="446" t="s">
        <v>2580</v>
      </c>
      <c r="C1308" s="444"/>
      <c r="D1308" s="445" t="s">
        <v>2587</v>
      </c>
      <c r="E1308" s="445" t="s">
        <v>2587</v>
      </c>
      <c r="F1308" s="445"/>
    </row>
    <row r="1309" spans="1:6" ht="15" customHeight="1">
      <c r="A1309" s="447">
        <v>84153</v>
      </c>
      <c r="B1309" s="448" t="s">
        <v>1799</v>
      </c>
      <c r="C1309" s="449" t="s">
        <v>2569</v>
      </c>
      <c r="D1309" s="450">
        <v>42.11</v>
      </c>
      <c r="E1309" s="450">
        <v>1.77</v>
      </c>
      <c r="F1309" s="450" t="s">
        <v>17632</v>
      </c>
    </row>
    <row r="1310" spans="1:6" ht="15" customHeight="1">
      <c r="A1310" s="447">
        <v>84154</v>
      </c>
      <c r="B1310" s="448" t="s">
        <v>849</v>
      </c>
      <c r="C1310" s="449" t="s">
        <v>1320</v>
      </c>
      <c r="D1310" s="450">
        <v>87.26</v>
      </c>
      <c r="E1310" s="450">
        <v>1.77</v>
      </c>
      <c r="F1310" s="450" t="s">
        <v>17633</v>
      </c>
    </row>
    <row r="1311" spans="1:6">
      <c r="A1311" s="442"/>
      <c r="B1311" s="446" t="s">
        <v>659</v>
      </c>
      <c r="C1311" s="444"/>
      <c r="D1311" s="445" t="s">
        <v>2587</v>
      </c>
      <c r="E1311" s="445" t="s">
        <v>2587</v>
      </c>
      <c r="F1311" s="445"/>
    </row>
    <row r="1312" spans="1:6" ht="15" customHeight="1">
      <c r="A1312" s="447" t="s">
        <v>2084</v>
      </c>
      <c r="B1312" s="448" t="s">
        <v>2804</v>
      </c>
      <c r="C1312" s="449" t="s">
        <v>2569</v>
      </c>
      <c r="D1312" s="450">
        <v>8.56</v>
      </c>
      <c r="E1312" s="450">
        <v>3.5</v>
      </c>
      <c r="F1312" s="450" t="s">
        <v>12131</v>
      </c>
    </row>
    <row r="1313" spans="1:6" ht="15" customHeight="1">
      <c r="A1313" s="447" t="s">
        <v>2085</v>
      </c>
      <c r="B1313" s="448" t="s">
        <v>2805</v>
      </c>
      <c r="C1313" s="449" t="s">
        <v>2569</v>
      </c>
      <c r="D1313" s="450">
        <v>7.76</v>
      </c>
      <c r="E1313" s="450">
        <v>1.25</v>
      </c>
      <c r="F1313" s="450" t="s">
        <v>16292</v>
      </c>
    </row>
    <row r="1314" spans="1:6">
      <c r="A1314" s="442"/>
      <c r="B1314" s="443" t="s">
        <v>2581</v>
      </c>
      <c r="C1314" s="444"/>
      <c r="D1314" s="445" t="s">
        <v>2587</v>
      </c>
      <c r="E1314" s="445" t="s">
        <v>2587</v>
      </c>
      <c r="F1314" s="445"/>
    </row>
    <row r="1315" spans="1:6">
      <c r="A1315" s="442"/>
      <c r="B1315" s="446" t="s">
        <v>660</v>
      </c>
      <c r="C1315" s="444"/>
      <c r="D1315" s="445" t="s">
        <v>2587</v>
      </c>
      <c r="E1315" s="445" t="s">
        <v>2587</v>
      </c>
      <c r="F1315" s="445"/>
    </row>
    <row r="1316" spans="1:6" ht="30" customHeight="1">
      <c r="A1316" s="447">
        <v>97621</v>
      </c>
      <c r="B1316" s="448" t="s">
        <v>20776</v>
      </c>
      <c r="C1316" s="449" t="s">
        <v>2568</v>
      </c>
      <c r="D1316" s="450">
        <v>27.640000000000008</v>
      </c>
      <c r="E1316" s="450">
        <v>62.23</v>
      </c>
      <c r="F1316" s="450" t="s">
        <v>20777</v>
      </c>
    </row>
    <row r="1317" spans="1:6" ht="30" customHeight="1">
      <c r="A1317" s="447">
        <v>97622</v>
      </c>
      <c r="B1317" s="448" t="s">
        <v>20778</v>
      </c>
      <c r="C1317" s="449" t="s">
        <v>2568</v>
      </c>
      <c r="D1317" s="450">
        <v>13.389999999999997</v>
      </c>
      <c r="E1317" s="450">
        <v>30.41</v>
      </c>
      <c r="F1317" s="450" t="s">
        <v>20779</v>
      </c>
    </row>
    <row r="1318" spans="1:6" ht="30" customHeight="1">
      <c r="A1318" s="447">
        <v>97623</v>
      </c>
      <c r="B1318" s="448" t="s">
        <v>20780</v>
      </c>
      <c r="C1318" s="449" t="s">
        <v>2568</v>
      </c>
      <c r="D1318" s="450">
        <v>41.389999999999986</v>
      </c>
      <c r="E1318" s="450">
        <v>92.78</v>
      </c>
      <c r="F1318" s="450" t="s">
        <v>20781</v>
      </c>
    </row>
    <row r="1319" spans="1:6" ht="30" customHeight="1">
      <c r="A1319" s="447">
        <v>97624</v>
      </c>
      <c r="B1319" s="448" t="s">
        <v>20782</v>
      </c>
      <c r="C1319" s="449" t="s">
        <v>2568</v>
      </c>
      <c r="D1319" s="450">
        <v>25.319999999999993</v>
      </c>
      <c r="E1319" s="450">
        <v>57.03</v>
      </c>
      <c r="F1319" s="450" t="s">
        <v>20783</v>
      </c>
    </row>
    <row r="1320" spans="1:6" ht="30" customHeight="1">
      <c r="A1320" s="447">
        <v>97625</v>
      </c>
      <c r="B1320" s="448" t="s">
        <v>20784</v>
      </c>
      <c r="C1320" s="449" t="s">
        <v>2568</v>
      </c>
      <c r="D1320" s="450">
        <v>30.479999999999997</v>
      </c>
      <c r="E1320" s="450">
        <v>5.89</v>
      </c>
      <c r="F1320" s="450" t="s">
        <v>20785</v>
      </c>
    </row>
    <row r="1321" spans="1:6">
      <c r="A1321" s="442"/>
      <c r="B1321" s="446" t="s">
        <v>661</v>
      </c>
      <c r="C1321" s="444"/>
      <c r="D1321" s="445" t="s">
        <v>2587</v>
      </c>
      <c r="E1321" s="445" t="s">
        <v>2587</v>
      </c>
      <c r="F1321" s="445"/>
    </row>
    <row r="1322" spans="1:6" ht="30" customHeight="1">
      <c r="A1322" s="447">
        <v>72131</v>
      </c>
      <c r="B1322" s="448" t="s">
        <v>1800</v>
      </c>
      <c r="C1322" s="449" t="s">
        <v>2573</v>
      </c>
      <c r="D1322" s="450">
        <v>67.28</v>
      </c>
      <c r="E1322" s="450">
        <v>46.76</v>
      </c>
      <c r="F1322" s="450" t="s">
        <v>20005</v>
      </c>
    </row>
    <row r="1323" spans="1:6" ht="30" customHeight="1">
      <c r="A1323" s="447">
        <v>72132</v>
      </c>
      <c r="B1323" s="448" t="s">
        <v>1802</v>
      </c>
      <c r="C1323" s="449" t="s">
        <v>2573</v>
      </c>
      <c r="D1323" s="450">
        <v>33.9</v>
      </c>
      <c r="E1323" s="450">
        <v>25.67</v>
      </c>
      <c r="F1323" s="450" t="s">
        <v>20006</v>
      </c>
    </row>
    <row r="1324" spans="1:6" ht="30" customHeight="1">
      <c r="A1324" s="447">
        <v>72133</v>
      </c>
      <c r="B1324" s="448" t="s">
        <v>1801</v>
      </c>
      <c r="C1324" s="449" t="s">
        <v>2573</v>
      </c>
      <c r="D1324" s="450">
        <v>113.72000000000001</v>
      </c>
      <c r="E1324" s="450">
        <v>90.14</v>
      </c>
      <c r="F1324" s="450" t="s">
        <v>20007</v>
      </c>
    </row>
    <row r="1325" spans="1:6">
      <c r="A1325" s="442"/>
      <c r="B1325" s="446" t="s">
        <v>3011</v>
      </c>
      <c r="C1325" s="444"/>
      <c r="D1325" s="445" t="s">
        <v>2587</v>
      </c>
      <c r="E1325" s="445" t="s">
        <v>2587</v>
      </c>
      <c r="F1325" s="445"/>
    </row>
    <row r="1326" spans="1:6" ht="45" customHeight="1">
      <c r="A1326" s="447">
        <v>89168</v>
      </c>
      <c r="B1326" s="448" t="s">
        <v>371</v>
      </c>
      <c r="C1326" s="449" t="s">
        <v>2573</v>
      </c>
      <c r="D1326" s="450">
        <v>28.28</v>
      </c>
      <c r="E1326" s="450">
        <v>37.549999999999997</v>
      </c>
      <c r="F1326" s="450" t="s">
        <v>20048</v>
      </c>
    </row>
    <row r="1327" spans="1:6" ht="45" customHeight="1">
      <c r="A1327" s="447">
        <v>89043</v>
      </c>
      <c r="B1327" s="448" t="s">
        <v>370</v>
      </c>
      <c r="C1327" s="449" t="s">
        <v>2573</v>
      </c>
      <c r="D1327" s="450">
        <v>27.72</v>
      </c>
      <c r="E1327" s="450">
        <v>36.1</v>
      </c>
      <c r="F1327" s="450" t="s">
        <v>20047</v>
      </c>
    </row>
    <row r="1328" spans="1:6" ht="45" customHeight="1">
      <c r="A1328" s="447">
        <v>87523</v>
      </c>
      <c r="B1328" s="448" t="s">
        <v>368</v>
      </c>
      <c r="C1328" s="449" t="s">
        <v>2573</v>
      </c>
      <c r="D1328" s="450">
        <v>28.72</v>
      </c>
      <c r="E1328" s="450">
        <v>39.200000000000003</v>
      </c>
      <c r="F1328" s="450" t="s">
        <v>19874</v>
      </c>
    </row>
    <row r="1329" spans="1:6" ht="45" customHeight="1">
      <c r="A1329" s="447">
        <v>87524</v>
      </c>
      <c r="B1329" s="448" t="s">
        <v>369</v>
      </c>
      <c r="C1329" s="449" t="s">
        <v>2573</v>
      </c>
      <c r="D1329" s="450">
        <v>29.029999999999994</v>
      </c>
      <c r="E1329" s="450">
        <v>39.99</v>
      </c>
      <c r="F1329" s="450" t="s">
        <v>20044</v>
      </c>
    </row>
    <row r="1330" spans="1:6" ht="45" customHeight="1">
      <c r="A1330" s="447">
        <v>87507</v>
      </c>
      <c r="B1330" s="448" t="s">
        <v>360</v>
      </c>
      <c r="C1330" s="449" t="s">
        <v>2573</v>
      </c>
      <c r="D1330" s="450">
        <v>26.64</v>
      </c>
      <c r="E1330" s="450">
        <v>33.799999999999997</v>
      </c>
      <c r="F1330" s="450" t="s">
        <v>16338</v>
      </c>
    </row>
    <row r="1331" spans="1:6" ht="45" customHeight="1">
      <c r="A1331" s="447">
        <v>87508</v>
      </c>
      <c r="B1331" s="448" t="s">
        <v>361</v>
      </c>
      <c r="C1331" s="449" t="s">
        <v>2573</v>
      </c>
      <c r="D1331" s="450">
        <v>26.96</v>
      </c>
      <c r="E1331" s="450">
        <v>34.58</v>
      </c>
      <c r="F1331" s="450" t="s">
        <v>20032</v>
      </c>
    </row>
    <row r="1332" spans="1:6" ht="45" customHeight="1">
      <c r="A1332" s="447">
        <v>87515</v>
      </c>
      <c r="B1332" s="448" t="s">
        <v>364</v>
      </c>
      <c r="C1332" s="449" t="s">
        <v>2573</v>
      </c>
      <c r="D1332" s="450">
        <v>34.440000000000005</v>
      </c>
      <c r="E1332" s="450">
        <v>51.96</v>
      </c>
      <c r="F1332" s="450" t="s">
        <v>17866</v>
      </c>
    </row>
    <row r="1333" spans="1:6" ht="45" customHeight="1">
      <c r="A1333" s="447">
        <v>87516</v>
      </c>
      <c r="B1333" s="448" t="s">
        <v>365</v>
      </c>
      <c r="C1333" s="449" t="s">
        <v>2573</v>
      </c>
      <c r="D1333" s="450">
        <v>34.75</v>
      </c>
      <c r="E1333" s="450">
        <v>52.75</v>
      </c>
      <c r="F1333" s="450" t="s">
        <v>20038</v>
      </c>
    </row>
    <row r="1334" spans="1:6" ht="45" customHeight="1">
      <c r="A1334" s="447">
        <v>87499</v>
      </c>
      <c r="B1334" s="448" t="s">
        <v>356</v>
      </c>
      <c r="C1334" s="449" t="s">
        <v>2573</v>
      </c>
      <c r="D1334" s="450">
        <v>30.979999999999997</v>
      </c>
      <c r="E1334" s="450">
        <v>43.1</v>
      </c>
      <c r="F1334" s="450" t="s">
        <v>20026</v>
      </c>
    </row>
    <row r="1335" spans="1:6" ht="45" customHeight="1">
      <c r="A1335" s="447">
        <v>87500</v>
      </c>
      <c r="B1335" s="448" t="s">
        <v>357</v>
      </c>
      <c r="C1335" s="449" t="s">
        <v>2573</v>
      </c>
      <c r="D1335" s="450">
        <v>31.290000000000006</v>
      </c>
      <c r="E1335" s="450">
        <v>43.89</v>
      </c>
      <c r="F1335" s="450" t="s">
        <v>20027</v>
      </c>
    </row>
    <row r="1336" spans="1:6" ht="45" customHeight="1">
      <c r="A1336" s="447">
        <v>87519</v>
      </c>
      <c r="B1336" s="448" t="s">
        <v>366</v>
      </c>
      <c r="C1336" s="449" t="s">
        <v>2573</v>
      </c>
      <c r="D1336" s="450">
        <v>27.79</v>
      </c>
      <c r="E1336" s="450">
        <v>34.71</v>
      </c>
      <c r="F1336" s="450" t="s">
        <v>20041</v>
      </c>
    </row>
    <row r="1337" spans="1:6" ht="45" customHeight="1">
      <c r="A1337" s="447">
        <v>87521</v>
      </c>
      <c r="B1337" s="448" t="s">
        <v>1819</v>
      </c>
      <c r="C1337" s="449" t="s">
        <v>2573</v>
      </c>
      <c r="D1337" s="450">
        <v>29.64</v>
      </c>
      <c r="E1337" s="450">
        <v>29.14</v>
      </c>
      <c r="F1337" s="450" t="s">
        <v>20042</v>
      </c>
    </row>
    <row r="1338" spans="1:6" ht="45" customHeight="1">
      <c r="A1338" s="447">
        <v>87522</v>
      </c>
      <c r="B1338" s="448" t="s">
        <v>1820</v>
      </c>
      <c r="C1338" s="449" t="s">
        <v>2573</v>
      </c>
      <c r="D1338" s="450">
        <v>29.979999999999997</v>
      </c>
      <c r="E1338" s="450">
        <v>30.1</v>
      </c>
      <c r="F1338" s="450" t="s">
        <v>20043</v>
      </c>
    </row>
    <row r="1339" spans="1:6" ht="45" customHeight="1">
      <c r="A1339" s="447">
        <v>87513</v>
      </c>
      <c r="B1339" s="448" t="s">
        <v>1817</v>
      </c>
      <c r="C1339" s="449" t="s">
        <v>2573</v>
      </c>
      <c r="D1339" s="450">
        <v>33.96</v>
      </c>
      <c r="E1339" s="450">
        <v>38.6</v>
      </c>
      <c r="F1339" s="450" t="s">
        <v>17239</v>
      </c>
    </row>
    <row r="1340" spans="1:6" ht="45" customHeight="1">
      <c r="A1340" s="447">
        <v>87514</v>
      </c>
      <c r="B1340" s="448" t="s">
        <v>1818</v>
      </c>
      <c r="C1340" s="449" t="s">
        <v>2573</v>
      </c>
      <c r="D1340" s="450">
        <v>34.31</v>
      </c>
      <c r="E1340" s="450">
        <v>39.549999999999997</v>
      </c>
      <c r="F1340" s="450" t="s">
        <v>20037</v>
      </c>
    </row>
    <row r="1341" spans="1:6" ht="45" customHeight="1">
      <c r="A1341" s="447">
        <v>87497</v>
      </c>
      <c r="B1341" s="448" t="s">
        <v>1813</v>
      </c>
      <c r="C1341" s="449" t="s">
        <v>2573</v>
      </c>
      <c r="D1341" s="450">
        <v>31.38</v>
      </c>
      <c r="E1341" s="450">
        <v>31.99</v>
      </c>
      <c r="F1341" s="450" t="s">
        <v>20024</v>
      </c>
    </row>
    <row r="1342" spans="1:6" ht="45" customHeight="1">
      <c r="A1342" s="447">
        <v>87498</v>
      </c>
      <c r="B1342" s="448" t="s">
        <v>1814</v>
      </c>
      <c r="C1342" s="449" t="s">
        <v>2573</v>
      </c>
      <c r="D1342" s="450">
        <v>31.740000000000002</v>
      </c>
      <c r="E1342" s="450">
        <v>32.93</v>
      </c>
      <c r="F1342" s="450" t="s">
        <v>20025</v>
      </c>
    </row>
    <row r="1343" spans="1:6" ht="45" customHeight="1">
      <c r="A1343" s="447">
        <v>87505</v>
      </c>
      <c r="B1343" s="448" t="s">
        <v>1815</v>
      </c>
      <c r="C1343" s="449" t="s">
        <v>2573</v>
      </c>
      <c r="D1343" s="450">
        <v>28</v>
      </c>
      <c r="E1343" s="450">
        <v>25.18</v>
      </c>
      <c r="F1343" s="450" t="s">
        <v>20031</v>
      </c>
    </row>
    <row r="1344" spans="1:6" ht="45" customHeight="1">
      <c r="A1344" s="447">
        <v>87506</v>
      </c>
      <c r="B1344" s="448" t="s">
        <v>1816</v>
      </c>
      <c r="C1344" s="449" t="s">
        <v>2573</v>
      </c>
      <c r="D1344" s="450">
        <v>28.359999999999996</v>
      </c>
      <c r="E1344" s="450">
        <v>26.12</v>
      </c>
      <c r="F1344" s="450" t="s">
        <v>14385</v>
      </c>
    </row>
    <row r="1345" spans="1:6" ht="60" customHeight="1">
      <c r="A1345" s="447">
        <v>89977</v>
      </c>
      <c r="B1345" s="448" t="s">
        <v>1803</v>
      </c>
      <c r="C1345" s="449" t="s">
        <v>2573</v>
      </c>
      <c r="D1345" s="450">
        <v>46.52000000000001</v>
      </c>
      <c r="E1345" s="450">
        <v>65.959999999999994</v>
      </c>
      <c r="F1345" s="450" t="s">
        <v>16098</v>
      </c>
    </row>
    <row r="1346" spans="1:6" ht="45" customHeight="1">
      <c r="A1346" s="447">
        <v>87525</v>
      </c>
      <c r="B1346" s="448" t="s">
        <v>1811</v>
      </c>
      <c r="C1346" s="449" t="s">
        <v>2573</v>
      </c>
      <c r="D1346" s="450">
        <v>44.430000000000007</v>
      </c>
      <c r="E1346" s="450">
        <v>60.66</v>
      </c>
      <c r="F1346" s="450" t="s">
        <v>20045</v>
      </c>
    </row>
    <row r="1347" spans="1:6" ht="45" customHeight="1">
      <c r="A1347" s="447">
        <v>87526</v>
      </c>
      <c r="B1347" s="448" t="s">
        <v>1812</v>
      </c>
      <c r="C1347" s="449" t="s">
        <v>2573</v>
      </c>
      <c r="D1347" s="450">
        <v>44.82</v>
      </c>
      <c r="E1347" s="450">
        <v>61.68</v>
      </c>
      <c r="F1347" s="450" t="s">
        <v>20046</v>
      </c>
    </row>
    <row r="1348" spans="1:6" ht="45" customHeight="1">
      <c r="A1348" s="447">
        <v>87509</v>
      </c>
      <c r="B1348" s="448" t="s">
        <v>3436</v>
      </c>
      <c r="C1348" s="449" t="s">
        <v>2573</v>
      </c>
      <c r="D1348" s="450">
        <v>41.18</v>
      </c>
      <c r="E1348" s="450">
        <v>52.32</v>
      </c>
      <c r="F1348" s="450" t="s">
        <v>20033</v>
      </c>
    </row>
    <row r="1349" spans="1:6" ht="45" customHeight="1">
      <c r="A1349" s="447">
        <v>87510</v>
      </c>
      <c r="B1349" s="448" t="s">
        <v>3437</v>
      </c>
      <c r="C1349" s="449" t="s">
        <v>2573</v>
      </c>
      <c r="D1349" s="450">
        <v>41.559999999999995</v>
      </c>
      <c r="E1349" s="450">
        <v>53.35</v>
      </c>
      <c r="F1349" s="450" t="s">
        <v>20034</v>
      </c>
    </row>
    <row r="1350" spans="1:6" ht="45" customHeight="1">
      <c r="A1350" s="447">
        <v>87517</v>
      </c>
      <c r="B1350" s="448" t="s">
        <v>3438</v>
      </c>
      <c r="C1350" s="449" t="s">
        <v>2573</v>
      </c>
      <c r="D1350" s="450">
        <v>54.140000000000015</v>
      </c>
      <c r="E1350" s="450">
        <v>80.569999999999993</v>
      </c>
      <c r="F1350" s="450" t="s">
        <v>20039</v>
      </c>
    </row>
    <row r="1351" spans="1:6" ht="45" customHeight="1">
      <c r="A1351" s="447">
        <v>87518</v>
      </c>
      <c r="B1351" s="448" t="s">
        <v>3439</v>
      </c>
      <c r="C1351" s="449" t="s">
        <v>2573</v>
      </c>
      <c r="D1351" s="450">
        <v>54.53</v>
      </c>
      <c r="E1351" s="450">
        <v>81.59</v>
      </c>
      <c r="F1351" s="450" t="s">
        <v>20040</v>
      </c>
    </row>
    <row r="1352" spans="1:6" ht="45" customHeight="1">
      <c r="A1352" s="447">
        <v>87501</v>
      </c>
      <c r="B1352" s="448" t="s">
        <v>3434</v>
      </c>
      <c r="C1352" s="449" t="s">
        <v>2573</v>
      </c>
      <c r="D1352" s="450">
        <v>48.77000000000001</v>
      </c>
      <c r="E1352" s="450">
        <v>66.77</v>
      </c>
      <c r="F1352" s="450" t="s">
        <v>20028</v>
      </c>
    </row>
    <row r="1353" spans="1:6" ht="45" customHeight="1">
      <c r="A1353" s="447">
        <v>87502</v>
      </c>
      <c r="B1353" s="448" t="s">
        <v>3435</v>
      </c>
      <c r="C1353" s="449" t="s">
        <v>2573</v>
      </c>
      <c r="D1353" s="450">
        <v>49.150000000000006</v>
      </c>
      <c r="E1353" s="450">
        <v>67.8</v>
      </c>
      <c r="F1353" s="450" t="s">
        <v>20029</v>
      </c>
    </row>
    <row r="1354" spans="1:6">
      <c r="A1354" s="442"/>
      <c r="B1354" s="446" t="s">
        <v>662</v>
      </c>
      <c r="C1354" s="444"/>
      <c r="D1354" s="445" t="s">
        <v>2587</v>
      </c>
      <c r="E1354" s="445" t="s">
        <v>2587</v>
      </c>
      <c r="F1354" s="445"/>
    </row>
    <row r="1355" spans="1:6">
      <c r="A1355" s="442"/>
      <c r="B1355" s="446" t="s">
        <v>663</v>
      </c>
      <c r="C1355" s="444"/>
      <c r="D1355" s="445" t="s">
        <v>2587</v>
      </c>
      <c r="E1355" s="445" t="s">
        <v>2587</v>
      </c>
      <c r="F1355" s="445"/>
    </row>
    <row r="1356" spans="1:6" ht="45" customHeight="1">
      <c r="A1356" s="447">
        <v>89169</v>
      </c>
      <c r="B1356" s="448" t="s">
        <v>464</v>
      </c>
      <c r="C1356" s="449" t="s">
        <v>2573</v>
      </c>
      <c r="D1356" s="450">
        <v>32.31</v>
      </c>
      <c r="E1356" s="450">
        <v>17.34</v>
      </c>
      <c r="F1356" s="450" t="s">
        <v>15997</v>
      </c>
    </row>
    <row r="1357" spans="1:6" ht="45" customHeight="1">
      <c r="A1357" s="447">
        <v>89044</v>
      </c>
      <c r="B1357" s="448" t="s">
        <v>463</v>
      </c>
      <c r="C1357" s="449" t="s">
        <v>2573</v>
      </c>
      <c r="D1357" s="450">
        <v>32.06</v>
      </c>
      <c r="E1357" s="450">
        <v>16.79</v>
      </c>
      <c r="F1357" s="450" t="s">
        <v>20090</v>
      </c>
    </row>
    <row r="1358" spans="1:6" ht="45" customHeight="1">
      <c r="A1358" s="447">
        <v>87520</v>
      </c>
      <c r="B1358" s="448" t="s">
        <v>367</v>
      </c>
      <c r="C1358" s="449" t="s">
        <v>2573</v>
      </c>
      <c r="D1358" s="450">
        <v>28.040000000000006</v>
      </c>
      <c r="E1358" s="450">
        <v>35.479999999999997</v>
      </c>
      <c r="F1358" s="450" t="s">
        <v>12110</v>
      </c>
    </row>
    <row r="1359" spans="1:6" ht="45" customHeight="1">
      <c r="A1359" s="447">
        <v>87503</v>
      </c>
      <c r="B1359" s="448" t="s">
        <v>358</v>
      </c>
      <c r="C1359" s="449" t="s">
        <v>2573</v>
      </c>
      <c r="D1359" s="450">
        <v>26.19</v>
      </c>
      <c r="E1359" s="450">
        <v>30.76</v>
      </c>
      <c r="F1359" s="450" t="s">
        <v>18034</v>
      </c>
    </row>
    <row r="1360" spans="1:6" ht="45" customHeight="1">
      <c r="A1360" s="447">
        <v>87504</v>
      </c>
      <c r="B1360" s="448" t="s">
        <v>359</v>
      </c>
      <c r="C1360" s="449" t="s">
        <v>2573</v>
      </c>
      <c r="D1360" s="450">
        <v>26.45</v>
      </c>
      <c r="E1360" s="450">
        <v>31.52</v>
      </c>
      <c r="F1360" s="450" t="s">
        <v>20030</v>
      </c>
    </row>
    <row r="1361" spans="1:6" ht="45" customHeight="1">
      <c r="A1361" s="447">
        <v>87511</v>
      </c>
      <c r="B1361" s="448" t="s">
        <v>362</v>
      </c>
      <c r="C1361" s="449" t="s">
        <v>2573</v>
      </c>
      <c r="D1361" s="450">
        <v>31.869999999999997</v>
      </c>
      <c r="E1361" s="450">
        <v>44.24</v>
      </c>
      <c r="F1361" s="450" t="s">
        <v>20035</v>
      </c>
    </row>
    <row r="1362" spans="1:6" ht="45" customHeight="1">
      <c r="A1362" s="447">
        <v>87512</v>
      </c>
      <c r="B1362" s="448" t="s">
        <v>363</v>
      </c>
      <c r="C1362" s="449" t="s">
        <v>2573</v>
      </c>
      <c r="D1362" s="450">
        <v>32.119999999999997</v>
      </c>
      <c r="E1362" s="450">
        <v>45.01</v>
      </c>
      <c r="F1362" s="450" t="s">
        <v>20036</v>
      </c>
    </row>
    <row r="1363" spans="1:6" ht="45" customHeight="1">
      <c r="A1363" s="447">
        <v>87495</v>
      </c>
      <c r="B1363" s="448" t="s">
        <v>1553</v>
      </c>
      <c r="C1363" s="449" t="s">
        <v>2573</v>
      </c>
      <c r="D1363" s="450">
        <v>29.489999999999995</v>
      </c>
      <c r="E1363" s="450">
        <v>37.78</v>
      </c>
      <c r="F1363" s="450" t="s">
        <v>20022</v>
      </c>
    </row>
    <row r="1364" spans="1:6" ht="45" customHeight="1">
      <c r="A1364" s="447">
        <v>87496</v>
      </c>
      <c r="B1364" s="448" t="s">
        <v>1554</v>
      </c>
      <c r="C1364" s="449" t="s">
        <v>2573</v>
      </c>
      <c r="D1364" s="450">
        <v>29.740000000000009</v>
      </c>
      <c r="E1364" s="450">
        <v>38.549999999999997</v>
      </c>
      <c r="F1364" s="450" t="s">
        <v>20023</v>
      </c>
    </row>
    <row r="1365" spans="1:6" ht="45" customHeight="1">
      <c r="A1365" s="447">
        <v>87489</v>
      </c>
      <c r="B1365" s="448" t="s">
        <v>958</v>
      </c>
      <c r="C1365" s="449" t="s">
        <v>2573</v>
      </c>
      <c r="D1365" s="450">
        <v>22.42</v>
      </c>
      <c r="E1365" s="450">
        <v>13.61</v>
      </c>
      <c r="F1365" s="450" t="s">
        <v>20018</v>
      </c>
    </row>
    <row r="1366" spans="1:6" ht="45" customHeight="1">
      <c r="A1366" s="447">
        <v>87490</v>
      </c>
      <c r="B1366" s="448" t="s">
        <v>959</v>
      </c>
      <c r="C1366" s="449" t="s">
        <v>2573</v>
      </c>
      <c r="D1366" s="450">
        <v>22.71</v>
      </c>
      <c r="E1366" s="450">
        <v>14.4</v>
      </c>
      <c r="F1366" s="450" t="s">
        <v>13562</v>
      </c>
    </row>
    <row r="1367" spans="1:6" ht="45" customHeight="1">
      <c r="A1367" s="447">
        <v>87477</v>
      </c>
      <c r="B1367" s="448" t="s">
        <v>947</v>
      </c>
      <c r="C1367" s="449" t="s">
        <v>2573</v>
      </c>
      <c r="D1367" s="450">
        <v>21.28</v>
      </c>
      <c r="E1367" s="450">
        <v>11.19</v>
      </c>
      <c r="F1367" s="450" t="s">
        <v>20011</v>
      </c>
    </row>
    <row r="1368" spans="1:6" ht="45" customHeight="1">
      <c r="A1368" s="447">
        <v>87478</v>
      </c>
      <c r="B1368" s="448" t="s">
        <v>948</v>
      </c>
      <c r="C1368" s="449" t="s">
        <v>2573</v>
      </c>
      <c r="D1368" s="450">
        <v>21.569999999999997</v>
      </c>
      <c r="E1368" s="450">
        <v>11.98</v>
      </c>
      <c r="F1368" s="450" t="s">
        <v>20012</v>
      </c>
    </row>
    <row r="1369" spans="1:6" ht="45" customHeight="1">
      <c r="A1369" s="447">
        <v>87483</v>
      </c>
      <c r="B1369" s="448" t="s">
        <v>953</v>
      </c>
      <c r="C1369" s="449" t="s">
        <v>2573</v>
      </c>
      <c r="D1369" s="450">
        <v>24.709999999999997</v>
      </c>
      <c r="E1369" s="450">
        <v>18.05</v>
      </c>
      <c r="F1369" s="450" t="s">
        <v>20015</v>
      </c>
    </row>
    <row r="1370" spans="1:6" ht="45" customHeight="1">
      <c r="A1370" s="447">
        <v>87484</v>
      </c>
      <c r="B1370" s="448" t="s">
        <v>954</v>
      </c>
      <c r="C1370" s="449" t="s">
        <v>2573</v>
      </c>
      <c r="D1370" s="450">
        <v>25.000000000000004</v>
      </c>
      <c r="E1370" s="450">
        <v>18.84</v>
      </c>
      <c r="F1370" s="450" t="s">
        <v>18371</v>
      </c>
    </row>
    <row r="1371" spans="1:6" ht="45" customHeight="1">
      <c r="A1371" s="447">
        <v>87471</v>
      </c>
      <c r="B1371" s="448" t="s">
        <v>1522</v>
      </c>
      <c r="C1371" s="449" t="s">
        <v>2573</v>
      </c>
      <c r="D1371" s="450">
        <v>22.9</v>
      </c>
      <c r="E1371" s="450">
        <v>13.61</v>
      </c>
      <c r="F1371" s="450" t="s">
        <v>11381</v>
      </c>
    </row>
    <row r="1372" spans="1:6" ht="45" customHeight="1">
      <c r="A1372" s="447">
        <v>87472</v>
      </c>
      <c r="B1372" s="448" t="s">
        <v>647</v>
      </c>
      <c r="C1372" s="449" t="s">
        <v>2573</v>
      </c>
      <c r="D1372" s="450">
        <v>23.190000000000005</v>
      </c>
      <c r="E1372" s="450">
        <v>14.4</v>
      </c>
      <c r="F1372" s="450" t="s">
        <v>11412</v>
      </c>
    </row>
    <row r="1373" spans="1:6" ht="45" customHeight="1">
      <c r="A1373" s="447">
        <v>87465</v>
      </c>
      <c r="B1373" s="448" t="s">
        <v>680</v>
      </c>
      <c r="C1373" s="449" t="s">
        <v>2573</v>
      </c>
      <c r="D1373" s="450">
        <v>32.129999999999995</v>
      </c>
      <c r="E1373" s="450">
        <v>16.59</v>
      </c>
      <c r="F1373" s="450" t="s">
        <v>20085</v>
      </c>
    </row>
    <row r="1374" spans="1:6" ht="45" customHeight="1">
      <c r="A1374" s="447">
        <v>87466</v>
      </c>
      <c r="B1374" s="448" t="s">
        <v>458</v>
      </c>
      <c r="C1374" s="449" t="s">
        <v>2573</v>
      </c>
      <c r="D1374" s="450">
        <v>32.39</v>
      </c>
      <c r="E1374" s="450">
        <v>17.25</v>
      </c>
      <c r="F1374" s="450" t="s">
        <v>20086</v>
      </c>
    </row>
    <row r="1375" spans="1:6" ht="45" customHeight="1">
      <c r="A1375" s="447">
        <v>87453</v>
      </c>
      <c r="B1375" s="448" t="s">
        <v>1007</v>
      </c>
      <c r="C1375" s="449" t="s">
        <v>2573</v>
      </c>
      <c r="D1375" s="450">
        <v>31.099999999999998</v>
      </c>
      <c r="E1375" s="450">
        <v>14.16</v>
      </c>
      <c r="F1375" s="450" t="s">
        <v>15970</v>
      </c>
    </row>
    <row r="1376" spans="1:6" ht="45" customHeight="1">
      <c r="A1376" s="447">
        <v>87454</v>
      </c>
      <c r="B1376" s="448" t="s">
        <v>1008</v>
      </c>
      <c r="C1376" s="449" t="s">
        <v>2573</v>
      </c>
      <c r="D1376" s="450">
        <v>31.36</v>
      </c>
      <c r="E1376" s="450">
        <v>14.82</v>
      </c>
      <c r="F1376" s="450" t="s">
        <v>20079</v>
      </c>
    </row>
    <row r="1377" spans="1:6" ht="45" customHeight="1">
      <c r="A1377" s="447">
        <v>87459</v>
      </c>
      <c r="B1377" s="448" t="s">
        <v>674</v>
      </c>
      <c r="C1377" s="449" t="s">
        <v>2573</v>
      </c>
      <c r="D1377" s="450">
        <v>34.36</v>
      </c>
      <c r="E1377" s="450">
        <v>20.79</v>
      </c>
      <c r="F1377" s="450" t="s">
        <v>20056</v>
      </c>
    </row>
    <row r="1378" spans="1:6" ht="45" customHeight="1">
      <c r="A1378" s="447">
        <v>87460</v>
      </c>
      <c r="B1378" s="448" t="s">
        <v>675</v>
      </c>
      <c r="C1378" s="449" t="s">
        <v>2573</v>
      </c>
      <c r="D1378" s="450">
        <v>34.620000000000005</v>
      </c>
      <c r="E1378" s="450">
        <v>21.45</v>
      </c>
      <c r="F1378" s="450" t="s">
        <v>17114</v>
      </c>
    </row>
    <row r="1379" spans="1:6" ht="45" customHeight="1">
      <c r="A1379" s="447">
        <v>87447</v>
      </c>
      <c r="B1379" s="448" t="s">
        <v>1001</v>
      </c>
      <c r="C1379" s="449" t="s">
        <v>2573</v>
      </c>
      <c r="D1379" s="450">
        <v>32.64</v>
      </c>
      <c r="E1379" s="450">
        <v>16.37</v>
      </c>
      <c r="F1379" s="450" t="s">
        <v>20076</v>
      </c>
    </row>
    <row r="1380" spans="1:6" ht="45" customHeight="1">
      <c r="A1380" s="447">
        <v>87448</v>
      </c>
      <c r="B1380" s="448" t="s">
        <v>1002</v>
      </c>
      <c r="C1380" s="449" t="s">
        <v>2573</v>
      </c>
      <c r="D1380" s="450">
        <v>32.699999999999996</v>
      </c>
      <c r="E1380" s="450">
        <v>16.920000000000002</v>
      </c>
      <c r="F1380" s="450" t="s">
        <v>19635</v>
      </c>
    </row>
    <row r="1381" spans="1:6" ht="45" customHeight="1">
      <c r="A1381" s="447">
        <v>89978</v>
      </c>
      <c r="B1381" s="448" t="s">
        <v>465</v>
      </c>
      <c r="C1381" s="449" t="s">
        <v>2573</v>
      </c>
      <c r="D1381" s="450">
        <v>39.6</v>
      </c>
      <c r="E1381" s="450">
        <v>23.42</v>
      </c>
      <c r="F1381" s="450" t="s">
        <v>20091</v>
      </c>
    </row>
    <row r="1382" spans="1:6" ht="45" customHeight="1">
      <c r="A1382" s="447">
        <v>87491</v>
      </c>
      <c r="B1382" s="448" t="s">
        <v>1549</v>
      </c>
      <c r="C1382" s="449" t="s">
        <v>2573</v>
      </c>
      <c r="D1382" s="450">
        <v>30.500000000000004</v>
      </c>
      <c r="E1382" s="450">
        <v>19.63</v>
      </c>
      <c r="F1382" s="450" t="s">
        <v>14959</v>
      </c>
    </row>
    <row r="1383" spans="1:6" ht="45" customHeight="1">
      <c r="A1383" s="447">
        <v>87492</v>
      </c>
      <c r="B1383" s="448" t="s">
        <v>1550</v>
      </c>
      <c r="C1383" s="449" t="s">
        <v>2573</v>
      </c>
      <c r="D1383" s="450">
        <v>30.84</v>
      </c>
      <c r="E1383" s="450">
        <v>20.51</v>
      </c>
      <c r="F1383" s="450" t="s">
        <v>20019</v>
      </c>
    </row>
    <row r="1384" spans="1:6" ht="45" customHeight="1">
      <c r="A1384" s="447">
        <v>87479</v>
      </c>
      <c r="B1384" s="448" t="s">
        <v>949</v>
      </c>
      <c r="C1384" s="449" t="s">
        <v>2573</v>
      </c>
      <c r="D1384" s="450">
        <v>29.269999999999996</v>
      </c>
      <c r="E1384" s="450">
        <v>17.21</v>
      </c>
      <c r="F1384" s="450" t="s">
        <v>18070</v>
      </c>
    </row>
    <row r="1385" spans="1:6" ht="45" customHeight="1">
      <c r="A1385" s="447">
        <v>87480</v>
      </c>
      <c r="B1385" s="448" t="s">
        <v>950</v>
      </c>
      <c r="C1385" s="449" t="s">
        <v>2573</v>
      </c>
      <c r="D1385" s="450">
        <v>29.610000000000003</v>
      </c>
      <c r="E1385" s="450">
        <v>18.09</v>
      </c>
      <c r="F1385" s="450" t="s">
        <v>20013</v>
      </c>
    </row>
    <row r="1386" spans="1:6" ht="45" customHeight="1">
      <c r="A1386" s="447">
        <v>87485</v>
      </c>
      <c r="B1386" s="448" t="s">
        <v>955</v>
      </c>
      <c r="C1386" s="449" t="s">
        <v>2573</v>
      </c>
      <c r="D1386" s="450">
        <v>33.39</v>
      </c>
      <c r="E1386" s="450">
        <v>24.01</v>
      </c>
      <c r="F1386" s="450" t="s">
        <v>19304</v>
      </c>
    </row>
    <row r="1387" spans="1:6" ht="45" customHeight="1">
      <c r="A1387" s="447">
        <v>90112</v>
      </c>
      <c r="B1387" s="448" t="s">
        <v>372</v>
      </c>
      <c r="C1387" s="449" t="s">
        <v>2573</v>
      </c>
      <c r="D1387" s="450">
        <v>33.729999999999997</v>
      </c>
      <c r="E1387" s="450">
        <v>24.89</v>
      </c>
      <c r="F1387" s="450" t="s">
        <v>20049</v>
      </c>
    </row>
    <row r="1388" spans="1:6" ht="45" customHeight="1">
      <c r="A1388" s="447">
        <v>87473</v>
      </c>
      <c r="B1388" s="448" t="s">
        <v>648</v>
      </c>
      <c r="C1388" s="449" t="s">
        <v>2573</v>
      </c>
      <c r="D1388" s="450">
        <v>31.419999999999998</v>
      </c>
      <c r="E1388" s="450">
        <v>19.63</v>
      </c>
      <c r="F1388" s="450" t="s">
        <v>16237</v>
      </c>
    </row>
    <row r="1389" spans="1:6" ht="45" customHeight="1">
      <c r="A1389" s="447">
        <v>87474</v>
      </c>
      <c r="B1389" s="448" t="s">
        <v>944</v>
      </c>
      <c r="C1389" s="449" t="s">
        <v>2573</v>
      </c>
      <c r="D1389" s="450">
        <v>31.76</v>
      </c>
      <c r="E1389" s="450">
        <v>20.51</v>
      </c>
      <c r="F1389" s="450" t="s">
        <v>20008</v>
      </c>
    </row>
    <row r="1390" spans="1:6" ht="45" customHeight="1">
      <c r="A1390" s="447">
        <v>87467</v>
      </c>
      <c r="B1390" s="448" t="s">
        <v>459</v>
      </c>
      <c r="C1390" s="449" t="s">
        <v>2573</v>
      </c>
      <c r="D1390" s="450">
        <v>39.36</v>
      </c>
      <c r="E1390" s="450">
        <v>22.55</v>
      </c>
      <c r="F1390" s="450" t="s">
        <v>20087</v>
      </c>
    </row>
    <row r="1391" spans="1:6" ht="45" customHeight="1">
      <c r="A1391" s="447">
        <v>87468</v>
      </c>
      <c r="B1391" s="448" t="s">
        <v>460</v>
      </c>
      <c r="C1391" s="449" t="s">
        <v>2573</v>
      </c>
      <c r="D1391" s="450">
        <v>39.659999999999997</v>
      </c>
      <c r="E1391" s="450">
        <v>23.32</v>
      </c>
      <c r="F1391" s="450" t="s">
        <v>20088</v>
      </c>
    </row>
    <row r="1392" spans="1:6" ht="45" customHeight="1">
      <c r="A1392" s="447">
        <v>87455</v>
      </c>
      <c r="B1392" s="448" t="s">
        <v>1009</v>
      </c>
      <c r="C1392" s="449" t="s">
        <v>2573</v>
      </c>
      <c r="D1392" s="450">
        <v>37.93</v>
      </c>
      <c r="E1392" s="450">
        <v>20.18</v>
      </c>
      <c r="F1392" s="450" t="s">
        <v>20080</v>
      </c>
    </row>
    <row r="1393" spans="1:6" ht="45" customHeight="1">
      <c r="A1393" s="447">
        <v>87456</v>
      </c>
      <c r="B1393" s="448" t="s">
        <v>1058</v>
      </c>
      <c r="C1393" s="449" t="s">
        <v>2573</v>
      </c>
      <c r="D1393" s="450">
        <v>38.519999999999996</v>
      </c>
      <c r="E1393" s="450">
        <v>20.96</v>
      </c>
      <c r="F1393" s="450" t="s">
        <v>20081</v>
      </c>
    </row>
    <row r="1394" spans="1:6" ht="45" customHeight="1">
      <c r="A1394" s="447">
        <v>87461</v>
      </c>
      <c r="B1394" s="448" t="s">
        <v>676</v>
      </c>
      <c r="C1394" s="449" t="s">
        <v>2573</v>
      </c>
      <c r="D1394" s="450">
        <v>42.070000000000007</v>
      </c>
      <c r="E1394" s="450">
        <v>26.8</v>
      </c>
      <c r="F1394" s="450" t="s">
        <v>16270</v>
      </c>
    </row>
    <row r="1395" spans="1:6" ht="45" customHeight="1">
      <c r="A1395" s="447">
        <v>87462</v>
      </c>
      <c r="B1395" s="448" t="s">
        <v>677</v>
      </c>
      <c r="C1395" s="449" t="s">
        <v>2573</v>
      </c>
      <c r="D1395" s="450">
        <v>42.37</v>
      </c>
      <c r="E1395" s="450">
        <v>27.57</v>
      </c>
      <c r="F1395" s="450" t="s">
        <v>18832</v>
      </c>
    </row>
    <row r="1396" spans="1:6" ht="45" customHeight="1">
      <c r="A1396" s="447">
        <v>87449</v>
      </c>
      <c r="B1396" s="448" t="s">
        <v>1003</v>
      </c>
      <c r="C1396" s="449" t="s">
        <v>2573</v>
      </c>
      <c r="D1396" s="450">
        <v>40.26</v>
      </c>
      <c r="E1396" s="450">
        <v>22.42</v>
      </c>
      <c r="F1396" s="450" t="s">
        <v>17674</v>
      </c>
    </row>
    <row r="1397" spans="1:6" ht="45" customHeight="1">
      <c r="A1397" s="447">
        <v>87450</v>
      </c>
      <c r="B1397" s="448" t="s">
        <v>1004</v>
      </c>
      <c r="C1397" s="449" t="s">
        <v>2573</v>
      </c>
      <c r="D1397" s="450">
        <v>40.549999999999997</v>
      </c>
      <c r="E1397" s="450">
        <v>23.2</v>
      </c>
      <c r="F1397" s="450" t="s">
        <v>20077</v>
      </c>
    </row>
    <row r="1398" spans="1:6" ht="45" customHeight="1">
      <c r="A1398" s="447">
        <v>89312</v>
      </c>
      <c r="B1398" s="448" t="s">
        <v>385</v>
      </c>
      <c r="C1398" s="449" t="s">
        <v>2573</v>
      </c>
      <c r="D1398" s="450">
        <v>37.93</v>
      </c>
      <c r="E1398" s="450">
        <v>27.79</v>
      </c>
      <c r="F1398" s="450" t="s">
        <v>20073</v>
      </c>
    </row>
    <row r="1399" spans="1:6" ht="45" customHeight="1">
      <c r="A1399" s="447">
        <v>87493</v>
      </c>
      <c r="B1399" s="448" t="s">
        <v>1551</v>
      </c>
      <c r="C1399" s="449" t="s">
        <v>2573</v>
      </c>
      <c r="D1399" s="450">
        <v>36.28</v>
      </c>
      <c r="E1399" s="450">
        <v>22.63</v>
      </c>
      <c r="F1399" s="450" t="s">
        <v>20020</v>
      </c>
    </row>
    <row r="1400" spans="1:6" ht="45" customHeight="1">
      <c r="A1400" s="447">
        <v>87494</v>
      </c>
      <c r="B1400" s="448" t="s">
        <v>1552</v>
      </c>
      <c r="C1400" s="449" t="s">
        <v>2573</v>
      </c>
      <c r="D1400" s="450">
        <v>36.67</v>
      </c>
      <c r="E1400" s="450">
        <v>23.67</v>
      </c>
      <c r="F1400" s="450" t="s">
        <v>20021</v>
      </c>
    </row>
    <row r="1401" spans="1:6" ht="45" customHeight="1">
      <c r="A1401" s="447">
        <v>87481</v>
      </c>
      <c r="B1401" s="448" t="s">
        <v>951</v>
      </c>
      <c r="C1401" s="449" t="s">
        <v>2573</v>
      </c>
      <c r="D1401" s="450">
        <v>35</v>
      </c>
      <c r="E1401" s="450">
        <v>20.18</v>
      </c>
      <c r="F1401" s="450" t="s">
        <v>20014</v>
      </c>
    </row>
    <row r="1402" spans="1:6" ht="45" customHeight="1">
      <c r="A1402" s="447">
        <v>87482</v>
      </c>
      <c r="B1402" s="448" t="s">
        <v>952</v>
      </c>
      <c r="C1402" s="449" t="s">
        <v>2573</v>
      </c>
      <c r="D1402" s="450">
        <v>35.39</v>
      </c>
      <c r="E1402" s="450">
        <v>21.22</v>
      </c>
      <c r="F1402" s="450" t="s">
        <v>13781</v>
      </c>
    </row>
    <row r="1403" spans="1:6" ht="45" customHeight="1">
      <c r="A1403" s="447">
        <v>87487</v>
      </c>
      <c r="B1403" s="448" t="s">
        <v>956</v>
      </c>
      <c r="C1403" s="449" t="s">
        <v>2573</v>
      </c>
      <c r="D1403" s="450">
        <v>39.099999999999994</v>
      </c>
      <c r="E1403" s="450">
        <v>26.75</v>
      </c>
      <c r="F1403" s="450" t="s">
        <v>20016</v>
      </c>
    </row>
    <row r="1404" spans="1:6" ht="45" customHeight="1">
      <c r="A1404" s="447">
        <v>87488</v>
      </c>
      <c r="B1404" s="448" t="s">
        <v>957</v>
      </c>
      <c r="C1404" s="449" t="s">
        <v>2573</v>
      </c>
      <c r="D1404" s="450">
        <v>39.49</v>
      </c>
      <c r="E1404" s="450">
        <v>27.79</v>
      </c>
      <c r="F1404" s="450" t="s">
        <v>20017</v>
      </c>
    </row>
    <row r="1405" spans="1:6" ht="45" customHeight="1">
      <c r="A1405" s="447">
        <v>87475</v>
      </c>
      <c r="B1405" s="448" t="s">
        <v>945</v>
      </c>
      <c r="C1405" s="449" t="s">
        <v>2573</v>
      </c>
      <c r="D1405" s="450">
        <v>37.11</v>
      </c>
      <c r="E1405" s="450">
        <v>22.62</v>
      </c>
      <c r="F1405" s="450" t="s">
        <v>20009</v>
      </c>
    </row>
    <row r="1406" spans="1:6" ht="45" customHeight="1">
      <c r="A1406" s="447">
        <v>87476</v>
      </c>
      <c r="B1406" s="448" t="s">
        <v>946</v>
      </c>
      <c r="C1406" s="449" t="s">
        <v>2573</v>
      </c>
      <c r="D1406" s="450">
        <v>37.489999999999995</v>
      </c>
      <c r="E1406" s="450">
        <v>23.67</v>
      </c>
      <c r="F1406" s="450" t="s">
        <v>20010</v>
      </c>
    </row>
    <row r="1407" spans="1:6" ht="45" customHeight="1">
      <c r="A1407" s="447">
        <v>87469</v>
      </c>
      <c r="B1407" s="448" t="s">
        <v>461</v>
      </c>
      <c r="C1407" s="449" t="s">
        <v>2573</v>
      </c>
      <c r="D1407" s="450">
        <v>48.95</v>
      </c>
      <c r="E1407" s="450">
        <v>25.58</v>
      </c>
      <c r="F1407" s="450" t="s">
        <v>15798</v>
      </c>
    </row>
    <row r="1408" spans="1:6" ht="45" customHeight="1">
      <c r="A1408" s="447">
        <v>87470</v>
      </c>
      <c r="B1408" s="448" t="s">
        <v>462</v>
      </c>
      <c r="C1408" s="449" t="s">
        <v>2573</v>
      </c>
      <c r="D1408" s="450">
        <v>49.320000000000007</v>
      </c>
      <c r="E1408" s="450">
        <v>26.55</v>
      </c>
      <c r="F1408" s="450" t="s">
        <v>20089</v>
      </c>
    </row>
    <row r="1409" spans="1:6" ht="45" customHeight="1">
      <c r="A1409" s="447">
        <v>87457</v>
      </c>
      <c r="B1409" s="448" t="s">
        <v>672</v>
      </c>
      <c r="C1409" s="449" t="s">
        <v>2573</v>
      </c>
      <c r="D1409" s="450">
        <v>47.460000000000008</v>
      </c>
      <c r="E1409" s="450">
        <v>23.13</v>
      </c>
      <c r="F1409" s="450" t="s">
        <v>15959</v>
      </c>
    </row>
    <row r="1410" spans="1:6" ht="45" customHeight="1">
      <c r="A1410" s="447">
        <v>87458</v>
      </c>
      <c r="B1410" s="448" t="s">
        <v>673</v>
      </c>
      <c r="C1410" s="449" t="s">
        <v>2573</v>
      </c>
      <c r="D1410" s="450">
        <v>47.820000000000007</v>
      </c>
      <c r="E1410" s="450">
        <v>24.11</v>
      </c>
      <c r="F1410" s="450" t="s">
        <v>20082</v>
      </c>
    </row>
    <row r="1411" spans="1:6" ht="45" customHeight="1">
      <c r="A1411" s="447">
        <v>87463</v>
      </c>
      <c r="B1411" s="448" t="s">
        <v>678</v>
      </c>
      <c r="C1411" s="449" t="s">
        <v>2573</v>
      </c>
      <c r="D1411" s="450">
        <v>51.7</v>
      </c>
      <c r="E1411" s="450">
        <v>29.78</v>
      </c>
      <c r="F1411" s="450" t="s">
        <v>20083</v>
      </c>
    </row>
    <row r="1412" spans="1:6" ht="45" customHeight="1">
      <c r="A1412" s="447">
        <v>87464</v>
      </c>
      <c r="B1412" s="448" t="s">
        <v>679</v>
      </c>
      <c r="C1412" s="449" t="s">
        <v>2573</v>
      </c>
      <c r="D1412" s="450">
        <v>52.069999999999993</v>
      </c>
      <c r="E1412" s="450">
        <v>30.75</v>
      </c>
      <c r="F1412" s="450" t="s">
        <v>20084</v>
      </c>
    </row>
    <row r="1413" spans="1:6" ht="45" customHeight="1">
      <c r="A1413" s="447">
        <v>87451</v>
      </c>
      <c r="B1413" s="448" t="s">
        <v>1005</v>
      </c>
      <c r="C1413" s="449" t="s">
        <v>2573</v>
      </c>
      <c r="D1413" s="450">
        <v>49.850000000000009</v>
      </c>
      <c r="E1413" s="450">
        <v>26.33</v>
      </c>
      <c r="F1413" s="450" t="s">
        <v>15822</v>
      </c>
    </row>
    <row r="1414" spans="1:6" ht="45" customHeight="1">
      <c r="A1414" s="447">
        <v>87452</v>
      </c>
      <c r="B1414" s="448" t="s">
        <v>1006</v>
      </c>
      <c r="C1414" s="449" t="s">
        <v>2573</v>
      </c>
      <c r="D1414" s="450">
        <v>50.25</v>
      </c>
      <c r="E1414" s="450">
        <v>26.33</v>
      </c>
      <c r="F1414" s="450" t="s">
        <v>20078</v>
      </c>
    </row>
    <row r="1415" spans="1:6">
      <c r="A1415" s="442"/>
      <c r="B1415" s="446" t="s">
        <v>3012</v>
      </c>
      <c r="C1415" s="444"/>
      <c r="D1415" s="445" t="s">
        <v>2587</v>
      </c>
      <c r="E1415" s="445" t="s">
        <v>2587</v>
      </c>
      <c r="F1415" s="445"/>
    </row>
    <row r="1416" spans="1:6" ht="45" customHeight="1">
      <c r="A1416" s="447">
        <v>91815</v>
      </c>
      <c r="B1416" s="448" t="s">
        <v>1821</v>
      </c>
      <c r="C1416" s="449" t="s">
        <v>2573</v>
      </c>
      <c r="D1416" s="450">
        <v>42.150000000000006</v>
      </c>
      <c r="E1416" s="450">
        <v>13.27</v>
      </c>
      <c r="F1416" s="450" t="s">
        <v>20122</v>
      </c>
    </row>
    <row r="1417" spans="1:6" ht="45" customHeight="1">
      <c r="A1417" s="447">
        <v>91816</v>
      </c>
      <c r="B1417" s="448" t="s">
        <v>3464</v>
      </c>
      <c r="C1417" s="449" t="s">
        <v>2573</v>
      </c>
      <c r="D1417" s="450">
        <v>48.03</v>
      </c>
      <c r="E1417" s="450">
        <v>16.25</v>
      </c>
      <c r="F1417" s="450" t="s">
        <v>20123</v>
      </c>
    </row>
    <row r="1418" spans="1:6" ht="45" customHeight="1">
      <c r="A1418" s="447">
        <v>89453</v>
      </c>
      <c r="B1418" s="448" t="s">
        <v>466</v>
      </c>
      <c r="C1418" s="449" t="s">
        <v>2573</v>
      </c>
      <c r="D1418" s="450">
        <v>42.64</v>
      </c>
      <c r="E1418" s="450">
        <v>12.8</v>
      </c>
      <c r="F1418" s="450" t="s">
        <v>20095</v>
      </c>
    </row>
    <row r="1419" spans="1:6" ht="45" customHeight="1">
      <c r="A1419" s="447">
        <v>89454</v>
      </c>
      <c r="B1419" s="448" t="s">
        <v>467</v>
      </c>
      <c r="C1419" s="449" t="s">
        <v>2573</v>
      </c>
      <c r="D1419" s="450">
        <v>40.56</v>
      </c>
      <c r="E1419" s="450">
        <v>12.07</v>
      </c>
      <c r="F1419" s="450" t="s">
        <v>20096</v>
      </c>
    </row>
    <row r="1420" spans="1:6" ht="45" customHeight="1">
      <c r="A1420" s="447">
        <v>89455</v>
      </c>
      <c r="B1420" s="448" t="s">
        <v>468</v>
      </c>
      <c r="C1420" s="449" t="s">
        <v>2573</v>
      </c>
      <c r="D1420" s="450">
        <v>53.300000000000004</v>
      </c>
      <c r="E1420" s="450">
        <v>15.38</v>
      </c>
      <c r="F1420" s="450" t="s">
        <v>20097</v>
      </c>
    </row>
    <row r="1421" spans="1:6" ht="45" customHeight="1">
      <c r="A1421" s="447">
        <v>89456</v>
      </c>
      <c r="B1421" s="448" t="s">
        <v>469</v>
      </c>
      <c r="C1421" s="449" t="s">
        <v>2573</v>
      </c>
      <c r="D1421" s="450">
        <v>50.91</v>
      </c>
      <c r="E1421" s="450">
        <v>14.39</v>
      </c>
      <c r="F1421" s="450" t="s">
        <v>20098</v>
      </c>
    </row>
    <row r="1422" spans="1:6" ht="45" customHeight="1">
      <c r="A1422" s="447">
        <v>89457</v>
      </c>
      <c r="B1422" s="448" t="s">
        <v>470</v>
      </c>
      <c r="C1422" s="449" t="s">
        <v>2573</v>
      </c>
      <c r="D1422" s="450">
        <v>44.510000000000005</v>
      </c>
      <c r="E1422" s="450">
        <v>14.77</v>
      </c>
      <c r="F1422" s="450" t="s">
        <v>19945</v>
      </c>
    </row>
    <row r="1423" spans="1:6" ht="45" customHeight="1">
      <c r="A1423" s="447">
        <v>89458</v>
      </c>
      <c r="B1423" s="448" t="s">
        <v>471</v>
      </c>
      <c r="C1423" s="449" t="s">
        <v>2573</v>
      </c>
      <c r="D1423" s="450">
        <v>41.57</v>
      </c>
      <c r="E1423" s="450">
        <v>13.22</v>
      </c>
      <c r="F1423" s="450" t="s">
        <v>20099</v>
      </c>
    </row>
    <row r="1424" spans="1:6" ht="45" customHeight="1">
      <c r="A1424" s="447">
        <v>89459</v>
      </c>
      <c r="B1424" s="448" t="s">
        <v>472</v>
      </c>
      <c r="C1424" s="449" t="s">
        <v>2573</v>
      </c>
      <c r="D1424" s="450">
        <v>56.250000000000007</v>
      </c>
      <c r="E1424" s="450">
        <v>17.649999999999999</v>
      </c>
      <c r="F1424" s="450" t="s">
        <v>20100</v>
      </c>
    </row>
    <row r="1425" spans="1:6" ht="45" customHeight="1">
      <c r="A1425" s="447">
        <v>89460</v>
      </c>
      <c r="B1425" s="448" t="s">
        <v>473</v>
      </c>
      <c r="C1425" s="449" t="s">
        <v>2573</v>
      </c>
      <c r="D1425" s="450">
        <v>52.639999999999993</v>
      </c>
      <c r="E1425" s="450">
        <v>15.82</v>
      </c>
      <c r="F1425" s="450" t="s">
        <v>20101</v>
      </c>
    </row>
    <row r="1426" spans="1:6" ht="45" customHeight="1">
      <c r="A1426" s="447">
        <v>89462</v>
      </c>
      <c r="B1426" s="448" t="s">
        <v>474</v>
      </c>
      <c r="C1426" s="449" t="s">
        <v>2573</v>
      </c>
      <c r="D1426" s="450">
        <v>48.580000000000005</v>
      </c>
      <c r="E1426" s="450">
        <v>15.54</v>
      </c>
      <c r="F1426" s="450" t="s">
        <v>20102</v>
      </c>
    </row>
    <row r="1427" spans="1:6" ht="45" customHeight="1">
      <c r="A1427" s="447">
        <v>89463</v>
      </c>
      <c r="B1427" s="448" t="s">
        <v>475</v>
      </c>
      <c r="C1427" s="449" t="s">
        <v>2573</v>
      </c>
      <c r="D1427" s="450">
        <v>46.72</v>
      </c>
      <c r="E1427" s="450">
        <v>14.83</v>
      </c>
      <c r="F1427" s="450" t="s">
        <v>20103</v>
      </c>
    </row>
    <row r="1428" spans="1:6" ht="45" customHeight="1">
      <c r="A1428" s="447">
        <v>89464</v>
      </c>
      <c r="B1428" s="448" t="s">
        <v>476</v>
      </c>
      <c r="C1428" s="449" t="s">
        <v>2573</v>
      </c>
      <c r="D1428" s="450">
        <v>67.069999999999993</v>
      </c>
      <c r="E1428" s="450">
        <v>18.149999999999999</v>
      </c>
      <c r="F1428" s="450" t="s">
        <v>20104</v>
      </c>
    </row>
    <row r="1429" spans="1:6" ht="45" customHeight="1">
      <c r="A1429" s="447">
        <v>89465</v>
      </c>
      <c r="B1429" s="448" t="s">
        <v>477</v>
      </c>
      <c r="C1429" s="449" t="s">
        <v>2573</v>
      </c>
      <c r="D1429" s="450">
        <v>64.94</v>
      </c>
      <c r="E1429" s="450">
        <v>17.25</v>
      </c>
      <c r="F1429" s="450" t="s">
        <v>17257</v>
      </c>
    </row>
    <row r="1430" spans="1:6" ht="45" customHeight="1">
      <c r="A1430" s="447">
        <v>89466</v>
      </c>
      <c r="B1430" s="448" t="s">
        <v>478</v>
      </c>
      <c r="C1430" s="449" t="s">
        <v>2573</v>
      </c>
      <c r="D1430" s="450">
        <v>50.149999999999991</v>
      </c>
      <c r="E1430" s="450">
        <v>18.09</v>
      </c>
      <c r="F1430" s="450" t="s">
        <v>14658</v>
      </c>
    </row>
    <row r="1431" spans="1:6" ht="45" customHeight="1">
      <c r="A1431" s="447">
        <v>89467</v>
      </c>
      <c r="B1431" s="448" t="s">
        <v>479</v>
      </c>
      <c r="C1431" s="449" t="s">
        <v>2573</v>
      </c>
      <c r="D1431" s="450">
        <v>47.5</v>
      </c>
      <c r="E1431" s="450">
        <v>16.27</v>
      </c>
      <c r="F1431" s="450" t="s">
        <v>20105</v>
      </c>
    </row>
    <row r="1432" spans="1:6" ht="45" customHeight="1">
      <c r="A1432" s="447">
        <v>89468</v>
      </c>
      <c r="B1432" s="448" t="s">
        <v>480</v>
      </c>
      <c r="C1432" s="449" t="s">
        <v>2573</v>
      </c>
      <c r="D1432" s="450">
        <v>69.259999999999991</v>
      </c>
      <c r="E1432" s="450">
        <v>20.96</v>
      </c>
      <c r="F1432" s="450" t="s">
        <v>20106</v>
      </c>
    </row>
    <row r="1433" spans="1:6" ht="45" customHeight="1">
      <c r="A1433" s="447">
        <v>89469</v>
      </c>
      <c r="B1433" s="448" t="s">
        <v>481</v>
      </c>
      <c r="C1433" s="449" t="s">
        <v>2573</v>
      </c>
      <c r="D1433" s="450">
        <v>65.930000000000007</v>
      </c>
      <c r="E1433" s="450">
        <v>18.97</v>
      </c>
      <c r="F1433" s="450" t="s">
        <v>20107</v>
      </c>
    </row>
    <row r="1434" spans="1:6" ht="45" customHeight="1">
      <c r="A1434" s="447">
        <v>89470</v>
      </c>
      <c r="B1434" s="448" t="s">
        <v>482</v>
      </c>
      <c r="C1434" s="449" t="s">
        <v>2573</v>
      </c>
      <c r="D1434" s="450">
        <v>46.7</v>
      </c>
      <c r="E1434" s="450">
        <v>20.52</v>
      </c>
      <c r="F1434" s="450" t="s">
        <v>20108</v>
      </c>
    </row>
    <row r="1435" spans="1:6" ht="45" customHeight="1">
      <c r="A1435" s="447">
        <v>89471</v>
      </c>
      <c r="B1435" s="448" t="s">
        <v>483</v>
      </c>
      <c r="C1435" s="449" t="s">
        <v>2573</v>
      </c>
      <c r="D1435" s="450">
        <v>44.61</v>
      </c>
      <c r="E1435" s="450">
        <v>19.809999999999999</v>
      </c>
      <c r="F1435" s="450" t="s">
        <v>20109</v>
      </c>
    </row>
    <row r="1436" spans="1:6" ht="45" customHeight="1">
      <c r="A1436" s="447">
        <v>89472</v>
      </c>
      <c r="B1436" s="448" t="s">
        <v>484</v>
      </c>
      <c r="C1436" s="449" t="s">
        <v>2573</v>
      </c>
      <c r="D1436" s="450">
        <v>57.44</v>
      </c>
      <c r="E1436" s="450">
        <v>22.89</v>
      </c>
      <c r="F1436" s="450" t="s">
        <v>20110</v>
      </c>
    </row>
    <row r="1437" spans="1:6" ht="45" customHeight="1">
      <c r="A1437" s="447">
        <v>89473</v>
      </c>
      <c r="B1437" s="448" t="s">
        <v>485</v>
      </c>
      <c r="C1437" s="449" t="s">
        <v>2573</v>
      </c>
      <c r="D1437" s="450">
        <v>55.09</v>
      </c>
      <c r="E1437" s="450">
        <v>22.08</v>
      </c>
      <c r="F1437" s="450" t="s">
        <v>20111</v>
      </c>
    </row>
    <row r="1438" spans="1:6" ht="45" customHeight="1">
      <c r="A1438" s="447">
        <v>89474</v>
      </c>
      <c r="B1438" s="448" t="s">
        <v>486</v>
      </c>
      <c r="C1438" s="449" t="s">
        <v>2573</v>
      </c>
      <c r="D1438" s="450">
        <v>49.480000000000004</v>
      </c>
      <c r="E1438" s="450">
        <v>25.08</v>
      </c>
      <c r="F1438" s="450" t="s">
        <v>20112</v>
      </c>
    </row>
    <row r="1439" spans="1:6" ht="45" customHeight="1">
      <c r="A1439" s="447">
        <v>89475</v>
      </c>
      <c r="B1439" s="448" t="s">
        <v>487</v>
      </c>
      <c r="C1439" s="449" t="s">
        <v>2573</v>
      </c>
      <c r="D1439" s="450">
        <v>46.139999999999993</v>
      </c>
      <c r="E1439" s="450">
        <v>22.35</v>
      </c>
      <c r="F1439" s="450" t="s">
        <v>20113</v>
      </c>
    </row>
    <row r="1440" spans="1:6" ht="45" customHeight="1">
      <c r="A1440" s="447">
        <v>89476</v>
      </c>
      <c r="B1440" s="448" t="s">
        <v>488</v>
      </c>
      <c r="C1440" s="449" t="s">
        <v>2573</v>
      </c>
      <c r="D1440" s="450">
        <v>61.410000000000004</v>
      </c>
      <c r="E1440" s="450">
        <v>27.85</v>
      </c>
      <c r="F1440" s="450" t="s">
        <v>17939</v>
      </c>
    </row>
    <row r="1441" spans="1:6" ht="45" customHeight="1">
      <c r="A1441" s="447">
        <v>89477</v>
      </c>
      <c r="B1441" s="448" t="s">
        <v>709</v>
      </c>
      <c r="C1441" s="449" t="s">
        <v>2573</v>
      </c>
      <c r="D1441" s="450">
        <v>57.379999999999995</v>
      </c>
      <c r="E1441" s="450">
        <v>25.08</v>
      </c>
      <c r="F1441" s="450" t="s">
        <v>12482</v>
      </c>
    </row>
    <row r="1442" spans="1:6" ht="45" customHeight="1">
      <c r="A1442" s="447">
        <v>89478</v>
      </c>
      <c r="B1442" s="448" t="s">
        <v>710</v>
      </c>
      <c r="C1442" s="449" t="s">
        <v>2573</v>
      </c>
      <c r="D1442" s="450">
        <v>52.779999999999994</v>
      </c>
      <c r="E1442" s="450">
        <v>23.29</v>
      </c>
      <c r="F1442" s="450" t="s">
        <v>20114</v>
      </c>
    </row>
    <row r="1443" spans="1:6" ht="45" customHeight="1">
      <c r="A1443" s="447">
        <v>89479</v>
      </c>
      <c r="B1443" s="448" t="s">
        <v>711</v>
      </c>
      <c r="C1443" s="449" t="s">
        <v>2573</v>
      </c>
      <c r="D1443" s="450">
        <v>50.92</v>
      </c>
      <c r="E1443" s="450">
        <v>22.59</v>
      </c>
      <c r="F1443" s="450" t="s">
        <v>20115</v>
      </c>
    </row>
    <row r="1444" spans="1:6" ht="45" customHeight="1">
      <c r="A1444" s="447">
        <v>89480</v>
      </c>
      <c r="B1444" s="448" t="s">
        <v>712</v>
      </c>
      <c r="C1444" s="449" t="s">
        <v>2573</v>
      </c>
      <c r="D1444" s="450">
        <v>71.41</v>
      </c>
      <c r="E1444" s="450">
        <v>25.64</v>
      </c>
      <c r="F1444" s="450" t="s">
        <v>20116</v>
      </c>
    </row>
    <row r="1445" spans="1:6" ht="45" customHeight="1">
      <c r="A1445" s="447">
        <v>89483</v>
      </c>
      <c r="B1445" s="448" t="s">
        <v>713</v>
      </c>
      <c r="C1445" s="449" t="s">
        <v>2573</v>
      </c>
      <c r="D1445" s="450">
        <v>69.25</v>
      </c>
      <c r="E1445" s="450">
        <v>24.98</v>
      </c>
      <c r="F1445" s="450" t="s">
        <v>20117</v>
      </c>
    </row>
    <row r="1446" spans="1:6" ht="45" customHeight="1">
      <c r="A1446" s="447">
        <v>89484</v>
      </c>
      <c r="B1446" s="448" t="s">
        <v>714</v>
      </c>
      <c r="C1446" s="449" t="s">
        <v>2573</v>
      </c>
      <c r="D1446" s="450">
        <v>55.319999999999993</v>
      </c>
      <c r="E1446" s="450">
        <v>28.37</v>
      </c>
      <c r="F1446" s="450" t="s">
        <v>20118</v>
      </c>
    </row>
    <row r="1447" spans="1:6" ht="45" customHeight="1">
      <c r="A1447" s="447">
        <v>89486</v>
      </c>
      <c r="B1447" s="448" t="s">
        <v>715</v>
      </c>
      <c r="C1447" s="449" t="s">
        <v>2573</v>
      </c>
      <c r="D1447" s="450">
        <v>52.25</v>
      </c>
      <c r="E1447" s="450">
        <v>25.61</v>
      </c>
      <c r="F1447" s="450" t="s">
        <v>20119</v>
      </c>
    </row>
    <row r="1448" spans="1:6" ht="45" customHeight="1">
      <c r="A1448" s="447">
        <v>89487</v>
      </c>
      <c r="B1448" s="448" t="s">
        <v>716</v>
      </c>
      <c r="C1448" s="449" t="s">
        <v>2573</v>
      </c>
      <c r="D1448" s="450">
        <v>74.539999999999992</v>
      </c>
      <c r="E1448" s="450">
        <v>31.2</v>
      </c>
      <c r="F1448" s="450" t="s">
        <v>20120</v>
      </c>
    </row>
    <row r="1449" spans="1:6" ht="45" customHeight="1">
      <c r="A1449" s="447">
        <v>89488</v>
      </c>
      <c r="B1449" s="448" t="s">
        <v>717</v>
      </c>
      <c r="C1449" s="449" t="s">
        <v>2573</v>
      </c>
      <c r="D1449" s="450">
        <v>70.86999999999999</v>
      </c>
      <c r="E1449" s="450">
        <v>28.2</v>
      </c>
      <c r="F1449" s="450" t="s">
        <v>20121</v>
      </c>
    </row>
    <row r="1450" spans="1:6">
      <c r="A1450" s="442"/>
      <c r="B1450" s="446" t="s">
        <v>2903</v>
      </c>
      <c r="C1450" s="444"/>
      <c r="D1450" s="445" t="s">
        <v>2587</v>
      </c>
      <c r="E1450" s="445" t="s">
        <v>2587</v>
      </c>
      <c r="F1450" s="445"/>
    </row>
    <row r="1451" spans="1:6" ht="45" customHeight="1">
      <c r="A1451" s="447">
        <v>89313</v>
      </c>
      <c r="B1451" s="448" t="s">
        <v>1000</v>
      </c>
      <c r="C1451" s="449" t="s">
        <v>2573</v>
      </c>
      <c r="D1451" s="450">
        <v>38.88000000000001</v>
      </c>
      <c r="E1451" s="450">
        <v>30.13</v>
      </c>
      <c r="F1451" s="450" t="s">
        <v>20074</v>
      </c>
    </row>
    <row r="1452" spans="1:6" ht="45" customHeight="1">
      <c r="A1452" s="447">
        <v>89296</v>
      </c>
      <c r="B1452" s="448" t="s">
        <v>614</v>
      </c>
      <c r="C1452" s="449" t="s">
        <v>2573</v>
      </c>
      <c r="D1452" s="450">
        <v>33.79</v>
      </c>
      <c r="E1452" s="450">
        <v>20</v>
      </c>
      <c r="F1452" s="450" t="s">
        <v>20061</v>
      </c>
    </row>
    <row r="1453" spans="1:6" ht="45" customHeight="1">
      <c r="A1453" s="447">
        <v>89297</v>
      </c>
      <c r="B1453" s="448" t="s">
        <v>615</v>
      </c>
      <c r="C1453" s="449" t="s">
        <v>2573</v>
      </c>
      <c r="D1453" s="450">
        <v>34.47</v>
      </c>
      <c r="E1453" s="450">
        <v>21.63</v>
      </c>
      <c r="F1453" s="450" t="s">
        <v>20062</v>
      </c>
    </row>
    <row r="1454" spans="1:6" ht="45" customHeight="1">
      <c r="A1454" s="447">
        <v>89308</v>
      </c>
      <c r="B1454" s="448" t="s">
        <v>626</v>
      </c>
      <c r="C1454" s="449" t="s">
        <v>2573</v>
      </c>
      <c r="D1454" s="450">
        <v>35.950000000000003</v>
      </c>
      <c r="E1454" s="450">
        <v>24.45</v>
      </c>
      <c r="F1454" s="450" t="s">
        <v>20069</v>
      </c>
    </row>
    <row r="1455" spans="1:6" ht="45" customHeight="1">
      <c r="A1455" s="447">
        <v>89309</v>
      </c>
      <c r="B1455" s="448" t="s">
        <v>382</v>
      </c>
      <c r="C1455" s="449" t="s">
        <v>2573</v>
      </c>
      <c r="D1455" s="450">
        <v>36.909999999999997</v>
      </c>
      <c r="E1455" s="450">
        <v>26.78</v>
      </c>
      <c r="F1455" s="450" t="s">
        <v>20070</v>
      </c>
    </row>
    <row r="1456" spans="1:6" ht="45" customHeight="1">
      <c r="A1456" s="447">
        <v>89292</v>
      </c>
      <c r="B1456" s="448" t="s">
        <v>610</v>
      </c>
      <c r="C1456" s="449" t="s">
        <v>2573</v>
      </c>
      <c r="D1456" s="450">
        <v>32.36</v>
      </c>
      <c r="E1456" s="450">
        <v>18.07</v>
      </c>
      <c r="F1456" s="450" t="s">
        <v>20057</v>
      </c>
    </row>
    <row r="1457" spans="1:6" ht="45" customHeight="1">
      <c r="A1457" s="447">
        <v>89293</v>
      </c>
      <c r="B1457" s="448" t="s">
        <v>611</v>
      </c>
      <c r="C1457" s="449" t="s">
        <v>2573</v>
      </c>
      <c r="D1457" s="450">
        <v>33.040000000000006</v>
      </c>
      <c r="E1457" s="450">
        <v>19.7</v>
      </c>
      <c r="F1457" s="450" t="s">
        <v>20058</v>
      </c>
    </row>
    <row r="1458" spans="1:6" ht="45" customHeight="1">
      <c r="A1458" s="447">
        <v>89310</v>
      </c>
      <c r="B1458" s="448" t="s">
        <v>383</v>
      </c>
      <c r="C1458" s="449" t="s">
        <v>2573</v>
      </c>
      <c r="D1458" s="450">
        <v>41.449999999999996</v>
      </c>
      <c r="E1458" s="450">
        <v>32.65</v>
      </c>
      <c r="F1458" s="450" t="s">
        <v>20071</v>
      </c>
    </row>
    <row r="1459" spans="1:6" ht="45" customHeight="1">
      <c r="A1459" s="447">
        <v>89311</v>
      </c>
      <c r="B1459" s="448" t="s">
        <v>384</v>
      </c>
      <c r="C1459" s="449" t="s">
        <v>2573</v>
      </c>
      <c r="D1459" s="450">
        <v>42.4</v>
      </c>
      <c r="E1459" s="450">
        <v>34.99</v>
      </c>
      <c r="F1459" s="450" t="s">
        <v>20072</v>
      </c>
    </row>
    <row r="1460" spans="1:6" ht="45" customHeight="1">
      <c r="A1460" s="447">
        <v>89294</v>
      </c>
      <c r="B1460" s="448" t="s">
        <v>612</v>
      </c>
      <c r="C1460" s="449" t="s">
        <v>2573</v>
      </c>
      <c r="D1460" s="450">
        <v>37.11</v>
      </c>
      <c r="E1460" s="450">
        <v>23.93</v>
      </c>
      <c r="F1460" s="450" t="s">
        <v>20059</v>
      </c>
    </row>
    <row r="1461" spans="1:6" ht="45" customHeight="1">
      <c r="A1461" s="447">
        <v>89295</v>
      </c>
      <c r="B1461" s="448" t="s">
        <v>613</v>
      </c>
      <c r="C1461" s="449" t="s">
        <v>2573</v>
      </c>
      <c r="D1461" s="450">
        <v>37.78</v>
      </c>
      <c r="E1461" s="450">
        <v>25.57</v>
      </c>
      <c r="F1461" s="450" t="s">
        <v>20060</v>
      </c>
    </row>
    <row r="1462" spans="1:6" ht="45" customHeight="1">
      <c r="A1462" s="447">
        <v>89306</v>
      </c>
      <c r="B1462" s="448" t="s">
        <v>624</v>
      </c>
      <c r="C1462" s="449" t="s">
        <v>2573</v>
      </c>
      <c r="D1462" s="450">
        <v>38.339999999999996</v>
      </c>
      <c r="E1462" s="450">
        <v>26.79</v>
      </c>
      <c r="F1462" s="450" t="s">
        <v>20067</v>
      </c>
    </row>
    <row r="1463" spans="1:6" ht="45" customHeight="1">
      <c r="A1463" s="447">
        <v>89307</v>
      </c>
      <c r="B1463" s="448" t="s">
        <v>625</v>
      </c>
      <c r="C1463" s="449" t="s">
        <v>2573</v>
      </c>
      <c r="D1463" s="450">
        <v>39.299999999999997</v>
      </c>
      <c r="E1463" s="450">
        <v>29.12</v>
      </c>
      <c r="F1463" s="450" t="s">
        <v>20068</v>
      </c>
    </row>
    <row r="1464" spans="1:6" ht="45" customHeight="1">
      <c r="A1464" s="447">
        <v>89290</v>
      </c>
      <c r="B1464" s="448" t="s">
        <v>380</v>
      </c>
      <c r="C1464" s="449" t="s">
        <v>2573</v>
      </c>
      <c r="D1464" s="450">
        <v>34.700000000000003</v>
      </c>
      <c r="E1464" s="450">
        <v>20.45</v>
      </c>
      <c r="F1464" s="450" t="s">
        <v>20056</v>
      </c>
    </row>
    <row r="1465" spans="1:6" ht="45" customHeight="1">
      <c r="A1465" s="447">
        <v>89291</v>
      </c>
      <c r="B1465" s="448" t="s">
        <v>381</v>
      </c>
      <c r="C1465" s="449" t="s">
        <v>2573</v>
      </c>
      <c r="D1465" s="450">
        <v>35.370000000000005</v>
      </c>
      <c r="E1465" s="450">
        <v>22.09</v>
      </c>
      <c r="F1465" s="450" t="s">
        <v>14067</v>
      </c>
    </row>
    <row r="1466" spans="1:6" ht="45" customHeight="1">
      <c r="A1466" s="447">
        <v>89304</v>
      </c>
      <c r="B1466" s="448" t="s">
        <v>622</v>
      </c>
      <c r="C1466" s="449" t="s">
        <v>2573</v>
      </c>
      <c r="D1466" s="450">
        <v>34.519999999999996</v>
      </c>
      <c r="E1466" s="450">
        <v>21.38</v>
      </c>
      <c r="F1466" s="450" t="s">
        <v>17303</v>
      </c>
    </row>
    <row r="1467" spans="1:6" ht="45" customHeight="1">
      <c r="A1467" s="447">
        <v>89305</v>
      </c>
      <c r="B1467" s="448" t="s">
        <v>623</v>
      </c>
      <c r="C1467" s="449" t="s">
        <v>2573</v>
      </c>
      <c r="D1467" s="450">
        <v>35.36</v>
      </c>
      <c r="E1467" s="450">
        <v>23.5</v>
      </c>
      <c r="F1467" s="450" t="s">
        <v>20066</v>
      </c>
    </row>
    <row r="1468" spans="1:6" ht="45" customHeight="1">
      <c r="A1468" s="447">
        <v>89288</v>
      </c>
      <c r="B1468" s="448" t="s">
        <v>378</v>
      </c>
      <c r="C1468" s="449" t="s">
        <v>2573</v>
      </c>
      <c r="D1468" s="450">
        <v>30.59</v>
      </c>
      <c r="E1468" s="450">
        <v>13.52</v>
      </c>
      <c r="F1468" s="450" t="s">
        <v>20054</v>
      </c>
    </row>
    <row r="1469" spans="1:6" ht="45" customHeight="1">
      <c r="A1469" s="447">
        <v>89289</v>
      </c>
      <c r="B1469" s="448" t="s">
        <v>379</v>
      </c>
      <c r="C1469" s="449" t="s">
        <v>2573</v>
      </c>
      <c r="D1469" s="450">
        <v>31.18</v>
      </c>
      <c r="E1469" s="450">
        <v>15.01</v>
      </c>
      <c r="F1469" s="450" t="s">
        <v>20055</v>
      </c>
    </row>
    <row r="1470" spans="1:6" ht="45" customHeight="1">
      <c r="A1470" s="447">
        <v>89300</v>
      </c>
      <c r="B1470" s="448" t="s">
        <v>618</v>
      </c>
      <c r="C1470" s="449" t="s">
        <v>2573</v>
      </c>
      <c r="D1470" s="450">
        <v>32.74</v>
      </c>
      <c r="E1470" s="450">
        <v>18.71</v>
      </c>
      <c r="F1470" s="450" t="s">
        <v>20063</v>
      </c>
    </row>
    <row r="1471" spans="1:6" ht="45" customHeight="1">
      <c r="A1471" s="447">
        <v>89301</v>
      </c>
      <c r="B1471" s="448" t="s">
        <v>619</v>
      </c>
      <c r="C1471" s="449" t="s">
        <v>2573</v>
      </c>
      <c r="D1471" s="450">
        <v>33.589999999999996</v>
      </c>
      <c r="E1471" s="450">
        <v>20.82</v>
      </c>
      <c r="F1471" s="450" t="s">
        <v>20064</v>
      </c>
    </row>
    <row r="1472" spans="1:6" ht="45" customHeight="1">
      <c r="A1472" s="447">
        <v>89284</v>
      </c>
      <c r="B1472" s="448" t="s">
        <v>375</v>
      </c>
      <c r="C1472" s="449" t="s">
        <v>2573</v>
      </c>
      <c r="D1472" s="450">
        <v>29.300000000000004</v>
      </c>
      <c r="E1472" s="450">
        <v>12.33</v>
      </c>
      <c r="F1472" s="450" t="s">
        <v>14602</v>
      </c>
    </row>
    <row r="1473" spans="1:6" ht="45" customHeight="1">
      <c r="A1473" s="447">
        <v>89285</v>
      </c>
      <c r="B1473" s="448" t="s">
        <v>376</v>
      </c>
      <c r="C1473" s="449" t="s">
        <v>2573</v>
      </c>
      <c r="D1473" s="450">
        <v>29.89</v>
      </c>
      <c r="E1473" s="450">
        <v>13.82</v>
      </c>
      <c r="F1473" s="450" t="s">
        <v>12135</v>
      </c>
    </row>
    <row r="1474" spans="1:6" ht="45" customHeight="1">
      <c r="A1474" s="447">
        <v>89302</v>
      </c>
      <c r="B1474" s="448" t="s">
        <v>620</v>
      </c>
      <c r="C1474" s="449" t="s">
        <v>2573</v>
      </c>
      <c r="D1474" s="450">
        <v>37.909999999999997</v>
      </c>
      <c r="E1474" s="450">
        <v>25.76</v>
      </c>
      <c r="F1474" s="450" t="s">
        <v>20065</v>
      </c>
    </row>
    <row r="1475" spans="1:6" ht="45" customHeight="1">
      <c r="A1475" s="447">
        <v>89303</v>
      </c>
      <c r="B1475" s="448" t="s">
        <v>621</v>
      </c>
      <c r="C1475" s="449" t="s">
        <v>2573</v>
      </c>
      <c r="D1475" s="450">
        <v>38.75</v>
      </c>
      <c r="E1475" s="450">
        <v>27.88</v>
      </c>
      <c r="F1475" s="450" t="s">
        <v>14739</v>
      </c>
    </row>
    <row r="1476" spans="1:6" ht="45" customHeight="1">
      <c r="A1476" s="447">
        <v>89286</v>
      </c>
      <c r="B1476" s="448" t="s">
        <v>377</v>
      </c>
      <c r="C1476" s="449" t="s">
        <v>2573</v>
      </c>
      <c r="D1476" s="450">
        <v>33.61</v>
      </c>
      <c r="E1476" s="450">
        <v>17.059999999999999</v>
      </c>
      <c r="F1476" s="450" t="s">
        <v>20052</v>
      </c>
    </row>
    <row r="1477" spans="1:6" ht="45" customHeight="1">
      <c r="A1477" s="447">
        <v>89287</v>
      </c>
      <c r="B1477" s="448" t="s">
        <v>3465</v>
      </c>
      <c r="C1477" s="449" t="s">
        <v>2573</v>
      </c>
      <c r="D1477" s="450">
        <v>34.200000000000003</v>
      </c>
      <c r="E1477" s="450">
        <v>18.55</v>
      </c>
      <c r="F1477" s="450" t="s">
        <v>20053</v>
      </c>
    </row>
    <row r="1478" spans="1:6" ht="45" customHeight="1">
      <c r="A1478" s="447">
        <v>89298</v>
      </c>
      <c r="B1478" s="448" t="s">
        <v>616</v>
      </c>
      <c r="C1478" s="449" t="s">
        <v>2573</v>
      </c>
      <c r="D1478" s="450">
        <v>35.150000000000006</v>
      </c>
      <c r="E1478" s="450">
        <v>21.09</v>
      </c>
      <c r="F1478" s="450" t="s">
        <v>15845</v>
      </c>
    </row>
    <row r="1479" spans="1:6" ht="45" customHeight="1">
      <c r="A1479" s="447">
        <v>89299</v>
      </c>
      <c r="B1479" s="448" t="s">
        <v>617</v>
      </c>
      <c r="C1479" s="449" t="s">
        <v>2573</v>
      </c>
      <c r="D1479" s="450">
        <v>35.99</v>
      </c>
      <c r="E1479" s="450">
        <v>23.21</v>
      </c>
      <c r="F1479" s="450" t="s">
        <v>12837</v>
      </c>
    </row>
    <row r="1480" spans="1:6" ht="45" customHeight="1">
      <c r="A1480" s="447">
        <v>89282</v>
      </c>
      <c r="B1480" s="448" t="s">
        <v>373</v>
      </c>
      <c r="C1480" s="449" t="s">
        <v>2573</v>
      </c>
      <c r="D1480" s="450">
        <v>31.699999999999996</v>
      </c>
      <c r="E1480" s="450">
        <v>14.71</v>
      </c>
      <c r="F1480" s="450" t="s">
        <v>12235</v>
      </c>
    </row>
    <row r="1481" spans="1:6" ht="45" customHeight="1">
      <c r="A1481" s="447">
        <v>89283</v>
      </c>
      <c r="B1481" s="448" t="s">
        <v>374</v>
      </c>
      <c r="C1481" s="449" t="s">
        <v>2573</v>
      </c>
      <c r="D1481" s="450">
        <v>32.299999999999997</v>
      </c>
      <c r="E1481" s="450">
        <v>16.190000000000001</v>
      </c>
      <c r="F1481" s="450" t="s">
        <v>20051</v>
      </c>
    </row>
    <row r="1482" spans="1:6">
      <c r="A1482" s="442"/>
      <c r="B1482" s="446" t="s">
        <v>2207</v>
      </c>
      <c r="C1482" s="444"/>
      <c r="D1482" s="445" t="s">
        <v>2587</v>
      </c>
      <c r="E1482" s="445" t="s">
        <v>2587</v>
      </c>
      <c r="F1482" s="445"/>
    </row>
    <row r="1483" spans="1:6" ht="30" customHeight="1">
      <c r="A1483" s="447" t="s">
        <v>2208</v>
      </c>
      <c r="B1483" s="448" t="s">
        <v>3466</v>
      </c>
      <c r="C1483" s="449" t="s">
        <v>2573</v>
      </c>
      <c r="D1483" s="450">
        <v>53.33</v>
      </c>
      <c r="E1483" s="450">
        <v>6.58</v>
      </c>
      <c r="F1483" s="450" t="s">
        <v>20163</v>
      </c>
    </row>
    <row r="1484" spans="1:6" ht="30" customHeight="1">
      <c r="A1484" s="447" t="s">
        <v>2273</v>
      </c>
      <c r="B1484" s="448" t="s">
        <v>3467</v>
      </c>
      <c r="C1484" s="449" t="s">
        <v>2573</v>
      </c>
      <c r="D1484" s="450">
        <v>110.02</v>
      </c>
      <c r="E1484" s="450">
        <v>12.42</v>
      </c>
      <c r="F1484" s="450" t="s">
        <v>20164</v>
      </c>
    </row>
    <row r="1485" spans="1:6">
      <c r="A1485" s="442"/>
      <c r="B1485" s="446" t="s">
        <v>664</v>
      </c>
      <c r="C1485" s="444"/>
      <c r="D1485" s="445" t="s">
        <v>2587</v>
      </c>
      <c r="E1485" s="445" t="s">
        <v>2587</v>
      </c>
      <c r="F1485" s="445"/>
    </row>
    <row r="1486" spans="1:6" ht="30" customHeight="1">
      <c r="A1486" s="447">
        <v>95465</v>
      </c>
      <c r="B1486" s="448" t="s">
        <v>3468</v>
      </c>
      <c r="C1486" s="449" t="s">
        <v>2573</v>
      </c>
      <c r="D1486" s="450">
        <v>87.759999999999991</v>
      </c>
      <c r="E1486" s="450">
        <v>29.04</v>
      </c>
      <c r="F1486" s="450" t="s">
        <v>20075</v>
      </c>
    </row>
    <row r="1487" spans="1:6">
      <c r="A1487" s="442"/>
      <c r="B1487" s="446" t="s">
        <v>2281</v>
      </c>
      <c r="C1487" s="444"/>
      <c r="D1487" s="445" t="s">
        <v>2587</v>
      </c>
      <c r="E1487" s="445" t="s">
        <v>2587</v>
      </c>
      <c r="F1487" s="445"/>
    </row>
    <row r="1488" spans="1:6" ht="30" customHeight="1">
      <c r="A1488" s="447" t="s">
        <v>2282</v>
      </c>
      <c r="B1488" s="448" t="s">
        <v>3469</v>
      </c>
      <c r="C1488" s="449" t="s">
        <v>2573</v>
      </c>
      <c r="D1488" s="450">
        <v>88.3</v>
      </c>
      <c r="E1488" s="450">
        <v>24.02</v>
      </c>
      <c r="F1488" s="450" t="s">
        <v>20092</v>
      </c>
    </row>
    <row r="1489" spans="1:6" ht="30" customHeight="1">
      <c r="A1489" s="447" t="s">
        <v>2283</v>
      </c>
      <c r="B1489" s="448" t="s">
        <v>3470</v>
      </c>
      <c r="C1489" s="449" t="s">
        <v>2573</v>
      </c>
      <c r="D1489" s="450">
        <v>88.46</v>
      </c>
      <c r="E1489" s="450">
        <v>24.01</v>
      </c>
      <c r="F1489" s="450" t="s">
        <v>20093</v>
      </c>
    </row>
    <row r="1490" spans="1:6" ht="30" customHeight="1">
      <c r="A1490" s="447" t="s">
        <v>2284</v>
      </c>
      <c r="B1490" s="448" t="s">
        <v>3471</v>
      </c>
      <c r="C1490" s="449" t="s">
        <v>2573</v>
      </c>
      <c r="D1490" s="450">
        <v>166.31</v>
      </c>
      <c r="E1490" s="450">
        <v>28.44</v>
      </c>
      <c r="F1490" s="450" t="s">
        <v>20094</v>
      </c>
    </row>
    <row r="1491" spans="1:6">
      <c r="A1491" s="442"/>
      <c r="B1491" s="446" t="s">
        <v>2274</v>
      </c>
      <c r="C1491" s="444"/>
      <c r="D1491" s="445" t="s">
        <v>2587</v>
      </c>
      <c r="E1491" s="445" t="s">
        <v>2587</v>
      </c>
      <c r="F1491" s="445"/>
    </row>
    <row r="1492" spans="1:6" ht="45" customHeight="1">
      <c r="A1492" s="447">
        <v>72139</v>
      </c>
      <c r="B1492" s="448" t="s">
        <v>3472</v>
      </c>
      <c r="C1492" s="449" t="s">
        <v>2573</v>
      </c>
      <c r="D1492" s="450">
        <v>323.24</v>
      </c>
      <c r="E1492" s="450">
        <v>111.44</v>
      </c>
      <c r="F1492" s="450" t="s">
        <v>20124</v>
      </c>
    </row>
    <row r="1493" spans="1:6" ht="45" customHeight="1">
      <c r="A1493" s="447">
        <v>72176</v>
      </c>
      <c r="B1493" s="448" t="s">
        <v>3473</v>
      </c>
      <c r="C1493" s="449" t="s">
        <v>2573</v>
      </c>
      <c r="D1493" s="450">
        <v>328.99</v>
      </c>
      <c r="E1493" s="450">
        <v>111.44</v>
      </c>
      <c r="F1493" s="450" t="s">
        <v>20126</v>
      </c>
    </row>
    <row r="1494" spans="1:6" ht="45" customHeight="1">
      <c r="A1494" s="447">
        <v>72175</v>
      </c>
      <c r="B1494" s="448" t="s">
        <v>3474</v>
      </c>
      <c r="C1494" s="449" t="s">
        <v>2573</v>
      </c>
      <c r="D1494" s="450">
        <v>326.24</v>
      </c>
      <c r="E1494" s="450">
        <v>111.44</v>
      </c>
      <c r="F1494" s="450" t="s">
        <v>20125</v>
      </c>
    </row>
    <row r="1495" spans="1:6">
      <c r="A1495" s="442"/>
      <c r="B1495" s="446" t="s">
        <v>2285</v>
      </c>
      <c r="C1495" s="444"/>
      <c r="D1495" s="445" t="s">
        <v>2587</v>
      </c>
      <c r="E1495" s="445" t="s">
        <v>2587</v>
      </c>
      <c r="F1495" s="445"/>
    </row>
    <row r="1496" spans="1:6">
      <c r="A1496" s="442"/>
      <c r="B1496" s="446" t="s">
        <v>2286</v>
      </c>
      <c r="C1496" s="444"/>
      <c r="D1496" s="445" t="s">
        <v>2587</v>
      </c>
      <c r="E1496" s="445" t="s">
        <v>2587</v>
      </c>
      <c r="F1496" s="445"/>
    </row>
    <row r="1497" spans="1:6" ht="30" customHeight="1">
      <c r="A1497" s="447">
        <v>93200</v>
      </c>
      <c r="B1497" s="448" t="s">
        <v>3475</v>
      </c>
      <c r="C1497" s="449" t="s">
        <v>2572</v>
      </c>
      <c r="D1497" s="450">
        <v>0.96</v>
      </c>
      <c r="E1497" s="450">
        <v>1.08</v>
      </c>
      <c r="F1497" s="450" t="s">
        <v>15938</v>
      </c>
    </row>
    <row r="1498" spans="1:6" ht="30" customHeight="1">
      <c r="A1498" s="447">
        <v>93201</v>
      </c>
      <c r="B1498" s="448" t="s">
        <v>3476</v>
      </c>
      <c r="C1498" s="449" t="s">
        <v>2572</v>
      </c>
      <c r="D1498" s="450">
        <v>1.5800000000000005</v>
      </c>
      <c r="E1498" s="450">
        <v>3.11</v>
      </c>
      <c r="F1498" s="450" t="s">
        <v>17626</v>
      </c>
    </row>
    <row r="1499" spans="1:6" ht="15" customHeight="1">
      <c r="A1499" s="447">
        <v>93202</v>
      </c>
      <c r="B1499" s="448" t="s">
        <v>3477</v>
      </c>
      <c r="C1499" s="449" t="s">
        <v>2572</v>
      </c>
      <c r="D1499" s="450">
        <v>7.4699999999999989</v>
      </c>
      <c r="E1499" s="450">
        <v>10.25</v>
      </c>
      <c r="F1499" s="450" t="s">
        <v>16208</v>
      </c>
    </row>
    <row r="1500" spans="1:6" ht="30" customHeight="1">
      <c r="A1500" s="447">
        <v>93203</v>
      </c>
      <c r="B1500" s="448" t="s">
        <v>17627</v>
      </c>
      <c r="C1500" s="449" t="s">
        <v>2572</v>
      </c>
      <c r="D1500" s="450">
        <v>8.08</v>
      </c>
      <c r="E1500" s="450">
        <v>1.43</v>
      </c>
      <c r="F1500" s="450" t="s">
        <v>13813</v>
      </c>
    </row>
    <row r="1501" spans="1:6">
      <c r="A1501" s="442"/>
      <c r="B1501" s="446" t="s">
        <v>1219</v>
      </c>
      <c r="C1501" s="444"/>
      <c r="D1501" s="445" t="s">
        <v>2587</v>
      </c>
      <c r="E1501" s="445" t="s">
        <v>2587</v>
      </c>
      <c r="F1501" s="445"/>
    </row>
    <row r="1502" spans="1:6" ht="15" customHeight="1">
      <c r="A1502" s="447">
        <v>83518</v>
      </c>
      <c r="B1502" s="448" t="s">
        <v>846</v>
      </c>
      <c r="C1502" s="449" t="s">
        <v>2568</v>
      </c>
      <c r="D1502" s="450">
        <v>221.53999999999996</v>
      </c>
      <c r="E1502" s="450">
        <v>109.29</v>
      </c>
      <c r="F1502" s="450" t="s">
        <v>17607</v>
      </c>
    </row>
    <row r="1503" spans="1:6" ht="30" customHeight="1">
      <c r="A1503" s="447">
        <v>95474</v>
      </c>
      <c r="B1503" s="448" t="s">
        <v>3478</v>
      </c>
      <c r="C1503" s="449" t="s">
        <v>2568</v>
      </c>
      <c r="D1503" s="450">
        <v>362.39</v>
      </c>
      <c r="E1503" s="450">
        <v>210.01</v>
      </c>
      <c r="F1503" s="450" t="s">
        <v>20050</v>
      </c>
    </row>
    <row r="1504" spans="1:6" ht="15" customHeight="1">
      <c r="A1504" s="447">
        <v>95467</v>
      </c>
      <c r="B1504" s="448" t="s">
        <v>845</v>
      </c>
      <c r="C1504" s="449" t="s">
        <v>2568</v>
      </c>
      <c r="D1504" s="450">
        <v>183.73000000000002</v>
      </c>
      <c r="E1504" s="450">
        <v>182.14</v>
      </c>
      <c r="F1504" s="450" t="s">
        <v>17608</v>
      </c>
    </row>
    <row r="1505" spans="1:6">
      <c r="A1505" s="442"/>
      <c r="B1505" s="443" t="s">
        <v>665</v>
      </c>
      <c r="C1505" s="444"/>
      <c r="D1505" s="445" t="s">
        <v>2587</v>
      </c>
      <c r="E1505" s="445" t="s">
        <v>2587</v>
      </c>
      <c r="F1505" s="445"/>
    </row>
    <row r="1506" spans="1:6">
      <c r="A1506" s="442"/>
      <c r="B1506" s="446" t="s">
        <v>666</v>
      </c>
      <c r="C1506" s="444"/>
      <c r="D1506" s="445" t="s">
        <v>2587</v>
      </c>
      <c r="E1506" s="445" t="s">
        <v>2587</v>
      </c>
      <c r="F1506" s="445"/>
    </row>
    <row r="1507" spans="1:6" ht="15" customHeight="1">
      <c r="A1507" s="447">
        <v>72178</v>
      </c>
      <c r="B1507" s="448" t="s">
        <v>3479</v>
      </c>
      <c r="C1507" s="449" t="s">
        <v>2573</v>
      </c>
      <c r="D1507" s="450">
        <v>6.32</v>
      </c>
      <c r="E1507" s="450">
        <v>16.21</v>
      </c>
      <c r="F1507" s="450" t="s">
        <v>11939</v>
      </c>
    </row>
    <row r="1508" spans="1:6" ht="30" customHeight="1">
      <c r="A1508" s="447">
        <v>97637</v>
      </c>
      <c r="B1508" s="448" t="s">
        <v>20802</v>
      </c>
      <c r="C1508" s="449" t="s">
        <v>2573</v>
      </c>
      <c r="D1508" s="450">
        <v>0.52</v>
      </c>
      <c r="E1508" s="450">
        <v>1.65</v>
      </c>
      <c r="F1508" s="450" t="s">
        <v>11589</v>
      </c>
    </row>
    <row r="1509" spans="1:6" ht="30" customHeight="1">
      <c r="A1509" s="447">
        <v>97638</v>
      </c>
      <c r="B1509" s="448" t="s">
        <v>20803</v>
      </c>
      <c r="C1509" s="449" t="s">
        <v>2573</v>
      </c>
      <c r="D1509" s="450">
        <v>1.7200000000000006</v>
      </c>
      <c r="E1509" s="450">
        <v>4.5999999999999996</v>
      </c>
      <c r="F1509" s="450" t="s">
        <v>16094</v>
      </c>
    </row>
    <row r="1510" spans="1:6" ht="30" customHeight="1">
      <c r="A1510" s="447">
        <v>97639</v>
      </c>
      <c r="B1510" s="448" t="s">
        <v>20804</v>
      </c>
      <c r="C1510" s="449" t="s">
        <v>2573</v>
      </c>
      <c r="D1510" s="450">
        <v>4.3100000000000005</v>
      </c>
      <c r="E1510" s="450">
        <v>11.17</v>
      </c>
      <c r="F1510" s="450" t="s">
        <v>13746</v>
      </c>
    </row>
    <row r="1511" spans="1:6" ht="30" customHeight="1">
      <c r="A1511" s="447">
        <v>72179</v>
      </c>
      <c r="B1511" s="448" t="s">
        <v>1838</v>
      </c>
      <c r="C1511" s="449" t="s">
        <v>2573</v>
      </c>
      <c r="D1511" s="450">
        <v>13.229999999999997</v>
      </c>
      <c r="E1511" s="450">
        <v>40.590000000000003</v>
      </c>
      <c r="F1511" s="450" t="s">
        <v>18176</v>
      </c>
    </row>
    <row r="1512" spans="1:6" ht="30" customHeight="1">
      <c r="A1512" s="447">
        <v>72180</v>
      </c>
      <c r="B1512" s="448" t="s">
        <v>1839</v>
      </c>
      <c r="C1512" s="449" t="s">
        <v>2573</v>
      </c>
      <c r="D1512" s="450">
        <v>4.9000000000000004</v>
      </c>
      <c r="E1512" s="450">
        <v>10.09</v>
      </c>
      <c r="F1512" s="450" t="s">
        <v>20127</v>
      </c>
    </row>
    <row r="1513" spans="1:6" ht="30" customHeight="1">
      <c r="A1513" s="447">
        <v>72181</v>
      </c>
      <c r="B1513" s="448" t="s">
        <v>1840</v>
      </c>
      <c r="C1513" s="449" t="s">
        <v>2573</v>
      </c>
      <c r="D1513" s="450">
        <v>10.34</v>
      </c>
      <c r="E1513" s="450">
        <v>20.03</v>
      </c>
      <c r="F1513" s="450" t="s">
        <v>11272</v>
      </c>
    </row>
    <row r="1514" spans="1:6">
      <c r="A1514" s="442"/>
      <c r="B1514" s="446" t="s">
        <v>667</v>
      </c>
      <c r="C1514" s="444"/>
      <c r="D1514" s="445" t="s">
        <v>2587</v>
      </c>
      <c r="E1514" s="445" t="s">
        <v>2587</v>
      </c>
      <c r="F1514" s="445"/>
    </row>
    <row r="1515" spans="1:6" ht="30" customHeight="1">
      <c r="A1515" s="447" t="s">
        <v>2982</v>
      </c>
      <c r="B1515" s="448" t="s">
        <v>1841</v>
      </c>
      <c r="C1515" s="449" t="s">
        <v>2573</v>
      </c>
      <c r="D1515" s="450">
        <v>120.38000000000002</v>
      </c>
      <c r="E1515" s="450">
        <v>183.91</v>
      </c>
      <c r="F1515" s="450" t="s">
        <v>20128</v>
      </c>
    </row>
    <row r="1516" spans="1:6" ht="30" customHeight="1">
      <c r="A1516" s="447" t="s">
        <v>2983</v>
      </c>
      <c r="B1516" s="448" t="s">
        <v>1842</v>
      </c>
      <c r="C1516" s="449" t="s">
        <v>2573</v>
      </c>
      <c r="D1516" s="450">
        <v>314.74</v>
      </c>
      <c r="E1516" s="450">
        <v>120.38</v>
      </c>
      <c r="F1516" s="450" t="s">
        <v>20130</v>
      </c>
    </row>
    <row r="1517" spans="1:6" ht="30" customHeight="1">
      <c r="A1517" s="447">
        <v>79627</v>
      </c>
      <c r="B1517" s="448" t="s">
        <v>1843</v>
      </c>
      <c r="C1517" s="449" t="s">
        <v>2573</v>
      </c>
      <c r="D1517" s="450">
        <v>391.71000000000004</v>
      </c>
      <c r="E1517" s="450">
        <v>120.36</v>
      </c>
      <c r="F1517" s="450" t="s">
        <v>20131</v>
      </c>
    </row>
    <row r="1518" spans="1:6" ht="30" customHeight="1">
      <c r="A1518" s="447" t="s">
        <v>2984</v>
      </c>
      <c r="B1518" s="448" t="s">
        <v>1844</v>
      </c>
      <c r="C1518" s="449" t="s">
        <v>2573</v>
      </c>
      <c r="D1518" s="450">
        <v>98.66</v>
      </c>
      <c r="E1518" s="450">
        <v>104.56</v>
      </c>
      <c r="F1518" s="450" t="s">
        <v>20129</v>
      </c>
    </row>
    <row r="1519" spans="1:6">
      <c r="A1519" s="442"/>
      <c r="B1519" s="446" t="s">
        <v>668</v>
      </c>
      <c r="C1519" s="444"/>
      <c r="D1519" s="445" t="s">
        <v>2587</v>
      </c>
      <c r="E1519" s="445" t="s">
        <v>2587</v>
      </c>
      <c r="F1519" s="445"/>
    </row>
    <row r="1520" spans="1:6">
      <c r="A1520" s="442"/>
      <c r="B1520" s="446" t="s">
        <v>2985</v>
      </c>
      <c r="C1520" s="444"/>
      <c r="D1520" s="445" t="s">
        <v>2587</v>
      </c>
      <c r="E1520" s="445" t="s">
        <v>2587</v>
      </c>
      <c r="F1520" s="445"/>
    </row>
    <row r="1521" spans="1:6" ht="30" customHeight="1">
      <c r="A1521" s="447">
        <v>96358</v>
      </c>
      <c r="B1521" s="448" t="s">
        <v>20132</v>
      </c>
      <c r="C1521" s="449" t="s">
        <v>2573</v>
      </c>
      <c r="D1521" s="450">
        <v>70.569999999999993</v>
      </c>
      <c r="E1521" s="450">
        <v>9.82</v>
      </c>
      <c r="F1521" s="450" t="s">
        <v>12612</v>
      </c>
    </row>
    <row r="1522" spans="1:6" ht="30" customHeight="1">
      <c r="A1522" s="447">
        <v>96359</v>
      </c>
      <c r="B1522" s="448" t="s">
        <v>20133</v>
      </c>
      <c r="C1522" s="449" t="s">
        <v>2573</v>
      </c>
      <c r="D1522" s="450">
        <v>76.81</v>
      </c>
      <c r="E1522" s="450">
        <v>11.32</v>
      </c>
      <c r="F1522" s="450" t="s">
        <v>20134</v>
      </c>
    </row>
    <row r="1523" spans="1:6" ht="30" customHeight="1">
      <c r="A1523" s="447">
        <v>96360</v>
      </c>
      <c r="B1523" s="448" t="s">
        <v>20135</v>
      </c>
      <c r="C1523" s="449" t="s">
        <v>2573</v>
      </c>
      <c r="D1523" s="450">
        <v>88.3</v>
      </c>
      <c r="E1523" s="450">
        <v>12.44</v>
      </c>
      <c r="F1523" s="450" t="s">
        <v>20136</v>
      </c>
    </row>
    <row r="1524" spans="1:6" ht="30" customHeight="1">
      <c r="A1524" s="447">
        <v>96361</v>
      </c>
      <c r="B1524" s="448" t="s">
        <v>20137</v>
      </c>
      <c r="C1524" s="449" t="s">
        <v>2573</v>
      </c>
      <c r="D1524" s="450">
        <v>100.63</v>
      </c>
      <c r="E1524" s="450">
        <v>15.06</v>
      </c>
      <c r="F1524" s="450" t="s">
        <v>20138</v>
      </c>
    </row>
    <row r="1525" spans="1:6" ht="45" customHeight="1">
      <c r="A1525" s="447">
        <v>96362</v>
      </c>
      <c r="B1525" s="448" t="s">
        <v>20139</v>
      </c>
      <c r="C1525" s="449" t="s">
        <v>2573</v>
      </c>
      <c r="D1525" s="450">
        <v>94.61</v>
      </c>
      <c r="E1525" s="450">
        <v>11.55</v>
      </c>
      <c r="F1525" s="450" t="s">
        <v>20140</v>
      </c>
    </row>
    <row r="1526" spans="1:6" ht="45" customHeight="1">
      <c r="A1526" s="447">
        <v>96363</v>
      </c>
      <c r="B1526" s="448" t="s">
        <v>20141</v>
      </c>
      <c r="C1526" s="449" t="s">
        <v>2573</v>
      </c>
      <c r="D1526" s="450">
        <v>100.96000000000001</v>
      </c>
      <c r="E1526" s="450">
        <v>13.29</v>
      </c>
      <c r="F1526" s="450" t="s">
        <v>20142</v>
      </c>
    </row>
    <row r="1527" spans="1:6" ht="45" customHeight="1">
      <c r="A1527" s="447">
        <v>96364</v>
      </c>
      <c r="B1527" s="448" t="s">
        <v>20143</v>
      </c>
      <c r="C1527" s="449" t="s">
        <v>2573</v>
      </c>
      <c r="D1527" s="450">
        <v>112.34</v>
      </c>
      <c r="E1527" s="450">
        <v>14.17</v>
      </c>
      <c r="F1527" s="450" t="s">
        <v>20144</v>
      </c>
    </row>
    <row r="1528" spans="1:6" ht="45" customHeight="1">
      <c r="A1528" s="447">
        <v>96365</v>
      </c>
      <c r="B1528" s="448" t="s">
        <v>20145</v>
      </c>
      <c r="C1528" s="449" t="s">
        <v>2573</v>
      </c>
      <c r="D1528" s="450">
        <v>124.77000000000001</v>
      </c>
      <c r="E1528" s="450">
        <v>17.03</v>
      </c>
      <c r="F1528" s="450" t="s">
        <v>20146</v>
      </c>
    </row>
    <row r="1529" spans="1:6" ht="30" customHeight="1">
      <c r="A1529" s="447">
        <v>96366</v>
      </c>
      <c r="B1529" s="448" t="s">
        <v>20147</v>
      </c>
      <c r="C1529" s="449" t="s">
        <v>2573</v>
      </c>
      <c r="D1529" s="450">
        <v>118.67999999999999</v>
      </c>
      <c r="E1529" s="450">
        <v>13.27</v>
      </c>
      <c r="F1529" s="450" t="s">
        <v>20148</v>
      </c>
    </row>
    <row r="1530" spans="1:6" ht="30" customHeight="1">
      <c r="A1530" s="447">
        <v>96367</v>
      </c>
      <c r="B1530" s="448" t="s">
        <v>20149</v>
      </c>
      <c r="C1530" s="449" t="s">
        <v>2573</v>
      </c>
      <c r="D1530" s="450">
        <v>125.09000000000002</v>
      </c>
      <c r="E1530" s="450">
        <v>15.27</v>
      </c>
      <c r="F1530" s="450" t="s">
        <v>20150</v>
      </c>
    </row>
    <row r="1531" spans="1:6" ht="30" customHeight="1">
      <c r="A1531" s="447">
        <v>96368</v>
      </c>
      <c r="B1531" s="448" t="s">
        <v>20151</v>
      </c>
      <c r="C1531" s="449" t="s">
        <v>2573</v>
      </c>
      <c r="D1531" s="450">
        <v>136.4</v>
      </c>
      <c r="E1531" s="450">
        <v>15.9</v>
      </c>
      <c r="F1531" s="450" t="s">
        <v>20152</v>
      </c>
    </row>
    <row r="1532" spans="1:6" ht="30" customHeight="1">
      <c r="A1532" s="447">
        <v>96369</v>
      </c>
      <c r="B1532" s="448" t="s">
        <v>20153</v>
      </c>
      <c r="C1532" s="449" t="s">
        <v>2573</v>
      </c>
      <c r="D1532" s="450">
        <v>148.91999999999999</v>
      </c>
      <c r="E1532" s="450">
        <v>19</v>
      </c>
      <c r="F1532" s="450" t="s">
        <v>20154</v>
      </c>
    </row>
    <row r="1533" spans="1:6" ht="30" customHeight="1">
      <c r="A1533" s="447">
        <v>96370</v>
      </c>
      <c r="B1533" s="448" t="s">
        <v>20155</v>
      </c>
      <c r="C1533" s="449" t="s">
        <v>2573</v>
      </c>
      <c r="D1533" s="450">
        <v>44.32</v>
      </c>
      <c r="E1533" s="450">
        <v>6.55</v>
      </c>
      <c r="F1533" s="450" t="s">
        <v>20156</v>
      </c>
    </row>
    <row r="1534" spans="1:6" ht="30" customHeight="1">
      <c r="A1534" s="447">
        <v>96371</v>
      </c>
      <c r="B1534" s="448" t="s">
        <v>20157</v>
      </c>
      <c r="C1534" s="449" t="s">
        <v>2573</v>
      </c>
      <c r="D1534" s="450">
        <v>50.5</v>
      </c>
      <c r="E1534" s="450">
        <v>7.92</v>
      </c>
      <c r="F1534" s="450" t="s">
        <v>15063</v>
      </c>
    </row>
    <row r="1535" spans="1:6" ht="15" customHeight="1">
      <c r="A1535" s="447">
        <v>96372</v>
      </c>
      <c r="B1535" s="448" t="s">
        <v>20158</v>
      </c>
      <c r="C1535" s="449" t="s">
        <v>2573</v>
      </c>
      <c r="D1535" s="450">
        <v>23.009999999999998</v>
      </c>
      <c r="E1535" s="450">
        <v>1.21</v>
      </c>
      <c r="F1535" s="450" t="s">
        <v>20159</v>
      </c>
    </row>
    <row r="1536" spans="1:6" ht="15" customHeight="1">
      <c r="A1536" s="447">
        <v>96373</v>
      </c>
      <c r="B1536" s="448" t="s">
        <v>20160</v>
      </c>
      <c r="C1536" s="449" t="s">
        <v>2572</v>
      </c>
      <c r="D1536" s="450">
        <v>6.31</v>
      </c>
      <c r="E1536" s="450">
        <v>1.1200000000000001</v>
      </c>
      <c r="F1536" s="450" t="s">
        <v>12285</v>
      </c>
    </row>
    <row r="1537" spans="1:6" ht="15" customHeight="1">
      <c r="A1537" s="447">
        <v>96374</v>
      </c>
      <c r="B1537" s="448" t="s">
        <v>20161</v>
      </c>
      <c r="C1537" s="449" t="s">
        <v>2572</v>
      </c>
      <c r="D1537" s="450">
        <v>19.8</v>
      </c>
      <c r="E1537" s="450">
        <v>1.52</v>
      </c>
      <c r="F1537" s="450" t="s">
        <v>20162</v>
      </c>
    </row>
    <row r="1538" spans="1:6">
      <c r="A1538" s="442"/>
      <c r="B1538" s="443" t="s">
        <v>2986</v>
      </c>
      <c r="C1538" s="444"/>
      <c r="D1538" s="445" t="s">
        <v>2587</v>
      </c>
      <c r="E1538" s="445" t="s">
        <v>2587</v>
      </c>
      <c r="F1538" s="445"/>
    </row>
    <row r="1539" spans="1:6">
      <c r="A1539" s="442"/>
      <c r="B1539" s="446" t="s">
        <v>669</v>
      </c>
      <c r="C1539" s="444"/>
      <c r="D1539" s="445" t="s">
        <v>2587</v>
      </c>
      <c r="E1539" s="445" t="s">
        <v>2587</v>
      </c>
      <c r="F1539" s="445"/>
    </row>
    <row r="1540" spans="1:6" ht="15" customHeight="1">
      <c r="A1540" s="447">
        <v>55960</v>
      </c>
      <c r="B1540" s="448" t="s">
        <v>1403</v>
      </c>
      <c r="C1540" s="449" t="s">
        <v>2573</v>
      </c>
      <c r="D1540" s="450">
        <v>2.35</v>
      </c>
      <c r="E1540" s="450">
        <v>2.3199999999999998</v>
      </c>
      <c r="F1540" s="450">
        <v>4.67</v>
      </c>
    </row>
    <row r="1541" spans="1:6" ht="30" customHeight="1">
      <c r="A1541" s="447">
        <v>97647</v>
      </c>
      <c r="B1541" s="448" t="s">
        <v>20811</v>
      </c>
      <c r="C1541" s="449" t="s">
        <v>2573</v>
      </c>
      <c r="D1541" s="450">
        <v>0.62999999999999989</v>
      </c>
      <c r="E1541" s="450">
        <v>1.98</v>
      </c>
      <c r="F1541" s="450" t="s">
        <v>11763</v>
      </c>
    </row>
    <row r="1542" spans="1:6" ht="30" customHeight="1">
      <c r="A1542" s="447">
        <v>97648</v>
      </c>
      <c r="B1542" s="448" t="s">
        <v>20812</v>
      </c>
      <c r="C1542" s="449" t="s">
        <v>2573</v>
      </c>
      <c r="D1542" s="450">
        <v>0.31000000000000005</v>
      </c>
      <c r="E1542" s="450">
        <v>1.19</v>
      </c>
      <c r="F1542" s="450" t="s">
        <v>11449</v>
      </c>
    </row>
    <row r="1543" spans="1:6" ht="30" customHeight="1">
      <c r="A1543" s="447">
        <v>97649</v>
      </c>
      <c r="B1543" s="448" t="s">
        <v>20813</v>
      </c>
      <c r="C1543" s="449" t="s">
        <v>2573</v>
      </c>
      <c r="D1543" s="450">
        <v>1.0499999999999998</v>
      </c>
      <c r="E1543" s="450">
        <v>2.27</v>
      </c>
      <c r="F1543" s="450" t="s">
        <v>11298</v>
      </c>
    </row>
    <row r="1544" spans="1:6" ht="30" customHeight="1">
      <c r="A1544" s="447">
        <v>97650</v>
      </c>
      <c r="B1544" s="448" t="s">
        <v>20814</v>
      </c>
      <c r="C1544" s="449" t="s">
        <v>2573</v>
      </c>
      <c r="D1544" s="450">
        <v>1.5099999999999998</v>
      </c>
      <c r="E1544" s="450">
        <v>4.1100000000000003</v>
      </c>
      <c r="F1544" s="450" t="s">
        <v>11819</v>
      </c>
    </row>
    <row r="1545" spans="1:6" ht="30" customHeight="1">
      <c r="A1545" s="447">
        <v>97655</v>
      </c>
      <c r="B1545" s="448" t="s">
        <v>20823</v>
      </c>
      <c r="C1545" s="449" t="s">
        <v>2573</v>
      </c>
      <c r="D1545" s="450">
        <v>7.2100000000000009</v>
      </c>
      <c r="E1545" s="450">
        <v>9.0500000000000007</v>
      </c>
      <c r="F1545" s="450" t="s">
        <v>13412</v>
      </c>
    </row>
    <row r="1546" spans="1:6" ht="30" customHeight="1">
      <c r="A1546" s="447">
        <v>97651</v>
      </c>
      <c r="B1546" s="448" t="s">
        <v>20815</v>
      </c>
      <c r="C1546" s="449" t="s">
        <v>2570</v>
      </c>
      <c r="D1546" s="450">
        <v>18.32</v>
      </c>
      <c r="E1546" s="450">
        <v>44</v>
      </c>
      <c r="F1546" s="450" t="s">
        <v>20816</v>
      </c>
    </row>
    <row r="1547" spans="1:6" ht="30" customHeight="1">
      <c r="A1547" s="447">
        <v>97652</v>
      </c>
      <c r="B1547" s="448" t="s">
        <v>20817</v>
      </c>
      <c r="C1547" s="449" t="s">
        <v>2570</v>
      </c>
      <c r="D1547" s="450">
        <v>41.8</v>
      </c>
      <c r="E1547" s="450">
        <v>99.49</v>
      </c>
      <c r="F1547" s="450" t="s">
        <v>20818</v>
      </c>
    </row>
    <row r="1548" spans="1:6" ht="30" customHeight="1">
      <c r="A1548" s="447">
        <v>97653</v>
      </c>
      <c r="B1548" s="448" t="s">
        <v>20819</v>
      </c>
      <c r="C1548" s="449" t="s">
        <v>2570</v>
      </c>
      <c r="D1548" s="450">
        <v>67.37</v>
      </c>
      <c r="E1548" s="450">
        <v>33.380000000000003</v>
      </c>
      <c r="F1548" s="450" t="s">
        <v>20820</v>
      </c>
    </row>
    <row r="1549" spans="1:6" ht="30" customHeight="1">
      <c r="A1549" s="447">
        <v>97654</v>
      </c>
      <c r="B1549" s="448" t="s">
        <v>20821</v>
      </c>
      <c r="C1549" s="449" t="s">
        <v>2570</v>
      </c>
      <c r="D1549" s="450">
        <v>73.740000000000009</v>
      </c>
      <c r="E1549" s="450">
        <v>48.62</v>
      </c>
      <c r="F1549" s="450" t="s">
        <v>20822</v>
      </c>
    </row>
    <row r="1550" spans="1:6" ht="30" customHeight="1">
      <c r="A1550" s="447">
        <v>97656</v>
      </c>
      <c r="B1550" s="448" t="s">
        <v>20824</v>
      </c>
      <c r="C1550" s="449" t="s">
        <v>2570</v>
      </c>
      <c r="D1550" s="450">
        <v>68.019999999999982</v>
      </c>
      <c r="E1550" s="450">
        <v>94.9</v>
      </c>
      <c r="F1550" s="450" t="s">
        <v>20825</v>
      </c>
    </row>
    <row r="1551" spans="1:6" ht="30" customHeight="1">
      <c r="A1551" s="447">
        <v>97657</v>
      </c>
      <c r="B1551" s="448" t="s">
        <v>20826</v>
      </c>
      <c r="C1551" s="449" t="s">
        <v>2570</v>
      </c>
      <c r="D1551" s="450">
        <v>135.1</v>
      </c>
      <c r="E1551" s="450">
        <v>187.84</v>
      </c>
      <c r="F1551" s="450" t="s">
        <v>20827</v>
      </c>
    </row>
    <row r="1552" spans="1:6" ht="30" customHeight="1">
      <c r="A1552" s="447">
        <v>97658</v>
      </c>
      <c r="B1552" s="448" t="s">
        <v>20828</v>
      </c>
      <c r="C1552" s="449" t="s">
        <v>2570</v>
      </c>
      <c r="D1552" s="450">
        <v>84.03</v>
      </c>
      <c r="E1552" s="450">
        <v>56.25</v>
      </c>
      <c r="F1552" s="450" t="s">
        <v>16422</v>
      </c>
    </row>
    <row r="1553" spans="1:6" ht="30" customHeight="1">
      <c r="A1553" s="447">
        <v>97659</v>
      </c>
      <c r="B1553" s="448" t="s">
        <v>20829</v>
      </c>
      <c r="C1553" s="449" t="s">
        <v>2570</v>
      </c>
      <c r="D1553" s="450">
        <v>101.68999999999998</v>
      </c>
      <c r="E1553" s="450">
        <v>84.51</v>
      </c>
      <c r="F1553" s="450" t="s">
        <v>20830</v>
      </c>
    </row>
    <row r="1554" spans="1:6" ht="30" customHeight="1">
      <c r="A1554" s="447">
        <v>72085</v>
      </c>
      <c r="B1554" s="448" t="s">
        <v>1845</v>
      </c>
      <c r="C1554" s="449" t="s">
        <v>2572</v>
      </c>
      <c r="D1554" s="450">
        <v>0.40999999999999992</v>
      </c>
      <c r="E1554" s="450">
        <v>1.56</v>
      </c>
      <c r="F1554" s="450" t="s">
        <v>16063</v>
      </c>
    </row>
    <row r="1555" spans="1:6" ht="30" customHeight="1">
      <c r="A1555" s="447">
        <v>72086</v>
      </c>
      <c r="B1555" s="448" t="s">
        <v>1846</v>
      </c>
      <c r="C1555" s="449" t="s">
        <v>2572</v>
      </c>
      <c r="D1555" s="450">
        <v>1.54</v>
      </c>
      <c r="E1555" s="450">
        <v>4.46</v>
      </c>
      <c r="F1555" s="450" t="s">
        <v>11414</v>
      </c>
    </row>
    <row r="1556" spans="1:6" ht="30" customHeight="1">
      <c r="A1556" s="447">
        <v>72089</v>
      </c>
      <c r="B1556" s="448" t="s">
        <v>1847</v>
      </c>
      <c r="C1556" s="449" t="s">
        <v>2573</v>
      </c>
      <c r="D1556" s="450">
        <v>3.0500000000000007</v>
      </c>
      <c r="E1556" s="450">
        <v>8.69</v>
      </c>
      <c r="F1556" s="450" t="s">
        <v>13176</v>
      </c>
    </row>
    <row r="1557" spans="1:6" ht="30" customHeight="1">
      <c r="A1557" s="447">
        <v>94225</v>
      </c>
      <c r="B1557" s="448" t="s">
        <v>1848</v>
      </c>
      <c r="C1557" s="449" t="s">
        <v>2573</v>
      </c>
      <c r="D1557" s="450">
        <v>23.8</v>
      </c>
      <c r="E1557" s="450">
        <v>1.41</v>
      </c>
      <c r="F1557" s="450" t="s">
        <v>16267</v>
      </c>
    </row>
    <row r="1558" spans="1:6" ht="30" customHeight="1">
      <c r="A1558" s="447">
        <v>94226</v>
      </c>
      <c r="B1558" s="448" t="s">
        <v>1849</v>
      </c>
      <c r="C1558" s="449" t="s">
        <v>2573</v>
      </c>
      <c r="D1558" s="450">
        <v>8.15</v>
      </c>
      <c r="E1558" s="450">
        <v>4.91</v>
      </c>
      <c r="F1558" s="450" t="s">
        <v>16268</v>
      </c>
    </row>
    <row r="1559" spans="1:6">
      <c r="A1559" s="442"/>
      <c r="B1559" s="446" t="s">
        <v>2225</v>
      </c>
      <c r="C1559" s="444"/>
      <c r="D1559" s="445" t="s">
        <v>2587</v>
      </c>
      <c r="E1559" s="445" t="s">
        <v>2587</v>
      </c>
      <c r="F1559" s="445"/>
    </row>
    <row r="1560" spans="1:6" ht="30" customHeight="1">
      <c r="A1560" s="447">
        <v>92545</v>
      </c>
      <c r="B1560" s="448" t="s">
        <v>1850</v>
      </c>
      <c r="C1560" s="449" t="s">
        <v>2570</v>
      </c>
      <c r="D1560" s="450">
        <v>421.55000000000007</v>
      </c>
      <c r="E1560" s="450">
        <v>226.65</v>
      </c>
      <c r="F1560" s="450" t="s">
        <v>16239</v>
      </c>
    </row>
    <row r="1561" spans="1:6" ht="30" customHeight="1">
      <c r="A1561" s="447">
        <v>92546</v>
      </c>
      <c r="B1561" s="448" t="s">
        <v>1851</v>
      </c>
      <c r="C1561" s="449" t="s">
        <v>2570</v>
      </c>
      <c r="D1561" s="450">
        <v>501.53</v>
      </c>
      <c r="E1561" s="450">
        <v>297.86</v>
      </c>
      <c r="F1561" s="450" t="s">
        <v>16240</v>
      </c>
    </row>
    <row r="1562" spans="1:6" ht="30" customHeight="1">
      <c r="A1562" s="447">
        <v>92547</v>
      </c>
      <c r="B1562" s="448" t="s">
        <v>1852</v>
      </c>
      <c r="C1562" s="449" t="s">
        <v>2570</v>
      </c>
      <c r="D1562" s="450">
        <v>538.04999999999995</v>
      </c>
      <c r="E1562" s="450">
        <v>297.85000000000002</v>
      </c>
      <c r="F1562" s="450" t="s">
        <v>16241</v>
      </c>
    </row>
    <row r="1563" spans="1:6" ht="30" customHeight="1">
      <c r="A1563" s="447">
        <v>92548</v>
      </c>
      <c r="B1563" s="448" t="s">
        <v>1853</v>
      </c>
      <c r="C1563" s="449" t="s">
        <v>2570</v>
      </c>
      <c r="D1563" s="450">
        <v>592.19000000000005</v>
      </c>
      <c r="E1563" s="450">
        <v>335.82</v>
      </c>
      <c r="F1563" s="450" t="s">
        <v>16242</v>
      </c>
    </row>
    <row r="1564" spans="1:6" ht="30" customHeight="1">
      <c r="A1564" s="447">
        <v>92549</v>
      </c>
      <c r="B1564" s="448" t="s">
        <v>1854</v>
      </c>
      <c r="C1564" s="449" t="s">
        <v>2570</v>
      </c>
      <c r="D1564" s="450">
        <v>710.97</v>
      </c>
      <c r="E1564" s="450">
        <v>478.29</v>
      </c>
      <c r="F1564" s="450" t="s">
        <v>16243</v>
      </c>
    </row>
    <row r="1565" spans="1:6" ht="30" customHeight="1">
      <c r="A1565" s="447">
        <v>92550</v>
      </c>
      <c r="B1565" s="448" t="s">
        <v>1855</v>
      </c>
      <c r="C1565" s="449" t="s">
        <v>2570</v>
      </c>
      <c r="D1565" s="450">
        <v>910.45999999999992</v>
      </c>
      <c r="E1565" s="450">
        <v>515.12</v>
      </c>
      <c r="F1565" s="450" t="s">
        <v>16244</v>
      </c>
    </row>
    <row r="1566" spans="1:6" ht="30" customHeight="1">
      <c r="A1566" s="447">
        <v>92551</v>
      </c>
      <c r="B1566" s="448" t="s">
        <v>2561</v>
      </c>
      <c r="C1566" s="449" t="s">
        <v>2570</v>
      </c>
      <c r="D1566" s="450">
        <v>958.86</v>
      </c>
      <c r="E1566" s="450">
        <v>515.11</v>
      </c>
      <c r="F1566" s="450" t="s">
        <v>16245</v>
      </c>
    </row>
    <row r="1567" spans="1:6" ht="30" customHeight="1">
      <c r="A1567" s="447">
        <v>92552</v>
      </c>
      <c r="B1567" s="448" t="s">
        <v>3121</v>
      </c>
      <c r="C1567" s="449" t="s">
        <v>2570</v>
      </c>
      <c r="D1567" s="450">
        <v>1034.9699999999998</v>
      </c>
      <c r="E1567" s="450">
        <v>574.39</v>
      </c>
      <c r="F1567" s="450" t="s">
        <v>16246</v>
      </c>
    </row>
    <row r="1568" spans="1:6" ht="30" customHeight="1">
      <c r="A1568" s="447">
        <v>92553</v>
      </c>
      <c r="B1568" s="448" t="s">
        <v>3122</v>
      </c>
      <c r="C1568" s="449" t="s">
        <v>2570</v>
      </c>
      <c r="D1568" s="450">
        <v>1159.54</v>
      </c>
      <c r="E1568" s="450">
        <v>716.82</v>
      </c>
      <c r="F1568" s="450" t="s">
        <v>16247</v>
      </c>
    </row>
    <row r="1569" spans="1:6" ht="30" customHeight="1">
      <c r="A1569" s="447">
        <v>92554</v>
      </c>
      <c r="B1569" s="448" t="s">
        <v>3123</v>
      </c>
      <c r="C1569" s="449" t="s">
        <v>2570</v>
      </c>
      <c r="D1569" s="450">
        <v>1214.5800000000002</v>
      </c>
      <c r="E1569" s="450">
        <v>716.81</v>
      </c>
      <c r="F1569" s="450" t="s">
        <v>16248</v>
      </c>
    </row>
    <row r="1570" spans="1:6" ht="45" customHeight="1">
      <c r="A1570" s="447">
        <v>92555</v>
      </c>
      <c r="B1570" s="448" t="s">
        <v>3501</v>
      </c>
      <c r="C1570" s="449" t="s">
        <v>2570</v>
      </c>
      <c r="D1570" s="450">
        <v>414.29000000000008</v>
      </c>
      <c r="E1570" s="450">
        <v>226.65</v>
      </c>
      <c r="F1570" s="450" t="s">
        <v>16249</v>
      </c>
    </row>
    <row r="1571" spans="1:6" ht="45" customHeight="1">
      <c r="A1571" s="447">
        <v>92556</v>
      </c>
      <c r="B1571" s="448" t="s">
        <v>3502</v>
      </c>
      <c r="C1571" s="449" t="s">
        <v>2570</v>
      </c>
      <c r="D1571" s="450">
        <v>489.53</v>
      </c>
      <c r="E1571" s="450">
        <v>297.87</v>
      </c>
      <c r="F1571" s="450" t="s">
        <v>16250</v>
      </c>
    </row>
    <row r="1572" spans="1:6" ht="45" customHeight="1">
      <c r="A1572" s="447">
        <v>92557</v>
      </c>
      <c r="B1572" s="448" t="s">
        <v>3503</v>
      </c>
      <c r="C1572" s="449" t="s">
        <v>2570</v>
      </c>
      <c r="D1572" s="450">
        <v>526.04</v>
      </c>
      <c r="E1572" s="450">
        <v>297.86</v>
      </c>
      <c r="F1572" s="450" t="s">
        <v>16251</v>
      </c>
    </row>
    <row r="1573" spans="1:6" ht="45" customHeight="1">
      <c r="A1573" s="447">
        <v>92558</v>
      </c>
      <c r="B1573" s="448" t="s">
        <v>3504</v>
      </c>
      <c r="C1573" s="449" t="s">
        <v>2570</v>
      </c>
      <c r="D1573" s="450">
        <v>587.66000000000008</v>
      </c>
      <c r="E1573" s="450">
        <v>335.82</v>
      </c>
      <c r="F1573" s="450" t="s">
        <v>16252</v>
      </c>
    </row>
    <row r="1574" spans="1:6" ht="45" customHeight="1">
      <c r="A1574" s="447">
        <v>92559</v>
      </c>
      <c r="B1574" s="448" t="s">
        <v>3505</v>
      </c>
      <c r="C1574" s="449" t="s">
        <v>2570</v>
      </c>
      <c r="D1574" s="450">
        <v>698.19</v>
      </c>
      <c r="E1574" s="450">
        <v>478.29</v>
      </c>
      <c r="F1574" s="450" t="s">
        <v>16253</v>
      </c>
    </row>
    <row r="1575" spans="1:6" ht="45" customHeight="1">
      <c r="A1575" s="447">
        <v>92560</v>
      </c>
      <c r="B1575" s="448" t="s">
        <v>3506</v>
      </c>
      <c r="C1575" s="449" t="s">
        <v>2570</v>
      </c>
      <c r="D1575" s="450">
        <v>890.96999999999991</v>
      </c>
      <c r="E1575" s="450">
        <v>515.12</v>
      </c>
      <c r="F1575" s="450" t="s">
        <v>16254</v>
      </c>
    </row>
    <row r="1576" spans="1:6" ht="45" customHeight="1">
      <c r="A1576" s="447">
        <v>92561</v>
      </c>
      <c r="B1576" s="448" t="s">
        <v>3507</v>
      </c>
      <c r="C1576" s="449" t="s">
        <v>2570</v>
      </c>
      <c r="D1576" s="450">
        <v>940.2399999999999</v>
      </c>
      <c r="E1576" s="450">
        <v>515.11</v>
      </c>
      <c r="F1576" s="450" t="s">
        <v>16255</v>
      </c>
    </row>
    <row r="1577" spans="1:6" ht="45" customHeight="1">
      <c r="A1577" s="447">
        <v>92562</v>
      </c>
      <c r="B1577" s="448" t="s">
        <v>3508</v>
      </c>
      <c r="C1577" s="449" t="s">
        <v>2570</v>
      </c>
      <c r="D1577" s="450">
        <v>1004.35</v>
      </c>
      <c r="E1577" s="450">
        <v>574.4</v>
      </c>
      <c r="F1577" s="450" t="s">
        <v>16256</v>
      </c>
    </row>
    <row r="1578" spans="1:6" ht="45" customHeight="1">
      <c r="A1578" s="447">
        <v>92563</v>
      </c>
      <c r="B1578" s="448" t="s">
        <v>3509</v>
      </c>
      <c r="C1578" s="449" t="s">
        <v>2570</v>
      </c>
      <c r="D1578" s="450">
        <v>1122.31</v>
      </c>
      <c r="E1578" s="450">
        <v>716.82</v>
      </c>
      <c r="F1578" s="450" t="s">
        <v>16257</v>
      </c>
    </row>
    <row r="1579" spans="1:6" ht="45" customHeight="1">
      <c r="A1579" s="447">
        <v>92564</v>
      </c>
      <c r="B1579" s="448" t="s">
        <v>3510</v>
      </c>
      <c r="C1579" s="449" t="s">
        <v>2570</v>
      </c>
      <c r="D1579" s="450">
        <v>1169.2999999999997</v>
      </c>
      <c r="E1579" s="450">
        <v>716.82</v>
      </c>
      <c r="F1579" s="450" t="s">
        <v>16258</v>
      </c>
    </row>
    <row r="1580" spans="1:6" ht="45" customHeight="1">
      <c r="A1580" s="447">
        <v>92565</v>
      </c>
      <c r="B1580" s="448" t="s">
        <v>3511</v>
      </c>
      <c r="C1580" s="449" t="s">
        <v>2573</v>
      </c>
      <c r="D1580" s="450">
        <v>16.14</v>
      </c>
      <c r="E1580" s="450">
        <v>8.09</v>
      </c>
      <c r="F1580" s="450" t="s">
        <v>16259</v>
      </c>
    </row>
    <row r="1581" spans="1:6" ht="45" customHeight="1">
      <c r="A1581" s="447">
        <v>92566</v>
      </c>
      <c r="B1581" s="448" t="s">
        <v>3512</v>
      </c>
      <c r="C1581" s="449" t="s">
        <v>2573</v>
      </c>
      <c r="D1581" s="450">
        <v>11.100000000000001</v>
      </c>
      <c r="E1581" s="450">
        <v>3.04</v>
      </c>
      <c r="F1581" s="450" t="s">
        <v>12512</v>
      </c>
    </row>
    <row r="1582" spans="1:6" ht="45" customHeight="1">
      <c r="A1582" s="447">
        <v>92567</v>
      </c>
      <c r="B1582" s="448" t="s">
        <v>3513</v>
      </c>
      <c r="C1582" s="449" t="s">
        <v>2573</v>
      </c>
      <c r="D1582" s="450">
        <v>15.250000000000002</v>
      </c>
      <c r="E1582" s="450">
        <v>6.01</v>
      </c>
      <c r="F1582" s="450" t="s">
        <v>16260</v>
      </c>
    </row>
    <row r="1583" spans="1:6" ht="45" customHeight="1">
      <c r="A1583" s="447">
        <v>92539</v>
      </c>
      <c r="B1583" s="448" t="s">
        <v>3514</v>
      </c>
      <c r="C1583" s="449" t="s">
        <v>2573</v>
      </c>
      <c r="D1583" s="450">
        <v>34.459999999999994</v>
      </c>
      <c r="E1583" s="450">
        <v>12.48</v>
      </c>
      <c r="F1583" s="450" t="s">
        <v>11918</v>
      </c>
    </row>
    <row r="1584" spans="1:6" ht="45" customHeight="1">
      <c r="A1584" s="447">
        <v>92540</v>
      </c>
      <c r="B1584" s="448" t="s">
        <v>3515</v>
      </c>
      <c r="C1584" s="449" t="s">
        <v>2573</v>
      </c>
      <c r="D1584" s="450">
        <v>36.56</v>
      </c>
      <c r="E1584" s="450">
        <v>17.87</v>
      </c>
      <c r="F1584" s="450" t="s">
        <v>14409</v>
      </c>
    </row>
    <row r="1585" spans="1:6" ht="30" customHeight="1">
      <c r="A1585" s="447">
        <v>92541</v>
      </c>
      <c r="B1585" s="448" t="s">
        <v>3516</v>
      </c>
      <c r="C1585" s="449" t="s">
        <v>2573</v>
      </c>
      <c r="D1585" s="450">
        <v>38.059999999999995</v>
      </c>
      <c r="E1585" s="450">
        <v>12.99</v>
      </c>
      <c r="F1585" s="450" t="s">
        <v>16237</v>
      </c>
    </row>
    <row r="1586" spans="1:6" ht="30" customHeight="1">
      <c r="A1586" s="447">
        <v>92542</v>
      </c>
      <c r="B1586" s="448" t="s">
        <v>3517</v>
      </c>
      <c r="C1586" s="449" t="s">
        <v>2573</v>
      </c>
      <c r="D1586" s="450">
        <v>44.519999999999996</v>
      </c>
      <c r="E1586" s="450">
        <v>18.71</v>
      </c>
      <c r="F1586" s="450" t="s">
        <v>16238</v>
      </c>
    </row>
    <row r="1587" spans="1:6" ht="45" customHeight="1">
      <c r="A1587" s="447">
        <v>92543</v>
      </c>
      <c r="B1587" s="448" t="s">
        <v>3518</v>
      </c>
      <c r="C1587" s="449" t="s">
        <v>2573</v>
      </c>
      <c r="D1587" s="450">
        <v>10.469999999999999</v>
      </c>
      <c r="E1587" s="450">
        <v>2.9</v>
      </c>
      <c r="F1587" s="450" t="s">
        <v>14382</v>
      </c>
    </row>
    <row r="1588" spans="1:6" ht="30" customHeight="1">
      <c r="A1588" s="447">
        <v>92544</v>
      </c>
      <c r="B1588" s="448" t="s">
        <v>3519</v>
      </c>
      <c r="C1588" s="449" t="s">
        <v>2573</v>
      </c>
      <c r="D1588" s="450">
        <v>8.9699999999999989</v>
      </c>
      <c r="E1588" s="450">
        <v>2.3199999999999998</v>
      </c>
      <c r="F1588" s="450" t="s">
        <v>11640</v>
      </c>
    </row>
    <row r="1589" spans="1:6" ht="45" customHeight="1">
      <c r="A1589" s="447">
        <v>92259</v>
      </c>
      <c r="B1589" s="448" t="s">
        <v>3520</v>
      </c>
      <c r="C1589" s="449" t="s">
        <v>2570</v>
      </c>
      <c r="D1589" s="450">
        <v>216.77</v>
      </c>
      <c r="E1589" s="450">
        <v>84.1</v>
      </c>
      <c r="F1589" s="450" t="s">
        <v>16233</v>
      </c>
    </row>
    <row r="1590" spans="1:6" ht="45" customHeight="1">
      <c r="A1590" s="447">
        <v>92260</v>
      </c>
      <c r="B1590" s="448" t="s">
        <v>3521</v>
      </c>
      <c r="C1590" s="449" t="s">
        <v>2570</v>
      </c>
      <c r="D1590" s="450">
        <v>229.85</v>
      </c>
      <c r="E1590" s="450">
        <v>122.1</v>
      </c>
      <c r="F1590" s="450" t="s">
        <v>16234</v>
      </c>
    </row>
    <row r="1591" spans="1:6" ht="45" customHeight="1">
      <c r="A1591" s="447">
        <v>92261</v>
      </c>
      <c r="B1591" s="448" t="s">
        <v>3522</v>
      </c>
      <c r="C1591" s="449" t="s">
        <v>2570</v>
      </c>
      <c r="D1591" s="450">
        <v>242.48999999999998</v>
      </c>
      <c r="E1591" s="450">
        <v>158.97</v>
      </c>
      <c r="F1591" s="450" t="s">
        <v>16235</v>
      </c>
    </row>
    <row r="1592" spans="1:6" ht="45" customHeight="1">
      <c r="A1592" s="447">
        <v>92262</v>
      </c>
      <c r="B1592" s="448" t="s">
        <v>3523</v>
      </c>
      <c r="C1592" s="449" t="s">
        <v>2570</v>
      </c>
      <c r="D1592" s="450">
        <v>262.90999999999997</v>
      </c>
      <c r="E1592" s="450">
        <v>218.28</v>
      </c>
      <c r="F1592" s="450" t="s">
        <v>16236</v>
      </c>
    </row>
    <row r="1593" spans="1:6">
      <c r="A1593" s="442"/>
      <c r="B1593" s="446" t="s">
        <v>670</v>
      </c>
      <c r="C1593" s="444"/>
      <c r="D1593" s="445" t="s">
        <v>2587</v>
      </c>
      <c r="E1593" s="445" t="s">
        <v>2587</v>
      </c>
      <c r="F1593" s="445"/>
    </row>
    <row r="1594" spans="1:6" ht="30" customHeight="1">
      <c r="A1594" s="447" t="s">
        <v>1086</v>
      </c>
      <c r="B1594" s="448" t="s">
        <v>3524</v>
      </c>
      <c r="C1594" s="449" t="s">
        <v>2573</v>
      </c>
      <c r="D1594" s="450">
        <v>415.03</v>
      </c>
      <c r="E1594" s="450">
        <v>44.66</v>
      </c>
      <c r="F1594" s="450" t="s">
        <v>16271</v>
      </c>
    </row>
    <row r="1595" spans="1:6" ht="30" customHeight="1">
      <c r="A1595" s="447" t="s">
        <v>1087</v>
      </c>
      <c r="B1595" s="448" t="s">
        <v>3525</v>
      </c>
      <c r="C1595" s="449" t="s">
        <v>2573</v>
      </c>
      <c r="D1595" s="450">
        <v>441.32000000000005</v>
      </c>
      <c r="E1595" s="450">
        <v>47.66</v>
      </c>
      <c r="F1595" s="450" t="s">
        <v>16272</v>
      </c>
    </row>
    <row r="1596" spans="1:6" ht="30" customHeight="1">
      <c r="A1596" s="447" t="s">
        <v>1088</v>
      </c>
      <c r="B1596" s="448" t="s">
        <v>3526</v>
      </c>
      <c r="C1596" s="449" t="s">
        <v>2573</v>
      </c>
      <c r="D1596" s="450">
        <v>463.33</v>
      </c>
      <c r="E1596" s="450">
        <v>49.18</v>
      </c>
      <c r="F1596" s="450" t="s">
        <v>16273</v>
      </c>
    </row>
    <row r="1597" spans="1:6" ht="30" customHeight="1">
      <c r="A1597" s="447" t="s">
        <v>1322</v>
      </c>
      <c r="B1597" s="448" t="s">
        <v>3527</v>
      </c>
      <c r="C1597" s="449" t="s">
        <v>2573</v>
      </c>
      <c r="D1597" s="450">
        <v>490.16999999999996</v>
      </c>
      <c r="E1597" s="450">
        <v>62.6</v>
      </c>
      <c r="F1597" s="450" t="s">
        <v>16274</v>
      </c>
    </row>
    <row r="1598" spans="1:6" ht="30" customHeight="1">
      <c r="A1598" s="447" t="s">
        <v>2078</v>
      </c>
      <c r="B1598" s="448" t="s">
        <v>3528</v>
      </c>
      <c r="C1598" s="449" t="s">
        <v>2573</v>
      </c>
      <c r="D1598" s="450">
        <v>598.54999999999995</v>
      </c>
      <c r="E1598" s="450">
        <v>65.010000000000005</v>
      </c>
      <c r="F1598" s="450" t="s">
        <v>16275</v>
      </c>
    </row>
    <row r="1599" spans="1:6" ht="30" customHeight="1">
      <c r="A1599" s="447" t="s">
        <v>2079</v>
      </c>
      <c r="B1599" s="448" t="s">
        <v>3529</v>
      </c>
      <c r="C1599" s="449" t="s">
        <v>2573</v>
      </c>
      <c r="D1599" s="450">
        <v>620.91999999999996</v>
      </c>
      <c r="E1599" s="450">
        <v>67.260000000000005</v>
      </c>
      <c r="F1599" s="450" t="s">
        <v>16276</v>
      </c>
    </row>
    <row r="1600" spans="1:6" ht="15" customHeight="1">
      <c r="A1600" s="447" t="s">
        <v>2080</v>
      </c>
      <c r="B1600" s="448" t="s">
        <v>3205</v>
      </c>
      <c r="C1600" s="449" t="s">
        <v>2573</v>
      </c>
      <c r="D1600" s="450">
        <v>179.2</v>
      </c>
      <c r="E1600" s="450">
        <v>45.45</v>
      </c>
      <c r="F1600" s="450" t="s">
        <v>16277</v>
      </c>
    </row>
    <row r="1601" spans="1:6" ht="15" customHeight="1">
      <c r="A1601" s="447" t="s">
        <v>2081</v>
      </c>
      <c r="B1601" s="448" t="s">
        <v>3206</v>
      </c>
      <c r="C1601" s="449" t="s">
        <v>2573</v>
      </c>
      <c r="D1601" s="450">
        <v>204.98000000000002</v>
      </c>
      <c r="E1601" s="450">
        <v>45.45</v>
      </c>
      <c r="F1601" s="450" t="s">
        <v>16278</v>
      </c>
    </row>
    <row r="1602" spans="1:6" ht="15" customHeight="1">
      <c r="A1602" s="447" t="s">
        <v>2082</v>
      </c>
      <c r="B1602" s="448" t="s">
        <v>3207</v>
      </c>
      <c r="C1602" s="449" t="s">
        <v>2573</v>
      </c>
      <c r="D1602" s="450">
        <v>262.26</v>
      </c>
      <c r="E1602" s="450">
        <v>45.45</v>
      </c>
      <c r="F1602" s="450" t="s">
        <v>16279</v>
      </c>
    </row>
    <row r="1603" spans="1:6" ht="15" customHeight="1">
      <c r="A1603" s="447" t="s">
        <v>2083</v>
      </c>
      <c r="B1603" s="448" t="s">
        <v>3208</v>
      </c>
      <c r="C1603" s="449" t="s">
        <v>2573</v>
      </c>
      <c r="D1603" s="450">
        <v>273.72000000000003</v>
      </c>
      <c r="E1603" s="450">
        <v>45.45</v>
      </c>
      <c r="F1603" s="450" t="s">
        <v>16280</v>
      </c>
    </row>
    <row r="1604" spans="1:6">
      <c r="A1604" s="442"/>
      <c r="B1604" s="446" t="s">
        <v>671</v>
      </c>
      <c r="C1604" s="444"/>
      <c r="D1604" s="445" t="s">
        <v>2587</v>
      </c>
      <c r="E1604" s="445" t="s">
        <v>2587</v>
      </c>
      <c r="F1604" s="445"/>
    </row>
    <row r="1605" spans="1:6" ht="30" customHeight="1">
      <c r="A1605" s="447">
        <v>92255</v>
      </c>
      <c r="B1605" s="448" t="s">
        <v>2745</v>
      </c>
      <c r="C1605" s="449" t="s">
        <v>2570</v>
      </c>
      <c r="D1605" s="450">
        <v>88.22999999999999</v>
      </c>
      <c r="E1605" s="450">
        <v>65.5</v>
      </c>
      <c r="F1605" s="450" t="s">
        <v>16293</v>
      </c>
    </row>
    <row r="1606" spans="1:6" ht="30" customHeight="1">
      <c r="A1606" s="447">
        <v>92256</v>
      </c>
      <c r="B1606" s="448" t="s">
        <v>2746</v>
      </c>
      <c r="C1606" s="449" t="s">
        <v>2570</v>
      </c>
      <c r="D1606" s="450">
        <v>98.009999999999991</v>
      </c>
      <c r="E1606" s="450">
        <v>92.19</v>
      </c>
      <c r="F1606" s="450" t="s">
        <v>16294</v>
      </c>
    </row>
    <row r="1607" spans="1:6" ht="30" customHeight="1">
      <c r="A1607" s="447">
        <v>92257</v>
      </c>
      <c r="B1607" s="448" t="s">
        <v>2781</v>
      </c>
      <c r="C1607" s="449" t="s">
        <v>2570</v>
      </c>
      <c r="D1607" s="450">
        <v>107.68999999999998</v>
      </c>
      <c r="E1607" s="450">
        <v>118.54</v>
      </c>
      <c r="F1607" s="450" t="s">
        <v>16295</v>
      </c>
    </row>
    <row r="1608" spans="1:6" ht="30" customHeight="1">
      <c r="A1608" s="447">
        <v>92258</v>
      </c>
      <c r="B1608" s="448" t="s">
        <v>2782</v>
      </c>
      <c r="C1608" s="449" t="s">
        <v>2570</v>
      </c>
      <c r="D1608" s="450">
        <v>123.21000000000001</v>
      </c>
      <c r="E1608" s="450">
        <v>160.96</v>
      </c>
      <c r="F1608" s="450" t="s">
        <v>16296</v>
      </c>
    </row>
    <row r="1609" spans="1:6" ht="30" customHeight="1">
      <c r="A1609" s="447">
        <v>92582</v>
      </c>
      <c r="B1609" s="448" t="s">
        <v>2783</v>
      </c>
      <c r="C1609" s="449" t="s">
        <v>2570</v>
      </c>
      <c r="D1609" s="450">
        <v>479.00000000000006</v>
      </c>
      <c r="E1609" s="450">
        <v>90.69</v>
      </c>
      <c r="F1609" s="450" t="s">
        <v>16309</v>
      </c>
    </row>
    <row r="1610" spans="1:6" ht="30" customHeight="1">
      <c r="A1610" s="447">
        <v>92584</v>
      </c>
      <c r="B1610" s="448" t="s">
        <v>2784</v>
      </c>
      <c r="C1610" s="449" t="s">
        <v>2570</v>
      </c>
      <c r="D1610" s="450">
        <v>574.98</v>
      </c>
      <c r="E1610" s="450">
        <v>90.67</v>
      </c>
      <c r="F1610" s="450" t="s">
        <v>16310</v>
      </c>
    </row>
    <row r="1611" spans="1:6" ht="30" customHeight="1">
      <c r="A1611" s="447">
        <v>92586</v>
      </c>
      <c r="B1611" s="448" t="s">
        <v>2785</v>
      </c>
      <c r="C1611" s="449" t="s">
        <v>2570</v>
      </c>
      <c r="D1611" s="450">
        <v>670.95</v>
      </c>
      <c r="E1611" s="450">
        <v>90.66</v>
      </c>
      <c r="F1611" s="450" t="s">
        <v>16311</v>
      </c>
    </row>
    <row r="1612" spans="1:6" ht="30" customHeight="1">
      <c r="A1612" s="447">
        <v>92588</v>
      </c>
      <c r="B1612" s="448" t="s">
        <v>2786</v>
      </c>
      <c r="C1612" s="449" t="s">
        <v>2570</v>
      </c>
      <c r="D1612" s="450">
        <v>822.46</v>
      </c>
      <c r="E1612" s="450">
        <v>130</v>
      </c>
      <c r="F1612" s="450" t="s">
        <v>16312</v>
      </c>
    </row>
    <row r="1613" spans="1:6" ht="30" customHeight="1">
      <c r="A1613" s="447">
        <v>92590</v>
      </c>
      <c r="B1613" s="448" t="s">
        <v>2787</v>
      </c>
      <c r="C1613" s="449" t="s">
        <v>2570</v>
      </c>
      <c r="D1613" s="450">
        <v>918.43000000000006</v>
      </c>
      <c r="E1613" s="450">
        <v>129.99</v>
      </c>
      <c r="F1613" s="450" t="s">
        <v>16313</v>
      </c>
    </row>
    <row r="1614" spans="1:6" ht="30" customHeight="1">
      <c r="A1614" s="447">
        <v>92592</v>
      </c>
      <c r="B1614" s="448" t="s">
        <v>2788</v>
      </c>
      <c r="C1614" s="449" t="s">
        <v>2570</v>
      </c>
      <c r="D1614" s="450">
        <v>1024.0900000000001</v>
      </c>
      <c r="E1614" s="450">
        <v>156.32</v>
      </c>
      <c r="F1614" s="450" t="s">
        <v>16314</v>
      </c>
    </row>
    <row r="1615" spans="1:6" ht="30" customHeight="1">
      <c r="A1615" s="447">
        <v>92593</v>
      </c>
      <c r="B1615" s="448" t="s">
        <v>2789</v>
      </c>
      <c r="C1615" s="449" t="s">
        <v>2569</v>
      </c>
      <c r="D1615" s="450">
        <v>7.77</v>
      </c>
      <c r="E1615" s="450">
        <v>1.18</v>
      </c>
      <c r="F1615" s="450" t="s">
        <v>16315</v>
      </c>
    </row>
    <row r="1616" spans="1:6" ht="30" customHeight="1">
      <c r="A1616" s="447">
        <v>92594</v>
      </c>
      <c r="B1616" s="448" t="s">
        <v>2790</v>
      </c>
      <c r="C1616" s="449" t="s">
        <v>2570</v>
      </c>
      <c r="D1616" s="450">
        <v>1184.52</v>
      </c>
      <c r="E1616" s="450">
        <v>168.96</v>
      </c>
      <c r="F1616" s="450" t="s">
        <v>16316</v>
      </c>
    </row>
    <row r="1617" spans="1:6" ht="30" customHeight="1">
      <c r="A1617" s="447">
        <v>92596</v>
      </c>
      <c r="B1617" s="448" t="s">
        <v>2791</v>
      </c>
      <c r="C1617" s="449" t="s">
        <v>2570</v>
      </c>
      <c r="D1617" s="450">
        <v>1299.21</v>
      </c>
      <c r="E1617" s="450">
        <v>211.34</v>
      </c>
      <c r="F1617" s="450" t="s">
        <v>16317</v>
      </c>
    </row>
    <row r="1618" spans="1:6" ht="30" customHeight="1">
      <c r="A1618" s="447">
        <v>92598</v>
      </c>
      <c r="B1618" s="448" t="s">
        <v>2792</v>
      </c>
      <c r="C1618" s="449" t="s">
        <v>2570</v>
      </c>
      <c r="D1618" s="450">
        <v>1395.17</v>
      </c>
      <c r="E1618" s="450">
        <v>211.34</v>
      </c>
      <c r="F1618" s="450" t="s">
        <v>16318</v>
      </c>
    </row>
    <row r="1619" spans="1:6" ht="30" customHeight="1">
      <c r="A1619" s="447">
        <v>92600</v>
      </c>
      <c r="B1619" s="448" t="s">
        <v>2793</v>
      </c>
      <c r="C1619" s="449" t="s">
        <v>2570</v>
      </c>
      <c r="D1619" s="450">
        <v>1509.8500000000001</v>
      </c>
      <c r="E1619" s="450">
        <v>211.33</v>
      </c>
      <c r="F1619" s="450" t="s">
        <v>16319</v>
      </c>
    </row>
    <row r="1620" spans="1:6" ht="45" customHeight="1">
      <c r="A1620" s="447">
        <v>92602</v>
      </c>
      <c r="B1620" s="448" t="s">
        <v>2794</v>
      </c>
      <c r="C1620" s="449" t="s">
        <v>2570</v>
      </c>
      <c r="D1620" s="450">
        <v>479.00000000000006</v>
      </c>
      <c r="E1620" s="450">
        <v>90.69</v>
      </c>
      <c r="F1620" s="450" t="s">
        <v>16309</v>
      </c>
    </row>
    <row r="1621" spans="1:6" ht="45" customHeight="1">
      <c r="A1621" s="447">
        <v>92604</v>
      </c>
      <c r="B1621" s="448" t="s">
        <v>2795</v>
      </c>
      <c r="C1621" s="449" t="s">
        <v>2570</v>
      </c>
      <c r="D1621" s="450">
        <v>556.2700000000001</v>
      </c>
      <c r="E1621" s="450">
        <v>90.67</v>
      </c>
      <c r="F1621" s="450" t="s">
        <v>16320</v>
      </c>
    </row>
    <row r="1622" spans="1:6" ht="45" customHeight="1">
      <c r="A1622" s="447">
        <v>92606</v>
      </c>
      <c r="B1622" s="448" t="s">
        <v>2796</v>
      </c>
      <c r="C1622" s="449" t="s">
        <v>2570</v>
      </c>
      <c r="D1622" s="450">
        <v>652.25</v>
      </c>
      <c r="E1622" s="450">
        <v>90.66</v>
      </c>
      <c r="F1622" s="450" t="s">
        <v>16321</v>
      </c>
    </row>
    <row r="1623" spans="1:6" ht="45" customHeight="1">
      <c r="A1623" s="447">
        <v>92608</v>
      </c>
      <c r="B1623" s="448" t="s">
        <v>2797</v>
      </c>
      <c r="C1623" s="449" t="s">
        <v>2570</v>
      </c>
      <c r="D1623" s="450">
        <v>785.05</v>
      </c>
      <c r="E1623" s="450">
        <v>130</v>
      </c>
      <c r="F1623" s="450" t="s">
        <v>16322</v>
      </c>
    </row>
    <row r="1624" spans="1:6" ht="45" customHeight="1">
      <c r="A1624" s="447">
        <v>92610</v>
      </c>
      <c r="B1624" s="448" t="s">
        <v>2798</v>
      </c>
      <c r="C1624" s="449" t="s">
        <v>2570</v>
      </c>
      <c r="D1624" s="450">
        <v>881.02</v>
      </c>
      <c r="E1624" s="450">
        <v>129.99</v>
      </c>
      <c r="F1624" s="450" t="s">
        <v>16323</v>
      </c>
    </row>
    <row r="1625" spans="1:6" ht="45" customHeight="1">
      <c r="A1625" s="447">
        <v>92612</v>
      </c>
      <c r="B1625" s="448" t="s">
        <v>2799</v>
      </c>
      <c r="C1625" s="449" t="s">
        <v>2570</v>
      </c>
      <c r="D1625" s="450">
        <v>986.69</v>
      </c>
      <c r="E1625" s="450">
        <v>156.32</v>
      </c>
      <c r="F1625" s="450" t="s">
        <v>16324</v>
      </c>
    </row>
    <row r="1626" spans="1:6" ht="45" customHeight="1">
      <c r="A1626" s="447">
        <v>92614</v>
      </c>
      <c r="B1626" s="448" t="s">
        <v>2800</v>
      </c>
      <c r="C1626" s="449" t="s">
        <v>2570</v>
      </c>
      <c r="D1626" s="450">
        <v>1109.7</v>
      </c>
      <c r="E1626" s="450">
        <v>168.97</v>
      </c>
      <c r="F1626" s="450" t="s">
        <v>16325</v>
      </c>
    </row>
    <row r="1627" spans="1:6" ht="45" customHeight="1">
      <c r="A1627" s="447">
        <v>92616</v>
      </c>
      <c r="B1627" s="448" t="s">
        <v>2801</v>
      </c>
      <c r="C1627" s="449" t="s">
        <v>2570</v>
      </c>
      <c r="D1627" s="450">
        <v>1243.0900000000001</v>
      </c>
      <c r="E1627" s="450">
        <v>211.35</v>
      </c>
      <c r="F1627" s="450" t="s">
        <v>16326</v>
      </c>
    </row>
    <row r="1628" spans="1:6" ht="45" customHeight="1">
      <c r="A1628" s="447">
        <v>92618</v>
      </c>
      <c r="B1628" s="448" t="s">
        <v>2802</v>
      </c>
      <c r="C1628" s="449" t="s">
        <v>2570</v>
      </c>
      <c r="D1628" s="450">
        <v>1339.0700000000002</v>
      </c>
      <c r="E1628" s="450">
        <v>211.34</v>
      </c>
      <c r="F1628" s="450" t="s">
        <v>16327</v>
      </c>
    </row>
    <row r="1629" spans="1:6" ht="45" customHeight="1">
      <c r="A1629" s="447">
        <v>92620</v>
      </c>
      <c r="B1629" s="448" t="s">
        <v>2803</v>
      </c>
      <c r="C1629" s="449" t="s">
        <v>2570</v>
      </c>
      <c r="D1629" s="450">
        <v>1435.04</v>
      </c>
      <c r="E1629" s="450">
        <v>211.33</v>
      </c>
      <c r="F1629" s="450" t="s">
        <v>16328</v>
      </c>
    </row>
    <row r="1630" spans="1:6">
      <c r="A1630" s="442"/>
      <c r="B1630" s="446" t="s">
        <v>227</v>
      </c>
      <c r="C1630" s="444"/>
      <c r="D1630" s="445" t="s">
        <v>2587</v>
      </c>
      <c r="E1630" s="445" t="s">
        <v>2587</v>
      </c>
      <c r="F1630" s="445"/>
    </row>
    <row r="1631" spans="1:6" ht="30" customHeight="1">
      <c r="A1631" s="447">
        <v>94213</v>
      </c>
      <c r="B1631" s="448" t="s">
        <v>2806</v>
      </c>
      <c r="C1631" s="449" t="s">
        <v>2573</v>
      </c>
      <c r="D1631" s="450">
        <v>42.89</v>
      </c>
      <c r="E1631" s="450">
        <v>2.4700000000000002</v>
      </c>
      <c r="F1631" s="450" t="s">
        <v>16282</v>
      </c>
    </row>
    <row r="1632" spans="1:6" ht="30" customHeight="1">
      <c r="A1632" s="447">
        <v>94216</v>
      </c>
      <c r="B1632" s="448" t="s">
        <v>2017</v>
      </c>
      <c r="C1632" s="449" t="s">
        <v>2573</v>
      </c>
      <c r="D1632" s="450">
        <v>144.18</v>
      </c>
      <c r="E1632" s="450">
        <v>1.54</v>
      </c>
      <c r="F1632" s="450" t="s">
        <v>16283</v>
      </c>
    </row>
    <row r="1633" spans="1:6" ht="15" customHeight="1">
      <c r="A1633" s="447">
        <v>75220</v>
      </c>
      <c r="B1633" s="448" t="s">
        <v>1404</v>
      </c>
      <c r="C1633" s="449" t="s">
        <v>2572</v>
      </c>
      <c r="D1633" s="450">
        <v>43.22</v>
      </c>
      <c r="E1633" s="450">
        <v>3.15</v>
      </c>
      <c r="F1633" s="450" t="s">
        <v>16281</v>
      </c>
    </row>
    <row r="1634" spans="1:6">
      <c r="A1634" s="442"/>
      <c r="B1634" s="446" t="s">
        <v>228</v>
      </c>
      <c r="C1634" s="444"/>
      <c r="D1634" s="445" t="s">
        <v>2587</v>
      </c>
      <c r="E1634" s="445" t="s">
        <v>2587</v>
      </c>
      <c r="F1634" s="445"/>
    </row>
    <row r="1635" spans="1:6" ht="30" customHeight="1">
      <c r="A1635" s="447">
        <v>94195</v>
      </c>
      <c r="B1635" s="448" t="s">
        <v>2018</v>
      </c>
      <c r="C1635" s="449" t="s">
        <v>2573</v>
      </c>
      <c r="D1635" s="450">
        <v>19.09</v>
      </c>
      <c r="E1635" s="450">
        <v>5.0199999999999996</v>
      </c>
      <c r="F1635" s="450" t="s">
        <v>16262</v>
      </c>
    </row>
    <row r="1636" spans="1:6" ht="30" customHeight="1">
      <c r="A1636" s="447">
        <v>94198</v>
      </c>
      <c r="B1636" s="448" t="s">
        <v>2019</v>
      </c>
      <c r="C1636" s="449" t="s">
        <v>2573</v>
      </c>
      <c r="D1636" s="450">
        <v>19.82</v>
      </c>
      <c r="E1636" s="450">
        <v>6.92</v>
      </c>
      <c r="F1636" s="450" t="s">
        <v>16263</v>
      </c>
    </row>
    <row r="1637" spans="1:6" ht="30" customHeight="1">
      <c r="A1637" s="447">
        <v>94201</v>
      </c>
      <c r="B1637" s="448" t="s">
        <v>2020</v>
      </c>
      <c r="C1637" s="449" t="s">
        <v>2573</v>
      </c>
      <c r="D1637" s="450">
        <v>26.580000000000002</v>
      </c>
      <c r="E1637" s="450">
        <v>7.94</v>
      </c>
      <c r="F1637" s="450" t="s">
        <v>16264</v>
      </c>
    </row>
    <row r="1638" spans="1:6" ht="30" customHeight="1">
      <c r="A1638" s="447">
        <v>94204</v>
      </c>
      <c r="B1638" s="448" t="s">
        <v>2021</v>
      </c>
      <c r="C1638" s="449" t="s">
        <v>2573</v>
      </c>
      <c r="D1638" s="450">
        <v>27.86</v>
      </c>
      <c r="E1638" s="450">
        <v>11.15</v>
      </c>
      <c r="F1638" s="450" t="s">
        <v>16265</v>
      </c>
    </row>
    <row r="1639" spans="1:6" ht="30" customHeight="1">
      <c r="A1639" s="447">
        <v>94440</v>
      </c>
      <c r="B1639" s="448" t="s">
        <v>2022</v>
      </c>
      <c r="C1639" s="449" t="s">
        <v>2573</v>
      </c>
      <c r="D1639" s="450">
        <v>19.09</v>
      </c>
      <c r="E1639" s="450">
        <v>5.0199999999999996</v>
      </c>
      <c r="F1639" s="450" t="s">
        <v>16262</v>
      </c>
    </row>
    <row r="1640" spans="1:6" ht="30" customHeight="1">
      <c r="A1640" s="447">
        <v>94441</v>
      </c>
      <c r="B1640" s="448" t="s">
        <v>2023</v>
      </c>
      <c r="C1640" s="449" t="s">
        <v>2573</v>
      </c>
      <c r="D1640" s="450">
        <v>19.82</v>
      </c>
      <c r="E1640" s="450">
        <v>6.92</v>
      </c>
      <c r="F1640" s="450" t="s">
        <v>16263</v>
      </c>
    </row>
    <row r="1641" spans="1:6" ht="30" customHeight="1">
      <c r="A1641" s="447">
        <v>94442</v>
      </c>
      <c r="B1641" s="448" t="s">
        <v>2024</v>
      </c>
      <c r="C1641" s="449" t="s">
        <v>2573</v>
      </c>
      <c r="D1641" s="450">
        <v>19.09</v>
      </c>
      <c r="E1641" s="450">
        <v>5.0199999999999996</v>
      </c>
      <c r="F1641" s="450" t="s">
        <v>16262</v>
      </c>
    </row>
    <row r="1642" spans="1:6" ht="30" customHeight="1">
      <c r="A1642" s="447">
        <v>94443</v>
      </c>
      <c r="B1642" s="448" t="s">
        <v>2025</v>
      </c>
      <c r="C1642" s="449" t="s">
        <v>2573</v>
      </c>
      <c r="D1642" s="450">
        <v>19.82</v>
      </c>
      <c r="E1642" s="450">
        <v>6.92</v>
      </c>
      <c r="F1642" s="450" t="s">
        <v>16263</v>
      </c>
    </row>
    <row r="1643" spans="1:6" ht="30" customHeight="1">
      <c r="A1643" s="447">
        <v>94445</v>
      </c>
      <c r="B1643" s="448" t="s">
        <v>2026</v>
      </c>
      <c r="C1643" s="449" t="s">
        <v>2573</v>
      </c>
      <c r="D1643" s="450">
        <v>26.580000000000002</v>
      </c>
      <c r="E1643" s="450">
        <v>7.94</v>
      </c>
      <c r="F1643" s="450" t="s">
        <v>16264</v>
      </c>
    </row>
    <row r="1644" spans="1:6" ht="30" customHeight="1">
      <c r="A1644" s="447">
        <v>94446</v>
      </c>
      <c r="B1644" s="448" t="s">
        <v>2027</v>
      </c>
      <c r="C1644" s="449" t="s">
        <v>2573</v>
      </c>
      <c r="D1644" s="450">
        <v>27.86</v>
      </c>
      <c r="E1644" s="450">
        <v>11.15</v>
      </c>
      <c r="F1644" s="450" t="s">
        <v>16265</v>
      </c>
    </row>
    <row r="1645" spans="1:6" ht="30" customHeight="1">
      <c r="A1645" s="447">
        <v>94447</v>
      </c>
      <c r="B1645" s="448" t="s">
        <v>2028</v>
      </c>
      <c r="C1645" s="449" t="s">
        <v>2573</v>
      </c>
      <c r="D1645" s="450">
        <v>26.580000000000002</v>
      </c>
      <c r="E1645" s="450">
        <v>7.94</v>
      </c>
      <c r="F1645" s="450" t="s">
        <v>16264</v>
      </c>
    </row>
    <row r="1646" spans="1:6" ht="30" customHeight="1">
      <c r="A1646" s="447">
        <v>94448</v>
      </c>
      <c r="B1646" s="448" t="s">
        <v>2029</v>
      </c>
      <c r="C1646" s="449" t="s">
        <v>2573</v>
      </c>
      <c r="D1646" s="450">
        <v>27.86</v>
      </c>
      <c r="E1646" s="450">
        <v>11.15</v>
      </c>
      <c r="F1646" s="450" t="s">
        <v>16265</v>
      </c>
    </row>
    <row r="1647" spans="1:6" ht="15" customHeight="1">
      <c r="A1647" s="447">
        <v>94232</v>
      </c>
      <c r="B1647" s="448" t="s">
        <v>2030</v>
      </c>
      <c r="C1647" s="449" t="s">
        <v>2570</v>
      </c>
      <c r="D1647" s="450">
        <v>0.5</v>
      </c>
      <c r="E1647" s="450">
        <v>1.62</v>
      </c>
      <c r="F1647" s="450" t="s">
        <v>11762</v>
      </c>
    </row>
    <row r="1648" spans="1:6" ht="45" customHeight="1">
      <c r="A1648" s="447">
        <v>94219</v>
      </c>
      <c r="B1648" s="448" t="s">
        <v>2031</v>
      </c>
      <c r="C1648" s="449" t="s">
        <v>2572</v>
      </c>
      <c r="D1648" s="450">
        <v>12.54</v>
      </c>
      <c r="E1648" s="450">
        <v>9.5500000000000007</v>
      </c>
      <c r="F1648" s="450" t="s">
        <v>14888</v>
      </c>
    </row>
    <row r="1649" spans="1:6" ht="30" customHeight="1">
      <c r="A1649" s="447">
        <v>94221</v>
      </c>
      <c r="B1649" s="448" t="s">
        <v>2032</v>
      </c>
      <c r="C1649" s="449" t="s">
        <v>2572</v>
      </c>
      <c r="D1649" s="450">
        <v>11.07</v>
      </c>
      <c r="E1649" s="450">
        <v>5.82</v>
      </c>
      <c r="F1649" s="450" t="s">
        <v>13311</v>
      </c>
    </row>
    <row r="1650" spans="1:6">
      <c r="A1650" s="442"/>
      <c r="B1650" s="446" t="s">
        <v>2033</v>
      </c>
      <c r="C1650" s="444"/>
      <c r="D1650" s="445" t="s">
        <v>2587</v>
      </c>
      <c r="E1650" s="445" t="s">
        <v>2587</v>
      </c>
      <c r="F1650" s="445"/>
    </row>
    <row r="1651" spans="1:6" ht="30" customHeight="1">
      <c r="A1651" s="447">
        <v>94189</v>
      </c>
      <c r="B1651" s="448" t="s">
        <v>2034</v>
      </c>
      <c r="C1651" s="449" t="s">
        <v>2573</v>
      </c>
      <c r="D1651" s="450">
        <v>22.46</v>
      </c>
      <c r="E1651" s="450">
        <v>2.93</v>
      </c>
      <c r="F1651" s="450" t="s">
        <v>12691</v>
      </c>
    </row>
    <row r="1652" spans="1:6" ht="30" customHeight="1">
      <c r="A1652" s="447">
        <v>94192</v>
      </c>
      <c r="B1652" s="448" t="s">
        <v>2035</v>
      </c>
      <c r="C1652" s="449" t="s">
        <v>2573</v>
      </c>
      <c r="D1652" s="450">
        <v>23.02</v>
      </c>
      <c r="E1652" s="450">
        <v>4.3600000000000003</v>
      </c>
      <c r="F1652" s="450" t="s">
        <v>16261</v>
      </c>
    </row>
    <row r="1653" spans="1:6" ht="45" customHeight="1">
      <c r="A1653" s="447">
        <v>94220</v>
      </c>
      <c r="B1653" s="448" t="s">
        <v>2036</v>
      </c>
      <c r="C1653" s="449" t="s">
        <v>2572</v>
      </c>
      <c r="D1653" s="450">
        <v>26.56</v>
      </c>
      <c r="E1653" s="450">
        <v>9.48</v>
      </c>
      <c r="F1653" s="450" t="s">
        <v>16284</v>
      </c>
    </row>
    <row r="1654" spans="1:6" ht="45" customHeight="1">
      <c r="A1654" s="447">
        <v>94222</v>
      </c>
      <c r="B1654" s="448" t="s">
        <v>2037</v>
      </c>
      <c r="C1654" s="449" t="s">
        <v>2572</v>
      </c>
      <c r="D1654" s="450">
        <v>25.09</v>
      </c>
      <c r="E1654" s="450">
        <v>5.75</v>
      </c>
      <c r="F1654" s="450" t="s">
        <v>14073</v>
      </c>
    </row>
    <row r="1655" spans="1:6">
      <c r="A1655" s="442"/>
      <c r="B1655" s="446" t="s">
        <v>2884</v>
      </c>
      <c r="C1655" s="444"/>
      <c r="D1655" s="445" t="s">
        <v>2587</v>
      </c>
      <c r="E1655" s="445" t="s">
        <v>2587</v>
      </c>
      <c r="F1655" s="445"/>
    </row>
    <row r="1656" spans="1:6" ht="45" customHeight="1">
      <c r="A1656" s="447">
        <v>94207</v>
      </c>
      <c r="B1656" s="448" t="s">
        <v>2038</v>
      </c>
      <c r="C1656" s="449" t="s">
        <v>2573</v>
      </c>
      <c r="D1656" s="450">
        <v>27.77</v>
      </c>
      <c r="E1656" s="450">
        <v>3.6</v>
      </c>
      <c r="F1656" s="450" t="s">
        <v>12201</v>
      </c>
    </row>
    <row r="1657" spans="1:6" ht="45" customHeight="1">
      <c r="A1657" s="447">
        <v>94210</v>
      </c>
      <c r="B1657" s="448" t="s">
        <v>2039</v>
      </c>
      <c r="C1657" s="449" t="s">
        <v>2573</v>
      </c>
      <c r="D1657" s="450">
        <v>29.459999999999997</v>
      </c>
      <c r="E1657" s="450">
        <v>3.98</v>
      </c>
      <c r="F1657" s="450" t="s">
        <v>16269</v>
      </c>
    </row>
    <row r="1658" spans="1:6" ht="30" customHeight="1">
      <c r="A1658" s="447">
        <v>94450</v>
      </c>
      <c r="B1658" s="448" t="s">
        <v>2043</v>
      </c>
      <c r="C1658" s="449" t="s">
        <v>2572</v>
      </c>
      <c r="D1658" s="450">
        <v>42.8</v>
      </c>
      <c r="E1658" s="450">
        <v>2.56</v>
      </c>
      <c r="F1658" s="450" t="s">
        <v>16282</v>
      </c>
    </row>
    <row r="1659" spans="1:6" ht="30" customHeight="1">
      <c r="A1659" s="447">
        <v>94223</v>
      </c>
      <c r="B1659" s="448" t="s">
        <v>2041</v>
      </c>
      <c r="C1659" s="449" t="s">
        <v>2572</v>
      </c>
      <c r="D1659" s="450">
        <v>36.690000000000005</v>
      </c>
      <c r="E1659" s="450">
        <v>2.69</v>
      </c>
      <c r="F1659" s="450" t="s">
        <v>13439</v>
      </c>
    </row>
    <row r="1660" spans="1:6" ht="30" customHeight="1">
      <c r="A1660" s="447" t="s">
        <v>2086</v>
      </c>
      <c r="B1660" s="448" t="s">
        <v>2044</v>
      </c>
      <c r="C1660" s="449" t="s">
        <v>2572</v>
      </c>
      <c r="D1660" s="450">
        <v>39.06</v>
      </c>
      <c r="E1660" s="450">
        <v>3.15</v>
      </c>
      <c r="F1660" s="450" t="s">
        <v>16285</v>
      </c>
    </row>
    <row r="1661" spans="1:6">
      <c r="A1661" s="442"/>
      <c r="B1661" s="538" t="s">
        <v>21009</v>
      </c>
      <c r="C1661" s="444"/>
      <c r="D1661" s="445" t="s">
        <v>2587</v>
      </c>
      <c r="E1661" s="445" t="s">
        <v>2587</v>
      </c>
      <c r="F1661" s="445"/>
    </row>
    <row r="1662" spans="1:6" ht="30" customHeight="1">
      <c r="A1662" s="447">
        <v>94218</v>
      </c>
      <c r="B1662" s="448" t="s">
        <v>2040</v>
      </c>
      <c r="C1662" s="449" t="s">
        <v>2573</v>
      </c>
      <c r="D1662" s="450">
        <v>64.95</v>
      </c>
      <c r="E1662" s="450">
        <v>3.92</v>
      </c>
      <c r="F1662" s="450" t="s">
        <v>16270</v>
      </c>
    </row>
    <row r="1663" spans="1:6" ht="30" customHeight="1">
      <c r="A1663" s="447">
        <v>94451</v>
      </c>
      <c r="B1663" s="448" t="s">
        <v>2042</v>
      </c>
      <c r="C1663" s="449" t="s">
        <v>2572</v>
      </c>
      <c r="D1663" s="450">
        <v>86.429999999999993</v>
      </c>
      <c r="E1663" s="450">
        <v>2.68</v>
      </c>
      <c r="F1663" s="450" t="s">
        <v>16286</v>
      </c>
    </row>
    <row r="1664" spans="1:6">
      <c r="A1664" s="442"/>
      <c r="B1664" s="446" t="s">
        <v>229</v>
      </c>
      <c r="C1664" s="444"/>
      <c r="D1664" s="445" t="s">
        <v>2587</v>
      </c>
      <c r="E1664" s="445" t="s">
        <v>2587</v>
      </c>
      <c r="F1664" s="445"/>
    </row>
    <row r="1665" spans="1:6" ht="30" customHeight="1">
      <c r="A1665" s="447">
        <v>94449</v>
      </c>
      <c r="B1665" s="448" t="s">
        <v>2045</v>
      </c>
      <c r="C1665" s="449" t="s">
        <v>2573</v>
      </c>
      <c r="D1665" s="450">
        <v>42.879999999999995</v>
      </c>
      <c r="E1665" s="450">
        <v>3.59</v>
      </c>
      <c r="F1665" s="450" t="s">
        <v>11869</v>
      </c>
    </row>
    <row r="1666" spans="1:6" ht="30" customHeight="1">
      <c r="A1666" s="447">
        <v>94444</v>
      </c>
      <c r="B1666" s="448" t="s">
        <v>2046</v>
      </c>
      <c r="C1666" s="449" t="s">
        <v>2573</v>
      </c>
      <c r="D1666" s="450">
        <v>476.91</v>
      </c>
      <c r="E1666" s="450">
        <v>4.95</v>
      </c>
      <c r="F1666" s="450" t="s">
        <v>16329</v>
      </c>
    </row>
    <row r="1667" spans="1:6">
      <c r="A1667" s="442"/>
      <c r="B1667" s="446" t="s">
        <v>66</v>
      </c>
      <c r="C1667" s="444"/>
      <c r="D1667" s="445" t="s">
        <v>2587</v>
      </c>
      <c r="E1667" s="445" t="s">
        <v>2587</v>
      </c>
      <c r="F1667" s="445"/>
    </row>
    <row r="1668" spans="1:6">
      <c r="A1668" s="442"/>
      <c r="B1668" s="446" t="s">
        <v>2047</v>
      </c>
      <c r="C1668" s="444"/>
      <c r="D1668" s="445" t="s">
        <v>2587</v>
      </c>
      <c r="E1668" s="445" t="s">
        <v>2587</v>
      </c>
      <c r="F1668" s="445"/>
    </row>
    <row r="1669" spans="1:6" ht="45" customHeight="1">
      <c r="A1669" s="447">
        <v>92568</v>
      </c>
      <c r="B1669" s="448" t="s">
        <v>2048</v>
      </c>
      <c r="C1669" s="449" t="s">
        <v>2573</v>
      </c>
      <c r="D1669" s="450">
        <v>74.050000000000011</v>
      </c>
      <c r="E1669" s="450">
        <v>7.82</v>
      </c>
      <c r="F1669" s="450" t="s">
        <v>16297</v>
      </c>
    </row>
    <row r="1670" spans="1:6" ht="45" customHeight="1">
      <c r="A1670" s="447">
        <v>92569</v>
      </c>
      <c r="B1670" s="448" t="s">
        <v>2049</v>
      </c>
      <c r="C1670" s="449" t="s">
        <v>2573</v>
      </c>
      <c r="D1670" s="450">
        <v>33.9</v>
      </c>
      <c r="E1670" s="450">
        <v>3.38</v>
      </c>
      <c r="F1670" s="450" t="s">
        <v>16298</v>
      </c>
    </row>
    <row r="1671" spans="1:6" ht="30" customHeight="1">
      <c r="A1671" s="447">
        <v>92570</v>
      </c>
      <c r="B1671" s="448" t="s">
        <v>2050</v>
      </c>
      <c r="C1671" s="449" t="s">
        <v>2573</v>
      </c>
      <c r="D1671" s="450">
        <v>15.379999999999999</v>
      </c>
      <c r="E1671" s="450">
        <v>1.59</v>
      </c>
      <c r="F1671" s="450" t="s">
        <v>16299</v>
      </c>
    </row>
    <row r="1672" spans="1:6" ht="45" customHeight="1">
      <c r="A1672" s="447">
        <v>92571</v>
      </c>
      <c r="B1672" s="448" t="s">
        <v>2051</v>
      </c>
      <c r="C1672" s="449" t="s">
        <v>2573</v>
      </c>
      <c r="D1672" s="450">
        <v>76.349999999999994</v>
      </c>
      <c r="E1672" s="450">
        <v>12.4</v>
      </c>
      <c r="F1672" s="450" t="s">
        <v>16300</v>
      </c>
    </row>
    <row r="1673" spans="1:6" ht="45" customHeight="1">
      <c r="A1673" s="447">
        <v>92572</v>
      </c>
      <c r="B1673" s="448" t="s">
        <v>2052</v>
      </c>
      <c r="C1673" s="449" t="s">
        <v>2573</v>
      </c>
      <c r="D1673" s="450">
        <v>35.1</v>
      </c>
      <c r="E1673" s="450">
        <v>6.32</v>
      </c>
      <c r="F1673" s="450" t="s">
        <v>14632</v>
      </c>
    </row>
    <row r="1674" spans="1:6" ht="45" customHeight="1">
      <c r="A1674" s="447">
        <v>92573</v>
      </c>
      <c r="B1674" s="448" t="s">
        <v>2053</v>
      </c>
      <c r="C1674" s="449" t="s">
        <v>2573</v>
      </c>
      <c r="D1674" s="450">
        <v>16.18</v>
      </c>
      <c r="E1674" s="450">
        <v>3.66</v>
      </c>
      <c r="F1674" s="450" t="s">
        <v>12083</v>
      </c>
    </row>
    <row r="1675" spans="1:6" ht="30" customHeight="1">
      <c r="A1675" s="447">
        <v>92574</v>
      </c>
      <c r="B1675" s="448" t="s">
        <v>2054</v>
      </c>
      <c r="C1675" s="449" t="s">
        <v>2573</v>
      </c>
      <c r="D1675" s="450">
        <v>80.930000000000007</v>
      </c>
      <c r="E1675" s="450">
        <v>8.52</v>
      </c>
      <c r="F1675" s="450" t="s">
        <v>16301</v>
      </c>
    </row>
    <row r="1676" spans="1:6" ht="30" customHeight="1">
      <c r="A1676" s="447">
        <v>92575</v>
      </c>
      <c r="B1676" s="448" t="s">
        <v>2055</v>
      </c>
      <c r="C1676" s="449" t="s">
        <v>2573</v>
      </c>
      <c r="D1676" s="450">
        <v>33.99</v>
      </c>
      <c r="E1676" s="450">
        <v>3.35</v>
      </c>
      <c r="F1676" s="450" t="s">
        <v>16302</v>
      </c>
    </row>
    <row r="1677" spans="1:6" ht="30" customHeight="1">
      <c r="A1677" s="447">
        <v>92576</v>
      </c>
      <c r="B1677" s="448" t="s">
        <v>2056</v>
      </c>
      <c r="C1677" s="449" t="s">
        <v>2573</v>
      </c>
      <c r="D1677" s="450">
        <v>12.51</v>
      </c>
      <c r="E1677" s="450">
        <v>1.25</v>
      </c>
      <c r="F1677" s="450" t="s">
        <v>16303</v>
      </c>
    </row>
    <row r="1678" spans="1:6" ht="30" customHeight="1">
      <c r="A1678" s="447">
        <v>92577</v>
      </c>
      <c r="B1678" s="448" t="s">
        <v>3674</v>
      </c>
      <c r="C1678" s="449" t="s">
        <v>2573</v>
      </c>
      <c r="D1678" s="450">
        <v>83.710000000000008</v>
      </c>
      <c r="E1678" s="450">
        <v>13.04</v>
      </c>
      <c r="F1678" s="450" t="s">
        <v>16304</v>
      </c>
    </row>
    <row r="1679" spans="1:6" ht="30" customHeight="1">
      <c r="A1679" s="447">
        <v>92578</v>
      </c>
      <c r="B1679" s="448" t="s">
        <v>3675</v>
      </c>
      <c r="C1679" s="449" t="s">
        <v>2573</v>
      </c>
      <c r="D1679" s="450">
        <v>35.410000000000004</v>
      </c>
      <c r="E1679" s="450">
        <v>5.97</v>
      </c>
      <c r="F1679" s="450" t="s">
        <v>16305</v>
      </c>
    </row>
    <row r="1680" spans="1:6" ht="30" customHeight="1">
      <c r="A1680" s="447">
        <v>92579</v>
      </c>
      <c r="B1680" s="448" t="s">
        <v>3676</v>
      </c>
      <c r="C1680" s="449" t="s">
        <v>2573</v>
      </c>
      <c r="D1680" s="450">
        <v>13.15</v>
      </c>
      <c r="E1680" s="450">
        <v>2.92</v>
      </c>
      <c r="F1680" s="450" t="s">
        <v>16306</v>
      </c>
    </row>
    <row r="1681" spans="1:6" ht="45" customHeight="1">
      <c r="A1681" s="447">
        <v>92580</v>
      </c>
      <c r="B1681" s="448" t="s">
        <v>3677</v>
      </c>
      <c r="C1681" s="449" t="s">
        <v>2573</v>
      </c>
      <c r="D1681" s="450">
        <v>35.119999999999997</v>
      </c>
      <c r="E1681" s="450">
        <v>4.67</v>
      </c>
      <c r="F1681" s="450" t="s">
        <v>16307</v>
      </c>
    </row>
    <row r="1682" spans="1:6" ht="30" customHeight="1">
      <c r="A1682" s="447">
        <v>92581</v>
      </c>
      <c r="B1682" s="448" t="s">
        <v>3678</v>
      </c>
      <c r="C1682" s="449" t="s">
        <v>2573</v>
      </c>
      <c r="D1682" s="450">
        <v>37.199999999999996</v>
      </c>
      <c r="E1682" s="450">
        <v>4.28</v>
      </c>
      <c r="F1682" s="450" t="s">
        <v>16308</v>
      </c>
    </row>
    <row r="1683" spans="1:6">
      <c r="A1683" s="442"/>
      <c r="B1683" s="443" t="s">
        <v>67</v>
      </c>
      <c r="C1683" s="444"/>
      <c r="D1683" s="445" t="s">
        <v>2587</v>
      </c>
      <c r="E1683" s="445" t="s">
        <v>2587</v>
      </c>
      <c r="F1683" s="445"/>
    </row>
    <row r="1684" spans="1:6">
      <c r="A1684" s="442"/>
      <c r="B1684" s="446" t="s">
        <v>68</v>
      </c>
      <c r="C1684" s="444"/>
      <c r="D1684" s="445" t="s">
        <v>2587</v>
      </c>
      <c r="E1684" s="445" t="s">
        <v>2587</v>
      </c>
      <c r="F1684" s="445"/>
    </row>
    <row r="1685" spans="1:6">
      <c r="A1685" s="442"/>
      <c r="B1685" s="446" t="s">
        <v>2087</v>
      </c>
      <c r="C1685" s="444"/>
      <c r="D1685" s="445" t="s">
        <v>2587</v>
      </c>
      <c r="E1685" s="445" t="s">
        <v>2587</v>
      </c>
      <c r="F1685" s="445"/>
    </row>
    <row r="1686" spans="1:6" ht="45" customHeight="1">
      <c r="A1686" s="447">
        <v>94230</v>
      </c>
      <c r="B1686" s="448" t="s">
        <v>3679</v>
      </c>
      <c r="C1686" s="449" t="s">
        <v>2572</v>
      </c>
      <c r="D1686" s="450">
        <v>55.33</v>
      </c>
      <c r="E1686" s="450">
        <v>16.61</v>
      </c>
      <c r="F1686" s="450" t="s">
        <v>16287</v>
      </c>
    </row>
    <row r="1687" spans="1:6" ht="30" customHeight="1">
      <c r="A1687" s="447">
        <v>94227</v>
      </c>
      <c r="B1687" s="448" t="s">
        <v>3680</v>
      </c>
      <c r="C1687" s="449" t="s">
        <v>2572</v>
      </c>
      <c r="D1687" s="450">
        <v>37</v>
      </c>
      <c r="E1687" s="450">
        <v>6.51</v>
      </c>
      <c r="F1687" s="450" t="s">
        <v>16288</v>
      </c>
    </row>
    <row r="1688" spans="1:6" ht="30" customHeight="1">
      <c r="A1688" s="447">
        <v>94228</v>
      </c>
      <c r="B1688" s="448" t="s">
        <v>3681</v>
      </c>
      <c r="C1688" s="449" t="s">
        <v>2572</v>
      </c>
      <c r="D1688" s="450">
        <v>56.11</v>
      </c>
      <c r="E1688" s="450">
        <v>8.84</v>
      </c>
      <c r="F1688" s="450" t="s">
        <v>16289</v>
      </c>
    </row>
    <row r="1689" spans="1:6" ht="30" customHeight="1">
      <c r="A1689" s="447">
        <v>94229</v>
      </c>
      <c r="B1689" s="448" t="s">
        <v>3682</v>
      </c>
      <c r="C1689" s="449" t="s">
        <v>2572</v>
      </c>
      <c r="D1689" s="450">
        <v>111.14</v>
      </c>
      <c r="E1689" s="450">
        <v>15.72</v>
      </c>
      <c r="F1689" s="450" t="s">
        <v>16290</v>
      </c>
    </row>
    <row r="1690" spans="1:6">
      <c r="A1690" s="442"/>
      <c r="B1690" s="446" t="s">
        <v>2088</v>
      </c>
      <c r="C1690" s="444"/>
      <c r="D1690" s="445" t="s">
        <v>2587</v>
      </c>
      <c r="E1690" s="445" t="s">
        <v>2587</v>
      </c>
      <c r="F1690" s="445"/>
    </row>
    <row r="1691" spans="1:6">
      <c r="A1691" s="442"/>
      <c r="B1691" s="446" t="s">
        <v>69</v>
      </c>
      <c r="C1691" s="444"/>
      <c r="D1691" s="445" t="s">
        <v>2587</v>
      </c>
      <c r="E1691" s="445" t="s">
        <v>2587</v>
      </c>
      <c r="F1691" s="445"/>
    </row>
    <row r="1692" spans="1:6">
      <c r="A1692" s="442"/>
      <c r="B1692" s="446" t="s">
        <v>2089</v>
      </c>
      <c r="C1692" s="444"/>
      <c r="D1692" s="445" t="s">
        <v>2587</v>
      </c>
      <c r="E1692" s="445" t="s">
        <v>2587</v>
      </c>
      <c r="F1692" s="445"/>
    </row>
    <row r="1693" spans="1:6" ht="30" customHeight="1">
      <c r="A1693" s="447">
        <v>94231</v>
      </c>
      <c r="B1693" s="448" t="s">
        <v>3683</v>
      </c>
      <c r="C1693" s="449" t="s">
        <v>2572</v>
      </c>
      <c r="D1693" s="450">
        <v>28.11</v>
      </c>
      <c r="E1693" s="450">
        <v>4.5</v>
      </c>
      <c r="F1693" s="450" t="s">
        <v>16291</v>
      </c>
    </row>
    <row r="1694" spans="1:6">
      <c r="A1694" s="442"/>
      <c r="B1694" s="443" t="s">
        <v>70</v>
      </c>
      <c r="C1694" s="444"/>
      <c r="D1694" s="445" t="s">
        <v>2587</v>
      </c>
      <c r="E1694" s="445" t="s">
        <v>2587</v>
      </c>
      <c r="F1694" s="445"/>
    </row>
    <row r="1695" spans="1:6">
      <c r="A1695" s="442"/>
      <c r="B1695" s="446" t="s">
        <v>71</v>
      </c>
      <c r="C1695" s="444"/>
      <c r="D1695" s="445" t="s">
        <v>2587</v>
      </c>
      <c r="E1695" s="445" t="s">
        <v>2587</v>
      </c>
      <c r="F1695" s="445"/>
    </row>
    <row r="1696" spans="1:6" ht="15" customHeight="1">
      <c r="A1696" s="447">
        <v>97644</v>
      </c>
      <c r="B1696" s="448" t="s">
        <v>20809</v>
      </c>
      <c r="C1696" s="449" t="s">
        <v>2573</v>
      </c>
      <c r="D1696" s="450">
        <v>1.9000000000000004</v>
      </c>
      <c r="E1696" s="450">
        <v>5.25</v>
      </c>
      <c r="F1696" s="450" t="s">
        <v>12620</v>
      </c>
    </row>
    <row r="1697" spans="1:6" ht="15" customHeight="1">
      <c r="A1697" s="447">
        <v>97645</v>
      </c>
      <c r="B1697" s="448" t="s">
        <v>20810</v>
      </c>
      <c r="C1697" s="449" t="s">
        <v>2573</v>
      </c>
      <c r="D1697" s="450">
        <v>6.4699999999999989</v>
      </c>
      <c r="E1697" s="450">
        <v>14.25</v>
      </c>
      <c r="F1697" s="450" t="s">
        <v>18320</v>
      </c>
    </row>
    <row r="1698" spans="1:6" ht="30" customHeight="1">
      <c r="A1698" s="447">
        <v>72144</v>
      </c>
      <c r="B1698" s="448" t="s">
        <v>3684</v>
      </c>
      <c r="C1698" s="449" t="s">
        <v>2570</v>
      </c>
      <c r="D1698" s="450">
        <v>23.280000000000008</v>
      </c>
      <c r="E1698" s="450">
        <v>54.9</v>
      </c>
      <c r="F1698" s="450" t="s">
        <v>16812</v>
      </c>
    </row>
    <row r="1699" spans="1:6">
      <c r="A1699" s="442"/>
      <c r="B1699" s="446" t="s">
        <v>1202</v>
      </c>
      <c r="C1699" s="444"/>
      <c r="D1699" s="445" t="s">
        <v>2587</v>
      </c>
      <c r="E1699" s="445" t="s">
        <v>2587</v>
      </c>
      <c r="F1699" s="445"/>
    </row>
    <row r="1700" spans="1:6" ht="15" customHeight="1">
      <c r="A1700" s="447">
        <v>84889</v>
      </c>
      <c r="B1700" s="448" t="s">
        <v>3685</v>
      </c>
      <c r="C1700" s="449" t="s">
        <v>2570</v>
      </c>
      <c r="D1700" s="450">
        <v>12.180000000000001</v>
      </c>
      <c r="E1700" s="450">
        <v>5.01</v>
      </c>
      <c r="F1700" s="450" t="s">
        <v>15025</v>
      </c>
    </row>
    <row r="1701" spans="1:6" ht="15" customHeight="1">
      <c r="A1701" s="447">
        <v>84891</v>
      </c>
      <c r="B1701" s="448" t="s">
        <v>3686</v>
      </c>
      <c r="C1701" s="449" t="s">
        <v>2570</v>
      </c>
      <c r="D1701" s="450">
        <v>91.81</v>
      </c>
      <c r="E1701" s="450">
        <v>91.57</v>
      </c>
      <c r="F1701" s="450" t="s">
        <v>16966</v>
      </c>
    </row>
    <row r="1702" spans="1:6">
      <c r="A1702" s="442"/>
      <c r="B1702" s="443" t="s">
        <v>2678</v>
      </c>
      <c r="C1702" s="444"/>
      <c r="D1702" s="445" t="s">
        <v>2587</v>
      </c>
      <c r="E1702" s="445" t="s">
        <v>2587</v>
      </c>
      <c r="F1702" s="445"/>
    </row>
    <row r="1703" spans="1:6">
      <c r="A1703" s="442"/>
      <c r="B1703" s="446" t="s">
        <v>2844</v>
      </c>
      <c r="C1703" s="444"/>
      <c r="D1703" s="445" t="s">
        <v>2587</v>
      </c>
      <c r="E1703" s="445" t="s">
        <v>2587</v>
      </c>
      <c r="F1703" s="445"/>
    </row>
    <row r="1704" spans="1:6" ht="45" customHeight="1">
      <c r="A1704" s="447">
        <v>90791</v>
      </c>
      <c r="B1704" s="448" t="s">
        <v>16823</v>
      </c>
      <c r="C1704" s="449" t="s">
        <v>2570</v>
      </c>
      <c r="D1704" s="450">
        <v>414.44</v>
      </c>
      <c r="E1704" s="450">
        <v>14.38</v>
      </c>
      <c r="F1704" s="450" t="s">
        <v>16824</v>
      </c>
    </row>
    <row r="1705" spans="1:6" ht="30" customHeight="1">
      <c r="A1705" s="447">
        <v>90792</v>
      </c>
      <c r="B1705" s="448" t="s">
        <v>16825</v>
      </c>
      <c r="C1705" s="449" t="s">
        <v>2570</v>
      </c>
      <c r="D1705" s="450">
        <v>429.21999999999997</v>
      </c>
      <c r="E1705" s="450">
        <v>16.41</v>
      </c>
      <c r="F1705" s="450" t="s">
        <v>16826</v>
      </c>
    </row>
    <row r="1706" spans="1:6" ht="30" customHeight="1">
      <c r="A1706" s="447">
        <v>90793</v>
      </c>
      <c r="B1706" s="448" t="s">
        <v>16827</v>
      </c>
      <c r="C1706" s="449" t="s">
        <v>2570</v>
      </c>
      <c r="D1706" s="450">
        <v>440.66</v>
      </c>
      <c r="E1706" s="450">
        <v>17.809999999999999</v>
      </c>
      <c r="F1706" s="450" t="s">
        <v>16828</v>
      </c>
    </row>
    <row r="1707" spans="1:6" ht="30" customHeight="1">
      <c r="A1707" s="447">
        <v>91295</v>
      </c>
      <c r="B1707" s="448" t="s">
        <v>16874</v>
      </c>
      <c r="C1707" s="449" t="s">
        <v>2570</v>
      </c>
      <c r="D1707" s="450">
        <v>282.07</v>
      </c>
      <c r="E1707" s="450">
        <v>24.6</v>
      </c>
      <c r="F1707" s="450" t="s">
        <v>16875</v>
      </c>
    </row>
    <row r="1708" spans="1:6" ht="30" customHeight="1">
      <c r="A1708" s="447">
        <v>91296</v>
      </c>
      <c r="B1708" s="448" t="s">
        <v>16876</v>
      </c>
      <c r="C1708" s="449" t="s">
        <v>2570</v>
      </c>
      <c r="D1708" s="450">
        <v>295.25</v>
      </c>
      <c r="E1708" s="450">
        <v>27.12</v>
      </c>
      <c r="F1708" s="450" t="s">
        <v>16877</v>
      </c>
    </row>
    <row r="1709" spans="1:6" ht="30" customHeight="1">
      <c r="A1709" s="447">
        <v>91297</v>
      </c>
      <c r="B1709" s="448" t="s">
        <v>16878</v>
      </c>
      <c r="C1709" s="449" t="s">
        <v>2570</v>
      </c>
      <c r="D1709" s="450">
        <v>332.68</v>
      </c>
      <c r="E1709" s="450">
        <v>29.65</v>
      </c>
      <c r="F1709" s="450" t="s">
        <v>16879</v>
      </c>
    </row>
    <row r="1710" spans="1:6" ht="45" customHeight="1">
      <c r="A1710" s="447">
        <v>91324</v>
      </c>
      <c r="B1710" s="448" t="s">
        <v>2057</v>
      </c>
      <c r="C1710" s="449" t="s">
        <v>2570</v>
      </c>
      <c r="D1710" s="450">
        <v>475.98</v>
      </c>
      <c r="E1710" s="450">
        <v>122.09</v>
      </c>
      <c r="F1710" s="450" t="s">
        <v>16899</v>
      </c>
    </row>
    <row r="1711" spans="1:6" ht="45" customHeight="1">
      <c r="A1711" s="447">
        <v>91329</v>
      </c>
      <c r="B1711" s="448" t="s">
        <v>16905</v>
      </c>
      <c r="C1711" s="449" t="s">
        <v>2570</v>
      </c>
      <c r="D1711" s="450">
        <v>459.36</v>
      </c>
      <c r="E1711" s="450">
        <v>122.1</v>
      </c>
      <c r="F1711" s="450" t="s">
        <v>16906</v>
      </c>
    </row>
    <row r="1712" spans="1:6" ht="45" customHeight="1">
      <c r="A1712" s="447">
        <v>91328</v>
      </c>
      <c r="B1712" s="448" t="s">
        <v>16903</v>
      </c>
      <c r="C1712" s="449" t="s">
        <v>2570</v>
      </c>
      <c r="D1712" s="450">
        <v>517.95000000000005</v>
      </c>
      <c r="E1712" s="450">
        <v>122.07</v>
      </c>
      <c r="F1712" s="450" t="s">
        <v>16904</v>
      </c>
    </row>
    <row r="1713" spans="1:6" ht="45" customHeight="1">
      <c r="A1713" s="447">
        <v>91325</v>
      </c>
      <c r="B1713" s="448" t="s">
        <v>2058</v>
      </c>
      <c r="C1713" s="449" t="s">
        <v>2570</v>
      </c>
      <c r="D1713" s="450">
        <v>427.57</v>
      </c>
      <c r="E1713" s="450">
        <v>134.80000000000001</v>
      </c>
      <c r="F1713" s="450" t="s">
        <v>16900</v>
      </c>
    </row>
    <row r="1714" spans="1:6" ht="45" customHeight="1">
      <c r="A1714" s="447">
        <v>91331</v>
      </c>
      <c r="B1714" s="448" t="s">
        <v>16909</v>
      </c>
      <c r="C1714" s="449" t="s">
        <v>2570</v>
      </c>
      <c r="D1714" s="450">
        <v>477.28999999999996</v>
      </c>
      <c r="E1714" s="450">
        <v>134.77000000000001</v>
      </c>
      <c r="F1714" s="450" t="s">
        <v>16910</v>
      </c>
    </row>
    <row r="1715" spans="1:6" ht="45" customHeight="1">
      <c r="A1715" s="447">
        <v>91330</v>
      </c>
      <c r="B1715" s="448" t="s">
        <v>16907</v>
      </c>
      <c r="C1715" s="449" t="s">
        <v>2570</v>
      </c>
      <c r="D1715" s="450">
        <v>536.08000000000004</v>
      </c>
      <c r="E1715" s="450">
        <v>134.74</v>
      </c>
      <c r="F1715" s="450" t="s">
        <v>16908</v>
      </c>
    </row>
    <row r="1716" spans="1:6" ht="45" customHeight="1">
      <c r="A1716" s="447">
        <v>91326</v>
      </c>
      <c r="B1716" s="448" t="s">
        <v>645</v>
      </c>
      <c r="C1716" s="449" t="s">
        <v>2570</v>
      </c>
      <c r="D1716" s="450">
        <v>517.81999999999994</v>
      </c>
      <c r="E1716" s="450">
        <v>147.44</v>
      </c>
      <c r="F1716" s="450" t="s">
        <v>16901</v>
      </c>
    </row>
    <row r="1717" spans="1:6" ht="45" customHeight="1">
      <c r="A1717" s="447">
        <v>91333</v>
      </c>
      <c r="B1717" s="448" t="s">
        <v>16913</v>
      </c>
      <c r="C1717" s="449" t="s">
        <v>2570</v>
      </c>
      <c r="D1717" s="450">
        <v>519.52</v>
      </c>
      <c r="E1717" s="450">
        <v>147.44</v>
      </c>
      <c r="F1717" s="450" t="s">
        <v>16914</v>
      </c>
    </row>
    <row r="1718" spans="1:6" ht="45" customHeight="1">
      <c r="A1718" s="447">
        <v>91332</v>
      </c>
      <c r="B1718" s="448" t="s">
        <v>16911</v>
      </c>
      <c r="C1718" s="449" t="s">
        <v>2570</v>
      </c>
      <c r="D1718" s="450">
        <v>578.51</v>
      </c>
      <c r="E1718" s="450">
        <v>147.41</v>
      </c>
      <c r="F1718" s="450" t="s">
        <v>16912</v>
      </c>
    </row>
    <row r="1719" spans="1:6" ht="45" customHeight="1">
      <c r="A1719" s="447">
        <v>91327</v>
      </c>
      <c r="B1719" s="448" t="s">
        <v>646</v>
      </c>
      <c r="C1719" s="449" t="s">
        <v>2570</v>
      </c>
      <c r="D1719" s="450">
        <v>507.15999999999997</v>
      </c>
      <c r="E1719" s="450">
        <v>160.11000000000001</v>
      </c>
      <c r="F1719" s="450" t="s">
        <v>16902</v>
      </c>
    </row>
    <row r="1720" spans="1:6">
      <c r="A1720" s="442"/>
      <c r="B1720" s="446" t="s">
        <v>2849</v>
      </c>
      <c r="C1720" s="444"/>
      <c r="D1720" s="445" t="s">
        <v>2587</v>
      </c>
      <c r="E1720" s="445" t="s">
        <v>2587</v>
      </c>
      <c r="F1720" s="445"/>
    </row>
    <row r="1721" spans="1:6" ht="45" customHeight="1">
      <c r="A1721" s="447">
        <v>90788</v>
      </c>
      <c r="B1721" s="448" t="s">
        <v>16817</v>
      </c>
      <c r="C1721" s="449" t="s">
        <v>2570</v>
      </c>
      <c r="D1721" s="450">
        <v>374.94</v>
      </c>
      <c r="E1721" s="450">
        <v>8.8000000000000007</v>
      </c>
      <c r="F1721" s="450" t="s">
        <v>16818</v>
      </c>
    </row>
    <row r="1722" spans="1:6" ht="45" customHeight="1">
      <c r="A1722" s="447">
        <v>90789</v>
      </c>
      <c r="B1722" s="448" t="s">
        <v>16819</v>
      </c>
      <c r="C1722" s="449" t="s">
        <v>2570</v>
      </c>
      <c r="D1722" s="450">
        <v>386.96</v>
      </c>
      <c r="E1722" s="450">
        <v>9.7200000000000006</v>
      </c>
      <c r="F1722" s="450" t="s">
        <v>16820</v>
      </c>
    </row>
    <row r="1723" spans="1:6" ht="45" customHeight="1">
      <c r="A1723" s="447">
        <v>90790</v>
      </c>
      <c r="B1723" s="448" t="s">
        <v>16821</v>
      </c>
      <c r="C1723" s="449" t="s">
        <v>2570</v>
      </c>
      <c r="D1723" s="450">
        <v>389.64</v>
      </c>
      <c r="E1723" s="450">
        <v>10.63</v>
      </c>
      <c r="F1723" s="450" t="s">
        <v>16822</v>
      </c>
    </row>
    <row r="1724" spans="1:6" ht="30" customHeight="1">
      <c r="A1724" s="447">
        <v>91009</v>
      </c>
      <c r="B1724" s="448" t="s">
        <v>2059</v>
      </c>
      <c r="C1724" s="449" t="s">
        <v>2570</v>
      </c>
      <c r="D1724" s="450">
        <v>298.67999999999995</v>
      </c>
      <c r="E1724" s="450">
        <v>24.6</v>
      </c>
      <c r="F1724" s="450" t="s">
        <v>16858</v>
      </c>
    </row>
    <row r="1725" spans="1:6" ht="30" customHeight="1">
      <c r="A1725" s="447">
        <v>91010</v>
      </c>
      <c r="B1725" s="448" t="s">
        <v>2060</v>
      </c>
      <c r="C1725" s="449" t="s">
        <v>2570</v>
      </c>
      <c r="D1725" s="450">
        <v>245.55</v>
      </c>
      <c r="E1725" s="450">
        <v>27.13</v>
      </c>
      <c r="F1725" s="450" t="s">
        <v>16859</v>
      </c>
    </row>
    <row r="1726" spans="1:6" ht="30" customHeight="1">
      <c r="A1726" s="447">
        <v>91011</v>
      </c>
      <c r="B1726" s="448" t="s">
        <v>2061</v>
      </c>
      <c r="C1726" s="449" t="s">
        <v>2570</v>
      </c>
      <c r="D1726" s="450">
        <v>330.98</v>
      </c>
      <c r="E1726" s="450">
        <v>29.65</v>
      </c>
      <c r="F1726" s="450" t="s">
        <v>16860</v>
      </c>
    </row>
    <row r="1727" spans="1:6" ht="30" customHeight="1">
      <c r="A1727" s="447">
        <v>91012</v>
      </c>
      <c r="B1727" s="448" t="s">
        <v>2062</v>
      </c>
      <c r="C1727" s="449" t="s">
        <v>2570</v>
      </c>
      <c r="D1727" s="450">
        <v>315.43</v>
      </c>
      <c r="E1727" s="450">
        <v>32.18</v>
      </c>
      <c r="F1727" s="450" t="s">
        <v>16861</v>
      </c>
    </row>
    <row r="1728" spans="1:6" ht="30" customHeight="1">
      <c r="A1728" s="447" t="s">
        <v>2091</v>
      </c>
      <c r="B1728" s="448" t="s">
        <v>2063</v>
      </c>
      <c r="C1728" s="449" t="s">
        <v>2570</v>
      </c>
      <c r="D1728" s="450">
        <v>851.18000000000006</v>
      </c>
      <c r="E1728" s="450">
        <v>97.41</v>
      </c>
      <c r="F1728" s="450" t="s">
        <v>16814</v>
      </c>
    </row>
    <row r="1729" spans="1:6" ht="45" customHeight="1">
      <c r="A1729" s="447">
        <v>91013</v>
      </c>
      <c r="B1729" s="448" t="s">
        <v>2064</v>
      </c>
      <c r="C1729" s="449" t="s">
        <v>2570</v>
      </c>
      <c r="D1729" s="450">
        <v>534.56999999999994</v>
      </c>
      <c r="E1729" s="450">
        <v>122.06</v>
      </c>
      <c r="F1729" s="450" t="s">
        <v>16862</v>
      </c>
    </row>
    <row r="1730" spans="1:6" ht="45" customHeight="1">
      <c r="A1730" s="447">
        <v>91014</v>
      </c>
      <c r="B1730" s="448" t="s">
        <v>2065</v>
      </c>
      <c r="C1730" s="449" t="s">
        <v>2570</v>
      </c>
      <c r="D1730" s="450">
        <v>486.36</v>
      </c>
      <c r="E1730" s="450">
        <v>134.77000000000001</v>
      </c>
      <c r="F1730" s="450" t="s">
        <v>16863</v>
      </c>
    </row>
    <row r="1731" spans="1:6" ht="45" customHeight="1">
      <c r="A1731" s="447">
        <v>91015</v>
      </c>
      <c r="B1731" s="448" t="s">
        <v>640</v>
      </c>
      <c r="C1731" s="449" t="s">
        <v>2570</v>
      </c>
      <c r="D1731" s="450">
        <v>576.81000000000006</v>
      </c>
      <c r="E1731" s="450">
        <v>147.41</v>
      </c>
      <c r="F1731" s="450" t="s">
        <v>16864</v>
      </c>
    </row>
    <row r="1732" spans="1:6" ht="45" customHeight="1">
      <c r="A1732" s="447">
        <v>91016</v>
      </c>
      <c r="B1732" s="448" t="s">
        <v>2066</v>
      </c>
      <c r="C1732" s="449" t="s">
        <v>2570</v>
      </c>
      <c r="D1732" s="450">
        <v>566.34999999999991</v>
      </c>
      <c r="E1732" s="450">
        <v>160.08000000000001</v>
      </c>
      <c r="F1732" s="450" t="s">
        <v>16865</v>
      </c>
    </row>
    <row r="1733" spans="1:6">
      <c r="A1733" s="442"/>
      <c r="B1733" s="446" t="s">
        <v>2848</v>
      </c>
      <c r="C1733" s="444"/>
      <c r="D1733" s="445" t="s">
        <v>2587</v>
      </c>
      <c r="E1733" s="445" t="s">
        <v>2587</v>
      </c>
      <c r="F1733" s="445"/>
    </row>
    <row r="1734" spans="1:6" ht="30" customHeight="1">
      <c r="A1734" s="447">
        <v>90820</v>
      </c>
      <c r="B1734" s="448" t="s">
        <v>2067</v>
      </c>
      <c r="C1734" s="449" t="s">
        <v>2570</v>
      </c>
      <c r="D1734" s="450">
        <v>292.5</v>
      </c>
      <c r="E1734" s="450">
        <v>24.6</v>
      </c>
      <c r="F1734" s="450" t="s">
        <v>16841</v>
      </c>
    </row>
    <row r="1735" spans="1:6" ht="30" customHeight="1">
      <c r="A1735" s="447">
        <v>90821</v>
      </c>
      <c r="B1735" s="448" t="s">
        <v>2068</v>
      </c>
      <c r="C1735" s="449" t="s">
        <v>2570</v>
      </c>
      <c r="D1735" s="450">
        <v>313.31</v>
      </c>
      <c r="E1735" s="450">
        <v>27.12</v>
      </c>
      <c r="F1735" s="450" t="s">
        <v>16842</v>
      </c>
    </row>
    <row r="1736" spans="1:6" ht="30" customHeight="1">
      <c r="A1736" s="447">
        <v>90822</v>
      </c>
      <c r="B1736" s="448" t="s">
        <v>2069</v>
      </c>
      <c r="C1736" s="449" t="s">
        <v>2570</v>
      </c>
      <c r="D1736" s="450">
        <v>307.83000000000004</v>
      </c>
      <c r="E1736" s="450">
        <v>29.65</v>
      </c>
      <c r="F1736" s="450" t="s">
        <v>16843</v>
      </c>
    </row>
    <row r="1737" spans="1:6" ht="30" customHeight="1">
      <c r="A1737" s="447">
        <v>90823</v>
      </c>
      <c r="B1737" s="448" t="s">
        <v>2070</v>
      </c>
      <c r="C1737" s="449" t="s">
        <v>2570</v>
      </c>
      <c r="D1737" s="450">
        <v>320.19</v>
      </c>
      <c r="E1737" s="450">
        <v>32.18</v>
      </c>
      <c r="F1737" s="450" t="s">
        <v>16844</v>
      </c>
    </row>
    <row r="1738" spans="1:6" ht="30" customHeight="1">
      <c r="A1738" s="447" t="s">
        <v>2090</v>
      </c>
      <c r="B1738" s="448" t="s">
        <v>2071</v>
      </c>
      <c r="C1738" s="449" t="s">
        <v>2570</v>
      </c>
      <c r="D1738" s="450">
        <v>606.94000000000005</v>
      </c>
      <c r="E1738" s="450">
        <v>97.43</v>
      </c>
      <c r="F1738" s="450" t="s">
        <v>16813</v>
      </c>
    </row>
    <row r="1739" spans="1:6" ht="60" customHeight="1">
      <c r="A1739" s="447">
        <v>91312</v>
      </c>
      <c r="B1739" s="448" t="s">
        <v>3725</v>
      </c>
      <c r="C1739" s="449" t="s">
        <v>2570</v>
      </c>
      <c r="D1739" s="450">
        <v>505.43999999999994</v>
      </c>
      <c r="E1739" s="450">
        <v>136.87</v>
      </c>
      <c r="F1739" s="450" t="s">
        <v>16891</v>
      </c>
    </row>
    <row r="1740" spans="1:6" ht="45" customHeight="1">
      <c r="A1740" s="447">
        <v>91318</v>
      </c>
      <c r="B1740" s="448" t="s">
        <v>3729</v>
      </c>
      <c r="C1740" s="449" t="s">
        <v>2570</v>
      </c>
      <c r="D1740" s="450">
        <v>469.79999999999995</v>
      </c>
      <c r="E1740" s="450">
        <v>122.09</v>
      </c>
      <c r="F1740" s="450" t="s">
        <v>16895</v>
      </c>
    </row>
    <row r="1741" spans="1:6" ht="60" customHeight="1">
      <c r="A1741" s="447">
        <v>90841</v>
      </c>
      <c r="B1741" s="448" t="s">
        <v>2072</v>
      </c>
      <c r="C1741" s="449" t="s">
        <v>2570</v>
      </c>
      <c r="D1741" s="450">
        <v>581.78</v>
      </c>
      <c r="E1741" s="450">
        <v>136.83000000000001</v>
      </c>
      <c r="F1741" s="450" t="s">
        <v>16850</v>
      </c>
    </row>
    <row r="1742" spans="1:6" ht="45" customHeight="1">
      <c r="A1742" s="447">
        <v>90847</v>
      </c>
      <c r="B1742" s="448" t="s">
        <v>3721</v>
      </c>
      <c r="C1742" s="449" t="s">
        <v>2570</v>
      </c>
      <c r="D1742" s="450">
        <v>528.3900000000001</v>
      </c>
      <c r="E1742" s="450">
        <v>122.06</v>
      </c>
      <c r="F1742" s="450" t="s">
        <v>16854</v>
      </c>
    </row>
    <row r="1743" spans="1:6" ht="60" customHeight="1">
      <c r="A1743" s="447">
        <v>91313</v>
      </c>
      <c r="B1743" s="448" t="s">
        <v>3726</v>
      </c>
      <c r="C1743" s="449" t="s">
        <v>2570</v>
      </c>
      <c r="D1743" s="450">
        <v>533.39</v>
      </c>
      <c r="E1743" s="450">
        <v>149.54</v>
      </c>
      <c r="F1743" s="450" t="s">
        <v>16892</v>
      </c>
    </row>
    <row r="1744" spans="1:6" ht="45" customHeight="1">
      <c r="A1744" s="447">
        <v>91319</v>
      </c>
      <c r="B1744" s="448" t="s">
        <v>3730</v>
      </c>
      <c r="C1744" s="449" t="s">
        <v>2570</v>
      </c>
      <c r="D1744" s="450">
        <v>495.36</v>
      </c>
      <c r="E1744" s="450">
        <v>134.76</v>
      </c>
      <c r="F1744" s="450" t="s">
        <v>16896</v>
      </c>
    </row>
    <row r="1745" spans="1:6" ht="60" customHeight="1">
      <c r="A1745" s="447">
        <v>90842</v>
      </c>
      <c r="B1745" s="448" t="s">
        <v>2073</v>
      </c>
      <c r="C1745" s="449" t="s">
        <v>2570</v>
      </c>
      <c r="D1745" s="450">
        <v>613.36</v>
      </c>
      <c r="E1745" s="450">
        <v>149.49</v>
      </c>
      <c r="F1745" s="450" t="s">
        <v>16851</v>
      </c>
    </row>
    <row r="1746" spans="1:6" ht="45" customHeight="1">
      <c r="A1746" s="447">
        <v>90848</v>
      </c>
      <c r="B1746" s="448" t="s">
        <v>3722</v>
      </c>
      <c r="C1746" s="449" t="s">
        <v>2570</v>
      </c>
      <c r="D1746" s="450">
        <v>554.15</v>
      </c>
      <c r="E1746" s="450">
        <v>134.72999999999999</v>
      </c>
      <c r="F1746" s="450" t="s">
        <v>16855</v>
      </c>
    </row>
    <row r="1747" spans="1:6" ht="60" customHeight="1">
      <c r="A1747" s="447">
        <v>91314</v>
      </c>
      <c r="B1747" s="448" t="s">
        <v>3727</v>
      </c>
      <c r="C1747" s="449" t="s">
        <v>2570</v>
      </c>
      <c r="D1747" s="450">
        <v>542.17000000000007</v>
      </c>
      <c r="E1747" s="450">
        <v>166.69</v>
      </c>
      <c r="F1747" s="450" t="s">
        <v>16893</v>
      </c>
    </row>
    <row r="1748" spans="1:6" ht="45" customHeight="1">
      <c r="A1748" s="447">
        <v>91320</v>
      </c>
      <c r="B1748" s="448" t="s">
        <v>3731</v>
      </c>
      <c r="C1748" s="449" t="s">
        <v>2570</v>
      </c>
      <c r="D1748" s="450">
        <v>494.66</v>
      </c>
      <c r="E1748" s="450">
        <v>147.44999999999999</v>
      </c>
      <c r="F1748" s="450" t="s">
        <v>16897</v>
      </c>
    </row>
    <row r="1749" spans="1:6" ht="60" customHeight="1">
      <c r="A1749" s="447">
        <v>90843</v>
      </c>
      <c r="B1749" s="448" t="s">
        <v>3719</v>
      </c>
      <c r="C1749" s="449" t="s">
        <v>2570</v>
      </c>
      <c r="D1749" s="450">
        <v>621.49</v>
      </c>
      <c r="E1749" s="450">
        <v>166.64</v>
      </c>
      <c r="F1749" s="450" t="s">
        <v>16852</v>
      </c>
    </row>
    <row r="1750" spans="1:6" ht="45" customHeight="1">
      <c r="A1750" s="447">
        <v>90849</v>
      </c>
      <c r="B1750" s="448" t="s">
        <v>3723</v>
      </c>
      <c r="C1750" s="449" t="s">
        <v>2570</v>
      </c>
      <c r="D1750" s="450">
        <v>553.65000000000009</v>
      </c>
      <c r="E1750" s="450">
        <v>147.41999999999999</v>
      </c>
      <c r="F1750" s="450" t="s">
        <v>16856</v>
      </c>
    </row>
    <row r="1751" spans="1:6" ht="60" customHeight="1">
      <c r="A1751" s="447">
        <v>91315</v>
      </c>
      <c r="B1751" s="448" t="s">
        <v>3728</v>
      </c>
      <c r="C1751" s="449" t="s">
        <v>2570</v>
      </c>
      <c r="D1751" s="450">
        <v>559.43999999999994</v>
      </c>
      <c r="E1751" s="450">
        <v>179.34</v>
      </c>
      <c r="F1751" s="450" t="s">
        <v>16894</v>
      </c>
    </row>
    <row r="1752" spans="1:6" ht="45" customHeight="1">
      <c r="A1752" s="447">
        <v>91321</v>
      </c>
      <c r="B1752" s="448" t="s">
        <v>3263</v>
      </c>
      <c r="C1752" s="449" t="s">
        <v>2570</v>
      </c>
      <c r="D1752" s="450">
        <v>511.91999999999996</v>
      </c>
      <c r="E1752" s="450">
        <v>160.11000000000001</v>
      </c>
      <c r="F1752" s="450" t="s">
        <v>16898</v>
      </c>
    </row>
    <row r="1753" spans="1:6" ht="60" customHeight="1">
      <c r="A1753" s="447">
        <v>90844</v>
      </c>
      <c r="B1753" s="448" t="s">
        <v>3720</v>
      </c>
      <c r="C1753" s="449" t="s">
        <v>2570</v>
      </c>
      <c r="D1753" s="450">
        <v>638.95000000000005</v>
      </c>
      <c r="E1753" s="450">
        <v>179.3</v>
      </c>
      <c r="F1753" s="450" t="s">
        <v>16853</v>
      </c>
    </row>
    <row r="1754" spans="1:6" ht="45" customHeight="1">
      <c r="A1754" s="447">
        <v>90850</v>
      </c>
      <c r="B1754" s="448" t="s">
        <v>3724</v>
      </c>
      <c r="C1754" s="449" t="s">
        <v>2570</v>
      </c>
      <c r="D1754" s="450">
        <v>571.11</v>
      </c>
      <c r="E1754" s="450">
        <v>160.08000000000001</v>
      </c>
      <c r="F1754" s="450" t="s">
        <v>16857</v>
      </c>
    </row>
    <row r="1755" spans="1:6">
      <c r="A1755" s="442"/>
      <c r="B1755" s="446" t="s">
        <v>1135</v>
      </c>
      <c r="C1755" s="444"/>
      <c r="D1755" s="445" t="s">
        <v>2587</v>
      </c>
      <c r="E1755" s="445" t="s">
        <v>2587</v>
      </c>
      <c r="F1755" s="445"/>
    </row>
    <row r="1756" spans="1:6" ht="30" customHeight="1">
      <c r="A1756" s="447">
        <v>91299</v>
      </c>
      <c r="B1756" s="448" t="s">
        <v>16882</v>
      </c>
      <c r="C1756" s="449" t="s">
        <v>2570</v>
      </c>
      <c r="D1756" s="450">
        <v>794.84</v>
      </c>
      <c r="E1756" s="450">
        <v>41.14</v>
      </c>
      <c r="F1756" s="450" t="s">
        <v>16883</v>
      </c>
    </row>
    <row r="1757" spans="1:6" ht="45" customHeight="1">
      <c r="A1757" s="447">
        <v>91336</v>
      </c>
      <c r="B1757" s="448" t="s">
        <v>16919</v>
      </c>
      <c r="C1757" s="449" t="s">
        <v>2570</v>
      </c>
      <c r="D1757" s="450">
        <v>1040.79</v>
      </c>
      <c r="E1757" s="450">
        <v>158.78</v>
      </c>
      <c r="F1757" s="450" t="s">
        <v>16920</v>
      </c>
    </row>
    <row r="1758" spans="1:6" ht="45" customHeight="1">
      <c r="A1758" s="447">
        <v>91337</v>
      </c>
      <c r="B1758" s="448" t="s">
        <v>16921</v>
      </c>
      <c r="C1758" s="449" t="s">
        <v>2570</v>
      </c>
      <c r="D1758" s="450">
        <v>981.81999999999994</v>
      </c>
      <c r="E1758" s="450">
        <v>158.79</v>
      </c>
      <c r="F1758" s="450" t="s">
        <v>16922</v>
      </c>
    </row>
    <row r="1759" spans="1:6">
      <c r="A1759" s="442"/>
      <c r="B1759" s="446" t="s">
        <v>2851</v>
      </c>
      <c r="C1759" s="444"/>
      <c r="D1759" s="445" t="s">
        <v>2587</v>
      </c>
      <c r="E1759" s="445" t="s">
        <v>2587</v>
      </c>
      <c r="F1759" s="445"/>
    </row>
    <row r="1760" spans="1:6">
      <c r="A1760" s="442"/>
      <c r="B1760" s="446" t="s">
        <v>2852</v>
      </c>
      <c r="C1760" s="444"/>
      <c r="D1760" s="445" t="s">
        <v>2587</v>
      </c>
      <c r="E1760" s="445" t="s">
        <v>2587</v>
      </c>
      <c r="F1760" s="445"/>
    </row>
    <row r="1761" spans="1:6">
      <c r="A1761" s="442"/>
      <c r="B1761" s="446" t="s">
        <v>2846</v>
      </c>
      <c r="C1761" s="444"/>
      <c r="D1761" s="445" t="s">
        <v>2587</v>
      </c>
      <c r="E1761" s="445" t="s">
        <v>2587</v>
      </c>
      <c r="F1761" s="445"/>
    </row>
    <row r="1762" spans="1:6" ht="15" customHeight="1">
      <c r="A1762" s="447">
        <v>84876</v>
      </c>
      <c r="B1762" s="448" t="s">
        <v>3264</v>
      </c>
      <c r="C1762" s="449" t="s">
        <v>2573</v>
      </c>
      <c r="D1762" s="450">
        <v>632.63</v>
      </c>
      <c r="E1762" s="450">
        <v>45.52</v>
      </c>
      <c r="F1762" s="450" t="s">
        <v>16816</v>
      </c>
    </row>
    <row r="1763" spans="1:6">
      <c r="A1763" s="442"/>
      <c r="B1763" s="446" t="s">
        <v>2845</v>
      </c>
      <c r="C1763" s="444"/>
      <c r="D1763" s="445" t="s">
        <v>2587</v>
      </c>
      <c r="E1763" s="445" t="s">
        <v>2587</v>
      </c>
      <c r="F1763" s="445"/>
    </row>
    <row r="1764" spans="1:6" ht="30" customHeight="1">
      <c r="A1764" s="447">
        <v>91298</v>
      </c>
      <c r="B1764" s="448" t="s">
        <v>16880</v>
      </c>
      <c r="C1764" s="449" t="s">
        <v>2570</v>
      </c>
      <c r="D1764" s="450">
        <v>588.36</v>
      </c>
      <c r="E1764" s="450">
        <v>29.64</v>
      </c>
      <c r="F1764" s="450" t="s">
        <v>16881</v>
      </c>
    </row>
    <row r="1765" spans="1:6" ht="45" customHeight="1">
      <c r="A1765" s="447">
        <v>91334</v>
      </c>
      <c r="B1765" s="448" t="s">
        <v>16915</v>
      </c>
      <c r="C1765" s="449" t="s">
        <v>2570</v>
      </c>
      <c r="D1765" s="450">
        <v>834.27</v>
      </c>
      <c r="E1765" s="450">
        <v>147.32</v>
      </c>
      <c r="F1765" s="450" t="s">
        <v>16916</v>
      </c>
    </row>
    <row r="1766" spans="1:6" ht="45" customHeight="1">
      <c r="A1766" s="447">
        <v>91335</v>
      </c>
      <c r="B1766" s="448" t="s">
        <v>16917</v>
      </c>
      <c r="C1766" s="449" t="s">
        <v>2570</v>
      </c>
      <c r="D1766" s="450">
        <v>775.3</v>
      </c>
      <c r="E1766" s="450">
        <v>147.33000000000001</v>
      </c>
      <c r="F1766" s="450" t="s">
        <v>16918</v>
      </c>
    </row>
    <row r="1767" spans="1:6">
      <c r="A1767" s="442"/>
      <c r="B1767" s="446" t="s">
        <v>2847</v>
      </c>
      <c r="C1767" s="444"/>
      <c r="D1767" s="445" t="s">
        <v>2587</v>
      </c>
      <c r="E1767" s="445" t="s">
        <v>2587</v>
      </c>
      <c r="F1767" s="445"/>
    </row>
    <row r="1768" spans="1:6">
      <c r="A1768" s="442"/>
      <c r="B1768" s="446" t="s">
        <v>2850</v>
      </c>
      <c r="C1768" s="444"/>
      <c r="D1768" s="445" t="s">
        <v>2587</v>
      </c>
      <c r="E1768" s="445" t="s">
        <v>2587</v>
      </c>
      <c r="F1768" s="445"/>
    </row>
    <row r="1769" spans="1:6">
      <c r="A1769" s="442"/>
      <c r="B1769" s="446" t="s">
        <v>72</v>
      </c>
      <c r="C1769" s="444"/>
      <c r="D1769" s="445" t="s">
        <v>2587</v>
      </c>
      <c r="E1769" s="445" t="s">
        <v>2587</v>
      </c>
      <c r="F1769" s="445"/>
    </row>
    <row r="1770" spans="1:6">
      <c r="A1770" s="442"/>
      <c r="B1770" s="446" t="s">
        <v>2092</v>
      </c>
      <c r="C1770" s="444"/>
      <c r="D1770" s="445" t="s">
        <v>2587</v>
      </c>
      <c r="E1770" s="445" t="s">
        <v>2587</v>
      </c>
      <c r="F1770" s="445"/>
    </row>
    <row r="1771" spans="1:6" ht="30" customHeight="1">
      <c r="A1771" s="447" t="s">
        <v>2093</v>
      </c>
      <c r="B1771" s="448" t="s">
        <v>3265</v>
      </c>
      <c r="C1771" s="449" t="s">
        <v>2570</v>
      </c>
      <c r="D1771" s="450">
        <v>1401.51</v>
      </c>
      <c r="E1771" s="450">
        <v>137.05000000000001</v>
      </c>
      <c r="F1771" s="450" t="s">
        <v>16923</v>
      </c>
    </row>
    <row r="1772" spans="1:6" ht="15" customHeight="1">
      <c r="A1772" s="447">
        <v>84847</v>
      </c>
      <c r="B1772" s="448" t="s">
        <v>3266</v>
      </c>
      <c r="C1772" s="449" t="s">
        <v>2573</v>
      </c>
      <c r="D1772" s="450">
        <v>586.72</v>
      </c>
      <c r="E1772" s="450">
        <v>70.67</v>
      </c>
      <c r="F1772" s="450" t="s">
        <v>16926</v>
      </c>
    </row>
    <row r="1773" spans="1:6" ht="15" customHeight="1">
      <c r="A1773" s="447">
        <v>84844</v>
      </c>
      <c r="B1773" s="448" t="s">
        <v>3267</v>
      </c>
      <c r="C1773" s="449" t="s">
        <v>2573</v>
      </c>
      <c r="D1773" s="450">
        <v>357.69</v>
      </c>
      <c r="E1773" s="450">
        <v>70.7</v>
      </c>
      <c r="F1773" s="450" t="s">
        <v>16924</v>
      </c>
    </row>
    <row r="1774" spans="1:6" ht="15" customHeight="1">
      <c r="A1774" s="447">
        <v>84845</v>
      </c>
      <c r="B1774" s="448" t="s">
        <v>3268</v>
      </c>
      <c r="C1774" s="449" t="s">
        <v>2573</v>
      </c>
      <c r="D1774" s="450">
        <v>572.61</v>
      </c>
      <c r="E1774" s="450">
        <v>70.67</v>
      </c>
      <c r="F1774" s="450" t="s">
        <v>16925</v>
      </c>
    </row>
    <row r="1775" spans="1:6" ht="30" customHeight="1">
      <c r="A1775" s="447">
        <v>84848</v>
      </c>
      <c r="B1775" s="448" t="s">
        <v>3269</v>
      </c>
      <c r="C1775" s="449" t="s">
        <v>2573</v>
      </c>
      <c r="D1775" s="450">
        <v>452.58</v>
      </c>
      <c r="E1775" s="450">
        <v>70.680000000000007</v>
      </c>
      <c r="F1775" s="450" t="s">
        <v>16927</v>
      </c>
    </row>
    <row r="1776" spans="1:6" ht="30" customHeight="1">
      <c r="A1776" s="447">
        <v>84846</v>
      </c>
      <c r="B1776" s="448" t="s">
        <v>3270</v>
      </c>
      <c r="C1776" s="449" t="s">
        <v>2573</v>
      </c>
      <c r="D1776" s="450">
        <v>586.72</v>
      </c>
      <c r="E1776" s="450">
        <v>70.67</v>
      </c>
      <c r="F1776" s="450" t="s">
        <v>16926</v>
      </c>
    </row>
    <row r="1777" spans="1:6">
      <c r="A1777" s="442"/>
      <c r="B1777" s="446" t="s">
        <v>2094</v>
      </c>
      <c r="C1777" s="444"/>
      <c r="D1777" s="445" t="s">
        <v>2587</v>
      </c>
      <c r="E1777" s="445" t="s">
        <v>2587</v>
      </c>
      <c r="F1777" s="445"/>
    </row>
    <row r="1778" spans="1:6" ht="30" customHeight="1">
      <c r="A1778" s="447">
        <v>91286</v>
      </c>
      <c r="B1778" s="448" t="s">
        <v>3271</v>
      </c>
      <c r="C1778" s="449" t="s">
        <v>2570</v>
      </c>
      <c r="D1778" s="450">
        <v>112.5</v>
      </c>
      <c r="E1778" s="450">
        <v>47.24</v>
      </c>
      <c r="F1778" s="450" t="s">
        <v>16866</v>
      </c>
    </row>
    <row r="1779" spans="1:6" ht="30" customHeight="1">
      <c r="A1779" s="447">
        <v>91287</v>
      </c>
      <c r="B1779" s="448" t="s">
        <v>3272</v>
      </c>
      <c r="C1779" s="449" t="s">
        <v>2570</v>
      </c>
      <c r="D1779" s="450">
        <v>114.51</v>
      </c>
      <c r="E1779" s="450">
        <v>52.11</v>
      </c>
      <c r="F1779" s="450" t="s">
        <v>16867</v>
      </c>
    </row>
    <row r="1780" spans="1:6" ht="30" customHeight="1">
      <c r="A1780" s="447">
        <v>91288</v>
      </c>
      <c r="B1780" s="448" t="s">
        <v>3273</v>
      </c>
      <c r="C1780" s="449" t="s">
        <v>2570</v>
      </c>
      <c r="D1780" s="450">
        <v>116.51000000000002</v>
      </c>
      <c r="E1780" s="450">
        <v>57.01</v>
      </c>
      <c r="F1780" s="450" t="s">
        <v>16868</v>
      </c>
    </row>
    <row r="1781" spans="1:6" ht="30" customHeight="1">
      <c r="A1781" s="447">
        <v>91290</v>
      </c>
      <c r="B1781" s="448" t="s">
        <v>3274</v>
      </c>
      <c r="C1781" s="449" t="s">
        <v>2570</v>
      </c>
      <c r="D1781" s="450">
        <v>118.56</v>
      </c>
      <c r="E1781" s="450">
        <v>61.85</v>
      </c>
      <c r="F1781" s="450" t="s">
        <v>16869</v>
      </c>
    </row>
    <row r="1782" spans="1:6" ht="30" customHeight="1">
      <c r="A1782" s="447">
        <v>91291</v>
      </c>
      <c r="B1782" s="448" t="s">
        <v>3275</v>
      </c>
      <c r="C1782" s="449" t="s">
        <v>2570</v>
      </c>
      <c r="D1782" s="450">
        <v>135.54000000000002</v>
      </c>
      <c r="E1782" s="450">
        <v>86.23</v>
      </c>
      <c r="F1782" s="450" t="s">
        <v>16870</v>
      </c>
    </row>
    <row r="1783" spans="1:6" ht="30" customHeight="1">
      <c r="A1783" s="447">
        <v>91292</v>
      </c>
      <c r="B1783" s="448" t="s">
        <v>3276</v>
      </c>
      <c r="C1783" s="449" t="s">
        <v>2570</v>
      </c>
      <c r="D1783" s="450">
        <v>139.03000000000003</v>
      </c>
      <c r="E1783" s="450">
        <v>94.96</v>
      </c>
      <c r="F1783" s="450" t="s">
        <v>16871</v>
      </c>
    </row>
    <row r="1784" spans="1:6" ht="30" customHeight="1">
      <c r="A1784" s="447">
        <v>91293</v>
      </c>
      <c r="B1784" s="448" t="s">
        <v>3277</v>
      </c>
      <c r="C1784" s="449" t="s">
        <v>2570</v>
      </c>
      <c r="D1784" s="450">
        <v>142.59</v>
      </c>
      <c r="E1784" s="450">
        <v>103.62</v>
      </c>
      <c r="F1784" s="450" t="s">
        <v>16872</v>
      </c>
    </row>
    <row r="1785" spans="1:6" ht="30" customHeight="1">
      <c r="A1785" s="447">
        <v>91294</v>
      </c>
      <c r="B1785" s="448" t="s">
        <v>3278</v>
      </c>
      <c r="C1785" s="449" t="s">
        <v>2570</v>
      </c>
      <c r="D1785" s="450">
        <v>146.19</v>
      </c>
      <c r="E1785" s="450">
        <v>112.29</v>
      </c>
      <c r="F1785" s="450" t="s">
        <v>16873</v>
      </c>
    </row>
    <row r="1786" spans="1:6" ht="30" customHeight="1">
      <c r="A1786" s="447">
        <v>90800</v>
      </c>
      <c r="B1786" s="448" t="s">
        <v>3279</v>
      </c>
      <c r="C1786" s="449" t="s">
        <v>2570</v>
      </c>
      <c r="D1786" s="450">
        <v>159.99</v>
      </c>
      <c r="E1786" s="450">
        <v>47.23</v>
      </c>
      <c r="F1786" s="450" t="s">
        <v>16829</v>
      </c>
    </row>
    <row r="1787" spans="1:6" ht="30" customHeight="1">
      <c r="A1787" s="447">
        <v>90801</v>
      </c>
      <c r="B1787" s="448" t="s">
        <v>3280</v>
      </c>
      <c r="C1787" s="449" t="s">
        <v>2570</v>
      </c>
      <c r="D1787" s="450">
        <v>162.01</v>
      </c>
      <c r="E1787" s="450">
        <v>52.09</v>
      </c>
      <c r="F1787" s="450" t="s">
        <v>16830</v>
      </c>
    </row>
    <row r="1788" spans="1:6" ht="30" customHeight="1">
      <c r="A1788" s="447">
        <v>90802</v>
      </c>
      <c r="B1788" s="448" t="s">
        <v>3281</v>
      </c>
      <c r="C1788" s="449" t="s">
        <v>2570</v>
      </c>
      <c r="D1788" s="450">
        <v>164.01</v>
      </c>
      <c r="E1788" s="450">
        <v>56.99</v>
      </c>
      <c r="F1788" s="450" t="s">
        <v>16831</v>
      </c>
    </row>
    <row r="1789" spans="1:6" ht="30" customHeight="1">
      <c r="A1789" s="447">
        <v>90803</v>
      </c>
      <c r="B1789" s="448" t="s">
        <v>3282</v>
      </c>
      <c r="C1789" s="449" t="s">
        <v>2570</v>
      </c>
      <c r="D1789" s="450">
        <v>166.06</v>
      </c>
      <c r="E1789" s="450">
        <v>61.83</v>
      </c>
      <c r="F1789" s="450" t="s">
        <v>16832</v>
      </c>
    </row>
    <row r="1790" spans="1:6" ht="30" customHeight="1">
      <c r="A1790" s="447">
        <v>90804</v>
      </c>
      <c r="B1790" s="448" t="s">
        <v>3283</v>
      </c>
      <c r="C1790" s="449" t="s">
        <v>2570</v>
      </c>
      <c r="D1790" s="450">
        <v>183.07</v>
      </c>
      <c r="E1790" s="450">
        <v>86.18</v>
      </c>
      <c r="F1790" s="450" t="s">
        <v>16833</v>
      </c>
    </row>
    <row r="1791" spans="1:6" ht="30" customHeight="1">
      <c r="A1791" s="447">
        <v>90805</v>
      </c>
      <c r="B1791" s="448" t="s">
        <v>3284</v>
      </c>
      <c r="C1791" s="449" t="s">
        <v>2570</v>
      </c>
      <c r="D1791" s="450">
        <v>22.939999999999998</v>
      </c>
      <c r="E1791" s="450">
        <v>39.090000000000003</v>
      </c>
      <c r="F1791" s="450" t="s">
        <v>16834</v>
      </c>
    </row>
    <row r="1792" spans="1:6" ht="30" customHeight="1">
      <c r="A1792" s="447">
        <v>90806</v>
      </c>
      <c r="B1792" s="448" t="s">
        <v>3285</v>
      </c>
      <c r="C1792" s="449" t="s">
        <v>2570</v>
      </c>
      <c r="D1792" s="450">
        <v>186.57000000000002</v>
      </c>
      <c r="E1792" s="450">
        <v>94.9</v>
      </c>
      <c r="F1792" s="450" t="s">
        <v>16835</v>
      </c>
    </row>
    <row r="1793" spans="1:6" ht="30" customHeight="1">
      <c r="A1793" s="447">
        <v>90807</v>
      </c>
      <c r="B1793" s="448" t="s">
        <v>3347</v>
      </c>
      <c r="C1793" s="449" t="s">
        <v>2570</v>
      </c>
      <c r="D1793" s="450">
        <v>24.390000000000008</v>
      </c>
      <c r="E1793" s="450">
        <v>42.98</v>
      </c>
      <c r="F1793" s="450" t="s">
        <v>16836</v>
      </c>
    </row>
    <row r="1794" spans="1:6" ht="30" customHeight="1">
      <c r="A1794" s="447">
        <v>90816</v>
      </c>
      <c r="B1794" s="448" t="s">
        <v>3026</v>
      </c>
      <c r="C1794" s="449" t="s">
        <v>2570</v>
      </c>
      <c r="D1794" s="450">
        <v>190.12</v>
      </c>
      <c r="E1794" s="450">
        <v>103.57</v>
      </c>
      <c r="F1794" s="450" t="s">
        <v>16837</v>
      </c>
    </row>
    <row r="1795" spans="1:6" ht="30" customHeight="1">
      <c r="A1795" s="447">
        <v>90817</v>
      </c>
      <c r="B1795" s="448" t="s">
        <v>3027</v>
      </c>
      <c r="C1795" s="449" t="s">
        <v>2570</v>
      </c>
      <c r="D1795" s="450">
        <v>25.989999999999995</v>
      </c>
      <c r="E1795" s="450">
        <v>46.7</v>
      </c>
      <c r="F1795" s="450" t="s">
        <v>16838</v>
      </c>
    </row>
    <row r="1796" spans="1:6" ht="30" customHeight="1">
      <c r="A1796" s="447">
        <v>90818</v>
      </c>
      <c r="B1796" s="448" t="s">
        <v>3028</v>
      </c>
      <c r="C1796" s="449" t="s">
        <v>2570</v>
      </c>
      <c r="D1796" s="450">
        <v>193.71999999999997</v>
      </c>
      <c r="E1796" s="450">
        <v>112.24</v>
      </c>
      <c r="F1796" s="450" t="s">
        <v>16839</v>
      </c>
    </row>
    <row r="1797" spans="1:6" ht="30" customHeight="1">
      <c r="A1797" s="447">
        <v>90819</v>
      </c>
      <c r="B1797" s="448" t="s">
        <v>3029</v>
      </c>
      <c r="C1797" s="449" t="s">
        <v>2570</v>
      </c>
      <c r="D1797" s="450">
        <v>27.529999999999994</v>
      </c>
      <c r="E1797" s="450">
        <v>50.54</v>
      </c>
      <c r="F1797" s="450" t="s">
        <v>16840</v>
      </c>
    </row>
    <row r="1798" spans="1:6" ht="30" customHeight="1">
      <c r="A1798" s="447">
        <v>91300</v>
      </c>
      <c r="B1798" s="448" t="s">
        <v>3030</v>
      </c>
      <c r="C1798" s="449" t="s">
        <v>2570</v>
      </c>
      <c r="D1798" s="450">
        <v>20.830000000000002</v>
      </c>
      <c r="E1798" s="450">
        <v>5.68</v>
      </c>
      <c r="F1798" s="450" t="s">
        <v>16884</v>
      </c>
    </row>
    <row r="1799" spans="1:6" ht="30" customHeight="1">
      <c r="A1799" s="447">
        <v>91301</v>
      </c>
      <c r="B1799" s="448" t="s">
        <v>2461</v>
      </c>
      <c r="C1799" s="449" t="s">
        <v>2570</v>
      </c>
      <c r="D1799" s="450">
        <v>21.450000000000003</v>
      </c>
      <c r="E1799" s="450">
        <v>6.4</v>
      </c>
      <c r="F1799" s="450" t="s">
        <v>11493</v>
      </c>
    </row>
    <row r="1800" spans="1:6" ht="30" customHeight="1">
      <c r="A1800" s="447">
        <v>91302</v>
      </c>
      <c r="B1800" s="448" t="s">
        <v>2462</v>
      </c>
      <c r="C1800" s="449" t="s">
        <v>2570</v>
      </c>
      <c r="D1800" s="450">
        <v>22.060000000000002</v>
      </c>
      <c r="E1800" s="450">
        <v>7.15</v>
      </c>
      <c r="F1800" s="450" t="s">
        <v>16885</v>
      </c>
    </row>
    <row r="1801" spans="1:6" ht="30" customHeight="1">
      <c r="A1801" s="447">
        <v>91303</v>
      </c>
      <c r="B1801" s="448" t="s">
        <v>2463</v>
      </c>
      <c r="C1801" s="449" t="s">
        <v>2570</v>
      </c>
      <c r="D1801" s="450">
        <v>22.72</v>
      </c>
      <c r="E1801" s="450">
        <v>7.87</v>
      </c>
      <c r="F1801" s="450" t="s">
        <v>16886</v>
      </c>
    </row>
    <row r="1802" spans="1:6" ht="30" customHeight="1">
      <c r="A1802" s="447">
        <v>90826</v>
      </c>
      <c r="B1802" s="448" t="s">
        <v>2464</v>
      </c>
      <c r="C1802" s="449" t="s">
        <v>2570</v>
      </c>
      <c r="D1802" s="450">
        <v>26.379999999999995</v>
      </c>
      <c r="E1802" s="450">
        <v>5.67</v>
      </c>
      <c r="F1802" s="450" t="s">
        <v>16845</v>
      </c>
    </row>
    <row r="1803" spans="1:6" ht="30" customHeight="1">
      <c r="A1803" s="447">
        <v>90827</v>
      </c>
      <c r="B1803" s="448" t="s">
        <v>2465</v>
      </c>
      <c r="C1803" s="449" t="s">
        <v>2570</v>
      </c>
      <c r="D1803" s="450">
        <v>27.1</v>
      </c>
      <c r="E1803" s="450">
        <v>6.39</v>
      </c>
      <c r="F1803" s="450" t="s">
        <v>16846</v>
      </c>
    </row>
    <row r="1804" spans="1:6" ht="30" customHeight="1">
      <c r="A1804" s="447">
        <v>90828</v>
      </c>
      <c r="B1804" s="448" t="s">
        <v>2466</v>
      </c>
      <c r="C1804" s="449" t="s">
        <v>2570</v>
      </c>
      <c r="D1804" s="450">
        <v>27.820000000000004</v>
      </c>
      <c r="E1804" s="450">
        <v>7.13</v>
      </c>
      <c r="F1804" s="450" t="s">
        <v>16847</v>
      </c>
    </row>
    <row r="1805" spans="1:6" ht="30" customHeight="1">
      <c r="A1805" s="447">
        <v>90829</v>
      </c>
      <c r="B1805" s="448" t="s">
        <v>2467</v>
      </c>
      <c r="C1805" s="449" t="s">
        <v>2570</v>
      </c>
      <c r="D1805" s="450">
        <v>28.57</v>
      </c>
      <c r="E1805" s="450">
        <v>7.86</v>
      </c>
      <c r="F1805" s="450" t="s">
        <v>11944</v>
      </c>
    </row>
    <row r="1806" spans="1:6" ht="15" customHeight="1">
      <c r="A1806" s="447">
        <v>85015</v>
      </c>
      <c r="B1806" s="448" t="s">
        <v>1745</v>
      </c>
      <c r="C1806" s="449" t="s">
        <v>2572</v>
      </c>
      <c r="D1806" s="450">
        <v>8.5299999999999994</v>
      </c>
      <c r="E1806" s="450">
        <v>13.17</v>
      </c>
      <c r="F1806" s="450" t="s">
        <v>15955</v>
      </c>
    </row>
    <row r="1807" spans="1:6" ht="15" customHeight="1">
      <c r="A1807" s="447">
        <v>85016</v>
      </c>
      <c r="B1807" s="448" t="s">
        <v>2468</v>
      </c>
      <c r="C1807" s="449" t="s">
        <v>2572</v>
      </c>
      <c r="D1807" s="450">
        <v>13.089999999999998</v>
      </c>
      <c r="E1807" s="450">
        <v>13.72</v>
      </c>
      <c r="F1807" s="450" t="s">
        <v>17011</v>
      </c>
    </row>
    <row r="1808" spans="1:6" ht="30" customHeight="1">
      <c r="A1808" s="447">
        <v>84874</v>
      </c>
      <c r="B1808" s="448" t="s">
        <v>2469</v>
      </c>
      <c r="C1808" s="449" t="s">
        <v>2570</v>
      </c>
      <c r="D1808" s="450">
        <v>235.31</v>
      </c>
      <c r="E1808" s="450">
        <v>21.74</v>
      </c>
      <c r="F1808" s="450" t="s">
        <v>16815</v>
      </c>
    </row>
    <row r="1809" spans="1:6" ht="15" customHeight="1">
      <c r="A1809" s="447">
        <v>84849</v>
      </c>
      <c r="B1809" s="448" t="s">
        <v>2470</v>
      </c>
      <c r="C1809" s="449" t="s">
        <v>2570</v>
      </c>
      <c r="D1809" s="450">
        <v>69.64</v>
      </c>
      <c r="E1809" s="450">
        <v>24.2</v>
      </c>
      <c r="F1809" s="450" t="s">
        <v>16928</v>
      </c>
    </row>
    <row r="1810" spans="1:6">
      <c r="A1810" s="442"/>
      <c r="B1810" s="446" t="s">
        <v>2164</v>
      </c>
      <c r="C1810" s="444"/>
      <c r="D1810" s="445" t="s">
        <v>2587</v>
      </c>
      <c r="E1810" s="445" t="s">
        <v>2587</v>
      </c>
      <c r="F1810" s="445"/>
    </row>
    <row r="1811" spans="1:6" ht="30" customHeight="1">
      <c r="A1811" s="447">
        <v>94805</v>
      </c>
      <c r="B1811" s="448" t="s">
        <v>2471</v>
      </c>
      <c r="C1811" s="449" t="s">
        <v>2570</v>
      </c>
      <c r="D1811" s="450">
        <v>1063.04</v>
      </c>
      <c r="E1811" s="450">
        <v>14.25</v>
      </c>
      <c r="F1811" s="450" t="s">
        <v>16957</v>
      </c>
    </row>
    <row r="1812" spans="1:6" ht="30" customHeight="1">
      <c r="A1812" s="447">
        <v>68050</v>
      </c>
      <c r="B1812" s="448" t="s">
        <v>2472</v>
      </c>
      <c r="C1812" s="449" t="s">
        <v>2573</v>
      </c>
      <c r="D1812" s="450">
        <v>538.25</v>
      </c>
      <c r="E1812" s="450">
        <v>35.92</v>
      </c>
      <c r="F1812" s="450" t="s">
        <v>16952</v>
      </c>
    </row>
    <row r="1813" spans="1:6" ht="30" customHeight="1">
      <c r="A1813" s="447">
        <v>91338</v>
      </c>
      <c r="B1813" s="448" t="s">
        <v>16954</v>
      </c>
      <c r="C1813" s="449" t="s">
        <v>2573</v>
      </c>
      <c r="D1813" s="450">
        <v>892.78000000000009</v>
      </c>
      <c r="E1813" s="450">
        <v>7.79</v>
      </c>
      <c r="F1813" s="450" t="s">
        <v>16955</v>
      </c>
    </row>
    <row r="1814" spans="1:6" ht="30" customHeight="1">
      <c r="A1814" s="447">
        <v>91341</v>
      </c>
      <c r="B1814" s="448" t="s">
        <v>1512</v>
      </c>
      <c r="C1814" s="449" t="s">
        <v>2573</v>
      </c>
      <c r="D1814" s="450">
        <v>641.16999999999996</v>
      </c>
      <c r="E1814" s="450">
        <v>8.36</v>
      </c>
      <c r="F1814" s="450" t="s">
        <v>16956</v>
      </c>
    </row>
    <row r="1815" spans="1:6">
      <c r="A1815" s="442"/>
      <c r="B1815" s="446" t="s">
        <v>1297</v>
      </c>
      <c r="C1815" s="444"/>
      <c r="D1815" s="445" t="s">
        <v>2587</v>
      </c>
      <c r="E1815" s="445" t="s">
        <v>2587</v>
      </c>
      <c r="F1815" s="445"/>
    </row>
    <row r="1816" spans="1:6">
      <c r="A1816" s="442"/>
      <c r="B1816" s="446" t="s">
        <v>2853</v>
      </c>
      <c r="C1816" s="444"/>
      <c r="D1816" s="445" t="s">
        <v>2587</v>
      </c>
      <c r="E1816" s="445" t="s">
        <v>2587</v>
      </c>
      <c r="F1816" s="445"/>
    </row>
    <row r="1817" spans="1:6" ht="30" customHeight="1">
      <c r="A1817" s="447">
        <v>94806</v>
      </c>
      <c r="B1817" s="448" t="s">
        <v>2473</v>
      </c>
      <c r="C1817" s="449" t="s">
        <v>2570</v>
      </c>
      <c r="D1817" s="450">
        <v>379.76</v>
      </c>
      <c r="E1817" s="450">
        <v>20.14</v>
      </c>
      <c r="F1817" s="450" t="s">
        <v>14207</v>
      </c>
    </row>
    <row r="1818" spans="1:6">
      <c r="A1818" s="442"/>
      <c r="B1818" s="446" t="s">
        <v>2854</v>
      </c>
      <c r="C1818" s="444"/>
      <c r="D1818" s="445" t="s">
        <v>2587</v>
      </c>
      <c r="E1818" s="445" t="s">
        <v>2587</v>
      </c>
      <c r="F1818" s="445"/>
    </row>
    <row r="1819" spans="1:6" ht="15" customHeight="1">
      <c r="A1819" s="447" t="s">
        <v>2095</v>
      </c>
      <c r="B1819" s="448" t="s">
        <v>2474</v>
      </c>
      <c r="C1819" s="449" t="s">
        <v>2573</v>
      </c>
      <c r="D1819" s="450">
        <v>376.75</v>
      </c>
      <c r="E1819" s="450">
        <v>71.34</v>
      </c>
      <c r="F1819" s="450" t="s">
        <v>16929</v>
      </c>
    </row>
    <row r="1820" spans="1:6">
      <c r="A1820" s="442"/>
      <c r="B1820" s="446" t="s">
        <v>2855</v>
      </c>
      <c r="C1820" s="444"/>
      <c r="D1820" s="445" t="s">
        <v>2587</v>
      </c>
      <c r="E1820" s="445" t="s">
        <v>2587</v>
      </c>
      <c r="F1820" s="445"/>
    </row>
    <row r="1821" spans="1:6" ht="15" customHeight="1">
      <c r="A1821" s="447" t="s">
        <v>2097</v>
      </c>
      <c r="B1821" s="448" t="s">
        <v>2475</v>
      </c>
      <c r="C1821" s="449" t="s">
        <v>2573</v>
      </c>
      <c r="D1821" s="450">
        <v>367.19</v>
      </c>
      <c r="E1821" s="450">
        <v>46.92</v>
      </c>
      <c r="F1821" s="450" t="s">
        <v>16931</v>
      </c>
    </row>
    <row r="1822" spans="1:6">
      <c r="A1822" s="442"/>
      <c r="B1822" s="446" t="s">
        <v>73</v>
      </c>
      <c r="C1822" s="444"/>
      <c r="D1822" s="445" t="s">
        <v>2587</v>
      </c>
      <c r="E1822" s="445" t="s">
        <v>2587</v>
      </c>
      <c r="F1822" s="445"/>
    </row>
    <row r="1823" spans="1:6">
      <c r="A1823" s="442"/>
      <c r="B1823" s="446" t="s">
        <v>74</v>
      </c>
      <c r="C1823" s="444"/>
      <c r="D1823" s="445" t="s">
        <v>2587</v>
      </c>
      <c r="E1823" s="445" t="s">
        <v>2587</v>
      </c>
      <c r="F1823" s="445"/>
    </row>
    <row r="1824" spans="1:6">
      <c r="A1824" s="442"/>
      <c r="B1824" s="446" t="s">
        <v>2856</v>
      </c>
      <c r="C1824" s="444"/>
      <c r="D1824" s="445" t="s">
        <v>2587</v>
      </c>
      <c r="E1824" s="445" t="s">
        <v>2587</v>
      </c>
      <c r="F1824" s="445"/>
    </row>
    <row r="1825" spans="1:6" ht="30" customHeight="1">
      <c r="A1825" s="447">
        <v>94807</v>
      </c>
      <c r="B1825" s="448" t="s">
        <v>2476</v>
      </c>
      <c r="C1825" s="449" t="s">
        <v>2570</v>
      </c>
      <c r="D1825" s="450">
        <v>456.69000000000005</v>
      </c>
      <c r="E1825" s="450">
        <v>21.22</v>
      </c>
      <c r="F1825" s="450" t="s">
        <v>16958</v>
      </c>
    </row>
    <row r="1826" spans="1:6" ht="15" customHeight="1">
      <c r="A1826" s="447" t="s">
        <v>2096</v>
      </c>
      <c r="B1826" s="448" t="s">
        <v>1508</v>
      </c>
      <c r="C1826" s="449" t="s">
        <v>2573</v>
      </c>
      <c r="D1826" s="450">
        <v>261.96000000000004</v>
      </c>
      <c r="E1826" s="450">
        <v>48.65</v>
      </c>
      <c r="F1826" s="450" t="s">
        <v>16930</v>
      </c>
    </row>
    <row r="1827" spans="1:6">
      <c r="A1827" s="442"/>
      <c r="B1827" s="446" t="s">
        <v>2857</v>
      </c>
      <c r="C1827" s="444"/>
      <c r="D1827" s="445" t="s">
        <v>2587</v>
      </c>
      <c r="E1827" s="445" t="s">
        <v>2587</v>
      </c>
      <c r="F1827" s="445"/>
    </row>
    <row r="1828" spans="1:6" ht="15" customHeight="1">
      <c r="A1828" s="447" t="s">
        <v>2098</v>
      </c>
      <c r="B1828" s="448" t="s">
        <v>2477</v>
      </c>
      <c r="C1828" s="449" t="s">
        <v>2573</v>
      </c>
      <c r="D1828" s="450">
        <v>637.91</v>
      </c>
      <c r="E1828" s="450">
        <v>76.83</v>
      </c>
      <c r="F1828" s="450" t="s">
        <v>16934</v>
      </c>
    </row>
    <row r="1829" spans="1:6" ht="30" customHeight="1">
      <c r="A1829" s="447" t="s">
        <v>2099</v>
      </c>
      <c r="B1829" s="448" t="s">
        <v>2478</v>
      </c>
      <c r="C1829" s="449" t="s">
        <v>2573</v>
      </c>
      <c r="D1829" s="450">
        <v>525.95999999999992</v>
      </c>
      <c r="E1829" s="450">
        <v>76.83</v>
      </c>
      <c r="F1829" s="450" t="s">
        <v>16935</v>
      </c>
    </row>
    <row r="1830" spans="1:6" ht="30" customHeight="1">
      <c r="A1830" s="447" t="s">
        <v>2100</v>
      </c>
      <c r="B1830" s="448" t="s">
        <v>2479</v>
      </c>
      <c r="C1830" s="449" t="s">
        <v>2573</v>
      </c>
      <c r="D1830" s="450">
        <v>342.96000000000004</v>
      </c>
      <c r="E1830" s="450">
        <v>76.849999999999994</v>
      </c>
      <c r="F1830" s="450" t="s">
        <v>16936</v>
      </c>
    </row>
    <row r="1831" spans="1:6">
      <c r="A1831" s="442"/>
      <c r="B1831" s="446" t="s">
        <v>2859</v>
      </c>
      <c r="C1831" s="444"/>
      <c r="D1831" s="445" t="s">
        <v>2587</v>
      </c>
      <c r="E1831" s="445" t="s">
        <v>2587</v>
      </c>
      <c r="F1831" s="445"/>
    </row>
    <row r="1832" spans="1:6">
      <c r="A1832" s="442"/>
      <c r="B1832" s="446" t="s">
        <v>2861</v>
      </c>
      <c r="C1832" s="444"/>
      <c r="D1832" s="445" t="s">
        <v>2587</v>
      </c>
      <c r="E1832" s="445" t="s">
        <v>2587</v>
      </c>
      <c r="F1832" s="445"/>
    </row>
    <row r="1833" spans="1:6">
      <c r="A1833" s="442"/>
      <c r="B1833" s="446" t="s">
        <v>2858</v>
      </c>
      <c r="C1833" s="444"/>
      <c r="D1833" s="445" t="s">
        <v>2587</v>
      </c>
      <c r="E1833" s="445" t="s">
        <v>2587</v>
      </c>
      <c r="F1833" s="445"/>
    </row>
    <row r="1834" spans="1:6" ht="15" customHeight="1">
      <c r="A1834" s="447">
        <v>90838</v>
      </c>
      <c r="B1834" s="448" t="s">
        <v>1511</v>
      </c>
      <c r="C1834" s="449" t="s">
        <v>2570</v>
      </c>
      <c r="D1834" s="450">
        <v>759.06000000000006</v>
      </c>
      <c r="E1834" s="450">
        <v>80.05</v>
      </c>
      <c r="F1834" s="450" t="s">
        <v>16953</v>
      </c>
    </row>
    <row r="1835" spans="1:6">
      <c r="A1835" s="442"/>
      <c r="B1835" s="446" t="s">
        <v>75</v>
      </c>
      <c r="C1835" s="444"/>
      <c r="D1835" s="445" t="s">
        <v>2587</v>
      </c>
      <c r="E1835" s="445" t="s">
        <v>2587</v>
      </c>
      <c r="F1835" s="445"/>
    </row>
    <row r="1836" spans="1:6">
      <c r="A1836" s="442"/>
      <c r="B1836" s="446" t="s">
        <v>2860</v>
      </c>
      <c r="C1836" s="444"/>
      <c r="D1836" s="445" t="s">
        <v>2587</v>
      </c>
      <c r="E1836" s="445" t="s">
        <v>2587</v>
      </c>
      <c r="F1836" s="445"/>
    </row>
    <row r="1837" spans="1:6" ht="30" customHeight="1">
      <c r="A1837" s="447">
        <v>94559</v>
      </c>
      <c r="B1837" s="448" t="s">
        <v>2485</v>
      </c>
      <c r="C1837" s="449" t="s">
        <v>2573</v>
      </c>
      <c r="D1837" s="450">
        <v>482.47999999999996</v>
      </c>
      <c r="E1837" s="450">
        <v>102.55</v>
      </c>
      <c r="F1837" s="450" t="s">
        <v>16937</v>
      </c>
    </row>
    <row r="1838" spans="1:6" ht="30" customHeight="1">
      <c r="A1838" s="447">
        <v>94564</v>
      </c>
      <c r="B1838" s="448" t="s">
        <v>2486</v>
      </c>
      <c r="C1838" s="449" t="s">
        <v>2573</v>
      </c>
      <c r="D1838" s="450">
        <v>474.17</v>
      </c>
      <c r="E1838" s="450">
        <v>52.95</v>
      </c>
      <c r="F1838" s="450" t="s">
        <v>16941</v>
      </c>
    </row>
    <row r="1839" spans="1:6">
      <c r="A1839" s="442"/>
      <c r="B1839" s="446" t="s">
        <v>2861</v>
      </c>
      <c r="C1839" s="444"/>
      <c r="D1839" s="445" t="s">
        <v>2587</v>
      </c>
      <c r="E1839" s="445" t="s">
        <v>2587</v>
      </c>
      <c r="F1839" s="445"/>
    </row>
    <row r="1840" spans="1:6" ht="30" customHeight="1">
      <c r="A1840" s="447">
        <v>94560</v>
      </c>
      <c r="B1840" s="448" t="s">
        <v>2487</v>
      </c>
      <c r="C1840" s="449" t="s">
        <v>2573</v>
      </c>
      <c r="D1840" s="450">
        <v>486.28000000000003</v>
      </c>
      <c r="E1840" s="450">
        <v>38.18</v>
      </c>
      <c r="F1840" s="450" t="s">
        <v>16938</v>
      </c>
    </row>
    <row r="1841" spans="1:6" ht="30" customHeight="1">
      <c r="A1841" s="447">
        <v>94562</v>
      </c>
      <c r="B1841" s="448" t="s">
        <v>2488</v>
      </c>
      <c r="C1841" s="449" t="s">
        <v>2573</v>
      </c>
      <c r="D1841" s="450">
        <v>505.04</v>
      </c>
      <c r="E1841" s="450">
        <v>46.79</v>
      </c>
      <c r="F1841" s="450" t="s">
        <v>16939</v>
      </c>
    </row>
    <row r="1842" spans="1:6" ht="30" customHeight="1">
      <c r="A1842" s="447">
        <v>94563</v>
      </c>
      <c r="B1842" s="448" t="s">
        <v>2489</v>
      </c>
      <c r="C1842" s="449" t="s">
        <v>2573</v>
      </c>
      <c r="D1842" s="450">
        <v>639.56000000000006</v>
      </c>
      <c r="E1842" s="450">
        <v>53.38</v>
      </c>
      <c r="F1842" s="450" t="s">
        <v>16940</v>
      </c>
    </row>
    <row r="1843" spans="1:6" ht="30" customHeight="1">
      <c r="A1843" s="447">
        <v>94565</v>
      </c>
      <c r="B1843" s="448" t="s">
        <v>2490</v>
      </c>
      <c r="C1843" s="449" t="s">
        <v>2573</v>
      </c>
      <c r="D1843" s="450">
        <v>484.96999999999997</v>
      </c>
      <c r="E1843" s="450">
        <v>19.600000000000001</v>
      </c>
      <c r="F1843" s="450" t="s">
        <v>16942</v>
      </c>
    </row>
    <row r="1844" spans="1:6" ht="30" customHeight="1">
      <c r="A1844" s="447">
        <v>94567</v>
      </c>
      <c r="B1844" s="448" t="s">
        <v>2491</v>
      </c>
      <c r="C1844" s="449" t="s">
        <v>2573</v>
      </c>
      <c r="D1844" s="450">
        <v>501.90999999999997</v>
      </c>
      <c r="E1844" s="450">
        <v>24.24</v>
      </c>
      <c r="F1844" s="450" t="s">
        <v>16943</v>
      </c>
    </row>
    <row r="1845" spans="1:6" ht="30" customHeight="1">
      <c r="A1845" s="447">
        <v>94568</v>
      </c>
      <c r="B1845" s="448" t="s">
        <v>2492</v>
      </c>
      <c r="C1845" s="449" t="s">
        <v>2573</v>
      </c>
      <c r="D1845" s="450">
        <v>635.29999999999995</v>
      </c>
      <c r="E1845" s="450">
        <v>27.72</v>
      </c>
      <c r="F1845" s="450" t="s">
        <v>16944</v>
      </c>
    </row>
    <row r="1846" spans="1:6">
      <c r="A1846" s="442"/>
      <c r="B1846" s="446" t="s">
        <v>2862</v>
      </c>
      <c r="C1846" s="444"/>
      <c r="D1846" s="445" t="s">
        <v>2587</v>
      </c>
      <c r="E1846" s="445" t="s">
        <v>2587</v>
      </c>
      <c r="F1846" s="445"/>
    </row>
    <row r="1847" spans="1:6">
      <c r="A1847" s="442"/>
      <c r="B1847" s="446" t="s">
        <v>2681</v>
      </c>
      <c r="C1847" s="444"/>
      <c r="D1847" s="445" t="s">
        <v>2587</v>
      </c>
      <c r="E1847" s="445" t="s">
        <v>2587</v>
      </c>
      <c r="F1847" s="445"/>
    </row>
    <row r="1848" spans="1:6" ht="15" customHeight="1">
      <c r="A1848" s="447" t="s">
        <v>2682</v>
      </c>
      <c r="B1848" s="448" t="s">
        <v>2493</v>
      </c>
      <c r="C1848" s="449" t="s">
        <v>2570</v>
      </c>
      <c r="D1848" s="450">
        <v>112.8</v>
      </c>
      <c r="E1848" s="450">
        <v>18.14</v>
      </c>
      <c r="F1848" s="450" t="s">
        <v>16932</v>
      </c>
    </row>
    <row r="1849" spans="1:6" ht="15" customHeight="1">
      <c r="A1849" s="447" t="s">
        <v>2683</v>
      </c>
      <c r="B1849" s="448" t="s">
        <v>2494</v>
      </c>
      <c r="C1849" s="449" t="s">
        <v>2570</v>
      </c>
      <c r="D1849" s="450">
        <v>119.03999999999999</v>
      </c>
      <c r="E1849" s="450">
        <v>24.87</v>
      </c>
      <c r="F1849" s="450" t="s">
        <v>16933</v>
      </c>
    </row>
    <row r="1850" spans="1:6" ht="15" customHeight="1">
      <c r="A1850" s="447" t="s">
        <v>2684</v>
      </c>
      <c r="B1850" s="448" t="s">
        <v>1510</v>
      </c>
      <c r="C1850" s="449" t="s">
        <v>2573</v>
      </c>
      <c r="D1850" s="450">
        <v>246.07</v>
      </c>
      <c r="E1850" s="450">
        <v>42.83</v>
      </c>
      <c r="F1850" s="450" t="s">
        <v>16945</v>
      </c>
    </row>
    <row r="1851" spans="1:6" ht="30" customHeight="1">
      <c r="A1851" s="447">
        <v>73665</v>
      </c>
      <c r="B1851" s="448" t="s">
        <v>2498</v>
      </c>
      <c r="C1851" s="449" t="s">
        <v>2572</v>
      </c>
      <c r="D1851" s="450">
        <v>28.28</v>
      </c>
      <c r="E1851" s="450">
        <v>36.92</v>
      </c>
      <c r="F1851" s="450" t="s">
        <v>16948</v>
      </c>
    </row>
    <row r="1852" spans="1:6" ht="15" customHeight="1">
      <c r="A1852" s="447" t="s">
        <v>2161</v>
      </c>
      <c r="B1852" s="448" t="s">
        <v>2499</v>
      </c>
      <c r="C1852" s="449" t="s">
        <v>2572</v>
      </c>
      <c r="D1852" s="450">
        <v>162.01</v>
      </c>
      <c r="E1852" s="450">
        <v>92.2</v>
      </c>
      <c r="F1852" s="450" t="s">
        <v>16951</v>
      </c>
    </row>
    <row r="1853" spans="1:6" ht="15" customHeight="1">
      <c r="A1853" s="447">
        <v>84854</v>
      </c>
      <c r="B1853" s="448" t="s">
        <v>1509</v>
      </c>
      <c r="C1853" s="449" t="s">
        <v>2572</v>
      </c>
      <c r="D1853" s="450">
        <v>11.890000000000004</v>
      </c>
      <c r="E1853" s="450">
        <v>22.63</v>
      </c>
      <c r="F1853" s="450" t="s">
        <v>16264</v>
      </c>
    </row>
    <row r="1854" spans="1:6" ht="15" customHeight="1">
      <c r="A1854" s="447">
        <v>86958</v>
      </c>
      <c r="B1854" s="448" t="s">
        <v>798</v>
      </c>
      <c r="C1854" s="449" t="s">
        <v>2570</v>
      </c>
      <c r="D1854" s="450">
        <v>14.85</v>
      </c>
      <c r="E1854" s="450">
        <v>2.58</v>
      </c>
      <c r="F1854" s="450" t="s">
        <v>11838</v>
      </c>
    </row>
    <row r="1855" spans="1:6" ht="15" customHeight="1">
      <c r="A1855" s="447">
        <v>86957</v>
      </c>
      <c r="B1855" s="448" t="s">
        <v>797</v>
      </c>
      <c r="C1855" s="449" t="s">
        <v>2570</v>
      </c>
      <c r="D1855" s="450">
        <v>18.47</v>
      </c>
      <c r="E1855" s="450">
        <v>2.58</v>
      </c>
      <c r="F1855" s="450" t="s">
        <v>20731</v>
      </c>
    </row>
    <row r="1856" spans="1:6" ht="15" customHeight="1">
      <c r="A1856" s="447">
        <v>95541</v>
      </c>
      <c r="B1856" s="448" t="s">
        <v>2502</v>
      </c>
      <c r="C1856" s="449" t="s">
        <v>2570</v>
      </c>
      <c r="D1856" s="450">
        <v>0.85000000000000009</v>
      </c>
      <c r="E1856" s="450">
        <v>3.01</v>
      </c>
      <c r="F1856" s="450" t="s">
        <v>12179</v>
      </c>
    </row>
    <row r="1857" spans="1:6" ht="30" customHeight="1">
      <c r="A1857" s="447">
        <v>95573</v>
      </c>
      <c r="B1857" s="448" t="s">
        <v>2503</v>
      </c>
      <c r="C1857" s="449" t="s">
        <v>2570</v>
      </c>
      <c r="D1857" s="450">
        <v>35.14</v>
      </c>
      <c r="E1857" s="450">
        <v>2.85</v>
      </c>
      <c r="F1857" s="450" t="s">
        <v>12134</v>
      </c>
    </row>
    <row r="1858" spans="1:6" ht="30" customHeight="1">
      <c r="A1858" s="447">
        <v>95574</v>
      </c>
      <c r="B1858" s="448" t="s">
        <v>2504</v>
      </c>
      <c r="C1858" s="449" t="s">
        <v>2570</v>
      </c>
      <c r="D1858" s="450">
        <v>26.09</v>
      </c>
      <c r="E1858" s="450">
        <v>2.86</v>
      </c>
      <c r="F1858" s="450" t="s">
        <v>19841</v>
      </c>
    </row>
    <row r="1859" spans="1:6">
      <c r="A1859" s="442"/>
      <c r="B1859" s="446" t="s">
        <v>76</v>
      </c>
      <c r="C1859" s="444"/>
      <c r="D1859" s="445" t="s">
        <v>2587</v>
      </c>
      <c r="E1859" s="445" t="s">
        <v>2587</v>
      </c>
      <c r="F1859" s="445"/>
    </row>
    <row r="1860" spans="1:6">
      <c r="A1860" s="442"/>
      <c r="B1860" s="446" t="s">
        <v>77</v>
      </c>
      <c r="C1860" s="444"/>
      <c r="D1860" s="445" t="s">
        <v>2587</v>
      </c>
      <c r="E1860" s="445" t="s">
        <v>2587</v>
      </c>
      <c r="F1860" s="445"/>
    </row>
    <row r="1861" spans="1:6" ht="15" customHeight="1">
      <c r="A1861" s="447">
        <v>73631</v>
      </c>
      <c r="B1861" s="448" t="s">
        <v>2495</v>
      </c>
      <c r="C1861" s="449" t="s">
        <v>2573</v>
      </c>
      <c r="D1861" s="450">
        <v>181.55</v>
      </c>
      <c r="E1861" s="450">
        <v>163.80000000000001</v>
      </c>
      <c r="F1861" s="450" t="s">
        <v>16946</v>
      </c>
    </row>
    <row r="1862" spans="1:6" ht="15" customHeight="1">
      <c r="A1862" s="447" t="s">
        <v>2685</v>
      </c>
      <c r="B1862" s="448" t="s">
        <v>2496</v>
      </c>
      <c r="C1862" s="449" t="s">
        <v>2572</v>
      </c>
      <c r="D1862" s="450">
        <v>299.41000000000003</v>
      </c>
      <c r="E1862" s="450">
        <v>44.32</v>
      </c>
      <c r="F1862" s="450" t="s">
        <v>16947</v>
      </c>
    </row>
    <row r="1863" spans="1:6" ht="15" customHeight="1">
      <c r="A1863" s="447">
        <v>84862</v>
      </c>
      <c r="B1863" s="448" t="s">
        <v>2497</v>
      </c>
      <c r="C1863" s="449" t="s">
        <v>2572</v>
      </c>
      <c r="D1863" s="450">
        <v>190.44</v>
      </c>
      <c r="E1863" s="450">
        <v>35.79</v>
      </c>
      <c r="F1863" s="450" t="s">
        <v>16295</v>
      </c>
    </row>
    <row r="1864" spans="1:6" ht="15" customHeight="1">
      <c r="A1864" s="447" t="s">
        <v>2163</v>
      </c>
      <c r="B1864" s="448" t="s">
        <v>2501</v>
      </c>
      <c r="C1864" s="449" t="s">
        <v>2572</v>
      </c>
      <c r="D1864" s="450">
        <v>47.669999999999995</v>
      </c>
      <c r="E1864" s="450">
        <v>38.1</v>
      </c>
      <c r="F1864" s="450" t="s">
        <v>16950</v>
      </c>
    </row>
    <row r="1865" spans="1:6" ht="15" customHeight="1">
      <c r="A1865" s="447" t="s">
        <v>2162</v>
      </c>
      <c r="B1865" s="448" t="s">
        <v>2500</v>
      </c>
      <c r="C1865" s="449" t="s">
        <v>2572</v>
      </c>
      <c r="D1865" s="450">
        <v>77.58</v>
      </c>
      <c r="E1865" s="450">
        <v>38.08</v>
      </c>
      <c r="F1865" s="450" t="s">
        <v>16949</v>
      </c>
    </row>
    <row r="1866" spans="1:6">
      <c r="A1866" s="442"/>
      <c r="B1866" s="446" t="s">
        <v>2868</v>
      </c>
      <c r="C1866" s="444"/>
      <c r="D1866" s="445" t="s">
        <v>2587</v>
      </c>
      <c r="E1866" s="445" t="s">
        <v>2587</v>
      </c>
      <c r="F1866" s="445"/>
    </row>
    <row r="1867" spans="1:6" ht="30" customHeight="1">
      <c r="A1867" s="447">
        <v>94569</v>
      </c>
      <c r="B1867" s="448" t="s">
        <v>3119</v>
      </c>
      <c r="C1867" s="449" t="s">
        <v>2573</v>
      </c>
      <c r="D1867" s="450">
        <v>332.84999999999997</v>
      </c>
      <c r="E1867" s="450">
        <v>37.43</v>
      </c>
      <c r="F1867" s="450" t="s">
        <v>16995</v>
      </c>
    </row>
    <row r="1868" spans="1:6" ht="30" customHeight="1">
      <c r="A1868" s="447">
        <v>94575</v>
      </c>
      <c r="B1868" s="448" t="s">
        <v>3855</v>
      </c>
      <c r="C1868" s="449" t="s">
        <v>2573</v>
      </c>
      <c r="D1868" s="450">
        <v>348.15</v>
      </c>
      <c r="E1868" s="450">
        <v>64.69</v>
      </c>
      <c r="F1868" s="450" t="s">
        <v>17000</v>
      </c>
    </row>
    <row r="1869" spans="1:6" ht="30" customHeight="1">
      <c r="A1869" s="447">
        <v>94581</v>
      </c>
      <c r="B1869" s="448" t="s">
        <v>3860</v>
      </c>
      <c r="C1869" s="449" t="s">
        <v>2573</v>
      </c>
      <c r="D1869" s="450">
        <v>337.36</v>
      </c>
      <c r="E1869" s="450">
        <v>76.59</v>
      </c>
      <c r="F1869" s="450" t="s">
        <v>17005</v>
      </c>
    </row>
    <row r="1870" spans="1:6" ht="30" customHeight="1">
      <c r="A1870" s="447">
        <v>94570</v>
      </c>
      <c r="B1870" s="448" t="s">
        <v>3120</v>
      </c>
      <c r="C1870" s="449" t="s">
        <v>2573</v>
      </c>
      <c r="D1870" s="450">
        <v>216.75</v>
      </c>
      <c r="E1870" s="450">
        <v>11.37</v>
      </c>
      <c r="F1870" s="450" t="s">
        <v>16996</v>
      </c>
    </row>
    <row r="1871" spans="1:6" ht="30" customHeight="1">
      <c r="A1871" s="447">
        <v>94572</v>
      </c>
      <c r="B1871" s="448" t="s">
        <v>3852</v>
      </c>
      <c r="C1871" s="449" t="s">
        <v>2573</v>
      </c>
      <c r="D1871" s="450">
        <v>327.12</v>
      </c>
      <c r="E1871" s="450">
        <v>15.27</v>
      </c>
      <c r="F1871" s="450" t="s">
        <v>16997</v>
      </c>
    </row>
    <row r="1872" spans="1:6" ht="30" customHeight="1">
      <c r="A1872" s="447">
        <v>94573</v>
      </c>
      <c r="B1872" s="448" t="s">
        <v>3853</v>
      </c>
      <c r="C1872" s="449" t="s">
        <v>2573</v>
      </c>
      <c r="D1872" s="450">
        <v>245.95999999999998</v>
      </c>
      <c r="E1872" s="450">
        <v>21.06</v>
      </c>
      <c r="F1872" s="450" t="s">
        <v>16998</v>
      </c>
    </row>
    <row r="1873" spans="1:6" ht="30" customHeight="1">
      <c r="A1873" s="447">
        <v>94574</v>
      </c>
      <c r="B1873" s="448" t="s">
        <v>3854</v>
      </c>
      <c r="C1873" s="449" t="s">
        <v>2573</v>
      </c>
      <c r="D1873" s="450">
        <v>365.64</v>
      </c>
      <c r="E1873" s="450">
        <v>24.56</v>
      </c>
      <c r="F1873" s="450" t="s">
        <v>16999</v>
      </c>
    </row>
    <row r="1874" spans="1:6" ht="30" customHeight="1">
      <c r="A1874" s="447">
        <v>94576</v>
      </c>
      <c r="B1874" s="448" t="s">
        <v>3856</v>
      </c>
      <c r="C1874" s="449" t="s">
        <v>2573</v>
      </c>
      <c r="D1874" s="450">
        <v>221.74</v>
      </c>
      <c r="E1874" s="450">
        <v>18.04</v>
      </c>
      <c r="F1874" s="450" t="s">
        <v>17001</v>
      </c>
    </row>
    <row r="1875" spans="1:6" ht="30" customHeight="1">
      <c r="A1875" s="447">
        <v>94578</v>
      </c>
      <c r="B1875" s="448" t="s">
        <v>3857</v>
      </c>
      <c r="C1875" s="449" t="s">
        <v>2573</v>
      </c>
      <c r="D1875" s="450">
        <v>332.17</v>
      </c>
      <c r="E1875" s="450">
        <v>22.09</v>
      </c>
      <c r="F1875" s="450" t="s">
        <v>17002</v>
      </c>
    </row>
    <row r="1876" spans="1:6" ht="30" customHeight="1">
      <c r="A1876" s="447">
        <v>94579</v>
      </c>
      <c r="B1876" s="448" t="s">
        <v>3858</v>
      </c>
      <c r="C1876" s="449" t="s">
        <v>2573</v>
      </c>
      <c r="D1876" s="450">
        <v>251.06</v>
      </c>
      <c r="E1876" s="450">
        <v>28.76</v>
      </c>
      <c r="F1876" s="450" t="s">
        <v>17003</v>
      </c>
    </row>
    <row r="1877" spans="1:6" ht="30" customHeight="1">
      <c r="A1877" s="447">
        <v>94580</v>
      </c>
      <c r="B1877" s="448" t="s">
        <v>3859</v>
      </c>
      <c r="C1877" s="449" t="s">
        <v>2573</v>
      </c>
      <c r="D1877" s="450">
        <v>370.61</v>
      </c>
      <c r="E1877" s="450">
        <v>31.95</v>
      </c>
      <c r="F1877" s="450" t="s">
        <v>17004</v>
      </c>
    </row>
    <row r="1878" spans="1:6" ht="30" customHeight="1">
      <c r="A1878" s="447">
        <v>94582</v>
      </c>
      <c r="B1878" s="448" t="s">
        <v>3861</v>
      </c>
      <c r="C1878" s="449" t="s">
        <v>2573</v>
      </c>
      <c r="D1878" s="450">
        <v>216.7</v>
      </c>
      <c r="E1878" s="450">
        <v>24.64</v>
      </c>
      <c r="F1878" s="450" t="s">
        <v>17006</v>
      </c>
    </row>
    <row r="1879" spans="1:6" ht="30" customHeight="1">
      <c r="A1879" s="447">
        <v>94584</v>
      </c>
      <c r="B1879" s="448" t="s">
        <v>3862</v>
      </c>
      <c r="C1879" s="449" t="s">
        <v>2573</v>
      </c>
      <c r="D1879" s="450">
        <v>328.90000000000003</v>
      </c>
      <c r="E1879" s="450">
        <v>33.58</v>
      </c>
      <c r="F1879" s="450" t="s">
        <v>17007</v>
      </c>
    </row>
    <row r="1880" spans="1:6" ht="30" customHeight="1">
      <c r="A1880" s="447">
        <v>94585</v>
      </c>
      <c r="B1880" s="448" t="s">
        <v>3863</v>
      </c>
      <c r="C1880" s="449" t="s">
        <v>2573</v>
      </c>
      <c r="D1880" s="450">
        <v>246.23000000000002</v>
      </c>
      <c r="E1880" s="450">
        <v>34.24</v>
      </c>
      <c r="F1880" s="450" t="s">
        <v>17008</v>
      </c>
    </row>
    <row r="1881" spans="1:6" ht="30" customHeight="1">
      <c r="A1881" s="447">
        <v>94586</v>
      </c>
      <c r="B1881" s="448" t="s">
        <v>3864</v>
      </c>
      <c r="C1881" s="449" t="s">
        <v>2573</v>
      </c>
      <c r="D1881" s="450">
        <v>368.06</v>
      </c>
      <c r="E1881" s="450">
        <v>43.7</v>
      </c>
      <c r="F1881" s="450" t="s">
        <v>17009</v>
      </c>
    </row>
    <row r="1882" spans="1:6">
      <c r="A1882" s="442"/>
      <c r="B1882" s="446" t="s">
        <v>78</v>
      </c>
      <c r="C1882" s="444"/>
      <c r="D1882" s="445" t="s">
        <v>2587</v>
      </c>
      <c r="E1882" s="445" t="s">
        <v>2587</v>
      </c>
      <c r="F1882" s="445"/>
    </row>
    <row r="1883" spans="1:6" ht="15" customHeight="1">
      <c r="A1883" s="447" t="s">
        <v>2869</v>
      </c>
      <c r="B1883" s="448" t="s">
        <v>3865</v>
      </c>
      <c r="C1883" s="449" t="s">
        <v>2572</v>
      </c>
      <c r="D1883" s="450">
        <v>126.5</v>
      </c>
      <c r="E1883" s="450">
        <v>32.020000000000003</v>
      </c>
      <c r="F1883" s="450" t="s">
        <v>16959</v>
      </c>
    </row>
    <row r="1884" spans="1:6" ht="15" customHeight="1">
      <c r="A1884" s="447" t="s">
        <v>2870</v>
      </c>
      <c r="B1884" s="448" t="s">
        <v>3866</v>
      </c>
      <c r="C1884" s="449" t="s">
        <v>2572</v>
      </c>
      <c r="D1884" s="450">
        <v>295.77</v>
      </c>
      <c r="E1884" s="450">
        <v>31.69</v>
      </c>
      <c r="F1884" s="450" t="s">
        <v>16960</v>
      </c>
    </row>
    <row r="1885" spans="1:6" ht="15" customHeight="1">
      <c r="A1885" s="447" t="s">
        <v>2871</v>
      </c>
      <c r="B1885" s="448" t="s">
        <v>3867</v>
      </c>
      <c r="C1885" s="449" t="s">
        <v>2572</v>
      </c>
      <c r="D1885" s="450">
        <v>350.2</v>
      </c>
      <c r="E1885" s="450">
        <v>31.68</v>
      </c>
      <c r="F1885" s="450" t="s">
        <v>16961</v>
      </c>
    </row>
    <row r="1886" spans="1:6" ht="15" customHeight="1">
      <c r="A1886" s="447">
        <v>85096</v>
      </c>
      <c r="B1886" s="448" t="s">
        <v>3868</v>
      </c>
      <c r="C1886" s="449" t="s">
        <v>2573</v>
      </c>
      <c r="D1886" s="450">
        <v>297.77</v>
      </c>
      <c r="E1886" s="450">
        <v>32.369999999999997</v>
      </c>
      <c r="F1886" s="450" t="s">
        <v>16962</v>
      </c>
    </row>
    <row r="1887" spans="1:6" ht="15" customHeight="1">
      <c r="A1887" s="447" t="s">
        <v>2872</v>
      </c>
      <c r="B1887" s="448" t="s">
        <v>3869</v>
      </c>
      <c r="C1887" s="449" t="s">
        <v>2572</v>
      </c>
      <c r="D1887" s="450">
        <v>30.019999999999996</v>
      </c>
      <c r="E1887" s="450">
        <v>14.28</v>
      </c>
      <c r="F1887" s="450" t="s">
        <v>17010</v>
      </c>
    </row>
    <row r="1888" spans="1:6" ht="15" customHeight="1">
      <c r="A1888" s="447" t="s">
        <v>2873</v>
      </c>
      <c r="B1888" s="448" t="s">
        <v>3870</v>
      </c>
      <c r="C1888" s="449" t="s">
        <v>2572</v>
      </c>
      <c r="D1888" s="450">
        <v>19.900000000000002</v>
      </c>
      <c r="E1888" s="450">
        <v>14.3</v>
      </c>
      <c r="F1888" s="450" t="s">
        <v>13382</v>
      </c>
    </row>
    <row r="1889" spans="1:6" ht="15" customHeight="1">
      <c r="A1889" s="447">
        <v>85014</v>
      </c>
      <c r="B1889" s="448" t="s">
        <v>3871</v>
      </c>
      <c r="C1889" s="449" t="s">
        <v>2573</v>
      </c>
      <c r="D1889" s="450">
        <v>314.89</v>
      </c>
      <c r="E1889" s="450">
        <v>55.74</v>
      </c>
      <c r="F1889" s="450" t="s">
        <v>16994</v>
      </c>
    </row>
    <row r="1890" spans="1:6" ht="15" customHeight="1">
      <c r="A1890" s="447">
        <v>85010</v>
      </c>
      <c r="B1890" s="448" t="s">
        <v>3872</v>
      </c>
      <c r="C1890" s="449" t="s">
        <v>2573</v>
      </c>
      <c r="D1890" s="450">
        <v>239.2</v>
      </c>
      <c r="E1890" s="450">
        <v>32.06</v>
      </c>
      <c r="F1890" s="450" t="s">
        <v>16993</v>
      </c>
    </row>
    <row r="1891" spans="1:6">
      <c r="A1891" s="442"/>
      <c r="B1891" s="446" t="s">
        <v>2874</v>
      </c>
      <c r="C1891" s="444"/>
      <c r="D1891" s="445" t="s">
        <v>2587</v>
      </c>
      <c r="E1891" s="445" t="s">
        <v>2587</v>
      </c>
      <c r="F1891" s="445"/>
    </row>
    <row r="1892" spans="1:6" ht="30" customHeight="1">
      <c r="A1892" s="447">
        <v>91304</v>
      </c>
      <c r="B1892" s="448" t="s">
        <v>641</v>
      </c>
      <c r="C1892" s="449" t="s">
        <v>2570</v>
      </c>
      <c r="D1892" s="450">
        <v>47.53</v>
      </c>
      <c r="E1892" s="450">
        <v>19.22</v>
      </c>
      <c r="F1892" s="450" t="s">
        <v>16887</v>
      </c>
    </row>
    <row r="1893" spans="1:6" ht="30" customHeight="1">
      <c r="A1893" s="447">
        <v>90830</v>
      </c>
      <c r="B1893" s="448" t="s">
        <v>1728</v>
      </c>
      <c r="C1893" s="449" t="s">
        <v>2570</v>
      </c>
      <c r="D1893" s="450">
        <v>67.84</v>
      </c>
      <c r="E1893" s="450">
        <v>19.22</v>
      </c>
      <c r="F1893" s="450" t="s">
        <v>16848</v>
      </c>
    </row>
    <row r="1894" spans="1:6" ht="30" customHeight="1">
      <c r="A1894" s="447">
        <v>91305</v>
      </c>
      <c r="B1894" s="448" t="s">
        <v>642</v>
      </c>
      <c r="C1894" s="449" t="s">
        <v>2570</v>
      </c>
      <c r="D1894" s="450">
        <v>35.64</v>
      </c>
      <c r="E1894" s="450">
        <v>14.78</v>
      </c>
      <c r="F1894" s="450" t="s">
        <v>16888</v>
      </c>
    </row>
    <row r="1895" spans="1:6" ht="30" customHeight="1">
      <c r="A1895" s="447">
        <v>90831</v>
      </c>
      <c r="B1895" s="448" t="s">
        <v>1729</v>
      </c>
      <c r="C1895" s="449" t="s">
        <v>2570</v>
      </c>
      <c r="D1895" s="450">
        <v>53.4</v>
      </c>
      <c r="E1895" s="450">
        <v>14.76</v>
      </c>
      <c r="F1895" s="450" t="s">
        <v>16849</v>
      </c>
    </row>
    <row r="1896" spans="1:6" ht="30" customHeight="1">
      <c r="A1896" s="447">
        <v>91307</v>
      </c>
      <c r="B1896" s="448" t="s">
        <v>644</v>
      </c>
      <c r="C1896" s="449" t="s">
        <v>2570</v>
      </c>
      <c r="D1896" s="450">
        <v>38.03</v>
      </c>
      <c r="E1896" s="450">
        <v>14.78</v>
      </c>
      <c r="F1896" s="450" t="s">
        <v>16890</v>
      </c>
    </row>
    <row r="1897" spans="1:6" ht="30" customHeight="1">
      <c r="A1897" s="447">
        <v>91306</v>
      </c>
      <c r="B1897" s="448" t="s">
        <v>643</v>
      </c>
      <c r="C1897" s="449" t="s">
        <v>2570</v>
      </c>
      <c r="D1897" s="450">
        <v>59.22</v>
      </c>
      <c r="E1897" s="450">
        <v>14.75</v>
      </c>
      <c r="F1897" s="450" t="s">
        <v>16889</v>
      </c>
    </row>
    <row r="1898" spans="1:6" ht="30" customHeight="1">
      <c r="A1898" s="447" t="s">
        <v>1234</v>
      </c>
      <c r="B1898" s="448" t="s">
        <v>3873</v>
      </c>
      <c r="C1898" s="449" t="s">
        <v>2570</v>
      </c>
      <c r="D1898" s="450">
        <v>130.19999999999999</v>
      </c>
      <c r="E1898" s="450">
        <v>6.52</v>
      </c>
      <c r="F1898" s="450" t="s">
        <v>16970</v>
      </c>
    </row>
    <row r="1899" spans="1:6" ht="45" customHeight="1">
      <c r="A1899" s="447">
        <v>84885</v>
      </c>
      <c r="B1899" s="448" t="s">
        <v>3874</v>
      </c>
      <c r="C1899" s="449" t="s">
        <v>2570</v>
      </c>
      <c r="D1899" s="450">
        <v>407.40999999999997</v>
      </c>
      <c r="E1899" s="450">
        <v>201.36</v>
      </c>
      <c r="F1899" s="450" t="s">
        <v>16964</v>
      </c>
    </row>
    <row r="1900" spans="1:6" ht="15" customHeight="1">
      <c r="A1900" s="447">
        <v>84952</v>
      </c>
      <c r="B1900" s="448" t="s">
        <v>3875</v>
      </c>
      <c r="C1900" s="449" t="s">
        <v>2570</v>
      </c>
      <c r="D1900" s="450">
        <v>23.940000000000005</v>
      </c>
      <c r="E1900" s="450">
        <v>10.58</v>
      </c>
      <c r="F1900" s="450" t="s">
        <v>16264</v>
      </c>
    </row>
    <row r="1901" spans="1:6" ht="15" customHeight="1">
      <c r="A1901" s="447">
        <v>84950</v>
      </c>
      <c r="B1901" s="448" t="s">
        <v>3876</v>
      </c>
      <c r="C1901" s="449" t="s">
        <v>2570</v>
      </c>
      <c r="D1901" s="450">
        <v>34.89</v>
      </c>
      <c r="E1901" s="450">
        <v>10.56</v>
      </c>
      <c r="F1901" s="450" t="s">
        <v>16971</v>
      </c>
    </row>
    <row r="1902" spans="1:6" ht="15" customHeight="1">
      <c r="A1902" s="447" t="s">
        <v>1231</v>
      </c>
      <c r="B1902" s="448" t="s">
        <v>1734</v>
      </c>
      <c r="C1902" s="449" t="s">
        <v>2570</v>
      </c>
      <c r="D1902" s="450">
        <v>25.720000000000002</v>
      </c>
      <c r="E1902" s="450">
        <v>6.55</v>
      </c>
      <c r="F1902" s="450" t="s">
        <v>16967</v>
      </c>
    </row>
    <row r="1903" spans="1:6" ht="15" customHeight="1">
      <c r="A1903" s="447" t="s">
        <v>1232</v>
      </c>
      <c r="B1903" s="448" t="s">
        <v>3877</v>
      </c>
      <c r="C1903" s="449" t="s">
        <v>2570</v>
      </c>
      <c r="D1903" s="450">
        <v>120.00999999999999</v>
      </c>
      <c r="E1903" s="450">
        <v>7.84</v>
      </c>
      <c r="F1903" s="450" t="s">
        <v>16963</v>
      </c>
    </row>
    <row r="1904" spans="1:6" ht="30" customHeight="1">
      <c r="A1904" s="447" t="s">
        <v>1233</v>
      </c>
      <c r="B1904" s="448" t="s">
        <v>16968</v>
      </c>
      <c r="C1904" s="449" t="s">
        <v>2570</v>
      </c>
      <c r="D1904" s="450">
        <v>25.2</v>
      </c>
      <c r="E1904" s="450">
        <v>7.88</v>
      </c>
      <c r="F1904" s="450" t="s">
        <v>16969</v>
      </c>
    </row>
    <row r="1905" spans="1:6" ht="15" customHeight="1">
      <c r="A1905" s="447">
        <v>84886</v>
      </c>
      <c r="B1905" s="448" t="s">
        <v>3878</v>
      </c>
      <c r="C1905" s="449" t="s">
        <v>2570</v>
      </c>
      <c r="D1905" s="450">
        <v>1003.1999999999999</v>
      </c>
      <c r="E1905" s="450">
        <v>17.84</v>
      </c>
      <c r="F1905" s="450" t="s">
        <v>16965</v>
      </c>
    </row>
    <row r="1906" spans="1:6">
      <c r="A1906" s="442"/>
      <c r="B1906" s="446" t="s">
        <v>79</v>
      </c>
      <c r="C1906" s="444"/>
      <c r="D1906" s="445" t="s">
        <v>2587</v>
      </c>
      <c r="E1906" s="445" t="s">
        <v>2587</v>
      </c>
      <c r="F1906" s="445"/>
    </row>
    <row r="1907" spans="1:6">
      <c r="A1907" s="442"/>
      <c r="B1907" s="446" t="s">
        <v>80</v>
      </c>
      <c r="C1907" s="444"/>
      <c r="D1907" s="445" t="s">
        <v>2587</v>
      </c>
      <c r="E1907" s="445" t="s">
        <v>2587</v>
      </c>
      <c r="F1907" s="445"/>
    </row>
    <row r="1908" spans="1:6">
      <c r="A1908" s="442"/>
      <c r="B1908" s="446" t="s">
        <v>81</v>
      </c>
      <c r="C1908" s="444"/>
      <c r="D1908" s="445" t="s">
        <v>2587</v>
      </c>
      <c r="E1908" s="445" t="s">
        <v>2587</v>
      </c>
      <c r="F1908" s="445"/>
    </row>
    <row r="1909" spans="1:6">
      <c r="A1909" s="442"/>
      <c r="B1909" s="443" t="s">
        <v>1235</v>
      </c>
      <c r="C1909" s="444"/>
      <c r="D1909" s="445" t="s">
        <v>2587</v>
      </c>
      <c r="E1909" s="445" t="s">
        <v>2587</v>
      </c>
      <c r="F1909" s="445"/>
    </row>
    <row r="1910" spans="1:6" ht="15" customHeight="1">
      <c r="A1910" s="447">
        <v>84666</v>
      </c>
      <c r="B1910" s="448" t="s">
        <v>1374</v>
      </c>
      <c r="C1910" s="449" t="s">
        <v>2573</v>
      </c>
      <c r="D1910" s="450">
        <v>6.7100000000000009</v>
      </c>
      <c r="E1910" s="450">
        <v>14.64</v>
      </c>
      <c r="F1910" s="450" t="s">
        <v>14122</v>
      </c>
    </row>
    <row r="1911" spans="1:6">
      <c r="A1911" s="442"/>
      <c r="B1911" s="443" t="s">
        <v>1236</v>
      </c>
      <c r="C1911" s="444"/>
      <c r="D1911" s="445" t="s">
        <v>2587</v>
      </c>
      <c r="E1911" s="445" t="s">
        <v>2587</v>
      </c>
      <c r="F1911" s="445"/>
    </row>
    <row r="1912" spans="1:6">
      <c r="A1912" s="442"/>
      <c r="B1912" s="446" t="s">
        <v>82</v>
      </c>
      <c r="C1912" s="444"/>
      <c r="D1912" s="445" t="s">
        <v>2587</v>
      </c>
      <c r="E1912" s="445" t="s">
        <v>2587</v>
      </c>
      <c r="F1912" s="445"/>
    </row>
    <row r="1913" spans="1:6" ht="15" customHeight="1">
      <c r="A1913" s="447">
        <v>85421</v>
      </c>
      <c r="B1913" s="448" t="s">
        <v>3879</v>
      </c>
      <c r="C1913" s="449" t="s">
        <v>2573</v>
      </c>
      <c r="D1913" s="450">
        <v>3.5900000000000016</v>
      </c>
      <c r="E1913" s="450">
        <v>12.04</v>
      </c>
      <c r="F1913" s="450" t="s">
        <v>20775</v>
      </c>
    </row>
    <row r="1914" spans="1:6">
      <c r="A1914" s="442"/>
      <c r="B1914" s="446" t="s">
        <v>1237</v>
      </c>
      <c r="C1914" s="444"/>
      <c r="D1914" s="445" t="s">
        <v>2587</v>
      </c>
      <c r="E1914" s="445" t="s">
        <v>2587</v>
      </c>
      <c r="F1914" s="445"/>
    </row>
    <row r="1915" spans="1:6" ht="15" customHeight="1">
      <c r="A1915" s="447">
        <v>72116</v>
      </c>
      <c r="B1915" s="448" t="s">
        <v>1735</v>
      </c>
      <c r="C1915" s="449" t="s">
        <v>2573</v>
      </c>
      <c r="D1915" s="450">
        <v>94.42</v>
      </c>
      <c r="E1915" s="450">
        <v>12.27</v>
      </c>
      <c r="F1915" s="450" t="s">
        <v>16972</v>
      </c>
    </row>
    <row r="1916" spans="1:6" ht="15" customHeight="1">
      <c r="A1916" s="447">
        <v>72117</v>
      </c>
      <c r="B1916" s="448" t="s">
        <v>1736</v>
      </c>
      <c r="C1916" s="449" t="s">
        <v>2573</v>
      </c>
      <c r="D1916" s="450">
        <v>122.29</v>
      </c>
      <c r="E1916" s="450">
        <v>13.8</v>
      </c>
      <c r="F1916" s="450" t="s">
        <v>16973</v>
      </c>
    </row>
    <row r="1917" spans="1:6" ht="15" customHeight="1">
      <c r="A1917" s="447">
        <v>84957</v>
      </c>
      <c r="B1917" s="448" t="s">
        <v>1740</v>
      </c>
      <c r="C1917" s="449" t="s">
        <v>2573</v>
      </c>
      <c r="D1917" s="450">
        <v>144.38</v>
      </c>
      <c r="E1917" s="450">
        <v>21.53</v>
      </c>
      <c r="F1917" s="450" t="s">
        <v>16982</v>
      </c>
    </row>
    <row r="1918" spans="1:6" ht="15" customHeight="1">
      <c r="A1918" s="447">
        <v>84959</v>
      </c>
      <c r="B1918" s="448" t="s">
        <v>1741</v>
      </c>
      <c r="C1918" s="449" t="s">
        <v>2573</v>
      </c>
      <c r="D1918" s="450">
        <v>171.05</v>
      </c>
      <c r="E1918" s="450">
        <v>21.53</v>
      </c>
      <c r="F1918" s="450" t="s">
        <v>16983</v>
      </c>
    </row>
    <row r="1919" spans="1:6" ht="30" customHeight="1">
      <c r="A1919" s="447">
        <v>72118</v>
      </c>
      <c r="B1919" s="448" t="s">
        <v>3880</v>
      </c>
      <c r="C1919" s="449" t="s">
        <v>2573</v>
      </c>
      <c r="D1919" s="450">
        <v>149.57999999999998</v>
      </c>
      <c r="E1919" s="450">
        <v>15.34</v>
      </c>
      <c r="F1919" s="450" t="s">
        <v>16974</v>
      </c>
    </row>
    <row r="1920" spans="1:6" ht="30" customHeight="1">
      <c r="A1920" s="447">
        <v>72119</v>
      </c>
      <c r="B1920" s="448" t="s">
        <v>3881</v>
      </c>
      <c r="C1920" s="449" t="s">
        <v>2573</v>
      </c>
      <c r="D1920" s="450">
        <v>190.54</v>
      </c>
      <c r="E1920" s="450">
        <v>15.34</v>
      </c>
      <c r="F1920" s="450" t="s">
        <v>16975</v>
      </c>
    </row>
    <row r="1921" spans="1:6" ht="30" customHeight="1">
      <c r="A1921" s="447">
        <v>72120</v>
      </c>
      <c r="B1921" s="448" t="s">
        <v>3882</v>
      </c>
      <c r="C1921" s="449" t="s">
        <v>2573</v>
      </c>
      <c r="D1921" s="450">
        <v>242.73999999999998</v>
      </c>
      <c r="E1921" s="450">
        <v>15.34</v>
      </c>
      <c r="F1921" s="450" t="s">
        <v>16976</v>
      </c>
    </row>
    <row r="1922" spans="1:6" ht="15" customHeight="1">
      <c r="A1922" s="447">
        <v>72122</v>
      </c>
      <c r="B1922" s="448" t="s">
        <v>1737</v>
      </c>
      <c r="C1922" s="449" t="s">
        <v>2573</v>
      </c>
      <c r="D1922" s="450">
        <v>103.84</v>
      </c>
      <c r="E1922" s="450">
        <v>13.8</v>
      </c>
      <c r="F1922" s="450" t="s">
        <v>16977</v>
      </c>
    </row>
    <row r="1923" spans="1:6" ht="15" customHeight="1">
      <c r="A1923" s="447">
        <v>85004</v>
      </c>
      <c r="B1923" s="448" t="s">
        <v>1744</v>
      </c>
      <c r="C1923" s="449" t="s">
        <v>2573</v>
      </c>
      <c r="D1923" s="450">
        <v>108.82</v>
      </c>
      <c r="E1923" s="450">
        <v>21.53</v>
      </c>
      <c r="F1923" s="450" t="s">
        <v>16986</v>
      </c>
    </row>
    <row r="1924" spans="1:6" ht="15" customHeight="1">
      <c r="A1924" s="447">
        <v>85001</v>
      </c>
      <c r="B1924" s="448" t="s">
        <v>1742</v>
      </c>
      <c r="C1924" s="449" t="s">
        <v>2573</v>
      </c>
      <c r="D1924" s="450">
        <v>162.16</v>
      </c>
      <c r="E1924" s="450">
        <v>21.53</v>
      </c>
      <c r="F1924" s="450" t="s">
        <v>16984</v>
      </c>
    </row>
    <row r="1925" spans="1:6" ht="15" customHeight="1">
      <c r="A1925" s="447">
        <v>85002</v>
      </c>
      <c r="B1925" s="448" t="s">
        <v>1743</v>
      </c>
      <c r="C1925" s="449" t="s">
        <v>2573</v>
      </c>
      <c r="D1925" s="450">
        <v>233.28</v>
      </c>
      <c r="E1925" s="450">
        <v>21.52</v>
      </c>
      <c r="F1925" s="450" t="s">
        <v>16985</v>
      </c>
    </row>
    <row r="1926" spans="1:6" ht="15" customHeight="1">
      <c r="A1926" s="447">
        <v>72123</v>
      </c>
      <c r="B1926" s="448" t="s">
        <v>1738</v>
      </c>
      <c r="C1926" s="449" t="s">
        <v>2573</v>
      </c>
      <c r="D1926" s="450">
        <v>290.52</v>
      </c>
      <c r="E1926" s="450">
        <v>13.79</v>
      </c>
      <c r="F1926" s="450" t="s">
        <v>16978</v>
      </c>
    </row>
    <row r="1927" spans="1:6">
      <c r="A1927" s="442"/>
      <c r="B1927" s="446" t="s">
        <v>1238</v>
      </c>
      <c r="C1927" s="444"/>
      <c r="D1927" s="445" t="s">
        <v>2587</v>
      </c>
      <c r="E1927" s="445" t="s">
        <v>2587</v>
      </c>
      <c r="F1927" s="445"/>
    </row>
    <row r="1928" spans="1:6" ht="15" customHeight="1">
      <c r="A1928" s="447" t="s">
        <v>1239</v>
      </c>
      <c r="B1928" s="448" t="s">
        <v>3883</v>
      </c>
      <c r="C1928" s="449" t="s">
        <v>2570</v>
      </c>
      <c r="D1928" s="450">
        <v>1774.81</v>
      </c>
      <c r="E1928" s="450">
        <v>5.76</v>
      </c>
      <c r="F1928" s="450" t="s">
        <v>16979</v>
      </c>
    </row>
    <row r="1929" spans="1:6">
      <c r="A1929" s="442"/>
      <c r="B1929" s="446" t="s">
        <v>1240</v>
      </c>
      <c r="C1929" s="444"/>
      <c r="D1929" s="445" t="s">
        <v>2587</v>
      </c>
      <c r="E1929" s="445" t="s">
        <v>2587</v>
      </c>
      <c r="F1929" s="445"/>
    </row>
    <row r="1930" spans="1:6" ht="15" customHeight="1">
      <c r="A1930" s="447" t="s">
        <v>1241</v>
      </c>
      <c r="B1930" s="448" t="s">
        <v>1739</v>
      </c>
      <c r="C1930" s="449" t="s">
        <v>2573</v>
      </c>
      <c r="D1930" s="450">
        <v>346.77</v>
      </c>
      <c r="E1930" s="450">
        <v>52.28</v>
      </c>
      <c r="F1930" s="450" t="s">
        <v>16980</v>
      </c>
    </row>
    <row r="1931" spans="1:6" ht="30" customHeight="1">
      <c r="A1931" s="447" t="s">
        <v>1242</v>
      </c>
      <c r="B1931" s="448" t="s">
        <v>3884</v>
      </c>
      <c r="C1931" s="449" t="s">
        <v>2573</v>
      </c>
      <c r="D1931" s="450">
        <v>383.83000000000004</v>
      </c>
      <c r="E1931" s="450">
        <v>57.46</v>
      </c>
      <c r="F1931" s="450" t="s">
        <v>16981</v>
      </c>
    </row>
    <row r="1932" spans="1:6" ht="15" customHeight="1">
      <c r="A1932" s="447">
        <v>85005</v>
      </c>
      <c r="B1932" s="448" t="s">
        <v>3885</v>
      </c>
      <c r="C1932" s="449" t="s">
        <v>2573</v>
      </c>
      <c r="D1932" s="450">
        <v>331.17</v>
      </c>
      <c r="E1932" s="450">
        <v>43.06</v>
      </c>
      <c r="F1932" s="450" t="s">
        <v>16987</v>
      </c>
    </row>
    <row r="1933" spans="1:6">
      <c r="A1933" s="442"/>
      <c r="B1933" s="443" t="s">
        <v>83</v>
      </c>
      <c r="C1933" s="444"/>
      <c r="D1933" s="445" t="s">
        <v>2587</v>
      </c>
      <c r="E1933" s="445" t="s">
        <v>2587</v>
      </c>
      <c r="F1933" s="445"/>
    </row>
    <row r="1934" spans="1:6">
      <c r="A1934" s="442"/>
      <c r="B1934" s="446" t="s">
        <v>84</v>
      </c>
      <c r="C1934" s="444"/>
      <c r="D1934" s="445" t="s">
        <v>2587</v>
      </c>
      <c r="E1934" s="445" t="s">
        <v>2587</v>
      </c>
      <c r="F1934" s="445"/>
    </row>
    <row r="1935" spans="1:6">
      <c r="A1935" s="442"/>
      <c r="B1935" s="446" t="s">
        <v>85</v>
      </c>
      <c r="C1935" s="444"/>
      <c r="D1935" s="445" t="s">
        <v>2587</v>
      </c>
      <c r="E1935" s="445" t="s">
        <v>2587</v>
      </c>
      <c r="F1935" s="445"/>
    </row>
    <row r="1936" spans="1:6" ht="30" customHeight="1">
      <c r="A1936" s="447" t="s">
        <v>1243</v>
      </c>
      <c r="B1936" s="448" t="s">
        <v>2530</v>
      </c>
      <c r="C1936" s="449" t="s">
        <v>2570</v>
      </c>
      <c r="D1936" s="450">
        <v>6.6399999999999988</v>
      </c>
      <c r="E1936" s="450">
        <v>2.31</v>
      </c>
      <c r="F1936" s="450" t="s">
        <v>16315</v>
      </c>
    </row>
    <row r="1937" spans="1:6" ht="30" customHeight="1">
      <c r="A1937" s="447" t="s">
        <v>1244</v>
      </c>
      <c r="B1937" s="448" t="s">
        <v>2531</v>
      </c>
      <c r="C1937" s="449" t="s">
        <v>2570</v>
      </c>
      <c r="D1937" s="450">
        <v>6.9499999999999993</v>
      </c>
      <c r="E1937" s="450">
        <v>2.31</v>
      </c>
      <c r="F1937" s="450" t="s">
        <v>12018</v>
      </c>
    </row>
    <row r="1938" spans="1:6" ht="30" customHeight="1">
      <c r="A1938" s="447" t="s">
        <v>1245</v>
      </c>
      <c r="B1938" s="448" t="s">
        <v>2532</v>
      </c>
      <c r="C1938" s="449" t="s">
        <v>2570</v>
      </c>
      <c r="D1938" s="450">
        <v>4.4700000000000006</v>
      </c>
      <c r="E1938" s="450">
        <v>2.3199999999999998</v>
      </c>
      <c r="F1938" s="450" t="s">
        <v>17434</v>
      </c>
    </row>
    <row r="1939" spans="1:6" ht="30" customHeight="1">
      <c r="A1939" s="447" t="s">
        <v>1246</v>
      </c>
      <c r="B1939" s="448" t="s">
        <v>2533</v>
      </c>
      <c r="C1939" s="449" t="s">
        <v>2570</v>
      </c>
      <c r="D1939" s="450">
        <v>2.19</v>
      </c>
      <c r="E1939" s="450">
        <v>2.35</v>
      </c>
      <c r="F1939" s="450" t="s">
        <v>11625</v>
      </c>
    </row>
    <row r="1940" spans="1:6" ht="30" customHeight="1">
      <c r="A1940" s="447" t="s">
        <v>1247</v>
      </c>
      <c r="B1940" s="448" t="s">
        <v>2534</v>
      </c>
      <c r="C1940" s="449" t="s">
        <v>2570</v>
      </c>
      <c r="D1940" s="450">
        <v>1.8300000000000005</v>
      </c>
      <c r="E1940" s="450">
        <v>2.36</v>
      </c>
      <c r="F1940" s="450" t="s">
        <v>15597</v>
      </c>
    </row>
    <row r="1941" spans="1:6">
      <c r="A1941" s="442"/>
      <c r="B1941" s="446" t="s">
        <v>86</v>
      </c>
      <c r="C1941" s="444"/>
      <c r="D1941" s="445" t="s">
        <v>2587</v>
      </c>
      <c r="E1941" s="445" t="s">
        <v>2587</v>
      </c>
      <c r="F1941" s="445"/>
    </row>
    <row r="1942" spans="1:6" ht="30" customHeight="1">
      <c r="A1942" s="447">
        <v>88544</v>
      </c>
      <c r="B1942" s="448" t="s">
        <v>3255</v>
      </c>
      <c r="C1942" s="449" t="s">
        <v>2570</v>
      </c>
      <c r="D1942" s="450">
        <v>44.22999999999999</v>
      </c>
      <c r="E1942" s="450">
        <v>41.84</v>
      </c>
      <c r="F1942" s="450" t="s">
        <v>18102</v>
      </c>
    </row>
    <row r="1943" spans="1:6" ht="30" customHeight="1">
      <c r="A1943" s="447">
        <v>88545</v>
      </c>
      <c r="B1943" s="448" t="s">
        <v>3256</v>
      </c>
      <c r="C1943" s="449" t="s">
        <v>2570</v>
      </c>
      <c r="D1943" s="450">
        <v>97.63000000000001</v>
      </c>
      <c r="E1943" s="450">
        <v>55.7</v>
      </c>
      <c r="F1943" s="450" t="s">
        <v>18103</v>
      </c>
    </row>
    <row r="1944" spans="1:6" ht="30" customHeight="1">
      <c r="A1944" s="447">
        <v>88543</v>
      </c>
      <c r="B1944" s="448" t="s">
        <v>3257</v>
      </c>
      <c r="C1944" s="449" t="s">
        <v>2570</v>
      </c>
      <c r="D1944" s="450">
        <v>82.31</v>
      </c>
      <c r="E1944" s="450">
        <v>50.18</v>
      </c>
      <c r="F1944" s="450" t="s">
        <v>18101</v>
      </c>
    </row>
    <row r="1945" spans="1:6">
      <c r="A1945" s="442"/>
      <c r="B1945" s="446" t="s">
        <v>2135</v>
      </c>
      <c r="C1945" s="444"/>
      <c r="D1945" s="445" t="s">
        <v>2587</v>
      </c>
      <c r="E1945" s="445" t="s">
        <v>2587</v>
      </c>
      <c r="F1945" s="445"/>
    </row>
    <row r="1946" spans="1:6" ht="15" customHeight="1">
      <c r="A1946" s="447">
        <v>73624</v>
      </c>
      <c r="B1946" s="448" t="s">
        <v>1353</v>
      </c>
      <c r="C1946" s="449" t="s">
        <v>2570</v>
      </c>
      <c r="D1946" s="450">
        <v>36.93</v>
      </c>
      <c r="E1946" s="450">
        <v>41.98</v>
      </c>
      <c r="F1946" s="450" t="s">
        <v>15562</v>
      </c>
    </row>
    <row r="1947" spans="1:6" ht="30" customHeight="1">
      <c r="A1947" s="447" t="s">
        <v>2136</v>
      </c>
      <c r="B1947" s="448" t="s">
        <v>2535</v>
      </c>
      <c r="C1947" s="449" t="s">
        <v>2570</v>
      </c>
      <c r="D1947" s="450">
        <v>762.80000000000007</v>
      </c>
      <c r="E1947" s="450">
        <v>131.28</v>
      </c>
      <c r="F1947" s="450" t="s">
        <v>18110</v>
      </c>
    </row>
    <row r="1948" spans="1:6">
      <c r="A1948" s="442"/>
      <c r="B1948" s="446" t="s">
        <v>87</v>
      </c>
      <c r="C1948" s="444"/>
      <c r="D1948" s="445" t="s">
        <v>2587</v>
      </c>
      <c r="E1948" s="445" t="s">
        <v>2587</v>
      </c>
      <c r="F1948" s="445"/>
    </row>
    <row r="1949" spans="1:6" ht="30" customHeight="1">
      <c r="A1949" s="447" t="s">
        <v>2239</v>
      </c>
      <c r="B1949" s="448" t="s">
        <v>2542</v>
      </c>
      <c r="C1949" s="449" t="s">
        <v>2570</v>
      </c>
      <c r="D1949" s="450">
        <v>5152.75</v>
      </c>
      <c r="E1949" s="450">
        <v>27.85</v>
      </c>
      <c r="F1949" s="450" t="s">
        <v>18146</v>
      </c>
    </row>
    <row r="1950" spans="1:6" ht="30" customHeight="1">
      <c r="A1950" s="447" t="s">
        <v>2240</v>
      </c>
      <c r="B1950" s="448" t="s">
        <v>2543</v>
      </c>
      <c r="C1950" s="449" t="s">
        <v>2570</v>
      </c>
      <c r="D1950" s="450">
        <v>5759.5</v>
      </c>
      <c r="E1950" s="450">
        <v>41.76</v>
      </c>
      <c r="F1950" s="450" t="s">
        <v>18147</v>
      </c>
    </row>
    <row r="1951" spans="1:6" ht="30" customHeight="1">
      <c r="A1951" s="447" t="s">
        <v>2137</v>
      </c>
      <c r="B1951" s="448" t="s">
        <v>2536</v>
      </c>
      <c r="C1951" s="449" t="s">
        <v>2570</v>
      </c>
      <c r="D1951" s="450">
        <v>7448.78</v>
      </c>
      <c r="E1951" s="450">
        <v>55.7</v>
      </c>
      <c r="F1951" s="450" t="s">
        <v>18140</v>
      </c>
    </row>
    <row r="1952" spans="1:6" ht="30" customHeight="1">
      <c r="A1952" s="447" t="s">
        <v>2138</v>
      </c>
      <c r="B1952" s="448" t="s">
        <v>2537</v>
      </c>
      <c r="C1952" s="449" t="s">
        <v>2570</v>
      </c>
      <c r="D1952" s="450">
        <v>9204.23</v>
      </c>
      <c r="E1952" s="450">
        <v>69.61</v>
      </c>
      <c r="F1952" s="450" t="s">
        <v>18141</v>
      </c>
    </row>
    <row r="1953" spans="1:6" ht="30" customHeight="1">
      <c r="A1953" s="447" t="s">
        <v>2139</v>
      </c>
      <c r="B1953" s="448" t="s">
        <v>2538</v>
      </c>
      <c r="C1953" s="449" t="s">
        <v>2570</v>
      </c>
      <c r="D1953" s="450">
        <v>11607.09</v>
      </c>
      <c r="E1953" s="450">
        <v>83.55</v>
      </c>
      <c r="F1953" s="450" t="s">
        <v>18142</v>
      </c>
    </row>
    <row r="1954" spans="1:6" ht="30" customHeight="1">
      <c r="A1954" s="447" t="s">
        <v>2236</v>
      </c>
      <c r="B1954" s="448" t="s">
        <v>2539</v>
      </c>
      <c r="C1954" s="449" t="s">
        <v>2570</v>
      </c>
      <c r="D1954" s="450">
        <v>16275.5</v>
      </c>
      <c r="E1954" s="450">
        <v>97.46</v>
      </c>
      <c r="F1954" s="450" t="s">
        <v>18143</v>
      </c>
    </row>
    <row r="1955" spans="1:6" ht="30" customHeight="1">
      <c r="A1955" s="447" t="s">
        <v>2237</v>
      </c>
      <c r="B1955" s="448" t="s">
        <v>2540</v>
      </c>
      <c r="C1955" s="449" t="s">
        <v>2570</v>
      </c>
      <c r="D1955" s="450">
        <v>18987.189999999999</v>
      </c>
      <c r="E1955" s="450">
        <v>111.4</v>
      </c>
      <c r="F1955" s="450" t="s">
        <v>18144</v>
      </c>
    </row>
    <row r="1956" spans="1:6" ht="30" customHeight="1">
      <c r="A1956" s="447" t="s">
        <v>2238</v>
      </c>
      <c r="B1956" s="448" t="s">
        <v>2541</v>
      </c>
      <c r="C1956" s="449" t="s">
        <v>2570</v>
      </c>
      <c r="D1956" s="450">
        <v>30962.52</v>
      </c>
      <c r="E1956" s="450">
        <v>125.31</v>
      </c>
      <c r="F1956" s="450" t="s">
        <v>18145</v>
      </c>
    </row>
    <row r="1957" spans="1:6" ht="30" customHeight="1">
      <c r="A1957" s="447" t="s">
        <v>1249</v>
      </c>
      <c r="B1957" s="448" t="s">
        <v>2544</v>
      </c>
      <c r="C1957" s="449" t="s">
        <v>2570</v>
      </c>
      <c r="D1957" s="450">
        <v>42457.9</v>
      </c>
      <c r="E1957" s="450">
        <v>139.25</v>
      </c>
      <c r="F1957" s="450" t="s">
        <v>18148</v>
      </c>
    </row>
    <row r="1958" spans="1:6" ht="30" customHeight="1">
      <c r="A1958" s="447" t="s">
        <v>1250</v>
      </c>
      <c r="B1958" s="448" t="s">
        <v>2545</v>
      </c>
      <c r="C1958" s="449" t="s">
        <v>2570</v>
      </c>
      <c r="D1958" s="450">
        <v>59430.409999999996</v>
      </c>
      <c r="E1958" s="450">
        <v>153.16</v>
      </c>
      <c r="F1958" s="450" t="s">
        <v>18149</v>
      </c>
    </row>
    <row r="1959" spans="1:6">
      <c r="A1959" s="442"/>
      <c r="B1959" s="446" t="s">
        <v>552</v>
      </c>
      <c r="C1959" s="444"/>
      <c r="D1959" s="445" t="s">
        <v>2587</v>
      </c>
      <c r="E1959" s="445" t="s">
        <v>2587</v>
      </c>
      <c r="F1959" s="445"/>
    </row>
    <row r="1960" spans="1:6" ht="30" customHeight="1">
      <c r="A1960" s="447" t="s">
        <v>2140</v>
      </c>
      <c r="B1960" s="448" t="s">
        <v>2546</v>
      </c>
      <c r="C1960" s="449" t="s">
        <v>2570</v>
      </c>
      <c r="D1960" s="450">
        <v>277.52000000000004</v>
      </c>
      <c r="E1960" s="450">
        <v>55.7</v>
      </c>
      <c r="F1960" s="450" t="s">
        <v>18098</v>
      </c>
    </row>
    <row r="1961" spans="1:6" ht="15" customHeight="1">
      <c r="A1961" s="447" t="s">
        <v>2141</v>
      </c>
      <c r="B1961" s="448" t="s">
        <v>2547</v>
      </c>
      <c r="C1961" s="449" t="s">
        <v>2570</v>
      </c>
      <c r="D1961" s="450">
        <v>21.47</v>
      </c>
      <c r="E1961" s="450">
        <v>5.58</v>
      </c>
      <c r="F1961" s="450" t="s">
        <v>18099</v>
      </c>
    </row>
    <row r="1962" spans="1:6" ht="30" customHeight="1">
      <c r="A1962" s="447" t="s">
        <v>2241</v>
      </c>
      <c r="B1962" s="448" t="s">
        <v>2548</v>
      </c>
      <c r="C1962" s="449" t="s">
        <v>2570</v>
      </c>
      <c r="D1962" s="450">
        <v>68.56</v>
      </c>
      <c r="E1962" s="450">
        <v>13.93</v>
      </c>
      <c r="F1962" s="450" t="s">
        <v>18100</v>
      </c>
    </row>
    <row r="1963" spans="1:6">
      <c r="A1963" s="442"/>
      <c r="B1963" s="446" t="s">
        <v>553</v>
      </c>
      <c r="C1963" s="444"/>
      <c r="D1963" s="445" t="s">
        <v>2587</v>
      </c>
      <c r="E1963" s="445" t="s">
        <v>2587</v>
      </c>
      <c r="F1963" s="445"/>
    </row>
    <row r="1964" spans="1:6" ht="30">
      <c r="A1964" s="447">
        <v>72327</v>
      </c>
      <c r="B1964" s="448" t="s">
        <v>2549</v>
      </c>
      <c r="C1964" s="449" t="s">
        <v>2570</v>
      </c>
      <c r="D1964" s="450">
        <v>3.19</v>
      </c>
      <c r="E1964" s="450">
        <v>3.32</v>
      </c>
      <c r="F1964" s="450" t="s">
        <v>12611</v>
      </c>
    </row>
    <row r="1965" spans="1:6" ht="30" customHeight="1">
      <c r="A1965" s="447">
        <v>72328</v>
      </c>
      <c r="B1965" s="448" t="s">
        <v>2550</v>
      </c>
      <c r="C1965" s="449" t="s">
        <v>2570</v>
      </c>
      <c r="D1965" s="450">
        <v>4.4000000000000004</v>
      </c>
      <c r="E1965" s="450">
        <v>3.3</v>
      </c>
      <c r="F1965" s="450" t="s">
        <v>18189</v>
      </c>
    </row>
    <row r="1966" spans="1:6" ht="15" customHeight="1">
      <c r="A1966" s="447">
        <v>72330</v>
      </c>
      <c r="B1966" s="448" t="s">
        <v>2551</v>
      </c>
      <c r="C1966" s="449" t="s">
        <v>2570</v>
      </c>
      <c r="D1966" s="450">
        <v>30.360000000000003</v>
      </c>
      <c r="E1966" s="450">
        <v>3.27</v>
      </c>
      <c r="F1966" s="450" t="s">
        <v>18190</v>
      </c>
    </row>
    <row r="1967" spans="1:6" ht="15" customHeight="1">
      <c r="A1967" s="447">
        <v>83493</v>
      </c>
      <c r="B1967" s="448" t="s">
        <v>2552</v>
      </c>
      <c r="C1967" s="449" t="s">
        <v>2570</v>
      </c>
      <c r="D1967" s="450">
        <v>30.360000000000003</v>
      </c>
      <c r="E1967" s="450">
        <v>3.27</v>
      </c>
      <c r="F1967" s="450" t="s">
        <v>18190</v>
      </c>
    </row>
    <row r="1968" spans="1:6" ht="15" customHeight="1">
      <c r="A1968" s="447">
        <v>83482</v>
      </c>
      <c r="B1968" s="448" t="s">
        <v>2553</v>
      </c>
      <c r="C1968" s="449" t="s">
        <v>2570</v>
      </c>
      <c r="D1968" s="450">
        <v>30.360000000000003</v>
      </c>
      <c r="E1968" s="450">
        <v>3.27</v>
      </c>
      <c r="F1968" s="450" t="s">
        <v>18190</v>
      </c>
    </row>
    <row r="1969" spans="1:6" ht="15" customHeight="1">
      <c r="A1969" s="447">
        <v>83487</v>
      </c>
      <c r="B1969" s="448" t="s">
        <v>2554</v>
      </c>
      <c r="C1969" s="449" t="s">
        <v>2570</v>
      </c>
      <c r="D1969" s="450">
        <v>63.81</v>
      </c>
      <c r="E1969" s="450">
        <v>13.98</v>
      </c>
      <c r="F1969" s="450" t="s">
        <v>18194</v>
      </c>
    </row>
    <row r="1970" spans="1:6" ht="15" customHeight="1">
      <c r="A1970" s="447" t="s">
        <v>2234</v>
      </c>
      <c r="B1970" s="448" t="s">
        <v>2555</v>
      </c>
      <c r="C1970" s="449" t="s">
        <v>2570</v>
      </c>
      <c r="D1970" s="450">
        <v>144.11000000000001</v>
      </c>
      <c r="E1970" s="450">
        <v>11.13</v>
      </c>
      <c r="F1970" s="450" t="s">
        <v>18191</v>
      </c>
    </row>
    <row r="1971" spans="1:6" ht="15" customHeight="1">
      <c r="A1971" s="447" t="s">
        <v>2235</v>
      </c>
      <c r="B1971" s="448" t="s">
        <v>2556</v>
      </c>
      <c r="C1971" s="449" t="s">
        <v>2570</v>
      </c>
      <c r="D1971" s="450">
        <v>224.06</v>
      </c>
      <c r="E1971" s="450">
        <v>11.12</v>
      </c>
      <c r="F1971" s="450" t="s">
        <v>18192</v>
      </c>
    </row>
    <row r="1972" spans="1:6" ht="15" customHeight="1">
      <c r="A1972" s="447" t="s">
        <v>2146</v>
      </c>
      <c r="B1972" s="448" t="s">
        <v>2557</v>
      </c>
      <c r="C1972" s="449" t="s">
        <v>2570</v>
      </c>
      <c r="D1972" s="450">
        <v>417.82</v>
      </c>
      <c r="E1972" s="450">
        <v>11.12</v>
      </c>
      <c r="F1972" s="450" t="s">
        <v>18193</v>
      </c>
    </row>
    <row r="1973" spans="1:6" ht="15" customHeight="1">
      <c r="A1973" s="447">
        <v>83490</v>
      </c>
      <c r="B1973" s="448" t="s">
        <v>2558</v>
      </c>
      <c r="C1973" s="449" t="s">
        <v>2570</v>
      </c>
      <c r="D1973" s="450">
        <v>143.04</v>
      </c>
      <c r="E1973" s="450">
        <v>8.3699999999999992</v>
      </c>
      <c r="F1973" s="450" t="s">
        <v>18195</v>
      </c>
    </row>
    <row r="1974" spans="1:6" ht="30" customHeight="1">
      <c r="A1974" s="447">
        <v>83491</v>
      </c>
      <c r="B1974" s="448" t="s">
        <v>2559</v>
      </c>
      <c r="C1974" s="449" t="s">
        <v>2570</v>
      </c>
      <c r="D1974" s="450">
        <v>193.91</v>
      </c>
      <c r="E1974" s="450">
        <v>27.93</v>
      </c>
      <c r="F1974" s="450" t="s">
        <v>18196</v>
      </c>
    </row>
    <row r="1975" spans="1:6" ht="30" customHeight="1">
      <c r="A1975" s="447">
        <v>83492</v>
      </c>
      <c r="B1975" s="448" t="s">
        <v>2560</v>
      </c>
      <c r="C1975" s="449" t="s">
        <v>2570</v>
      </c>
      <c r="D1975" s="450">
        <v>299.75</v>
      </c>
      <c r="E1975" s="450">
        <v>27.93</v>
      </c>
      <c r="F1975" s="450" t="s">
        <v>18197</v>
      </c>
    </row>
    <row r="1976" spans="1:6">
      <c r="A1976" s="442"/>
      <c r="B1976" s="446" t="s">
        <v>554</v>
      </c>
      <c r="C1976" s="444"/>
      <c r="D1976" s="445" t="s">
        <v>2587</v>
      </c>
      <c r="E1976" s="445" t="s">
        <v>2587</v>
      </c>
      <c r="F1976" s="445"/>
    </row>
    <row r="1977" spans="1:6">
      <c r="A1977" s="442"/>
      <c r="B1977" s="446" t="s">
        <v>2147</v>
      </c>
      <c r="C1977" s="444"/>
      <c r="D1977" s="445" t="s">
        <v>2587</v>
      </c>
      <c r="E1977" s="445" t="s">
        <v>2587</v>
      </c>
      <c r="F1977" s="445"/>
    </row>
    <row r="1978" spans="1:6" ht="30" customHeight="1">
      <c r="A1978" s="447">
        <v>83397</v>
      </c>
      <c r="B1978" s="448" t="s">
        <v>3908</v>
      </c>
      <c r="C1978" s="449" t="s">
        <v>2570</v>
      </c>
      <c r="D1978" s="450">
        <v>1095.55</v>
      </c>
      <c r="E1978" s="450">
        <v>112.66</v>
      </c>
      <c r="F1978" s="450" t="s">
        <v>18104</v>
      </c>
    </row>
    <row r="1979" spans="1:6" ht="30" customHeight="1">
      <c r="A1979" s="447" t="s">
        <v>2183</v>
      </c>
      <c r="B1979" s="448" t="s">
        <v>3909</v>
      </c>
      <c r="C1979" s="449" t="s">
        <v>2570</v>
      </c>
      <c r="D1979" s="450">
        <v>1129.52</v>
      </c>
      <c r="E1979" s="450">
        <v>114.87</v>
      </c>
      <c r="F1979" s="450" t="s">
        <v>18105</v>
      </c>
    </row>
    <row r="1980" spans="1:6" ht="30" customHeight="1">
      <c r="A1980" s="447" t="s">
        <v>2184</v>
      </c>
      <c r="B1980" s="448" t="s">
        <v>3910</v>
      </c>
      <c r="C1980" s="449" t="s">
        <v>2570</v>
      </c>
      <c r="D1980" s="450">
        <v>1131.1100000000001</v>
      </c>
      <c r="E1980" s="450">
        <v>114.87</v>
      </c>
      <c r="F1980" s="450" t="s">
        <v>18106</v>
      </c>
    </row>
    <row r="1981" spans="1:6" ht="30" customHeight="1">
      <c r="A1981" s="447" t="s">
        <v>2185</v>
      </c>
      <c r="B1981" s="448" t="s">
        <v>3911</v>
      </c>
      <c r="C1981" s="449" t="s">
        <v>2570</v>
      </c>
      <c r="D1981" s="450">
        <v>1168.8699999999999</v>
      </c>
      <c r="E1981" s="450">
        <v>114.87</v>
      </c>
      <c r="F1981" s="450" t="s">
        <v>18107</v>
      </c>
    </row>
    <row r="1982" spans="1:6" ht="15" customHeight="1">
      <c r="A1982" s="447" t="s">
        <v>2186</v>
      </c>
      <c r="B1982" s="448" t="s">
        <v>18108</v>
      </c>
      <c r="C1982" s="449" t="s">
        <v>2570</v>
      </c>
      <c r="D1982" s="450">
        <v>1180.6399999999999</v>
      </c>
      <c r="E1982" s="450">
        <v>114.87</v>
      </c>
      <c r="F1982" s="450" t="s">
        <v>18109</v>
      </c>
    </row>
    <row r="1983" spans="1:6">
      <c r="A1983" s="442"/>
      <c r="B1983" s="446" t="s">
        <v>2187</v>
      </c>
      <c r="C1983" s="444"/>
      <c r="D1983" s="445" t="s">
        <v>2587</v>
      </c>
      <c r="E1983" s="445" t="s">
        <v>2587</v>
      </c>
      <c r="F1983" s="445"/>
    </row>
    <row r="1984" spans="1:6" ht="45" customHeight="1">
      <c r="A1984" s="447">
        <v>83400</v>
      </c>
      <c r="B1984" s="448" t="s">
        <v>3912</v>
      </c>
      <c r="C1984" s="449" t="s">
        <v>2570</v>
      </c>
      <c r="D1984" s="450">
        <v>53.29</v>
      </c>
      <c r="E1984" s="450">
        <v>41.18</v>
      </c>
      <c r="F1984" s="450" t="s">
        <v>18122</v>
      </c>
    </row>
    <row r="1985" spans="1:6" ht="30" customHeight="1">
      <c r="A1985" s="447">
        <v>83401</v>
      </c>
      <c r="B1985" s="448" t="s">
        <v>3913</v>
      </c>
      <c r="C1985" s="449" t="s">
        <v>2570</v>
      </c>
      <c r="D1985" s="450">
        <v>53.29</v>
      </c>
      <c r="E1985" s="450">
        <v>41.18</v>
      </c>
      <c r="F1985" s="450" t="s">
        <v>18122</v>
      </c>
    </row>
    <row r="1986" spans="1:6" ht="15" customHeight="1">
      <c r="A1986" s="447">
        <v>83402</v>
      </c>
      <c r="B1986" s="448" t="s">
        <v>3914</v>
      </c>
      <c r="C1986" s="449" t="s">
        <v>2570</v>
      </c>
      <c r="D1986" s="450">
        <v>35.049999999999997</v>
      </c>
      <c r="E1986" s="450">
        <v>16.059999999999999</v>
      </c>
      <c r="F1986" s="450" t="s">
        <v>18123</v>
      </c>
    </row>
    <row r="1987" spans="1:6">
      <c r="A1987" s="442"/>
      <c r="B1987" s="446" t="s">
        <v>555</v>
      </c>
      <c r="C1987" s="444"/>
      <c r="D1987" s="445" t="s">
        <v>2587</v>
      </c>
      <c r="E1987" s="445" t="s">
        <v>2587</v>
      </c>
      <c r="F1987" s="445"/>
    </row>
    <row r="1988" spans="1:6" ht="45" customHeight="1">
      <c r="A1988" s="447" t="s">
        <v>2188</v>
      </c>
      <c r="B1988" s="448" t="s">
        <v>3440</v>
      </c>
      <c r="C1988" s="449" t="s">
        <v>2570</v>
      </c>
      <c r="D1988" s="450">
        <v>77.13000000000001</v>
      </c>
      <c r="E1988" s="450">
        <v>55.7</v>
      </c>
      <c r="F1988" s="450" t="s">
        <v>18119</v>
      </c>
    </row>
    <row r="1989" spans="1:6" ht="30" customHeight="1">
      <c r="A1989" s="447">
        <v>83475</v>
      </c>
      <c r="B1989" s="448" t="s">
        <v>3441</v>
      </c>
      <c r="C1989" s="449" t="s">
        <v>2570</v>
      </c>
      <c r="D1989" s="450">
        <v>336.81</v>
      </c>
      <c r="E1989" s="450">
        <v>18.100000000000001</v>
      </c>
      <c r="F1989" s="450" t="s">
        <v>18124</v>
      </c>
    </row>
    <row r="1990" spans="1:6" ht="30" customHeight="1">
      <c r="A1990" s="447">
        <v>83478</v>
      </c>
      <c r="B1990" s="448" t="s">
        <v>3442</v>
      </c>
      <c r="C1990" s="449" t="s">
        <v>2570</v>
      </c>
      <c r="D1990" s="450">
        <v>216.93</v>
      </c>
      <c r="E1990" s="450">
        <v>37.119999999999997</v>
      </c>
      <c r="F1990" s="450" t="s">
        <v>18125</v>
      </c>
    </row>
    <row r="1991" spans="1:6">
      <c r="A1991" s="442"/>
      <c r="B1991" s="443" t="s">
        <v>556</v>
      </c>
      <c r="C1991" s="444"/>
      <c r="D1991" s="445" t="s">
        <v>2587</v>
      </c>
      <c r="E1991" s="445" t="s">
        <v>2587</v>
      </c>
      <c r="F1991" s="445"/>
    </row>
    <row r="1992" spans="1:6">
      <c r="A1992" s="442"/>
      <c r="B1992" s="446" t="s">
        <v>557</v>
      </c>
      <c r="C1992" s="444"/>
      <c r="D1992" s="445" t="s">
        <v>2587</v>
      </c>
      <c r="E1992" s="445" t="s">
        <v>2587</v>
      </c>
      <c r="F1992" s="445"/>
    </row>
    <row r="1993" spans="1:6" ht="15" customHeight="1">
      <c r="A1993" s="447">
        <v>97661</v>
      </c>
      <c r="B1993" s="448" t="s">
        <v>20832</v>
      </c>
      <c r="C1993" s="449" t="s">
        <v>2572</v>
      </c>
      <c r="D1993" s="450">
        <v>9.0000000000000024E-2</v>
      </c>
      <c r="E1993" s="450">
        <v>0.42</v>
      </c>
      <c r="F1993" s="450" t="s">
        <v>11597</v>
      </c>
    </row>
    <row r="1994" spans="1:6" ht="30" customHeight="1">
      <c r="A1994" s="447">
        <v>97662</v>
      </c>
      <c r="B1994" s="448" t="s">
        <v>20833</v>
      </c>
      <c r="C1994" s="449" t="s">
        <v>2572</v>
      </c>
      <c r="D1994" s="450">
        <v>4.9999999999999989E-2</v>
      </c>
      <c r="E1994" s="450">
        <v>0.33</v>
      </c>
      <c r="F1994" s="450" t="s">
        <v>20710</v>
      </c>
    </row>
    <row r="1995" spans="1:6" ht="15" customHeight="1">
      <c r="A1995" s="447">
        <v>97664</v>
      </c>
      <c r="B1995" s="448" t="s">
        <v>20835</v>
      </c>
      <c r="C1995" s="449" t="s">
        <v>2570</v>
      </c>
      <c r="D1995" s="450">
        <v>0.2599999999999999</v>
      </c>
      <c r="E1995" s="450">
        <v>0.93</v>
      </c>
      <c r="F1995" s="450" t="s">
        <v>11757</v>
      </c>
    </row>
    <row r="1996" spans="1:6" ht="30" customHeight="1">
      <c r="A1996" s="447">
        <v>97660</v>
      </c>
      <c r="B1996" s="448" t="s">
        <v>20831</v>
      </c>
      <c r="C1996" s="449" t="s">
        <v>2570</v>
      </c>
      <c r="D1996" s="450">
        <v>9.0000000000000024E-2</v>
      </c>
      <c r="E1996" s="450">
        <v>0.42</v>
      </c>
      <c r="F1996" s="450" t="s">
        <v>11597</v>
      </c>
    </row>
    <row r="1997" spans="1:6" ht="15" customHeight="1">
      <c r="A1997" s="447">
        <v>97665</v>
      </c>
      <c r="B1997" s="448" t="s">
        <v>20836</v>
      </c>
      <c r="C1997" s="449" t="s">
        <v>2570</v>
      </c>
      <c r="D1997" s="450">
        <v>0.20999999999999996</v>
      </c>
      <c r="E1997" s="450">
        <v>0.78</v>
      </c>
      <c r="F1997" s="450" t="s">
        <v>12207</v>
      </c>
    </row>
    <row r="1998" spans="1:6" ht="30" customHeight="1">
      <c r="A1998" s="447">
        <v>90447</v>
      </c>
      <c r="B1998" s="448" t="s">
        <v>3443</v>
      </c>
      <c r="C1998" s="449" t="s">
        <v>2572</v>
      </c>
      <c r="D1998" s="450">
        <v>1.1899999999999995</v>
      </c>
      <c r="E1998" s="450">
        <v>4.07</v>
      </c>
      <c r="F1998" s="450" t="s">
        <v>14032</v>
      </c>
    </row>
    <row r="1999" spans="1:6" ht="15" customHeight="1">
      <c r="A1999" s="447">
        <v>90456</v>
      </c>
      <c r="B1999" s="448" t="s">
        <v>1570</v>
      </c>
      <c r="C1999" s="449" t="s">
        <v>2570</v>
      </c>
      <c r="D1999" s="450">
        <v>0.76000000000000023</v>
      </c>
      <c r="E1999" s="450">
        <v>2.71</v>
      </c>
      <c r="F1999" s="450" t="s">
        <v>11747</v>
      </c>
    </row>
    <row r="2000" spans="1:6" ht="30" customHeight="1">
      <c r="A2000" s="447">
        <v>90457</v>
      </c>
      <c r="B2000" s="448" t="s">
        <v>1571</v>
      </c>
      <c r="C2000" s="449" t="s">
        <v>2570</v>
      </c>
      <c r="D2000" s="450">
        <v>1.8499999999999996</v>
      </c>
      <c r="E2000" s="450">
        <v>6.07</v>
      </c>
      <c r="F2000" s="450" t="s">
        <v>17772</v>
      </c>
    </row>
    <row r="2001" spans="1:6" ht="30" customHeight="1">
      <c r="A2001" s="447">
        <v>90458</v>
      </c>
      <c r="B2001" s="448" t="s">
        <v>1572</v>
      </c>
      <c r="C2001" s="449" t="s">
        <v>2570</v>
      </c>
      <c r="D2001" s="450">
        <v>5.5100000000000016</v>
      </c>
      <c r="E2001" s="450">
        <v>16.95</v>
      </c>
      <c r="F2001" s="450" t="s">
        <v>19817</v>
      </c>
    </row>
    <row r="2002" spans="1:6">
      <c r="A2002" s="442"/>
      <c r="B2002" s="446" t="s">
        <v>2189</v>
      </c>
      <c r="C2002" s="444"/>
      <c r="D2002" s="445" t="s">
        <v>2587</v>
      </c>
      <c r="E2002" s="445" t="s">
        <v>2587</v>
      </c>
      <c r="F2002" s="445"/>
    </row>
    <row r="2003" spans="1:6">
      <c r="A2003" s="442"/>
      <c r="B2003" s="446" t="s">
        <v>558</v>
      </c>
      <c r="C2003" s="444"/>
      <c r="D2003" s="445" t="s">
        <v>2587</v>
      </c>
      <c r="E2003" s="445" t="s">
        <v>2587</v>
      </c>
      <c r="F2003" s="445"/>
    </row>
    <row r="2004" spans="1:6">
      <c r="A2004" s="442"/>
      <c r="B2004" s="446" t="s">
        <v>2102</v>
      </c>
      <c r="C2004" s="444"/>
      <c r="D2004" s="445" t="s">
        <v>2587</v>
      </c>
      <c r="E2004" s="445" t="s">
        <v>2587</v>
      </c>
      <c r="F2004" s="445"/>
    </row>
    <row r="2005" spans="1:6" ht="30" customHeight="1">
      <c r="A2005" s="447">
        <v>91831</v>
      </c>
      <c r="B2005" s="448" t="s">
        <v>3444</v>
      </c>
      <c r="C2005" s="449" t="s">
        <v>2572</v>
      </c>
      <c r="D2005" s="450">
        <v>2.9399999999999995</v>
      </c>
      <c r="E2005" s="450">
        <v>2.87</v>
      </c>
      <c r="F2005" s="450" t="s">
        <v>12502</v>
      </c>
    </row>
    <row r="2006" spans="1:6" ht="30" customHeight="1">
      <c r="A2006" s="447">
        <v>91833</v>
      </c>
      <c r="B2006" s="448" t="s">
        <v>17752</v>
      </c>
      <c r="C2006" s="449" t="s">
        <v>2572</v>
      </c>
      <c r="D2006" s="450">
        <v>3.3000000000000003</v>
      </c>
      <c r="E2006" s="450">
        <v>2.86</v>
      </c>
      <c r="F2006" s="450" t="s">
        <v>12687</v>
      </c>
    </row>
    <row r="2007" spans="1:6" ht="30" customHeight="1">
      <c r="A2007" s="447">
        <v>91842</v>
      </c>
      <c r="B2007" s="448" t="s">
        <v>3447</v>
      </c>
      <c r="C2007" s="449" t="s">
        <v>2572</v>
      </c>
      <c r="D2007" s="450">
        <v>2.27</v>
      </c>
      <c r="E2007" s="450">
        <v>2.0699999999999998</v>
      </c>
      <c r="F2007" s="450" t="s">
        <v>11421</v>
      </c>
    </row>
    <row r="2008" spans="1:6" ht="30" customHeight="1">
      <c r="A2008" s="447">
        <v>91843</v>
      </c>
      <c r="B2008" s="448" t="s">
        <v>17761</v>
      </c>
      <c r="C2008" s="449" t="s">
        <v>2572</v>
      </c>
      <c r="D2008" s="450">
        <v>2.6300000000000003</v>
      </c>
      <c r="E2008" s="450">
        <v>2.06</v>
      </c>
      <c r="F2008" s="450" t="s">
        <v>17626</v>
      </c>
    </row>
    <row r="2009" spans="1:6" ht="30" customHeight="1">
      <c r="A2009" s="447">
        <v>91852</v>
      </c>
      <c r="B2009" s="448" t="s">
        <v>3450</v>
      </c>
      <c r="C2009" s="449" t="s">
        <v>2572</v>
      </c>
      <c r="D2009" s="450">
        <v>2.69</v>
      </c>
      <c r="E2009" s="450">
        <v>3.72</v>
      </c>
      <c r="F2009" s="450" t="s">
        <v>15600</v>
      </c>
    </row>
    <row r="2010" spans="1:6" ht="30" customHeight="1">
      <c r="A2010" s="447">
        <v>91853</v>
      </c>
      <c r="B2010" s="448" t="s">
        <v>17770</v>
      </c>
      <c r="C2010" s="449" t="s">
        <v>2572</v>
      </c>
      <c r="D2010" s="450">
        <v>3.0100000000000002</v>
      </c>
      <c r="E2010" s="450">
        <v>3.72</v>
      </c>
      <c r="F2010" s="450" t="s">
        <v>17476</v>
      </c>
    </row>
    <row r="2011" spans="1:6" ht="30" customHeight="1">
      <c r="A2011" s="447">
        <v>91834</v>
      </c>
      <c r="B2011" s="448" t="s">
        <v>3445</v>
      </c>
      <c r="C2011" s="449" t="s">
        <v>2572</v>
      </c>
      <c r="D2011" s="450">
        <v>3.2199999999999998</v>
      </c>
      <c r="E2011" s="450">
        <v>3.3</v>
      </c>
      <c r="F2011" s="450" t="s">
        <v>17753</v>
      </c>
    </row>
    <row r="2012" spans="1:6" ht="30" customHeight="1">
      <c r="A2012" s="447">
        <v>91835</v>
      </c>
      <c r="B2012" s="448" t="s">
        <v>17754</v>
      </c>
      <c r="C2012" s="449" t="s">
        <v>2572</v>
      </c>
      <c r="D2012" s="450">
        <v>4.1400000000000006</v>
      </c>
      <c r="E2012" s="450">
        <v>3.27</v>
      </c>
      <c r="F2012" s="450" t="s">
        <v>12488</v>
      </c>
    </row>
    <row r="2013" spans="1:6" ht="30" customHeight="1">
      <c r="A2013" s="447">
        <v>91844</v>
      </c>
      <c r="B2013" s="448" t="s">
        <v>3448</v>
      </c>
      <c r="C2013" s="449" t="s">
        <v>2572</v>
      </c>
      <c r="D2013" s="450">
        <v>2.5499999999999998</v>
      </c>
      <c r="E2013" s="450">
        <v>2.5099999999999998</v>
      </c>
      <c r="F2013" s="450" t="s">
        <v>17459</v>
      </c>
    </row>
    <row r="2014" spans="1:6" ht="30" customHeight="1">
      <c r="A2014" s="447">
        <v>91845</v>
      </c>
      <c r="B2014" s="448" t="s">
        <v>17762</v>
      </c>
      <c r="C2014" s="449" t="s">
        <v>2572</v>
      </c>
      <c r="D2014" s="450">
        <v>3.45</v>
      </c>
      <c r="E2014" s="450">
        <v>2.5</v>
      </c>
      <c r="F2014" s="450" t="s">
        <v>15156</v>
      </c>
    </row>
    <row r="2015" spans="1:6" ht="30" customHeight="1">
      <c r="A2015" s="447">
        <v>91855</v>
      </c>
      <c r="B2015" s="448" t="s">
        <v>17771</v>
      </c>
      <c r="C2015" s="449" t="s">
        <v>2572</v>
      </c>
      <c r="D2015" s="450">
        <v>3.8</v>
      </c>
      <c r="E2015" s="450">
        <v>4.12</v>
      </c>
      <c r="F2015" s="450" t="s">
        <v>17772</v>
      </c>
    </row>
    <row r="2016" spans="1:6" ht="30" customHeight="1">
      <c r="A2016" s="447">
        <v>91854</v>
      </c>
      <c r="B2016" s="448" t="s">
        <v>3451</v>
      </c>
      <c r="C2016" s="449" t="s">
        <v>2572</v>
      </c>
      <c r="D2016" s="450">
        <v>2.9699999999999998</v>
      </c>
      <c r="E2016" s="450">
        <v>4.13</v>
      </c>
      <c r="F2016" s="450" t="s">
        <v>16148</v>
      </c>
    </row>
    <row r="2017" spans="1:6" ht="30" customHeight="1">
      <c r="A2017" s="447">
        <v>91836</v>
      </c>
      <c r="B2017" s="448" t="s">
        <v>3446</v>
      </c>
      <c r="C2017" s="449" t="s">
        <v>2572</v>
      </c>
      <c r="D2017" s="450">
        <v>4.66</v>
      </c>
      <c r="E2017" s="450">
        <v>3.84</v>
      </c>
      <c r="F2017" s="450" t="s">
        <v>13128</v>
      </c>
    </row>
    <row r="2018" spans="1:6" ht="30" customHeight="1">
      <c r="A2018" s="447">
        <v>91837</v>
      </c>
      <c r="B2018" s="448" t="s">
        <v>17755</v>
      </c>
      <c r="C2018" s="449" t="s">
        <v>2572</v>
      </c>
      <c r="D2018" s="450">
        <v>6.77</v>
      </c>
      <c r="E2018" s="450">
        <v>3.81</v>
      </c>
      <c r="F2018" s="450" t="s">
        <v>16115</v>
      </c>
    </row>
    <row r="2019" spans="1:6" ht="30" customHeight="1">
      <c r="A2019" s="447">
        <v>91846</v>
      </c>
      <c r="B2019" s="448" t="s">
        <v>3449</v>
      </c>
      <c r="C2019" s="449" t="s">
        <v>2572</v>
      </c>
      <c r="D2019" s="450">
        <v>3.97</v>
      </c>
      <c r="E2019" s="450">
        <v>3.07</v>
      </c>
      <c r="F2019" s="450" t="s">
        <v>14984</v>
      </c>
    </row>
    <row r="2020" spans="1:6" ht="30" customHeight="1">
      <c r="A2020" s="447">
        <v>91856</v>
      </c>
      <c r="B2020" s="448" t="s">
        <v>3452</v>
      </c>
      <c r="C2020" s="449" t="s">
        <v>2572</v>
      </c>
      <c r="D2020" s="450">
        <v>4.29</v>
      </c>
      <c r="E2020" s="450">
        <v>4.71</v>
      </c>
      <c r="F2020" s="450" t="s">
        <v>12522</v>
      </c>
    </row>
    <row r="2021" spans="1:6" ht="30" customHeight="1">
      <c r="A2021" s="447">
        <v>91847</v>
      </c>
      <c r="B2021" s="448" t="s">
        <v>17763</v>
      </c>
      <c r="C2021" s="449" t="s">
        <v>2572</v>
      </c>
      <c r="D2021" s="450">
        <v>6.0699999999999994</v>
      </c>
      <c r="E2021" s="450">
        <v>3.05</v>
      </c>
      <c r="F2021" s="450" t="s">
        <v>17764</v>
      </c>
    </row>
    <row r="2022" spans="1:6" ht="30" customHeight="1">
      <c r="A2022" s="447">
        <v>91857</v>
      </c>
      <c r="B2022" s="448" t="s">
        <v>17773</v>
      </c>
      <c r="C2022" s="449" t="s">
        <v>2572</v>
      </c>
      <c r="D2022" s="450">
        <v>6.25</v>
      </c>
      <c r="E2022" s="450">
        <v>4.67</v>
      </c>
      <c r="F2022" s="450" t="s">
        <v>11276</v>
      </c>
    </row>
    <row r="2023" spans="1:6">
      <c r="A2023" s="442"/>
      <c r="B2023" s="446" t="s">
        <v>2101</v>
      </c>
      <c r="C2023" s="444"/>
      <c r="D2023" s="445" t="s">
        <v>2587</v>
      </c>
      <c r="E2023" s="445" t="s">
        <v>2587</v>
      </c>
      <c r="F2023" s="445"/>
    </row>
    <row r="2024" spans="1:6" ht="30" customHeight="1">
      <c r="A2024" s="447">
        <v>91862</v>
      </c>
      <c r="B2024" s="448" t="s">
        <v>3494</v>
      </c>
      <c r="C2024" s="449" t="s">
        <v>2572</v>
      </c>
      <c r="D2024" s="450">
        <v>3.9</v>
      </c>
      <c r="E2024" s="450">
        <v>3.14</v>
      </c>
      <c r="F2024" s="450" t="s">
        <v>14984</v>
      </c>
    </row>
    <row r="2025" spans="1:6" ht="30" customHeight="1">
      <c r="A2025" s="447">
        <v>91866</v>
      </c>
      <c r="B2025" s="448" t="s">
        <v>3498</v>
      </c>
      <c r="C2025" s="449" t="s">
        <v>2572</v>
      </c>
      <c r="D2025" s="450">
        <v>3.2399999999999998</v>
      </c>
      <c r="E2025" s="450">
        <v>2.44</v>
      </c>
      <c r="F2025" s="450" t="s">
        <v>12197</v>
      </c>
    </row>
    <row r="2026" spans="1:6" ht="30" customHeight="1">
      <c r="A2026" s="447">
        <v>91870</v>
      </c>
      <c r="B2026" s="448" t="s">
        <v>2748</v>
      </c>
      <c r="C2026" s="449" t="s">
        <v>2572</v>
      </c>
      <c r="D2026" s="450">
        <v>3.8899999999999997</v>
      </c>
      <c r="E2026" s="450">
        <v>4.3600000000000003</v>
      </c>
      <c r="F2026" s="450" t="s">
        <v>16111</v>
      </c>
    </row>
    <row r="2027" spans="1:6" ht="30" customHeight="1">
      <c r="A2027" s="447">
        <v>91863</v>
      </c>
      <c r="B2027" s="448" t="s">
        <v>3495</v>
      </c>
      <c r="C2027" s="449" t="s">
        <v>2572</v>
      </c>
      <c r="D2027" s="450">
        <v>4.66</v>
      </c>
      <c r="E2027" s="450">
        <v>3.61</v>
      </c>
      <c r="F2027" s="450" t="s">
        <v>17775</v>
      </c>
    </row>
    <row r="2028" spans="1:6" ht="30" customHeight="1">
      <c r="A2028" s="447">
        <v>91867</v>
      </c>
      <c r="B2028" s="448" t="s">
        <v>3499</v>
      </c>
      <c r="C2028" s="449" t="s">
        <v>2572</v>
      </c>
      <c r="D2028" s="450">
        <v>3.99</v>
      </c>
      <c r="E2028" s="450">
        <v>2.92</v>
      </c>
      <c r="F2028" s="450" t="s">
        <v>13415</v>
      </c>
    </row>
    <row r="2029" spans="1:6" ht="30" customHeight="1">
      <c r="A2029" s="447">
        <v>91871</v>
      </c>
      <c r="B2029" s="448" t="s">
        <v>2749</v>
      </c>
      <c r="C2029" s="449" t="s">
        <v>2572</v>
      </c>
      <c r="D2029" s="450">
        <v>4.6499999999999995</v>
      </c>
      <c r="E2029" s="450">
        <v>4.87</v>
      </c>
      <c r="F2029" s="450" t="s">
        <v>17779</v>
      </c>
    </row>
    <row r="2030" spans="1:6" ht="30" customHeight="1">
      <c r="A2030" s="447">
        <v>91864</v>
      </c>
      <c r="B2030" s="448" t="s">
        <v>3496</v>
      </c>
      <c r="C2030" s="449" t="s">
        <v>2572</v>
      </c>
      <c r="D2030" s="450">
        <v>6.6000000000000005</v>
      </c>
      <c r="E2030" s="450">
        <v>4.28</v>
      </c>
      <c r="F2030" s="450" t="s">
        <v>17778</v>
      </c>
    </row>
    <row r="2031" spans="1:6" ht="30" customHeight="1">
      <c r="A2031" s="447">
        <v>91868</v>
      </c>
      <c r="B2031" s="448" t="s">
        <v>3500</v>
      </c>
      <c r="C2031" s="449" t="s">
        <v>2572</v>
      </c>
      <c r="D2031" s="450">
        <v>5.9599999999999991</v>
      </c>
      <c r="E2031" s="450">
        <v>3.57</v>
      </c>
      <c r="F2031" s="450" t="s">
        <v>13394</v>
      </c>
    </row>
    <row r="2032" spans="1:6" ht="30" customHeight="1">
      <c r="A2032" s="447">
        <v>91872</v>
      </c>
      <c r="B2032" s="448" t="s">
        <v>2750</v>
      </c>
      <c r="C2032" s="449" t="s">
        <v>2572</v>
      </c>
      <c r="D2032" s="450">
        <v>6.5900000000000007</v>
      </c>
      <c r="E2032" s="450">
        <v>5.54</v>
      </c>
      <c r="F2032" s="450" t="s">
        <v>16058</v>
      </c>
    </row>
    <row r="2033" spans="1:6" ht="30" customHeight="1">
      <c r="A2033" s="447">
        <v>91865</v>
      </c>
      <c r="B2033" s="448" t="s">
        <v>3497</v>
      </c>
      <c r="C2033" s="449" t="s">
        <v>2572</v>
      </c>
      <c r="D2033" s="450">
        <v>8.4600000000000009</v>
      </c>
      <c r="E2033" s="450">
        <v>5.05</v>
      </c>
      <c r="F2033" s="450" t="s">
        <v>11601</v>
      </c>
    </row>
    <row r="2034" spans="1:6" ht="30" customHeight="1">
      <c r="A2034" s="447">
        <v>91869</v>
      </c>
      <c r="B2034" s="448" t="s">
        <v>2747</v>
      </c>
      <c r="C2034" s="449" t="s">
        <v>2572</v>
      </c>
      <c r="D2034" s="450">
        <v>7.8</v>
      </c>
      <c r="E2034" s="450">
        <v>4.3600000000000003</v>
      </c>
      <c r="F2034" s="450" t="s">
        <v>12504</v>
      </c>
    </row>
    <row r="2035" spans="1:6" ht="30" customHeight="1">
      <c r="A2035" s="447">
        <v>91873</v>
      </c>
      <c r="B2035" s="448" t="s">
        <v>2751</v>
      </c>
      <c r="C2035" s="449" t="s">
        <v>2572</v>
      </c>
      <c r="D2035" s="450">
        <v>8.4600000000000009</v>
      </c>
      <c r="E2035" s="450">
        <v>6.27</v>
      </c>
      <c r="F2035" s="450" t="s">
        <v>17780</v>
      </c>
    </row>
    <row r="2036" spans="1:6" ht="30" customHeight="1">
      <c r="A2036" s="447">
        <v>93008</v>
      </c>
      <c r="B2036" s="448" t="s">
        <v>2752</v>
      </c>
      <c r="C2036" s="449" t="s">
        <v>2572</v>
      </c>
      <c r="D2036" s="450">
        <v>8.5399999999999991</v>
      </c>
      <c r="E2036" s="450">
        <v>3.16</v>
      </c>
      <c r="F2036" s="450" t="s">
        <v>15602</v>
      </c>
    </row>
    <row r="2037" spans="1:6" ht="30" customHeight="1">
      <c r="A2037" s="447">
        <v>93009</v>
      </c>
      <c r="B2037" s="448" t="s">
        <v>2753</v>
      </c>
      <c r="C2037" s="449" t="s">
        <v>2572</v>
      </c>
      <c r="D2037" s="450">
        <v>13.41</v>
      </c>
      <c r="E2037" s="450">
        <v>3.63</v>
      </c>
      <c r="F2037" s="450" t="s">
        <v>17781</v>
      </c>
    </row>
    <row r="2038" spans="1:6" ht="30" customHeight="1">
      <c r="A2038" s="447">
        <v>93010</v>
      </c>
      <c r="B2038" s="448" t="s">
        <v>2754</v>
      </c>
      <c r="C2038" s="449" t="s">
        <v>2572</v>
      </c>
      <c r="D2038" s="450">
        <v>19.23</v>
      </c>
      <c r="E2038" s="450">
        <v>4.32</v>
      </c>
      <c r="F2038" s="450" t="s">
        <v>17782</v>
      </c>
    </row>
    <row r="2039" spans="1:6" ht="30" customHeight="1">
      <c r="A2039" s="447">
        <v>93011</v>
      </c>
      <c r="B2039" s="448" t="s">
        <v>2755</v>
      </c>
      <c r="C2039" s="449" t="s">
        <v>2572</v>
      </c>
      <c r="D2039" s="450">
        <v>23.87</v>
      </c>
      <c r="E2039" s="450">
        <v>4.8</v>
      </c>
      <c r="F2039" s="450" t="s">
        <v>17783</v>
      </c>
    </row>
    <row r="2040" spans="1:6" ht="30" customHeight="1">
      <c r="A2040" s="447">
        <v>93012</v>
      </c>
      <c r="B2040" s="448" t="s">
        <v>2756</v>
      </c>
      <c r="C2040" s="449" t="s">
        <v>2572</v>
      </c>
      <c r="D2040" s="450">
        <v>37.06</v>
      </c>
      <c r="E2040" s="450">
        <v>5.96</v>
      </c>
      <c r="F2040" s="450" t="s">
        <v>17784</v>
      </c>
    </row>
    <row r="2041" spans="1:6" ht="30" customHeight="1">
      <c r="A2041" s="447">
        <v>95726</v>
      </c>
      <c r="B2041" s="448" t="s">
        <v>17785</v>
      </c>
      <c r="C2041" s="449" t="s">
        <v>2572</v>
      </c>
      <c r="D2041" s="450">
        <v>2.5999999999999996</v>
      </c>
      <c r="E2041" s="450">
        <v>2.16</v>
      </c>
      <c r="F2041" s="450" t="s">
        <v>11343</v>
      </c>
    </row>
    <row r="2042" spans="1:6" ht="30" customHeight="1">
      <c r="A2042" s="447">
        <v>95729</v>
      </c>
      <c r="B2042" s="448" t="s">
        <v>17788</v>
      </c>
      <c r="C2042" s="449" t="s">
        <v>2572</v>
      </c>
      <c r="D2042" s="450">
        <v>2.9599999999999995</v>
      </c>
      <c r="E2042" s="450">
        <v>3.43</v>
      </c>
      <c r="F2042" s="450" t="s">
        <v>11629</v>
      </c>
    </row>
    <row r="2043" spans="1:6" ht="30" customHeight="1">
      <c r="A2043" s="447">
        <v>95727</v>
      </c>
      <c r="B2043" s="448" t="s">
        <v>17786</v>
      </c>
      <c r="C2043" s="449" t="s">
        <v>2572</v>
      </c>
      <c r="D2043" s="450">
        <v>3.0399999999999996</v>
      </c>
      <c r="E2043" s="450">
        <v>2.39</v>
      </c>
      <c r="F2043" s="450" t="s">
        <v>11485</v>
      </c>
    </row>
    <row r="2044" spans="1:6" ht="30" customHeight="1">
      <c r="A2044" s="447">
        <v>95730</v>
      </c>
      <c r="B2044" s="448" t="s">
        <v>17789</v>
      </c>
      <c r="C2044" s="449" t="s">
        <v>2572</v>
      </c>
      <c r="D2044" s="450">
        <v>3.43</v>
      </c>
      <c r="E2044" s="450">
        <v>3.65</v>
      </c>
      <c r="F2044" s="450" t="s">
        <v>11419</v>
      </c>
    </row>
    <row r="2045" spans="1:6" ht="30" customHeight="1">
      <c r="A2045" s="447">
        <v>95728</v>
      </c>
      <c r="B2045" s="448" t="s">
        <v>17787</v>
      </c>
      <c r="C2045" s="449" t="s">
        <v>2572</v>
      </c>
      <c r="D2045" s="450">
        <v>4.1399999999999997</v>
      </c>
      <c r="E2045" s="450">
        <v>2.71</v>
      </c>
      <c r="F2045" s="450" t="s">
        <v>14086</v>
      </c>
    </row>
    <row r="2046" spans="1:6" ht="30" customHeight="1">
      <c r="A2046" s="447">
        <v>95731</v>
      </c>
      <c r="B2046" s="448" t="s">
        <v>17790</v>
      </c>
      <c r="C2046" s="449" t="s">
        <v>2572</v>
      </c>
      <c r="D2046" s="450">
        <v>4.53</v>
      </c>
      <c r="E2046" s="450">
        <v>3.96</v>
      </c>
      <c r="F2046" s="450" t="s">
        <v>12833</v>
      </c>
    </row>
    <row r="2047" spans="1:6">
      <c r="A2047" s="442"/>
      <c r="B2047" s="446" t="s">
        <v>2103</v>
      </c>
      <c r="C2047" s="444"/>
      <c r="D2047" s="445" t="s">
        <v>2587</v>
      </c>
      <c r="E2047" s="445" t="s">
        <v>2587</v>
      </c>
      <c r="F2047" s="445"/>
    </row>
    <row r="2048" spans="1:6" ht="30" customHeight="1">
      <c r="A2048" s="447">
        <v>95745</v>
      </c>
      <c r="B2048" s="448" t="s">
        <v>17792</v>
      </c>
      <c r="C2048" s="449" t="s">
        <v>2572</v>
      </c>
      <c r="D2048" s="450">
        <v>11.469999999999999</v>
      </c>
      <c r="E2048" s="450">
        <v>4.57</v>
      </c>
      <c r="F2048" s="450" t="s">
        <v>17793</v>
      </c>
    </row>
    <row r="2049" spans="1:6" ht="30" customHeight="1">
      <c r="A2049" s="447">
        <v>95749</v>
      </c>
      <c r="B2049" s="448" t="s">
        <v>17798</v>
      </c>
      <c r="C2049" s="449" t="s">
        <v>2572</v>
      </c>
      <c r="D2049" s="450">
        <v>12.809999999999999</v>
      </c>
      <c r="E2049" s="450">
        <v>8.57</v>
      </c>
      <c r="F2049" s="450" t="s">
        <v>17799</v>
      </c>
    </row>
    <row r="2050" spans="1:6" ht="30" customHeight="1">
      <c r="A2050" s="447">
        <v>95746</v>
      </c>
      <c r="B2050" s="448" t="s">
        <v>17794</v>
      </c>
      <c r="C2050" s="449" t="s">
        <v>2572</v>
      </c>
      <c r="D2050" s="450">
        <v>14.469999999999999</v>
      </c>
      <c r="E2050" s="450">
        <v>5.48</v>
      </c>
      <c r="F2050" s="450" t="s">
        <v>17795</v>
      </c>
    </row>
    <row r="2051" spans="1:6" ht="30" customHeight="1">
      <c r="A2051" s="447">
        <v>95750</v>
      </c>
      <c r="B2051" s="448" t="s">
        <v>17800</v>
      </c>
      <c r="C2051" s="449" t="s">
        <v>2572</v>
      </c>
      <c r="D2051" s="450">
        <v>15.830000000000002</v>
      </c>
      <c r="E2051" s="450">
        <v>9.34</v>
      </c>
      <c r="F2051" s="450" t="s">
        <v>11922</v>
      </c>
    </row>
    <row r="2052" spans="1:6" ht="30" customHeight="1">
      <c r="A2052" s="447">
        <v>95747</v>
      </c>
      <c r="B2052" s="448" t="s">
        <v>17796</v>
      </c>
      <c r="C2052" s="449" t="s">
        <v>2572</v>
      </c>
      <c r="D2052" s="450">
        <v>26.05</v>
      </c>
      <c r="E2052" s="450">
        <v>6.69</v>
      </c>
      <c r="F2052" s="450" t="s">
        <v>16130</v>
      </c>
    </row>
    <row r="2053" spans="1:6" ht="30" customHeight="1">
      <c r="A2053" s="447">
        <v>95751</v>
      </c>
      <c r="B2053" s="448" t="s">
        <v>17801</v>
      </c>
      <c r="C2053" s="449" t="s">
        <v>2572</v>
      </c>
      <c r="D2053" s="450">
        <v>27.37</v>
      </c>
      <c r="E2053" s="450">
        <v>10.41</v>
      </c>
      <c r="F2053" s="450" t="s">
        <v>17802</v>
      </c>
    </row>
    <row r="2054" spans="1:6" ht="30" customHeight="1">
      <c r="A2054" s="447">
        <v>95748</v>
      </c>
      <c r="B2054" s="448" t="s">
        <v>17797</v>
      </c>
      <c r="C2054" s="449" t="s">
        <v>2572</v>
      </c>
      <c r="D2054" s="450">
        <v>27.360000000000003</v>
      </c>
      <c r="E2054" s="450">
        <v>8.16</v>
      </c>
      <c r="F2054" s="450" t="s">
        <v>12510</v>
      </c>
    </row>
    <row r="2055" spans="1:6" ht="30" customHeight="1">
      <c r="A2055" s="447">
        <v>95752</v>
      </c>
      <c r="B2055" s="448" t="s">
        <v>17803</v>
      </c>
      <c r="C2055" s="449" t="s">
        <v>2572</v>
      </c>
      <c r="D2055" s="450">
        <v>28.67</v>
      </c>
      <c r="E2055" s="450">
        <v>11.72</v>
      </c>
      <c r="F2055" s="450" t="s">
        <v>17804</v>
      </c>
    </row>
    <row r="2056" spans="1:6">
      <c r="A2056" s="442"/>
      <c r="B2056" s="538" t="s">
        <v>20979</v>
      </c>
      <c r="C2056" s="444"/>
      <c r="D2056" s="445" t="s">
        <v>2587</v>
      </c>
      <c r="E2056" s="445" t="s">
        <v>2587</v>
      </c>
      <c r="F2056" s="445"/>
    </row>
    <row r="2057" spans="1:6" ht="30" customHeight="1">
      <c r="A2057" s="447" t="s">
        <v>2308</v>
      </c>
      <c r="B2057" s="448" t="s">
        <v>2757</v>
      </c>
      <c r="C2057" s="449" t="s">
        <v>2572</v>
      </c>
      <c r="D2057" s="450">
        <v>10.029999999999998</v>
      </c>
      <c r="E2057" s="450">
        <v>14.05</v>
      </c>
      <c r="F2057" s="450" t="s">
        <v>15995</v>
      </c>
    </row>
    <row r="2058" spans="1:6" ht="30" customHeight="1">
      <c r="A2058" s="447" t="s">
        <v>1106</v>
      </c>
      <c r="B2058" s="448" t="s">
        <v>2758</v>
      </c>
      <c r="C2058" s="449" t="s">
        <v>2572</v>
      </c>
      <c r="D2058" s="450">
        <v>15.129999999999999</v>
      </c>
      <c r="E2058" s="450">
        <v>22.44</v>
      </c>
      <c r="F2058" s="450" t="s">
        <v>17751</v>
      </c>
    </row>
    <row r="2059" spans="1:6" ht="30" customHeight="1">
      <c r="A2059" s="447">
        <v>91839</v>
      </c>
      <c r="B2059" s="448" t="s">
        <v>17756</v>
      </c>
      <c r="C2059" s="449" t="s">
        <v>2572</v>
      </c>
      <c r="D2059" s="450">
        <v>3.86</v>
      </c>
      <c r="E2059" s="450">
        <v>3.85</v>
      </c>
      <c r="F2059" s="450" t="s">
        <v>17757</v>
      </c>
    </row>
    <row r="2060" spans="1:6" ht="30" customHeight="1">
      <c r="A2060" s="447">
        <v>91849</v>
      </c>
      <c r="B2060" s="448" t="s">
        <v>17765</v>
      </c>
      <c r="C2060" s="449" t="s">
        <v>2572</v>
      </c>
      <c r="D2060" s="450">
        <v>3.16</v>
      </c>
      <c r="E2060" s="450">
        <v>3.09</v>
      </c>
      <c r="F2060" s="450" t="s">
        <v>17766</v>
      </c>
    </row>
    <row r="2061" spans="1:6" ht="30" customHeight="1">
      <c r="A2061" s="447">
        <v>91859</v>
      </c>
      <c r="B2061" s="448" t="s">
        <v>17774</v>
      </c>
      <c r="C2061" s="449" t="s">
        <v>2572</v>
      </c>
      <c r="D2061" s="450">
        <v>3.55</v>
      </c>
      <c r="E2061" s="450">
        <v>4.72</v>
      </c>
      <c r="F2061" s="450" t="s">
        <v>17775</v>
      </c>
    </row>
    <row r="2062" spans="1:6" ht="30" customHeight="1">
      <c r="A2062" s="447">
        <v>91841</v>
      </c>
      <c r="B2062" s="448" t="s">
        <v>17759</v>
      </c>
      <c r="C2062" s="449" t="s">
        <v>2572</v>
      </c>
      <c r="D2062" s="450">
        <v>4.68</v>
      </c>
      <c r="E2062" s="450">
        <v>4.5199999999999996</v>
      </c>
      <c r="F2062" s="450" t="s">
        <v>17760</v>
      </c>
    </row>
    <row r="2063" spans="1:6" ht="30" customHeight="1">
      <c r="A2063" s="447">
        <v>91861</v>
      </c>
      <c r="B2063" s="448" t="s">
        <v>17777</v>
      </c>
      <c r="C2063" s="449" t="s">
        <v>2572</v>
      </c>
      <c r="D2063" s="450">
        <v>4.34</v>
      </c>
      <c r="E2063" s="450">
        <v>5.41</v>
      </c>
      <c r="F2063" s="450" t="s">
        <v>12199</v>
      </c>
    </row>
    <row r="2064" spans="1:6" ht="30" customHeight="1">
      <c r="A2064" s="447">
        <v>91851</v>
      </c>
      <c r="B2064" s="448" t="s">
        <v>17769</v>
      </c>
      <c r="C2064" s="449" t="s">
        <v>2572</v>
      </c>
      <c r="D2064" s="450">
        <v>4.0199999999999996</v>
      </c>
      <c r="E2064" s="450">
        <v>3.75</v>
      </c>
      <c r="F2064" s="450" t="s">
        <v>13673</v>
      </c>
    </row>
    <row r="2065" spans="1:6" ht="30" customHeight="1">
      <c r="A2065" s="447">
        <v>91860</v>
      </c>
      <c r="B2065" s="448" t="s">
        <v>17776</v>
      </c>
      <c r="C2065" s="449" t="s">
        <v>2572</v>
      </c>
      <c r="D2065" s="450">
        <v>4.7899999999999991</v>
      </c>
      <c r="E2065" s="450">
        <v>5.4</v>
      </c>
      <c r="F2065" s="450" t="s">
        <v>11422</v>
      </c>
    </row>
    <row r="2066" spans="1:6" ht="30" customHeight="1">
      <c r="A2066" s="447">
        <v>91840</v>
      </c>
      <c r="B2066" s="448" t="s">
        <v>17758</v>
      </c>
      <c r="C2066" s="449" t="s">
        <v>2572</v>
      </c>
      <c r="D2066" s="450">
        <v>5.18</v>
      </c>
      <c r="E2066" s="450">
        <v>4.51</v>
      </c>
      <c r="F2066" s="450" t="s">
        <v>12764</v>
      </c>
    </row>
    <row r="2067" spans="1:6" ht="30" customHeight="1">
      <c r="A2067" s="447">
        <v>91850</v>
      </c>
      <c r="B2067" s="448" t="s">
        <v>17767</v>
      </c>
      <c r="C2067" s="449" t="s">
        <v>2572</v>
      </c>
      <c r="D2067" s="450">
        <v>4.5199999999999996</v>
      </c>
      <c r="E2067" s="450">
        <v>3.74</v>
      </c>
      <c r="F2067" s="450" t="s">
        <v>17768</v>
      </c>
    </row>
    <row r="2068" spans="1:6" ht="30" customHeight="1">
      <c r="A2068" s="447">
        <v>97667</v>
      </c>
      <c r="B2068" s="448" t="s">
        <v>17805</v>
      </c>
      <c r="C2068" s="449" t="s">
        <v>2572</v>
      </c>
      <c r="D2068" s="450">
        <v>4.3</v>
      </c>
      <c r="E2068" s="450">
        <v>1.75</v>
      </c>
      <c r="F2068" s="450" t="s">
        <v>17806</v>
      </c>
    </row>
    <row r="2069" spans="1:6" ht="30" customHeight="1">
      <c r="A2069" s="447">
        <v>97668</v>
      </c>
      <c r="B2069" s="448" t="s">
        <v>17807</v>
      </c>
      <c r="C2069" s="449" t="s">
        <v>2572</v>
      </c>
      <c r="D2069" s="450">
        <v>6.34</v>
      </c>
      <c r="E2069" s="450">
        <v>2.98</v>
      </c>
      <c r="F2069" s="450" t="s">
        <v>13773</v>
      </c>
    </row>
    <row r="2070" spans="1:6" ht="30" customHeight="1">
      <c r="A2070" s="447">
        <v>97669</v>
      </c>
      <c r="B2070" s="448" t="s">
        <v>17808</v>
      </c>
      <c r="C2070" s="449" t="s">
        <v>2572</v>
      </c>
      <c r="D2070" s="450">
        <v>9.3699999999999992</v>
      </c>
      <c r="E2070" s="450">
        <v>5.57</v>
      </c>
      <c r="F2070" s="450" t="s">
        <v>14799</v>
      </c>
    </row>
    <row r="2071" spans="1:6" ht="30" customHeight="1">
      <c r="A2071" s="447">
        <v>97670</v>
      </c>
      <c r="B2071" s="448" t="s">
        <v>17809</v>
      </c>
      <c r="C2071" s="449" t="s">
        <v>2572</v>
      </c>
      <c r="D2071" s="450">
        <v>12.68</v>
      </c>
      <c r="E2071" s="450">
        <v>6.48</v>
      </c>
      <c r="F2071" s="450" t="s">
        <v>17810</v>
      </c>
    </row>
    <row r="2072" spans="1:6">
      <c r="A2072" s="442"/>
      <c r="B2072" s="538" t="s">
        <v>20980</v>
      </c>
      <c r="C2072" s="444"/>
      <c r="D2072" s="445" t="s">
        <v>2587</v>
      </c>
      <c r="E2072" s="445" t="s">
        <v>2587</v>
      </c>
      <c r="F2072" s="445"/>
    </row>
    <row r="2073" spans="1:6" ht="30" customHeight="1">
      <c r="A2073" s="447">
        <v>95732</v>
      </c>
      <c r="B2073" s="448" t="s">
        <v>17791</v>
      </c>
      <c r="C2073" s="449" t="s">
        <v>2570</v>
      </c>
      <c r="D2073" s="450">
        <v>1.5899999999999999</v>
      </c>
      <c r="E2073" s="450">
        <v>1.77</v>
      </c>
      <c r="F2073" s="450" t="s">
        <v>13175</v>
      </c>
    </row>
    <row r="2074" spans="1:6" ht="30" customHeight="1">
      <c r="A2074" s="447">
        <v>95733</v>
      </c>
      <c r="B2074" s="448" t="s">
        <v>17841</v>
      </c>
      <c r="C2074" s="449" t="s">
        <v>2570</v>
      </c>
      <c r="D2074" s="450">
        <v>2.1000000000000005</v>
      </c>
      <c r="E2074" s="450">
        <v>2.2599999999999998</v>
      </c>
      <c r="F2074" s="450" t="s">
        <v>13738</v>
      </c>
    </row>
    <row r="2075" spans="1:6" ht="30" customHeight="1">
      <c r="A2075" s="447">
        <v>95734</v>
      </c>
      <c r="B2075" s="448" t="s">
        <v>17842</v>
      </c>
      <c r="C2075" s="449" t="s">
        <v>2570</v>
      </c>
      <c r="D2075" s="450">
        <v>2.84</v>
      </c>
      <c r="E2075" s="450">
        <v>2.95</v>
      </c>
      <c r="F2075" s="450" t="s">
        <v>16798</v>
      </c>
    </row>
    <row r="2076" spans="1:6" ht="30" customHeight="1">
      <c r="A2076" s="447">
        <v>95735</v>
      </c>
      <c r="B2076" s="448" t="s">
        <v>17843</v>
      </c>
      <c r="C2076" s="449" t="s">
        <v>2570</v>
      </c>
      <c r="D2076" s="450">
        <v>2.0099999999999998</v>
      </c>
      <c r="E2076" s="450">
        <v>3.05</v>
      </c>
      <c r="F2076" s="450" t="s">
        <v>17459</v>
      </c>
    </row>
    <row r="2077" spans="1:6" ht="30" customHeight="1">
      <c r="A2077" s="447">
        <v>95736</v>
      </c>
      <c r="B2077" s="448" t="s">
        <v>17844</v>
      </c>
      <c r="C2077" s="449" t="s">
        <v>2570</v>
      </c>
      <c r="D2077" s="450">
        <v>2.48</v>
      </c>
      <c r="E2077" s="450">
        <v>3.39</v>
      </c>
      <c r="F2077" s="450" t="s">
        <v>14510</v>
      </c>
    </row>
    <row r="2078" spans="1:6" ht="30" customHeight="1">
      <c r="A2078" s="447">
        <v>95738</v>
      </c>
      <c r="B2078" s="448" t="s">
        <v>17845</v>
      </c>
      <c r="C2078" s="449" t="s">
        <v>2570</v>
      </c>
      <c r="D2078" s="450">
        <v>3.1799999999999997</v>
      </c>
      <c r="E2078" s="450">
        <v>3.83</v>
      </c>
      <c r="F2078" s="450" t="s">
        <v>13705</v>
      </c>
    </row>
    <row r="2079" spans="1:6" ht="30" customHeight="1">
      <c r="A2079" s="447">
        <v>91874</v>
      </c>
      <c r="B2079" s="448" t="s">
        <v>3453</v>
      </c>
      <c r="C2079" s="449" t="s">
        <v>2570</v>
      </c>
      <c r="D2079" s="450">
        <v>1.29</v>
      </c>
      <c r="E2079" s="450">
        <v>2.4300000000000002</v>
      </c>
      <c r="F2079" s="450" t="s">
        <v>15872</v>
      </c>
    </row>
    <row r="2080" spans="1:6" ht="30" customHeight="1">
      <c r="A2080" s="447">
        <v>91878</v>
      </c>
      <c r="B2080" s="448" t="s">
        <v>3457</v>
      </c>
      <c r="C2080" s="449" t="s">
        <v>2570</v>
      </c>
      <c r="D2080" s="450">
        <v>1.58</v>
      </c>
      <c r="E2080" s="450">
        <v>3.26</v>
      </c>
      <c r="F2080" s="450" t="s">
        <v>11345</v>
      </c>
    </row>
    <row r="2081" spans="1:6" ht="30" customHeight="1">
      <c r="A2081" s="447">
        <v>91882</v>
      </c>
      <c r="B2081" s="448" t="s">
        <v>3461</v>
      </c>
      <c r="C2081" s="449" t="s">
        <v>2570</v>
      </c>
      <c r="D2081" s="450">
        <v>1.9100000000000001</v>
      </c>
      <c r="E2081" s="450">
        <v>4.12</v>
      </c>
      <c r="F2081" s="450" t="s">
        <v>14355</v>
      </c>
    </row>
    <row r="2082" spans="1:6" ht="30" customHeight="1">
      <c r="A2082" s="447">
        <v>91875</v>
      </c>
      <c r="B2082" s="448" t="s">
        <v>3454</v>
      </c>
      <c r="C2082" s="449" t="s">
        <v>2570</v>
      </c>
      <c r="D2082" s="450">
        <v>1.7700000000000005</v>
      </c>
      <c r="E2082" s="450">
        <v>3.13</v>
      </c>
      <c r="F2082" s="450" t="s">
        <v>11490</v>
      </c>
    </row>
    <row r="2083" spans="1:6" ht="30" customHeight="1">
      <c r="A2083" s="447">
        <v>91879</v>
      </c>
      <c r="B2083" s="448" t="s">
        <v>3458</v>
      </c>
      <c r="C2083" s="449" t="s">
        <v>2570</v>
      </c>
      <c r="D2083" s="450">
        <v>2.0800000000000005</v>
      </c>
      <c r="E2083" s="450">
        <v>3.9</v>
      </c>
      <c r="F2083" s="450" t="s">
        <v>13135</v>
      </c>
    </row>
    <row r="2084" spans="1:6" ht="30" customHeight="1">
      <c r="A2084" s="447">
        <v>91884</v>
      </c>
      <c r="B2084" s="448" t="s">
        <v>3462</v>
      </c>
      <c r="C2084" s="449" t="s">
        <v>2570</v>
      </c>
      <c r="D2084" s="450">
        <v>2.3200000000000003</v>
      </c>
      <c r="E2084" s="450">
        <v>4.58</v>
      </c>
      <c r="F2084" s="450" t="s">
        <v>17820</v>
      </c>
    </row>
    <row r="2085" spans="1:6" ht="30" customHeight="1">
      <c r="A2085" s="447">
        <v>91876</v>
      </c>
      <c r="B2085" s="448" t="s">
        <v>3455</v>
      </c>
      <c r="C2085" s="449" t="s">
        <v>2570</v>
      </c>
      <c r="D2085" s="450">
        <v>2.4400000000000004</v>
      </c>
      <c r="E2085" s="450">
        <v>4.01</v>
      </c>
      <c r="F2085" s="450" t="s">
        <v>17817</v>
      </c>
    </row>
    <row r="2086" spans="1:6" ht="30" customHeight="1">
      <c r="A2086" s="447">
        <v>91880</v>
      </c>
      <c r="B2086" s="448" t="s">
        <v>3459</v>
      </c>
      <c r="C2086" s="449" t="s">
        <v>2570</v>
      </c>
      <c r="D2086" s="450">
        <v>2.7199999999999998</v>
      </c>
      <c r="E2086" s="450">
        <v>4.84</v>
      </c>
      <c r="F2086" s="450" t="s">
        <v>17818</v>
      </c>
    </row>
    <row r="2087" spans="1:6" ht="30" customHeight="1">
      <c r="A2087" s="447">
        <v>91885</v>
      </c>
      <c r="B2087" s="448" t="s">
        <v>3463</v>
      </c>
      <c r="C2087" s="449" t="s">
        <v>2570</v>
      </c>
      <c r="D2087" s="450">
        <v>2.84</v>
      </c>
      <c r="E2087" s="450">
        <v>5.26</v>
      </c>
      <c r="F2087" s="450" t="s">
        <v>12277</v>
      </c>
    </row>
    <row r="2088" spans="1:6" ht="30" customHeight="1">
      <c r="A2088" s="447">
        <v>91877</v>
      </c>
      <c r="B2088" s="448" t="s">
        <v>3456</v>
      </c>
      <c r="C2088" s="449" t="s">
        <v>2570</v>
      </c>
      <c r="D2088" s="450">
        <v>3.4000000000000004</v>
      </c>
      <c r="E2088" s="450">
        <v>5.08</v>
      </c>
      <c r="F2088" s="450" t="s">
        <v>13694</v>
      </c>
    </row>
    <row r="2089" spans="1:6" ht="30" customHeight="1">
      <c r="A2089" s="447">
        <v>91881</v>
      </c>
      <c r="B2089" s="448" t="s">
        <v>3460</v>
      </c>
      <c r="C2089" s="449" t="s">
        <v>2570</v>
      </c>
      <c r="D2089" s="450">
        <v>3.76</v>
      </c>
      <c r="E2089" s="450">
        <v>5.84</v>
      </c>
      <c r="F2089" s="450" t="s">
        <v>17819</v>
      </c>
    </row>
    <row r="2090" spans="1:6" ht="30" customHeight="1">
      <c r="A2090" s="447">
        <v>91886</v>
      </c>
      <c r="B2090" s="448" t="s">
        <v>3915</v>
      </c>
      <c r="C2090" s="449" t="s">
        <v>2570</v>
      </c>
      <c r="D2090" s="450">
        <v>3.8000000000000007</v>
      </c>
      <c r="E2090" s="450">
        <v>5.91</v>
      </c>
      <c r="F2090" s="450" t="s">
        <v>17821</v>
      </c>
    </row>
    <row r="2091" spans="1:6" ht="30" customHeight="1">
      <c r="A2091" s="447">
        <v>93013</v>
      </c>
      <c r="B2091" s="448" t="s">
        <v>3484</v>
      </c>
      <c r="C2091" s="449" t="s">
        <v>2570</v>
      </c>
      <c r="D2091" s="450">
        <v>4.6000000000000005</v>
      </c>
      <c r="E2091" s="450">
        <v>6.37</v>
      </c>
      <c r="F2091" s="450" t="s">
        <v>12717</v>
      </c>
    </row>
    <row r="2092" spans="1:6" ht="30" customHeight="1">
      <c r="A2092" s="447">
        <v>93014</v>
      </c>
      <c r="B2092" s="448" t="s">
        <v>3485</v>
      </c>
      <c r="C2092" s="449" t="s">
        <v>2570</v>
      </c>
      <c r="D2092" s="450">
        <v>6.01</v>
      </c>
      <c r="E2092" s="450">
        <v>7.32</v>
      </c>
      <c r="F2092" s="450" t="s">
        <v>17834</v>
      </c>
    </row>
    <row r="2093" spans="1:6" ht="30" customHeight="1">
      <c r="A2093" s="447">
        <v>93015</v>
      </c>
      <c r="B2093" s="448" t="s">
        <v>3486</v>
      </c>
      <c r="C2093" s="449" t="s">
        <v>2570</v>
      </c>
      <c r="D2093" s="450">
        <v>10.72</v>
      </c>
      <c r="E2093" s="450">
        <v>8.69</v>
      </c>
      <c r="F2093" s="450" t="s">
        <v>12138</v>
      </c>
    </row>
    <row r="2094" spans="1:6" ht="30" customHeight="1">
      <c r="A2094" s="447">
        <v>93016</v>
      </c>
      <c r="B2094" s="448" t="s">
        <v>3487</v>
      </c>
      <c r="C2094" s="449" t="s">
        <v>2570</v>
      </c>
      <c r="D2094" s="450">
        <v>13.67</v>
      </c>
      <c r="E2094" s="450">
        <v>9.6300000000000008</v>
      </c>
      <c r="F2094" s="450" t="s">
        <v>17835</v>
      </c>
    </row>
    <row r="2095" spans="1:6" ht="30" customHeight="1">
      <c r="A2095" s="447">
        <v>93017</v>
      </c>
      <c r="B2095" s="448" t="s">
        <v>3488</v>
      </c>
      <c r="C2095" s="449" t="s">
        <v>2570</v>
      </c>
      <c r="D2095" s="450">
        <v>22.240000000000002</v>
      </c>
      <c r="E2095" s="450">
        <v>11.97</v>
      </c>
      <c r="F2095" s="450" t="s">
        <v>17836</v>
      </c>
    </row>
    <row r="2096" spans="1:6" ht="30" customHeight="1">
      <c r="A2096" s="447">
        <v>91887</v>
      </c>
      <c r="B2096" s="448" t="s">
        <v>3916</v>
      </c>
      <c r="C2096" s="449" t="s">
        <v>2570</v>
      </c>
      <c r="D2096" s="450">
        <v>3.0199999999999996</v>
      </c>
      <c r="E2096" s="450">
        <v>3.58</v>
      </c>
      <c r="F2096" s="450" t="s">
        <v>12649</v>
      </c>
    </row>
    <row r="2097" spans="1:6" ht="30" customHeight="1">
      <c r="A2097" s="447">
        <v>91899</v>
      </c>
      <c r="B2097" s="448" t="s">
        <v>3923</v>
      </c>
      <c r="C2097" s="449" t="s">
        <v>2570</v>
      </c>
      <c r="D2097" s="450">
        <v>3.4200000000000008</v>
      </c>
      <c r="E2097" s="450">
        <v>4.8</v>
      </c>
      <c r="F2097" s="450" t="s">
        <v>13403</v>
      </c>
    </row>
    <row r="2098" spans="1:6" ht="30" customHeight="1">
      <c r="A2098" s="447">
        <v>91911</v>
      </c>
      <c r="B2098" s="448" t="s">
        <v>3209</v>
      </c>
      <c r="C2098" s="449" t="s">
        <v>2570</v>
      </c>
      <c r="D2098" s="450">
        <v>3.95</v>
      </c>
      <c r="E2098" s="450">
        <v>6.13</v>
      </c>
      <c r="F2098" s="450" t="s">
        <v>17416</v>
      </c>
    </row>
    <row r="2099" spans="1:6" ht="30" customHeight="1">
      <c r="A2099" s="447">
        <v>91890</v>
      </c>
      <c r="B2099" s="448" t="s">
        <v>3918</v>
      </c>
      <c r="C2099" s="449" t="s">
        <v>2570</v>
      </c>
      <c r="D2099" s="450">
        <v>3.37</v>
      </c>
      <c r="E2099" s="450">
        <v>4.5999999999999996</v>
      </c>
      <c r="F2099" s="450" t="s">
        <v>17405</v>
      </c>
    </row>
    <row r="2100" spans="1:6" ht="30" customHeight="1">
      <c r="A2100" s="447">
        <v>91902</v>
      </c>
      <c r="B2100" s="448" t="s">
        <v>3925</v>
      </c>
      <c r="C2100" s="449" t="s">
        <v>2570</v>
      </c>
      <c r="D2100" s="450">
        <v>3.84</v>
      </c>
      <c r="E2100" s="450">
        <v>5.75</v>
      </c>
      <c r="F2100" s="450" t="s">
        <v>13174</v>
      </c>
    </row>
    <row r="2101" spans="1:6" ht="30" customHeight="1">
      <c r="A2101" s="447">
        <v>91914</v>
      </c>
      <c r="B2101" s="448" t="s">
        <v>3211</v>
      </c>
      <c r="C2101" s="449" t="s">
        <v>2570</v>
      </c>
      <c r="D2101" s="450">
        <v>4.2299999999999995</v>
      </c>
      <c r="E2101" s="450">
        <v>6.79</v>
      </c>
      <c r="F2101" s="450" t="s">
        <v>17829</v>
      </c>
    </row>
    <row r="2102" spans="1:6" ht="30" customHeight="1">
      <c r="A2102" s="447">
        <v>91893</v>
      </c>
      <c r="B2102" s="448" t="s">
        <v>3920</v>
      </c>
      <c r="C2102" s="449" t="s">
        <v>2570</v>
      </c>
      <c r="D2102" s="450">
        <v>4.8599999999999994</v>
      </c>
      <c r="E2102" s="450">
        <v>5.93</v>
      </c>
      <c r="F2102" s="450" t="s">
        <v>17823</v>
      </c>
    </row>
    <row r="2103" spans="1:6" ht="30" customHeight="1">
      <c r="A2103" s="447">
        <v>91905</v>
      </c>
      <c r="B2103" s="448" t="s">
        <v>3927</v>
      </c>
      <c r="C2103" s="449" t="s">
        <v>2570</v>
      </c>
      <c r="D2103" s="450">
        <v>5.29</v>
      </c>
      <c r="E2103" s="450">
        <v>7.12</v>
      </c>
      <c r="F2103" s="450" t="s">
        <v>13706</v>
      </c>
    </row>
    <row r="2104" spans="1:6" ht="30" customHeight="1">
      <c r="A2104" s="447">
        <v>91917</v>
      </c>
      <c r="B2104" s="448" t="s">
        <v>3481</v>
      </c>
      <c r="C2104" s="449" t="s">
        <v>2570</v>
      </c>
      <c r="D2104" s="450">
        <v>5.52</v>
      </c>
      <c r="E2104" s="450">
        <v>7.74</v>
      </c>
      <c r="F2104" s="450" t="s">
        <v>13978</v>
      </c>
    </row>
    <row r="2105" spans="1:6" ht="30" customHeight="1">
      <c r="A2105" s="447">
        <v>91896</v>
      </c>
      <c r="B2105" s="448" t="s">
        <v>3921</v>
      </c>
      <c r="C2105" s="449" t="s">
        <v>2570</v>
      </c>
      <c r="D2105" s="450">
        <v>5.76</v>
      </c>
      <c r="E2105" s="450">
        <v>7.51</v>
      </c>
      <c r="F2105" s="450" t="s">
        <v>13302</v>
      </c>
    </row>
    <row r="2106" spans="1:6" ht="30" customHeight="1">
      <c r="A2106" s="447">
        <v>91908</v>
      </c>
      <c r="B2106" s="448" t="s">
        <v>3530</v>
      </c>
      <c r="C2106" s="449" t="s">
        <v>2570</v>
      </c>
      <c r="D2106" s="450">
        <v>6.2099999999999991</v>
      </c>
      <c r="E2106" s="450">
        <v>8.7200000000000006</v>
      </c>
      <c r="F2106" s="450" t="s">
        <v>17828</v>
      </c>
    </row>
    <row r="2107" spans="1:6" ht="30" customHeight="1">
      <c r="A2107" s="447">
        <v>91920</v>
      </c>
      <c r="B2107" s="448" t="s">
        <v>3482</v>
      </c>
      <c r="C2107" s="449" t="s">
        <v>2570</v>
      </c>
      <c r="D2107" s="450">
        <v>6.26</v>
      </c>
      <c r="E2107" s="450">
        <v>8.86</v>
      </c>
      <c r="F2107" s="450" t="s">
        <v>12362</v>
      </c>
    </row>
    <row r="2108" spans="1:6" ht="30" customHeight="1">
      <c r="A2108" s="447">
        <v>93018</v>
      </c>
      <c r="B2108" s="448" t="s">
        <v>3489</v>
      </c>
      <c r="C2108" s="449" t="s">
        <v>2570</v>
      </c>
      <c r="D2108" s="450">
        <v>7.2199999999999989</v>
      </c>
      <c r="E2108" s="450">
        <v>9.48</v>
      </c>
      <c r="F2108" s="450" t="s">
        <v>17837</v>
      </c>
    </row>
    <row r="2109" spans="1:6" ht="30" customHeight="1">
      <c r="A2109" s="447">
        <v>93020</v>
      </c>
      <c r="B2109" s="448" t="s">
        <v>3490</v>
      </c>
      <c r="C2109" s="449" t="s">
        <v>2570</v>
      </c>
      <c r="D2109" s="450">
        <v>10.060000000000002</v>
      </c>
      <c r="E2109" s="450">
        <v>10.95</v>
      </c>
      <c r="F2109" s="450" t="s">
        <v>11279</v>
      </c>
    </row>
    <row r="2110" spans="1:6" ht="30" customHeight="1">
      <c r="A2110" s="447">
        <v>93022</v>
      </c>
      <c r="B2110" s="448" t="s">
        <v>3491</v>
      </c>
      <c r="C2110" s="449" t="s">
        <v>2570</v>
      </c>
      <c r="D2110" s="450">
        <v>20.389999999999997</v>
      </c>
      <c r="E2110" s="450">
        <v>13.02</v>
      </c>
      <c r="F2110" s="450" t="s">
        <v>17838</v>
      </c>
    </row>
    <row r="2111" spans="1:6" ht="30" customHeight="1">
      <c r="A2111" s="447">
        <v>93024</v>
      </c>
      <c r="B2111" s="448" t="s">
        <v>3492</v>
      </c>
      <c r="C2111" s="449" t="s">
        <v>2570</v>
      </c>
      <c r="D2111" s="450">
        <v>20.96</v>
      </c>
      <c r="E2111" s="450">
        <v>14.39</v>
      </c>
      <c r="F2111" s="450" t="s">
        <v>17839</v>
      </c>
    </row>
    <row r="2112" spans="1:6" ht="30" customHeight="1">
      <c r="A2112" s="447">
        <v>93026</v>
      </c>
      <c r="B2112" s="448" t="s">
        <v>3493</v>
      </c>
      <c r="C2112" s="449" t="s">
        <v>2570</v>
      </c>
      <c r="D2112" s="450">
        <v>38.03</v>
      </c>
      <c r="E2112" s="450">
        <v>17.920000000000002</v>
      </c>
      <c r="F2112" s="450" t="s">
        <v>17840</v>
      </c>
    </row>
    <row r="2113" spans="1:6" ht="30" customHeight="1">
      <c r="A2113" s="447">
        <v>97559</v>
      </c>
      <c r="B2113" s="448" t="s">
        <v>17856</v>
      </c>
      <c r="C2113" s="449" t="s">
        <v>2570</v>
      </c>
      <c r="D2113" s="450">
        <v>3.2199999999999998</v>
      </c>
      <c r="E2113" s="450">
        <v>4.6100000000000003</v>
      </c>
      <c r="F2113" s="450" t="s">
        <v>17857</v>
      </c>
    </row>
    <row r="2114" spans="1:6" ht="30" customHeight="1">
      <c r="A2114" s="447">
        <v>97562</v>
      </c>
      <c r="B2114" s="448" t="s">
        <v>17858</v>
      </c>
      <c r="C2114" s="449" t="s">
        <v>2570</v>
      </c>
      <c r="D2114" s="450">
        <v>3.6999999999999993</v>
      </c>
      <c r="E2114" s="450">
        <v>5.75</v>
      </c>
      <c r="F2114" s="450" t="s">
        <v>11318</v>
      </c>
    </row>
    <row r="2115" spans="1:6" ht="30" customHeight="1">
      <c r="A2115" s="447">
        <v>97564</v>
      </c>
      <c r="B2115" s="448" t="s">
        <v>17859</v>
      </c>
      <c r="C2115" s="449" t="s">
        <v>2570</v>
      </c>
      <c r="D2115" s="450">
        <v>4.0900000000000007</v>
      </c>
      <c r="E2115" s="450">
        <v>6.79</v>
      </c>
      <c r="F2115" s="450" t="s">
        <v>17778</v>
      </c>
    </row>
    <row r="2116" spans="1:6" ht="30" customHeight="1">
      <c r="A2116" s="447">
        <v>91889</v>
      </c>
      <c r="B2116" s="448" t="s">
        <v>3917</v>
      </c>
      <c r="C2116" s="449" t="s">
        <v>2570</v>
      </c>
      <c r="D2116" s="450">
        <v>2.8100000000000005</v>
      </c>
      <c r="E2116" s="450">
        <v>3.59</v>
      </c>
      <c r="F2116" s="450" t="s">
        <v>17822</v>
      </c>
    </row>
    <row r="2117" spans="1:6" ht="30" customHeight="1">
      <c r="A2117" s="447">
        <v>91901</v>
      </c>
      <c r="B2117" s="448" t="s">
        <v>3924</v>
      </c>
      <c r="C2117" s="449" t="s">
        <v>2570</v>
      </c>
      <c r="D2117" s="450">
        <v>3.21</v>
      </c>
      <c r="E2117" s="450">
        <v>4.8099999999999996</v>
      </c>
      <c r="F2117" s="450" t="s">
        <v>11929</v>
      </c>
    </row>
    <row r="2118" spans="1:6" ht="30" customHeight="1">
      <c r="A2118" s="447">
        <v>91913</v>
      </c>
      <c r="B2118" s="448" t="s">
        <v>3210</v>
      </c>
      <c r="C2118" s="449" t="s">
        <v>2570</v>
      </c>
      <c r="D2118" s="450">
        <v>3.7500000000000009</v>
      </c>
      <c r="E2118" s="450">
        <v>6.13</v>
      </c>
      <c r="F2118" s="450" t="s">
        <v>15509</v>
      </c>
    </row>
    <row r="2119" spans="1:6" ht="30" customHeight="1">
      <c r="A2119" s="447">
        <v>91892</v>
      </c>
      <c r="B2119" s="448" t="s">
        <v>3919</v>
      </c>
      <c r="C2119" s="449" t="s">
        <v>2570</v>
      </c>
      <c r="D2119" s="450">
        <v>4.6999999999999993</v>
      </c>
      <c r="E2119" s="450">
        <v>4.57</v>
      </c>
      <c r="F2119" s="450" t="s">
        <v>13658</v>
      </c>
    </row>
    <row r="2120" spans="1:6" ht="30" customHeight="1">
      <c r="A2120" s="447">
        <v>91904</v>
      </c>
      <c r="B2120" s="448" t="s">
        <v>3926</v>
      </c>
      <c r="C2120" s="449" t="s">
        <v>2570</v>
      </c>
      <c r="D2120" s="450">
        <v>5.16</v>
      </c>
      <c r="E2120" s="450">
        <v>5.73</v>
      </c>
      <c r="F2120" s="450" t="s">
        <v>17816</v>
      </c>
    </row>
    <row r="2121" spans="1:6" ht="30" customHeight="1">
      <c r="A2121" s="447">
        <v>91916</v>
      </c>
      <c r="B2121" s="448" t="s">
        <v>3480</v>
      </c>
      <c r="C2121" s="449" t="s">
        <v>2570</v>
      </c>
      <c r="D2121" s="450">
        <v>5.54</v>
      </c>
      <c r="E2121" s="450">
        <v>6.78</v>
      </c>
      <c r="F2121" s="450" t="s">
        <v>17830</v>
      </c>
    </row>
    <row r="2122" spans="1:6" ht="30" customHeight="1">
      <c r="A2122" s="447">
        <v>91895</v>
      </c>
      <c r="B2122" s="448" t="s">
        <v>17824</v>
      </c>
      <c r="C2122" s="449" t="s">
        <v>2570</v>
      </c>
      <c r="D2122" s="450">
        <v>6.2099999999999991</v>
      </c>
      <c r="E2122" s="450">
        <v>5.9</v>
      </c>
      <c r="F2122" s="450" t="s">
        <v>12524</v>
      </c>
    </row>
    <row r="2123" spans="1:6" ht="30" customHeight="1">
      <c r="A2123" s="447">
        <v>91907</v>
      </c>
      <c r="B2123" s="448" t="s">
        <v>17826</v>
      </c>
      <c r="C2123" s="449" t="s">
        <v>2570</v>
      </c>
      <c r="D2123" s="450">
        <v>6.62</v>
      </c>
      <c r="E2123" s="450">
        <v>7.11</v>
      </c>
      <c r="F2123" s="450" t="s">
        <v>17827</v>
      </c>
    </row>
    <row r="2124" spans="1:6" ht="30" customHeight="1">
      <c r="A2124" s="447">
        <v>91919</v>
      </c>
      <c r="B2124" s="448" t="s">
        <v>17831</v>
      </c>
      <c r="C2124" s="449" t="s">
        <v>2570</v>
      </c>
      <c r="D2124" s="450">
        <v>6.85</v>
      </c>
      <c r="E2124" s="450">
        <v>7.73</v>
      </c>
      <c r="F2124" s="450" t="s">
        <v>17832</v>
      </c>
    </row>
    <row r="2125" spans="1:6" ht="30" customHeight="1">
      <c r="A2125" s="447">
        <v>91898</v>
      </c>
      <c r="B2125" s="448" t="s">
        <v>3922</v>
      </c>
      <c r="C2125" s="449" t="s">
        <v>2570</v>
      </c>
      <c r="D2125" s="450">
        <v>7.18</v>
      </c>
      <c r="E2125" s="450">
        <v>7.5</v>
      </c>
      <c r="F2125" s="450" t="s">
        <v>17825</v>
      </c>
    </row>
    <row r="2126" spans="1:6" ht="30" customHeight="1">
      <c r="A2126" s="447">
        <v>91910</v>
      </c>
      <c r="B2126" s="448" t="s">
        <v>3531</v>
      </c>
      <c r="C2126" s="449" t="s">
        <v>2570</v>
      </c>
      <c r="D2126" s="450">
        <v>7.629999999999999</v>
      </c>
      <c r="E2126" s="450">
        <v>8.7100000000000009</v>
      </c>
      <c r="F2126" s="450" t="s">
        <v>12708</v>
      </c>
    </row>
    <row r="2127" spans="1:6" ht="30" customHeight="1">
      <c r="A2127" s="447">
        <v>91922</v>
      </c>
      <c r="B2127" s="448" t="s">
        <v>3483</v>
      </c>
      <c r="C2127" s="449" t="s">
        <v>2570</v>
      </c>
      <c r="D2127" s="450">
        <v>7.6900000000000013</v>
      </c>
      <c r="E2127" s="450">
        <v>8.84</v>
      </c>
      <c r="F2127" s="450" t="s">
        <v>17833</v>
      </c>
    </row>
    <row r="2128" spans="1:6">
      <c r="A2128" s="442"/>
      <c r="B2128" s="538" t="s">
        <v>20981</v>
      </c>
      <c r="C2128" s="444"/>
      <c r="D2128" s="445" t="s">
        <v>2587</v>
      </c>
      <c r="E2128" s="445" t="s">
        <v>2587</v>
      </c>
      <c r="F2128" s="445"/>
    </row>
    <row r="2129" spans="1:6" ht="30" customHeight="1">
      <c r="A2129" s="447">
        <v>95753</v>
      </c>
      <c r="B2129" s="448" t="s">
        <v>17846</v>
      </c>
      <c r="C2129" s="449" t="s">
        <v>2570</v>
      </c>
      <c r="D2129" s="450">
        <v>2.5500000000000003</v>
      </c>
      <c r="E2129" s="450">
        <v>3.06</v>
      </c>
      <c r="F2129" s="450" t="s">
        <v>12795</v>
      </c>
    </row>
    <row r="2130" spans="1:6" ht="30" customHeight="1">
      <c r="A2130" s="447">
        <v>95754</v>
      </c>
      <c r="B2130" s="448" t="s">
        <v>17847</v>
      </c>
      <c r="C2130" s="449" t="s">
        <v>2570</v>
      </c>
      <c r="D2130" s="450">
        <v>3.14</v>
      </c>
      <c r="E2130" s="450">
        <v>3.89</v>
      </c>
      <c r="F2130" s="450" t="s">
        <v>17848</v>
      </c>
    </row>
    <row r="2131" spans="1:6" ht="30" customHeight="1">
      <c r="A2131" s="447">
        <v>95755</v>
      </c>
      <c r="B2131" s="448" t="s">
        <v>17849</v>
      </c>
      <c r="C2131" s="449" t="s">
        <v>2570</v>
      </c>
      <c r="D2131" s="450">
        <v>4.9599999999999991</v>
      </c>
      <c r="E2131" s="450">
        <v>5.07</v>
      </c>
      <c r="F2131" s="450" t="s">
        <v>13308</v>
      </c>
    </row>
    <row r="2132" spans="1:6" ht="30" customHeight="1">
      <c r="A2132" s="447">
        <v>95756</v>
      </c>
      <c r="B2132" s="448" t="s">
        <v>17850</v>
      </c>
      <c r="C2132" s="449" t="s">
        <v>2570</v>
      </c>
      <c r="D2132" s="450">
        <v>6.94</v>
      </c>
      <c r="E2132" s="450">
        <v>6.36</v>
      </c>
      <c r="F2132" s="450" t="s">
        <v>13179</v>
      </c>
    </row>
    <row r="2133" spans="1:6" ht="30" customHeight="1">
      <c r="A2133" s="447">
        <v>95757</v>
      </c>
      <c r="B2133" s="448" t="s">
        <v>17851</v>
      </c>
      <c r="C2133" s="449" t="s">
        <v>2570</v>
      </c>
      <c r="D2133" s="450">
        <v>3.33</v>
      </c>
      <c r="E2133" s="450">
        <v>5.26</v>
      </c>
      <c r="F2133" s="450" t="s">
        <v>17852</v>
      </c>
    </row>
    <row r="2134" spans="1:6" ht="30" customHeight="1">
      <c r="A2134" s="447">
        <v>95758</v>
      </c>
      <c r="B2134" s="448" t="s">
        <v>17853</v>
      </c>
      <c r="C2134" s="449" t="s">
        <v>2570</v>
      </c>
      <c r="D2134" s="450">
        <v>3.8500000000000005</v>
      </c>
      <c r="E2134" s="450">
        <v>5.79</v>
      </c>
      <c r="F2134" s="450" t="s">
        <v>13096</v>
      </c>
    </row>
    <row r="2135" spans="1:6" ht="30" customHeight="1">
      <c r="A2135" s="447">
        <v>95759</v>
      </c>
      <c r="B2135" s="448" t="s">
        <v>17854</v>
      </c>
      <c r="C2135" s="449" t="s">
        <v>2570</v>
      </c>
      <c r="D2135" s="450">
        <v>5.57</v>
      </c>
      <c r="E2135" s="450">
        <v>6.59</v>
      </c>
      <c r="F2135" s="450" t="s">
        <v>12504</v>
      </c>
    </row>
    <row r="2136" spans="1:6" ht="30" customHeight="1">
      <c r="A2136" s="447">
        <v>95760</v>
      </c>
      <c r="B2136" s="448" t="s">
        <v>17855</v>
      </c>
      <c r="C2136" s="449" t="s">
        <v>2570</v>
      </c>
      <c r="D2136" s="450">
        <v>7.34</v>
      </c>
      <c r="E2136" s="450">
        <v>7.52</v>
      </c>
      <c r="F2136" s="450" t="s">
        <v>13050</v>
      </c>
    </row>
    <row r="2137" spans="1:6">
      <c r="A2137" s="442"/>
      <c r="B2137" s="446" t="s">
        <v>559</v>
      </c>
      <c r="C2137" s="444"/>
      <c r="D2137" s="445" t="s">
        <v>2587</v>
      </c>
      <c r="E2137" s="445" t="s">
        <v>2587</v>
      </c>
      <c r="F2137" s="445"/>
    </row>
    <row r="2138" spans="1:6">
      <c r="A2138" s="442"/>
      <c r="B2138" s="446" t="s">
        <v>1110</v>
      </c>
      <c r="C2138" s="444"/>
      <c r="D2138" s="445" t="s">
        <v>2587</v>
      </c>
      <c r="E2138" s="445" t="s">
        <v>2587</v>
      </c>
      <c r="F2138" s="445"/>
    </row>
    <row r="2139" spans="1:6" ht="15" customHeight="1">
      <c r="A2139" s="447">
        <v>72263</v>
      </c>
      <c r="B2139" s="448" t="s">
        <v>2759</v>
      </c>
      <c r="C2139" s="449" t="s">
        <v>2570</v>
      </c>
      <c r="D2139" s="450">
        <v>9.5800000000000018</v>
      </c>
      <c r="E2139" s="450">
        <v>11.27</v>
      </c>
      <c r="F2139" s="450" t="s">
        <v>17811</v>
      </c>
    </row>
    <row r="2140" spans="1:6" ht="30" customHeight="1">
      <c r="A2140" s="447" t="s">
        <v>2330</v>
      </c>
      <c r="B2140" s="448" t="s">
        <v>2760</v>
      </c>
      <c r="C2140" s="449" t="s">
        <v>2570</v>
      </c>
      <c r="D2140" s="450">
        <v>9.11</v>
      </c>
      <c r="E2140" s="450">
        <v>14.02</v>
      </c>
      <c r="F2140" s="450" t="s">
        <v>17815</v>
      </c>
    </row>
    <row r="2141" spans="1:6" ht="15" customHeight="1">
      <c r="A2141" s="447" t="s">
        <v>2331</v>
      </c>
      <c r="B2141" s="448" t="s">
        <v>2761</v>
      </c>
      <c r="C2141" s="449" t="s">
        <v>2570</v>
      </c>
      <c r="D2141" s="450">
        <v>13.830000000000002</v>
      </c>
      <c r="E2141" s="450">
        <v>22.38</v>
      </c>
      <c r="F2141" s="450" t="s">
        <v>14513</v>
      </c>
    </row>
    <row r="2142" spans="1:6" ht="15" customHeight="1">
      <c r="A2142" s="447" t="s">
        <v>2332</v>
      </c>
      <c r="B2142" s="448" t="s">
        <v>2762</v>
      </c>
      <c r="C2142" s="449" t="s">
        <v>2570</v>
      </c>
      <c r="D2142" s="450">
        <v>22.54</v>
      </c>
      <c r="E2142" s="450">
        <v>33.51</v>
      </c>
      <c r="F2142" s="450" t="s">
        <v>17813</v>
      </c>
    </row>
    <row r="2143" spans="1:6" ht="30" customHeight="1">
      <c r="A2143" s="447" t="s">
        <v>2333</v>
      </c>
      <c r="B2143" s="448" t="s">
        <v>2763</v>
      </c>
      <c r="C2143" s="449" t="s">
        <v>2570</v>
      </c>
      <c r="D2143" s="450">
        <v>91.56</v>
      </c>
      <c r="E2143" s="450">
        <v>39.03</v>
      </c>
      <c r="F2143" s="450" t="s">
        <v>17814</v>
      </c>
    </row>
    <row r="2144" spans="1:6" ht="30" customHeight="1">
      <c r="A2144" s="447">
        <v>72271</v>
      </c>
      <c r="B2144" s="448" t="s">
        <v>2764</v>
      </c>
      <c r="C2144" s="449" t="s">
        <v>2570</v>
      </c>
      <c r="D2144" s="450">
        <v>6.46</v>
      </c>
      <c r="E2144" s="450">
        <v>5.64</v>
      </c>
      <c r="F2144" s="450" t="s">
        <v>17812</v>
      </c>
    </row>
    <row r="2145" spans="1:6" ht="30" customHeight="1">
      <c r="A2145" s="447">
        <v>72272</v>
      </c>
      <c r="B2145" s="448" t="s">
        <v>2765</v>
      </c>
      <c r="C2145" s="449" t="s">
        <v>2570</v>
      </c>
      <c r="D2145" s="450">
        <v>7.88</v>
      </c>
      <c r="E2145" s="450">
        <v>5.63</v>
      </c>
      <c r="F2145" s="450" t="s">
        <v>11601</v>
      </c>
    </row>
    <row r="2146" spans="1:6" ht="30" customHeight="1">
      <c r="A2146" s="447">
        <v>83377</v>
      </c>
      <c r="B2146" s="448" t="s">
        <v>2766</v>
      </c>
      <c r="C2146" s="449" t="s">
        <v>2570</v>
      </c>
      <c r="D2146" s="450">
        <v>9.75</v>
      </c>
      <c r="E2146" s="450">
        <v>1.1399999999999999</v>
      </c>
      <c r="F2146" s="450" t="s">
        <v>17816</v>
      </c>
    </row>
    <row r="2147" spans="1:6">
      <c r="A2147" s="442"/>
      <c r="B2147" s="446" t="s">
        <v>1118</v>
      </c>
      <c r="C2147" s="444"/>
      <c r="D2147" s="445" t="s">
        <v>2587</v>
      </c>
      <c r="E2147" s="445" t="s">
        <v>2587</v>
      </c>
      <c r="F2147" s="445"/>
    </row>
    <row r="2148" spans="1:6">
      <c r="A2148" s="442"/>
      <c r="B2148" s="446" t="s">
        <v>2104</v>
      </c>
      <c r="C2148" s="444"/>
      <c r="D2148" s="445" t="s">
        <v>2587</v>
      </c>
      <c r="E2148" s="445" t="s">
        <v>2587</v>
      </c>
      <c r="F2148" s="445"/>
    </row>
    <row r="2149" spans="1:6" ht="30" customHeight="1">
      <c r="A2149" s="447">
        <v>91924</v>
      </c>
      <c r="B2149" s="448" t="s">
        <v>2767</v>
      </c>
      <c r="C2149" s="449" t="s">
        <v>2572</v>
      </c>
      <c r="D2149" s="450">
        <v>1.1300000000000001</v>
      </c>
      <c r="E2149" s="450">
        <v>0.69</v>
      </c>
      <c r="F2149" s="450" t="s">
        <v>11465</v>
      </c>
    </row>
    <row r="2150" spans="1:6" ht="30" customHeight="1">
      <c r="A2150" s="447">
        <v>91926</v>
      </c>
      <c r="B2150" s="448" t="s">
        <v>2768</v>
      </c>
      <c r="C2150" s="449" t="s">
        <v>2572</v>
      </c>
      <c r="D2150" s="450">
        <v>1.79</v>
      </c>
      <c r="E2150" s="450">
        <v>0.84</v>
      </c>
      <c r="F2150" s="450" t="s">
        <v>11704</v>
      </c>
    </row>
    <row r="2151" spans="1:6" ht="30" customHeight="1">
      <c r="A2151" s="447">
        <v>91928</v>
      </c>
      <c r="B2151" s="448" t="s">
        <v>2769</v>
      </c>
      <c r="C2151" s="449" t="s">
        <v>2572</v>
      </c>
      <c r="D2151" s="450">
        <v>3.04</v>
      </c>
      <c r="E2151" s="450">
        <v>1.1200000000000001</v>
      </c>
      <c r="F2151" s="450" t="s">
        <v>11477</v>
      </c>
    </row>
    <row r="2152" spans="1:6" ht="30" customHeight="1">
      <c r="A2152" s="447">
        <v>91930</v>
      </c>
      <c r="B2152" s="448" t="s">
        <v>2770</v>
      </c>
      <c r="C2152" s="449" t="s">
        <v>2572</v>
      </c>
      <c r="D2152" s="450">
        <v>4.2</v>
      </c>
      <c r="E2152" s="450">
        <v>1.47</v>
      </c>
      <c r="F2152" s="450" t="s">
        <v>12369</v>
      </c>
    </row>
    <row r="2153" spans="1:6" ht="30" customHeight="1">
      <c r="A2153" s="447">
        <v>91932</v>
      </c>
      <c r="B2153" s="448" t="s">
        <v>2771</v>
      </c>
      <c r="C2153" s="449" t="s">
        <v>2572</v>
      </c>
      <c r="D2153" s="450">
        <v>7.09</v>
      </c>
      <c r="E2153" s="450">
        <v>2.16</v>
      </c>
      <c r="F2153" s="450" t="s">
        <v>15101</v>
      </c>
    </row>
    <row r="2154" spans="1:6" ht="30" customHeight="1">
      <c r="A2154" s="447">
        <v>91934</v>
      </c>
      <c r="B2154" s="448" t="s">
        <v>2772</v>
      </c>
      <c r="C2154" s="449" t="s">
        <v>2572</v>
      </c>
      <c r="D2154" s="450">
        <v>10.87</v>
      </c>
      <c r="E2154" s="450">
        <v>3.24</v>
      </c>
      <c r="F2154" s="450" t="s">
        <v>14700</v>
      </c>
    </row>
    <row r="2155" spans="1:6" ht="30" customHeight="1">
      <c r="A2155" s="447">
        <v>92979</v>
      </c>
      <c r="B2155" s="448" t="s">
        <v>2773</v>
      </c>
      <c r="C2155" s="449" t="s">
        <v>2572</v>
      </c>
      <c r="D2155" s="450">
        <v>5.54</v>
      </c>
      <c r="E2155" s="450">
        <v>0.24</v>
      </c>
      <c r="F2155" s="450" t="s">
        <v>16017</v>
      </c>
    </row>
    <row r="2156" spans="1:6" ht="30" customHeight="1">
      <c r="A2156" s="447">
        <v>92981</v>
      </c>
      <c r="B2156" s="448" t="s">
        <v>2774</v>
      </c>
      <c r="C2156" s="449" t="s">
        <v>2572</v>
      </c>
      <c r="D2156" s="450">
        <v>8.52</v>
      </c>
      <c r="E2156" s="450">
        <v>0.34</v>
      </c>
      <c r="F2156" s="450" t="s">
        <v>13406</v>
      </c>
    </row>
    <row r="2157" spans="1:6" ht="30" customHeight="1">
      <c r="A2157" s="447">
        <v>92983</v>
      </c>
      <c r="B2157" s="448" t="s">
        <v>2775</v>
      </c>
      <c r="C2157" s="449" t="s">
        <v>2572</v>
      </c>
      <c r="D2157" s="450">
        <v>13.91</v>
      </c>
      <c r="E2157" s="450">
        <v>1.8</v>
      </c>
      <c r="F2157" s="450" t="s">
        <v>13719</v>
      </c>
    </row>
    <row r="2158" spans="1:6" ht="30" customHeight="1">
      <c r="A2158" s="447">
        <v>92985</v>
      </c>
      <c r="B2158" s="448" t="s">
        <v>2776</v>
      </c>
      <c r="C2158" s="449" t="s">
        <v>2572</v>
      </c>
      <c r="D2158" s="450">
        <v>18.98</v>
      </c>
      <c r="E2158" s="450">
        <v>2.0299999999999998</v>
      </c>
      <c r="F2158" s="450" t="s">
        <v>11279</v>
      </c>
    </row>
    <row r="2159" spans="1:6" ht="30" customHeight="1">
      <c r="A2159" s="447">
        <v>92987</v>
      </c>
      <c r="B2159" s="448" t="s">
        <v>2777</v>
      </c>
      <c r="C2159" s="449" t="s">
        <v>2572</v>
      </c>
      <c r="D2159" s="450">
        <v>27.65</v>
      </c>
      <c r="E2159" s="450">
        <v>2.42</v>
      </c>
      <c r="F2159" s="450" t="s">
        <v>17861</v>
      </c>
    </row>
    <row r="2160" spans="1:6" ht="30" customHeight="1">
      <c r="A2160" s="447">
        <v>92989</v>
      </c>
      <c r="B2160" s="448" t="s">
        <v>2778</v>
      </c>
      <c r="C2160" s="449" t="s">
        <v>2572</v>
      </c>
      <c r="D2160" s="450">
        <v>38.699999999999996</v>
      </c>
      <c r="E2160" s="450">
        <v>2.92</v>
      </c>
      <c r="F2160" s="450" t="s">
        <v>11584</v>
      </c>
    </row>
    <row r="2161" spans="1:6" ht="30" customHeight="1">
      <c r="A2161" s="447">
        <v>92991</v>
      </c>
      <c r="B2161" s="448" t="s">
        <v>2779</v>
      </c>
      <c r="C2161" s="449" t="s">
        <v>2572</v>
      </c>
      <c r="D2161" s="450">
        <v>50.61</v>
      </c>
      <c r="E2161" s="450">
        <v>3.58</v>
      </c>
      <c r="F2161" s="450" t="s">
        <v>17863</v>
      </c>
    </row>
    <row r="2162" spans="1:6" ht="30" customHeight="1">
      <c r="A2162" s="447">
        <v>92993</v>
      </c>
      <c r="B2162" s="448" t="s">
        <v>2780</v>
      </c>
      <c r="C2162" s="449" t="s">
        <v>2572</v>
      </c>
      <c r="D2162" s="450">
        <v>65.099999999999994</v>
      </c>
      <c r="E2162" s="450">
        <v>4.25</v>
      </c>
      <c r="F2162" s="450" t="s">
        <v>17864</v>
      </c>
    </row>
    <row r="2163" spans="1:6" ht="30" customHeight="1">
      <c r="A2163" s="447">
        <v>92995</v>
      </c>
      <c r="B2163" s="448" t="s">
        <v>4051</v>
      </c>
      <c r="C2163" s="449" t="s">
        <v>2572</v>
      </c>
      <c r="D2163" s="450">
        <v>81.180000000000007</v>
      </c>
      <c r="E2163" s="450">
        <v>4.99</v>
      </c>
      <c r="F2163" s="450" t="s">
        <v>17684</v>
      </c>
    </row>
    <row r="2164" spans="1:6" ht="30" customHeight="1">
      <c r="A2164" s="447">
        <v>92997</v>
      </c>
      <c r="B2164" s="448" t="s">
        <v>4052</v>
      </c>
      <c r="C2164" s="449" t="s">
        <v>2572</v>
      </c>
      <c r="D2164" s="450">
        <v>98.74</v>
      </c>
      <c r="E2164" s="450">
        <v>5.9</v>
      </c>
      <c r="F2164" s="450" t="s">
        <v>17867</v>
      </c>
    </row>
    <row r="2165" spans="1:6" ht="30" customHeight="1">
      <c r="A2165" s="447">
        <v>92999</v>
      </c>
      <c r="B2165" s="448" t="s">
        <v>4053</v>
      </c>
      <c r="C2165" s="449" t="s">
        <v>2572</v>
      </c>
      <c r="D2165" s="450">
        <v>130.29999999999998</v>
      </c>
      <c r="E2165" s="450">
        <v>7.34</v>
      </c>
      <c r="F2165" s="450" t="s">
        <v>14391</v>
      </c>
    </row>
    <row r="2166" spans="1:6" ht="30" customHeight="1">
      <c r="A2166" s="447">
        <v>93001</v>
      </c>
      <c r="B2166" s="448" t="s">
        <v>17870</v>
      </c>
      <c r="C2166" s="449" t="s">
        <v>2572</v>
      </c>
      <c r="D2166" s="450">
        <v>159.31</v>
      </c>
      <c r="E2166" s="450">
        <v>8.68</v>
      </c>
      <c r="F2166" s="450" t="s">
        <v>17871</v>
      </c>
    </row>
    <row r="2167" spans="1:6">
      <c r="A2167" s="442"/>
      <c r="B2167" s="446" t="s">
        <v>2105</v>
      </c>
      <c r="C2167" s="444"/>
      <c r="D2167" s="445" t="s">
        <v>2587</v>
      </c>
      <c r="E2167" s="445" t="s">
        <v>2587</v>
      </c>
      <c r="F2167" s="445"/>
    </row>
    <row r="2168" spans="1:6" ht="30" customHeight="1">
      <c r="A2168" s="447">
        <v>91925</v>
      </c>
      <c r="B2168" s="448" t="s">
        <v>4054</v>
      </c>
      <c r="C2168" s="449" t="s">
        <v>2572</v>
      </c>
      <c r="D2168" s="450">
        <v>1.8299999999999996</v>
      </c>
      <c r="E2168" s="450">
        <v>0.68</v>
      </c>
      <c r="F2168" s="450" t="s">
        <v>13387</v>
      </c>
    </row>
    <row r="2169" spans="1:6" ht="30" customHeight="1">
      <c r="A2169" s="447">
        <v>91927</v>
      </c>
      <c r="B2169" s="448" t="s">
        <v>4055</v>
      </c>
      <c r="C2169" s="449" t="s">
        <v>2572</v>
      </c>
      <c r="D2169" s="450">
        <v>2.5</v>
      </c>
      <c r="E2169" s="450">
        <v>0.84</v>
      </c>
      <c r="F2169" s="450" t="s">
        <v>12351</v>
      </c>
    </row>
    <row r="2170" spans="1:6" ht="30" customHeight="1">
      <c r="A2170" s="447">
        <v>91929</v>
      </c>
      <c r="B2170" s="448" t="s">
        <v>4056</v>
      </c>
      <c r="C2170" s="449" t="s">
        <v>2572</v>
      </c>
      <c r="D2170" s="450">
        <v>3.55</v>
      </c>
      <c r="E2170" s="450">
        <v>1.1200000000000001</v>
      </c>
      <c r="F2170" s="450" t="s">
        <v>13205</v>
      </c>
    </row>
    <row r="2171" spans="1:6" ht="30" customHeight="1">
      <c r="A2171" s="447">
        <v>91931</v>
      </c>
      <c r="B2171" s="448" t="s">
        <v>4057</v>
      </c>
      <c r="C2171" s="449" t="s">
        <v>2572</v>
      </c>
      <c r="D2171" s="450">
        <v>4.8100000000000005</v>
      </c>
      <c r="E2171" s="450">
        <v>1.47</v>
      </c>
      <c r="F2171" s="450" t="s">
        <v>11836</v>
      </c>
    </row>
    <row r="2172" spans="1:6" ht="30" customHeight="1">
      <c r="A2172" s="447">
        <v>91933</v>
      </c>
      <c r="B2172" s="448" t="s">
        <v>4058</v>
      </c>
      <c r="C2172" s="449" t="s">
        <v>2572</v>
      </c>
      <c r="D2172" s="450">
        <v>7.66</v>
      </c>
      <c r="E2172" s="450">
        <v>2.16</v>
      </c>
      <c r="F2172" s="450" t="s">
        <v>14492</v>
      </c>
    </row>
    <row r="2173" spans="1:6" ht="30" customHeight="1">
      <c r="A2173" s="447">
        <v>91935</v>
      </c>
      <c r="B2173" s="448" t="s">
        <v>4059</v>
      </c>
      <c r="C2173" s="449" t="s">
        <v>2572</v>
      </c>
      <c r="D2173" s="450">
        <v>11.7</v>
      </c>
      <c r="E2173" s="450">
        <v>3.23</v>
      </c>
      <c r="F2173" s="450" t="s">
        <v>17828</v>
      </c>
    </row>
    <row r="2174" spans="1:6" ht="30" customHeight="1">
      <c r="A2174" s="447">
        <v>92980</v>
      </c>
      <c r="B2174" s="448" t="s">
        <v>4060</v>
      </c>
      <c r="C2174" s="449" t="s">
        <v>2572</v>
      </c>
      <c r="D2174" s="450">
        <v>6.0299999999999994</v>
      </c>
      <c r="E2174" s="450">
        <v>0.24</v>
      </c>
      <c r="F2174" s="450" t="s">
        <v>12462</v>
      </c>
    </row>
    <row r="2175" spans="1:6" ht="30" customHeight="1">
      <c r="A2175" s="447">
        <v>92982</v>
      </c>
      <c r="B2175" s="448" t="s">
        <v>4061</v>
      </c>
      <c r="C2175" s="449" t="s">
        <v>2572</v>
      </c>
      <c r="D2175" s="450">
        <v>9.23</v>
      </c>
      <c r="E2175" s="450">
        <v>0.34</v>
      </c>
      <c r="F2175" s="450" t="s">
        <v>12223</v>
      </c>
    </row>
    <row r="2176" spans="1:6" ht="30" customHeight="1">
      <c r="A2176" s="447">
        <v>92984</v>
      </c>
      <c r="B2176" s="448" t="s">
        <v>4062</v>
      </c>
      <c r="C2176" s="449" t="s">
        <v>2572</v>
      </c>
      <c r="D2176" s="450">
        <v>14.309999999999999</v>
      </c>
      <c r="E2176" s="450">
        <v>1.8</v>
      </c>
      <c r="F2176" s="450" t="s">
        <v>14730</v>
      </c>
    </row>
    <row r="2177" spans="1:6" ht="30" customHeight="1">
      <c r="A2177" s="447">
        <v>92986</v>
      </c>
      <c r="B2177" s="448" t="s">
        <v>4063</v>
      </c>
      <c r="C2177" s="449" t="s">
        <v>2572</v>
      </c>
      <c r="D2177" s="450">
        <v>19.57</v>
      </c>
      <c r="E2177" s="450">
        <v>2.0299999999999998</v>
      </c>
      <c r="F2177" s="450" t="s">
        <v>17860</v>
      </c>
    </row>
    <row r="2178" spans="1:6" ht="30" customHeight="1">
      <c r="A2178" s="447">
        <v>92988</v>
      </c>
      <c r="B2178" s="448" t="s">
        <v>4064</v>
      </c>
      <c r="C2178" s="449" t="s">
        <v>2572</v>
      </c>
      <c r="D2178" s="450">
        <v>27.729999999999997</v>
      </c>
      <c r="E2178" s="450">
        <v>2.42</v>
      </c>
      <c r="F2178" s="450" t="s">
        <v>17862</v>
      </c>
    </row>
    <row r="2179" spans="1:6" ht="30" customHeight="1">
      <c r="A2179" s="447">
        <v>92990</v>
      </c>
      <c r="B2179" s="448" t="s">
        <v>4065</v>
      </c>
      <c r="C2179" s="449" t="s">
        <v>2572</v>
      </c>
      <c r="D2179" s="450">
        <v>38.229999999999997</v>
      </c>
      <c r="E2179" s="450">
        <v>2.92</v>
      </c>
      <c r="F2179" s="450" t="s">
        <v>15580</v>
      </c>
    </row>
    <row r="2180" spans="1:6" ht="30" customHeight="1">
      <c r="A2180" s="447">
        <v>92992</v>
      </c>
      <c r="B2180" s="448" t="s">
        <v>4066</v>
      </c>
      <c r="C2180" s="449" t="s">
        <v>2572</v>
      </c>
      <c r="D2180" s="450">
        <v>50.65</v>
      </c>
      <c r="E2180" s="450">
        <v>3.58</v>
      </c>
      <c r="F2180" s="450" t="s">
        <v>13088</v>
      </c>
    </row>
    <row r="2181" spans="1:6" ht="30" customHeight="1">
      <c r="A2181" s="447">
        <v>92994</v>
      </c>
      <c r="B2181" s="448" t="s">
        <v>4067</v>
      </c>
      <c r="C2181" s="449" t="s">
        <v>2572</v>
      </c>
      <c r="D2181" s="450">
        <v>65.77</v>
      </c>
      <c r="E2181" s="450">
        <v>4.25</v>
      </c>
      <c r="F2181" s="450" t="s">
        <v>17865</v>
      </c>
    </row>
    <row r="2182" spans="1:6" ht="30" customHeight="1">
      <c r="A2182" s="447">
        <v>92996</v>
      </c>
      <c r="B2182" s="448" t="s">
        <v>4068</v>
      </c>
      <c r="C2182" s="449" t="s">
        <v>2572</v>
      </c>
      <c r="D2182" s="450">
        <v>81.410000000000011</v>
      </c>
      <c r="E2182" s="450">
        <v>4.99</v>
      </c>
      <c r="F2182" s="450" t="s">
        <v>17866</v>
      </c>
    </row>
    <row r="2183" spans="1:6" ht="30" customHeight="1">
      <c r="A2183" s="447">
        <v>92998</v>
      </c>
      <c r="B2183" s="448" t="s">
        <v>4069</v>
      </c>
      <c r="C2183" s="449" t="s">
        <v>2572</v>
      </c>
      <c r="D2183" s="450">
        <v>99.74</v>
      </c>
      <c r="E2183" s="450">
        <v>5.9</v>
      </c>
      <c r="F2183" s="450" t="s">
        <v>17868</v>
      </c>
    </row>
    <row r="2184" spans="1:6" ht="30" customHeight="1">
      <c r="A2184" s="447">
        <v>93000</v>
      </c>
      <c r="B2184" s="448" t="s">
        <v>4070</v>
      </c>
      <c r="C2184" s="449" t="s">
        <v>2572</v>
      </c>
      <c r="D2184" s="450">
        <v>131.12</v>
      </c>
      <c r="E2184" s="450">
        <v>7.34</v>
      </c>
      <c r="F2184" s="450" t="s">
        <v>17869</v>
      </c>
    </row>
    <row r="2185" spans="1:6" ht="30" customHeight="1">
      <c r="A2185" s="447">
        <v>93002</v>
      </c>
      <c r="B2185" s="448" t="s">
        <v>4071</v>
      </c>
      <c r="C2185" s="449" t="s">
        <v>2572</v>
      </c>
      <c r="D2185" s="450">
        <v>163.9</v>
      </c>
      <c r="E2185" s="450">
        <v>8.68</v>
      </c>
      <c r="F2185" s="450" t="s">
        <v>17872</v>
      </c>
    </row>
    <row r="2186" spans="1:6">
      <c r="A2186" s="442"/>
      <c r="B2186" s="446" t="s">
        <v>2865</v>
      </c>
      <c r="C2186" s="444"/>
      <c r="D2186" s="445" t="s">
        <v>2587</v>
      </c>
      <c r="E2186" s="445" t="s">
        <v>2587</v>
      </c>
      <c r="F2186" s="445"/>
    </row>
    <row r="2187" spans="1:6">
      <c r="A2187" s="442"/>
      <c r="B2187" s="446" t="s">
        <v>1119</v>
      </c>
      <c r="C2187" s="444"/>
      <c r="D2187" s="445" t="s">
        <v>2587</v>
      </c>
      <c r="E2187" s="445" t="s">
        <v>2587</v>
      </c>
      <c r="F2187" s="445"/>
    </row>
    <row r="2188" spans="1:6">
      <c r="A2188" s="442"/>
      <c r="B2188" s="446" t="s">
        <v>2106</v>
      </c>
      <c r="C2188" s="444"/>
      <c r="D2188" s="445" t="s">
        <v>2587</v>
      </c>
      <c r="E2188" s="445" t="s">
        <v>2587</v>
      </c>
      <c r="F2188" s="445"/>
    </row>
    <row r="2189" spans="1:6" ht="30" customHeight="1">
      <c r="A2189" s="447">
        <v>95777</v>
      </c>
      <c r="B2189" s="448" t="s">
        <v>17880</v>
      </c>
      <c r="C2189" s="449" t="s">
        <v>2570</v>
      </c>
      <c r="D2189" s="450">
        <v>13.139999999999999</v>
      </c>
      <c r="E2189" s="450">
        <v>9.67</v>
      </c>
      <c r="F2189" s="450" t="s">
        <v>17881</v>
      </c>
    </row>
    <row r="2190" spans="1:6" ht="30" customHeight="1">
      <c r="A2190" s="447">
        <v>95778</v>
      </c>
      <c r="B2190" s="448" t="s">
        <v>17882</v>
      </c>
      <c r="C2190" s="449" t="s">
        <v>2570</v>
      </c>
      <c r="D2190" s="450">
        <v>13.69</v>
      </c>
      <c r="E2190" s="450">
        <v>9.67</v>
      </c>
      <c r="F2190" s="450" t="s">
        <v>16228</v>
      </c>
    </row>
    <row r="2191" spans="1:6" ht="30" customHeight="1">
      <c r="A2191" s="447">
        <v>95779</v>
      </c>
      <c r="B2191" s="448" t="s">
        <v>17883</v>
      </c>
      <c r="C2191" s="449" t="s">
        <v>2570</v>
      </c>
      <c r="D2191" s="450">
        <v>11.83</v>
      </c>
      <c r="E2191" s="450">
        <v>9.67</v>
      </c>
      <c r="F2191" s="450" t="s">
        <v>17884</v>
      </c>
    </row>
    <row r="2192" spans="1:6" ht="30" customHeight="1">
      <c r="A2192" s="447">
        <v>95787</v>
      </c>
      <c r="B2192" s="448" t="s">
        <v>17891</v>
      </c>
      <c r="C2192" s="449" t="s">
        <v>2570</v>
      </c>
      <c r="D2192" s="450">
        <v>12.41</v>
      </c>
      <c r="E2192" s="450">
        <v>10.64</v>
      </c>
      <c r="F2192" s="450" t="s">
        <v>13740</v>
      </c>
    </row>
    <row r="2193" spans="1:6" ht="30" customHeight="1">
      <c r="A2193" s="447">
        <v>95795</v>
      </c>
      <c r="B2193" s="448" t="s">
        <v>17895</v>
      </c>
      <c r="C2193" s="449" t="s">
        <v>2570</v>
      </c>
      <c r="D2193" s="450">
        <v>14.32</v>
      </c>
      <c r="E2193" s="450">
        <v>12.3</v>
      </c>
      <c r="F2193" s="450" t="s">
        <v>17896</v>
      </c>
    </row>
    <row r="2194" spans="1:6" ht="30" customHeight="1">
      <c r="A2194" s="447">
        <v>95801</v>
      </c>
      <c r="B2194" s="448" t="s">
        <v>17900</v>
      </c>
      <c r="C2194" s="449" t="s">
        <v>2570</v>
      </c>
      <c r="D2194" s="450">
        <v>17.950000000000003</v>
      </c>
      <c r="E2194" s="450">
        <v>13.99</v>
      </c>
      <c r="F2194" s="450" t="s">
        <v>17901</v>
      </c>
    </row>
    <row r="2195" spans="1:6" ht="30" customHeight="1">
      <c r="A2195" s="447">
        <v>95780</v>
      </c>
      <c r="B2195" s="448" t="s">
        <v>17885</v>
      </c>
      <c r="C2195" s="449" t="s">
        <v>2570</v>
      </c>
      <c r="D2195" s="450">
        <v>15.870000000000001</v>
      </c>
      <c r="E2195" s="450">
        <v>10.039999999999999</v>
      </c>
      <c r="F2195" s="450" t="s">
        <v>14823</v>
      </c>
    </row>
    <row r="2196" spans="1:6" ht="30" customHeight="1">
      <c r="A2196" s="447">
        <v>95781</v>
      </c>
      <c r="B2196" s="448" t="s">
        <v>17886</v>
      </c>
      <c r="C2196" s="449" t="s">
        <v>2570</v>
      </c>
      <c r="D2196" s="450">
        <v>16.28</v>
      </c>
      <c r="E2196" s="450">
        <v>10.039999999999999</v>
      </c>
      <c r="F2196" s="450" t="s">
        <v>17887</v>
      </c>
    </row>
    <row r="2197" spans="1:6" ht="30" customHeight="1">
      <c r="A2197" s="447">
        <v>95782</v>
      </c>
      <c r="B2197" s="448" t="s">
        <v>17888</v>
      </c>
      <c r="C2197" s="449" t="s">
        <v>2570</v>
      </c>
      <c r="D2197" s="450">
        <v>17.36</v>
      </c>
      <c r="E2197" s="450">
        <v>10.039999999999999</v>
      </c>
      <c r="F2197" s="450" t="s">
        <v>14166</v>
      </c>
    </row>
    <row r="2198" spans="1:6" ht="30" customHeight="1">
      <c r="A2198" s="447">
        <v>95789</v>
      </c>
      <c r="B2198" s="448" t="s">
        <v>17892</v>
      </c>
      <c r="C2198" s="449" t="s">
        <v>2570</v>
      </c>
      <c r="D2198" s="450">
        <v>17.310000000000002</v>
      </c>
      <c r="E2198" s="450">
        <v>11.22</v>
      </c>
      <c r="F2198" s="450" t="s">
        <v>11919</v>
      </c>
    </row>
    <row r="2199" spans="1:6" ht="30" customHeight="1">
      <c r="A2199" s="447">
        <v>95796</v>
      </c>
      <c r="B2199" s="448" t="s">
        <v>17897</v>
      </c>
      <c r="C2199" s="449" t="s">
        <v>2570</v>
      </c>
      <c r="D2199" s="450">
        <v>20.43</v>
      </c>
      <c r="E2199" s="450">
        <v>13.15</v>
      </c>
      <c r="F2199" s="450" t="s">
        <v>17898</v>
      </c>
    </row>
    <row r="2200" spans="1:6" ht="30" customHeight="1">
      <c r="A2200" s="447">
        <v>95802</v>
      </c>
      <c r="B2200" s="448" t="s">
        <v>17902</v>
      </c>
      <c r="C2200" s="449" t="s">
        <v>2570</v>
      </c>
      <c r="D2200" s="450">
        <v>20.53</v>
      </c>
      <c r="E2200" s="450">
        <v>15.11</v>
      </c>
      <c r="F2200" s="450" t="s">
        <v>17903</v>
      </c>
    </row>
    <row r="2201" spans="1:6" ht="30" customHeight="1">
      <c r="A2201" s="447">
        <v>95785</v>
      </c>
      <c r="B2201" s="448" t="s">
        <v>17889</v>
      </c>
      <c r="C2201" s="449" t="s">
        <v>2570</v>
      </c>
      <c r="D2201" s="450">
        <v>20.560000000000002</v>
      </c>
      <c r="E2201" s="450">
        <v>10.58</v>
      </c>
      <c r="F2201" s="450" t="s">
        <v>17890</v>
      </c>
    </row>
    <row r="2202" spans="1:6" ht="30" customHeight="1">
      <c r="A2202" s="447">
        <v>95791</v>
      </c>
      <c r="B2202" s="448" t="s">
        <v>17893</v>
      </c>
      <c r="C2202" s="449" t="s">
        <v>2570</v>
      </c>
      <c r="D2202" s="450">
        <v>24.72</v>
      </c>
      <c r="E2202" s="450">
        <v>11.99</v>
      </c>
      <c r="F2202" s="450" t="s">
        <v>17894</v>
      </c>
    </row>
    <row r="2203" spans="1:6" ht="30" customHeight="1">
      <c r="A2203" s="447">
        <v>95797</v>
      </c>
      <c r="B2203" s="448" t="s">
        <v>17899</v>
      </c>
      <c r="C2203" s="449" t="s">
        <v>2570</v>
      </c>
      <c r="D2203" s="450">
        <v>28.28</v>
      </c>
      <c r="E2203" s="450">
        <v>14.36</v>
      </c>
      <c r="F2203" s="450" t="s">
        <v>13812</v>
      </c>
    </row>
    <row r="2204" spans="1:6" ht="30" customHeight="1">
      <c r="A2204" s="447">
        <v>95803</v>
      </c>
      <c r="B2204" s="448" t="s">
        <v>17904</v>
      </c>
      <c r="C2204" s="449" t="s">
        <v>2570</v>
      </c>
      <c r="D2204" s="450">
        <v>30.46</v>
      </c>
      <c r="E2204" s="450">
        <v>16.75</v>
      </c>
      <c r="F2204" s="450" t="s">
        <v>17905</v>
      </c>
    </row>
    <row r="2205" spans="1:6">
      <c r="A2205" s="442"/>
      <c r="B2205" s="446" t="s">
        <v>2107</v>
      </c>
      <c r="C2205" s="444"/>
      <c r="D2205" s="445" t="s">
        <v>2587</v>
      </c>
      <c r="E2205" s="445" t="s">
        <v>2587</v>
      </c>
      <c r="F2205" s="445"/>
    </row>
    <row r="2206" spans="1:6" ht="30" customHeight="1">
      <c r="A2206" s="447">
        <v>95804</v>
      </c>
      <c r="B2206" s="448" t="s">
        <v>3643</v>
      </c>
      <c r="C2206" s="449" t="s">
        <v>2570</v>
      </c>
      <c r="D2206" s="450">
        <v>9.85</v>
      </c>
      <c r="E2206" s="450">
        <v>8.0299999999999994</v>
      </c>
      <c r="F2206" s="450" t="s">
        <v>17325</v>
      </c>
    </row>
    <row r="2207" spans="1:6" ht="30" customHeight="1">
      <c r="A2207" s="447">
        <v>95805</v>
      </c>
      <c r="B2207" s="448" t="s">
        <v>3644</v>
      </c>
      <c r="C2207" s="449" t="s">
        <v>2570</v>
      </c>
      <c r="D2207" s="450">
        <v>9.8999999999999986</v>
      </c>
      <c r="E2207" s="450">
        <v>8.16</v>
      </c>
      <c r="F2207" s="450" t="s">
        <v>17906</v>
      </c>
    </row>
    <row r="2208" spans="1:6" ht="30" customHeight="1">
      <c r="A2208" s="447">
        <v>95806</v>
      </c>
      <c r="B2208" s="448" t="s">
        <v>3645</v>
      </c>
      <c r="C2208" s="449" t="s">
        <v>2570</v>
      </c>
      <c r="D2208" s="450">
        <v>10.280000000000001</v>
      </c>
      <c r="E2208" s="450">
        <v>8.34</v>
      </c>
      <c r="F2208" s="450" t="s">
        <v>17907</v>
      </c>
    </row>
    <row r="2209" spans="1:6" ht="30" customHeight="1">
      <c r="A2209" s="447">
        <v>95807</v>
      </c>
      <c r="B2209" s="448" t="s">
        <v>3646</v>
      </c>
      <c r="C2209" s="449" t="s">
        <v>2570</v>
      </c>
      <c r="D2209" s="450">
        <v>11.1</v>
      </c>
      <c r="E2209" s="450">
        <v>9.5299999999999994</v>
      </c>
      <c r="F2209" s="450" t="s">
        <v>17908</v>
      </c>
    </row>
    <row r="2210" spans="1:6" ht="30" customHeight="1">
      <c r="A2210" s="447">
        <v>95808</v>
      </c>
      <c r="B2210" s="448" t="s">
        <v>3647</v>
      </c>
      <c r="C2210" s="449" t="s">
        <v>2570</v>
      </c>
      <c r="D2210" s="450">
        <v>11.24</v>
      </c>
      <c r="E2210" s="450">
        <v>9.94</v>
      </c>
      <c r="F2210" s="450" t="s">
        <v>12356</v>
      </c>
    </row>
    <row r="2211" spans="1:6" ht="30" customHeight="1">
      <c r="A2211" s="447">
        <v>95809</v>
      </c>
      <c r="B2211" s="448" t="s">
        <v>3648</v>
      </c>
      <c r="C2211" s="449" t="s">
        <v>2570</v>
      </c>
      <c r="D2211" s="450">
        <v>12.629999999999999</v>
      </c>
      <c r="E2211" s="450">
        <v>10.5</v>
      </c>
      <c r="F2211" s="450" t="s">
        <v>17815</v>
      </c>
    </row>
    <row r="2212" spans="1:6" ht="30" customHeight="1">
      <c r="A2212" s="447">
        <v>95810</v>
      </c>
      <c r="B2212" s="448" t="s">
        <v>3649</v>
      </c>
      <c r="C2212" s="449" t="s">
        <v>2570</v>
      </c>
      <c r="D2212" s="450">
        <v>8.08</v>
      </c>
      <c r="E2212" s="450">
        <v>2.2799999999999998</v>
      </c>
      <c r="F2212" s="450" t="s">
        <v>13784</v>
      </c>
    </row>
    <row r="2213" spans="1:6" ht="30" customHeight="1">
      <c r="A2213" s="447">
        <v>95811</v>
      </c>
      <c r="B2213" s="448" t="s">
        <v>3650</v>
      </c>
      <c r="C2213" s="449" t="s">
        <v>2570</v>
      </c>
      <c r="D2213" s="450">
        <v>8.2100000000000009</v>
      </c>
      <c r="E2213" s="450">
        <v>2.69</v>
      </c>
      <c r="F2213" s="450" t="s">
        <v>11852</v>
      </c>
    </row>
    <row r="2214" spans="1:6" ht="30" customHeight="1">
      <c r="A2214" s="447">
        <v>95812</v>
      </c>
      <c r="B2214" s="448" t="s">
        <v>3651</v>
      </c>
      <c r="C2214" s="449" t="s">
        <v>2570</v>
      </c>
      <c r="D2214" s="450">
        <v>9.61</v>
      </c>
      <c r="E2214" s="450">
        <v>3.24</v>
      </c>
      <c r="F2214" s="450" t="s">
        <v>14135</v>
      </c>
    </row>
    <row r="2215" spans="1:6" ht="30" customHeight="1">
      <c r="A2215" s="447">
        <v>95813</v>
      </c>
      <c r="B2215" s="448" t="s">
        <v>3652</v>
      </c>
      <c r="C2215" s="449" t="s">
        <v>2570</v>
      </c>
      <c r="D2215" s="450">
        <v>9.25</v>
      </c>
      <c r="E2215" s="450">
        <v>3.42</v>
      </c>
      <c r="F2215" s="450" t="s">
        <v>17909</v>
      </c>
    </row>
    <row r="2216" spans="1:6" ht="30" customHeight="1">
      <c r="A2216" s="447">
        <v>95814</v>
      </c>
      <c r="B2216" s="448" t="s">
        <v>3653</v>
      </c>
      <c r="C2216" s="449" t="s">
        <v>2570</v>
      </c>
      <c r="D2216" s="450">
        <v>9.4600000000000009</v>
      </c>
      <c r="E2216" s="450">
        <v>4.03</v>
      </c>
      <c r="F2216" s="450" t="s">
        <v>12737</v>
      </c>
    </row>
    <row r="2217" spans="1:6" ht="30" customHeight="1">
      <c r="A2217" s="447">
        <v>95815</v>
      </c>
      <c r="B2217" s="448" t="s">
        <v>3654</v>
      </c>
      <c r="C2217" s="449" t="s">
        <v>2570</v>
      </c>
      <c r="D2217" s="450">
        <v>12.309999999999999</v>
      </c>
      <c r="E2217" s="450">
        <v>4.87</v>
      </c>
      <c r="F2217" s="450" t="s">
        <v>15032</v>
      </c>
    </row>
    <row r="2218" spans="1:6" ht="30" customHeight="1">
      <c r="A2218" s="447">
        <v>95816</v>
      </c>
      <c r="B2218" s="448" t="s">
        <v>3655</v>
      </c>
      <c r="C2218" s="449" t="s">
        <v>2570</v>
      </c>
      <c r="D2218" s="450">
        <v>13.629999999999999</v>
      </c>
      <c r="E2218" s="450">
        <v>11.8</v>
      </c>
      <c r="F2218" s="450" t="s">
        <v>17910</v>
      </c>
    </row>
    <row r="2219" spans="1:6" ht="30" customHeight="1">
      <c r="A2219" s="447">
        <v>95817</v>
      </c>
      <c r="B2219" s="448" t="s">
        <v>3656</v>
      </c>
      <c r="C2219" s="449" t="s">
        <v>2570</v>
      </c>
      <c r="D2219" s="450">
        <v>13.610000000000001</v>
      </c>
      <c r="E2219" s="450">
        <v>12.6</v>
      </c>
      <c r="F2219" s="450" t="s">
        <v>17911</v>
      </c>
    </row>
    <row r="2220" spans="1:6" ht="30" customHeight="1">
      <c r="A2220" s="447">
        <v>95818</v>
      </c>
      <c r="B2220" s="448" t="s">
        <v>3657</v>
      </c>
      <c r="C2220" s="449" t="s">
        <v>2570</v>
      </c>
      <c r="D2220" s="450">
        <v>17.47</v>
      </c>
      <c r="E2220" s="450">
        <v>13.71</v>
      </c>
      <c r="F2220" s="450" t="s">
        <v>17912</v>
      </c>
    </row>
    <row r="2221" spans="1:6">
      <c r="A2221" s="442"/>
      <c r="B2221" s="446" t="s">
        <v>1130</v>
      </c>
      <c r="C2221" s="444"/>
      <c r="D2221" s="445" t="s">
        <v>2587</v>
      </c>
      <c r="E2221" s="445" t="s">
        <v>2587</v>
      </c>
      <c r="F2221" s="445"/>
    </row>
    <row r="2222" spans="1:6">
      <c r="A2222" s="442"/>
      <c r="B2222" s="446" t="s">
        <v>34</v>
      </c>
      <c r="C2222" s="444"/>
      <c r="D2222" s="445" t="s">
        <v>2587</v>
      </c>
      <c r="E2222" s="445" t="s">
        <v>2587</v>
      </c>
      <c r="F2222" s="445"/>
    </row>
    <row r="2223" spans="1:6">
      <c r="A2223" s="442"/>
      <c r="B2223" s="446" t="s">
        <v>35</v>
      </c>
      <c r="C2223" s="444"/>
      <c r="D2223" s="445" t="s">
        <v>2587</v>
      </c>
      <c r="E2223" s="445" t="s">
        <v>2587</v>
      </c>
      <c r="F2223" s="445"/>
    </row>
    <row r="2224" spans="1:6">
      <c r="A2224" s="442"/>
      <c r="B2224" s="446" t="s">
        <v>1131</v>
      </c>
      <c r="C2224" s="444"/>
      <c r="D2224" s="445" t="s">
        <v>2587</v>
      </c>
      <c r="E2224" s="445" t="s">
        <v>2587</v>
      </c>
      <c r="F2224" s="445"/>
    </row>
    <row r="2225" spans="1:6" ht="30" customHeight="1">
      <c r="A2225" s="447">
        <v>91937</v>
      </c>
      <c r="B2225" s="448" t="s">
        <v>3660</v>
      </c>
      <c r="C2225" s="449" t="s">
        <v>2570</v>
      </c>
      <c r="D2225" s="450">
        <v>4.2300000000000004</v>
      </c>
      <c r="E2225" s="450">
        <v>4.07</v>
      </c>
      <c r="F2225" s="450" t="s">
        <v>17875</v>
      </c>
    </row>
    <row r="2226" spans="1:6" ht="30" customHeight="1">
      <c r="A2226" s="447">
        <v>92866</v>
      </c>
      <c r="B2226" s="448" t="s">
        <v>3668</v>
      </c>
      <c r="C2226" s="449" t="s">
        <v>2570</v>
      </c>
      <c r="D2226" s="450">
        <v>2.5</v>
      </c>
      <c r="E2226" s="450">
        <v>4.1100000000000003</v>
      </c>
      <c r="F2226" s="450" t="s">
        <v>17878</v>
      </c>
    </row>
    <row r="2227" spans="1:6" ht="30" customHeight="1">
      <c r="A2227" s="447">
        <v>91936</v>
      </c>
      <c r="B2227" s="448" t="s">
        <v>3659</v>
      </c>
      <c r="C2227" s="449" t="s">
        <v>2570</v>
      </c>
      <c r="D2227" s="450">
        <v>5.4899999999999993</v>
      </c>
      <c r="E2227" s="450">
        <v>4.05</v>
      </c>
      <c r="F2227" s="450" t="s">
        <v>17874</v>
      </c>
    </row>
    <row r="2228" spans="1:6" ht="30" customHeight="1">
      <c r="A2228" s="447">
        <v>92865</v>
      </c>
      <c r="B2228" s="448" t="s">
        <v>3667</v>
      </c>
      <c r="C2228" s="449" t="s">
        <v>2570</v>
      </c>
      <c r="D2228" s="450">
        <v>3.5700000000000003</v>
      </c>
      <c r="E2228" s="450">
        <v>4.09</v>
      </c>
      <c r="F2228" s="450" t="s">
        <v>12436</v>
      </c>
    </row>
    <row r="2229" spans="1:6" ht="30" customHeight="1">
      <c r="A2229" s="447">
        <v>91939</v>
      </c>
      <c r="B2229" s="448" t="s">
        <v>3661</v>
      </c>
      <c r="C2229" s="449" t="s">
        <v>2570</v>
      </c>
      <c r="D2229" s="450">
        <v>7.16</v>
      </c>
      <c r="E2229" s="450">
        <v>14.75</v>
      </c>
      <c r="F2229" s="450" t="s">
        <v>12984</v>
      </c>
    </row>
    <row r="2230" spans="1:6" ht="30" customHeight="1">
      <c r="A2230" s="447">
        <v>91940</v>
      </c>
      <c r="B2230" s="448" t="s">
        <v>3662</v>
      </c>
      <c r="C2230" s="449" t="s">
        <v>2570</v>
      </c>
      <c r="D2230" s="450">
        <v>4.29</v>
      </c>
      <c r="E2230" s="450">
        <v>7.13</v>
      </c>
      <c r="F2230" s="450" t="s">
        <v>14538</v>
      </c>
    </row>
    <row r="2231" spans="1:6" ht="30" customHeight="1">
      <c r="A2231" s="447">
        <v>91941</v>
      </c>
      <c r="B2231" s="448" t="s">
        <v>3663</v>
      </c>
      <c r="C2231" s="449" t="s">
        <v>2570</v>
      </c>
      <c r="D2231" s="450">
        <v>3.2300000000000004</v>
      </c>
      <c r="E2231" s="450">
        <v>4.2699999999999996</v>
      </c>
      <c r="F2231" s="450" t="s">
        <v>12054</v>
      </c>
    </row>
    <row r="2232" spans="1:6" ht="30" customHeight="1">
      <c r="A2232" s="447">
        <v>91942</v>
      </c>
      <c r="B2232" s="448" t="s">
        <v>3664</v>
      </c>
      <c r="C2232" s="449" t="s">
        <v>2570</v>
      </c>
      <c r="D2232" s="450">
        <v>9.5799999999999983</v>
      </c>
      <c r="E2232" s="450">
        <v>16.98</v>
      </c>
      <c r="F2232" s="450" t="s">
        <v>17876</v>
      </c>
    </row>
    <row r="2233" spans="1:6" ht="30" customHeight="1">
      <c r="A2233" s="447">
        <v>91943</v>
      </c>
      <c r="B2233" s="448" t="s">
        <v>3665</v>
      </c>
      <c r="C2233" s="449" t="s">
        <v>2570</v>
      </c>
      <c r="D2233" s="450">
        <v>6.3000000000000007</v>
      </c>
      <c r="E2233" s="450">
        <v>8.18</v>
      </c>
      <c r="F2233" s="450" t="s">
        <v>17877</v>
      </c>
    </row>
    <row r="2234" spans="1:6" ht="30" customHeight="1">
      <c r="A2234" s="447">
        <v>91944</v>
      </c>
      <c r="B2234" s="448" t="s">
        <v>3666</v>
      </c>
      <c r="C2234" s="449" t="s">
        <v>2570</v>
      </c>
      <c r="D2234" s="450">
        <v>5.1000000000000005</v>
      </c>
      <c r="E2234" s="450">
        <v>4.87</v>
      </c>
      <c r="F2234" s="450" t="s">
        <v>13424</v>
      </c>
    </row>
    <row r="2235" spans="1:6" ht="30" customHeight="1">
      <c r="A2235" s="447">
        <v>92867</v>
      </c>
      <c r="B2235" s="448" t="s">
        <v>3669</v>
      </c>
      <c r="C2235" s="449" t="s">
        <v>2570</v>
      </c>
      <c r="D2235" s="450">
        <v>6.629999999999999</v>
      </c>
      <c r="E2235" s="450">
        <v>14.75</v>
      </c>
      <c r="F2235" s="450" t="s">
        <v>17799</v>
      </c>
    </row>
    <row r="2236" spans="1:6" ht="30" customHeight="1">
      <c r="A2236" s="447">
        <v>92868</v>
      </c>
      <c r="B2236" s="448" t="s">
        <v>3670</v>
      </c>
      <c r="C2236" s="449" t="s">
        <v>2570</v>
      </c>
      <c r="D2236" s="450">
        <v>3.7500000000000009</v>
      </c>
      <c r="E2236" s="450">
        <v>7.14</v>
      </c>
      <c r="F2236" s="450" t="s">
        <v>17816</v>
      </c>
    </row>
    <row r="2237" spans="1:6" ht="30" customHeight="1">
      <c r="A2237" s="447">
        <v>92869</v>
      </c>
      <c r="B2237" s="448" t="s">
        <v>3671</v>
      </c>
      <c r="C2237" s="449" t="s">
        <v>2570</v>
      </c>
      <c r="D2237" s="450">
        <v>2.6899999999999995</v>
      </c>
      <c r="E2237" s="450">
        <v>4.28</v>
      </c>
      <c r="F2237" s="450" t="s">
        <v>12491</v>
      </c>
    </row>
    <row r="2238" spans="1:6" ht="30" customHeight="1">
      <c r="A2238" s="447">
        <v>92870</v>
      </c>
      <c r="B2238" s="448" t="s">
        <v>3672</v>
      </c>
      <c r="C2238" s="449" t="s">
        <v>2570</v>
      </c>
      <c r="D2238" s="450">
        <v>8.6300000000000026</v>
      </c>
      <c r="E2238" s="450">
        <v>16.989999999999998</v>
      </c>
      <c r="F2238" s="450" t="s">
        <v>14005</v>
      </c>
    </row>
    <row r="2239" spans="1:6" ht="30" customHeight="1">
      <c r="A2239" s="447">
        <v>92871</v>
      </c>
      <c r="B2239" s="448" t="s">
        <v>3673</v>
      </c>
      <c r="C2239" s="449" t="s">
        <v>2570</v>
      </c>
      <c r="D2239" s="450">
        <v>5.35</v>
      </c>
      <c r="E2239" s="450">
        <v>8.19</v>
      </c>
      <c r="F2239" s="450" t="s">
        <v>11526</v>
      </c>
    </row>
    <row r="2240" spans="1:6" ht="30" customHeight="1">
      <c r="A2240" s="447">
        <v>92872</v>
      </c>
      <c r="B2240" s="448" t="s">
        <v>4112</v>
      </c>
      <c r="C2240" s="449" t="s">
        <v>2570</v>
      </c>
      <c r="D2240" s="450">
        <v>4.1399999999999997</v>
      </c>
      <c r="E2240" s="450">
        <v>4.8899999999999997</v>
      </c>
      <c r="F2240" s="450" t="s">
        <v>17879</v>
      </c>
    </row>
    <row r="2241" spans="1:6" ht="30" customHeight="1">
      <c r="A2241" s="447">
        <v>91945</v>
      </c>
      <c r="B2241" s="448" t="s">
        <v>4113</v>
      </c>
      <c r="C2241" s="449" t="s">
        <v>2570</v>
      </c>
      <c r="D2241" s="450">
        <v>4.4700000000000006</v>
      </c>
      <c r="E2241" s="450">
        <v>3.03</v>
      </c>
      <c r="F2241" s="450" t="s">
        <v>12054</v>
      </c>
    </row>
    <row r="2242" spans="1:6" ht="30" customHeight="1">
      <c r="A2242" s="447">
        <v>91946</v>
      </c>
      <c r="B2242" s="448" t="s">
        <v>4114</v>
      </c>
      <c r="C2242" s="449" t="s">
        <v>2570</v>
      </c>
      <c r="D2242" s="450">
        <v>4.1900000000000004</v>
      </c>
      <c r="E2242" s="450">
        <v>2.0499999999999998</v>
      </c>
      <c r="F2242" s="450" t="s">
        <v>11431</v>
      </c>
    </row>
    <row r="2243" spans="1:6" ht="30" customHeight="1">
      <c r="A2243" s="447">
        <v>91947</v>
      </c>
      <c r="B2243" s="448" t="s">
        <v>4115</v>
      </c>
      <c r="C2243" s="449" t="s">
        <v>2570</v>
      </c>
      <c r="D2243" s="450">
        <v>4</v>
      </c>
      <c r="E2243" s="450">
        <v>1.46</v>
      </c>
      <c r="F2243" s="450" t="s">
        <v>11908</v>
      </c>
    </row>
    <row r="2244" spans="1:6" ht="30" customHeight="1">
      <c r="A2244" s="447">
        <v>91949</v>
      </c>
      <c r="B2244" s="448" t="s">
        <v>4116</v>
      </c>
      <c r="C2244" s="449" t="s">
        <v>2570</v>
      </c>
      <c r="D2244" s="450">
        <v>7.8699999999999992</v>
      </c>
      <c r="E2244" s="450">
        <v>3.57</v>
      </c>
      <c r="F2244" s="450" t="s">
        <v>14855</v>
      </c>
    </row>
    <row r="2245" spans="1:6" ht="30" customHeight="1">
      <c r="A2245" s="447">
        <v>91950</v>
      </c>
      <c r="B2245" s="448" t="s">
        <v>4117</v>
      </c>
      <c r="C2245" s="449" t="s">
        <v>2570</v>
      </c>
      <c r="D2245" s="450">
        <v>7.51</v>
      </c>
      <c r="E2245" s="450">
        <v>2.41</v>
      </c>
      <c r="F2245" s="450" t="s">
        <v>17966</v>
      </c>
    </row>
    <row r="2246" spans="1:6" ht="30" customHeight="1">
      <c r="A2246" s="447">
        <v>91951</v>
      </c>
      <c r="B2246" s="448" t="s">
        <v>4118</v>
      </c>
      <c r="C2246" s="449" t="s">
        <v>2570</v>
      </c>
      <c r="D2246" s="450">
        <v>7.29</v>
      </c>
      <c r="E2246" s="450">
        <v>1.71</v>
      </c>
      <c r="F2246" s="450" t="s">
        <v>12522</v>
      </c>
    </row>
    <row r="2247" spans="1:6" ht="15" customHeight="1">
      <c r="A2247" s="447">
        <v>68066</v>
      </c>
      <c r="B2247" s="448" t="s">
        <v>3658</v>
      </c>
      <c r="C2247" s="449" t="s">
        <v>2570</v>
      </c>
      <c r="D2247" s="450">
        <v>80.41</v>
      </c>
      <c r="E2247" s="450">
        <v>37.1</v>
      </c>
      <c r="F2247" s="450" t="s">
        <v>17931</v>
      </c>
    </row>
    <row r="2248" spans="1:6" ht="15" customHeight="1">
      <c r="A2248" s="447">
        <v>83446</v>
      </c>
      <c r="B2248" s="448" t="s">
        <v>1351</v>
      </c>
      <c r="C2248" s="449" t="s">
        <v>2570</v>
      </c>
      <c r="D2248" s="450">
        <v>75.14</v>
      </c>
      <c r="E2248" s="450">
        <v>78.61</v>
      </c>
      <c r="F2248" s="450" t="s">
        <v>17873</v>
      </c>
    </row>
    <row r="2249" spans="1:6" ht="30" customHeight="1">
      <c r="A2249" s="447">
        <v>97886</v>
      </c>
      <c r="B2249" s="448" t="s">
        <v>17913</v>
      </c>
      <c r="C2249" s="449" t="s">
        <v>2570</v>
      </c>
      <c r="D2249" s="450">
        <v>56.900000000000006</v>
      </c>
      <c r="E2249" s="450">
        <v>68.05</v>
      </c>
      <c r="F2249" s="450" t="s">
        <v>17914</v>
      </c>
    </row>
    <row r="2250" spans="1:6" ht="30" customHeight="1">
      <c r="A2250" s="447">
        <v>97887</v>
      </c>
      <c r="B2250" s="448" t="s">
        <v>17915</v>
      </c>
      <c r="C2250" s="449" t="s">
        <v>2570</v>
      </c>
      <c r="D2250" s="450">
        <v>90.18</v>
      </c>
      <c r="E2250" s="450">
        <v>107.16</v>
      </c>
      <c r="F2250" s="450" t="s">
        <v>17916</v>
      </c>
    </row>
    <row r="2251" spans="1:6" ht="30" customHeight="1">
      <c r="A2251" s="447">
        <v>97888</v>
      </c>
      <c r="B2251" s="448" t="s">
        <v>17917</v>
      </c>
      <c r="C2251" s="449" t="s">
        <v>2570</v>
      </c>
      <c r="D2251" s="450">
        <v>179.09</v>
      </c>
      <c r="E2251" s="450">
        <v>200.09</v>
      </c>
      <c r="F2251" s="450" t="s">
        <v>17918</v>
      </c>
    </row>
    <row r="2252" spans="1:6" ht="30" customHeight="1">
      <c r="A2252" s="447">
        <v>97889</v>
      </c>
      <c r="B2252" s="448" t="s">
        <v>17919</v>
      </c>
      <c r="C2252" s="449" t="s">
        <v>2570</v>
      </c>
      <c r="D2252" s="450">
        <v>240.57999999999998</v>
      </c>
      <c r="E2252" s="450">
        <v>267.35000000000002</v>
      </c>
      <c r="F2252" s="450" t="s">
        <v>17920</v>
      </c>
    </row>
    <row r="2253" spans="1:6" ht="30" customHeight="1">
      <c r="A2253" s="447">
        <v>97890</v>
      </c>
      <c r="B2253" s="448" t="s">
        <v>17921</v>
      </c>
      <c r="C2253" s="449" t="s">
        <v>2570</v>
      </c>
      <c r="D2253" s="450">
        <v>290.70999999999998</v>
      </c>
      <c r="E2253" s="450">
        <v>286.92</v>
      </c>
      <c r="F2253" s="450" t="s">
        <v>17922</v>
      </c>
    </row>
    <row r="2254" spans="1:6" ht="30" customHeight="1">
      <c r="A2254" s="447">
        <v>97891</v>
      </c>
      <c r="B2254" s="448" t="s">
        <v>17923</v>
      </c>
      <c r="C2254" s="449" t="s">
        <v>2570</v>
      </c>
      <c r="D2254" s="450">
        <v>71.27</v>
      </c>
      <c r="E2254" s="450">
        <v>81.36</v>
      </c>
      <c r="F2254" s="450" t="s">
        <v>17924</v>
      </c>
    </row>
    <row r="2255" spans="1:6" ht="30" customHeight="1">
      <c r="A2255" s="447">
        <v>97892</v>
      </c>
      <c r="B2255" s="448" t="s">
        <v>17925</v>
      </c>
      <c r="C2255" s="449" t="s">
        <v>2570</v>
      </c>
      <c r="D2255" s="450">
        <v>139.1</v>
      </c>
      <c r="E2255" s="450">
        <v>145.54</v>
      </c>
      <c r="F2255" s="450" t="s">
        <v>17926</v>
      </c>
    </row>
    <row r="2256" spans="1:6" ht="30" customHeight="1">
      <c r="A2256" s="447">
        <v>97893</v>
      </c>
      <c r="B2256" s="448" t="s">
        <v>17927</v>
      </c>
      <c r="C2256" s="449" t="s">
        <v>2570</v>
      </c>
      <c r="D2256" s="450">
        <v>189.73</v>
      </c>
      <c r="E2256" s="450">
        <v>197.65</v>
      </c>
      <c r="F2256" s="450" t="s">
        <v>17928</v>
      </c>
    </row>
    <row r="2257" spans="1:6" ht="30" customHeight="1">
      <c r="A2257" s="447">
        <v>97894</v>
      </c>
      <c r="B2257" s="448" t="s">
        <v>17929</v>
      </c>
      <c r="C2257" s="449" t="s">
        <v>2570</v>
      </c>
      <c r="D2257" s="450">
        <v>228.93</v>
      </c>
      <c r="E2257" s="450">
        <v>202.61</v>
      </c>
      <c r="F2257" s="450" t="s">
        <v>17930</v>
      </c>
    </row>
    <row r="2258" spans="1:6">
      <c r="A2258" s="442"/>
      <c r="B2258" s="446" t="s">
        <v>1302</v>
      </c>
      <c r="C2258" s="444"/>
      <c r="D2258" s="445" t="s">
        <v>2587</v>
      </c>
      <c r="E2258" s="445" t="s">
        <v>2587</v>
      </c>
      <c r="F2258" s="445"/>
    </row>
    <row r="2259" spans="1:6" ht="45" customHeight="1">
      <c r="A2259" s="447" t="s">
        <v>1303</v>
      </c>
      <c r="B2259" s="448" t="s">
        <v>4119</v>
      </c>
      <c r="C2259" s="449" t="s">
        <v>2570</v>
      </c>
      <c r="D2259" s="450">
        <v>30.47</v>
      </c>
      <c r="E2259" s="450">
        <v>27.93</v>
      </c>
      <c r="F2259" s="450" t="s">
        <v>17946</v>
      </c>
    </row>
    <row r="2260" spans="1:6" ht="45" customHeight="1">
      <c r="A2260" s="447">
        <v>84402</v>
      </c>
      <c r="B2260" s="448" t="s">
        <v>4120</v>
      </c>
      <c r="C2260" s="449" t="s">
        <v>2570</v>
      </c>
      <c r="D2260" s="450">
        <v>37.910000000000004</v>
      </c>
      <c r="E2260" s="450">
        <v>27.93</v>
      </c>
      <c r="F2260" s="450" t="s">
        <v>17953</v>
      </c>
    </row>
    <row r="2261" spans="1:6" ht="45" customHeight="1">
      <c r="A2261" s="447">
        <v>83463</v>
      </c>
      <c r="B2261" s="448" t="s">
        <v>4121</v>
      </c>
      <c r="C2261" s="449" t="s">
        <v>2570</v>
      </c>
      <c r="D2261" s="450">
        <v>201.76</v>
      </c>
      <c r="E2261" s="450">
        <v>55.86</v>
      </c>
      <c r="F2261" s="450" t="s">
        <v>17952</v>
      </c>
    </row>
    <row r="2262" spans="1:6" ht="45" customHeight="1">
      <c r="A2262" s="447" t="s">
        <v>2125</v>
      </c>
      <c r="B2262" s="448" t="s">
        <v>4122</v>
      </c>
      <c r="C2262" s="449" t="s">
        <v>2570</v>
      </c>
      <c r="D2262" s="450">
        <v>278.68999999999994</v>
      </c>
      <c r="E2262" s="450">
        <v>69.84</v>
      </c>
      <c r="F2262" s="450" t="s">
        <v>17947</v>
      </c>
    </row>
    <row r="2263" spans="1:6" ht="45" customHeight="1">
      <c r="A2263" s="447" t="s">
        <v>2126</v>
      </c>
      <c r="B2263" s="448" t="s">
        <v>4123</v>
      </c>
      <c r="C2263" s="449" t="s">
        <v>2570</v>
      </c>
      <c r="D2263" s="450">
        <v>321.5</v>
      </c>
      <c r="E2263" s="450">
        <v>83.79</v>
      </c>
      <c r="F2263" s="450" t="s">
        <v>17948</v>
      </c>
    </row>
    <row r="2264" spans="1:6" ht="45" customHeight="1">
      <c r="A2264" s="447" t="s">
        <v>2127</v>
      </c>
      <c r="B2264" s="448" t="s">
        <v>3687</v>
      </c>
      <c r="C2264" s="449" t="s">
        <v>2570</v>
      </c>
      <c r="D2264" s="450">
        <v>670.76</v>
      </c>
      <c r="E2264" s="450">
        <v>97.76</v>
      </c>
      <c r="F2264" s="450" t="s">
        <v>17949</v>
      </c>
    </row>
    <row r="2265" spans="1:6" ht="45" customHeight="1">
      <c r="A2265" s="447" t="s">
        <v>2128</v>
      </c>
      <c r="B2265" s="448" t="s">
        <v>3688</v>
      </c>
      <c r="C2265" s="449" t="s">
        <v>2570</v>
      </c>
      <c r="D2265" s="450">
        <v>536.23</v>
      </c>
      <c r="E2265" s="450">
        <v>111.72</v>
      </c>
      <c r="F2265" s="450" t="s">
        <v>17950</v>
      </c>
    </row>
    <row r="2266" spans="1:6" ht="45" customHeight="1">
      <c r="A2266" s="447" t="s">
        <v>2129</v>
      </c>
      <c r="B2266" s="448" t="s">
        <v>3689</v>
      </c>
      <c r="C2266" s="449" t="s">
        <v>2570</v>
      </c>
      <c r="D2266" s="450">
        <v>794.36</v>
      </c>
      <c r="E2266" s="450">
        <v>167.58</v>
      </c>
      <c r="F2266" s="450" t="s">
        <v>17951</v>
      </c>
    </row>
    <row r="2267" spans="1:6">
      <c r="A2267" s="442"/>
      <c r="B2267" s="446" t="s">
        <v>2130</v>
      </c>
      <c r="C2267" s="444"/>
      <c r="D2267" s="445" t="s">
        <v>2587</v>
      </c>
      <c r="E2267" s="445" t="s">
        <v>2587</v>
      </c>
      <c r="F2267" s="445"/>
    </row>
    <row r="2268" spans="1:6" ht="30" customHeight="1">
      <c r="A2268" s="447">
        <v>72341</v>
      </c>
      <c r="B2268" s="448" t="s">
        <v>3690</v>
      </c>
      <c r="C2268" s="449" t="s">
        <v>2570</v>
      </c>
      <c r="D2268" s="450">
        <v>178.03</v>
      </c>
      <c r="E2268" s="450">
        <v>94.16</v>
      </c>
      <c r="F2268" s="450" t="s">
        <v>17933</v>
      </c>
    </row>
    <row r="2269" spans="1:6" ht="30" customHeight="1">
      <c r="A2269" s="447">
        <v>72343</v>
      </c>
      <c r="B2269" s="448" t="s">
        <v>3691</v>
      </c>
      <c r="C2269" s="449" t="s">
        <v>2570</v>
      </c>
      <c r="D2269" s="450">
        <v>215.75</v>
      </c>
      <c r="E2269" s="450">
        <v>108.17</v>
      </c>
      <c r="F2269" s="450" t="s">
        <v>17934</v>
      </c>
    </row>
    <row r="2270" spans="1:6" ht="30" customHeight="1">
      <c r="A2270" s="447">
        <v>72344</v>
      </c>
      <c r="B2270" s="448" t="s">
        <v>3692</v>
      </c>
      <c r="C2270" s="449" t="s">
        <v>2570</v>
      </c>
      <c r="D2270" s="450">
        <v>413.63</v>
      </c>
      <c r="E2270" s="450">
        <v>116.52</v>
      </c>
      <c r="F2270" s="450" t="s">
        <v>17935</v>
      </c>
    </row>
    <row r="2271" spans="1:6" ht="30" customHeight="1">
      <c r="A2271" s="447">
        <v>72345</v>
      </c>
      <c r="B2271" s="448" t="s">
        <v>3693</v>
      </c>
      <c r="C2271" s="449" t="s">
        <v>2570</v>
      </c>
      <c r="D2271" s="450">
        <v>1460.16</v>
      </c>
      <c r="E2271" s="450">
        <v>136.04</v>
      </c>
      <c r="F2271" s="450" t="s">
        <v>17936</v>
      </c>
    </row>
    <row r="2272" spans="1:6">
      <c r="A2272" s="442"/>
      <c r="B2272" s="446" t="s">
        <v>2131</v>
      </c>
      <c r="C2272" s="444"/>
      <c r="D2272" s="445" t="s">
        <v>2587</v>
      </c>
      <c r="E2272" s="445" t="s">
        <v>2587</v>
      </c>
      <c r="F2272" s="445"/>
    </row>
    <row r="2273" spans="1:6">
      <c r="A2273" s="442"/>
      <c r="B2273" s="446" t="s">
        <v>2108</v>
      </c>
      <c r="C2273" s="444"/>
      <c r="D2273" s="445" t="s">
        <v>2587</v>
      </c>
      <c r="E2273" s="445" t="s">
        <v>2587</v>
      </c>
      <c r="F2273" s="445"/>
    </row>
    <row r="2274" spans="1:6" ht="30" customHeight="1">
      <c r="A2274" s="447" t="s">
        <v>2132</v>
      </c>
      <c r="B2274" s="448" t="s">
        <v>3694</v>
      </c>
      <c r="C2274" s="449" t="s">
        <v>2570</v>
      </c>
      <c r="D2274" s="450">
        <v>11.66</v>
      </c>
      <c r="E2274" s="450">
        <v>2.0499999999999998</v>
      </c>
      <c r="F2274" s="450" t="s">
        <v>11359</v>
      </c>
    </row>
    <row r="2275" spans="1:6" ht="30" customHeight="1">
      <c r="A2275" s="447" t="s">
        <v>1121</v>
      </c>
      <c r="B2275" s="448" t="s">
        <v>3695</v>
      </c>
      <c r="C2275" s="449" t="s">
        <v>2570</v>
      </c>
      <c r="D2275" s="450">
        <v>19.12</v>
      </c>
      <c r="E2275" s="450">
        <v>2.04</v>
      </c>
      <c r="F2275" s="450" t="s">
        <v>17937</v>
      </c>
    </row>
    <row r="2276" spans="1:6" ht="30" customHeight="1">
      <c r="A2276" s="447">
        <v>93653</v>
      </c>
      <c r="B2276" s="448" t="s">
        <v>3696</v>
      </c>
      <c r="C2276" s="449" t="s">
        <v>2570</v>
      </c>
      <c r="D2276" s="450">
        <v>9.43</v>
      </c>
      <c r="E2276" s="450">
        <v>0.97</v>
      </c>
      <c r="F2276" s="450" t="s">
        <v>12150</v>
      </c>
    </row>
    <row r="2277" spans="1:6" ht="30" customHeight="1">
      <c r="A2277" s="447">
        <v>93654</v>
      </c>
      <c r="B2277" s="448" t="s">
        <v>3697</v>
      </c>
      <c r="C2277" s="449" t="s">
        <v>2570</v>
      </c>
      <c r="D2277" s="450">
        <v>9.57</v>
      </c>
      <c r="E2277" s="450">
        <v>1.33</v>
      </c>
      <c r="F2277" s="450" t="s">
        <v>11852</v>
      </c>
    </row>
    <row r="2278" spans="1:6" ht="30" customHeight="1">
      <c r="A2278" s="447">
        <v>93655</v>
      </c>
      <c r="B2278" s="448" t="s">
        <v>3698</v>
      </c>
      <c r="C2278" s="449" t="s">
        <v>2570</v>
      </c>
      <c r="D2278" s="450">
        <v>9.91</v>
      </c>
      <c r="E2278" s="450">
        <v>1.86</v>
      </c>
      <c r="F2278" s="450" t="s">
        <v>17954</v>
      </c>
    </row>
    <row r="2279" spans="1:6" ht="30" customHeight="1">
      <c r="A2279" s="447">
        <v>93656</v>
      </c>
      <c r="B2279" s="448" t="s">
        <v>3699</v>
      </c>
      <c r="C2279" s="449" t="s">
        <v>2570</v>
      </c>
      <c r="D2279" s="450">
        <v>9.91</v>
      </c>
      <c r="E2279" s="450">
        <v>1.86</v>
      </c>
      <c r="F2279" s="450" t="s">
        <v>17954</v>
      </c>
    </row>
    <row r="2280" spans="1:6" ht="30" customHeight="1">
      <c r="A2280" s="447">
        <v>93657</v>
      </c>
      <c r="B2280" s="448" t="s">
        <v>3700</v>
      </c>
      <c r="C2280" s="449" t="s">
        <v>2570</v>
      </c>
      <c r="D2280" s="450">
        <v>10.309999999999999</v>
      </c>
      <c r="E2280" s="450">
        <v>2.56</v>
      </c>
      <c r="F2280" s="450" t="s">
        <v>13208</v>
      </c>
    </row>
    <row r="2281" spans="1:6" ht="30" customHeight="1">
      <c r="A2281" s="447">
        <v>93658</v>
      </c>
      <c r="B2281" s="448" t="s">
        <v>3701</v>
      </c>
      <c r="C2281" s="449" t="s">
        <v>2570</v>
      </c>
      <c r="D2281" s="450">
        <v>14.939999999999998</v>
      </c>
      <c r="E2281" s="450">
        <v>3.8</v>
      </c>
      <c r="F2281" s="450" t="s">
        <v>13806</v>
      </c>
    </row>
    <row r="2282" spans="1:6" ht="30" customHeight="1">
      <c r="A2282" s="447">
        <v>93659</v>
      </c>
      <c r="B2282" s="448" t="s">
        <v>3702</v>
      </c>
      <c r="C2282" s="449" t="s">
        <v>2570</v>
      </c>
      <c r="D2282" s="450">
        <v>15.66</v>
      </c>
      <c r="E2282" s="450">
        <v>5.34</v>
      </c>
      <c r="F2282" s="450" t="s">
        <v>14733</v>
      </c>
    </row>
    <row r="2283" spans="1:6">
      <c r="A2283" s="442"/>
      <c r="B2283" s="446" t="s">
        <v>2109</v>
      </c>
      <c r="C2283" s="444"/>
      <c r="D2283" s="445" t="s">
        <v>2587</v>
      </c>
      <c r="E2283" s="445" t="s">
        <v>2587</v>
      </c>
      <c r="F2283" s="445"/>
    </row>
    <row r="2284" spans="1:6" ht="30" customHeight="1">
      <c r="A2284" s="447" t="s">
        <v>1122</v>
      </c>
      <c r="B2284" s="448" t="s">
        <v>3703</v>
      </c>
      <c r="C2284" s="449" t="s">
        <v>2570</v>
      </c>
      <c r="D2284" s="450">
        <v>59.99</v>
      </c>
      <c r="E2284" s="450">
        <v>2.46</v>
      </c>
      <c r="F2284" s="450" t="s">
        <v>17938</v>
      </c>
    </row>
    <row r="2285" spans="1:6" ht="30" customHeight="1">
      <c r="A2285" s="447">
        <v>93660</v>
      </c>
      <c r="B2285" s="448" t="s">
        <v>3704</v>
      </c>
      <c r="C2285" s="449" t="s">
        <v>2570</v>
      </c>
      <c r="D2285" s="450">
        <v>50.57</v>
      </c>
      <c r="E2285" s="450">
        <v>1.94</v>
      </c>
      <c r="F2285" s="450" t="s">
        <v>17955</v>
      </c>
    </row>
    <row r="2286" spans="1:6" ht="30" customHeight="1">
      <c r="A2286" s="447">
        <v>93661</v>
      </c>
      <c r="B2286" s="448" t="s">
        <v>3705</v>
      </c>
      <c r="C2286" s="449" t="s">
        <v>2570</v>
      </c>
      <c r="D2286" s="450">
        <v>50.82</v>
      </c>
      <c r="E2286" s="450">
        <v>2.65</v>
      </c>
      <c r="F2286" s="450" t="s">
        <v>15593</v>
      </c>
    </row>
    <row r="2287" spans="1:6" ht="30" customHeight="1">
      <c r="A2287" s="447">
        <v>93662</v>
      </c>
      <c r="B2287" s="448" t="s">
        <v>3706</v>
      </c>
      <c r="C2287" s="449" t="s">
        <v>2570</v>
      </c>
      <c r="D2287" s="450">
        <v>51.57</v>
      </c>
      <c r="E2287" s="450">
        <v>3.71</v>
      </c>
      <c r="F2287" s="450" t="s">
        <v>17279</v>
      </c>
    </row>
    <row r="2288" spans="1:6" ht="30" customHeight="1">
      <c r="A2288" s="447">
        <v>93663</v>
      </c>
      <c r="B2288" s="448" t="s">
        <v>3707</v>
      </c>
      <c r="C2288" s="449" t="s">
        <v>2570</v>
      </c>
      <c r="D2288" s="450">
        <v>51.57</v>
      </c>
      <c r="E2288" s="450">
        <v>3.71</v>
      </c>
      <c r="F2288" s="450" t="s">
        <v>17279</v>
      </c>
    </row>
    <row r="2289" spans="1:6" ht="30" customHeight="1">
      <c r="A2289" s="447">
        <v>93664</v>
      </c>
      <c r="B2289" s="448" t="s">
        <v>3708</v>
      </c>
      <c r="C2289" s="449" t="s">
        <v>2570</v>
      </c>
      <c r="D2289" s="450">
        <v>52.36</v>
      </c>
      <c r="E2289" s="450">
        <v>5.09</v>
      </c>
      <c r="F2289" s="450" t="s">
        <v>17956</v>
      </c>
    </row>
    <row r="2290" spans="1:6" ht="30" customHeight="1">
      <c r="A2290" s="447">
        <v>93665</v>
      </c>
      <c r="B2290" s="448" t="s">
        <v>3709</v>
      </c>
      <c r="C2290" s="449" t="s">
        <v>2570</v>
      </c>
      <c r="D2290" s="450">
        <v>52.7</v>
      </c>
      <c r="E2290" s="450">
        <v>7.54</v>
      </c>
      <c r="F2290" s="450" t="s">
        <v>17957</v>
      </c>
    </row>
    <row r="2291" spans="1:6" ht="30" customHeight="1">
      <c r="A2291" s="447">
        <v>93666</v>
      </c>
      <c r="B2291" s="448" t="s">
        <v>3710</v>
      </c>
      <c r="C2291" s="449" t="s">
        <v>2570</v>
      </c>
      <c r="D2291" s="450">
        <v>54.19</v>
      </c>
      <c r="E2291" s="450">
        <v>10.58</v>
      </c>
      <c r="F2291" s="450" t="s">
        <v>17958</v>
      </c>
    </row>
    <row r="2292" spans="1:6">
      <c r="A2292" s="442"/>
      <c r="B2292" s="446" t="s">
        <v>2110</v>
      </c>
      <c r="C2292" s="444"/>
      <c r="D2292" s="445" t="s">
        <v>2587</v>
      </c>
      <c r="E2292" s="445" t="s">
        <v>2587</v>
      </c>
      <c r="F2292" s="445"/>
    </row>
    <row r="2293" spans="1:6" ht="30" customHeight="1">
      <c r="A2293" s="447" t="s">
        <v>1123</v>
      </c>
      <c r="B2293" s="448" t="s">
        <v>3711</v>
      </c>
      <c r="C2293" s="449" t="s">
        <v>2570</v>
      </c>
      <c r="D2293" s="450">
        <v>78.09</v>
      </c>
      <c r="E2293" s="450">
        <v>11.17</v>
      </c>
      <c r="F2293" s="450" t="s">
        <v>17939</v>
      </c>
    </row>
    <row r="2294" spans="1:6" ht="30" customHeight="1">
      <c r="A2294" s="447" t="s">
        <v>1124</v>
      </c>
      <c r="B2294" s="448" t="s">
        <v>3712</v>
      </c>
      <c r="C2294" s="449" t="s">
        <v>2570</v>
      </c>
      <c r="D2294" s="450">
        <v>108.29</v>
      </c>
      <c r="E2294" s="450">
        <v>11.16</v>
      </c>
      <c r="F2294" s="450" t="s">
        <v>17940</v>
      </c>
    </row>
    <row r="2295" spans="1:6" ht="30" customHeight="1">
      <c r="A2295" s="447" t="s">
        <v>1125</v>
      </c>
      <c r="B2295" s="448" t="s">
        <v>3713</v>
      </c>
      <c r="C2295" s="449" t="s">
        <v>2570</v>
      </c>
      <c r="D2295" s="450">
        <v>329.62</v>
      </c>
      <c r="E2295" s="450">
        <v>11.15</v>
      </c>
      <c r="F2295" s="450" t="s">
        <v>17941</v>
      </c>
    </row>
    <row r="2296" spans="1:6" ht="30" customHeight="1">
      <c r="A2296" s="447" t="s">
        <v>1126</v>
      </c>
      <c r="B2296" s="448" t="s">
        <v>3714</v>
      </c>
      <c r="C2296" s="449" t="s">
        <v>2570</v>
      </c>
      <c r="D2296" s="450">
        <v>871.73</v>
      </c>
      <c r="E2296" s="450">
        <v>11.15</v>
      </c>
      <c r="F2296" s="450" t="s">
        <v>17942</v>
      </c>
    </row>
    <row r="2297" spans="1:6" ht="30" customHeight="1">
      <c r="A2297" s="447" t="s">
        <v>1127</v>
      </c>
      <c r="B2297" s="448" t="s">
        <v>3715</v>
      </c>
      <c r="C2297" s="449" t="s">
        <v>2570</v>
      </c>
      <c r="D2297" s="450">
        <v>1195.8399999999999</v>
      </c>
      <c r="E2297" s="450">
        <v>11.15</v>
      </c>
      <c r="F2297" s="450" t="s">
        <v>17943</v>
      </c>
    </row>
    <row r="2298" spans="1:6" ht="30" customHeight="1">
      <c r="A2298" s="447" t="s">
        <v>1128</v>
      </c>
      <c r="B2298" s="448" t="s">
        <v>3716</v>
      </c>
      <c r="C2298" s="449" t="s">
        <v>2570</v>
      </c>
      <c r="D2298" s="450">
        <v>1966.78</v>
      </c>
      <c r="E2298" s="450">
        <v>11.15</v>
      </c>
      <c r="F2298" s="450" t="s">
        <v>17944</v>
      </c>
    </row>
    <row r="2299" spans="1:6" ht="30" customHeight="1">
      <c r="A2299" s="447" t="s">
        <v>1129</v>
      </c>
      <c r="B2299" s="448" t="s">
        <v>3717</v>
      </c>
      <c r="C2299" s="449" t="s">
        <v>2570</v>
      </c>
      <c r="D2299" s="450">
        <v>522.27</v>
      </c>
      <c r="E2299" s="450">
        <v>11.15</v>
      </c>
      <c r="F2299" s="450" t="s">
        <v>17945</v>
      </c>
    </row>
    <row r="2300" spans="1:6" ht="15" customHeight="1">
      <c r="A2300" s="447">
        <v>72319</v>
      </c>
      <c r="B2300" s="448" t="s">
        <v>3718</v>
      </c>
      <c r="C2300" s="449" t="s">
        <v>2570</v>
      </c>
      <c r="D2300" s="450">
        <v>4301.88</v>
      </c>
      <c r="E2300" s="450">
        <v>306.24</v>
      </c>
      <c r="F2300" s="450" t="s">
        <v>17932</v>
      </c>
    </row>
    <row r="2301" spans="1:6" ht="30" customHeight="1">
      <c r="A2301" s="447">
        <v>93667</v>
      </c>
      <c r="B2301" s="448" t="s">
        <v>3035</v>
      </c>
      <c r="C2301" s="449" t="s">
        <v>2570</v>
      </c>
      <c r="D2301" s="450">
        <v>62.480000000000004</v>
      </c>
      <c r="E2301" s="450">
        <v>2.92</v>
      </c>
      <c r="F2301" s="450" t="s">
        <v>17271</v>
      </c>
    </row>
    <row r="2302" spans="1:6" ht="30" customHeight="1">
      <c r="A2302" s="447">
        <v>93668</v>
      </c>
      <c r="B2302" s="448" t="s">
        <v>3036</v>
      </c>
      <c r="C2302" s="449" t="s">
        <v>2570</v>
      </c>
      <c r="D2302" s="450">
        <v>62.88</v>
      </c>
      <c r="E2302" s="450">
        <v>3.98</v>
      </c>
      <c r="F2302" s="450" t="s">
        <v>17959</v>
      </c>
    </row>
    <row r="2303" spans="1:6" ht="30" customHeight="1">
      <c r="A2303" s="447">
        <v>93669</v>
      </c>
      <c r="B2303" s="448" t="s">
        <v>3037</v>
      </c>
      <c r="C2303" s="449" t="s">
        <v>2570</v>
      </c>
      <c r="D2303" s="450">
        <v>63.980000000000004</v>
      </c>
      <c r="E2303" s="450">
        <v>5.56</v>
      </c>
      <c r="F2303" s="450" t="s">
        <v>17960</v>
      </c>
    </row>
    <row r="2304" spans="1:6" ht="30" customHeight="1">
      <c r="A2304" s="447">
        <v>93670</v>
      </c>
      <c r="B2304" s="448" t="s">
        <v>3038</v>
      </c>
      <c r="C2304" s="449" t="s">
        <v>2570</v>
      </c>
      <c r="D2304" s="450">
        <v>63.980000000000004</v>
      </c>
      <c r="E2304" s="450">
        <v>5.56</v>
      </c>
      <c r="F2304" s="450" t="s">
        <v>17960</v>
      </c>
    </row>
    <row r="2305" spans="1:6" ht="30" customHeight="1">
      <c r="A2305" s="447">
        <v>93671</v>
      </c>
      <c r="B2305" s="448" t="s">
        <v>3039</v>
      </c>
      <c r="C2305" s="449" t="s">
        <v>2570</v>
      </c>
      <c r="D2305" s="450">
        <v>65.180000000000007</v>
      </c>
      <c r="E2305" s="450">
        <v>7.63</v>
      </c>
      <c r="F2305" s="450" t="s">
        <v>17961</v>
      </c>
    </row>
    <row r="2306" spans="1:6" ht="30" customHeight="1">
      <c r="A2306" s="447">
        <v>93672</v>
      </c>
      <c r="B2306" s="448" t="s">
        <v>3040</v>
      </c>
      <c r="C2306" s="449" t="s">
        <v>2570</v>
      </c>
      <c r="D2306" s="450">
        <v>66.790000000000006</v>
      </c>
      <c r="E2306" s="450">
        <v>11.36</v>
      </c>
      <c r="F2306" s="450" t="s">
        <v>17962</v>
      </c>
    </row>
    <row r="2307" spans="1:6" ht="30" customHeight="1">
      <c r="A2307" s="447">
        <v>93673</v>
      </c>
      <c r="B2307" s="448" t="s">
        <v>3041</v>
      </c>
      <c r="C2307" s="449" t="s">
        <v>2570</v>
      </c>
      <c r="D2307" s="450">
        <v>69.06</v>
      </c>
      <c r="E2307" s="450">
        <v>15.88</v>
      </c>
      <c r="F2307" s="450" t="s">
        <v>17963</v>
      </c>
    </row>
    <row r="2308" spans="1:6">
      <c r="A2308" s="442"/>
      <c r="B2308" s="446" t="s">
        <v>3042</v>
      </c>
      <c r="C2308" s="444"/>
      <c r="D2308" s="445" t="s">
        <v>2587</v>
      </c>
      <c r="E2308" s="445" t="s">
        <v>2587</v>
      </c>
      <c r="F2308" s="445"/>
    </row>
    <row r="2309" spans="1:6">
      <c r="A2309" s="442"/>
      <c r="B2309" s="446" t="s">
        <v>36</v>
      </c>
      <c r="C2309" s="444"/>
      <c r="D2309" s="445" t="s">
        <v>2587</v>
      </c>
      <c r="E2309" s="445" t="s">
        <v>2587</v>
      </c>
      <c r="F2309" s="445"/>
    </row>
    <row r="2310" spans="1:6">
      <c r="A2310" s="442"/>
      <c r="B2310" s="446" t="s">
        <v>2134</v>
      </c>
      <c r="C2310" s="444"/>
      <c r="D2310" s="445" t="s">
        <v>2587</v>
      </c>
      <c r="E2310" s="445" t="s">
        <v>2587</v>
      </c>
      <c r="F2310" s="445"/>
    </row>
    <row r="2311" spans="1:6">
      <c r="A2311" s="442"/>
      <c r="B2311" s="446" t="s">
        <v>2111</v>
      </c>
      <c r="C2311" s="444"/>
      <c r="D2311" s="445" t="s">
        <v>2587</v>
      </c>
      <c r="E2311" s="445" t="s">
        <v>2587</v>
      </c>
      <c r="F2311" s="445"/>
    </row>
    <row r="2312" spans="1:6" ht="30" customHeight="1">
      <c r="A2312" s="447">
        <v>91952</v>
      </c>
      <c r="B2312" s="448" t="s">
        <v>3043</v>
      </c>
      <c r="C2312" s="449" t="s">
        <v>2570</v>
      </c>
      <c r="D2312" s="450">
        <v>7.85</v>
      </c>
      <c r="E2312" s="450">
        <v>6.34</v>
      </c>
      <c r="F2312" s="450" t="s">
        <v>12391</v>
      </c>
    </row>
    <row r="2313" spans="1:6" ht="30" customHeight="1">
      <c r="A2313" s="447">
        <v>91953</v>
      </c>
      <c r="B2313" s="448" t="s">
        <v>3044</v>
      </c>
      <c r="C2313" s="449" t="s">
        <v>2570</v>
      </c>
      <c r="D2313" s="450">
        <v>12.03</v>
      </c>
      <c r="E2313" s="450">
        <v>8.4</v>
      </c>
      <c r="F2313" s="450" t="s">
        <v>17967</v>
      </c>
    </row>
    <row r="2314" spans="1:6" ht="30" customHeight="1">
      <c r="A2314" s="447">
        <v>91956</v>
      </c>
      <c r="B2314" s="448" t="s">
        <v>3045</v>
      </c>
      <c r="C2314" s="449" t="s">
        <v>2570</v>
      </c>
      <c r="D2314" s="450">
        <v>17.670000000000002</v>
      </c>
      <c r="E2314" s="450">
        <v>13.26</v>
      </c>
      <c r="F2314" s="450" t="s">
        <v>17969</v>
      </c>
    </row>
    <row r="2315" spans="1:6" ht="30" customHeight="1">
      <c r="A2315" s="447">
        <v>91957</v>
      </c>
      <c r="B2315" s="448" t="s">
        <v>3046</v>
      </c>
      <c r="C2315" s="449" t="s">
        <v>2570</v>
      </c>
      <c r="D2315" s="450">
        <v>21.85</v>
      </c>
      <c r="E2315" s="450">
        <v>15.32</v>
      </c>
      <c r="F2315" s="450" t="s">
        <v>17970</v>
      </c>
    </row>
    <row r="2316" spans="1:6" ht="30" customHeight="1">
      <c r="A2316" s="447">
        <v>91958</v>
      </c>
      <c r="B2316" s="448" t="s">
        <v>3047</v>
      </c>
      <c r="C2316" s="449" t="s">
        <v>2570</v>
      </c>
      <c r="D2316" s="450">
        <v>15.1</v>
      </c>
      <c r="E2316" s="450">
        <v>10.99</v>
      </c>
      <c r="F2316" s="450" t="s">
        <v>14740</v>
      </c>
    </row>
    <row r="2317" spans="1:6" ht="30" customHeight="1">
      <c r="A2317" s="447">
        <v>91959</v>
      </c>
      <c r="B2317" s="448" t="s">
        <v>3048</v>
      </c>
      <c r="C2317" s="449" t="s">
        <v>2570</v>
      </c>
      <c r="D2317" s="450">
        <v>19.279999999999998</v>
      </c>
      <c r="E2317" s="450">
        <v>13.05</v>
      </c>
      <c r="F2317" s="450" t="s">
        <v>14403</v>
      </c>
    </row>
    <row r="2318" spans="1:6" ht="30" customHeight="1">
      <c r="A2318" s="447">
        <v>91962</v>
      </c>
      <c r="B2318" s="448" t="s">
        <v>3049</v>
      </c>
      <c r="C2318" s="449" t="s">
        <v>2570</v>
      </c>
      <c r="D2318" s="450">
        <v>27.52</v>
      </c>
      <c r="E2318" s="450">
        <v>20.190000000000001</v>
      </c>
      <c r="F2318" s="450" t="s">
        <v>17972</v>
      </c>
    </row>
    <row r="2319" spans="1:6" ht="30" customHeight="1">
      <c r="A2319" s="447">
        <v>91963</v>
      </c>
      <c r="B2319" s="448" t="s">
        <v>3050</v>
      </c>
      <c r="C2319" s="449" t="s">
        <v>2570</v>
      </c>
      <c r="D2319" s="450">
        <v>31.69</v>
      </c>
      <c r="E2319" s="450">
        <v>22.26</v>
      </c>
      <c r="F2319" s="450" t="s">
        <v>11612</v>
      </c>
    </row>
    <row r="2320" spans="1:6" ht="30" customHeight="1">
      <c r="A2320" s="447">
        <v>91964</v>
      </c>
      <c r="B2320" s="448" t="s">
        <v>3051</v>
      </c>
      <c r="C2320" s="449" t="s">
        <v>2570</v>
      </c>
      <c r="D2320" s="450">
        <v>24.95</v>
      </c>
      <c r="E2320" s="450">
        <v>17.88</v>
      </c>
      <c r="F2320" s="450" t="s">
        <v>17973</v>
      </c>
    </row>
    <row r="2321" spans="1:6" ht="30" customHeight="1">
      <c r="A2321" s="447">
        <v>91965</v>
      </c>
      <c r="B2321" s="448" t="s">
        <v>3052</v>
      </c>
      <c r="C2321" s="449" t="s">
        <v>2570</v>
      </c>
      <c r="D2321" s="450">
        <v>29.13</v>
      </c>
      <c r="E2321" s="450">
        <v>19.940000000000001</v>
      </c>
      <c r="F2321" s="450" t="s">
        <v>17974</v>
      </c>
    </row>
    <row r="2322" spans="1:6" ht="30" customHeight="1">
      <c r="A2322" s="447">
        <v>91966</v>
      </c>
      <c r="B2322" s="448" t="s">
        <v>3053</v>
      </c>
      <c r="C2322" s="449" t="s">
        <v>2570</v>
      </c>
      <c r="D2322" s="450">
        <v>22.39</v>
      </c>
      <c r="E2322" s="450">
        <v>15.6</v>
      </c>
      <c r="F2322" s="450" t="s">
        <v>12134</v>
      </c>
    </row>
    <row r="2323" spans="1:6" ht="30" customHeight="1">
      <c r="A2323" s="447">
        <v>91967</v>
      </c>
      <c r="B2323" s="448" t="s">
        <v>3054</v>
      </c>
      <c r="C2323" s="449" t="s">
        <v>2570</v>
      </c>
      <c r="D2323" s="450">
        <v>26.569999999999997</v>
      </c>
      <c r="E2323" s="450">
        <v>17.66</v>
      </c>
      <c r="F2323" s="450" t="s">
        <v>17975</v>
      </c>
    </row>
    <row r="2324" spans="1:6" ht="30" customHeight="1">
      <c r="A2324" s="447">
        <v>91970</v>
      </c>
      <c r="B2324" s="448" t="s">
        <v>3055</v>
      </c>
      <c r="C2324" s="449" t="s">
        <v>2570</v>
      </c>
      <c r="D2324" s="450">
        <v>32.340000000000003</v>
      </c>
      <c r="E2324" s="450">
        <v>22.65</v>
      </c>
      <c r="F2324" s="450" t="s">
        <v>17976</v>
      </c>
    </row>
    <row r="2325" spans="1:6" ht="30" customHeight="1">
      <c r="A2325" s="447">
        <v>91971</v>
      </c>
      <c r="B2325" s="448" t="s">
        <v>3056</v>
      </c>
      <c r="C2325" s="449" t="s">
        <v>2570</v>
      </c>
      <c r="D2325" s="450">
        <v>39.83</v>
      </c>
      <c r="E2325" s="450">
        <v>25.08</v>
      </c>
      <c r="F2325" s="450" t="s">
        <v>17977</v>
      </c>
    </row>
    <row r="2326" spans="1:6" ht="30" customHeight="1">
      <c r="A2326" s="447">
        <v>91972</v>
      </c>
      <c r="B2326" s="448" t="s">
        <v>3057</v>
      </c>
      <c r="C2326" s="449" t="s">
        <v>2570</v>
      </c>
      <c r="D2326" s="450">
        <v>34.870000000000005</v>
      </c>
      <c r="E2326" s="450">
        <v>25.01</v>
      </c>
      <c r="F2326" s="450" t="s">
        <v>17978</v>
      </c>
    </row>
    <row r="2327" spans="1:6" ht="30" customHeight="1">
      <c r="A2327" s="447">
        <v>91973</v>
      </c>
      <c r="B2327" s="448" t="s">
        <v>3058</v>
      </c>
      <c r="C2327" s="449" t="s">
        <v>2570</v>
      </c>
      <c r="D2327" s="450">
        <v>42.37</v>
      </c>
      <c r="E2327" s="450">
        <v>27.43</v>
      </c>
      <c r="F2327" s="450" t="s">
        <v>15747</v>
      </c>
    </row>
    <row r="2328" spans="1:6" ht="30" customHeight="1">
      <c r="A2328" s="447">
        <v>91974</v>
      </c>
      <c r="B2328" s="448" t="s">
        <v>3059</v>
      </c>
      <c r="C2328" s="449" t="s">
        <v>2570</v>
      </c>
      <c r="D2328" s="450">
        <v>29.74</v>
      </c>
      <c r="E2328" s="450">
        <v>20.37</v>
      </c>
      <c r="F2328" s="450" t="s">
        <v>17979</v>
      </c>
    </row>
    <row r="2329" spans="1:6" ht="30" customHeight="1">
      <c r="A2329" s="447">
        <v>91975</v>
      </c>
      <c r="B2329" s="448" t="s">
        <v>3060</v>
      </c>
      <c r="C2329" s="449" t="s">
        <v>2570</v>
      </c>
      <c r="D2329" s="450">
        <v>37.24</v>
      </c>
      <c r="E2329" s="450">
        <v>22.79</v>
      </c>
      <c r="F2329" s="450" t="s">
        <v>17980</v>
      </c>
    </row>
    <row r="2330" spans="1:6" ht="30" customHeight="1">
      <c r="A2330" s="447">
        <v>91976</v>
      </c>
      <c r="B2330" s="448" t="s">
        <v>3061</v>
      </c>
      <c r="C2330" s="449" t="s">
        <v>2570</v>
      </c>
      <c r="D2330" s="450">
        <v>44.38</v>
      </c>
      <c r="E2330" s="450">
        <v>29.6</v>
      </c>
      <c r="F2330" s="450" t="s">
        <v>17981</v>
      </c>
    </row>
    <row r="2331" spans="1:6" ht="30" customHeight="1">
      <c r="A2331" s="447">
        <v>91977</v>
      </c>
      <c r="B2331" s="448" t="s">
        <v>3062</v>
      </c>
      <c r="C2331" s="449" t="s">
        <v>2570</v>
      </c>
      <c r="D2331" s="450">
        <v>51.870000000000005</v>
      </c>
      <c r="E2331" s="450">
        <v>32.03</v>
      </c>
      <c r="F2331" s="450" t="s">
        <v>17982</v>
      </c>
    </row>
    <row r="2332" spans="1:6" ht="30" customHeight="1">
      <c r="A2332" s="447">
        <v>92022</v>
      </c>
      <c r="B2332" s="448" t="s">
        <v>3732</v>
      </c>
      <c r="C2332" s="449" t="s">
        <v>2570</v>
      </c>
      <c r="D2332" s="450">
        <v>16.75</v>
      </c>
      <c r="E2332" s="450">
        <v>13.26</v>
      </c>
      <c r="F2332" s="450" t="s">
        <v>18028</v>
      </c>
    </row>
    <row r="2333" spans="1:6" ht="30" customHeight="1">
      <c r="A2333" s="447">
        <v>92023</v>
      </c>
      <c r="B2333" s="448" t="s">
        <v>3733</v>
      </c>
      <c r="C2333" s="449" t="s">
        <v>2570</v>
      </c>
      <c r="D2333" s="450">
        <v>20.93</v>
      </c>
      <c r="E2333" s="450">
        <v>15.32</v>
      </c>
      <c r="F2333" s="450" t="s">
        <v>18029</v>
      </c>
    </row>
    <row r="2334" spans="1:6" ht="30" customHeight="1">
      <c r="A2334" s="447">
        <v>92024</v>
      </c>
      <c r="B2334" s="448" t="s">
        <v>3734</v>
      </c>
      <c r="C2334" s="449" t="s">
        <v>2570</v>
      </c>
      <c r="D2334" s="450">
        <v>25.669999999999998</v>
      </c>
      <c r="E2334" s="450">
        <v>20.2</v>
      </c>
      <c r="F2334" s="450" t="s">
        <v>18030</v>
      </c>
    </row>
    <row r="2335" spans="1:6" ht="30" customHeight="1">
      <c r="A2335" s="447">
        <v>92025</v>
      </c>
      <c r="B2335" s="448" t="s">
        <v>3735</v>
      </c>
      <c r="C2335" s="449" t="s">
        <v>2570</v>
      </c>
      <c r="D2335" s="450">
        <v>29.849999999999998</v>
      </c>
      <c r="E2335" s="450">
        <v>22.26</v>
      </c>
      <c r="F2335" s="450" t="s">
        <v>18031</v>
      </c>
    </row>
    <row r="2336" spans="1:6" ht="30" customHeight="1">
      <c r="A2336" s="447">
        <v>92026</v>
      </c>
      <c r="B2336" s="448" t="s">
        <v>3736</v>
      </c>
      <c r="C2336" s="449" t="s">
        <v>2570</v>
      </c>
      <c r="D2336" s="450">
        <v>24.029999999999998</v>
      </c>
      <c r="E2336" s="450">
        <v>17.88</v>
      </c>
      <c r="F2336" s="450" t="s">
        <v>18032</v>
      </c>
    </row>
    <row r="2337" spans="1:6" ht="30" customHeight="1">
      <c r="A2337" s="447">
        <v>92027</v>
      </c>
      <c r="B2337" s="448" t="s">
        <v>3737</v>
      </c>
      <c r="C2337" s="449" t="s">
        <v>2570</v>
      </c>
      <c r="D2337" s="450">
        <v>28.209999999999997</v>
      </c>
      <c r="E2337" s="450">
        <v>19.940000000000001</v>
      </c>
      <c r="F2337" s="450" t="s">
        <v>18033</v>
      </c>
    </row>
    <row r="2338" spans="1:6" ht="30" customHeight="1">
      <c r="A2338" s="447">
        <v>92034</v>
      </c>
      <c r="B2338" s="448" t="s">
        <v>3738</v>
      </c>
      <c r="C2338" s="449" t="s">
        <v>2570</v>
      </c>
      <c r="D2338" s="450">
        <v>26.59</v>
      </c>
      <c r="E2338" s="450">
        <v>20.2</v>
      </c>
      <c r="F2338" s="450" t="s">
        <v>18037</v>
      </c>
    </row>
    <row r="2339" spans="1:6" ht="45" customHeight="1">
      <c r="A2339" s="447">
        <v>92035</v>
      </c>
      <c r="B2339" s="448" t="s">
        <v>3739</v>
      </c>
      <c r="C2339" s="449" t="s">
        <v>2570</v>
      </c>
      <c r="D2339" s="450">
        <v>30.77</v>
      </c>
      <c r="E2339" s="450">
        <v>22.26</v>
      </c>
      <c r="F2339" s="450" t="s">
        <v>18038</v>
      </c>
    </row>
    <row r="2340" spans="1:6">
      <c r="A2340" s="442"/>
      <c r="B2340" s="446" t="s">
        <v>2112</v>
      </c>
      <c r="C2340" s="444"/>
      <c r="D2340" s="445" t="s">
        <v>2587</v>
      </c>
      <c r="E2340" s="445" t="s">
        <v>2587</v>
      </c>
      <c r="F2340" s="445"/>
    </row>
    <row r="2341" spans="1:6" ht="30" customHeight="1">
      <c r="A2341" s="447">
        <v>91954</v>
      </c>
      <c r="B2341" s="448" t="s">
        <v>3740</v>
      </c>
      <c r="C2341" s="449" t="s">
        <v>2570</v>
      </c>
      <c r="D2341" s="450">
        <v>10.389999999999999</v>
      </c>
      <c r="E2341" s="450">
        <v>8.69</v>
      </c>
      <c r="F2341" s="450" t="s">
        <v>14655</v>
      </c>
    </row>
    <row r="2342" spans="1:6" ht="30" customHeight="1">
      <c r="A2342" s="447">
        <v>91955</v>
      </c>
      <c r="B2342" s="448" t="s">
        <v>3741</v>
      </c>
      <c r="C2342" s="449" t="s">
        <v>2570</v>
      </c>
      <c r="D2342" s="450">
        <v>14.57</v>
      </c>
      <c r="E2342" s="450">
        <v>10.75</v>
      </c>
      <c r="F2342" s="450" t="s">
        <v>17968</v>
      </c>
    </row>
    <row r="2343" spans="1:6" ht="30" customHeight="1">
      <c r="A2343" s="447">
        <v>91960</v>
      </c>
      <c r="B2343" s="448" t="s">
        <v>3742</v>
      </c>
      <c r="C2343" s="449" t="s">
        <v>2570</v>
      </c>
      <c r="D2343" s="450">
        <v>20.22</v>
      </c>
      <c r="E2343" s="450">
        <v>15.6</v>
      </c>
      <c r="F2343" s="450" t="s">
        <v>17971</v>
      </c>
    </row>
    <row r="2344" spans="1:6" ht="30" customHeight="1">
      <c r="A2344" s="447">
        <v>91961</v>
      </c>
      <c r="B2344" s="448" t="s">
        <v>3743</v>
      </c>
      <c r="C2344" s="449" t="s">
        <v>2570</v>
      </c>
      <c r="D2344" s="450">
        <v>24.400000000000002</v>
      </c>
      <c r="E2344" s="450">
        <v>17.66</v>
      </c>
      <c r="F2344" s="450" t="s">
        <v>12212</v>
      </c>
    </row>
    <row r="2345" spans="1:6" ht="30" customHeight="1">
      <c r="A2345" s="447">
        <v>91968</v>
      </c>
      <c r="B2345" s="448" t="s">
        <v>3744</v>
      </c>
      <c r="C2345" s="449" t="s">
        <v>2570</v>
      </c>
      <c r="D2345" s="450">
        <v>30.089999999999996</v>
      </c>
      <c r="E2345" s="450">
        <v>22.46</v>
      </c>
      <c r="F2345" s="450" t="s">
        <v>14066</v>
      </c>
    </row>
    <row r="2346" spans="1:6" ht="30" customHeight="1">
      <c r="A2346" s="447">
        <v>91969</v>
      </c>
      <c r="B2346" s="448" t="s">
        <v>3745</v>
      </c>
      <c r="C2346" s="449" t="s">
        <v>2570</v>
      </c>
      <c r="D2346" s="450">
        <v>34.269999999999996</v>
      </c>
      <c r="E2346" s="450">
        <v>24.52</v>
      </c>
      <c r="F2346" s="450" t="s">
        <v>12027</v>
      </c>
    </row>
    <row r="2347" spans="1:6" ht="30" customHeight="1">
      <c r="A2347" s="447">
        <v>92028</v>
      </c>
      <c r="B2347" s="448" t="s">
        <v>3746</v>
      </c>
      <c r="C2347" s="449" t="s">
        <v>2570</v>
      </c>
      <c r="D2347" s="450">
        <v>19.29</v>
      </c>
      <c r="E2347" s="450">
        <v>15.61</v>
      </c>
      <c r="F2347" s="450" t="s">
        <v>15033</v>
      </c>
    </row>
    <row r="2348" spans="1:6" ht="30" customHeight="1">
      <c r="A2348" s="447">
        <v>92029</v>
      </c>
      <c r="B2348" s="448" t="s">
        <v>3747</v>
      </c>
      <c r="C2348" s="449" t="s">
        <v>2570</v>
      </c>
      <c r="D2348" s="450">
        <v>23.47</v>
      </c>
      <c r="E2348" s="450">
        <v>17.670000000000002</v>
      </c>
      <c r="F2348" s="450" t="s">
        <v>14197</v>
      </c>
    </row>
    <row r="2349" spans="1:6" ht="30" customHeight="1">
      <c r="A2349" s="447">
        <v>92030</v>
      </c>
      <c r="B2349" s="448" t="s">
        <v>3748</v>
      </c>
      <c r="C2349" s="449" t="s">
        <v>2570</v>
      </c>
      <c r="D2349" s="450">
        <v>28.25</v>
      </c>
      <c r="E2349" s="450">
        <v>22.46</v>
      </c>
      <c r="F2349" s="450" t="s">
        <v>12305</v>
      </c>
    </row>
    <row r="2350" spans="1:6" ht="30" customHeight="1">
      <c r="A2350" s="447">
        <v>92031</v>
      </c>
      <c r="B2350" s="448" t="s">
        <v>3749</v>
      </c>
      <c r="C2350" s="449" t="s">
        <v>2570</v>
      </c>
      <c r="D2350" s="450">
        <v>32.42</v>
      </c>
      <c r="E2350" s="450">
        <v>24.53</v>
      </c>
      <c r="F2350" s="450" t="s">
        <v>18034</v>
      </c>
    </row>
    <row r="2351" spans="1:6" ht="30" customHeight="1">
      <c r="A2351" s="447">
        <v>92032</v>
      </c>
      <c r="B2351" s="448" t="s">
        <v>3750</v>
      </c>
      <c r="C2351" s="449" t="s">
        <v>2570</v>
      </c>
      <c r="D2351" s="450">
        <v>29.17</v>
      </c>
      <c r="E2351" s="450">
        <v>22.46</v>
      </c>
      <c r="F2351" s="450" t="s">
        <v>18035</v>
      </c>
    </row>
    <row r="2352" spans="1:6" ht="30" customHeight="1">
      <c r="A2352" s="447">
        <v>92033</v>
      </c>
      <c r="B2352" s="448" t="s">
        <v>3751</v>
      </c>
      <c r="C2352" s="449" t="s">
        <v>2570</v>
      </c>
      <c r="D2352" s="450">
        <v>33.339999999999996</v>
      </c>
      <c r="E2352" s="450">
        <v>24.53</v>
      </c>
      <c r="F2352" s="450" t="s">
        <v>18036</v>
      </c>
    </row>
    <row r="2353" spans="1:6">
      <c r="A2353" s="442"/>
      <c r="B2353" s="446" t="s">
        <v>2115</v>
      </c>
      <c r="C2353" s="444"/>
      <c r="D2353" s="445" t="s">
        <v>2587</v>
      </c>
      <c r="E2353" s="445" t="s">
        <v>2587</v>
      </c>
      <c r="F2353" s="445"/>
    </row>
    <row r="2354" spans="1:6" ht="30" customHeight="1">
      <c r="A2354" s="447">
        <v>91978</v>
      </c>
      <c r="B2354" s="448" t="s">
        <v>17983</v>
      </c>
      <c r="C2354" s="449" t="s">
        <v>2570</v>
      </c>
      <c r="D2354" s="450">
        <v>19.369999999999997</v>
      </c>
      <c r="E2354" s="450">
        <v>10.97</v>
      </c>
      <c r="F2354" s="450" t="s">
        <v>17984</v>
      </c>
    </row>
    <row r="2355" spans="1:6" ht="30" customHeight="1">
      <c r="A2355" s="447">
        <v>91979</v>
      </c>
      <c r="B2355" s="448" t="s">
        <v>17985</v>
      </c>
      <c r="C2355" s="449" t="s">
        <v>2570</v>
      </c>
      <c r="D2355" s="450">
        <v>23.549999999999997</v>
      </c>
      <c r="E2355" s="450">
        <v>13.03</v>
      </c>
      <c r="F2355" s="450" t="s">
        <v>17986</v>
      </c>
    </row>
    <row r="2356" spans="1:6" ht="15" customHeight="1">
      <c r="A2356" s="447">
        <v>83465</v>
      </c>
      <c r="B2356" s="448" t="s">
        <v>3752</v>
      </c>
      <c r="C2356" s="449" t="s">
        <v>2570</v>
      </c>
      <c r="D2356" s="450">
        <v>28.310000000000002</v>
      </c>
      <c r="E2356" s="450">
        <v>14.86</v>
      </c>
      <c r="F2356" s="450" t="s">
        <v>11915</v>
      </c>
    </row>
    <row r="2357" spans="1:6">
      <c r="A2357" s="442"/>
      <c r="B2357" s="446" t="s">
        <v>2114</v>
      </c>
      <c r="C2357" s="444"/>
      <c r="D2357" s="445" t="s">
        <v>2587</v>
      </c>
      <c r="E2357" s="445" t="s">
        <v>2587</v>
      </c>
      <c r="F2357" s="445"/>
    </row>
    <row r="2358" spans="1:6" ht="30" customHeight="1">
      <c r="A2358" s="447">
        <v>91980</v>
      </c>
      <c r="B2358" s="448" t="s">
        <v>17987</v>
      </c>
      <c r="C2358" s="449" t="s">
        <v>2570</v>
      </c>
      <c r="D2358" s="450">
        <v>18.39</v>
      </c>
      <c r="E2358" s="450">
        <v>10.98</v>
      </c>
      <c r="F2358" s="450" t="s">
        <v>17988</v>
      </c>
    </row>
    <row r="2359" spans="1:6" ht="30" customHeight="1">
      <c r="A2359" s="447">
        <v>91981</v>
      </c>
      <c r="B2359" s="448" t="s">
        <v>17989</v>
      </c>
      <c r="C2359" s="449" t="s">
        <v>2570</v>
      </c>
      <c r="D2359" s="450">
        <v>22.57</v>
      </c>
      <c r="E2359" s="450">
        <v>13.04</v>
      </c>
      <c r="F2359" s="450" t="s">
        <v>17990</v>
      </c>
    </row>
    <row r="2360" spans="1:6">
      <c r="A2360" s="442"/>
      <c r="B2360" s="446" t="s">
        <v>2113</v>
      </c>
      <c r="C2360" s="444"/>
      <c r="D2360" s="445" t="s">
        <v>2587</v>
      </c>
      <c r="E2360" s="445" t="s">
        <v>2587</v>
      </c>
      <c r="F2360" s="445"/>
    </row>
    <row r="2361" spans="1:6">
      <c r="A2361" s="442"/>
      <c r="B2361" s="446" t="s">
        <v>2191</v>
      </c>
      <c r="C2361" s="444"/>
      <c r="D2361" s="445" t="s">
        <v>2587</v>
      </c>
      <c r="E2361" s="445" t="s">
        <v>2587</v>
      </c>
      <c r="F2361" s="445"/>
    </row>
    <row r="2362" spans="1:6" ht="15" customHeight="1">
      <c r="A2362" s="447">
        <v>72339</v>
      </c>
      <c r="B2362" s="448" t="s">
        <v>3753</v>
      </c>
      <c r="C2362" s="449" t="s">
        <v>2570</v>
      </c>
      <c r="D2362" s="450">
        <v>39.07</v>
      </c>
      <c r="E2362" s="450">
        <v>12.6</v>
      </c>
      <c r="F2362" s="450" t="s">
        <v>17964</v>
      </c>
    </row>
    <row r="2363" spans="1:6" ht="30" customHeight="1">
      <c r="A2363" s="447">
        <v>91990</v>
      </c>
      <c r="B2363" s="448" t="s">
        <v>3754</v>
      </c>
      <c r="C2363" s="449" t="s">
        <v>2570</v>
      </c>
      <c r="D2363" s="450">
        <v>11.39</v>
      </c>
      <c r="E2363" s="450">
        <v>14.02</v>
      </c>
      <c r="F2363" s="450" t="s">
        <v>18005</v>
      </c>
    </row>
    <row r="2364" spans="1:6" ht="30" customHeight="1">
      <c r="A2364" s="447">
        <v>91991</v>
      </c>
      <c r="B2364" s="448" t="s">
        <v>3755</v>
      </c>
      <c r="C2364" s="449" t="s">
        <v>2570</v>
      </c>
      <c r="D2364" s="450">
        <v>13.160000000000002</v>
      </c>
      <c r="E2364" s="450">
        <v>14.01</v>
      </c>
      <c r="F2364" s="450" t="s">
        <v>18006</v>
      </c>
    </row>
    <row r="2365" spans="1:6" ht="30" customHeight="1">
      <c r="A2365" s="447">
        <v>91992</v>
      </c>
      <c r="B2365" s="448" t="s">
        <v>3340</v>
      </c>
      <c r="C2365" s="449" t="s">
        <v>2570</v>
      </c>
      <c r="D2365" s="450">
        <v>15.57</v>
      </c>
      <c r="E2365" s="450">
        <v>16.079999999999998</v>
      </c>
      <c r="F2365" s="450" t="s">
        <v>13722</v>
      </c>
    </row>
    <row r="2366" spans="1:6" ht="30" customHeight="1">
      <c r="A2366" s="447">
        <v>91993</v>
      </c>
      <c r="B2366" s="448" t="s">
        <v>3341</v>
      </c>
      <c r="C2366" s="449" t="s">
        <v>2570</v>
      </c>
      <c r="D2366" s="450">
        <v>17.349999999999998</v>
      </c>
      <c r="E2366" s="450">
        <v>16.059999999999999</v>
      </c>
      <c r="F2366" s="450" t="s">
        <v>17838</v>
      </c>
    </row>
    <row r="2367" spans="1:6" ht="30" customHeight="1">
      <c r="A2367" s="447">
        <v>91994</v>
      </c>
      <c r="B2367" s="448" t="s">
        <v>3342</v>
      </c>
      <c r="C2367" s="449" t="s">
        <v>2570</v>
      </c>
      <c r="D2367" s="450">
        <v>9.4700000000000006</v>
      </c>
      <c r="E2367" s="450">
        <v>8.69</v>
      </c>
      <c r="F2367" s="450" t="s">
        <v>18007</v>
      </c>
    </row>
    <row r="2368" spans="1:6" ht="30" customHeight="1">
      <c r="A2368" s="447">
        <v>91995</v>
      </c>
      <c r="B2368" s="448" t="s">
        <v>3343</v>
      </c>
      <c r="C2368" s="449" t="s">
        <v>2570</v>
      </c>
      <c r="D2368" s="450">
        <v>11.240000000000002</v>
      </c>
      <c r="E2368" s="450">
        <v>8.68</v>
      </c>
      <c r="F2368" s="450" t="s">
        <v>18008</v>
      </c>
    </row>
    <row r="2369" spans="1:6" ht="30" customHeight="1">
      <c r="A2369" s="447">
        <v>91996</v>
      </c>
      <c r="B2369" s="448" t="s">
        <v>3344</v>
      </c>
      <c r="C2369" s="449" t="s">
        <v>2570</v>
      </c>
      <c r="D2369" s="450">
        <v>13.649999999999999</v>
      </c>
      <c r="E2369" s="450">
        <v>10.75</v>
      </c>
      <c r="F2369" s="450" t="s">
        <v>18009</v>
      </c>
    </row>
    <row r="2370" spans="1:6" ht="30" customHeight="1">
      <c r="A2370" s="447">
        <v>91997</v>
      </c>
      <c r="B2370" s="448" t="s">
        <v>3345</v>
      </c>
      <c r="C2370" s="449" t="s">
        <v>2570</v>
      </c>
      <c r="D2370" s="450">
        <v>15.42</v>
      </c>
      <c r="E2370" s="450">
        <v>10.74</v>
      </c>
      <c r="F2370" s="450" t="s">
        <v>14183</v>
      </c>
    </row>
    <row r="2371" spans="1:6" ht="30" customHeight="1">
      <c r="A2371" s="447">
        <v>91998</v>
      </c>
      <c r="B2371" s="448" t="s">
        <v>3346</v>
      </c>
      <c r="C2371" s="449" t="s">
        <v>2570</v>
      </c>
      <c r="D2371" s="450">
        <v>8.6999999999999993</v>
      </c>
      <c r="E2371" s="450">
        <v>6.64</v>
      </c>
      <c r="F2371" s="450" t="s">
        <v>15041</v>
      </c>
    </row>
    <row r="2372" spans="1:6" ht="30" customHeight="1">
      <c r="A2372" s="447">
        <v>91999</v>
      </c>
      <c r="B2372" s="448" t="s">
        <v>3078</v>
      </c>
      <c r="C2372" s="449" t="s">
        <v>2570</v>
      </c>
      <c r="D2372" s="450">
        <v>10.470000000000002</v>
      </c>
      <c r="E2372" s="450">
        <v>6.63</v>
      </c>
      <c r="F2372" s="450" t="s">
        <v>18010</v>
      </c>
    </row>
    <row r="2373" spans="1:6" ht="30" customHeight="1">
      <c r="A2373" s="447">
        <v>92000</v>
      </c>
      <c r="B2373" s="448" t="s">
        <v>3079</v>
      </c>
      <c r="C2373" s="449" t="s">
        <v>2570</v>
      </c>
      <c r="D2373" s="450">
        <v>12.879999999999999</v>
      </c>
      <c r="E2373" s="450">
        <v>8.6999999999999993</v>
      </c>
      <c r="F2373" s="450" t="s">
        <v>18011</v>
      </c>
    </row>
    <row r="2374" spans="1:6" ht="30" customHeight="1">
      <c r="A2374" s="447">
        <v>92001</v>
      </c>
      <c r="B2374" s="448" t="s">
        <v>3080</v>
      </c>
      <c r="C2374" s="449" t="s">
        <v>2570</v>
      </c>
      <c r="D2374" s="450">
        <v>14.65</v>
      </c>
      <c r="E2374" s="450">
        <v>8.69</v>
      </c>
      <c r="F2374" s="450" t="s">
        <v>17629</v>
      </c>
    </row>
    <row r="2375" spans="1:6" ht="30" customHeight="1">
      <c r="A2375" s="447">
        <v>92002</v>
      </c>
      <c r="B2375" s="448" t="s">
        <v>3081</v>
      </c>
      <c r="C2375" s="449" t="s">
        <v>2570</v>
      </c>
      <c r="D2375" s="450">
        <v>18.369999999999997</v>
      </c>
      <c r="E2375" s="450">
        <v>15.61</v>
      </c>
      <c r="F2375" s="450" t="s">
        <v>18012</v>
      </c>
    </row>
    <row r="2376" spans="1:6" ht="30" customHeight="1">
      <c r="A2376" s="447">
        <v>92003</v>
      </c>
      <c r="B2376" s="448" t="s">
        <v>3082</v>
      </c>
      <c r="C2376" s="449" t="s">
        <v>2570</v>
      </c>
      <c r="D2376" s="450">
        <v>21.9</v>
      </c>
      <c r="E2376" s="450">
        <v>15.6</v>
      </c>
      <c r="F2376" s="450" t="s">
        <v>18013</v>
      </c>
    </row>
    <row r="2377" spans="1:6" ht="30" customHeight="1">
      <c r="A2377" s="447">
        <v>92004</v>
      </c>
      <c r="B2377" s="448" t="s">
        <v>3083</v>
      </c>
      <c r="C2377" s="449" t="s">
        <v>2570</v>
      </c>
      <c r="D2377" s="450">
        <v>22.549999999999997</v>
      </c>
      <c r="E2377" s="450">
        <v>17.670000000000002</v>
      </c>
      <c r="F2377" s="450" t="s">
        <v>14689</v>
      </c>
    </row>
    <row r="2378" spans="1:6" ht="30" customHeight="1">
      <c r="A2378" s="447">
        <v>92005</v>
      </c>
      <c r="B2378" s="448" t="s">
        <v>3084</v>
      </c>
      <c r="C2378" s="449" t="s">
        <v>2570</v>
      </c>
      <c r="D2378" s="450">
        <v>26.080000000000002</v>
      </c>
      <c r="E2378" s="450">
        <v>17.66</v>
      </c>
      <c r="F2378" s="450" t="s">
        <v>18014</v>
      </c>
    </row>
    <row r="2379" spans="1:6" ht="30" customHeight="1">
      <c r="A2379" s="447">
        <v>92006</v>
      </c>
      <c r="B2379" s="448" t="s">
        <v>3085</v>
      </c>
      <c r="C2379" s="449" t="s">
        <v>2570</v>
      </c>
      <c r="D2379" s="450">
        <v>16.850000000000001</v>
      </c>
      <c r="E2379" s="450">
        <v>11.49</v>
      </c>
      <c r="F2379" s="450" t="s">
        <v>18015</v>
      </c>
    </row>
    <row r="2380" spans="1:6" ht="30" customHeight="1">
      <c r="A2380" s="447">
        <v>92007</v>
      </c>
      <c r="B2380" s="448" t="s">
        <v>3086</v>
      </c>
      <c r="C2380" s="449" t="s">
        <v>2570</v>
      </c>
      <c r="D2380" s="450">
        <v>20.38</v>
      </c>
      <c r="E2380" s="450">
        <v>11.48</v>
      </c>
      <c r="F2380" s="450" t="s">
        <v>18016</v>
      </c>
    </row>
    <row r="2381" spans="1:6" ht="30" customHeight="1">
      <c r="A2381" s="447">
        <v>92008</v>
      </c>
      <c r="B2381" s="448" t="s">
        <v>3087</v>
      </c>
      <c r="C2381" s="449" t="s">
        <v>2570</v>
      </c>
      <c r="D2381" s="450">
        <v>21.029999999999998</v>
      </c>
      <c r="E2381" s="450">
        <v>13.55</v>
      </c>
      <c r="F2381" s="450" t="s">
        <v>15678</v>
      </c>
    </row>
    <row r="2382" spans="1:6" ht="30" customHeight="1">
      <c r="A2382" s="447">
        <v>92009</v>
      </c>
      <c r="B2382" s="448" t="s">
        <v>3088</v>
      </c>
      <c r="C2382" s="449" t="s">
        <v>2570</v>
      </c>
      <c r="D2382" s="450">
        <v>24.560000000000002</v>
      </c>
      <c r="E2382" s="450">
        <v>13.54</v>
      </c>
      <c r="F2382" s="450" t="s">
        <v>18017</v>
      </c>
    </row>
    <row r="2383" spans="1:6" ht="30" customHeight="1">
      <c r="A2383" s="447">
        <v>92010</v>
      </c>
      <c r="B2383" s="448" t="s">
        <v>3089</v>
      </c>
      <c r="C2383" s="449" t="s">
        <v>2570</v>
      </c>
      <c r="D2383" s="450">
        <v>27.32</v>
      </c>
      <c r="E2383" s="450">
        <v>22.47</v>
      </c>
      <c r="F2383" s="450" t="s">
        <v>18018</v>
      </c>
    </row>
    <row r="2384" spans="1:6" ht="30" customHeight="1">
      <c r="A2384" s="447">
        <v>92011</v>
      </c>
      <c r="B2384" s="448" t="s">
        <v>3090</v>
      </c>
      <c r="C2384" s="449" t="s">
        <v>2570</v>
      </c>
      <c r="D2384" s="450">
        <v>32.61</v>
      </c>
      <c r="E2384" s="450">
        <v>22.46</v>
      </c>
      <c r="F2384" s="450" t="s">
        <v>18019</v>
      </c>
    </row>
    <row r="2385" spans="1:6" ht="30" customHeight="1">
      <c r="A2385" s="447">
        <v>92012</v>
      </c>
      <c r="B2385" s="448" t="s">
        <v>3091</v>
      </c>
      <c r="C2385" s="449" t="s">
        <v>2570</v>
      </c>
      <c r="D2385" s="450">
        <v>31.5</v>
      </c>
      <c r="E2385" s="450">
        <v>24.53</v>
      </c>
      <c r="F2385" s="450" t="s">
        <v>18020</v>
      </c>
    </row>
    <row r="2386" spans="1:6" ht="30" customHeight="1">
      <c r="A2386" s="447">
        <v>92013</v>
      </c>
      <c r="B2386" s="448" t="s">
        <v>3092</v>
      </c>
      <c r="C2386" s="449" t="s">
        <v>2570</v>
      </c>
      <c r="D2386" s="450">
        <v>36.790000000000006</v>
      </c>
      <c r="E2386" s="450">
        <v>24.52</v>
      </c>
      <c r="F2386" s="450" t="s">
        <v>18021</v>
      </c>
    </row>
    <row r="2387" spans="1:6" ht="30" customHeight="1">
      <c r="A2387" s="447">
        <v>92014</v>
      </c>
      <c r="B2387" s="448" t="s">
        <v>3093</v>
      </c>
      <c r="C2387" s="449" t="s">
        <v>2570</v>
      </c>
      <c r="D2387" s="450">
        <v>24.970000000000002</v>
      </c>
      <c r="E2387" s="450">
        <v>16.37</v>
      </c>
      <c r="F2387" s="450" t="s">
        <v>18022</v>
      </c>
    </row>
    <row r="2388" spans="1:6" ht="30" customHeight="1">
      <c r="A2388" s="447">
        <v>92015</v>
      </c>
      <c r="B2388" s="448" t="s">
        <v>3094</v>
      </c>
      <c r="C2388" s="449" t="s">
        <v>2570</v>
      </c>
      <c r="D2388" s="450">
        <v>30.259999999999998</v>
      </c>
      <c r="E2388" s="450">
        <v>16.36</v>
      </c>
      <c r="F2388" s="450" t="s">
        <v>12224</v>
      </c>
    </row>
    <row r="2389" spans="1:6" ht="30" customHeight="1">
      <c r="A2389" s="447">
        <v>92016</v>
      </c>
      <c r="B2389" s="448" t="s">
        <v>3095</v>
      </c>
      <c r="C2389" s="449" t="s">
        <v>2570</v>
      </c>
      <c r="D2389" s="450">
        <v>29.15</v>
      </c>
      <c r="E2389" s="450">
        <v>18.43</v>
      </c>
      <c r="F2389" s="450" t="s">
        <v>13672</v>
      </c>
    </row>
    <row r="2390" spans="1:6" ht="30" customHeight="1">
      <c r="A2390" s="447">
        <v>92017</v>
      </c>
      <c r="B2390" s="448" t="s">
        <v>3096</v>
      </c>
      <c r="C2390" s="449" t="s">
        <v>2570</v>
      </c>
      <c r="D2390" s="450">
        <v>34.450000000000003</v>
      </c>
      <c r="E2390" s="450">
        <v>18.41</v>
      </c>
      <c r="F2390" s="450" t="s">
        <v>18023</v>
      </c>
    </row>
    <row r="2391" spans="1:6" ht="30" customHeight="1">
      <c r="A2391" s="447">
        <v>92018</v>
      </c>
      <c r="B2391" s="448" t="s">
        <v>3097</v>
      </c>
      <c r="C2391" s="449" t="s">
        <v>2570</v>
      </c>
      <c r="D2391" s="450">
        <v>33.209999999999994</v>
      </c>
      <c r="E2391" s="450">
        <v>21.52</v>
      </c>
      <c r="F2391" s="450" t="s">
        <v>18024</v>
      </c>
    </row>
    <row r="2392" spans="1:6" ht="30" customHeight="1">
      <c r="A2392" s="447">
        <v>92019</v>
      </c>
      <c r="B2392" s="448" t="s">
        <v>3098</v>
      </c>
      <c r="C2392" s="449" t="s">
        <v>2570</v>
      </c>
      <c r="D2392" s="450">
        <v>40.710000000000008</v>
      </c>
      <c r="E2392" s="450">
        <v>23.94</v>
      </c>
      <c r="F2392" s="450" t="s">
        <v>18025</v>
      </c>
    </row>
    <row r="2393" spans="1:6" ht="30" customHeight="1">
      <c r="A2393" s="447">
        <v>92020</v>
      </c>
      <c r="B2393" s="448" t="s">
        <v>3099</v>
      </c>
      <c r="C2393" s="449" t="s">
        <v>2570</v>
      </c>
      <c r="D2393" s="450">
        <v>49.600000000000009</v>
      </c>
      <c r="E2393" s="450">
        <v>31.33</v>
      </c>
      <c r="F2393" s="450" t="s">
        <v>18026</v>
      </c>
    </row>
    <row r="2394" spans="1:6" ht="30" customHeight="1">
      <c r="A2394" s="447">
        <v>92021</v>
      </c>
      <c r="B2394" s="448" t="s">
        <v>3100</v>
      </c>
      <c r="C2394" s="449" t="s">
        <v>2570</v>
      </c>
      <c r="D2394" s="450">
        <v>57.099999999999994</v>
      </c>
      <c r="E2394" s="450">
        <v>33.75</v>
      </c>
      <c r="F2394" s="450" t="s">
        <v>18027</v>
      </c>
    </row>
    <row r="2395" spans="1:6">
      <c r="A2395" s="442"/>
      <c r="B2395" s="446" t="s">
        <v>3101</v>
      </c>
      <c r="C2395" s="444"/>
      <c r="D2395" s="445" t="s">
        <v>2587</v>
      </c>
      <c r="E2395" s="445" t="s">
        <v>2587</v>
      </c>
      <c r="F2395" s="445"/>
    </row>
    <row r="2396" spans="1:6" ht="30" customHeight="1">
      <c r="A2396" s="447">
        <v>93141</v>
      </c>
      <c r="B2396" s="448" t="s">
        <v>3102</v>
      </c>
      <c r="C2396" s="449" t="s">
        <v>2570</v>
      </c>
      <c r="D2396" s="450">
        <v>62.309999999999988</v>
      </c>
      <c r="E2396" s="450">
        <v>70.67</v>
      </c>
      <c r="F2396" s="450" t="s">
        <v>18154</v>
      </c>
    </row>
    <row r="2397" spans="1:6" ht="30" customHeight="1">
      <c r="A2397" s="447">
        <v>93142</v>
      </c>
      <c r="B2397" s="448" t="s">
        <v>3103</v>
      </c>
      <c r="C2397" s="449" t="s">
        <v>2570</v>
      </c>
      <c r="D2397" s="450">
        <v>71.250000000000014</v>
      </c>
      <c r="E2397" s="450">
        <v>77.55</v>
      </c>
      <c r="F2397" s="450" t="s">
        <v>18155</v>
      </c>
    </row>
    <row r="2398" spans="1:6" ht="30" customHeight="1">
      <c r="A2398" s="447">
        <v>93143</v>
      </c>
      <c r="B2398" s="448" t="s">
        <v>3104</v>
      </c>
      <c r="C2398" s="449" t="s">
        <v>2570</v>
      </c>
      <c r="D2398" s="450">
        <v>64.100000000000009</v>
      </c>
      <c r="E2398" s="450">
        <v>70.64</v>
      </c>
      <c r="F2398" s="450" t="s">
        <v>18156</v>
      </c>
    </row>
    <row r="2399" spans="1:6" ht="30" customHeight="1">
      <c r="A2399" s="447">
        <v>93144</v>
      </c>
      <c r="B2399" s="448" t="s">
        <v>3105</v>
      </c>
      <c r="C2399" s="449" t="s">
        <v>2570</v>
      </c>
      <c r="D2399" s="450">
        <v>89.889999999999986</v>
      </c>
      <c r="E2399" s="450">
        <v>76.62</v>
      </c>
      <c r="F2399" s="450" t="s">
        <v>14540</v>
      </c>
    </row>
    <row r="2400" spans="1:6" ht="45" customHeight="1">
      <c r="A2400" s="447">
        <v>93145</v>
      </c>
      <c r="B2400" s="448" t="s">
        <v>3106</v>
      </c>
      <c r="C2400" s="449" t="s">
        <v>2570</v>
      </c>
      <c r="D2400" s="450">
        <v>78.960000000000008</v>
      </c>
      <c r="E2400" s="450">
        <v>81.150000000000006</v>
      </c>
      <c r="F2400" s="450" t="s">
        <v>18157</v>
      </c>
    </row>
    <row r="2401" spans="1:6" ht="45" customHeight="1">
      <c r="A2401" s="447">
        <v>93146</v>
      </c>
      <c r="B2401" s="448" t="s">
        <v>3107</v>
      </c>
      <c r="C2401" s="449" t="s">
        <v>2570</v>
      </c>
      <c r="D2401" s="450">
        <v>86.18</v>
      </c>
      <c r="E2401" s="450">
        <v>86.47</v>
      </c>
      <c r="F2401" s="450" t="s">
        <v>18158</v>
      </c>
    </row>
    <row r="2402" spans="1:6" ht="45" customHeight="1">
      <c r="A2402" s="447">
        <v>93147</v>
      </c>
      <c r="B2402" s="448" t="s">
        <v>3108</v>
      </c>
      <c r="C2402" s="449" t="s">
        <v>2570</v>
      </c>
      <c r="D2402" s="450">
        <v>100.55</v>
      </c>
      <c r="E2402" s="450">
        <v>95.45</v>
      </c>
      <c r="F2402" s="450" t="s">
        <v>18159</v>
      </c>
    </row>
    <row r="2403" spans="1:6">
      <c r="A2403" s="442"/>
      <c r="B2403" s="446" t="s">
        <v>3109</v>
      </c>
      <c r="C2403" s="444"/>
      <c r="D2403" s="445" t="s">
        <v>2587</v>
      </c>
      <c r="E2403" s="445" t="s">
        <v>2587</v>
      </c>
      <c r="F2403" s="445"/>
    </row>
    <row r="2404" spans="1:6" ht="45" customHeight="1">
      <c r="A2404" s="447">
        <v>93128</v>
      </c>
      <c r="B2404" s="448" t="s">
        <v>3110</v>
      </c>
      <c r="C2404" s="449" t="s">
        <v>2570</v>
      </c>
      <c r="D2404" s="450">
        <v>47.639999999999993</v>
      </c>
      <c r="E2404" s="450">
        <v>63.52</v>
      </c>
      <c r="F2404" s="450" t="s">
        <v>18150</v>
      </c>
    </row>
    <row r="2405" spans="1:6" ht="45" customHeight="1">
      <c r="A2405" s="447">
        <v>93137</v>
      </c>
      <c r="B2405" s="448" t="s">
        <v>3111</v>
      </c>
      <c r="C2405" s="449" t="s">
        <v>2570</v>
      </c>
      <c r="D2405" s="450">
        <v>59.610000000000014</v>
      </c>
      <c r="E2405" s="450">
        <v>71.099999999999994</v>
      </c>
      <c r="F2405" s="450" t="s">
        <v>18151</v>
      </c>
    </row>
    <row r="2406" spans="1:6" ht="45" customHeight="1">
      <c r="A2406" s="447">
        <v>93138</v>
      </c>
      <c r="B2406" s="448" t="s">
        <v>3112</v>
      </c>
      <c r="C2406" s="449" t="s">
        <v>2570</v>
      </c>
      <c r="D2406" s="450">
        <v>54.850000000000009</v>
      </c>
      <c r="E2406" s="450">
        <v>68.849999999999994</v>
      </c>
      <c r="F2406" s="450" t="s">
        <v>15839</v>
      </c>
    </row>
    <row r="2407" spans="1:6" ht="45" customHeight="1">
      <c r="A2407" s="447">
        <v>93139</v>
      </c>
      <c r="B2407" s="448" t="s">
        <v>3113</v>
      </c>
      <c r="C2407" s="449" t="s">
        <v>2570</v>
      </c>
      <c r="D2407" s="450">
        <v>74.089999999999989</v>
      </c>
      <c r="E2407" s="450">
        <v>81.64</v>
      </c>
      <c r="F2407" s="450" t="s">
        <v>18152</v>
      </c>
    </row>
    <row r="2408" spans="1:6" ht="45" customHeight="1">
      <c r="A2408" s="447">
        <v>93140</v>
      </c>
      <c r="B2408" s="448" t="s">
        <v>3114</v>
      </c>
      <c r="C2408" s="449" t="s">
        <v>2570</v>
      </c>
      <c r="D2408" s="450">
        <v>69.19</v>
      </c>
      <c r="E2408" s="450">
        <v>77.819999999999993</v>
      </c>
      <c r="F2408" s="450" t="s">
        <v>18153</v>
      </c>
    </row>
    <row r="2409" spans="1:6">
      <c r="A2409" s="442"/>
      <c r="B2409" s="446" t="s">
        <v>2905</v>
      </c>
      <c r="C2409" s="444"/>
      <c r="D2409" s="445" t="s">
        <v>2587</v>
      </c>
      <c r="E2409" s="445" t="s">
        <v>2587</v>
      </c>
      <c r="F2409" s="445"/>
    </row>
    <row r="2410" spans="1:6" ht="30" customHeight="1">
      <c r="A2410" s="447">
        <v>83403</v>
      </c>
      <c r="B2410" s="448" t="s">
        <v>3115</v>
      </c>
      <c r="C2410" s="449" t="s">
        <v>2570</v>
      </c>
      <c r="D2410" s="450">
        <v>10.87</v>
      </c>
      <c r="E2410" s="450">
        <v>5.9</v>
      </c>
      <c r="F2410" s="450" t="s">
        <v>17965</v>
      </c>
    </row>
    <row r="2411" spans="1:6" ht="30" customHeight="1">
      <c r="A2411" s="447">
        <v>91984</v>
      </c>
      <c r="B2411" s="448" t="s">
        <v>17995</v>
      </c>
      <c r="C2411" s="449" t="s">
        <v>2570</v>
      </c>
      <c r="D2411" s="450">
        <v>6.9399999999999995</v>
      </c>
      <c r="E2411" s="450">
        <v>6.35</v>
      </c>
      <c r="F2411" s="450" t="s">
        <v>11403</v>
      </c>
    </row>
    <row r="2412" spans="1:6" ht="30" customHeight="1">
      <c r="A2412" s="447">
        <v>91985</v>
      </c>
      <c r="B2412" s="448" t="s">
        <v>17996</v>
      </c>
      <c r="C2412" s="449" t="s">
        <v>2570</v>
      </c>
      <c r="D2412" s="450">
        <v>11.120000000000001</v>
      </c>
      <c r="E2412" s="450">
        <v>8.41</v>
      </c>
      <c r="F2412" s="450" t="s">
        <v>17997</v>
      </c>
    </row>
    <row r="2413" spans="1:6" ht="30" customHeight="1">
      <c r="A2413" s="447">
        <v>83399</v>
      </c>
      <c r="B2413" s="448" t="s">
        <v>3116</v>
      </c>
      <c r="C2413" s="449" t="s">
        <v>2570</v>
      </c>
      <c r="D2413" s="450">
        <v>19.830000000000002</v>
      </c>
      <c r="E2413" s="450">
        <v>9.7899999999999991</v>
      </c>
      <c r="F2413" s="450" t="s">
        <v>18121</v>
      </c>
    </row>
    <row r="2414" spans="1:6" ht="30" customHeight="1">
      <c r="A2414" s="447">
        <v>97595</v>
      </c>
      <c r="B2414" s="448" t="s">
        <v>18069</v>
      </c>
      <c r="C2414" s="449" t="s">
        <v>2570</v>
      </c>
      <c r="D2414" s="450">
        <v>38.479999999999997</v>
      </c>
      <c r="E2414" s="450">
        <v>8</v>
      </c>
      <c r="F2414" s="450" t="s">
        <v>18070</v>
      </c>
    </row>
    <row r="2415" spans="1:6" ht="30" customHeight="1">
      <c r="A2415" s="447">
        <v>97596</v>
      </c>
      <c r="B2415" s="448" t="s">
        <v>18071</v>
      </c>
      <c r="C2415" s="449" t="s">
        <v>2570</v>
      </c>
      <c r="D2415" s="450">
        <v>24.84</v>
      </c>
      <c r="E2415" s="450">
        <v>8.02</v>
      </c>
      <c r="F2415" s="450" t="s">
        <v>18072</v>
      </c>
    </row>
    <row r="2416" spans="1:6" ht="30" customHeight="1">
      <c r="A2416" s="447">
        <v>97597</v>
      </c>
      <c r="B2416" s="448" t="s">
        <v>18073</v>
      </c>
      <c r="C2416" s="449" t="s">
        <v>2570</v>
      </c>
      <c r="D2416" s="450">
        <v>29.040000000000003</v>
      </c>
      <c r="E2416" s="450">
        <v>12.02</v>
      </c>
      <c r="F2416" s="450" t="s">
        <v>18074</v>
      </c>
    </row>
    <row r="2417" spans="1:6" ht="30" customHeight="1">
      <c r="A2417" s="447">
        <v>97598</v>
      </c>
      <c r="B2417" s="448" t="s">
        <v>18075</v>
      </c>
      <c r="C2417" s="449" t="s">
        <v>2570</v>
      </c>
      <c r="D2417" s="450">
        <v>27.3</v>
      </c>
      <c r="E2417" s="450">
        <v>12.02</v>
      </c>
      <c r="F2417" s="450" t="s">
        <v>18076</v>
      </c>
    </row>
    <row r="2418" spans="1:6" ht="30" customHeight="1">
      <c r="A2418" s="447">
        <v>91988</v>
      </c>
      <c r="B2418" s="448" t="s">
        <v>18002</v>
      </c>
      <c r="C2418" s="449" t="s">
        <v>2570</v>
      </c>
      <c r="D2418" s="450">
        <v>10.220000000000001</v>
      </c>
      <c r="E2418" s="450">
        <v>6.33</v>
      </c>
      <c r="F2418" s="450" t="s">
        <v>18003</v>
      </c>
    </row>
    <row r="2419" spans="1:6" ht="30" customHeight="1">
      <c r="A2419" s="447">
        <v>91989</v>
      </c>
      <c r="B2419" s="448" t="s">
        <v>18004</v>
      </c>
      <c r="C2419" s="449" t="s">
        <v>2570</v>
      </c>
      <c r="D2419" s="450">
        <v>14.399999999999999</v>
      </c>
      <c r="E2419" s="450">
        <v>8.39</v>
      </c>
      <c r="F2419" s="450" t="s">
        <v>13618</v>
      </c>
    </row>
    <row r="2420" spans="1:6" ht="30" customHeight="1">
      <c r="A2420" s="447">
        <v>91986</v>
      </c>
      <c r="B2420" s="448" t="s">
        <v>17998</v>
      </c>
      <c r="C2420" s="449" t="s">
        <v>2570</v>
      </c>
      <c r="D2420" s="450">
        <v>18.5</v>
      </c>
      <c r="E2420" s="450">
        <v>9.86</v>
      </c>
      <c r="F2420" s="450" t="s">
        <v>17999</v>
      </c>
    </row>
    <row r="2421" spans="1:6" ht="30" customHeight="1">
      <c r="A2421" s="447">
        <v>91987</v>
      </c>
      <c r="B2421" s="448" t="s">
        <v>18000</v>
      </c>
      <c r="C2421" s="449" t="s">
        <v>2570</v>
      </c>
      <c r="D2421" s="450">
        <v>22.68</v>
      </c>
      <c r="E2421" s="450">
        <v>11.92</v>
      </c>
      <c r="F2421" s="450" t="s">
        <v>18001</v>
      </c>
    </row>
    <row r="2422" spans="1:6">
      <c r="A2422" s="442"/>
      <c r="B2422" s="538" t="s">
        <v>21010</v>
      </c>
      <c r="C2422" s="444"/>
      <c r="D2422" s="445" t="s">
        <v>2587</v>
      </c>
      <c r="E2422" s="445" t="s">
        <v>2587</v>
      </c>
      <c r="F2422" s="445"/>
    </row>
    <row r="2423" spans="1:6" ht="30" customHeight="1">
      <c r="A2423" s="447">
        <v>91982</v>
      </c>
      <c r="B2423" s="448" t="s">
        <v>17991</v>
      </c>
      <c r="C2423" s="449" t="s">
        <v>2570</v>
      </c>
      <c r="D2423" s="450">
        <v>63.980000000000004</v>
      </c>
      <c r="E2423" s="450">
        <v>6.27</v>
      </c>
      <c r="F2423" s="450" t="s">
        <v>17992</v>
      </c>
    </row>
    <row r="2424" spans="1:6" ht="30" customHeight="1">
      <c r="A2424" s="447">
        <v>91983</v>
      </c>
      <c r="B2424" s="448" t="s">
        <v>17993</v>
      </c>
      <c r="C2424" s="449" t="s">
        <v>2570</v>
      </c>
      <c r="D2424" s="450">
        <v>68.179999999999993</v>
      </c>
      <c r="E2424" s="450">
        <v>8.31</v>
      </c>
      <c r="F2424" s="450" t="s">
        <v>17994</v>
      </c>
    </row>
    <row r="2425" spans="1:6">
      <c r="A2425" s="442"/>
      <c r="B2425" s="446" t="s">
        <v>1240</v>
      </c>
      <c r="C2425" s="444"/>
      <c r="D2425" s="445" t="s">
        <v>2587</v>
      </c>
      <c r="E2425" s="445" t="s">
        <v>2587</v>
      </c>
      <c r="F2425" s="445"/>
    </row>
    <row r="2426" spans="1:6">
      <c r="A2426" s="442"/>
      <c r="B2426" s="443" t="s">
        <v>37</v>
      </c>
      <c r="C2426" s="444"/>
      <c r="D2426" s="445" t="s">
        <v>2587</v>
      </c>
      <c r="E2426" s="445" t="s">
        <v>2587</v>
      </c>
      <c r="F2426" s="445"/>
    </row>
    <row r="2427" spans="1:6">
      <c r="A2427" s="442"/>
      <c r="B2427" s="446" t="s">
        <v>38</v>
      </c>
      <c r="C2427" s="444"/>
      <c r="D2427" s="445" t="s">
        <v>2587</v>
      </c>
      <c r="E2427" s="445" t="s">
        <v>2587</v>
      </c>
      <c r="F2427" s="445"/>
    </row>
    <row r="2428" spans="1:6">
      <c r="A2428" s="442"/>
      <c r="B2428" s="446" t="s">
        <v>39</v>
      </c>
      <c r="C2428" s="444"/>
      <c r="D2428" s="445" t="s">
        <v>2587</v>
      </c>
      <c r="E2428" s="445" t="s">
        <v>2587</v>
      </c>
      <c r="F2428" s="445"/>
    </row>
    <row r="2429" spans="1:6" ht="30" customHeight="1">
      <c r="A2429" s="447">
        <v>97583</v>
      </c>
      <c r="B2429" s="448" t="s">
        <v>18052</v>
      </c>
      <c r="C2429" s="449" t="s">
        <v>2570</v>
      </c>
      <c r="D2429" s="450">
        <v>34.49</v>
      </c>
      <c r="E2429" s="450">
        <v>7.76</v>
      </c>
      <c r="F2429" s="450" t="s">
        <v>15842</v>
      </c>
    </row>
    <row r="2430" spans="1:6" ht="30" customHeight="1">
      <c r="A2430" s="447">
        <v>97584</v>
      </c>
      <c r="B2430" s="448" t="s">
        <v>18053</v>
      </c>
      <c r="C2430" s="449" t="s">
        <v>2570</v>
      </c>
      <c r="D2430" s="450">
        <v>49.61</v>
      </c>
      <c r="E2430" s="450">
        <v>7.75</v>
      </c>
      <c r="F2430" s="450" t="s">
        <v>18054</v>
      </c>
    </row>
    <row r="2431" spans="1:6" ht="30" customHeight="1">
      <c r="A2431" s="447">
        <v>97585</v>
      </c>
      <c r="B2431" s="448" t="s">
        <v>18055</v>
      </c>
      <c r="C2431" s="449" t="s">
        <v>2570</v>
      </c>
      <c r="D2431" s="450">
        <v>47.56</v>
      </c>
      <c r="E2431" s="450">
        <v>10.01</v>
      </c>
      <c r="F2431" s="450" t="s">
        <v>14460</v>
      </c>
    </row>
    <row r="2432" spans="1:6" ht="30" customHeight="1">
      <c r="A2432" s="447">
        <v>97586</v>
      </c>
      <c r="B2432" s="448" t="s">
        <v>18056</v>
      </c>
      <c r="C2432" s="449" t="s">
        <v>2570</v>
      </c>
      <c r="D2432" s="450">
        <v>65.819999999999993</v>
      </c>
      <c r="E2432" s="450">
        <v>10</v>
      </c>
      <c r="F2432" s="450" t="s">
        <v>18057</v>
      </c>
    </row>
    <row r="2433" spans="1:6" ht="30" customHeight="1">
      <c r="A2433" s="447" t="s">
        <v>3004</v>
      </c>
      <c r="B2433" s="448" t="s">
        <v>18041</v>
      </c>
      <c r="C2433" s="449" t="s">
        <v>2570</v>
      </c>
      <c r="D2433" s="450">
        <v>100.82</v>
      </c>
      <c r="E2433" s="450">
        <v>33.44</v>
      </c>
      <c r="F2433" s="450" t="s">
        <v>18042</v>
      </c>
    </row>
    <row r="2434" spans="1:6" ht="30" customHeight="1">
      <c r="A2434" s="447" t="s">
        <v>2360</v>
      </c>
      <c r="B2434" s="448" t="s">
        <v>18043</v>
      </c>
      <c r="C2434" s="449" t="s">
        <v>2570</v>
      </c>
      <c r="D2434" s="450">
        <v>138.91</v>
      </c>
      <c r="E2434" s="450">
        <v>37.619999999999997</v>
      </c>
      <c r="F2434" s="450" t="s">
        <v>18044</v>
      </c>
    </row>
    <row r="2435" spans="1:6" ht="30" customHeight="1">
      <c r="A2435" s="447" t="s">
        <v>2361</v>
      </c>
      <c r="B2435" s="448" t="s">
        <v>3117</v>
      </c>
      <c r="C2435" s="449" t="s">
        <v>2570</v>
      </c>
      <c r="D2435" s="450">
        <v>37.070000000000007</v>
      </c>
      <c r="E2435" s="450">
        <v>13.95</v>
      </c>
      <c r="F2435" s="450" t="s">
        <v>18045</v>
      </c>
    </row>
    <row r="2436" spans="1:6" ht="30" customHeight="1">
      <c r="A2436" s="447">
        <v>97589</v>
      </c>
      <c r="B2436" s="448" t="s">
        <v>18060</v>
      </c>
      <c r="C2436" s="449" t="s">
        <v>2570</v>
      </c>
      <c r="D2436" s="450">
        <v>19</v>
      </c>
      <c r="E2436" s="450">
        <v>11.42</v>
      </c>
      <c r="F2436" s="450" t="s">
        <v>17311</v>
      </c>
    </row>
    <row r="2437" spans="1:6" ht="30" customHeight="1">
      <c r="A2437" s="447">
        <v>97590</v>
      </c>
      <c r="B2437" s="448" t="s">
        <v>18061</v>
      </c>
      <c r="C2437" s="449" t="s">
        <v>2570</v>
      </c>
      <c r="D2437" s="450">
        <v>44.25</v>
      </c>
      <c r="E2437" s="450">
        <v>11.38</v>
      </c>
      <c r="F2437" s="450" t="s">
        <v>18062</v>
      </c>
    </row>
    <row r="2438" spans="1:6" ht="30" customHeight="1">
      <c r="A2438" s="447">
        <v>97591</v>
      </c>
      <c r="B2438" s="448" t="s">
        <v>18063</v>
      </c>
      <c r="C2438" s="449" t="s">
        <v>2570</v>
      </c>
      <c r="D2438" s="450">
        <v>61.929999999999993</v>
      </c>
      <c r="E2438" s="450">
        <v>14.7</v>
      </c>
      <c r="F2438" s="450" t="s">
        <v>11616</v>
      </c>
    </row>
    <row r="2439" spans="1:6" ht="30" customHeight="1">
      <c r="A2439" s="447">
        <v>97592</v>
      </c>
      <c r="B2439" s="448" t="s">
        <v>18064</v>
      </c>
      <c r="C2439" s="449" t="s">
        <v>2570</v>
      </c>
      <c r="D2439" s="450">
        <v>78.75</v>
      </c>
      <c r="E2439" s="450">
        <v>14.7</v>
      </c>
      <c r="F2439" s="450" t="s">
        <v>18065</v>
      </c>
    </row>
    <row r="2440" spans="1:6" ht="30" customHeight="1">
      <c r="A2440" s="447">
        <v>97593</v>
      </c>
      <c r="B2440" s="448" t="s">
        <v>18066</v>
      </c>
      <c r="C2440" s="449" t="s">
        <v>2570</v>
      </c>
      <c r="D2440" s="450">
        <v>64.36</v>
      </c>
      <c r="E2440" s="450">
        <v>9.5500000000000007</v>
      </c>
      <c r="F2440" s="450" t="s">
        <v>18067</v>
      </c>
    </row>
    <row r="2441" spans="1:6" ht="30" customHeight="1">
      <c r="A2441" s="447">
        <v>97594</v>
      </c>
      <c r="B2441" s="448" t="s">
        <v>18068</v>
      </c>
      <c r="C2441" s="449" t="s">
        <v>2570</v>
      </c>
      <c r="D2441" s="450">
        <v>63.190000000000005</v>
      </c>
      <c r="E2441" s="450">
        <v>12.4</v>
      </c>
      <c r="F2441" s="450" t="s">
        <v>17361</v>
      </c>
    </row>
    <row r="2442" spans="1:6" ht="30" customHeight="1">
      <c r="A2442" s="447">
        <v>83479</v>
      </c>
      <c r="B2442" s="448" t="s">
        <v>3118</v>
      </c>
      <c r="C2442" s="449" t="s">
        <v>2570</v>
      </c>
      <c r="D2442" s="450">
        <v>80.83</v>
      </c>
      <c r="E2442" s="450">
        <v>22.36</v>
      </c>
      <c r="F2442" s="450" t="s">
        <v>18126</v>
      </c>
    </row>
    <row r="2443" spans="1:6">
      <c r="A2443" s="442"/>
      <c r="B2443" s="446" t="s">
        <v>409</v>
      </c>
      <c r="C2443" s="444"/>
      <c r="D2443" s="445" t="s">
        <v>2587</v>
      </c>
      <c r="E2443" s="445" t="s">
        <v>2587</v>
      </c>
      <c r="F2443" s="445"/>
    </row>
    <row r="2444" spans="1:6" ht="30" customHeight="1">
      <c r="A2444" s="447">
        <v>97587</v>
      </c>
      <c r="B2444" s="448" t="s">
        <v>18058</v>
      </c>
      <c r="C2444" s="449" t="s">
        <v>2570</v>
      </c>
      <c r="D2444" s="450">
        <v>122.69</v>
      </c>
      <c r="E2444" s="450">
        <v>6.56</v>
      </c>
      <c r="F2444" s="450" t="s">
        <v>18059</v>
      </c>
    </row>
    <row r="2445" spans="1:6">
      <c r="A2445" s="442"/>
      <c r="B2445" s="446" t="s">
        <v>410</v>
      </c>
      <c r="C2445" s="444"/>
      <c r="D2445" s="445" t="s">
        <v>2587</v>
      </c>
      <c r="E2445" s="445" t="s">
        <v>2587</v>
      </c>
      <c r="F2445" s="445"/>
    </row>
    <row r="2446" spans="1:6" ht="15" customHeight="1">
      <c r="A2446" s="447">
        <v>97599</v>
      </c>
      <c r="B2446" s="448" t="s">
        <v>18077</v>
      </c>
      <c r="C2446" s="449" t="s">
        <v>2570</v>
      </c>
      <c r="D2446" s="450">
        <v>31.48</v>
      </c>
      <c r="E2446" s="450">
        <v>3.81</v>
      </c>
      <c r="F2446" s="450" t="s">
        <v>13565</v>
      </c>
    </row>
    <row r="2447" spans="1:6">
      <c r="A2447" s="442"/>
      <c r="B2447" s="446" t="s">
        <v>411</v>
      </c>
      <c r="C2447" s="444"/>
      <c r="D2447" s="445" t="s">
        <v>2587</v>
      </c>
      <c r="E2447" s="445" t="s">
        <v>2587</v>
      </c>
      <c r="F2447" s="445"/>
    </row>
    <row r="2448" spans="1:6">
      <c r="A2448" s="442"/>
      <c r="B2448" s="446" t="s">
        <v>412</v>
      </c>
      <c r="C2448" s="444"/>
      <c r="D2448" s="445" t="s">
        <v>2587</v>
      </c>
      <c r="E2448" s="445" t="s">
        <v>2587</v>
      </c>
      <c r="F2448" s="445"/>
    </row>
    <row r="2449" spans="1:6">
      <c r="A2449" s="442"/>
      <c r="B2449" s="446" t="s">
        <v>413</v>
      </c>
      <c r="C2449" s="444"/>
      <c r="D2449" s="445" t="s">
        <v>2587</v>
      </c>
      <c r="E2449" s="445" t="s">
        <v>2587</v>
      </c>
      <c r="F2449" s="445"/>
    </row>
    <row r="2450" spans="1:6">
      <c r="A2450" s="442"/>
      <c r="B2450" s="446" t="s">
        <v>414</v>
      </c>
      <c r="C2450" s="444"/>
      <c r="D2450" s="445" t="s">
        <v>2587</v>
      </c>
      <c r="E2450" s="445" t="s">
        <v>2587</v>
      </c>
      <c r="F2450" s="445"/>
    </row>
    <row r="2451" spans="1:6" ht="30" customHeight="1">
      <c r="A2451" s="447">
        <v>97605</v>
      </c>
      <c r="B2451" s="448" t="s">
        <v>18132</v>
      </c>
      <c r="C2451" s="449" t="s">
        <v>2570</v>
      </c>
      <c r="D2451" s="450">
        <v>59.379999999999995</v>
      </c>
      <c r="E2451" s="450">
        <v>10.06</v>
      </c>
      <c r="F2451" s="450" t="s">
        <v>18133</v>
      </c>
    </row>
    <row r="2452" spans="1:6" ht="30" customHeight="1">
      <c r="A2452" s="447">
        <v>97606</v>
      </c>
      <c r="B2452" s="448" t="s">
        <v>18134</v>
      </c>
      <c r="C2452" s="449" t="s">
        <v>2570</v>
      </c>
      <c r="D2452" s="450">
        <v>45.32</v>
      </c>
      <c r="E2452" s="450">
        <v>10.07</v>
      </c>
      <c r="F2452" s="450" t="s">
        <v>18135</v>
      </c>
    </row>
    <row r="2453" spans="1:6" ht="30" customHeight="1">
      <c r="A2453" s="447">
        <v>97607</v>
      </c>
      <c r="B2453" s="448" t="s">
        <v>18136</v>
      </c>
      <c r="C2453" s="449" t="s">
        <v>2570</v>
      </c>
      <c r="D2453" s="450">
        <v>93.16</v>
      </c>
      <c r="E2453" s="450">
        <v>11.71</v>
      </c>
      <c r="F2453" s="450" t="s">
        <v>18137</v>
      </c>
    </row>
    <row r="2454" spans="1:6" ht="30" customHeight="1">
      <c r="A2454" s="447">
        <v>97608</v>
      </c>
      <c r="B2454" s="448" t="s">
        <v>18138</v>
      </c>
      <c r="C2454" s="449" t="s">
        <v>2570</v>
      </c>
      <c r="D2454" s="450">
        <v>65.05</v>
      </c>
      <c r="E2454" s="450">
        <v>11.72</v>
      </c>
      <c r="F2454" s="450" t="s">
        <v>18139</v>
      </c>
    </row>
    <row r="2455" spans="1:6">
      <c r="A2455" s="442"/>
      <c r="B2455" s="446" t="s">
        <v>3009</v>
      </c>
      <c r="C2455" s="444"/>
      <c r="D2455" s="445" t="s">
        <v>2587</v>
      </c>
      <c r="E2455" s="445" t="s">
        <v>2587</v>
      </c>
      <c r="F2455" s="445"/>
    </row>
    <row r="2456" spans="1:6" ht="15" customHeight="1">
      <c r="A2456" s="447" t="s">
        <v>3010</v>
      </c>
      <c r="B2456" s="448" t="s">
        <v>4242</v>
      </c>
      <c r="C2456" s="449" t="s">
        <v>2570</v>
      </c>
      <c r="D2456" s="450">
        <v>218.53999999999996</v>
      </c>
      <c r="E2456" s="450">
        <v>55.86</v>
      </c>
      <c r="F2456" s="450" t="s">
        <v>18120</v>
      </c>
    </row>
    <row r="2457" spans="1:6" ht="30" customHeight="1">
      <c r="A2457" s="447">
        <v>97600</v>
      </c>
      <c r="B2457" s="448" t="s">
        <v>18128</v>
      </c>
      <c r="C2457" s="449" t="s">
        <v>2570</v>
      </c>
      <c r="D2457" s="450">
        <v>212.42000000000002</v>
      </c>
      <c r="E2457" s="450">
        <v>8.82</v>
      </c>
      <c r="F2457" s="450" t="s">
        <v>18129</v>
      </c>
    </row>
    <row r="2458" spans="1:6" ht="30" customHeight="1">
      <c r="A2458" s="447">
        <v>97601</v>
      </c>
      <c r="B2458" s="448" t="s">
        <v>18130</v>
      </c>
      <c r="C2458" s="449" t="s">
        <v>2570</v>
      </c>
      <c r="D2458" s="450">
        <v>227.6</v>
      </c>
      <c r="E2458" s="450">
        <v>8.82</v>
      </c>
      <c r="F2458" s="450" t="s">
        <v>18131</v>
      </c>
    </row>
    <row r="2459" spans="1:6">
      <c r="A2459" s="442"/>
      <c r="B2459" s="446" t="s">
        <v>415</v>
      </c>
      <c r="C2459" s="444"/>
      <c r="D2459" s="445" t="s">
        <v>2587</v>
      </c>
      <c r="E2459" s="445" t="s">
        <v>2587</v>
      </c>
      <c r="F2459" s="445"/>
    </row>
    <row r="2460" spans="1:6">
      <c r="A2460" s="442"/>
      <c r="B2460" s="446" t="s">
        <v>2116</v>
      </c>
      <c r="C2460" s="444"/>
      <c r="D2460" s="445" t="s">
        <v>2587</v>
      </c>
      <c r="E2460" s="445" t="s">
        <v>2587</v>
      </c>
      <c r="F2460" s="445"/>
    </row>
    <row r="2461" spans="1:6">
      <c r="A2461" s="442"/>
      <c r="B2461" s="446" t="s">
        <v>2118</v>
      </c>
      <c r="C2461" s="444"/>
      <c r="D2461" s="445" t="s">
        <v>2587</v>
      </c>
      <c r="E2461" s="445" t="s">
        <v>2587</v>
      </c>
      <c r="F2461" s="445"/>
    </row>
    <row r="2462" spans="1:6" ht="30" customHeight="1">
      <c r="A2462" s="447">
        <v>97611</v>
      </c>
      <c r="B2462" s="448" t="s">
        <v>18082</v>
      </c>
      <c r="C2462" s="449" t="s">
        <v>2570</v>
      </c>
      <c r="D2462" s="450">
        <v>15.93</v>
      </c>
      <c r="E2462" s="450">
        <v>3.52</v>
      </c>
      <c r="F2462" s="450" t="s">
        <v>18083</v>
      </c>
    </row>
    <row r="2463" spans="1:6" ht="30" customHeight="1">
      <c r="A2463" s="447">
        <v>97612</v>
      </c>
      <c r="B2463" s="448" t="s">
        <v>18084</v>
      </c>
      <c r="C2463" s="449" t="s">
        <v>2570</v>
      </c>
      <c r="D2463" s="450">
        <v>17.63</v>
      </c>
      <c r="E2463" s="450">
        <v>3.52</v>
      </c>
      <c r="F2463" s="450" t="s">
        <v>12318</v>
      </c>
    </row>
    <row r="2464" spans="1:6" ht="30" customHeight="1">
      <c r="A2464" s="447">
        <v>97615</v>
      </c>
      <c r="B2464" s="448" t="s">
        <v>18089</v>
      </c>
      <c r="C2464" s="449" t="s">
        <v>2570</v>
      </c>
      <c r="D2464" s="450">
        <v>27.400000000000002</v>
      </c>
      <c r="E2464" s="450">
        <v>5.27</v>
      </c>
      <c r="F2464" s="450" t="s">
        <v>18090</v>
      </c>
    </row>
    <row r="2465" spans="1:6" ht="30" customHeight="1">
      <c r="A2465" s="447">
        <v>97616</v>
      </c>
      <c r="B2465" s="448" t="s">
        <v>18091</v>
      </c>
      <c r="C2465" s="449" t="s">
        <v>2570</v>
      </c>
      <c r="D2465" s="450">
        <v>31.1</v>
      </c>
      <c r="E2465" s="450">
        <v>5.26</v>
      </c>
      <c r="F2465" s="450" t="s">
        <v>13544</v>
      </c>
    </row>
    <row r="2466" spans="1:6" ht="30" customHeight="1">
      <c r="A2466" s="447">
        <v>97617</v>
      </c>
      <c r="B2466" s="448" t="s">
        <v>18092</v>
      </c>
      <c r="C2466" s="449" t="s">
        <v>2570</v>
      </c>
      <c r="D2466" s="450">
        <v>30.830000000000005</v>
      </c>
      <c r="E2466" s="450">
        <v>5.26</v>
      </c>
      <c r="F2466" s="450" t="s">
        <v>18093</v>
      </c>
    </row>
    <row r="2467" spans="1:6" ht="30" customHeight="1">
      <c r="A2467" s="447">
        <v>97618</v>
      </c>
      <c r="B2467" s="448" t="s">
        <v>18094</v>
      </c>
      <c r="C2467" s="449" t="s">
        <v>2570</v>
      </c>
      <c r="D2467" s="450">
        <v>29.79</v>
      </c>
      <c r="E2467" s="450">
        <v>5.26</v>
      </c>
      <c r="F2467" s="450" t="s">
        <v>18095</v>
      </c>
    </row>
    <row r="2468" spans="1:6" ht="15" customHeight="1">
      <c r="A2468" s="447">
        <v>83470</v>
      </c>
      <c r="B2468" s="448" t="s">
        <v>4243</v>
      </c>
      <c r="C2468" s="449" t="s">
        <v>2570</v>
      </c>
      <c r="D2468" s="450">
        <v>84.550000000000011</v>
      </c>
      <c r="E2468" s="450">
        <v>1.63</v>
      </c>
      <c r="F2468" s="450" t="s">
        <v>18048</v>
      </c>
    </row>
    <row r="2469" spans="1:6" ht="15" customHeight="1">
      <c r="A2469" s="447">
        <v>93040</v>
      </c>
      <c r="B2469" s="448" t="s">
        <v>4244</v>
      </c>
      <c r="C2469" s="449" t="s">
        <v>2570</v>
      </c>
      <c r="D2469" s="450">
        <v>12.59</v>
      </c>
      <c r="E2469" s="450">
        <v>1.1399999999999999</v>
      </c>
      <c r="F2469" s="450" t="s">
        <v>17827</v>
      </c>
    </row>
    <row r="2470" spans="1:6" ht="15" customHeight="1">
      <c r="A2470" s="447">
        <v>93041</v>
      </c>
      <c r="B2470" s="448" t="s">
        <v>4245</v>
      </c>
      <c r="C2470" s="449" t="s">
        <v>2570</v>
      </c>
      <c r="D2470" s="450">
        <v>84.55</v>
      </c>
      <c r="E2470" s="450">
        <v>1.1399999999999999</v>
      </c>
      <c r="F2470" s="450" t="s">
        <v>18049</v>
      </c>
    </row>
    <row r="2471" spans="1:6" ht="30" customHeight="1">
      <c r="A2471" s="447">
        <v>93044</v>
      </c>
      <c r="B2471" s="448" t="s">
        <v>4246</v>
      </c>
      <c r="C2471" s="449" t="s">
        <v>2570</v>
      </c>
      <c r="D2471" s="450">
        <v>14.29</v>
      </c>
      <c r="E2471" s="450">
        <v>1.1399999999999999</v>
      </c>
      <c r="F2471" s="450" t="s">
        <v>18051</v>
      </c>
    </row>
    <row r="2472" spans="1:6" ht="15" customHeight="1">
      <c r="A2472" s="447">
        <v>93045</v>
      </c>
      <c r="B2472" s="448" t="s">
        <v>4247</v>
      </c>
      <c r="C2472" s="449" t="s">
        <v>2570</v>
      </c>
      <c r="D2472" s="450">
        <v>46.97</v>
      </c>
      <c r="E2472" s="450">
        <v>1.1399999999999999</v>
      </c>
      <c r="F2472" s="450" t="s">
        <v>12912</v>
      </c>
    </row>
    <row r="2473" spans="1:6">
      <c r="A2473" s="442"/>
      <c r="B2473" s="538" t="s">
        <v>20982</v>
      </c>
      <c r="C2473" s="444"/>
      <c r="D2473" s="445" t="s">
        <v>2587</v>
      </c>
      <c r="E2473" s="445" t="s">
        <v>2587</v>
      </c>
      <c r="F2473" s="445"/>
    </row>
    <row r="2474" spans="1:6" ht="15" customHeight="1">
      <c r="A2474" s="447">
        <v>97609</v>
      </c>
      <c r="B2474" s="448" t="s">
        <v>18078</v>
      </c>
      <c r="C2474" s="449" t="s">
        <v>2570</v>
      </c>
      <c r="D2474" s="450">
        <v>29.990000000000002</v>
      </c>
      <c r="E2474" s="450">
        <v>3.51</v>
      </c>
      <c r="F2474" s="450" t="s">
        <v>18079</v>
      </c>
    </row>
    <row r="2475" spans="1:6" ht="15" customHeight="1">
      <c r="A2475" s="447">
        <v>97610</v>
      </c>
      <c r="B2475" s="448" t="s">
        <v>18080</v>
      </c>
      <c r="C2475" s="449" t="s">
        <v>2570</v>
      </c>
      <c r="D2475" s="450">
        <v>39.19</v>
      </c>
      <c r="E2475" s="450">
        <v>3.5</v>
      </c>
      <c r="F2475" s="450" t="s">
        <v>18081</v>
      </c>
    </row>
    <row r="2476" spans="1:6">
      <c r="A2476" s="442"/>
      <c r="B2476" s="446" t="s">
        <v>2117</v>
      </c>
      <c r="C2476" s="444"/>
      <c r="D2476" s="445" t="s">
        <v>2587</v>
      </c>
      <c r="E2476" s="445" t="s">
        <v>2587</v>
      </c>
      <c r="F2476" s="445"/>
    </row>
    <row r="2477" spans="1:6" ht="15" customHeight="1">
      <c r="A2477" s="447">
        <v>72278</v>
      </c>
      <c r="B2477" s="448" t="s">
        <v>4248</v>
      </c>
      <c r="C2477" s="449" t="s">
        <v>2570</v>
      </c>
      <c r="D2477" s="450">
        <v>81</v>
      </c>
      <c r="E2477" s="450">
        <v>8.3800000000000008</v>
      </c>
      <c r="F2477" s="450" t="s">
        <v>18039</v>
      </c>
    </row>
    <row r="2478" spans="1:6" ht="30" customHeight="1">
      <c r="A2478" s="447">
        <v>97613</v>
      </c>
      <c r="B2478" s="448" t="s">
        <v>18085</v>
      </c>
      <c r="C2478" s="449" t="s">
        <v>2570</v>
      </c>
      <c r="D2478" s="450">
        <v>23.28</v>
      </c>
      <c r="E2478" s="450">
        <v>3.51</v>
      </c>
      <c r="F2478" s="450" t="s">
        <v>18086</v>
      </c>
    </row>
    <row r="2479" spans="1:6" ht="30" customHeight="1">
      <c r="A2479" s="447">
        <v>97614</v>
      </c>
      <c r="B2479" s="448" t="s">
        <v>18087</v>
      </c>
      <c r="C2479" s="449" t="s">
        <v>2570</v>
      </c>
      <c r="D2479" s="450">
        <v>43.67</v>
      </c>
      <c r="E2479" s="450">
        <v>3.5</v>
      </c>
      <c r="F2479" s="450" t="s">
        <v>18088</v>
      </c>
    </row>
    <row r="2480" spans="1:6" ht="15" customHeight="1">
      <c r="A2480" s="447" t="s">
        <v>1208</v>
      </c>
      <c r="B2480" s="448" t="s">
        <v>4249</v>
      </c>
      <c r="C2480" s="449" t="s">
        <v>2570</v>
      </c>
      <c r="D2480" s="450">
        <v>35.639999999999993</v>
      </c>
      <c r="E2480" s="450">
        <v>3.27</v>
      </c>
      <c r="F2480" s="450" t="s">
        <v>18113</v>
      </c>
    </row>
    <row r="2481" spans="1:6" ht="15" customHeight="1">
      <c r="A2481" s="447" t="s">
        <v>1209</v>
      </c>
      <c r="B2481" s="448" t="s">
        <v>4250</v>
      </c>
      <c r="C2481" s="449" t="s">
        <v>2570</v>
      </c>
      <c r="D2481" s="450">
        <v>48.25</v>
      </c>
      <c r="E2481" s="450">
        <v>3.27</v>
      </c>
      <c r="F2481" s="450" t="s">
        <v>18114</v>
      </c>
    </row>
    <row r="2482" spans="1:6" ht="15" customHeight="1">
      <c r="A2482" s="447" t="s">
        <v>1210</v>
      </c>
      <c r="B2482" s="448" t="s">
        <v>4251</v>
      </c>
      <c r="C2482" s="449" t="s">
        <v>2570</v>
      </c>
      <c r="D2482" s="450">
        <v>43.08</v>
      </c>
      <c r="E2482" s="450">
        <v>3.27</v>
      </c>
      <c r="F2482" s="450" t="s">
        <v>18116</v>
      </c>
    </row>
    <row r="2483" spans="1:6" ht="15" customHeight="1">
      <c r="A2483" s="447" t="s">
        <v>1211</v>
      </c>
      <c r="B2483" s="448" t="s">
        <v>4252</v>
      </c>
      <c r="C2483" s="449" t="s">
        <v>2570</v>
      </c>
      <c r="D2483" s="450">
        <v>49.65</v>
      </c>
      <c r="E2483" s="450">
        <v>3.27</v>
      </c>
      <c r="F2483" s="450" t="s">
        <v>18117</v>
      </c>
    </row>
    <row r="2484" spans="1:6" ht="15" customHeight="1">
      <c r="A2484" s="447" t="s">
        <v>1212</v>
      </c>
      <c r="B2484" s="448" t="s">
        <v>4253</v>
      </c>
      <c r="C2484" s="449" t="s">
        <v>2570</v>
      </c>
      <c r="D2484" s="450">
        <v>57.709999999999994</v>
      </c>
      <c r="E2484" s="450">
        <v>3.27</v>
      </c>
      <c r="F2484" s="450" t="s">
        <v>18118</v>
      </c>
    </row>
    <row r="2485" spans="1:6">
      <c r="A2485" s="442"/>
      <c r="B2485" s="446" t="s">
        <v>2119</v>
      </c>
      <c r="C2485" s="444"/>
      <c r="D2485" s="445" t="s">
        <v>2587</v>
      </c>
      <c r="E2485" s="445" t="s">
        <v>2587</v>
      </c>
      <c r="F2485" s="445"/>
    </row>
    <row r="2486" spans="1:6" ht="15" customHeight="1">
      <c r="A2486" s="447" t="s">
        <v>1213</v>
      </c>
      <c r="B2486" s="448" t="s">
        <v>4254</v>
      </c>
      <c r="C2486" s="449" t="s">
        <v>2570</v>
      </c>
      <c r="D2486" s="450">
        <v>22.54</v>
      </c>
      <c r="E2486" s="450">
        <v>2.46</v>
      </c>
      <c r="F2486" s="450" t="s">
        <v>11432</v>
      </c>
    </row>
    <row r="2487" spans="1:6" ht="15" customHeight="1">
      <c r="A2487" s="447" t="s">
        <v>1214</v>
      </c>
      <c r="B2487" s="448" t="s">
        <v>4255</v>
      </c>
      <c r="C2487" s="449" t="s">
        <v>2570</v>
      </c>
      <c r="D2487" s="450">
        <v>30.03</v>
      </c>
      <c r="E2487" s="450">
        <v>2.46</v>
      </c>
      <c r="F2487" s="450" t="s">
        <v>12144</v>
      </c>
    </row>
    <row r="2488" spans="1:6" ht="15" customHeight="1">
      <c r="A2488" s="447" t="s">
        <v>1215</v>
      </c>
      <c r="B2488" s="448" t="s">
        <v>4256</v>
      </c>
      <c r="C2488" s="449" t="s">
        <v>2570</v>
      </c>
      <c r="D2488" s="450">
        <v>55.43</v>
      </c>
      <c r="E2488" s="450">
        <v>2.46</v>
      </c>
      <c r="F2488" s="450" t="s">
        <v>18115</v>
      </c>
    </row>
    <row r="2489" spans="1:6">
      <c r="A2489" s="442"/>
      <c r="B2489" s="446" t="s">
        <v>4257</v>
      </c>
      <c r="C2489" s="444"/>
      <c r="D2489" s="445" t="s">
        <v>2587</v>
      </c>
      <c r="E2489" s="445" t="s">
        <v>2587</v>
      </c>
      <c r="F2489" s="445"/>
    </row>
    <row r="2490" spans="1:6" ht="30" customHeight="1">
      <c r="A2490" s="447">
        <v>93042</v>
      </c>
      <c r="B2490" s="448" t="s">
        <v>4258</v>
      </c>
      <c r="C2490" s="449" t="s">
        <v>2570</v>
      </c>
      <c r="D2490" s="450">
        <v>26.64</v>
      </c>
      <c r="E2490" s="450">
        <v>1.1399999999999999</v>
      </c>
      <c r="F2490" s="450" t="s">
        <v>18050</v>
      </c>
    </row>
    <row r="2491" spans="1:6" ht="30" customHeight="1">
      <c r="A2491" s="447">
        <v>93043</v>
      </c>
      <c r="B2491" s="448" t="s">
        <v>4259</v>
      </c>
      <c r="C2491" s="449" t="s">
        <v>2570</v>
      </c>
      <c r="D2491" s="450">
        <v>35.83</v>
      </c>
      <c r="E2491" s="450">
        <v>1.1399999999999999</v>
      </c>
      <c r="F2491" s="450" t="s">
        <v>11654</v>
      </c>
    </row>
    <row r="2492" spans="1:6">
      <c r="A2492" s="442"/>
      <c r="B2492" s="446" t="s">
        <v>1216</v>
      </c>
      <c r="C2492" s="444"/>
      <c r="D2492" s="445" t="s">
        <v>2587</v>
      </c>
      <c r="E2492" s="445" t="s">
        <v>2587</v>
      </c>
      <c r="F2492" s="445"/>
    </row>
    <row r="2493" spans="1:6" ht="15" customHeight="1">
      <c r="A2493" s="447">
        <v>83480</v>
      </c>
      <c r="B2493" s="448" t="s">
        <v>4260</v>
      </c>
      <c r="C2493" s="449" t="s">
        <v>2570</v>
      </c>
      <c r="D2493" s="450">
        <v>59.599999999999994</v>
      </c>
      <c r="E2493" s="450">
        <v>22.37</v>
      </c>
      <c r="F2493" s="450" t="s">
        <v>15672</v>
      </c>
    </row>
    <row r="2494" spans="1:6" ht="15" customHeight="1">
      <c r="A2494" s="447">
        <v>83481</v>
      </c>
      <c r="B2494" s="448" t="s">
        <v>4261</v>
      </c>
      <c r="C2494" s="449" t="s">
        <v>2570</v>
      </c>
      <c r="D2494" s="450">
        <v>69.449999999999989</v>
      </c>
      <c r="E2494" s="450">
        <v>22.37</v>
      </c>
      <c r="F2494" s="450" t="s">
        <v>18127</v>
      </c>
    </row>
    <row r="2495" spans="1:6" ht="15" customHeight="1">
      <c r="A2495" s="447">
        <v>72281</v>
      </c>
      <c r="B2495" s="448" t="s">
        <v>4262</v>
      </c>
      <c r="C2495" s="449" t="s">
        <v>2570</v>
      </c>
      <c r="D2495" s="450">
        <v>78.72</v>
      </c>
      <c r="E2495" s="450">
        <v>22.36</v>
      </c>
      <c r="F2495" s="450" t="s">
        <v>18111</v>
      </c>
    </row>
    <row r="2496" spans="1:6" ht="15" customHeight="1">
      <c r="A2496" s="447">
        <v>72282</v>
      </c>
      <c r="B2496" s="448" t="s">
        <v>4263</v>
      </c>
      <c r="C2496" s="449" t="s">
        <v>2570</v>
      </c>
      <c r="D2496" s="450">
        <v>117.93</v>
      </c>
      <c r="E2496" s="450">
        <v>16.75</v>
      </c>
      <c r="F2496" s="450" t="s">
        <v>18112</v>
      </c>
    </row>
    <row r="2497" spans="1:6" ht="30" customHeight="1">
      <c r="A2497" s="447">
        <v>83391</v>
      </c>
      <c r="B2497" s="448" t="s">
        <v>4264</v>
      </c>
      <c r="C2497" s="449" t="s">
        <v>2570</v>
      </c>
      <c r="D2497" s="450">
        <v>20.11</v>
      </c>
      <c r="E2497" s="450">
        <v>7.4</v>
      </c>
      <c r="F2497" s="450" t="s">
        <v>18046</v>
      </c>
    </row>
    <row r="2498" spans="1:6" ht="30" customHeight="1">
      <c r="A2498" s="447">
        <v>83392</v>
      </c>
      <c r="B2498" s="448" t="s">
        <v>4265</v>
      </c>
      <c r="C2498" s="449" t="s">
        <v>2570</v>
      </c>
      <c r="D2498" s="450">
        <v>14.79</v>
      </c>
      <c r="E2498" s="450">
        <v>5.45</v>
      </c>
      <c r="F2498" s="450" t="s">
        <v>18047</v>
      </c>
    </row>
    <row r="2499" spans="1:6" ht="30" customHeight="1">
      <c r="A2499" s="447">
        <v>83393</v>
      </c>
      <c r="B2499" s="448" t="s">
        <v>4266</v>
      </c>
      <c r="C2499" s="449" t="s">
        <v>2570</v>
      </c>
      <c r="D2499" s="450">
        <v>18.690000000000001</v>
      </c>
      <c r="E2499" s="450">
        <v>7.41</v>
      </c>
      <c r="F2499" s="450" t="s">
        <v>13566</v>
      </c>
    </row>
    <row r="2500" spans="1:6" ht="15" customHeight="1">
      <c r="A2500" s="447">
        <v>72280</v>
      </c>
      <c r="B2500" s="448" t="s">
        <v>1352</v>
      </c>
      <c r="C2500" s="449" t="s">
        <v>2570</v>
      </c>
      <c r="D2500" s="450">
        <v>23.130000000000003</v>
      </c>
      <c r="E2500" s="450">
        <v>14.01</v>
      </c>
      <c r="F2500" s="450" t="s">
        <v>18040</v>
      </c>
    </row>
    <row r="2501" spans="1:6">
      <c r="A2501" s="442"/>
      <c r="B2501" s="446" t="s">
        <v>416</v>
      </c>
      <c r="C2501" s="444"/>
      <c r="D2501" s="445" t="s">
        <v>2587</v>
      </c>
      <c r="E2501" s="445" t="s">
        <v>2587</v>
      </c>
      <c r="F2501" s="445"/>
    </row>
    <row r="2502" spans="1:6" ht="15" customHeight="1">
      <c r="A2502" s="447">
        <v>9535</v>
      </c>
      <c r="B2502" s="448" t="s">
        <v>4267</v>
      </c>
      <c r="C2502" s="449" t="s">
        <v>2570</v>
      </c>
      <c r="D2502" s="450">
        <v>57.070000000000007</v>
      </c>
      <c r="E2502" s="450">
        <v>10.83</v>
      </c>
      <c r="F2502" s="450" t="s">
        <v>18188</v>
      </c>
    </row>
    <row r="2503" spans="1:6" ht="30" customHeight="1">
      <c r="A2503" s="447">
        <v>72941</v>
      </c>
      <c r="B2503" s="448" t="s">
        <v>4268</v>
      </c>
      <c r="C2503" s="449" t="s">
        <v>2570</v>
      </c>
      <c r="D2503" s="450">
        <v>130.01</v>
      </c>
      <c r="E2503" s="450">
        <v>41.92</v>
      </c>
      <c r="F2503" s="450" t="s">
        <v>18097</v>
      </c>
    </row>
    <row r="2504" spans="1:6">
      <c r="A2504" s="442"/>
      <c r="B2504" s="446" t="s">
        <v>417</v>
      </c>
      <c r="C2504" s="444"/>
      <c r="D2504" s="445" t="s">
        <v>2587</v>
      </c>
      <c r="E2504" s="445" t="s">
        <v>2587</v>
      </c>
      <c r="F2504" s="445"/>
    </row>
    <row r="2505" spans="1:6">
      <c r="A2505" s="442"/>
      <c r="B2505" s="443" t="s">
        <v>418</v>
      </c>
      <c r="C2505" s="444"/>
      <c r="D2505" s="445" t="s">
        <v>2587</v>
      </c>
      <c r="E2505" s="445" t="s">
        <v>2587</v>
      </c>
      <c r="F2505" s="445"/>
    </row>
    <row r="2506" spans="1:6">
      <c r="A2506" s="442"/>
      <c r="B2506" s="446" t="s">
        <v>419</v>
      </c>
      <c r="C2506" s="444"/>
      <c r="D2506" s="445" t="s">
        <v>2587</v>
      </c>
      <c r="E2506" s="445" t="s">
        <v>2587</v>
      </c>
      <c r="F2506" s="445"/>
    </row>
    <row r="2507" spans="1:6">
      <c r="A2507" s="442"/>
      <c r="B2507" s="446" t="s">
        <v>1217</v>
      </c>
      <c r="C2507" s="444"/>
      <c r="D2507" s="445" t="s">
        <v>2587</v>
      </c>
      <c r="E2507" s="445" t="s">
        <v>2587</v>
      </c>
      <c r="F2507" s="445"/>
    </row>
    <row r="2508" spans="1:6" ht="15" customHeight="1">
      <c r="A2508" s="447">
        <v>96985</v>
      </c>
      <c r="B2508" s="448" t="s">
        <v>18178</v>
      </c>
      <c r="C2508" s="449" t="s">
        <v>2570</v>
      </c>
      <c r="D2508" s="450">
        <v>33.03</v>
      </c>
      <c r="E2508" s="450">
        <v>7.09</v>
      </c>
      <c r="F2508" s="450" t="s">
        <v>14283</v>
      </c>
    </row>
    <row r="2509" spans="1:6" ht="15" customHeight="1">
      <c r="A2509" s="447">
        <v>96986</v>
      </c>
      <c r="B2509" s="448" t="s">
        <v>18179</v>
      </c>
      <c r="C2509" s="449" t="s">
        <v>2570</v>
      </c>
      <c r="D2509" s="450">
        <v>49.099999999999994</v>
      </c>
      <c r="E2509" s="450">
        <v>11.09</v>
      </c>
      <c r="F2509" s="450" t="s">
        <v>18180</v>
      </c>
    </row>
    <row r="2510" spans="1:6">
      <c r="A2510" s="442"/>
      <c r="B2510" s="446" t="s">
        <v>420</v>
      </c>
      <c r="C2510" s="444"/>
      <c r="D2510" s="445" t="s">
        <v>2587</v>
      </c>
      <c r="E2510" s="445" t="s">
        <v>2587</v>
      </c>
      <c r="F2510" s="445"/>
    </row>
    <row r="2511" spans="1:6" ht="15" customHeight="1">
      <c r="A2511" s="447">
        <v>96984</v>
      </c>
      <c r="B2511" s="448" t="s">
        <v>18177</v>
      </c>
      <c r="C2511" s="449" t="s">
        <v>2570</v>
      </c>
      <c r="D2511" s="450">
        <v>20.28</v>
      </c>
      <c r="E2511" s="450">
        <v>23.43</v>
      </c>
      <c r="F2511" s="450" t="s">
        <v>12135</v>
      </c>
    </row>
    <row r="2512" spans="1:6" ht="30" customHeight="1">
      <c r="A2512" s="447">
        <v>98111</v>
      </c>
      <c r="B2512" s="448" t="s">
        <v>19717</v>
      </c>
      <c r="C2512" s="449" t="s">
        <v>2570</v>
      </c>
      <c r="D2512" s="450">
        <v>15.8</v>
      </c>
      <c r="E2512" s="450">
        <v>5.75</v>
      </c>
      <c r="F2512" s="450" t="s">
        <v>19718</v>
      </c>
    </row>
    <row r="2513" spans="1:6" ht="15" customHeight="1">
      <c r="A2513" s="447">
        <v>96989</v>
      </c>
      <c r="B2513" s="448" t="s">
        <v>18185</v>
      </c>
      <c r="C2513" s="449" t="s">
        <v>2570</v>
      </c>
      <c r="D2513" s="450">
        <v>85.259999999999991</v>
      </c>
      <c r="E2513" s="450">
        <v>3.51</v>
      </c>
      <c r="F2513" s="450" t="s">
        <v>18186</v>
      </c>
    </row>
    <row r="2514" spans="1:6" ht="15" customHeight="1">
      <c r="A2514" s="447">
        <v>8260</v>
      </c>
      <c r="B2514" s="448" t="s">
        <v>4269</v>
      </c>
      <c r="C2514" s="449" t="s">
        <v>2570</v>
      </c>
      <c r="D2514" s="450">
        <v>2544.61</v>
      </c>
      <c r="E2514" s="450">
        <v>225.04</v>
      </c>
      <c r="F2514" s="450" t="s">
        <v>18160</v>
      </c>
    </row>
    <row r="2515" spans="1:6" ht="15" customHeight="1">
      <c r="A2515" s="447">
        <v>96987</v>
      </c>
      <c r="B2515" s="448" t="s">
        <v>18181</v>
      </c>
      <c r="C2515" s="449" t="s">
        <v>2570</v>
      </c>
      <c r="D2515" s="450">
        <v>68.08</v>
      </c>
      <c r="E2515" s="450">
        <v>31.69</v>
      </c>
      <c r="F2515" s="450" t="s">
        <v>18182</v>
      </c>
    </row>
    <row r="2516" spans="1:6" ht="15" customHeight="1">
      <c r="A2516" s="447">
        <v>96988</v>
      </c>
      <c r="B2516" s="448" t="s">
        <v>18183</v>
      </c>
      <c r="C2516" s="449" t="s">
        <v>2570</v>
      </c>
      <c r="D2516" s="450">
        <v>130.22999999999999</v>
      </c>
      <c r="E2516" s="450">
        <v>4.41</v>
      </c>
      <c r="F2516" s="450" t="s">
        <v>18184</v>
      </c>
    </row>
    <row r="2517" spans="1:6" ht="15" customHeight="1">
      <c r="A2517" s="447">
        <v>96987</v>
      </c>
      <c r="B2517" s="448" t="s">
        <v>18181</v>
      </c>
      <c r="C2517" s="449" t="s">
        <v>2570</v>
      </c>
      <c r="D2517" s="450">
        <v>68.08</v>
      </c>
      <c r="E2517" s="450">
        <v>31.69</v>
      </c>
      <c r="F2517" s="450" t="s">
        <v>18182</v>
      </c>
    </row>
    <row r="2518" spans="1:6" ht="15" customHeight="1">
      <c r="A2518" s="447">
        <v>72315</v>
      </c>
      <c r="B2518" s="448" t="s">
        <v>4270</v>
      </c>
      <c r="C2518" s="449" t="s">
        <v>2570</v>
      </c>
      <c r="D2518" s="450">
        <v>14.080000000000002</v>
      </c>
      <c r="E2518" s="450">
        <v>14.04</v>
      </c>
      <c r="F2518" s="450" t="s">
        <v>15490</v>
      </c>
    </row>
    <row r="2519" spans="1:6" ht="30" customHeight="1">
      <c r="A2519" s="447">
        <v>98463</v>
      </c>
      <c r="B2519" s="448" t="s">
        <v>18187</v>
      </c>
      <c r="C2519" s="449" t="s">
        <v>2570</v>
      </c>
      <c r="D2519" s="450">
        <v>10.860000000000001</v>
      </c>
      <c r="E2519" s="450">
        <v>8.94</v>
      </c>
      <c r="F2519" s="450" t="s">
        <v>15035</v>
      </c>
    </row>
    <row r="2520" spans="1:6">
      <c r="A2520" s="442"/>
      <c r="B2520" s="446" t="s">
        <v>421</v>
      </c>
      <c r="C2520" s="444"/>
      <c r="D2520" s="445" t="s">
        <v>2587</v>
      </c>
      <c r="E2520" s="445" t="s">
        <v>2587</v>
      </c>
      <c r="F2520" s="445"/>
    </row>
    <row r="2521" spans="1:6">
      <c r="A2521" s="442"/>
      <c r="B2521" s="446" t="s">
        <v>1218</v>
      </c>
      <c r="C2521" s="444"/>
      <c r="D2521" s="445" t="s">
        <v>2587</v>
      </c>
      <c r="E2521" s="445" t="s">
        <v>2587</v>
      </c>
      <c r="F2521" s="445"/>
    </row>
    <row r="2522" spans="1:6" ht="30" customHeight="1">
      <c r="A2522" s="447">
        <v>96971</v>
      </c>
      <c r="B2522" s="448" t="s">
        <v>18161</v>
      </c>
      <c r="C2522" s="449" t="s">
        <v>2572</v>
      </c>
      <c r="D2522" s="450">
        <v>14.79</v>
      </c>
      <c r="E2522" s="450">
        <v>7.21</v>
      </c>
      <c r="F2522" s="450" t="s">
        <v>13435</v>
      </c>
    </row>
    <row r="2523" spans="1:6" ht="30" customHeight="1">
      <c r="A2523" s="447">
        <v>96972</v>
      </c>
      <c r="B2523" s="448" t="s">
        <v>18162</v>
      </c>
      <c r="C2523" s="449" t="s">
        <v>2572</v>
      </c>
      <c r="D2523" s="450">
        <v>20.299999999999997</v>
      </c>
      <c r="E2523" s="450">
        <v>9.74</v>
      </c>
      <c r="F2523" s="450" t="s">
        <v>18163</v>
      </c>
    </row>
    <row r="2524" spans="1:6" ht="30" customHeight="1">
      <c r="A2524" s="447">
        <v>96973</v>
      </c>
      <c r="B2524" s="448" t="s">
        <v>18164</v>
      </c>
      <c r="C2524" s="449" t="s">
        <v>2572</v>
      </c>
      <c r="D2524" s="450">
        <v>26.019999999999996</v>
      </c>
      <c r="E2524" s="450">
        <v>11.6</v>
      </c>
      <c r="F2524" s="450" t="s">
        <v>14804</v>
      </c>
    </row>
    <row r="2525" spans="1:6" ht="30" customHeight="1">
      <c r="A2525" s="447">
        <v>96974</v>
      </c>
      <c r="B2525" s="448" t="s">
        <v>18165</v>
      </c>
      <c r="C2525" s="449" t="s">
        <v>2572</v>
      </c>
      <c r="D2525" s="450">
        <v>33.840000000000003</v>
      </c>
      <c r="E2525" s="450">
        <v>13.61</v>
      </c>
      <c r="F2525" s="450" t="s">
        <v>18166</v>
      </c>
    </row>
    <row r="2526" spans="1:6" ht="30" customHeight="1">
      <c r="A2526" s="447">
        <v>96975</v>
      </c>
      <c r="B2526" s="448" t="s">
        <v>18167</v>
      </c>
      <c r="C2526" s="449" t="s">
        <v>2572</v>
      </c>
      <c r="D2526" s="450">
        <v>44.78</v>
      </c>
      <c r="E2526" s="450">
        <v>15.5</v>
      </c>
      <c r="F2526" s="450" t="s">
        <v>18168</v>
      </c>
    </row>
    <row r="2527" spans="1:6" ht="30" customHeight="1">
      <c r="A2527" s="447">
        <v>96976</v>
      </c>
      <c r="B2527" s="448" t="s">
        <v>18169</v>
      </c>
      <c r="C2527" s="449" t="s">
        <v>2572</v>
      </c>
      <c r="D2527" s="450">
        <v>59.879999999999995</v>
      </c>
      <c r="E2527" s="450">
        <v>17.190000000000001</v>
      </c>
      <c r="F2527" s="450" t="s">
        <v>18170</v>
      </c>
    </row>
    <row r="2528" spans="1:6" ht="30" customHeight="1">
      <c r="A2528" s="447">
        <v>96977</v>
      </c>
      <c r="B2528" s="448" t="s">
        <v>18171</v>
      </c>
      <c r="C2528" s="449" t="s">
        <v>2572</v>
      </c>
      <c r="D2528" s="450">
        <v>26.58</v>
      </c>
      <c r="E2528" s="450">
        <v>0.92</v>
      </c>
      <c r="F2528" s="450" t="s">
        <v>18172</v>
      </c>
    </row>
    <row r="2529" spans="1:6" ht="30" customHeight="1">
      <c r="A2529" s="447">
        <v>96978</v>
      </c>
      <c r="B2529" s="448" t="s">
        <v>18173</v>
      </c>
      <c r="C2529" s="449" t="s">
        <v>2572</v>
      </c>
      <c r="D2529" s="450">
        <v>37.369999999999997</v>
      </c>
      <c r="E2529" s="450">
        <v>1.1100000000000001</v>
      </c>
      <c r="F2529" s="450" t="s">
        <v>18174</v>
      </c>
    </row>
    <row r="2530" spans="1:6" ht="30" customHeight="1">
      <c r="A2530" s="447">
        <v>96979</v>
      </c>
      <c r="B2530" s="448" t="s">
        <v>18175</v>
      </c>
      <c r="C2530" s="449" t="s">
        <v>2572</v>
      </c>
      <c r="D2530" s="450">
        <v>52.52</v>
      </c>
      <c r="E2530" s="450">
        <v>1.3</v>
      </c>
      <c r="F2530" s="450" t="s">
        <v>18176</v>
      </c>
    </row>
    <row r="2531" spans="1:6">
      <c r="A2531" s="442"/>
      <c r="B2531" s="446" t="s">
        <v>422</v>
      </c>
      <c r="C2531" s="444"/>
      <c r="D2531" s="445" t="s">
        <v>2587</v>
      </c>
      <c r="E2531" s="445" t="s">
        <v>2587</v>
      </c>
      <c r="F2531" s="445"/>
    </row>
    <row r="2532" spans="1:6">
      <c r="A2532" s="442"/>
      <c r="B2532" s="446" t="s">
        <v>423</v>
      </c>
      <c r="C2532" s="444"/>
      <c r="D2532" s="445" t="s">
        <v>2587</v>
      </c>
      <c r="E2532" s="445" t="s">
        <v>2587</v>
      </c>
      <c r="F2532" s="445"/>
    </row>
    <row r="2533" spans="1:6">
      <c r="A2533" s="442"/>
      <c r="B2533" s="443" t="s">
        <v>424</v>
      </c>
      <c r="C2533" s="444"/>
      <c r="D2533" s="445" t="s">
        <v>2587</v>
      </c>
      <c r="E2533" s="445" t="s">
        <v>2587</v>
      </c>
      <c r="F2533" s="445"/>
    </row>
    <row r="2534" spans="1:6">
      <c r="A2534" s="442"/>
      <c r="B2534" s="446" t="s">
        <v>425</v>
      </c>
      <c r="C2534" s="444"/>
      <c r="D2534" s="445" t="s">
        <v>2587</v>
      </c>
      <c r="E2534" s="445" t="s">
        <v>2587</v>
      </c>
      <c r="F2534" s="445"/>
    </row>
    <row r="2535" spans="1:6">
      <c r="A2535" s="442"/>
      <c r="B2535" s="446" t="s">
        <v>426</v>
      </c>
      <c r="C2535" s="444"/>
      <c r="D2535" s="445" t="s">
        <v>2587</v>
      </c>
      <c r="E2535" s="445" t="s">
        <v>2587</v>
      </c>
      <c r="F2535" s="445"/>
    </row>
    <row r="2536" spans="1:6">
      <c r="A2536" s="442"/>
      <c r="B2536" s="446" t="s">
        <v>427</v>
      </c>
      <c r="C2536" s="444"/>
      <c r="D2536" s="445" t="s">
        <v>2587</v>
      </c>
      <c r="E2536" s="445" t="s">
        <v>2587</v>
      </c>
      <c r="F2536" s="445"/>
    </row>
    <row r="2537" spans="1:6">
      <c r="A2537" s="442"/>
      <c r="B2537" s="446" t="s">
        <v>428</v>
      </c>
      <c r="C2537" s="444"/>
      <c r="D2537" s="445" t="s">
        <v>2587</v>
      </c>
      <c r="E2537" s="445" t="s">
        <v>2587</v>
      </c>
      <c r="F2537" s="445"/>
    </row>
    <row r="2538" spans="1:6" ht="30" customHeight="1">
      <c r="A2538" s="447">
        <v>83371</v>
      </c>
      <c r="B2538" s="448" t="s">
        <v>3886</v>
      </c>
      <c r="C2538" s="449" t="s">
        <v>2570</v>
      </c>
      <c r="D2538" s="450">
        <v>53.03</v>
      </c>
      <c r="E2538" s="450">
        <v>46.25</v>
      </c>
      <c r="F2538" s="450" t="s">
        <v>18219</v>
      </c>
    </row>
    <row r="2539" spans="1:6" ht="30" customHeight="1">
      <c r="A2539" s="447">
        <v>83370</v>
      </c>
      <c r="B2539" s="448" t="s">
        <v>3887</v>
      </c>
      <c r="C2539" s="449" t="s">
        <v>2570</v>
      </c>
      <c r="D2539" s="450">
        <v>98.389999999999986</v>
      </c>
      <c r="E2539" s="450">
        <v>60.53</v>
      </c>
      <c r="F2539" s="450" t="s">
        <v>18218</v>
      </c>
    </row>
    <row r="2540" spans="1:6" ht="30" customHeight="1">
      <c r="A2540" s="447">
        <v>83369</v>
      </c>
      <c r="B2540" s="448" t="s">
        <v>3888</v>
      </c>
      <c r="C2540" s="449" t="s">
        <v>2570</v>
      </c>
      <c r="D2540" s="450">
        <v>174.60000000000002</v>
      </c>
      <c r="E2540" s="450">
        <v>70.239999999999995</v>
      </c>
      <c r="F2540" s="450" t="s">
        <v>18217</v>
      </c>
    </row>
    <row r="2541" spans="1:6" ht="30" customHeight="1">
      <c r="A2541" s="447">
        <v>84676</v>
      </c>
      <c r="B2541" s="448" t="s">
        <v>3889</v>
      </c>
      <c r="C2541" s="449" t="s">
        <v>2570</v>
      </c>
      <c r="D2541" s="450">
        <v>266.8</v>
      </c>
      <c r="E2541" s="450">
        <v>70.209999999999994</v>
      </c>
      <c r="F2541" s="450" t="s">
        <v>18221</v>
      </c>
    </row>
    <row r="2542" spans="1:6">
      <c r="A2542" s="442"/>
      <c r="B2542" s="446" t="s">
        <v>2206</v>
      </c>
      <c r="C2542" s="444"/>
      <c r="D2542" s="445" t="s">
        <v>2587</v>
      </c>
      <c r="E2542" s="445" t="s">
        <v>2587</v>
      </c>
      <c r="F2542" s="445"/>
    </row>
    <row r="2543" spans="1:6" ht="30" customHeight="1">
      <c r="A2543" s="447">
        <v>83366</v>
      </c>
      <c r="B2543" s="448" t="s">
        <v>18214</v>
      </c>
      <c r="C2543" s="449" t="s">
        <v>2570</v>
      </c>
      <c r="D2543" s="450">
        <v>25.169999999999995</v>
      </c>
      <c r="E2543" s="450">
        <v>35.020000000000003</v>
      </c>
      <c r="F2543" s="450" t="s">
        <v>18180</v>
      </c>
    </row>
    <row r="2544" spans="1:6" ht="30" customHeight="1">
      <c r="A2544" s="447">
        <v>83367</v>
      </c>
      <c r="B2544" s="448" t="s">
        <v>3890</v>
      </c>
      <c r="C2544" s="449" t="s">
        <v>2570</v>
      </c>
      <c r="D2544" s="450">
        <v>297.58999999999997</v>
      </c>
      <c r="E2544" s="450">
        <v>62.85</v>
      </c>
      <c r="F2544" s="450" t="s">
        <v>18215</v>
      </c>
    </row>
    <row r="2545" spans="1:6" ht="30" customHeight="1">
      <c r="A2545" s="447">
        <v>83368</v>
      </c>
      <c r="B2545" s="448" t="s">
        <v>3891</v>
      </c>
      <c r="C2545" s="449" t="s">
        <v>2570</v>
      </c>
      <c r="D2545" s="450">
        <v>780.59999999999991</v>
      </c>
      <c r="E2545" s="450">
        <v>223.44</v>
      </c>
      <c r="F2545" s="450" t="s">
        <v>18216</v>
      </c>
    </row>
    <row r="2546" spans="1:6" ht="30" customHeight="1">
      <c r="A2546" s="447" t="s">
        <v>1880</v>
      </c>
      <c r="B2546" s="448" t="s">
        <v>3892</v>
      </c>
      <c r="C2546" s="449" t="s">
        <v>2570</v>
      </c>
      <c r="D2546" s="450">
        <v>105.93999999999998</v>
      </c>
      <c r="E2546" s="450">
        <v>72.98</v>
      </c>
      <c r="F2546" s="450" t="s">
        <v>18211</v>
      </c>
    </row>
    <row r="2547" spans="1:6" ht="30" customHeight="1">
      <c r="A2547" s="447" t="s">
        <v>1881</v>
      </c>
      <c r="B2547" s="448" t="s">
        <v>3893</v>
      </c>
      <c r="C2547" s="449" t="s">
        <v>2570</v>
      </c>
      <c r="D2547" s="450">
        <v>199.84</v>
      </c>
      <c r="E2547" s="450">
        <v>124.03</v>
      </c>
      <c r="F2547" s="450" t="s">
        <v>18212</v>
      </c>
    </row>
    <row r="2548" spans="1:6" ht="30" customHeight="1">
      <c r="A2548" s="447" t="s">
        <v>1882</v>
      </c>
      <c r="B2548" s="448" t="s">
        <v>3894</v>
      </c>
      <c r="C2548" s="449" t="s">
        <v>2570</v>
      </c>
      <c r="D2548" s="450">
        <v>638.31000000000006</v>
      </c>
      <c r="E2548" s="450">
        <v>418.64</v>
      </c>
      <c r="F2548" s="450" t="s">
        <v>18213</v>
      </c>
    </row>
    <row r="2549" spans="1:6">
      <c r="A2549" s="442"/>
      <c r="B2549" s="446" t="s">
        <v>2242</v>
      </c>
      <c r="C2549" s="444"/>
      <c r="D2549" s="445" t="s">
        <v>2587</v>
      </c>
      <c r="E2549" s="445" t="s">
        <v>2587</v>
      </c>
      <c r="F2549" s="445"/>
    </row>
    <row r="2550" spans="1:6" ht="15" customHeight="1">
      <c r="A2550" s="447" t="s">
        <v>2243</v>
      </c>
      <c r="B2550" s="448" t="s">
        <v>3895</v>
      </c>
      <c r="C2550" s="449" t="s">
        <v>2572</v>
      </c>
      <c r="D2550" s="450">
        <v>0.85000000000000009</v>
      </c>
      <c r="E2550" s="450">
        <v>0.73</v>
      </c>
      <c r="F2550" s="450" t="s">
        <v>11287</v>
      </c>
    </row>
    <row r="2551" spans="1:6" ht="15" customHeight="1">
      <c r="A2551" s="447">
        <v>83639</v>
      </c>
      <c r="B2551" s="448" t="s">
        <v>3896</v>
      </c>
      <c r="C2551" s="449" t="s">
        <v>2572</v>
      </c>
      <c r="D2551" s="450">
        <v>39.769999999999996</v>
      </c>
      <c r="E2551" s="450">
        <v>3.89</v>
      </c>
      <c r="F2551" s="450" t="s">
        <v>18220</v>
      </c>
    </row>
    <row r="2552" spans="1:6" ht="30" customHeight="1">
      <c r="A2552" s="447">
        <v>98261</v>
      </c>
      <c r="B2552" s="448" t="s">
        <v>18224</v>
      </c>
      <c r="C2552" s="449" t="s">
        <v>2572</v>
      </c>
      <c r="D2552" s="450">
        <v>0.94999999999999973</v>
      </c>
      <c r="E2552" s="450">
        <v>1.81</v>
      </c>
      <c r="F2552" s="450" t="s">
        <v>12218</v>
      </c>
    </row>
    <row r="2553" spans="1:6" ht="30" customHeight="1">
      <c r="A2553" s="447">
        <v>98262</v>
      </c>
      <c r="B2553" s="448" t="s">
        <v>18225</v>
      </c>
      <c r="C2553" s="449" t="s">
        <v>2572</v>
      </c>
      <c r="D2553" s="450">
        <v>1.28</v>
      </c>
      <c r="E2553" s="450">
        <v>1.89</v>
      </c>
      <c r="F2553" s="450" t="s">
        <v>13645</v>
      </c>
    </row>
    <row r="2554" spans="1:6" ht="30" customHeight="1">
      <c r="A2554" s="447">
        <v>98263</v>
      </c>
      <c r="B2554" s="448" t="s">
        <v>18226</v>
      </c>
      <c r="C2554" s="449" t="s">
        <v>2572</v>
      </c>
      <c r="D2554" s="450">
        <v>1.7000000000000002</v>
      </c>
      <c r="E2554" s="450">
        <v>1.96</v>
      </c>
      <c r="F2554" s="450" t="s">
        <v>14536</v>
      </c>
    </row>
    <row r="2555" spans="1:6" ht="30" customHeight="1">
      <c r="A2555" s="447">
        <v>98264</v>
      </c>
      <c r="B2555" s="448" t="s">
        <v>18227</v>
      </c>
      <c r="C2555" s="449" t="s">
        <v>2572</v>
      </c>
      <c r="D2555" s="450">
        <v>2.0600000000000005</v>
      </c>
      <c r="E2555" s="450">
        <v>1.97</v>
      </c>
      <c r="F2555" s="450" t="s">
        <v>13943</v>
      </c>
    </row>
    <row r="2556" spans="1:6" ht="30" customHeight="1">
      <c r="A2556" s="447">
        <v>98265</v>
      </c>
      <c r="B2556" s="448" t="s">
        <v>18228</v>
      </c>
      <c r="C2556" s="449" t="s">
        <v>2572</v>
      </c>
      <c r="D2556" s="450">
        <v>2.57</v>
      </c>
      <c r="E2556" s="450">
        <v>2.02</v>
      </c>
      <c r="F2556" s="450" t="s">
        <v>12938</v>
      </c>
    </row>
    <row r="2557" spans="1:6" ht="30" customHeight="1">
      <c r="A2557" s="447">
        <v>98266</v>
      </c>
      <c r="B2557" s="448" t="s">
        <v>18229</v>
      </c>
      <c r="C2557" s="449" t="s">
        <v>2572</v>
      </c>
      <c r="D2557" s="450">
        <v>2.8600000000000003</v>
      </c>
      <c r="E2557" s="450">
        <v>2.04</v>
      </c>
      <c r="F2557" s="450" t="s">
        <v>11490</v>
      </c>
    </row>
    <row r="2558" spans="1:6" ht="30" customHeight="1">
      <c r="A2558" s="447">
        <v>98267</v>
      </c>
      <c r="B2558" s="448" t="s">
        <v>18230</v>
      </c>
      <c r="C2558" s="449" t="s">
        <v>2572</v>
      </c>
      <c r="D2558" s="450">
        <v>5.18</v>
      </c>
      <c r="E2558" s="450">
        <v>2.61</v>
      </c>
      <c r="F2558" s="450" t="s">
        <v>11602</v>
      </c>
    </row>
    <row r="2559" spans="1:6" ht="30" customHeight="1">
      <c r="A2559" s="447">
        <v>98268</v>
      </c>
      <c r="B2559" s="448" t="s">
        <v>18231</v>
      </c>
      <c r="C2559" s="449" t="s">
        <v>2572</v>
      </c>
      <c r="D2559" s="450">
        <v>9.34</v>
      </c>
      <c r="E2559" s="450">
        <v>2.93</v>
      </c>
      <c r="F2559" s="450" t="s">
        <v>13177</v>
      </c>
    </row>
    <row r="2560" spans="1:6" ht="30" customHeight="1">
      <c r="A2560" s="447">
        <v>98269</v>
      </c>
      <c r="B2560" s="448" t="s">
        <v>18232</v>
      </c>
      <c r="C2560" s="449" t="s">
        <v>2572</v>
      </c>
      <c r="D2560" s="450">
        <v>12.43</v>
      </c>
      <c r="E2560" s="450">
        <v>3.21</v>
      </c>
      <c r="F2560" s="450" t="s">
        <v>18233</v>
      </c>
    </row>
    <row r="2561" spans="1:6" ht="30" customHeight="1">
      <c r="A2561" s="447">
        <v>98270</v>
      </c>
      <c r="B2561" s="448" t="s">
        <v>18234</v>
      </c>
      <c r="C2561" s="449" t="s">
        <v>2572</v>
      </c>
      <c r="D2561" s="450">
        <v>21.310000000000002</v>
      </c>
      <c r="E2561" s="450">
        <v>3.54</v>
      </c>
      <c r="F2561" s="450" t="s">
        <v>18235</v>
      </c>
    </row>
    <row r="2562" spans="1:6" ht="30" customHeight="1">
      <c r="A2562" s="447">
        <v>98271</v>
      </c>
      <c r="B2562" s="448" t="s">
        <v>18236</v>
      </c>
      <c r="C2562" s="449" t="s">
        <v>2572</v>
      </c>
      <c r="D2562" s="450">
        <v>34.08</v>
      </c>
      <c r="E2562" s="450">
        <v>3.88</v>
      </c>
      <c r="F2562" s="450" t="s">
        <v>18237</v>
      </c>
    </row>
    <row r="2563" spans="1:6" ht="30" customHeight="1">
      <c r="A2563" s="447">
        <v>98272</v>
      </c>
      <c r="B2563" s="448" t="s">
        <v>18238</v>
      </c>
      <c r="C2563" s="449" t="s">
        <v>2572</v>
      </c>
      <c r="D2563" s="450">
        <v>82.36999999999999</v>
      </c>
      <c r="E2563" s="450">
        <v>5.29</v>
      </c>
      <c r="F2563" s="450" t="s">
        <v>13582</v>
      </c>
    </row>
    <row r="2564" spans="1:6" ht="30" customHeight="1">
      <c r="A2564" s="447">
        <v>98273</v>
      </c>
      <c r="B2564" s="448" t="s">
        <v>18239</v>
      </c>
      <c r="C2564" s="449" t="s">
        <v>2572</v>
      </c>
      <c r="D2564" s="450">
        <v>1.49</v>
      </c>
      <c r="E2564" s="450">
        <v>0.22</v>
      </c>
      <c r="F2564" s="450" t="s">
        <v>12493</v>
      </c>
    </row>
    <row r="2565" spans="1:6" ht="30" customHeight="1">
      <c r="A2565" s="447">
        <v>98274</v>
      </c>
      <c r="B2565" s="448" t="s">
        <v>18240</v>
      </c>
      <c r="C2565" s="449" t="s">
        <v>2572</v>
      </c>
      <c r="D2565" s="450">
        <v>1.9999999999999998</v>
      </c>
      <c r="E2565" s="450">
        <v>0.26</v>
      </c>
      <c r="F2565" s="450" t="s">
        <v>13373</v>
      </c>
    </row>
    <row r="2566" spans="1:6" ht="30" customHeight="1">
      <c r="A2566" s="447">
        <v>98275</v>
      </c>
      <c r="B2566" s="448" t="s">
        <v>18241</v>
      </c>
      <c r="C2566" s="449" t="s">
        <v>2572</v>
      </c>
      <c r="D2566" s="450">
        <v>2.29</v>
      </c>
      <c r="E2566" s="450">
        <v>0.28999999999999998</v>
      </c>
      <c r="F2566" s="450" t="s">
        <v>14181</v>
      </c>
    </row>
    <row r="2567" spans="1:6" ht="30" customHeight="1">
      <c r="A2567" s="447">
        <v>98276</v>
      </c>
      <c r="B2567" s="448" t="s">
        <v>18242</v>
      </c>
      <c r="C2567" s="449" t="s">
        <v>2572</v>
      </c>
      <c r="D2567" s="450">
        <v>4.59</v>
      </c>
      <c r="E2567" s="450">
        <v>0.88</v>
      </c>
      <c r="F2567" s="450" t="s">
        <v>17432</v>
      </c>
    </row>
    <row r="2568" spans="1:6" ht="30" customHeight="1">
      <c r="A2568" s="447">
        <v>98277</v>
      </c>
      <c r="B2568" s="448" t="s">
        <v>18243</v>
      </c>
      <c r="C2568" s="449" t="s">
        <v>2572</v>
      </c>
      <c r="D2568" s="450">
        <v>8.7199999999999989</v>
      </c>
      <c r="E2568" s="450">
        <v>1.22</v>
      </c>
      <c r="F2568" s="450" t="s">
        <v>13767</v>
      </c>
    </row>
    <row r="2569" spans="1:6" ht="30" customHeight="1">
      <c r="A2569" s="447">
        <v>98278</v>
      </c>
      <c r="B2569" s="448" t="s">
        <v>18244</v>
      </c>
      <c r="C2569" s="449" t="s">
        <v>2572</v>
      </c>
      <c r="D2569" s="450">
        <v>11.81</v>
      </c>
      <c r="E2569" s="450">
        <v>1.51</v>
      </c>
      <c r="F2569" s="450" t="s">
        <v>18245</v>
      </c>
    </row>
    <row r="2570" spans="1:6" ht="30" customHeight="1">
      <c r="A2570" s="447">
        <v>98279</v>
      </c>
      <c r="B2570" s="448" t="s">
        <v>18246</v>
      </c>
      <c r="C2570" s="449" t="s">
        <v>2572</v>
      </c>
      <c r="D2570" s="450">
        <v>20.669999999999998</v>
      </c>
      <c r="E2570" s="450">
        <v>1.85</v>
      </c>
      <c r="F2570" s="450" t="s">
        <v>11487</v>
      </c>
    </row>
    <row r="2571" spans="1:6" ht="30" customHeight="1">
      <c r="A2571" s="447">
        <v>98280</v>
      </c>
      <c r="B2571" s="448" t="s">
        <v>18247</v>
      </c>
      <c r="C2571" s="449" t="s">
        <v>2572</v>
      </c>
      <c r="D2571" s="450">
        <v>1.7200000000000006</v>
      </c>
      <c r="E2571" s="450">
        <v>4.0199999999999996</v>
      </c>
      <c r="F2571" s="450" t="s">
        <v>18248</v>
      </c>
    </row>
    <row r="2572" spans="1:6" ht="30" customHeight="1">
      <c r="A2572" s="447">
        <v>98281</v>
      </c>
      <c r="B2572" s="448" t="s">
        <v>18249</v>
      </c>
      <c r="C2572" s="449" t="s">
        <v>2572</v>
      </c>
      <c r="D2572" s="450">
        <v>2.0700000000000003</v>
      </c>
      <c r="E2572" s="450">
        <v>4.09</v>
      </c>
      <c r="F2572" s="450" t="s">
        <v>12687</v>
      </c>
    </row>
    <row r="2573" spans="1:6" ht="30" customHeight="1">
      <c r="A2573" s="447">
        <v>98282</v>
      </c>
      <c r="B2573" s="448" t="s">
        <v>18250</v>
      </c>
      <c r="C2573" s="449" t="s">
        <v>2572</v>
      </c>
      <c r="D2573" s="450">
        <v>2.5</v>
      </c>
      <c r="E2573" s="450">
        <v>4.1500000000000004</v>
      </c>
      <c r="F2573" s="450" t="s">
        <v>17498</v>
      </c>
    </row>
    <row r="2574" spans="1:6" ht="30" customHeight="1">
      <c r="A2574" s="447">
        <v>98283</v>
      </c>
      <c r="B2574" s="448" t="s">
        <v>18251</v>
      </c>
      <c r="C2574" s="449" t="s">
        <v>2572</v>
      </c>
      <c r="D2574" s="450">
        <v>2.8099999999999996</v>
      </c>
      <c r="E2574" s="450">
        <v>4.21</v>
      </c>
      <c r="F2574" s="450" t="s">
        <v>18252</v>
      </c>
    </row>
    <row r="2575" spans="1:6" ht="30" customHeight="1">
      <c r="A2575" s="447">
        <v>98284</v>
      </c>
      <c r="B2575" s="448" t="s">
        <v>18253</v>
      </c>
      <c r="C2575" s="449" t="s">
        <v>2572</v>
      </c>
      <c r="D2575" s="450">
        <v>3.34</v>
      </c>
      <c r="E2575" s="450">
        <v>4.2300000000000004</v>
      </c>
      <c r="F2575" s="450" t="s">
        <v>18254</v>
      </c>
    </row>
    <row r="2576" spans="1:6" ht="30" customHeight="1">
      <c r="A2576" s="447">
        <v>98285</v>
      </c>
      <c r="B2576" s="448" t="s">
        <v>18255</v>
      </c>
      <c r="C2576" s="449" t="s">
        <v>2572</v>
      </c>
      <c r="D2576" s="450">
        <v>3.6399999999999997</v>
      </c>
      <c r="E2576" s="450">
        <v>4.25</v>
      </c>
      <c r="F2576" s="450" t="s">
        <v>12428</v>
      </c>
    </row>
    <row r="2577" spans="1:6" ht="30" customHeight="1">
      <c r="A2577" s="447">
        <v>98286</v>
      </c>
      <c r="B2577" s="448" t="s">
        <v>18256</v>
      </c>
      <c r="C2577" s="449" t="s">
        <v>2572</v>
      </c>
      <c r="D2577" s="450">
        <v>5.9599999999999991</v>
      </c>
      <c r="E2577" s="450">
        <v>4.83</v>
      </c>
      <c r="F2577" s="450" t="s">
        <v>17823</v>
      </c>
    </row>
    <row r="2578" spans="1:6" ht="30" customHeight="1">
      <c r="A2578" s="447">
        <v>98287</v>
      </c>
      <c r="B2578" s="448" t="s">
        <v>18257</v>
      </c>
      <c r="C2578" s="449" t="s">
        <v>2572</v>
      </c>
      <c r="D2578" s="450">
        <v>0.53</v>
      </c>
      <c r="E2578" s="450">
        <v>0.43</v>
      </c>
      <c r="F2578" s="450" t="s">
        <v>11587</v>
      </c>
    </row>
    <row r="2579" spans="1:6" ht="30" customHeight="1">
      <c r="A2579" s="447">
        <v>98288</v>
      </c>
      <c r="B2579" s="448" t="s">
        <v>18258</v>
      </c>
      <c r="C2579" s="449" t="s">
        <v>2572</v>
      </c>
      <c r="D2579" s="450">
        <v>0.87999999999999989</v>
      </c>
      <c r="E2579" s="450">
        <v>0.5</v>
      </c>
      <c r="F2579" s="450" t="s">
        <v>11902</v>
      </c>
    </row>
    <row r="2580" spans="1:6" ht="30" customHeight="1">
      <c r="A2580" s="447">
        <v>98289</v>
      </c>
      <c r="B2580" s="448" t="s">
        <v>18259</v>
      </c>
      <c r="C2580" s="449" t="s">
        <v>2572</v>
      </c>
      <c r="D2580" s="450">
        <v>1.29</v>
      </c>
      <c r="E2580" s="450">
        <v>0.56999999999999995</v>
      </c>
      <c r="F2580" s="450" t="s">
        <v>11899</v>
      </c>
    </row>
    <row r="2581" spans="1:6" ht="30" customHeight="1">
      <c r="A2581" s="447">
        <v>98290</v>
      </c>
      <c r="B2581" s="448" t="s">
        <v>18260</v>
      </c>
      <c r="C2581" s="449" t="s">
        <v>2572</v>
      </c>
      <c r="D2581" s="450">
        <v>1.6100000000000003</v>
      </c>
      <c r="E2581" s="450">
        <v>0.63</v>
      </c>
      <c r="F2581" s="450" t="s">
        <v>11739</v>
      </c>
    </row>
    <row r="2582" spans="1:6" ht="30" customHeight="1">
      <c r="A2582" s="447">
        <v>98291</v>
      </c>
      <c r="B2582" s="448" t="s">
        <v>18261</v>
      </c>
      <c r="C2582" s="449" t="s">
        <v>2572</v>
      </c>
      <c r="D2582" s="450">
        <v>2.13</v>
      </c>
      <c r="E2582" s="450">
        <v>0.67</v>
      </c>
      <c r="F2582" s="450" t="s">
        <v>11457</v>
      </c>
    </row>
    <row r="2583" spans="1:6" ht="30" customHeight="1">
      <c r="A2583" s="447">
        <v>98292</v>
      </c>
      <c r="B2583" s="448" t="s">
        <v>18262</v>
      </c>
      <c r="C2583" s="449" t="s">
        <v>2572</v>
      </c>
      <c r="D2583" s="450">
        <v>2.42</v>
      </c>
      <c r="E2583" s="450">
        <v>0.69</v>
      </c>
      <c r="F2583" s="450" t="s">
        <v>12106</v>
      </c>
    </row>
    <row r="2584" spans="1:6" ht="30" customHeight="1">
      <c r="A2584" s="447">
        <v>98293</v>
      </c>
      <c r="B2584" s="448" t="s">
        <v>18263</v>
      </c>
      <c r="C2584" s="449" t="s">
        <v>2572</v>
      </c>
      <c r="D2584" s="450">
        <v>4.72</v>
      </c>
      <c r="E2584" s="450">
        <v>1.28</v>
      </c>
      <c r="F2584" s="450" t="s">
        <v>11414</v>
      </c>
    </row>
    <row r="2585" spans="1:6" ht="30" customHeight="1">
      <c r="A2585" s="447">
        <v>98400</v>
      </c>
      <c r="B2585" s="448" t="s">
        <v>18264</v>
      </c>
      <c r="C2585" s="449" t="s">
        <v>2572</v>
      </c>
      <c r="D2585" s="450">
        <v>6.4600000000000009</v>
      </c>
      <c r="E2585" s="450">
        <v>2.6</v>
      </c>
      <c r="F2585" s="450" t="s">
        <v>11699</v>
      </c>
    </row>
    <row r="2586" spans="1:6" ht="30" customHeight="1">
      <c r="A2586" s="447">
        <v>98401</v>
      </c>
      <c r="B2586" s="448" t="s">
        <v>18265</v>
      </c>
      <c r="C2586" s="449" t="s">
        <v>2572</v>
      </c>
      <c r="D2586" s="450">
        <v>10.700000000000001</v>
      </c>
      <c r="E2586" s="450">
        <v>2.93</v>
      </c>
      <c r="F2586" s="450" t="s">
        <v>13273</v>
      </c>
    </row>
    <row r="2587" spans="1:6" ht="30" customHeight="1">
      <c r="A2587" s="447">
        <v>98402</v>
      </c>
      <c r="B2587" s="448" t="s">
        <v>18266</v>
      </c>
      <c r="C2587" s="449" t="s">
        <v>2572</v>
      </c>
      <c r="D2587" s="450">
        <v>14.259999999999998</v>
      </c>
      <c r="E2587" s="450">
        <v>3.21</v>
      </c>
      <c r="F2587" s="450" t="s">
        <v>18267</v>
      </c>
    </row>
    <row r="2588" spans="1:6">
      <c r="A2588" s="442"/>
      <c r="B2588" s="446" t="s">
        <v>429</v>
      </c>
      <c r="C2588" s="444"/>
      <c r="D2588" s="445" t="s">
        <v>2587</v>
      </c>
      <c r="E2588" s="445" t="s">
        <v>2587</v>
      </c>
      <c r="F2588" s="445"/>
    </row>
    <row r="2589" spans="1:6" ht="30" customHeight="1">
      <c r="A2589" s="447">
        <v>98294</v>
      </c>
      <c r="B2589" s="448" t="s">
        <v>18280</v>
      </c>
      <c r="C2589" s="449" t="s">
        <v>2572</v>
      </c>
      <c r="D2589" s="450">
        <v>1.25</v>
      </c>
      <c r="E2589" s="450">
        <v>0.46</v>
      </c>
      <c r="F2589" s="450" t="s">
        <v>12493</v>
      </c>
    </row>
    <row r="2590" spans="1:6" ht="30" customHeight="1">
      <c r="A2590" s="447">
        <v>98295</v>
      </c>
      <c r="B2590" s="448" t="s">
        <v>18281</v>
      </c>
      <c r="C2590" s="449" t="s">
        <v>2572</v>
      </c>
      <c r="D2590" s="450">
        <v>1.0999999999999999</v>
      </c>
      <c r="E2590" s="450">
        <v>7.0000000000000007E-2</v>
      </c>
      <c r="F2590" s="450" t="s">
        <v>11895</v>
      </c>
    </row>
    <row r="2591" spans="1:6" ht="30" customHeight="1">
      <c r="A2591" s="447">
        <v>98296</v>
      </c>
      <c r="B2591" s="448" t="s">
        <v>18282</v>
      </c>
      <c r="C2591" s="449" t="s">
        <v>2572</v>
      </c>
      <c r="D2591" s="450">
        <v>1.87</v>
      </c>
      <c r="E2591" s="450">
        <v>0.77</v>
      </c>
      <c r="F2591" s="450" t="s">
        <v>12568</v>
      </c>
    </row>
    <row r="2592" spans="1:6" ht="30" customHeight="1">
      <c r="A2592" s="447">
        <v>98297</v>
      </c>
      <c r="B2592" s="448" t="s">
        <v>18283</v>
      </c>
      <c r="C2592" s="449" t="s">
        <v>2572</v>
      </c>
      <c r="D2592" s="450">
        <v>1.65</v>
      </c>
      <c r="E2592" s="450">
        <v>0.12</v>
      </c>
      <c r="F2592" s="450" t="s">
        <v>13275</v>
      </c>
    </row>
    <row r="2593" spans="1:6">
      <c r="A2593" s="442"/>
      <c r="B2593" s="446" t="s">
        <v>430</v>
      </c>
      <c r="C2593" s="444"/>
      <c r="D2593" s="445" t="s">
        <v>2587</v>
      </c>
      <c r="E2593" s="445" t="s">
        <v>2587</v>
      </c>
      <c r="F2593" s="445"/>
    </row>
    <row r="2594" spans="1:6">
      <c r="A2594" s="442"/>
      <c r="B2594" s="446" t="s">
        <v>431</v>
      </c>
      <c r="C2594" s="444"/>
      <c r="D2594" s="445" t="s">
        <v>2587</v>
      </c>
      <c r="E2594" s="445" t="s">
        <v>2587</v>
      </c>
      <c r="F2594" s="445"/>
    </row>
    <row r="2595" spans="1:6" ht="15" customHeight="1">
      <c r="A2595" s="447">
        <v>72337</v>
      </c>
      <c r="B2595" s="448" t="s">
        <v>3897</v>
      </c>
      <c r="C2595" s="449" t="s">
        <v>2570</v>
      </c>
      <c r="D2595" s="450">
        <v>15.86</v>
      </c>
      <c r="E2595" s="450">
        <v>7.02</v>
      </c>
      <c r="F2595" s="450" t="s">
        <v>12797</v>
      </c>
    </row>
    <row r="2596" spans="1:6" ht="15" customHeight="1">
      <c r="A2596" s="447">
        <v>98307</v>
      </c>
      <c r="B2596" s="448" t="s">
        <v>18290</v>
      </c>
      <c r="C2596" s="449" t="s">
        <v>2570</v>
      </c>
      <c r="D2596" s="450">
        <v>30.97</v>
      </c>
      <c r="E2596" s="450">
        <v>5.76</v>
      </c>
      <c r="F2596" s="450" t="s">
        <v>18291</v>
      </c>
    </row>
    <row r="2597" spans="1:6" ht="15" customHeight="1">
      <c r="A2597" s="447">
        <v>98308</v>
      </c>
      <c r="B2597" s="448" t="s">
        <v>18292</v>
      </c>
      <c r="C2597" s="449" t="s">
        <v>2570</v>
      </c>
      <c r="D2597" s="450">
        <v>18.48</v>
      </c>
      <c r="E2597" s="450">
        <v>5.78</v>
      </c>
      <c r="F2597" s="450" t="s">
        <v>18293</v>
      </c>
    </row>
    <row r="2598" spans="1:6">
      <c r="A2598" s="442"/>
      <c r="B2598" s="446" t="s">
        <v>432</v>
      </c>
      <c r="C2598" s="444"/>
      <c r="D2598" s="445" t="s">
        <v>2587</v>
      </c>
      <c r="E2598" s="445" t="s">
        <v>2587</v>
      </c>
      <c r="F2598" s="445"/>
    </row>
    <row r="2599" spans="1:6">
      <c r="A2599" s="442"/>
      <c r="B2599" s="446" t="s">
        <v>433</v>
      </c>
      <c r="C2599" s="444"/>
      <c r="D2599" s="445" t="s">
        <v>2587</v>
      </c>
      <c r="E2599" s="445" t="s">
        <v>2587</v>
      </c>
      <c r="F2599" s="445"/>
    </row>
    <row r="2600" spans="1:6">
      <c r="A2600" s="442"/>
      <c r="B2600" s="446" t="s">
        <v>434</v>
      </c>
      <c r="C2600" s="444"/>
      <c r="D2600" s="445" t="s">
        <v>2587</v>
      </c>
      <c r="E2600" s="445" t="s">
        <v>2587</v>
      </c>
      <c r="F2600" s="445"/>
    </row>
    <row r="2601" spans="1:6">
      <c r="A2601" s="442"/>
      <c r="B2601" s="446" t="s">
        <v>435</v>
      </c>
      <c r="C2601" s="444"/>
      <c r="D2601" s="445" t="s">
        <v>2587</v>
      </c>
      <c r="E2601" s="445" t="s">
        <v>2587</v>
      </c>
      <c r="F2601" s="445"/>
    </row>
    <row r="2602" spans="1:6" ht="15" customHeight="1">
      <c r="A2602" s="447">
        <v>98301</v>
      </c>
      <c r="B2602" s="448" t="s">
        <v>18284</v>
      </c>
      <c r="C2602" s="449" t="s">
        <v>2570</v>
      </c>
      <c r="D2602" s="450">
        <v>230.90999999999997</v>
      </c>
      <c r="E2602" s="450">
        <v>173.24</v>
      </c>
      <c r="F2602" s="450" t="s">
        <v>18285</v>
      </c>
    </row>
    <row r="2603" spans="1:6" ht="15" customHeight="1">
      <c r="A2603" s="447">
        <v>98302</v>
      </c>
      <c r="B2603" s="448" t="s">
        <v>18286</v>
      </c>
      <c r="C2603" s="449" t="s">
        <v>2570</v>
      </c>
      <c r="D2603" s="450">
        <v>353.52</v>
      </c>
      <c r="E2603" s="450">
        <v>173.22</v>
      </c>
      <c r="F2603" s="450" t="s">
        <v>18287</v>
      </c>
    </row>
    <row r="2604" spans="1:6" ht="15" customHeight="1">
      <c r="A2604" s="447">
        <v>98304</v>
      </c>
      <c r="B2604" s="448" t="s">
        <v>18288</v>
      </c>
      <c r="C2604" s="449" t="s">
        <v>2570</v>
      </c>
      <c r="D2604" s="450">
        <v>518.83999999999992</v>
      </c>
      <c r="E2604" s="450">
        <v>344.29</v>
      </c>
      <c r="F2604" s="450" t="s">
        <v>18289</v>
      </c>
    </row>
    <row r="2605" spans="1:6" ht="15" customHeight="1">
      <c r="A2605" s="447">
        <v>98593</v>
      </c>
      <c r="B2605" s="448" t="s">
        <v>18294</v>
      </c>
      <c r="C2605" s="449" t="s">
        <v>2570</v>
      </c>
      <c r="D2605" s="450">
        <v>372.40000000000003</v>
      </c>
      <c r="E2605" s="450">
        <v>344.31</v>
      </c>
      <c r="F2605" s="450" t="s">
        <v>18295</v>
      </c>
    </row>
    <row r="2606" spans="1:6">
      <c r="A2606" s="442"/>
      <c r="B2606" s="446" t="s">
        <v>436</v>
      </c>
      <c r="C2606" s="444"/>
      <c r="D2606" s="445" t="s">
        <v>2587</v>
      </c>
      <c r="E2606" s="445" t="s">
        <v>2587</v>
      </c>
      <c r="F2606" s="445"/>
    </row>
    <row r="2607" spans="1:6">
      <c r="A2607" s="442"/>
      <c r="B2607" s="443" t="s">
        <v>437</v>
      </c>
      <c r="C2607" s="444"/>
      <c r="D2607" s="445" t="s">
        <v>2587</v>
      </c>
      <c r="E2607" s="445" t="s">
        <v>2587</v>
      </c>
      <c r="F2607" s="445"/>
    </row>
    <row r="2608" spans="1:6">
      <c r="A2608" s="442"/>
      <c r="B2608" s="446" t="s">
        <v>438</v>
      </c>
      <c r="C2608" s="444"/>
      <c r="D2608" s="445" t="s">
        <v>2587</v>
      </c>
      <c r="E2608" s="445" t="s">
        <v>2587</v>
      </c>
      <c r="F2608" s="445"/>
    </row>
    <row r="2609" spans="1:6">
      <c r="A2609" s="442"/>
      <c r="B2609" s="446" t="s">
        <v>2275</v>
      </c>
      <c r="C2609" s="444"/>
      <c r="D2609" s="445" t="s">
        <v>2587</v>
      </c>
      <c r="E2609" s="445" t="s">
        <v>2587</v>
      </c>
      <c r="F2609" s="445"/>
    </row>
    <row r="2610" spans="1:6" ht="30" customHeight="1">
      <c r="A2610" s="447">
        <v>89865</v>
      </c>
      <c r="B2610" s="448" t="s">
        <v>3945</v>
      </c>
      <c r="C2610" s="449" t="s">
        <v>2572</v>
      </c>
      <c r="D2610" s="450">
        <v>4.5600000000000005</v>
      </c>
      <c r="E2610" s="450">
        <v>5.4</v>
      </c>
      <c r="F2610" s="450" t="s">
        <v>18317</v>
      </c>
    </row>
    <row r="2611" spans="1:6" ht="30" customHeight="1">
      <c r="A2611" s="447">
        <v>89866</v>
      </c>
      <c r="B2611" s="448" t="s">
        <v>3946</v>
      </c>
      <c r="C2611" s="449" t="s">
        <v>2570</v>
      </c>
      <c r="D2611" s="450">
        <v>1.9300000000000002</v>
      </c>
      <c r="E2611" s="450">
        <v>2.0099999999999998</v>
      </c>
      <c r="F2611" s="450" t="s">
        <v>13733</v>
      </c>
    </row>
    <row r="2612" spans="1:6" ht="30" customHeight="1">
      <c r="A2612" s="447">
        <v>89868</v>
      </c>
      <c r="B2612" s="448" t="s">
        <v>3948</v>
      </c>
      <c r="C2612" s="449" t="s">
        <v>2570</v>
      </c>
      <c r="D2612" s="450">
        <v>1.69</v>
      </c>
      <c r="E2612" s="450">
        <v>1.1299999999999999</v>
      </c>
      <c r="F2612" s="450" t="s">
        <v>14040</v>
      </c>
    </row>
    <row r="2613" spans="1:6" ht="30" customHeight="1">
      <c r="A2613" s="447">
        <v>89869</v>
      </c>
      <c r="B2613" s="448" t="s">
        <v>3949</v>
      </c>
      <c r="C2613" s="449" t="s">
        <v>2570</v>
      </c>
      <c r="D2613" s="450">
        <v>3.62</v>
      </c>
      <c r="E2613" s="450">
        <v>2.54</v>
      </c>
      <c r="F2613" s="450" t="s">
        <v>12687</v>
      </c>
    </row>
    <row r="2614" spans="1:6" ht="30" customHeight="1">
      <c r="A2614" s="447">
        <v>89867</v>
      </c>
      <c r="B2614" s="448" t="s">
        <v>3947</v>
      </c>
      <c r="C2614" s="449" t="s">
        <v>2570</v>
      </c>
      <c r="D2614" s="450">
        <v>2.46</v>
      </c>
      <c r="E2614" s="450">
        <v>1.99</v>
      </c>
      <c r="F2614" s="450" t="s">
        <v>11603</v>
      </c>
    </row>
    <row r="2615" spans="1:6">
      <c r="A2615" s="442"/>
      <c r="B2615" s="446" t="s">
        <v>439</v>
      </c>
      <c r="C2615" s="444"/>
      <c r="D2615" s="445" t="s">
        <v>2587</v>
      </c>
      <c r="E2615" s="445" t="s">
        <v>2587</v>
      </c>
      <c r="F2615" s="445"/>
    </row>
    <row r="2616" spans="1:6">
      <c r="A2616" s="442"/>
      <c r="B2616" s="443" t="s">
        <v>440</v>
      </c>
      <c r="C2616" s="444"/>
      <c r="D2616" s="445" t="s">
        <v>2587</v>
      </c>
      <c r="E2616" s="445" t="s">
        <v>2587</v>
      </c>
      <c r="F2616" s="445"/>
    </row>
    <row r="2617" spans="1:6">
      <c r="A2617" s="442"/>
      <c r="B2617" s="446" t="s">
        <v>441</v>
      </c>
      <c r="C2617" s="444"/>
      <c r="D2617" s="445" t="s">
        <v>2587</v>
      </c>
      <c r="E2617" s="445" t="s">
        <v>2587</v>
      </c>
      <c r="F2617" s="445"/>
    </row>
    <row r="2618" spans="1:6">
      <c r="A2618" s="442"/>
      <c r="B2618" s="446" t="s">
        <v>442</v>
      </c>
      <c r="C2618" s="444"/>
      <c r="D2618" s="445" t="s">
        <v>2587</v>
      </c>
      <c r="E2618" s="445" t="s">
        <v>2587</v>
      </c>
      <c r="F2618" s="445"/>
    </row>
    <row r="2619" spans="1:6" ht="30" customHeight="1">
      <c r="A2619" s="447" t="s">
        <v>2981</v>
      </c>
      <c r="B2619" s="448" t="s">
        <v>3898</v>
      </c>
      <c r="C2619" s="449" t="s">
        <v>2570</v>
      </c>
      <c r="D2619" s="450">
        <v>3647.2799999999997</v>
      </c>
      <c r="E2619" s="450">
        <v>1933.96</v>
      </c>
      <c r="F2619" s="450" t="s">
        <v>18269</v>
      </c>
    </row>
    <row r="2620" spans="1:6">
      <c r="A2620" s="442"/>
      <c r="B2620" s="446" t="s">
        <v>443</v>
      </c>
      <c r="C2620" s="444"/>
      <c r="D2620" s="445" t="s">
        <v>2587</v>
      </c>
      <c r="E2620" s="445" t="s">
        <v>2587</v>
      </c>
      <c r="F2620" s="445"/>
    </row>
    <row r="2621" spans="1:6" ht="30" customHeight="1">
      <c r="A2621" s="447">
        <v>92338</v>
      </c>
      <c r="B2621" s="448" t="s">
        <v>3899</v>
      </c>
      <c r="C2621" s="449" t="s">
        <v>2572</v>
      </c>
      <c r="D2621" s="450">
        <v>52.929999999999993</v>
      </c>
      <c r="E2621" s="450">
        <v>16.78</v>
      </c>
      <c r="F2621" s="450" t="s">
        <v>18379</v>
      </c>
    </row>
    <row r="2622" spans="1:6" ht="30" customHeight="1">
      <c r="A2622" s="447">
        <v>92339</v>
      </c>
      <c r="B2622" s="448" t="s">
        <v>3900</v>
      </c>
      <c r="C2622" s="449" t="s">
        <v>2572</v>
      </c>
      <c r="D2622" s="450">
        <v>82.77000000000001</v>
      </c>
      <c r="E2622" s="450">
        <v>18.54</v>
      </c>
      <c r="F2622" s="450" t="s">
        <v>11618</v>
      </c>
    </row>
    <row r="2623" spans="1:6" ht="30" customHeight="1">
      <c r="A2623" s="447">
        <v>92361</v>
      </c>
      <c r="B2623" s="448" t="s">
        <v>3901</v>
      </c>
      <c r="C2623" s="449" t="s">
        <v>2572</v>
      </c>
      <c r="D2623" s="450">
        <v>48.569999999999993</v>
      </c>
      <c r="E2623" s="450">
        <v>4.41</v>
      </c>
      <c r="F2623" s="450" t="s">
        <v>18383</v>
      </c>
    </row>
    <row r="2624" spans="1:6" ht="30" customHeight="1">
      <c r="A2624" s="447">
        <v>92362</v>
      </c>
      <c r="B2624" s="448" t="s">
        <v>3902</v>
      </c>
      <c r="C2624" s="449" t="s">
        <v>2572</v>
      </c>
      <c r="D2624" s="450">
        <v>78.209999999999994</v>
      </c>
      <c r="E2624" s="450">
        <v>5.73</v>
      </c>
      <c r="F2624" s="450" t="s">
        <v>18384</v>
      </c>
    </row>
    <row r="2625" spans="1:6" ht="30" customHeight="1">
      <c r="A2625" s="447">
        <v>92648</v>
      </c>
      <c r="B2625" s="448" t="s">
        <v>3903</v>
      </c>
      <c r="C2625" s="449" t="s">
        <v>2572</v>
      </c>
      <c r="D2625" s="450">
        <v>40.35</v>
      </c>
      <c r="E2625" s="450">
        <v>5.75</v>
      </c>
      <c r="F2625" s="450" t="s">
        <v>18388</v>
      </c>
    </row>
    <row r="2626" spans="1:6" ht="30" customHeight="1">
      <c r="A2626" s="447">
        <v>92649</v>
      </c>
      <c r="B2626" s="448" t="s">
        <v>3904</v>
      </c>
      <c r="C2626" s="449" t="s">
        <v>2572</v>
      </c>
      <c r="D2626" s="450">
        <v>49.36</v>
      </c>
      <c r="E2626" s="450">
        <v>6.64</v>
      </c>
      <c r="F2626" s="450" t="s">
        <v>18389</v>
      </c>
    </row>
    <row r="2627" spans="1:6" ht="30" customHeight="1">
      <c r="A2627" s="447">
        <v>92650</v>
      </c>
      <c r="B2627" s="448" t="s">
        <v>3905</v>
      </c>
      <c r="C2627" s="449" t="s">
        <v>2572</v>
      </c>
      <c r="D2627" s="450">
        <v>78.98</v>
      </c>
      <c r="E2627" s="450">
        <v>7.95</v>
      </c>
      <c r="F2627" s="450" t="s">
        <v>18390</v>
      </c>
    </row>
    <row r="2628" spans="1:6" ht="30" customHeight="1">
      <c r="A2628" s="447">
        <v>92689</v>
      </c>
      <c r="B2628" s="448" t="s">
        <v>3906</v>
      </c>
      <c r="C2628" s="449" t="s">
        <v>2572</v>
      </c>
      <c r="D2628" s="450">
        <v>18.850000000000001</v>
      </c>
      <c r="E2628" s="450">
        <v>5.07</v>
      </c>
      <c r="F2628" s="450" t="s">
        <v>18396</v>
      </c>
    </row>
    <row r="2629" spans="1:6" ht="30" customHeight="1">
      <c r="A2629" s="447">
        <v>92690</v>
      </c>
      <c r="B2629" s="448" t="s">
        <v>3907</v>
      </c>
      <c r="C2629" s="449" t="s">
        <v>2572</v>
      </c>
      <c r="D2629" s="450">
        <v>26.32</v>
      </c>
      <c r="E2629" s="450">
        <v>8.74</v>
      </c>
      <c r="F2629" s="450" t="s">
        <v>18397</v>
      </c>
    </row>
    <row r="2630" spans="1:6">
      <c r="A2630" s="442"/>
      <c r="B2630" s="538" t="s">
        <v>20983</v>
      </c>
      <c r="C2630" s="444"/>
      <c r="D2630" s="445" t="s">
        <v>2587</v>
      </c>
      <c r="E2630" s="445" t="s">
        <v>2587</v>
      </c>
      <c r="F2630" s="445"/>
    </row>
    <row r="2631" spans="1:6" ht="30" customHeight="1">
      <c r="A2631" s="447">
        <v>92275</v>
      </c>
      <c r="B2631" s="448" t="s">
        <v>18331</v>
      </c>
      <c r="C2631" s="449" t="s">
        <v>2572</v>
      </c>
      <c r="D2631" s="450">
        <v>31.6</v>
      </c>
      <c r="E2631" s="450">
        <v>1.28</v>
      </c>
      <c r="F2631" s="450" t="s">
        <v>18332</v>
      </c>
    </row>
    <row r="2632" spans="1:6" ht="30" customHeight="1">
      <c r="A2632" s="447">
        <v>92276</v>
      </c>
      <c r="B2632" s="448" t="s">
        <v>18333</v>
      </c>
      <c r="C2632" s="449" t="s">
        <v>2572</v>
      </c>
      <c r="D2632" s="450">
        <v>40.049999999999997</v>
      </c>
      <c r="E2632" s="450">
        <v>1.53</v>
      </c>
      <c r="F2632" s="450" t="s">
        <v>18334</v>
      </c>
    </row>
    <row r="2633" spans="1:6" ht="30" customHeight="1">
      <c r="A2633" s="447">
        <v>92277</v>
      </c>
      <c r="B2633" s="448" t="s">
        <v>18335</v>
      </c>
      <c r="C2633" s="449" t="s">
        <v>2572</v>
      </c>
      <c r="D2633" s="450">
        <v>57.989999999999995</v>
      </c>
      <c r="E2633" s="450">
        <v>1.81</v>
      </c>
      <c r="F2633" s="450" t="s">
        <v>18336</v>
      </c>
    </row>
    <row r="2634" spans="1:6" ht="30" customHeight="1">
      <c r="A2634" s="447">
        <v>92278</v>
      </c>
      <c r="B2634" s="448" t="s">
        <v>18337</v>
      </c>
      <c r="C2634" s="449" t="s">
        <v>2572</v>
      </c>
      <c r="D2634" s="450">
        <v>78.19</v>
      </c>
      <c r="E2634" s="450">
        <v>2.08</v>
      </c>
      <c r="F2634" s="450" t="s">
        <v>18338</v>
      </c>
    </row>
    <row r="2635" spans="1:6" ht="30" customHeight="1">
      <c r="A2635" s="447">
        <v>92279</v>
      </c>
      <c r="B2635" s="448" t="s">
        <v>18339</v>
      </c>
      <c r="C2635" s="449" t="s">
        <v>2572</v>
      </c>
      <c r="D2635" s="450">
        <v>113.21000000000001</v>
      </c>
      <c r="E2635" s="450">
        <v>2.58</v>
      </c>
      <c r="F2635" s="450" t="s">
        <v>18340</v>
      </c>
    </row>
    <row r="2636" spans="1:6" ht="30" customHeight="1">
      <c r="A2636" s="447">
        <v>92280</v>
      </c>
      <c r="B2636" s="448" t="s">
        <v>18341</v>
      </c>
      <c r="C2636" s="449" t="s">
        <v>2572</v>
      </c>
      <c r="D2636" s="450">
        <v>159.28</v>
      </c>
      <c r="E2636" s="450">
        <v>3.04</v>
      </c>
      <c r="F2636" s="450" t="s">
        <v>18342</v>
      </c>
    </row>
    <row r="2637" spans="1:6" ht="30" customHeight="1">
      <c r="A2637" s="447">
        <v>92305</v>
      </c>
      <c r="B2637" s="448" t="s">
        <v>18354</v>
      </c>
      <c r="C2637" s="449" t="s">
        <v>2572</v>
      </c>
      <c r="D2637" s="450">
        <v>19.38</v>
      </c>
      <c r="E2637" s="450">
        <v>3.46</v>
      </c>
      <c r="F2637" s="450" t="s">
        <v>13828</v>
      </c>
    </row>
    <row r="2638" spans="1:6" ht="30" customHeight="1">
      <c r="A2638" s="447">
        <v>92306</v>
      </c>
      <c r="B2638" s="448" t="s">
        <v>18355</v>
      </c>
      <c r="C2638" s="449" t="s">
        <v>2572</v>
      </c>
      <c r="D2638" s="450">
        <v>32.610000000000007</v>
      </c>
      <c r="E2638" s="450">
        <v>3.98</v>
      </c>
      <c r="F2638" s="450" t="s">
        <v>18356</v>
      </c>
    </row>
    <row r="2639" spans="1:6" ht="30" customHeight="1">
      <c r="A2639" s="447">
        <v>92307</v>
      </c>
      <c r="B2639" s="448" t="s">
        <v>18357</v>
      </c>
      <c r="C2639" s="449" t="s">
        <v>2572</v>
      </c>
      <c r="D2639" s="450">
        <v>41.14</v>
      </c>
      <c r="E2639" s="450">
        <v>4.42</v>
      </c>
      <c r="F2639" s="450" t="s">
        <v>18358</v>
      </c>
    </row>
    <row r="2640" spans="1:6" ht="30" customHeight="1">
      <c r="A2640" s="447">
        <v>92320</v>
      </c>
      <c r="B2640" s="448" t="s">
        <v>18365</v>
      </c>
      <c r="C2640" s="449" t="s">
        <v>2572</v>
      </c>
      <c r="D2640" s="450">
        <v>21.619999999999997</v>
      </c>
      <c r="E2640" s="450">
        <v>9.3699999999999992</v>
      </c>
      <c r="F2640" s="450" t="s">
        <v>15922</v>
      </c>
    </row>
    <row r="2641" spans="1:6" ht="30" customHeight="1">
      <c r="A2641" s="447">
        <v>92321</v>
      </c>
      <c r="B2641" s="448" t="s">
        <v>18366</v>
      </c>
      <c r="C2641" s="449" t="s">
        <v>2572</v>
      </c>
      <c r="D2641" s="450">
        <v>36.470000000000006</v>
      </c>
      <c r="E2641" s="450">
        <v>14.12</v>
      </c>
      <c r="F2641" s="450" t="s">
        <v>18367</v>
      </c>
    </row>
    <row r="2642" spans="1:6" ht="30" customHeight="1">
      <c r="A2642" s="447">
        <v>92322</v>
      </c>
      <c r="B2642" s="448" t="s">
        <v>18368</v>
      </c>
      <c r="C2642" s="449" t="s">
        <v>2572</v>
      </c>
      <c r="D2642" s="450">
        <v>46.399999999999991</v>
      </c>
      <c r="E2642" s="450">
        <v>18.260000000000002</v>
      </c>
      <c r="F2642" s="450" t="s">
        <v>18369</v>
      </c>
    </row>
    <row r="2643" spans="1:6" ht="30" customHeight="1">
      <c r="A2643" s="447">
        <v>97335</v>
      </c>
      <c r="B2643" s="448" t="s">
        <v>18502</v>
      </c>
      <c r="C2643" s="449" t="s">
        <v>2572</v>
      </c>
      <c r="D2643" s="450">
        <v>45.78</v>
      </c>
      <c r="E2643" s="450">
        <v>1.28</v>
      </c>
      <c r="F2643" s="450" t="s">
        <v>14507</v>
      </c>
    </row>
    <row r="2644" spans="1:6" ht="30" customHeight="1">
      <c r="A2644" s="447">
        <v>97336</v>
      </c>
      <c r="B2644" s="448" t="s">
        <v>18503</v>
      </c>
      <c r="C2644" s="449" t="s">
        <v>2572</v>
      </c>
      <c r="D2644" s="450">
        <v>58.19</v>
      </c>
      <c r="E2644" s="450">
        <v>1.53</v>
      </c>
      <c r="F2644" s="450" t="s">
        <v>18504</v>
      </c>
    </row>
    <row r="2645" spans="1:6" ht="30" customHeight="1">
      <c r="A2645" s="447">
        <v>97337</v>
      </c>
      <c r="B2645" s="448" t="s">
        <v>18505</v>
      </c>
      <c r="C2645" s="449" t="s">
        <v>2572</v>
      </c>
      <c r="D2645" s="450">
        <v>87.679999999999993</v>
      </c>
      <c r="E2645" s="450">
        <v>1.81</v>
      </c>
      <c r="F2645" s="450" t="s">
        <v>16797</v>
      </c>
    </row>
    <row r="2646" spans="1:6" ht="30" customHeight="1">
      <c r="A2646" s="447">
        <v>97338</v>
      </c>
      <c r="B2646" s="448" t="s">
        <v>18506</v>
      </c>
      <c r="C2646" s="449" t="s">
        <v>2572</v>
      </c>
      <c r="D2646" s="450">
        <v>105.48</v>
      </c>
      <c r="E2646" s="450">
        <v>2.08</v>
      </c>
      <c r="F2646" s="450" t="s">
        <v>18507</v>
      </c>
    </row>
    <row r="2647" spans="1:6" ht="30" customHeight="1">
      <c r="A2647" s="447">
        <v>97339</v>
      </c>
      <c r="B2647" s="448" t="s">
        <v>18508</v>
      </c>
      <c r="C2647" s="449" t="s">
        <v>2572</v>
      </c>
      <c r="D2647" s="450">
        <v>113.21000000000001</v>
      </c>
      <c r="E2647" s="450">
        <v>2.58</v>
      </c>
      <c r="F2647" s="450" t="s">
        <v>18340</v>
      </c>
    </row>
    <row r="2648" spans="1:6" ht="30" customHeight="1">
      <c r="A2648" s="447">
        <v>97340</v>
      </c>
      <c r="B2648" s="448" t="s">
        <v>18509</v>
      </c>
      <c r="C2648" s="449" t="s">
        <v>2572</v>
      </c>
      <c r="D2648" s="450">
        <v>113.39999999999999</v>
      </c>
      <c r="E2648" s="450">
        <v>3.04</v>
      </c>
      <c r="F2648" s="450" t="s">
        <v>18510</v>
      </c>
    </row>
    <row r="2649" spans="1:6" ht="30" customHeight="1">
      <c r="A2649" s="447">
        <v>97341</v>
      </c>
      <c r="B2649" s="448" t="s">
        <v>18511</v>
      </c>
      <c r="C2649" s="449" t="s">
        <v>2572</v>
      </c>
      <c r="D2649" s="450">
        <v>29.28</v>
      </c>
      <c r="E2649" s="450">
        <v>3.46</v>
      </c>
      <c r="F2649" s="450" t="s">
        <v>16130</v>
      </c>
    </row>
    <row r="2650" spans="1:6" ht="30" customHeight="1">
      <c r="A2650" s="447">
        <v>97342</v>
      </c>
      <c r="B2650" s="448" t="s">
        <v>18512</v>
      </c>
      <c r="C2650" s="449" t="s">
        <v>2572</v>
      </c>
      <c r="D2650" s="450">
        <v>46.800000000000004</v>
      </c>
      <c r="E2650" s="450">
        <v>3.97</v>
      </c>
      <c r="F2650" s="450" t="s">
        <v>18513</v>
      </c>
    </row>
    <row r="2651" spans="1:6" ht="30" customHeight="1">
      <c r="A2651" s="447">
        <v>97343</v>
      </c>
      <c r="B2651" s="448" t="s">
        <v>18514</v>
      </c>
      <c r="C2651" s="449" t="s">
        <v>2572</v>
      </c>
      <c r="D2651" s="450">
        <v>59.290000000000006</v>
      </c>
      <c r="E2651" s="450">
        <v>4.41</v>
      </c>
      <c r="F2651" s="450" t="s">
        <v>18515</v>
      </c>
    </row>
    <row r="2652" spans="1:6" ht="30" customHeight="1">
      <c r="A2652" s="447">
        <v>97344</v>
      </c>
      <c r="B2652" s="448" t="s">
        <v>18516</v>
      </c>
      <c r="C2652" s="449" t="s">
        <v>2572</v>
      </c>
      <c r="D2652" s="450">
        <v>31.53</v>
      </c>
      <c r="E2652" s="450">
        <v>9.36</v>
      </c>
      <c r="F2652" s="450" t="s">
        <v>15937</v>
      </c>
    </row>
    <row r="2653" spans="1:6" ht="30" customHeight="1">
      <c r="A2653" s="447">
        <v>97345</v>
      </c>
      <c r="B2653" s="448" t="s">
        <v>18517</v>
      </c>
      <c r="C2653" s="449" t="s">
        <v>2572</v>
      </c>
      <c r="D2653" s="450">
        <v>50.669999999999995</v>
      </c>
      <c r="E2653" s="450">
        <v>14.1</v>
      </c>
      <c r="F2653" s="450" t="s">
        <v>17958</v>
      </c>
    </row>
    <row r="2654" spans="1:6" ht="30" customHeight="1">
      <c r="A2654" s="447">
        <v>97346</v>
      </c>
      <c r="B2654" s="448" t="s">
        <v>18518</v>
      </c>
      <c r="C2654" s="449" t="s">
        <v>2572</v>
      </c>
      <c r="D2654" s="450">
        <v>64.55</v>
      </c>
      <c r="E2654" s="450">
        <v>18.25</v>
      </c>
      <c r="F2654" s="450" t="s">
        <v>18519</v>
      </c>
    </row>
    <row r="2655" spans="1:6" ht="30" customHeight="1">
      <c r="A2655" s="447">
        <v>97347</v>
      </c>
      <c r="B2655" s="448" t="s">
        <v>18520</v>
      </c>
      <c r="C2655" s="449" t="s">
        <v>2572</v>
      </c>
      <c r="D2655" s="450">
        <v>55.29</v>
      </c>
      <c r="E2655" s="450">
        <v>1.28</v>
      </c>
      <c r="F2655" s="450" t="s">
        <v>18521</v>
      </c>
    </row>
    <row r="2656" spans="1:6" ht="30" customHeight="1">
      <c r="A2656" s="447">
        <v>97348</v>
      </c>
      <c r="B2656" s="448" t="s">
        <v>18522</v>
      </c>
      <c r="C2656" s="449" t="s">
        <v>2572</v>
      </c>
      <c r="D2656" s="450">
        <v>76.5</v>
      </c>
      <c r="E2656" s="450">
        <v>1.53</v>
      </c>
      <c r="F2656" s="450" t="s">
        <v>18523</v>
      </c>
    </row>
    <row r="2657" spans="1:6" ht="30" customHeight="1">
      <c r="A2657" s="447">
        <v>97349</v>
      </c>
      <c r="B2657" s="448" t="s">
        <v>18524</v>
      </c>
      <c r="C2657" s="449" t="s">
        <v>2572</v>
      </c>
      <c r="D2657" s="450">
        <v>110.48</v>
      </c>
      <c r="E2657" s="450">
        <v>1.81</v>
      </c>
      <c r="F2657" s="450" t="s">
        <v>18525</v>
      </c>
    </row>
    <row r="2658" spans="1:6" ht="30" customHeight="1">
      <c r="A2658" s="447">
        <v>97350</v>
      </c>
      <c r="B2658" s="448" t="s">
        <v>18526</v>
      </c>
      <c r="C2658" s="449" t="s">
        <v>2572</v>
      </c>
      <c r="D2658" s="450">
        <v>134.22</v>
      </c>
      <c r="E2658" s="450">
        <v>2.08</v>
      </c>
      <c r="F2658" s="450" t="s">
        <v>18527</v>
      </c>
    </row>
    <row r="2659" spans="1:6" ht="30" customHeight="1">
      <c r="A2659" s="447">
        <v>97351</v>
      </c>
      <c r="B2659" s="448" t="s">
        <v>18528</v>
      </c>
      <c r="C2659" s="449" t="s">
        <v>2572</v>
      </c>
      <c r="D2659" s="450">
        <v>185.75</v>
      </c>
      <c r="E2659" s="450">
        <v>2.58</v>
      </c>
      <c r="F2659" s="450" t="s">
        <v>18529</v>
      </c>
    </row>
    <row r="2660" spans="1:6" ht="30" customHeight="1">
      <c r="A2660" s="447">
        <v>97352</v>
      </c>
      <c r="B2660" s="448" t="s">
        <v>18530</v>
      </c>
      <c r="C2660" s="449" t="s">
        <v>2572</v>
      </c>
      <c r="D2660" s="450">
        <v>240.9</v>
      </c>
      <c r="E2660" s="450">
        <v>3.04</v>
      </c>
      <c r="F2660" s="450" t="s">
        <v>18531</v>
      </c>
    </row>
    <row r="2661" spans="1:6" ht="30" customHeight="1">
      <c r="A2661" s="447">
        <v>97353</v>
      </c>
      <c r="B2661" s="448" t="s">
        <v>18532</v>
      </c>
      <c r="C2661" s="449" t="s">
        <v>2572</v>
      </c>
      <c r="D2661" s="450">
        <v>34.93</v>
      </c>
      <c r="E2661" s="450">
        <v>3.45</v>
      </c>
      <c r="F2661" s="450" t="s">
        <v>18533</v>
      </c>
    </row>
    <row r="2662" spans="1:6" ht="30" customHeight="1">
      <c r="A2662" s="447">
        <v>97354</v>
      </c>
      <c r="B2662" s="448" t="s">
        <v>18534</v>
      </c>
      <c r="C2662" s="449" t="s">
        <v>2572</v>
      </c>
      <c r="D2662" s="450">
        <v>56.31</v>
      </c>
      <c r="E2662" s="450">
        <v>3.97</v>
      </c>
      <c r="F2662" s="450" t="s">
        <v>18168</v>
      </c>
    </row>
    <row r="2663" spans="1:6" ht="30" customHeight="1">
      <c r="A2663" s="447">
        <v>97355</v>
      </c>
      <c r="B2663" s="448" t="s">
        <v>18535</v>
      </c>
      <c r="C2663" s="449" t="s">
        <v>2572</v>
      </c>
      <c r="D2663" s="450">
        <v>77.600000000000009</v>
      </c>
      <c r="E2663" s="450">
        <v>4.41</v>
      </c>
      <c r="F2663" s="450" t="s">
        <v>18536</v>
      </c>
    </row>
    <row r="2664" spans="1:6" ht="30" customHeight="1">
      <c r="A2664" s="447">
        <v>97356</v>
      </c>
      <c r="B2664" s="448" t="s">
        <v>18537</v>
      </c>
      <c r="C2664" s="449" t="s">
        <v>2572</v>
      </c>
      <c r="D2664" s="450">
        <v>37.18</v>
      </c>
      <c r="E2664" s="450">
        <v>9.35</v>
      </c>
      <c r="F2664" s="450" t="s">
        <v>18538</v>
      </c>
    </row>
    <row r="2665" spans="1:6" ht="30" customHeight="1">
      <c r="A2665" s="447">
        <v>97357</v>
      </c>
      <c r="B2665" s="448" t="s">
        <v>18539</v>
      </c>
      <c r="C2665" s="449" t="s">
        <v>2572</v>
      </c>
      <c r="D2665" s="450">
        <v>60.18</v>
      </c>
      <c r="E2665" s="450">
        <v>14.1</v>
      </c>
      <c r="F2665" s="450" t="s">
        <v>15540</v>
      </c>
    </row>
    <row r="2666" spans="1:6" ht="30" customHeight="1">
      <c r="A2666" s="447">
        <v>97358</v>
      </c>
      <c r="B2666" s="448" t="s">
        <v>18540</v>
      </c>
      <c r="C2666" s="449" t="s">
        <v>2572</v>
      </c>
      <c r="D2666" s="450">
        <v>82.87</v>
      </c>
      <c r="E2666" s="450">
        <v>18.239999999999998</v>
      </c>
      <c r="F2666" s="450" t="s">
        <v>18541</v>
      </c>
    </row>
    <row r="2667" spans="1:6">
      <c r="A2667" s="442"/>
      <c r="B2667" s="538" t="s">
        <v>20984</v>
      </c>
      <c r="C2667" s="444"/>
      <c r="D2667" s="445" t="s">
        <v>2587</v>
      </c>
      <c r="E2667" s="445" t="s">
        <v>2587</v>
      </c>
      <c r="F2667" s="445"/>
    </row>
    <row r="2668" spans="1:6" ht="30" customHeight="1">
      <c r="A2668" s="447">
        <v>92281</v>
      </c>
      <c r="B2668" s="448" t="s">
        <v>18343</v>
      </c>
      <c r="C2668" s="449" t="s">
        <v>2572</v>
      </c>
      <c r="D2668" s="450">
        <v>91.67</v>
      </c>
      <c r="E2668" s="450">
        <v>1.88</v>
      </c>
      <c r="F2668" s="450" t="s">
        <v>18344</v>
      </c>
    </row>
    <row r="2669" spans="1:6" ht="30" customHeight="1">
      <c r="A2669" s="447">
        <v>92282</v>
      </c>
      <c r="B2669" s="448" t="s">
        <v>18345</v>
      </c>
      <c r="C2669" s="449" t="s">
        <v>2572</v>
      </c>
      <c r="D2669" s="450">
        <v>102.59</v>
      </c>
      <c r="E2669" s="450">
        <v>2.1</v>
      </c>
      <c r="F2669" s="450" t="s">
        <v>18346</v>
      </c>
    </row>
    <row r="2670" spans="1:6" ht="30" customHeight="1">
      <c r="A2670" s="447">
        <v>92283</v>
      </c>
      <c r="B2670" s="448" t="s">
        <v>18347</v>
      </c>
      <c r="C2670" s="449" t="s">
        <v>2572</v>
      </c>
      <c r="D2670" s="450">
        <v>137.16000000000003</v>
      </c>
      <c r="E2670" s="450">
        <v>2.39</v>
      </c>
      <c r="F2670" s="450" t="s">
        <v>18348</v>
      </c>
    </row>
    <row r="2671" spans="1:6" ht="30" customHeight="1">
      <c r="A2671" s="447">
        <v>92284</v>
      </c>
      <c r="B2671" s="448" t="s">
        <v>18349</v>
      </c>
      <c r="C2671" s="449" t="s">
        <v>2572</v>
      </c>
      <c r="D2671" s="450">
        <v>168.52</v>
      </c>
      <c r="E2671" s="450">
        <v>2.69</v>
      </c>
      <c r="F2671" s="450" t="s">
        <v>18350</v>
      </c>
    </row>
    <row r="2672" spans="1:6" ht="30" customHeight="1">
      <c r="A2672" s="447">
        <v>92285</v>
      </c>
      <c r="B2672" s="448" t="s">
        <v>18351</v>
      </c>
      <c r="C2672" s="449" t="s">
        <v>2572</v>
      </c>
      <c r="D2672" s="450">
        <v>221.26</v>
      </c>
      <c r="E2672" s="450">
        <v>3.15</v>
      </c>
      <c r="F2672" s="450" t="s">
        <v>18352</v>
      </c>
    </row>
    <row r="2673" spans="1:6" ht="30" customHeight="1">
      <c r="A2673" s="447">
        <v>92286</v>
      </c>
      <c r="B2673" s="448" t="s">
        <v>18353</v>
      </c>
      <c r="C2673" s="449" t="s">
        <v>2572</v>
      </c>
      <c r="D2673" s="450">
        <v>268.83000000000004</v>
      </c>
      <c r="E2673" s="450">
        <v>3.64</v>
      </c>
      <c r="F2673" s="450" t="s">
        <v>14946</v>
      </c>
    </row>
    <row r="2674" spans="1:6" ht="30" customHeight="1">
      <c r="A2674" s="447">
        <v>92308</v>
      </c>
      <c r="B2674" s="448" t="s">
        <v>18359</v>
      </c>
      <c r="C2674" s="449" t="s">
        <v>2572</v>
      </c>
      <c r="D2674" s="450">
        <v>32.239999999999995</v>
      </c>
      <c r="E2674" s="450">
        <v>5.41</v>
      </c>
      <c r="F2674" s="450" t="s">
        <v>18360</v>
      </c>
    </row>
    <row r="2675" spans="1:6" ht="30" customHeight="1">
      <c r="A2675" s="447">
        <v>92309</v>
      </c>
      <c r="B2675" s="448" t="s">
        <v>18361</v>
      </c>
      <c r="C2675" s="449" t="s">
        <v>2572</v>
      </c>
      <c r="D2675" s="450">
        <v>93.22</v>
      </c>
      <c r="E2675" s="450">
        <v>5.92</v>
      </c>
      <c r="F2675" s="450" t="s">
        <v>18362</v>
      </c>
    </row>
    <row r="2676" spans="1:6" ht="30" customHeight="1">
      <c r="A2676" s="447">
        <v>92310</v>
      </c>
      <c r="B2676" s="448" t="s">
        <v>18363</v>
      </c>
      <c r="C2676" s="449" t="s">
        <v>2572</v>
      </c>
      <c r="D2676" s="450">
        <v>104.21</v>
      </c>
      <c r="E2676" s="450">
        <v>6.37</v>
      </c>
      <c r="F2676" s="450" t="s">
        <v>18364</v>
      </c>
    </row>
    <row r="2677" spans="1:6" ht="30" customHeight="1">
      <c r="A2677" s="447">
        <v>92323</v>
      </c>
      <c r="B2677" s="448" t="s">
        <v>18370</v>
      </c>
      <c r="C2677" s="449" t="s">
        <v>2572</v>
      </c>
      <c r="D2677" s="450">
        <v>33.940000000000005</v>
      </c>
      <c r="E2677" s="450">
        <v>9.9</v>
      </c>
      <c r="F2677" s="450" t="s">
        <v>18371</v>
      </c>
    </row>
    <row r="2678" spans="1:6" ht="30" customHeight="1">
      <c r="A2678" s="447">
        <v>92324</v>
      </c>
      <c r="B2678" s="448" t="s">
        <v>18372</v>
      </c>
      <c r="C2678" s="449" t="s">
        <v>2572</v>
      </c>
      <c r="D2678" s="450">
        <v>96.53</v>
      </c>
      <c r="E2678" s="450">
        <v>14.65</v>
      </c>
      <c r="F2678" s="450" t="s">
        <v>18373</v>
      </c>
    </row>
    <row r="2679" spans="1:6" ht="30" customHeight="1">
      <c r="A2679" s="447">
        <v>92325</v>
      </c>
      <c r="B2679" s="448" t="s">
        <v>18374</v>
      </c>
      <c r="C2679" s="449" t="s">
        <v>2572</v>
      </c>
      <c r="D2679" s="450">
        <v>108.96</v>
      </c>
      <c r="E2679" s="450">
        <v>18.73</v>
      </c>
      <c r="F2679" s="450" t="s">
        <v>18375</v>
      </c>
    </row>
    <row r="2680" spans="1:6" ht="45" customHeight="1">
      <c r="A2680" s="447">
        <v>97327</v>
      </c>
      <c r="B2680" s="448" t="s">
        <v>18491</v>
      </c>
      <c r="C2680" s="449" t="s">
        <v>2572</v>
      </c>
      <c r="D2680" s="450">
        <v>16.340000000000003</v>
      </c>
      <c r="E2680" s="450">
        <v>1.42</v>
      </c>
      <c r="F2680" s="450" t="s">
        <v>18492</v>
      </c>
    </row>
    <row r="2681" spans="1:6" ht="45" customHeight="1">
      <c r="A2681" s="447">
        <v>97328</v>
      </c>
      <c r="B2681" s="448" t="s">
        <v>18493</v>
      </c>
      <c r="C2681" s="449" t="s">
        <v>2572</v>
      </c>
      <c r="D2681" s="450">
        <v>29.18</v>
      </c>
      <c r="E2681" s="450">
        <v>1.56</v>
      </c>
      <c r="F2681" s="450" t="s">
        <v>13930</v>
      </c>
    </row>
    <row r="2682" spans="1:6" ht="45" customHeight="1">
      <c r="A2682" s="447">
        <v>97329</v>
      </c>
      <c r="B2682" s="448" t="s">
        <v>18494</v>
      </c>
      <c r="C2682" s="449" t="s">
        <v>2572</v>
      </c>
      <c r="D2682" s="450">
        <v>36.6</v>
      </c>
      <c r="E2682" s="450">
        <v>1.66</v>
      </c>
      <c r="F2682" s="450" t="s">
        <v>14761</v>
      </c>
    </row>
    <row r="2683" spans="1:6" ht="45" customHeight="1">
      <c r="A2683" s="447">
        <v>97330</v>
      </c>
      <c r="B2683" s="448" t="s">
        <v>18495</v>
      </c>
      <c r="C2683" s="449" t="s">
        <v>2572</v>
      </c>
      <c r="D2683" s="450">
        <v>44.760000000000005</v>
      </c>
      <c r="E2683" s="450">
        <v>1.76</v>
      </c>
      <c r="F2683" s="450" t="s">
        <v>18496</v>
      </c>
    </row>
    <row r="2684" spans="1:6" ht="45" customHeight="1">
      <c r="A2684" s="447">
        <v>97331</v>
      </c>
      <c r="B2684" s="448" t="s">
        <v>18497</v>
      </c>
      <c r="C2684" s="449" t="s">
        <v>2572</v>
      </c>
      <c r="D2684" s="450">
        <v>16.399999999999999</v>
      </c>
      <c r="E2684" s="450">
        <v>1.62</v>
      </c>
      <c r="F2684" s="450" t="s">
        <v>13916</v>
      </c>
    </row>
    <row r="2685" spans="1:6" ht="45" customHeight="1">
      <c r="A2685" s="447">
        <v>97332</v>
      </c>
      <c r="B2685" s="448" t="s">
        <v>18498</v>
      </c>
      <c r="C2685" s="449" t="s">
        <v>2572</v>
      </c>
      <c r="D2685" s="450">
        <v>29.26</v>
      </c>
      <c r="E2685" s="450">
        <v>1.79</v>
      </c>
      <c r="F2685" s="450" t="s">
        <v>18499</v>
      </c>
    </row>
    <row r="2686" spans="1:6" ht="45" customHeight="1">
      <c r="A2686" s="447">
        <v>97333</v>
      </c>
      <c r="B2686" s="448" t="s">
        <v>18500</v>
      </c>
      <c r="C2686" s="449" t="s">
        <v>2572</v>
      </c>
      <c r="D2686" s="450">
        <v>36.69</v>
      </c>
      <c r="E2686" s="450">
        <v>1.95</v>
      </c>
      <c r="F2686" s="450" t="s">
        <v>15008</v>
      </c>
    </row>
    <row r="2687" spans="1:6" ht="45" customHeight="1">
      <c r="A2687" s="447">
        <v>97334</v>
      </c>
      <c r="B2687" s="448" t="s">
        <v>18501</v>
      </c>
      <c r="C2687" s="449" t="s">
        <v>2572</v>
      </c>
      <c r="D2687" s="450">
        <v>44.89</v>
      </c>
      <c r="E2687" s="450">
        <v>2.0499999999999998</v>
      </c>
      <c r="F2687" s="450" t="s">
        <v>11918</v>
      </c>
    </row>
    <row r="2688" spans="1:6">
      <c r="A2688" s="442"/>
      <c r="B2688" s="446" t="s">
        <v>444</v>
      </c>
      <c r="C2688" s="444"/>
      <c r="D2688" s="445" t="s">
        <v>2587</v>
      </c>
      <c r="E2688" s="445" t="s">
        <v>2587</v>
      </c>
      <c r="F2688" s="445"/>
    </row>
    <row r="2689" spans="1:6" ht="30" customHeight="1">
      <c r="A2689" s="447">
        <v>92287</v>
      </c>
      <c r="B2689" s="448" t="s">
        <v>18722</v>
      </c>
      <c r="C2689" s="449" t="s">
        <v>2570</v>
      </c>
      <c r="D2689" s="450">
        <v>8.73</v>
      </c>
      <c r="E2689" s="450">
        <v>2.69</v>
      </c>
      <c r="F2689" s="450" t="s">
        <v>14538</v>
      </c>
    </row>
    <row r="2690" spans="1:6" ht="30" customHeight="1">
      <c r="A2690" s="447">
        <v>92288</v>
      </c>
      <c r="B2690" s="448" t="s">
        <v>18723</v>
      </c>
      <c r="C2690" s="449" t="s">
        <v>2570</v>
      </c>
      <c r="D2690" s="450">
        <v>14.11</v>
      </c>
      <c r="E2690" s="450">
        <v>3.16</v>
      </c>
      <c r="F2690" s="450" t="s">
        <v>18724</v>
      </c>
    </row>
    <row r="2691" spans="1:6" ht="30" customHeight="1">
      <c r="A2691" s="447">
        <v>92289</v>
      </c>
      <c r="B2691" s="448" t="s">
        <v>18725</v>
      </c>
      <c r="C2691" s="449" t="s">
        <v>2570</v>
      </c>
      <c r="D2691" s="450">
        <v>25.869999999999997</v>
      </c>
      <c r="E2691" s="450">
        <v>3.71</v>
      </c>
      <c r="F2691" s="450" t="s">
        <v>12290</v>
      </c>
    </row>
    <row r="2692" spans="1:6" ht="30" customHeight="1">
      <c r="A2692" s="447">
        <v>92290</v>
      </c>
      <c r="B2692" s="448" t="s">
        <v>18726</v>
      </c>
      <c r="C2692" s="449" t="s">
        <v>2570</v>
      </c>
      <c r="D2692" s="450">
        <v>40.159999999999997</v>
      </c>
      <c r="E2692" s="450">
        <v>4.28</v>
      </c>
      <c r="F2692" s="450" t="s">
        <v>18727</v>
      </c>
    </row>
    <row r="2693" spans="1:6" ht="30" customHeight="1">
      <c r="A2693" s="447">
        <v>92291</v>
      </c>
      <c r="B2693" s="448" t="s">
        <v>18728</v>
      </c>
      <c r="C2693" s="449" t="s">
        <v>2570</v>
      </c>
      <c r="D2693" s="450">
        <v>62.3</v>
      </c>
      <c r="E2693" s="450">
        <v>5.25</v>
      </c>
      <c r="F2693" s="450" t="s">
        <v>18729</v>
      </c>
    </row>
    <row r="2694" spans="1:6" ht="30" customHeight="1">
      <c r="A2694" s="447">
        <v>92292</v>
      </c>
      <c r="B2694" s="448" t="s">
        <v>18730</v>
      </c>
      <c r="C2694" s="449" t="s">
        <v>2570</v>
      </c>
      <c r="D2694" s="450">
        <v>200.84</v>
      </c>
      <c r="E2694" s="450">
        <v>6.2</v>
      </c>
      <c r="F2694" s="450" t="s">
        <v>18731</v>
      </c>
    </row>
    <row r="2695" spans="1:6" ht="30" customHeight="1">
      <c r="A2695" s="447">
        <v>92293</v>
      </c>
      <c r="B2695" s="448" t="s">
        <v>18732</v>
      </c>
      <c r="C2695" s="449" t="s">
        <v>2570</v>
      </c>
      <c r="D2695" s="450">
        <v>4.8600000000000003</v>
      </c>
      <c r="E2695" s="450">
        <v>1.8</v>
      </c>
      <c r="F2695" s="450" t="s">
        <v>18733</v>
      </c>
    </row>
    <row r="2696" spans="1:6" ht="30" customHeight="1">
      <c r="A2696" s="447">
        <v>92294</v>
      </c>
      <c r="B2696" s="448" t="s">
        <v>18734</v>
      </c>
      <c r="C2696" s="449" t="s">
        <v>2570</v>
      </c>
      <c r="D2696" s="450">
        <v>8.56</v>
      </c>
      <c r="E2696" s="450">
        <v>2.11</v>
      </c>
      <c r="F2696" s="450" t="s">
        <v>11438</v>
      </c>
    </row>
    <row r="2697" spans="1:6" ht="30" customHeight="1">
      <c r="A2697" s="447">
        <v>92295</v>
      </c>
      <c r="B2697" s="448" t="s">
        <v>18735</v>
      </c>
      <c r="C2697" s="449" t="s">
        <v>2570</v>
      </c>
      <c r="D2697" s="450">
        <v>16.829999999999998</v>
      </c>
      <c r="E2697" s="450">
        <v>2.46</v>
      </c>
      <c r="F2697" s="450" t="s">
        <v>15968</v>
      </c>
    </row>
    <row r="2698" spans="1:6" ht="30" customHeight="1">
      <c r="A2698" s="447">
        <v>92296</v>
      </c>
      <c r="B2698" s="448" t="s">
        <v>18736</v>
      </c>
      <c r="C2698" s="449" t="s">
        <v>2570</v>
      </c>
      <c r="D2698" s="450">
        <v>22.68</v>
      </c>
      <c r="E2698" s="450">
        <v>2.85</v>
      </c>
      <c r="F2698" s="450" t="s">
        <v>14720</v>
      </c>
    </row>
    <row r="2699" spans="1:6" ht="30" customHeight="1">
      <c r="A2699" s="447">
        <v>92297</v>
      </c>
      <c r="B2699" s="448" t="s">
        <v>18737</v>
      </c>
      <c r="C2699" s="449" t="s">
        <v>2570</v>
      </c>
      <c r="D2699" s="450">
        <v>35.590000000000003</v>
      </c>
      <c r="E2699" s="450">
        <v>3.5</v>
      </c>
      <c r="F2699" s="450" t="s">
        <v>18738</v>
      </c>
    </row>
    <row r="2700" spans="1:6" ht="30" customHeight="1">
      <c r="A2700" s="447">
        <v>92298</v>
      </c>
      <c r="B2700" s="448" t="s">
        <v>18739</v>
      </c>
      <c r="C2700" s="449" t="s">
        <v>2570</v>
      </c>
      <c r="D2700" s="450">
        <v>103.4</v>
      </c>
      <c r="E2700" s="450">
        <v>4.13</v>
      </c>
      <c r="F2700" s="450" t="s">
        <v>18740</v>
      </c>
    </row>
    <row r="2701" spans="1:6" ht="30" customHeight="1">
      <c r="A2701" s="447">
        <v>92299</v>
      </c>
      <c r="B2701" s="448" t="s">
        <v>18741</v>
      </c>
      <c r="C2701" s="449" t="s">
        <v>2570</v>
      </c>
      <c r="D2701" s="450">
        <v>11.51</v>
      </c>
      <c r="E2701" s="450">
        <v>3.57</v>
      </c>
      <c r="F2701" s="450" t="s">
        <v>14528</v>
      </c>
    </row>
    <row r="2702" spans="1:6" ht="30" customHeight="1">
      <c r="A2702" s="447">
        <v>92300</v>
      </c>
      <c r="B2702" s="448" t="s">
        <v>18742</v>
      </c>
      <c r="C2702" s="449" t="s">
        <v>2570</v>
      </c>
      <c r="D2702" s="450">
        <v>17.850000000000001</v>
      </c>
      <c r="E2702" s="450">
        <v>4.22</v>
      </c>
      <c r="F2702" s="450" t="s">
        <v>14476</v>
      </c>
    </row>
    <row r="2703" spans="1:6" ht="30" customHeight="1">
      <c r="A2703" s="447">
        <v>92301</v>
      </c>
      <c r="B2703" s="448" t="s">
        <v>18743</v>
      </c>
      <c r="C2703" s="449" t="s">
        <v>2570</v>
      </c>
      <c r="D2703" s="450">
        <v>37.03</v>
      </c>
      <c r="E2703" s="450">
        <v>4.96</v>
      </c>
      <c r="F2703" s="450" t="s">
        <v>14511</v>
      </c>
    </row>
    <row r="2704" spans="1:6" ht="30" customHeight="1">
      <c r="A2704" s="447">
        <v>92302</v>
      </c>
      <c r="B2704" s="448" t="s">
        <v>18744</v>
      </c>
      <c r="C2704" s="449" t="s">
        <v>2570</v>
      </c>
      <c r="D2704" s="450">
        <v>49.550000000000004</v>
      </c>
      <c r="E2704" s="450">
        <v>5.69</v>
      </c>
      <c r="F2704" s="450" t="s">
        <v>18745</v>
      </c>
    </row>
    <row r="2705" spans="1:6" ht="30" customHeight="1">
      <c r="A2705" s="447">
        <v>92303</v>
      </c>
      <c r="B2705" s="448" t="s">
        <v>18746</v>
      </c>
      <c r="C2705" s="449" t="s">
        <v>2570</v>
      </c>
      <c r="D2705" s="450">
        <v>92.86</v>
      </c>
      <c r="E2705" s="450">
        <v>6.98</v>
      </c>
      <c r="F2705" s="450" t="s">
        <v>18747</v>
      </c>
    </row>
    <row r="2706" spans="1:6" ht="30" customHeight="1">
      <c r="A2706" s="447">
        <v>92304</v>
      </c>
      <c r="B2706" s="448" t="s">
        <v>18748</v>
      </c>
      <c r="C2706" s="449" t="s">
        <v>2570</v>
      </c>
      <c r="D2706" s="450">
        <v>247.49</v>
      </c>
      <c r="E2706" s="450">
        <v>8.26</v>
      </c>
      <c r="F2706" s="450" t="s">
        <v>18749</v>
      </c>
    </row>
    <row r="2707" spans="1:6" ht="30" customHeight="1">
      <c r="A2707" s="447">
        <v>92311</v>
      </c>
      <c r="B2707" s="448" t="s">
        <v>18750</v>
      </c>
      <c r="C2707" s="449" t="s">
        <v>2570</v>
      </c>
      <c r="D2707" s="450">
        <v>4.99</v>
      </c>
      <c r="E2707" s="450">
        <v>3.85</v>
      </c>
      <c r="F2707" s="450" t="s">
        <v>11305</v>
      </c>
    </row>
    <row r="2708" spans="1:6" ht="30" customHeight="1">
      <c r="A2708" s="447">
        <v>92312</v>
      </c>
      <c r="B2708" s="448" t="s">
        <v>18751</v>
      </c>
      <c r="C2708" s="449" t="s">
        <v>2570</v>
      </c>
      <c r="D2708" s="450">
        <v>9.4</v>
      </c>
      <c r="E2708" s="450">
        <v>4.41</v>
      </c>
      <c r="F2708" s="450" t="s">
        <v>18752</v>
      </c>
    </row>
    <row r="2709" spans="1:6" ht="30" customHeight="1">
      <c r="A2709" s="447">
        <v>92313</v>
      </c>
      <c r="B2709" s="448" t="s">
        <v>18753</v>
      </c>
      <c r="C2709" s="449" t="s">
        <v>2570</v>
      </c>
      <c r="D2709" s="450">
        <v>14.75</v>
      </c>
      <c r="E2709" s="450">
        <v>4.91</v>
      </c>
      <c r="F2709" s="450" t="s">
        <v>18754</v>
      </c>
    </row>
    <row r="2710" spans="1:6" ht="30" customHeight="1">
      <c r="A2710" s="447">
        <v>92314</v>
      </c>
      <c r="B2710" s="448" t="s">
        <v>18755</v>
      </c>
      <c r="C2710" s="449" t="s">
        <v>2570</v>
      </c>
      <c r="D2710" s="450">
        <v>3.1799999999999997</v>
      </c>
      <c r="E2710" s="450">
        <v>2.58</v>
      </c>
      <c r="F2710" s="450" t="s">
        <v>15069</v>
      </c>
    </row>
    <row r="2711" spans="1:6" ht="30" customHeight="1">
      <c r="A2711" s="447">
        <v>92315</v>
      </c>
      <c r="B2711" s="448" t="s">
        <v>18756</v>
      </c>
      <c r="C2711" s="449" t="s">
        <v>2570</v>
      </c>
      <c r="D2711" s="450">
        <v>5.2999999999999989</v>
      </c>
      <c r="E2711" s="450">
        <v>2.98</v>
      </c>
      <c r="F2711" s="450" t="s">
        <v>12661</v>
      </c>
    </row>
    <row r="2712" spans="1:6" ht="30" customHeight="1">
      <c r="A2712" s="447">
        <v>92316</v>
      </c>
      <c r="B2712" s="448" t="s">
        <v>18757</v>
      </c>
      <c r="C2712" s="449" t="s">
        <v>2570</v>
      </c>
      <c r="D2712" s="450">
        <v>9</v>
      </c>
      <c r="E2712" s="450">
        <v>3.28</v>
      </c>
      <c r="F2712" s="450" t="s">
        <v>13688</v>
      </c>
    </row>
    <row r="2713" spans="1:6" ht="30" customHeight="1">
      <c r="A2713" s="447">
        <v>92317</v>
      </c>
      <c r="B2713" s="448" t="s">
        <v>18758</v>
      </c>
      <c r="C2713" s="449" t="s">
        <v>2570</v>
      </c>
      <c r="D2713" s="450">
        <v>6.85</v>
      </c>
      <c r="E2713" s="450">
        <v>5.15</v>
      </c>
      <c r="F2713" s="450" t="s">
        <v>14547</v>
      </c>
    </row>
    <row r="2714" spans="1:6" ht="30" customHeight="1">
      <c r="A2714" s="447">
        <v>92318</v>
      </c>
      <c r="B2714" s="448" t="s">
        <v>18759</v>
      </c>
      <c r="C2714" s="449" t="s">
        <v>2570</v>
      </c>
      <c r="D2714" s="450">
        <v>12.399999999999999</v>
      </c>
      <c r="E2714" s="450">
        <v>5.87</v>
      </c>
      <c r="F2714" s="450" t="s">
        <v>18760</v>
      </c>
    </row>
    <row r="2715" spans="1:6" ht="30" customHeight="1">
      <c r="A2715" s="447">
        <v>92319</v>
      </c>
      <c r="B2715" s="448" t="s">
        <v>18761</v>
      </c>
      <c r="C2715" s="449" t="s">
        <v>2570</v>
      </c>
      <c r="D2715" s="450">
        <v>18.739999999999998</v>
      </c>
      <c r="E2715" s="450">
        <v>6.53</v>
      </c>
      <c r="F2715" s="450" t="s">
        <v>12143</v>
      </c>
    </row>
    <row r="2716" spans="1:6" ht="30" customHeight="1">
      <c r="A2716" s="447">
        <v>92326</v>
      </c>
      <c r="B2716" s="448" t="s">
        <v>18762</v>
      </c>
      <c r="C2716" s="449" t="s">
        <v>2570</v>
      </c>
      <c r="D2716" s="450">
        <v>5.91</v>
      </c>
      <c r="E2716" s="450">
        <v>4.01</v>
      </c>
      <c r="F2716" s="450" t="s">
        <v>17966</v>
      </c>
    </row>
    <row r="2717" spans="1:6" ht="30" customHeight="1">
      <c r="A2717" s="447">
        <v>92327</v>
      </c>
      <c r="B2717" s="448" t="s">
        <v>18763</v>
      </c>
      <c r="C2717" s="449" t="s">
        <v>2570</v>
      </c>
      <c r="D2717" s="450">
        <v>10.040000000000001</v>
      </c>
      <c r="E2717" s="450">
        <v>5.99</v>
      </c>
      <c r="F2717" s="450" t="s">
        <v>13299</v>
      </c>
    </row>
    <row r="2718" spans="1:6" ht="30" customHeight="1">
      <c r="A2718" s="447">
        <v>92328</v>
      </c>
      <c r="B2718" s="448" t="s">
        <v>18764</v>
      </c>
      <c r="C2718" s="449" t="s">
        <v>2570</v>
      </c>
      <c r="D2718" s="450">
        <v>15.870000000000001</v>
      </c>
      <c r="E2718" s="450">
        <v>7.7</v>
      </c>
      <c r="F2718" s="450" t="s">
        <v>18765</v>
      </c>
    </row>
    <row r="2719" spans="1:6" ht="30" customHeight="1">
      <c r="A2719" s="447">
        <v>92329</v>
      </c>
      <c r="B2719" s="448" t="s">
        <v>18766</v>
      </c>
      <c r="C2719" s="449" t="s">
        <v>2570</v>
      </c>
      <c r="D2719" s="450">
        <v>3.21</v>
      </c>
      <c r="E2719" s="450">
        <v>2.71</v>
      </c>
      <c r="F2719" s="450" t="s">
        <v>15599</v>
      </c>
    </row>
    <row r="2720" spans="1:6" ht="30" customHeight="1">
      <c r="A2720" s="447">
        <v>92330</v>
      </c>
      <c r="B2720" s="448" t="s">
        <v>18767</v>
      </c>
      <c r="C2720" s="449" t="s">
        <v>2570</v>
      </c>
      <c r="D2720" s="450">
        <v>5.7200000000000006</v>
      </c>
      <c r="E2720" s="450">
        <v>4.01</v>
      </c>
      <c r="F2720" s="450" t="s">
        <v>12527</v>
      </c>
    </row>
    <row r="2721" spans="1:6" ht="30" customHeight="1">
      <c r="A2721" s="447">
        <v>92331</v>
      </c>
      <c r="B2721" s="448" t="s">
        <v>18768</v>
      </c>
      <c r="C2721" s="449" t="s">
        <v>2570</v>
      </c>
      <c r="D2721" s="450">
        <v>9.7200000000000006</v>
      </c>
      <c r="E2721" s="450">
        <v>5.18</v>
      </c>
      <c r="F2721" s="450" t="s">
        <v>18769</v>
      </c>
    </row>
    <row r="2722" spans="1:6" ht="30" customHeight="1">
      <c r="A2722" s="447">
        <v>92332</v>
      </c>
      <c r="B2722" s="448" t="s">
        <v>18770</v>
      </c>
      <c r="C2722" s="449" t="s">
        <v>2570</v>
      </c>
      <c r="D2722" s="450">
        <v>6.9</v>
      </c>
      <c r="E2722" s="450">
        <v>5.34</v>
      </c>
      <c r="F2722" s="450" t="s">
        <v>18771</v>
      </c>
    </row>
    <row r="2723" spans="1:6" ht="30" customHeight="1">
      <c r="A2723" s="447">
        <v>92333</v>
      </c>
      <c r="B2723" s="448" t="s">
        <v>18772</v>
      </c>
      <c r="C2723" s="449" t="s">
        <v>2570</v>
      </c>
      <c r="D2723" s="450">
        <v>13.23</v>
      </c>
      <c r="E2723" s="450">
        <v>7.96</v>
      </c>
      <c r="F2723" s="450" t="s">
        <v>18773</v>
      </c>
    </row>
    <row r="2724" spans="1:6" ht="30" customHeight="1">
      <c r="A2724" s="447">
        <v>92334</v>
      </c>
      <c r="B2724" s="448" t="s">
        <v>18774</v>
      </c>
      <c r="C2724" s="449" t="s">
        <v>2570</v>
      </c>
      <c r="D2724" s="450">
        <v>20.21</v>
      </c>
      <c r="E2724" s="450">
        <v>10.26</v>
      </c>
      <c r="F2724" s="450" t="s">
        <v>18775</v>
      </c>
    </row>
    <row r="2725" spans="1:6" ht="30" customHeight="1">
      <c r="A2725" s="447">
        <v>93050</v>
      </c>
      <c r="B2725" s="448" t="s">
        <v>18891</v>
      </c>
      <c r="C2725" s="449" t="s">
        <v>2570</v>
      </c>
      <c r="D2725" s="450">
        <v>5.63</v>
      </c>
      <c r="E2725" s="450">
        <v>1.8</v>
      </c>
      <c r="F2725" s="450" t="s">
        <v>12285</v>
      </c>
    </row>
    <row r="2726" spans="1:6" ht="30" customHeight="1">
      <c r="A2726" s="447">
        <v>93051</v>
      </c>
      <c r="B2726" s="448" t="s">
        <v>18892</v>
      </c>
      <c r="C2726" s="449" t="s">
        <v>2570</v>
      </c>
      <c r="D2726" s="450">
        <v>5.1100000000000003</v>
      </c>
      <c r="E2726" s="450">
        <v>1.8</v>
      </c>
      <c r="F2726" s="450" t="s">
        <v>13415</v>
      </c>
    </row>
    <row r="2727" spans="1:6" ht="30" customHeight="1">
      <c r="A2727" s="447">
        <v>93052</v>
      </c>
      <c r="B2727" s="448" t="s">
        <v>18893</v>
      </c>
      <c r="C2727" s="449" t="s">
        <v>2570</v>
      </c>
      <c r="D2727" s="450">
        <v>299.08</v>
      </c>
      <c r="E2727" s="450">
        <v>1.76</v>
      </c>
      <c r="F2727" s="450" t="s">
        <v>18894</v>
      </c>
    </row>
    <row r="2728" spans="1:6" ht="30" customHeight="1">
      <c r="A2728" s="447">
        <v>93056</v>
      </c>
      <c r="B2728" s="448" t="s">
        <v>18898</v>
      </c>
      <c r="C2728" s="449" t="s">
        <v>2570</v>
      </c>
      <c r="D2728" s="450">
        <v>8.56</v>
      </c>
      <c r="E2728" s="450">
        <v>2.11</v>
      </c>
      <c r="F2728" s="450" t="s">
        <v>11438</v>
      </c>
    </row>
    <row r="2729" spans="1:6" ht="30" customHeight="1">
      <c r="A2729" s="447">
        <v>93057</v>
      </c>
      <c r="B2729" s="448" t="s">
        <v>18899</v>
      </c>
      <c r="C2729" s="449" t="s">
        <v>2570</v>
      </c>
      <c r="D2729" s="450">
        <v>7.31</v>
      </c>
      <c r="E2729" s="450">
        <v>2.12</v>
      </c>
      <c r="F2729" s="450" t="s">
        <v>12529</v>
      </c>
    </row>
    <row r="2730" spans="1:6" ht="30" customHeight="1">
      <c r="A2730" s="447">
        <v>93058</v>
      </c>
      <c r="B2730" s="448" t="s">
        <v>18900</v>
      </c>
      <c r="C2730" s="449" t="s">
        <v>2570</v>
      </c>
      <c r="D2730" s="450">
        <v>328.82</v>
      </c>
      <c r="E2730" s="450">
        <v>2.08</v>
      </c>
      <c r="F2730" s="450" t="s">
        <v>18901</v>
      </c>
    </row>
    <row r="2731" spans="1:6" ht="30" customHeight="1">
      <c r="A2731" s="447">
        <v>93061</v>
      </c>
      <c r="B2731" s="448" t="s">
        <v>18905</v>
      </c>
      <c r="C2731" s="449" t="s">
        <v>2570</v>
      </c>
      <c r="D2731" s="450">
        <v>16.91</v>
      </c>
      <c r="E2731" s="450">
        <v>2.46</v>
      </c>
      <c r="F2731" s="450" t="s">
        <v>18906</v>
      </c>
    </row>
    <row r="2732" spans="1:6" ht="30" customHeight="1">
      <c r="A2732" s="447">
        <v>93062</v>
      </c>
      <c r="B2732" s="448" t="s">
        <v>18907</v>
      </c>
      <c r="C2732" s="449" t="s">
        <v>2570</v>
      </c>
      <c r="D2732" s="450">
        <v>14.479999999999999</v>
      </c>
      <c r="E2732" s="450">
        <v>2.4700000000000002</v>
      </c>
      <c r="F2732" s="450" t="s">
        <v>11604</v>
      </c>
    </row>
    <row r="2733" spans="1:6" ht="30" customHeight="1">
      <c r="A2733" s="447">
        <v>93064</v>
      </c>
      <c r="B2733" s="448" t="s">
        <v>18910</v>
      </c>
      <c r="C2733" s="449" t="s">
        <v>2570</v>
      </c>
      <c r="D2733" s="450">
        <v>26.639999999999997</v>
      </c>
      <c r="E2733" s="450">
        <v>2.85</v>
      </c>
      <c r="F2733" s="450" t="s">
        <v>18911</v>
      </c>
    </row>
    <row r="2734" spans="1:6" ht="30" customHeight="1">
      <c r="A2734" s="447">
        <v>93065</v>
      </c>
      <c r="B2734" s="448" t="s">
        <v>18912</v>
      </c>
      <c r="C2734" s="449" t="s">
        <v>2570</v>
      </c>
      <c r="D2734" s="450">
        <v>24.849999999999998</v>
      </c>
      <c r="E2734" s="450">
        <v>2.85</v>
      </c>
      <c r="F2734" s="450" t="s">
        <v>18913</v>
      </c>
    </row>
    <row r="2735" spans="1:6" ht="30" customHeight="1">
      <c r="A2735" s="447">
        <v>93067</v>
      </c>
      <c r="B2735" s="448" t="s">
        <v>18916</v>
      </c>
      <c r="C2735" s="449" t="s">
        <v>2570</v>
      </c>
      <c r="D2735" s="450">
        <v>39.9</v>
      </c>
      <c r="E2735" s="450">
        <v>3.5</v>
      </c>
      <c r="F2735" s="450" t="s">
        <v>14894</v>
      </c>
    </row>
    <row r="2736" spans="1:6" ht="30" customHeight="1">
      <c r="A2736" s="447">
        <v>93068</v>
      </c>
      <c r="B2736" s="448" t="s">
        <v>18917</v>
      </c>
      <c r="C2736" s="449" t="s">
        <v>2570</v>
      </c>
      <c r="D2736" s="450">
        <v>34.67</v>
      </c>
      <c r="E2736" s="450">
        <v>3.5</v>
      </c>
      <c r="F2736" s="450" t="s">
        <v>18918</v>
      </c>
    </row>
    <row r="2737" spans="1:6" ht="30" customHeight="1">
      <c r="A2737" s="447">
        <v>93070</v>
      </c>
      <c r="B2737" s="448" t="s">
        <v>18921</v>
      </c>
      <c r="C2737" s="449" t="s">
        <v>2570</v>
      </c>
      <c r="D2737" s="450">
        <v>103.4</v>
      </c>
      <c r="E2737" s="450">
        <v>4.13</v>
      </c>
      <c r="F2737" s="450" t="s">
        <v>18740</v>
      </c>
    </row>
    <row r="2738" spans="1:6" ht="30" customHeight="1">
      <c r="A2738" s="447">
        <v>93071</v>
      </c>
      <c r="B2738" s="448" t="s">
        <v>18922</v>
      </c>
      <c r="C2738" s="449" t="s">
        <v>2570</v>
      </c>
      <c r="D2738" s="450">
        <v>95.850000000000009</v>
      </c>
      <c r="E2738" s="450">
        <v>4.13</v>
      </c>
      <c r="F2738" s="450" t="s">
        <v>18923</v>
      </c>
    </row>
    <row r="2739" spans="1:6" ht="30" customHeight="1">
      <c r="A2739" s="447">
        <v>93074</v>
      </c>
      <c r="B2739" s="448" t="s">
        <v>18928</v>
      </c>
      <c r="C2739" s="449" t="s">
        <v>2570</v>
      </c>
      <c r="D2739" s="450">
        <v>4.9700000000000006</v>
      </c>
      <c r="E2739" s="450">
        <v>3.85</v>
      </c>
      <c r="F2739" s="450" t="s">
        <v>11959</v>
      </c>
    </row>
    <row r="2740" spans="1:6" ht="30" customHeight="1">
      <c r="A2740" s="447">
        <v>93076</v>
      </c>
      <c r="B2740" s="448" t="s">
        <v>18930</v>
      </c>
      <c r="C2740" s="449" t="s">
        <v>2570</v>
      </c>
      <c r="D2740" s="450">
        <v>9.23</v>
      </c>
      <c r="E2740" s="450">
        <v>4.41</v>
      </c>
      <c r="F2740" s="450" t="s">
        <v>16057</v>
      </c>
    </row>
    <row r="2741" spans="1:6" ht="30" customHeight="1">
      <c r="A2741" s="447">
        <v>93079</v>
      </c>
      <c r="B2741" s="448" t="s">
        <v>18933</v>
      </c>
      <c r="C2741" s="449" t="s">
        <v>2570</v>
      </c>
      <c r="D2741" s="450">
        <v>13.72</v>
      </c>
      <c r="E2741" s="450">
        <v>4.92</v>
      </c>
      <c r="F2741" s="450" t="s">
        <v>12300</v>
      </c>
    </row>
    <row r="2742" spans="1:6" ht="30" customHeight="1">
      <c r="A2742" s="447">
        <v>93080</v>
      </c>
      <c r="B2742" s="448" t="s">
        <v>18934</v>
      </c>
      <c r="C2742" s="449" t="s">
        <v>2570</v>
      </c>
      <c r="D2742" s="450">
        <v>3.2</v>
      </c>
      <c r="E2742" s="450">
        <v>2.58</v>
      </c>
      <c r="F2742" s="450" t="s">
        <v>16017</v>
      </c>
    </row>
    <row r="2743" spans="1:6" ht="30" customHeight="1">
      <c r="A2743" s="447">
        <v>93083</v>
      </c>
      <c r="B2743" s="448" t="s">
        <v>18938</v>
      </c>
      <c r="C2743" s="449" t="s">
        <v>2570</v>
      </c>
      <c r="D2743" s="450">
        <v>257.95999999999998</v>
      </c>
      <c r="E2743" s="450">
        <v>2.5</v>
      </c>
      <c r="F2743" s="450" t="s">
        <v>12860</v>
      </c>
    </row>
    <row r="2744" spans="1:6" ht="30" customHeight="1">
      <c r="A2744" s="447">
        <v>93084</v>
      </c>
      <c r="B2744" s="448" t="s">
        <v>18939</v>
      </c>
      <c r="C2744" s="449" t="s">
        <v>2570</v>
      </c>
      <c r="D2744" s="450">
        <v>6.08</v>
      </c>
      <c r="E2744" s="450">
        <v>2.97</v>
      </c>
      <c r="F2744" s="450" t="s">
        <v>14506</v>
      </c>
    </row>
    <row r="2745" spans="1:6" ht="30" customHeight="1">
      <c r="A2745" s="447">
        <v>93085</v>
      </c>
      <c r="B2745" s="448" t="s">
        <v>18940</v>
      </c>
      <c r="C2745" s="449" t="s">
        <v>2570</v>
      </c>
      <c r="D2745" s="450">
        <v>5.5499999999999989</v>
      </c>
      <c r="E2745" s="450">
        <v>2.98</v>
      </c>
      <c r="F2745" s="450" t="s">
        <v>12372</v>
      </c>
    </row>
    <row r="2746" spans="1:6" ht="30" customHeight="1">
      <c r="A2746" s="447">
        <v>93086</v>
      </c>
      <c r="B2746" s="448" t="s">
        <v>18941</v>
      </c>
      <c r="C2746" s="449" t="s">
        <v>2570</v>
      </c>
      <c r="D2746" s="450">
        <v>299.56</v>
      </c>
      <c r="E2746" s="450">
        <v>2.9</v>
      </c>
      <c r="F2746" s="450" t="s">
        <v>18942</v>
      </c>
    </row>
    <row r="2747" spans="1:6" ht="30" customHeight="1">
      <c r="A2747" s="447">
        <v>93090</v>
      </c>
      <c r="B2747" s="448" t="s">
        <v>18948</v>
      </c>
      <c r="C2747" s="449" t="s">
        <v>2570</v>
      </c>
      <c r="D2747" s="450">
        <v>9</v>
      </c>
      <c r="E2747" s="450">
        <v>3.28</v>
      </c>
      <c r="F2747" s="450" t="s">
        <v>13688</v>
      </c>
    </row>
    <row r="2748" spans="1:6" ht="30" customHeight="1">
      <c r="A2748" s="447">
        <v>93091</v>
      </c>
      <c r="B2748" s="448" t="s">
        <v>18949</v>
      </c>
      <c r="C2748" s="449" t="s">
        <v>2570</v>
      </c>
      <c r="D2748" s="450">
        <v>7.7499999999999991</v>
      </c>
      <c r="E2748" s="450">
        <v>3.29</v>
      </c>
      <c r="F2748" s="450" t="s">
        <v>17488</v>
      </c>
    </row>
    <row r="2749" spans="1:6" ht="30" customHeight="1">
      <c r="A2749" s="447">
        <v>93092</v>
      </c>
      <c r="B2749" s="448" t="s">
        <v>18950</v>
      </c>
      <c r="C2749" s="449" t="s">
        <v>2570</v>
      </c>
      <c r="D2749" s="450">
        <v>329.27</v>
      </c>
      <c r="E2749" s="450">
        <v>3.24</v>
      </c>
      <c r="F2749" s="450" t="s">
        <v>18951</v>
      </c>
    </row>
    <row r="2750" spans="1:6" ht="30" customHeight="1">
      <c r="A2750" s="447">
        <v>93097</v>
      </c>
      <c r="B2750" s="448" t="s">
        <v>18958</v>
      </c>
      <c r="C2750" s="449" t="s">
        <v>2570</v>
      </c>
      <c r="D2750" s="450">
        <v>5.01</v>
      </c>
      <c r="E2750" s="450">
        <v>4.01</v>
      </c>
      <c r="F2750" s="450" t="s">
        <v>18959</v>
      </c>
    </row>
    <row r="2751" spans="1:6" ht="30" customHeight="1">
      <c r="A2751" s="447">
        <v>93099</v>
      </c>
      <c r="B2751" s="448" t="s">
        <v>18961</v>
      </c>
      <c r="C2751" s="449" t="s">
        <v>2570</v>
      </c>
      <c r="D2751" s="450">
        <v>9.8699999999999992</v>
      </c>
      <c r="E2751" s="450">
        <v>5.99</v>
      </c>
      <c r="F2751" s="450" t="s">
        <v>12208</v>
      </c>
    </row>
    <row r="2752" spans="1:6" ht="30" customHeight="1">
      <c r="A2752" s="447">
        <v>93102</v>
      </c>
      <c r="B2752" s="448" t="s">
        <v>18965</v>
      </c>
      <c r="C2752" s="449" t="s">
        <v>2570</v>
      </c>
      <c r="D2752" s="450">
        <v>14.32</v>
      </c>
      <c r="E2752" s="450">
        <v>6.31</v>
      </c>
      <c r="F2752" s="450" t="s">
        <v>17908</v>
      </c>
    </row>
    <row r="2753" spans="1:6" ht="30" customHeight="1">
      <c r="A2753" s="447">
        <v>93103</v>
      </c>
      <c r="B2753" s="448" t="s">
        <v>18966</v>
      </c>
      <c r="C2753" s="449" t="s">
        <v>2570</v>
      </c>
      <c r="D2753" s="450">
        <v>3.2300000000000004</v>
      </c>
      <c r="E2753" s="450">
        <v>2.71</v>
      </c>
      <c r="F2753" s="450" t="s">
        <v>12193</v>
      </c>
    </row>
    <row r="2754" spans="1:6" ht="30" customHeight="1">
      <c r="A2754" s="447">
        <v>93106</v>
      </c>
      <c r="B2754" s="448" t="s">
        <v>18969</v>
      </c>
      <c r="C2754" s="449" t="s">
        <v>2570</v>
      </c>
      <c r="D2754" s="450">
        <v>258.01</v>
      </c>
      <c r="E2754" s="450">
        <v>2.61</v>
      </c>
      <c r="F2754" s="450" t="s">
        <v>18970</v>
      </c>
    </row>
    <row r="2755" spans="1:6" ht="30" customHeight="1">
      <c r="A2755" s="447">
        <v>93107</v>
      </c>
      <c r="B2755" s="448" t="s">
        <v>18971</v>
      </c>
      <c r="C2755" s="449" t="s">
        <v>2570</v>
      </c>
      <c r="D2755" s="450">
        <v>6.49</v>
      </c>
      <c r="E2755" s="450">
        <v>4.01</v>
      </c>
      <c r="F2755" s="450" t="s">
        <v>12718</v>
      </c>
    </row>
    <row r="2756" spans="1:6" ht="30" customHeight="1">
      <c r="A2756" s="447">
        <v>93108</v>
      </c>
      <c r="B2756" s="448" t="s">
        <v>18972</v>
      </c>
      <c r="C2756" s="449" t="s">
        <v>2570</v>
      </c>
      <c r="D2756" s="450">
        <v>5.9700000000000006</v>
      </c>
      <c r="E2756" s="450">
        <v>4.01</v>
      </c>
      <c r="F2756" s="450" t="s">
        <v>11834</v>
      </c>
    </row>
    <row r="2757" spans="1:6" ht="30" customHeight="1">
      <c r="A2757" s="447">
        <v>93109</v>
      </c>
      <c r="B2757" s="448" t="s">
        <v>18973</v>
      </c>
      <c r="C2757" s="449" t="s">
        <v>2570</v>
      </c>
      <c r="D2757" s="450">
        <v>299.98</v>
      </c>
      <c r="E2757" s="450">
        <v>3.93</v>
      </c>
      <c r="F2757" s="450" t="s">
        <v>18974</v>
      </c>
    </row>
    <row r="2758" spans="1:6" ht="30" customHeight="1">
      <c r="A2758" s="447">
        <v>93113</v>
      </c>
      <c r="B2758" s="448" t="s">
        <v>18980</v>
      </c>
      <c r="C2758" s="449" t="s">
        <v>2570</v>
      </c>
      <c r="D2758" s="450">
        <v>9.7200000000000006</v>
      </c>
      <c r="E2758" s="450">
        <v>5.18</v>
      </c>
      <c r="F2758" s="450" t="s">
        <v>18769</v>
      </c>
    </row>
    <row r="2759" spans="1:6" ht="30" customHeight="1">
      <c r="A2759" s="447">
        <v>93116</v>
      </c>
      <c r="B2759" s="448" t="s">
        <v>18985</v>
      </c>
      <c r="C2759" s="449" t="s">
        <v>2570</v>
      </c>
      <c r="D2759" s="450">
        <v>330.05</v>
      </c>
      <c r="E2759" s="450">
        <v>5.08</v>
      </c>
      <c r="F2759" s="450" t="s">
        <v>18986</v>
      </c>
    </row>
    <row r="2760" spans="1:6" ht="30" customHeight="1">
      <c r="A2760" s="447">
        <v>93119</v>
      </c>
      <c r="B2760" s="448" t="s">
        <v>18991</v>
      </c>
      <c r="C2760" s="449" t="s">
        <v>2570</v>
      </c>
      <c r="D2760" s="450">
        <v>8.56</v>
      </c>
      <c r="E2760" s="450">
        <v>2.69</v>
      </c>
      <c r="F2760" s="450" t="s">
        <v>14481</v>
      </c>
    </row>
    <row r="2761" spans="1:6" ht="30" customHeight="1">
      <c r="A2761" s="447">
        <v>93122</v>
      </c>
      <c r="B2761" s="448" t="s">
        <v>18995</v>
      </c>
      <c r="C2761" s="449" t="s">
        <v>2570</v>
      </c>
      <c r="D2761" s="450">
        <v>13.09</v>
      </c>
      <c r="E2761" s="450">
        <v>3.16</v>
      </c>
      <c r="F2761" s="450" t="s">
        <v>18996</v>
      </c>
    </row>
    <row r="2762" spans="1:6" ht="30" customHeight="1">
      <c r="A2762" s="447">
        <v>93123</v>
      </c>
      <c r="B2762" s="448" t="s">
        <v>18997</v>
      </c>
      <c r="C2762" s="449" t="s">
        <v>2570</v>
      </c>
      <c r="D2762" s="450">
        <v>30.880000000000003</v>
      </c>
      <c r="E2762" s="450">
        <v>3.71</v>
      </c>
      <c r="F2762" s="450" t="s">
        <v>18998</v>
      </c>
    </row>
    <row r="2763" spans="1:6" ht="30" customHeight="1">
      <c r="A2763" s="447">
        <v>93124</v>
      </c>
      <c r="B2763" s="448" t="s">
        <v>18999</v>
      </c>
      <c r="C2763" s="449" t="s">
        <v>2570</v>
      </c>
      <c r="D2763" s="450">
        <v>49.58</v>
      </c>
      <c r="E2763" s="450">
        <v>4.2699999999999996</v>
      </c>
      <c r="F2763" s="450" t="s">
        <v>19000</v>
      </c>
    </row>
    <row r="2764" spans="1:6" ht="30" customHeight="1">
      <c r="A2764" s="447">
        <v>93125</v>
      </c>
      <c r="B2764" s="448" t="s">
        <v>19001</v>
      </c>
      <c r="C2764" s="449" t="s">
        <v>2570</v>
      </c>
      <c r="D2764" s="450">
        <v>72.72</v>
      </c>
      <c r="E2764" s="450">
        <v>5.25</v>
      </c>
      <c r="F2764" s="450" t="s">
        <v>19002</v>
      </c>
    </row>
    <row r="2765" spans="1:6" ht="30" customHeight="1">
      <c r="A2765" s="447">
        <v>93126</v>
      </c>
      <c r="B2765" s="448" t="s">
        <v>19003</v>
      </c>
      <c r="C2765" s="449" t="s">
        <v>2570</v>
      </c>
      <c r="D2765" s="450">
        <v>164.60000000000002</v>
      </c>
      <c r="E2765" s="450">
        <v>6.2</v>
      </c>
      <c r="F2765" s="450" t="s">
        <v>17261</v>
      </c>
    </row>
    <row r="2766" spans="1:6" ht="30" customHeight="1">
      <c r="A2766" s="447">
        <v>93133</v>
      </c>
      <c r="B2766" s="448" t="s">
        <v>19004</v>
      </c>
      <c r="C2766" s="449" t="s">
        <v>2570</v>
      </c>
      <c r="D2766" s="450">
        <v>8.4699999999999989</v>
      </c>
      <c r="E2766" s="450">
        <v>5.19</v>
      </c>
      <c r="F2766" s="450" t="s">
        <v>19005</v>
      </c>
    </row>
    <row r="2767" spans="1:6">
      <c r="A2767" s="442"/>
      <c r="B2767" s="446" t="s">
        <v>445</v>
      </c>
      <c r="C2767" s="444"/>
      <c r="D2767" s="445" t="s">
        <v>2587</v>
      </c>
      <c r="E2767" s="445" t="s">
        <v>2587</v>
      </c>
      <c r="F2767" s="445"/>
    </row>
    <row r="2768" spans="1:6">
      <c r="A2768" s="442"/>
      <c r="B2768" s="443" t="s">
        <v>2271</v>
      </c>
      <c r="C2768" s="444"/>
      <c r="D2768" s="445" t="s">
        <v>2587</v>
      </c>
      <c r="E2768" s="445" t="s">
        <v>2587</v>
      </c>
      <c r="F2768" s="445"/>
    </row>
    <row r="2769" spans="1:6">
      <c r="A2769" s="442"/>
      <c r="B2769" s="446" t="s">
        <v>2272</v>
      </c>
      <c r="C2769" s="444"/>
      <c r="D2769" s="445" t="s">
        <v>2587</v>
      </c>
      <c r="E2769" s="445" t="s">
        <v>2587</v>
      </c>
      <c r="F2769" s="445"/>
    </row>
    <row r="2770" spans="1:6" ht="30" customHeight="1">
      <c r="A2770" s="447">
        <v>90459</v>
      </c>
      <c r="B2770" s="448" t="s">
        <v>1573</v>
      </c>
      <c r="C2770" s="449" t="s">
        <v>2570</v>
      </c>
      <c r="D2770" s="450">
        <v>7.91</v>
      </c>
      <c r="E2770" s="450">
        <v>23.77</v>
      </c>
      <c r="F2770" s="450" t="s">
        <v>19818</v>
      </c>
    </row>
    <row r="2771" spans="1:6">
      <c r="A2771" s="442"/>
      <c r="B2771" s="446" t="s">
        <v>446</v>
      </c>
      <c r="C2771" s="444"/>
      <c r="D2771" s="445" t="s">
        <v>2587</v>
      </c>
      <c r="E2771" s="445" t="s">
        <v>2587</v>
      </c>
      <c r="F2771" s="445"/>
    </row>
    <row r="2772" spans="1:6">
      <c r="A2772" s="442"/>
      <c r="B2772" s="446" t="s">
        <v>447</v>
      </c>
      <c r="C2772" s="444"/>
      <c r="D2772" s="445" t="s">
        <v>2587</v>
      </c>
      <c r="E2772" s="445" t="s">
        <v>2587</v>
      </c>
      <c r="F2772" s="445"/>
    </row>
    <row r="2773" spans="1:6">
      <c r="A2773" s="442"/>
      <c r="B2773" s="446" t="s">
        <v>1318</v>
      </c>
      <c r="C2773" s="444"/>
      <c r="D2773" s="445" t="s">
        <v>2587</v>
      </c>
      <c r="E2773" s="445" t="s">
        <v>2587</v>
      </c>
      <c r="F2773" s="445"/>
    </row>
    <row r="2774" spans="1:6" ht="30" customHeight="1">
      <c r="A2774" s="447">
        <v>71516</v>
      </c>
      <c r="B2774" s="448" t="s">
        <v>3240</v>
      </c>
      <c r="C2774" s="449" t="s">
        <v>2570</v>
      </c>
      <c r="D2774" s="450">
        <v>454</v>
      </c>
      <c r="E2774" s="450">
        <v>0</v>
      </c>
      <c r="F2774" s="450" t="s">
        <v>20728</v>
      </c>
    </row>
    <row r="2775" spans="1:6">
      <c r="A2775" s="442"/>
      <c r="B2775" s="446" t="s">
        <v>1319</v>
      </c>
      <c r="C2775" s="444"/>
      <c r="D2775" s="445" t="s">
        <v>2587</v>
      </c>
      <c r="E2775" s="445" t="s">
        <v>2587</v>
      </c>
      <c r="F2775" s="445"/>
    </row>
    <row r="2776" spans="1:6" ht="45" customHeight="1">
      <c r="A2776" s="447">
        <v>72283</v>
      </c>
      <c r="B2776" s="448" t="s">
        <v>1730</v>
      </c>
      <c r="C2776" s="449" t="s">
        <v>2570</v>
      </c>
      <c r="D2776" s="450">
        <v>951.65</v>
      </c>
      <c r="E2776" s="450">
        <v>96.63</v>
      </c>
      <c r="F2776" s="450" t="s">
        <v>18199</v>
      </c>
    </row>
    <row r="2777" spans="1:6" ht="45" customHeight="1">
      <c r="A2777" s="447">
        <v>96765</v>
      </c>
      <c r="B2777" s="448" t="s">
        <v>18209</v>
      </c>
      <c r="C2777" s="449" t="s">
        <v>2570</v>
      </c>
      <c r="D2777" s="450">
        <v>1141.5600000000002</v>
      </c>
      <c r="E2777" s="450">
        <v>83.86</v>
      </c>
      <c r="F2777" s="450" t="s">
        <v>18210</v>
      </c>
    </row>
    <row r="2778" spans="1:6">
      <c r="A2778" s="442"/>
      <c r="B2778" s="446" t="s">
        <v>448</v>
      </c>
      <c r="C2778" s="444"/>
      <c r="D2778" s="445" t="s">
        <v>2587</v>
      </c>
      <c r="E2778" s="445" t="s">
        <v>2587</v>
      </c>
      <c r="F2778" s="445"/>
    </row>
    <row r="2779" spans="1:6" ht="15" customHeight="1">
      <c r="A2779" s="447">
        <v>83633</v>
      </c>
      <c r="B2779" s="448" t="s">
        <v>1733</v>
      </c>
      <c r="C2779" s="449" t="s">
        <v>2570</v>
      </c>
      <c r="D2779" s="450">
        <v>1750.56</v>
      </c>
      <c r="E2779" s="450">
        <v>31.75</v>
      </c>
      <c r="F2779" s="450" t="s">
        <v>18206</v>
      </c>
    </row>
    <row r="2780" spans="1:6">
      <c r="A2780" s="442"/>
      <c r="B2780" s="446" t="s">
        <v>449</v>
      </c>
      <c r="C2780" s="444"/>
      <c r="D2780" s="445" t="s">
        <v>2587</v>
      </c>
      <c r="E2780" s="445" t="s">
        <v>2587</v>
      </c>
      <c r="F2780" s="445"/>
    </row>
    <row r="2781" spans="1:6" ht="15" customHeight="1">
      <c r="A2781" s="447">
        <v>72287</v>
      </c>
      <c r="B2781" s="448" t="s">
        <v>1731</v>
      </c>
      <c r="C2781" s="449" t="s">
        <v>2570</v>
      </c>
      <c r="D2781" s="450">
        <v>175.53</v>
      </c>
      <c r="E2781" s="450">
        <v>19.52</v>
      </c>
      <c r="F2781" s="450" t="s">
        <v>18200</v>
      </c>
    </row>
    <row r="2782" spans="1:6" ht="15" customHeight="1">
      <c r="A2782" s="447">
        <v>72288</v>
      </c>
      <c r="B2782" s="448" t="s">
        <v>1732</v>
      </c>
      <c r="C2782" s="449" t="s">
        <v>2570</v>
      </c>
      <c r="D2782" s="450">
        <v>219.92000000000002</v>
      </c>
      <c r="E2782" s="450">
        <v>21.88</v>
      </c>
      <c r="F2782" s="450" t="s">
        <v>18201</v>
      </c>
    </row>
    <row r="2783" spans="1:6">
      <c r="A2783" s="442"/>
      <c r="B2783" s="446" t="s">
        <v>226</v>
      </c>
      <c r="C2783" s="444"/>
      <c r="D2783" s="445" t="s">
        <v>2587</v>
      </c>
      <c r="E2783" s="445" t="s">
        <v>2587</v>
      </c>
      <c r="F2783" s="445"/>
    </row>
    <row r="2784" spans="1:6">
      <c r="A2784" s="442"/>
      <c r="B2784" s="446" t="s">
        <v>3241</v>
      </c>
      <c r="C2784" s="444"/>
      <c r="D2784" s="445" t="s">
        <v>2587</v>
      </c>
      <c r="E2784" s="445" t="s">
        <v>2587</v>
      </c>
      <c r="F2784" s="445"/>
    </row>
    <row r="2785" spans="1:6" ht="45" customHeight="1">
      <c r="A2785" s="447">
        <v>97498</v>
      </c>
      <c r="B2785" s="448" t="s">
        <v>18542</v>
      </c>
      <c r="C2785" s="449" t="s">
        <v>2572</v>
      </c>
      <c r="D2785" s="450">
        <v>23.38</v>
      </c>
      <c r="E2785" s="450">
        <v>4.5199999999999996</v>
      </c>
      <c r="F2785" s="450" t="s">
        <v>18543</v>
      </c>
    </row>
    <row r="2786" spans="1:6" ht="45" customHeight="1">
      <c r="A2786" s="447">
        <v>92364</v>
      </c>
      <c r="B2786" s="448" t="s">
        <v>4075</v>
      </c>
      <c r="C2786" s="449" t="s">
        <v>2572</v>
      </c>
      <c r="D2786" s="450">
        <v>29.200000000000003</v>
      </c>
      <c r="E2786" s="450">
        <v>4.93</v>
      </c>
      <c r="F2786" s="450" t="s">
        <v>18385</v>
      </c>
    </row>
    <row r="2787" spans="1:6" ht="30" customHeight="1">
      <c r="A2787" s="447">
        <v>95697</v>
      </c>
      <c r="B2787" s="448" t="s">
        <v>18417</v>
      </c>
      <c r="C2787" s="449" t="s">
        <v>2572</v>
      </c>
      <c r="D2787" s="450">
        <v>39.56</v>
      </c>
      <c r="E2787" s="450">
        <v>3.53</v>
      </c>
      <c r="F2787" s="450" t="s">
        <v>18418</v>
      </c>
    </row>
    <row r="2788" spans="1:6" ht="45" customHeight="1">
      <c r="A2788" s="447">
        <v>92365</v>
      </c>
      <c r="B2788" s="448" t="s">
        <v>4076</v>
      </c>
      <c r="C2788" s="449" t="s">
        <v>2572</v>
      </c>
      <c r="D2788" s="450">
        <v>33.769999999999996</v>
      </c>
      <c r="E2788" s="450">
        <v>5.39</v>
      </c>
      <c r="F2788" s="450" t="s">
        <v>11411</v>
      </c>
    </row>
    <row r="2789" spans="1:6" ht="45" customHeight="1">
      <c r="A2789" s="447">
        <v>92366</v>
      </c>
      <c r="B2789" s="448" t="s">
        <v>4077</v>
      </c>
      <c r="C2789" s="449" t="s">
        <v>2572</v>
      </c>
      <c r="D2789" s="450">
        <v>48.08</v>
      </c>
      <c r="E2789" s="450">
        <v>5.93</v>
      </c>
      <c r="F2789" s="450" t="s">
        <v>15680</v>
      </c>
    </row>
    <row r="2790" spans="1:6" ht="45" customHeight="1">
      <c r="A2790" s="447">
        <v>92367</v>
      </c>
      <c r="B2790" s="448" t="s">
        <v>4078</v>
      </c>
      <c r="C2790" s="449" t="s">
        <v>2572</v>
      </c>
      <c r="D2790" s="450">
        <v>59.43</v>
      </c>
      <c r="E2790" s="450">
        <v>6.76</v>
      </c>
      <c r="F2790" s="450" t="s">
        <v>18386</v>
      </c>
    </row>
    <row r="2791" spans="1:6" ht="45" customHeight="1">
      <c r="A2791" s="447">
        <v>92368</v>
      </c>
      <c r="B2791" s="448" t="s">
        <v>4079</v>
      </c>
      <c r="C2791" s="449" t="s">
        <v>2572</v>
      </c>
      <c r="D2791" s="450">
        <v>79.41</v>
      </c>
      <c r="E2791" s="450">
        <v>7.62</v>
      </c>
      <c r="F2791" s="450" t="s">
        <v>18387</v>
      </c>
    </row>
    <row r="2792" spans="1:6" ht="30" customHeight="1">
      <c r="A2792" s="447">
        <v>92369</v>
      </c>
      <c r="B2792" s="448" t="s">
        <v>3242</v>
      </c>
      <c r="C2792" s="449" t="s">
        <v>2570</v>
      </c>
      <c r="D2792" s="450">
        <v>12.52</v>
      </c>
      <c r="E2792" s="450">
        <v>13.68</v>
      </c>
      <c r="F2792" s="450" t="s">
        <v>18306</v>
      </c>
    </row>
    <row r="2793" spans="1:6" ht="30" customHeight="1">
      <c r="A2793" s="447">
        <v>92370</v>
      </c>
      <c r="B2793" s="448" t="s">
        <v>3243</v>
      </c>
      <c r="C2793" s="449" t="s">
        <v>2570</v>
      </c>
      <c r="D2793" s="450">
        <v>13.68</v>
      </c>
      <c r="E2793" s="450">
        <v>13.68</v>
      </c>
      <c r="F2793" s="450" t="s">
        <v>18789</v>
      </c>
    </row>
    <row r="2794" spans="1:6" ht="30" customHeight="1">
      <c r="A2794" s="447">
        <v>92371</v>
      </c>
      <c r="B2794" s="448" t="s">
        <v>3244</v>
      </c>
      <c r="C2794" s="449" t="s">
        <v>2570</v>
      </c>
      <c r="D2794" s="450">
        <v>16.52</v>
      </c>
      <c r="E2794" s="450">
        <v>14.82</v>
      </c>
      <c r="F2794" s="450" t="s">
        <v>14672</v>
      </c>
    </row>
    <row r="2795" spans="1:6" ht="30" customHeight="1">
      <c r="A2795" s="447">
        <v>92372</v>
      </c>
      <c r="B2795" s="448" t="s">
        <v>3245</v>
      </c>
      <c r="C2795" s="449" t="s">
        <v>2570</v>
      </c>
      <c r="D2795" s="450">
        <v>17.61</v>
      </c>
      <c r="E2795" s="450">
        <v>14.81</v>
      </c>
      <c r="F2795" s="450" t="s">
        <v>14681</v>
      </c>
    </row>
    <row r="2796" spans="1:6" ht="30" customHeight="1">
      <c r="A2796" s="447">
        <v>92373</v>
      </c>
      <c r="B2796" s="448" t="s">
        <v>3246</v>
      </c>
      <c r="C2796" s="449" t="s">
        <v>2570</v>
      </c>
      <c r="D2796" s="450">
        <v>20.569999999999997</v>
      </c>
      <c r="E2796" s="450">
        <v>16.190000000000001</v>
      </c>
      <c r="F2796" s="450" t="s">
        <v>13430</v>
      </c>
    </row>
    <row r="2797" spans="1:6" ht="30" customHeight="1">
      <c r="A2797" s="447">
        <v>92374</v>
      </c>
      <c r="B2797" s="448" t="s">
        <v>3247</v>
      </c>
      <c r="C2797" s="449" t="s">
        <v>2570</v>
      </c>
      <c r="D2797" s="450">
        <v>20.779999999999998</v>
      </c>
      <c r="E2797" s="450">
        <v>16.190000000000001</v>
      </c>
      <c r="F2797" s="450" t="s">
        <v>11654</v>
      </c>
    </row>
    <row r="2798" spans="1:6" ht="30" customHeight="1">
      <c r="A2798" s="447">
        <v>92375</v>
      </c>
      <c r="B2798" s="448" t="s">
        <v>3248</v>
      </c>
      <c r="C2798" s="449" t="s">
        <v>2570</v>
      </c>
      <c r="D2798" s="450">
        <v>29.220000000000002</v>
      </c>
      <c r="E2798" s="450">
        <v>17.87</v>
      </c>
      <c r="F2798" s="450" t="s">
        <v>18790</v>
      </c>
    </row>
    <row r="2799" spans="1:6" ht="30" customHeight="1">
      <c r="A2799" s="447">
        <v>92376</v>
      </c>
      <c r="B2799" s="448" t="s">
        <v>3249</v>
      </c>
      <c r="C2799" s="449" t="s">
        <v>2570</v>
      </c>
      <c r="D2799" s="450">
        <v>29.2</v>
      </c>
      <c r="E2799" s="450">
        <v>17.87</v>
      </c>
      <c r="F2799" s="450" t="s">
        <v>18791</v>
      </c>
    </row>
    <row r="2800" spans="1:6" ht="30" customHeight="1">
      <c r="A2800" s="447">
        <v>92377</v>
      </c>
      <c r="B2800" s="448" t="s">
        <v>3250</v>
      </c>
      <c r="C2800" s="449" t="s">
        <v>2570</v>
      </c>
      <c r="D2800" s="450">
        <v>42.040000000000006</v>
      </c>
      <c r="E2800" s="450">
        <v>20.38</v>
      </c>
      <c r="F2800" s="450" t="s">
        <v>18792</v>
      </c>
    </row>
    <row r="2801" spans="1:6" ht="30" customHeight="1">
      <c r="A2801" s="447">
        <v>92378</v>
      </c>
      <c r="B2801" s="448" t="s">
        <v>3251</v>
      </c>
      <c r="C2801" s="449" t="s">
        <v>2570</v>
      </c>
      <c r="D2801" s="450">
        <v>48.489999999999995</v>
      </c>
      <c r="E2801" s="450">
        <v>20.37</v>
      </c>
      <c r="F2801" s="450" t="s">
        <v>18793</v>
      </c>
    </row>
    <row r="2802" spans="1:6" ht="30" customHeight="1">
      <c r="A2802" s="447">
        <v>92379</v>
      </c>
      <c r="B2802" s="448" t="s">
        <v>3252</v>
      </c>
      <c r="C2802" s="449" t="s">
        <v>2570</v>
      </c>
      <c r="D2802" s="450">
        <v>64.27000000000001</v>
      </c>
      <c r="E2802" s="450">
        <v>22.91</v>
      </c>
      <c r="F2802" s="450" t="s">
        <v>18794</v>
      </c>
    </row>
    <row r="2803" spans="1:6" ht="30" customHeight="1">
      <c r="A2803" s="447">
        <v>92380</v>
      </c>
      <c r="B2803" s="448" t="s">
        <v>3253</v>
      </c>
      <c r="C2803" s="449" t="s">
        <v>2570</v>
      </c>
      <c r="D2803" s="450">
        <v>70.02000000000001</v>
      </c>
      <c r="E2803" s="450">
        <v>22.9</v>
      </c>
      <c r="F2803" s="450" t="s">
        <v>18795</v>
      </c>
    </row>
    <row r="2804" spans="1:6" ht="30" customHeight="1">
      <c r="A2804" s="447">
        <v>92381</v>
      </c>
      <c r="B2804" s="448" t="s">
        <v>4031</v>
      </c>
      <c r="C2804" s="449" t="s">
        <v>2570</v>
      </c>
      <c r="D2804" s="450">
        <v>19.21</v>
      </c>
      <c r="E2804" s="450">
        <v>20.420000000000002</v>
      </c>
      <c r="F2804" s="450" t="s">
        <v>18796</v>
      </c>
    </row>
    <row r="2805" spans="1:6" ht="30" customHeight="1">
      <c r="A2805" s="447">
        <v>92382</v>
      </c>
      <c r="B2805" s="448" t="s">
        <v>4032</v>
      </c>
      <c r="C2805" s="449" t="s">
        <v>2570</v>
      </c>
      <c r="D2805" s="450">
        <v>17.660000000000004</v>
      </c>
      <c r="E2805" s="450">
        <v>20.43</v>
      </c>
      <c r="F2805" s="450" t="s">
        <v>18797</v>
      </c>
    </row>
    <row r="2806" spans="1:6" ht="45" customHeight="1">
      <c r="A2806" s="447">
        <v>92383</v>
      </c>
      <c r="B2806" s="448" t="s">
        <v>4033</v>
      </c>
      <c r="C2806" s="449" t="s">
        <v>2570</v>
      </c>
      <c r="D2806" s="450">
        <v>27.029999999999998</v>
      </c>
      <c r="E2806" s="450">
        <v>22.19</v>
      </c>
      <c r="F2806" s="450" t="s">
        <v>18798</v>
      </c>
    </row>
    <row r="2807" spans="1:6" ht="45" customHeight="1">
      <c r="A2807" s="447">
        <v>92384</v>
      </c>
      <c r="B2807" s="448" t="s">
        <v>4034</v>
      </c>
      <c r="C2807" s="449" t="s">
        <v>2570</v>
      </c>
      <c r="D2807" s="450">
        <v>23.959999999999997</v>
      </c>
      <c r="E2807" s="450">
        <v>22.2</v>
      </c>
      <c r="F2807" s="450" t="s">
        <v>18799</v>
      </c>
    </row>
    <row r="2808" spans="1:6" ht="45" customHeight="1">
      <c r="A2808" s="447">
        <v>92385</v>
      </c>
      <c r="B2808" s="448" t="s">
        <v>4035</v>
      </c>
      <c r="C2808" s="449" t="s">
        <v>2570</v>
      </c>
      <c r="D2808" s="450">
        <v>31.980000000000004</v>
      </c>
      <c r="E2808" s="450">
        <v>24.22</v>
      </c>
      <c r="F2808" s="450" t="s">
        <v>18800</v>
      </c>
    </row>
    <row r="2809" spans="1:6" ht="45" customHeight="1">
      <c r="A2809" s="447">
        <v>92386</v>
      </c>
      <c r="B2809" s="448" t="s">
        <v>4036</v>
      </c>
      <c r="C2809" s="449" t="s">
        <v>2570</v>
      </c>
      <c r="D2809" s="450">
        <v>29.870000000000005</v>
      </c>
      <c r="E2809" s="450">
        <v>24.22</v>
      </c>
      <c r="F2809" s="450" t="s">
        <v>18801</v>
      </c>
    </row>
    <row r="2810" spans="1:6" ht="30" customHeight="1">
      <c r="A2810" s="447">
        <v>92387</v>
      </c>
      <c r="B2810" s="448" t="s">
        <v>4037</v>
      </c>
      <c r="C2810" s="449" t="s">
        <v>2570</v>
      </c>
      <c r="D2810" s="450">
        <v>43.289999999999992</v>
      </c>
      <c r="E2810" s="450">
        <v>26.78</v>
      </c>
      <c r="F2810" s="450" t="s">
        <v>18802</v>
      </c>
    </row>
    <row r="2811" spans="1:6" ht="30" customHeight="1">
      <c r="A2811" s="447">
        <v>92388</v>
      </c>
      <c r="B2811" s="448" t="s">
        <v>4038</v>
      </c>
      <c r="C2811" s="449" t="s">
        <v>2570</v>
      </c>
      <c r="D2811" s="450">
        <v>41.849999999999994</v>
      </c>
      <c r="E2811" s="450">
        <v>26.78</v>
      </c>
      <c r="F2811" s="450" t="s">
        <v>18803</v>
      </c>
    </row>
    <row r="2812" spans="1:6" ht="45" customHeight="1">
      <c r="A2812" s="447">
        <v>92389</v>
      </c>
      <c r="B2812" s="448" t="s">
        <v>4039</v>
      </c>
      <c r="C2812" s="449" t="s">
        <v>2570</v>
      </c>
      <c r="D2812" s="450">
        <v>75.5</v>
      </c>
      <c r="E2812" s="450">
        <v>30.53</v>
      </c>
      <c r="F2812" s="450" t="s">
        <v>18804</v>
      </c>
    </row>
    <row r="2813" spans="1:6" ht="45" customHeight="1">
      <c r="A2813" s="447">
        <v>92390</v>
      </c>
      <c r="B2813" s="448" t="s">
        <v>4040</v>
      </c>
      <c r="C2813" s="449" t="s">
        <v>2570</v>
      </c>
      <c r="D2813" s="450">
        <v>69.180000000000007</v>
      </c>
      <c r="E2813" s="450">
        <v>30.54</v>
      </c>
      <c r="F2813" s="450" t="s">
        <v>18805</v>
      </c>
    </row>
    <row r="2814" spans="1:6" ht="30" customHeight="1">
      <c r="A2814" s="447">
        <v>92635</v>
      </c>
      <c r="B2814" s="448" t="s">
        <v>4041</v>
      </c>
      <c r="C2814" s="449" t="s">
        <v>2570</v>
      </c>
      <c r="D2814" s="450">
        <v>106.30999999999999</v>
      </c>
      <c r="E2814" s="450">
        <v>34.33</v>
      </c>
      <c r="F2814" s="450" t="s">
        <v>18806</v>
      </c>
    </row>
    <row r="2815" spans="1:6" ht="30" customHeight="1">
      <c r="A2815" s="447">
        <v>92636</v>
      </c>
      <c r="B2815" s="448" t="s">
        <v>4042</v>
      </c>
      <c r="C2815" s="449" t="s">
        <v>2570</v>
      </c>
      <c r="D2815" s="450">
        <v>94.139999999999986</v>
      </c>
      <c r="E2815" s="450">
        <v>34.340000000000003</v>
      </c>
      <c r="F2815" s="450" t="s">
        <v>18807</v>
      </c>
    </row>
    <row r="2816" spans="1:6" ht="30" customHeight="1">
      <c r="A2816" s="447">
        <v>92637</v>
      </c>
      <c r="B2816" s="448" t="s">
        <v>4043</v>
      </c>
      <c r="C2816" s="449" t="s">
        <v>2570</v>
      </c>
      <c r="D2816" s="450">
        <v>24.089999999999996</v>
      </c>
      <c r="E2816" s="450">
        <v>27.28</v>
      </c>
      <c r="F2816" s="450" t="s">
        <v>18808</v>
      </c>
    </row>
    <row r="2817" spans="1:6" ht="30" customHeight="1">
      <c r="A2817" s="447">
        <v>92638</v>
      </c>
      <c r="B2817" s="448" t="s">
        <v>4044</v>
      </c>
      <c r="C2817" s="449" t="s">
        <v>2570</v>
      </c>
      <c r="D2817" s="450">
        <v>32.429999999999993</v>
      </c>
      <c r="E2817" s="450">
        <v>29.51</v>
      </c>
      <c r="F2817" s="450" t="s">
        <v>18809</v>
      </c>
    </row>
    <row r="2818" spans="1:6" ht="30" customHeight="1">
      <c r="A2818" s="447">
        <v>92639</v>
      </c>
      <c r="B2818" s="448" t="s">
        <v>4045</v>
      </c>
      <c r="C2818" s="449" t="s">
        <v>2570</v>
      </c>
      <c r="D2818" s="450">
        <v>39.049999999999997</v>
      </c>
      <c r="E2818" s="450">
        <v>32.25</v>
      </c>
      <c r="F2818" s="450" t="s">
        <v>18810</v>
      </c>
    </row>
    <row r="2819" spans="1:6" ht="30" customHeight="1">
      <c r="A2819" s="447">
        <v>92640</v>
      </c>
      <c r="B2819" s="448" t="s">
        <v>4046</v>
      </c>
      <c r="C2819" s="449" t="s">
        <v>2570</v>
      </c>
      <c r="D2819" s="450">
        <v>55.860000000000007</v>
      </c>
      <c r="E2819" s="450">
        <v>35.619999999999997</v>
      </c>
      <c r="F2819" s="450" t="s">
        <v>18811</v>
      </c>
    </row>
    <row r="2820" spans="1:6" ht="30" customHeight="1">
      <c r="A2820" s="447">
        <v>92642</v>
      </c>
      <c r="B2820" s="448" t="s">
        <v>4047</v>
      </c>
      <c r="C2820" s="449" t="s">
        <v>2570</v>
      </c>
      <c r="D2820" s="450">
        <v>95.429999999999993</v>
      </c>
      <c r="E2820" s="450">
        <v>40.67</v>
      </c>
      <c r="F2820" s="450" t="s">
        <v>18812</v>
      </c>
    </row>
    <row r="2821" spans="1:6" ht="30" customHeight="1">
      <c r="A2821" s="447">
        <v>92644</v>
      </c>
      <c r="B2821" s="448" t="s">
        <v>4048</v>
      </c>
      <c r="C2821" s="449" t="s">
        <v>2570</v>
      </c>
      <c r="D2821" s="450">
        <v>124.34</v>
      </c>
      <c r="E2821" s="450">
        <v>45.79</v>
      </c>
      <c r="F2821" s="450" t="s">
        <v>18813</v>
      </c>
    </row>
    <row r="2822" spans="1:6" ht="30" customHeight="1">
      <c r="A2822" s="447">
        <v>92892</v>
      </c>
      <c r="B2822" s="448" t="s">
        <v>4049</v>
      </c>
      <c r="C2822" s="449" t="s">
        <v>2570</v>
      </c>
      <c r="D2822" s="450">
        <v>26.200000000000003</v>
      </c>
      <c r="E2822" s="450">
        <v>13.62</v>
      </c>
      <c r="F2822" s="450" t="s">
        <v>12731</v>
      </c>
    </row>
    <row r="2823" spans="1:6" ht="30" customHeight="1">
      <c r="A2823" s="447">
        <v>92893</v>
      </c>
      <c r="B2823" s="448" t="s">
        <v>4050</v>
      </c>
      <c r="C2823" s="449" t="s">
        <v>2570</v>
      </c>
      <c r="D2823" s="450">
        <v>40.830000000000005</v>
      </c>
      <c r="E2823" s="450">
        <v>14.76</v>
      </c>
      <c r="F2823" s="450" t="s">
        <v>15974</v>
      </c>
    </row>
    <row r="2824" spans="1:6" ht="30" customHeight="1">
      <c r="A2824" s="447">
        <v>92894</v>
      </c>
      <c r="B2824" s="448" t="s">
        <v>4436</v>
      </c>
      <c r="C2824" s="449" t="s">
        <v>2570</v>
      </c>
      <c r="D2824" s="450">
        <v>49.92</v>
      </c>
      <c r="E2824" s="450">
        <v>16.13</v>
      </c>
      <c r="F2824" s="450" t="s">
        <v>18844</v>
      </c>
    </row>
    <row r="2825" spans="1:6" ht="30" customHeight="1">
      <c r="A2825" s="447">
        <v>92895</v>
      </c>
      <c r="B2825" s="448" t="s">
        <v>4437</v>
      </c>
      <c r="C2825" s="449" t="s">
        <v>2570</v>
      </c>
      <c r="D2825" s="450">
        <v>71.13</v>
      </c>
      <c r="E2825" s="450">
        <v>17.82</v>
      </c>
      <c r="F2825" s="450" t="s">
        <v>18845</v>
      </c>
    </row>
    <row r="2826" spans="1:6" ht="30" customHeight="1">
      <c r="A2826" s="447">
        <v>92896</v>
      </c>
      <c r="B2826" s="448" t="s">
        <v>4438</v>
      </c>
      <c r="C2826" s="449" t="s">
        <v>2570</v>
      </c>
      <c r="D2826" s="450">
        <v>114.08</v>
      </c>
      <c r="E2826" s="450">
        <v>20.329999999999998</v>
      </c>
      <c r="F2826" s="450" t="s">
        <v>18846</v>
      </c>
    </row>
    <row r="2827" spans="1:6" ht="30" customHeight="1">
      <c r="A2827" s="447">
        <v>92897</v>
      </c>
      <c r="B2827" s="448" t="s">
        <v>4439</v>
      </c>
      <c r="C2827" s="449" t="s">
        <v>2570</v>
      </c>
      <c r="D2827" s="450">
        <v>173.24</v>
      </c>
      <c r="E2827" s="450">
        <v>22.87</v>
      </c>
      <c r="F2827" s="450" t="s">
        <v>18847</v>
      </c>
    </row>
    <row r="2828" spans="1:6" ht="30" customHeight="1">
      <c r="A2828" s="447">
        <v>92918</v>
      </c>
      <c r="B2828" s="448" t="s">
        <v>4440</v>
      </c>
      <c r="C2828" s="449" t="s">
        <v>2570</v>
      </c>
      <c r="D2828" s="450">
        <v>13.580000000000002</v>
      </c>
      <c r="E2828" s="450">
        <v>13.68</v>
      </c>
      <c r="F2828" s="450" t="s">
        <v>18862</v>
      </c>
    </row>
    <row r="2829" spans="1:6" ht="30" customHeight="1">
      <c r="A2829" s="447">
        <v>92920</v>
      </c>
      <c r="B2829" s="448" t="s">
        <v>4441</v>
      </c>
      <c r="C2829" s="449" t="s">
        <v>2570</v>
      </c>
      <c r="D2829" s="450">
        <v>13.77</v>
      </c>
      <c r="E2829" s="450">
        <v>13.66</v>
      </c>
      <c r="F2829" s="450" t="s">
        <v>18863</v>
      </c>
    </row>
    <row r="2830" spans="1:6" ht="30" customHeight="1">
      <c r="A2830" s="447">
        <v>92925</v>
      </c>
      <c r="B2830" s="448" t="s">
        <v>4442</v>
      </c>
      <c r="C2830" s="449" t="s">
        <v>2570</v>
      </c>
      <c r="D2830" s="450">
        <v>18.47</v>
      </c>
      <c r="E2830" s="450">
        <v>14.81</v>
      </c>
      <c r="F2830" s="450" t="s">
        <v>18864</v>
      </c>
    </row>
    <row r="2831" spans="1:6" ht="45" customHeight="1">
      <c r="A2831" s="447">
        <v>92926</v>
      </c>
      <c r="B2831" s="448" t="s">
        <v>4443</v>
      </c>
      <c r="C2831" s="449" t="s">
        <v>2570</v>
      </c>
      <c r="D2831" s="450">
        <v>18.46</v>
      </c>
      <c r="E2831" s="450">
        <v>14.81</v>
      </c>
      <c r="F2831" s="450" t="s">
        <v>18865</v>
      </c>
    </row>
    <row r="2832" spans="1:6" ht="45" customHeight="1">
      <c r="A2832" s="447">
        <v>92927</v>
      </c>
      <c r="B2832" s="448" t="s">
        <v>4444</v>
      </c>
      <c r="C2832" s="449" t="s">
        <v>2570</v>
      </c>
      <c r="D2832" s="450">
        <v>18.46</v>
      </c>
      <c r="E2832" s="450">
        <v>14.81</v>
      </c>
      <c r="F2832" s="450" t="s">
        <v>18865</v>
      </c>
    </row>
    <row r="2833" spans="1:6" ht="45" customHeight="1">
      <c r="A2833" s="447">
        <v>92928</v>
      </c>
      <c r="B2833" s="448" t="s">
        <v>18866</v>
      </c>
      <c r="C2833" s="449" t="s">
        <v>2570</v>
      </c>
      <c r="D2833" s="450">
        <v>21.689999999999998</v>
      </c>
      <c r="E2833" s="450">
        <v>16.18</v>
      </c>
      <c r="F2833" s="450" t="s">
        <v>18867</v>
      </c>
    </row>
    <row r="2834" spans="1:6" ht="30" customHeight="1">
      <c r="A2834" s="447">
        <v>92929</v>
      </c>
      <c r="B2834" s="448" t="s">
        <v>18868</v>
      </c>
      <c r="C2834" s="449" t="s">
        <v>2570</v>
      </c>
      <c r="D2834" s="450">
        <v>21.689999999999998</v>
      </c>
      <c r="E2834" s="450">
        <v>16.18</v>
      </c>
      <c r="F2834" s="450" t="s">
        <v>18867</v>
      </c>
    </row>
    <row r="2835" spans="1:6" ht="45" customHeight="1">
      <c r="A2835" s="447">
        <v>92930</v>
      </c>
      <c r="B2835" s="448" t="s">
        <v>18869</v>
      </c>
      <c r="C2835" s="449" t="s">
        <v>2570</v>
      </c>
      <c r="D2835" s="450">
        <v>21.689999999999998</v>
      </c>
      <c r="E2835" s="450">
        <v>16.18</v>
      </c>
      <c r="F2835" s="450" t="s">
        <v>18867</v>
      </c>
    </row>
    <row r="2836" spans="1:6" ht="30" customHeight="1">
      <c r="A2836" s="447">
        <v>92931</v>
      </c>
      <c r="B2836" s="448" t="s">
        <v>18870</v>
      </c>
      <c r="C2836" s="449" t="s">
        <v>2570</v>
      </c>
      <c r="D2836" s="450">
        <v>31.65</v>
      </c>
      <c r="E2836" s="450">
        <v>17.86</v>
      </c>
      <c r="F2836" s="450" t="s">
        <v>18871</v>
      </c>
    </row>
    <row r="2837" spans="1:6" ht="30" customHeight="1">
      <c r="A2837" s="447">
        <v>92932</v>
      </c>
      <c r="B2837" s="448" t="s">
        <v>18872</v>
      </c>
      <c r="C2837" s="449" t="s">
        <v>2570</v>
      </c>
      <c r="D2837" s="450">
        <v>31.65</v>
      </c>
      <c r="E2837" s="450">
        <v>17.86</v>
      </c>
      <c r="F2837" s="450" t="s">
        <v>18871</v>
      </c>
    </row>
    <row r="2838" spans="1:6" ht="30" customHeight="1">
      <c r="A2838" s="447">
        <v>92933</v>
      </c>
      <c r="B2838" s="448" t="s">
        <v>4445</v>
      </c>
      <c r="C2838" s="449" t="s">
        <v>2570</v>
      </c>
      <c r="D2838" s="450">
        <v>31.65</v>
      </c>
      <c r="E2838" s="450">
        <v>17.86</v>
      </c>
      <c r="F2838" s="450" t="s">
        <v>18871</v>
      </c>
    </row>
    <row r="2839" spans="1:6" ht="45" customHeight="1">
      <c r="A2839" s="447">
        <v>92934</v>
      </c>
      <c r="B2839" s="448" t="s">
        <v>18873</v>
      </c>
      <c r="C2839" s="449" t="s">
        <v>2570</v>
      </c>
      <c r="D2839" s="450">
        <v>51.22</v>
      </c>
      <c r="E2839" s="450">
        <v>20.37</v>
      </c>
      <c r="F2839" s="450" t="s">
        <v>18874</v>
      </c>
    </row>
    <row r="2840" spans="1:6" ht="30" customHeight="1">
      <c r="A2840" s="447">
        <v>92935</v>
      </c>
      <c r="B2840" s="448" t="s">
        <v>18875</v>
      </c>
      <c r="C2840" s="449" t="s">
        <v>2570</v>
      </c>
      <c r="D2840" s="450">
        <v>51.22</v>
      </c>
      <c r="E2840" s="450">
        <v>20.37</v>
      </c>
      <c r="F2840" s="450" t="s">
        <v>18874</v>
      </c>
    </row>
    <row r="2841" spans="1:6" ht="30" customHeight="1">
      <c r="A2841" s="447">
        <v>92936</v>
      </c>
      <c r="B2841" s="448" t="s">
        <v>18876</v>
      </c>
      <c r="C2841" s="449" t="s">
        <v>2570</v>
      </c>
      <c r="D2841" s="450">
        <v>74.77000000000001</v>
      </c>
      <c r="E2841" s="450">
        <v>22.9</v>
      </c>
      <c r="F2841" s="450" t="s">
        <v>18877</v>
      </c>
    </row>
    <row r="2842" spans="1:6" ht="30" customHeight="1">
      <c r="A2842" s="447">
        <v>92937</v>
      </c>
      <c r="B2842" s="448" t="s">
        <v>4446</v>
      </c>
      <c r="C2842" s="449" t="s">
        <v>2570</v>
      </c>
      <c r="D2842" s="450">
        <v>74.77000000000001</v>
      </c>
      <c r="E2842" s="450">
        <v>22.9</v>
      </c>
      <c r="F2842" s="450" t="s">
        <v>18877</v>
      </c>
    </row>
    <row r="2843" spans="1:6">
      <c r="A2843" s="442"/>
      <c r="B2843" s="446" t="s">
        <v>7</v>
      </c>
      <c r="C2843" s="444"/>
      <c r="D2843" s="445" t="s">
        <v>2587</v>
      </c>
      <c r="E2843" s="445" t="s">
        <v>2587</v>
      </c>
      <c r="F2843" s="445"/>
    </row>
    <row r="2844" spans="1:6" ht="30" customHeight="1">
      <c r="A2844" s="447">
        <v>92335</v>
      </c>
      <c r="B2844" s="448" t="s">
        <v>4447</v>
      </c>
      <c r="C2844" s="449" t="s">
        <v>2572</v>
      </c>
      <c r="D2844" s="450">
        <v>48.58</v>
      </c>
      <c r="E2844" s="450">
        <v>7.34</v>
      </c>
      <c r="F2844" s="450" t="s">
        <v>18376</v>
      </c>
    </row>
    <row r="2845" spans="1:6" ht="30" customHeight="1">
      <c r="A2845" s="447">
        <v>92336</v>
      </c>
      <c r="B2845" s="448" t="s">
        <v>4448</v>
      </c>
      <c r="C2845" s="449" t="s">
        <v>2572</v>
      </c>
      <c r="D2845" s="450">
        <v>60.07</v>
      </c>
      <c r="E2845" s="450">
        <v>8.4600000000000009</v>
      </c>
      <c r="F2845" s="450" t="s">
        <v>18377</v>
      </c>
    </row>
    <row r="2846" spans="1:6" ht="30" customHeight="1">
      <c r="A2846" s="447">
        <v>92337</v>
      </c>
      <c r="B2846" s="448" t="s">
        <v>4449</v>
      </c>
      <c r="C2846" s="449" t="s">
        <v>2572</v>
      </c>
      <c r="D2846" s="450">
        <v>80.16</v>
      </c>
      <c r="E2846" s="450">
        <v>9.5500000000000007</v>
      </c>
      <c r="F2846" s="450" t="s">
        <v>18378</v>
      </c>
    </row>
    <row r="2847" spans="1:6" ht="30" customHeight="1">
      <c r="A2847" s="447">
        <v>92341</v>
      </c>
      <c r="B2847" s="448" t="s">
        <v>4072</v>
      </c>
      <c r="C2847" s="449" t="s">
        <v>2572</v>
      </c>
      <c r="D2847" s="450">
        <v>50.849999999999994</v>
      </c>
      <c r="E2847" s="450">
        <v>13.22</v>
      </c>
      <c r="F2847" s="450" t="s">
        <v>18380</v>
      </c>
    </row>
    <row r="2848" spans="1:6" ht="30" customHeight="1">
      <c r="A2848" s="447">
        <v>92342</v>
      </c>
      <c r="B2848" s="448" t="s">
        <v>4073</v>
      </c>
      <c r="C2848" s="449" t="s">
        <v>2572</v>
      </c>
      <c r="D2848" s="450">
        <v>62.33</v>
      </c>
      <c r="E2848" s="450">
        <v>14.39</v>
      </c>
      <c r="F2848" s="450" t="s">
        <v>18381</v>
      </c>
    </row>
    <row r="2849" spans="1:6" ht="30" customHeight="1">
      <c r="A2849" s="447">
        <v>92343</v>
      </c>
      <c r="B2849" s="448" t="s">
        <v>4074</v>
      </c>
      <c r="C2849" s="449" t="s">
        <v>2572</v>
      </c>
      <c r="D2849" s="450">
        <v>82.44</v>
      </c>
      <c r="E2849" s="450">
        <v>15.53</v>
      </c>
      <c r="F2849" s="450" t="s">
        <v>18382</v>
      </c>
    </row>
    <row r="2850" spans="1:6">
      <c r="A2850" s="442"/>
      <c r="B2850" s="538" t="s">
        <v>21012</v>
      </c>
      <c r="C2850" s="444"/>
      <c r="D2850" s="445" t="s">
        <v>2587</v>
      </c>
      <c r="E2850" s="445" t="s">
        <v>2587</v>
      </c>
      <c r="F2850" s="445"/>
    </row>
    <row r="2851" spans="1:6" ht="45" customHeight="1">
      <c r="A2851" s="447">
        <v>92687</v>
      </c>
      <c r="B2851" s="448" t="s">
        <v>4085</v>
      </c>
      <c r="C2851" s="449" t="s">
        <v>2572</v>
      </c>
      <c r="D2851" s="450">
        <v>13.329999999999998</v>
      </c>
      <c r="E2851" s="450">
        <v>4.82</v>
      </c>
      <c r="F2851" s="450" t="s">
        <v>18395</v>
      </c>
    </row>
    <row r="2852" spans="1:6" ht="45" customHeight="1">
      <c r="A2852" s="447">
        <v>92688</v>
      </c>
      <c r="B2852" s="448" t="s">
        <v>4086</v>
      </c>
      <c r="C2852" s="449" t="s">
        <v>2572</v>
      </c>
      <c r="D2852" s="450">
        <v>17.700000000000003</v>
      </c>
      <c r="E2852" s="450">
        <v>8.26</v>
      </c>
      <c r="F2852" s="450" t="s">
        <v>16169</v>
      </c>
    </row>
    <row r="2853" spans="1:6" ht="45" customHeight="1">
      <c r="A2853" s="447">
        <v>97536</v>
      </c>
      <c r="B2853" s="448" t="s">
        <v>18546</v>
      </c>
      <c r="C2853" s="449" t="s">
        <v>2572</v>
      </c>
      <c r="D2853" s="450">
        <v>26.730000000000004</v>
      </c>
      <c r="E2853" s="450">
        <v>13.4</v>
      </c>
      <c r="F2853" s="450" t="s">
        <v>18547</v>
      </c>
    </row>
    <row r="2854" spans="1:6">
      <c r="A2854" s="442"/>
      <c r="B2854" s="538" t="s">
        <v>21011</v>
      </c>
      <c r="C2854" s="444"/>
      <c r="D2854" s="445" t="s">
        <v>2587</v>
      </c>
      <c r="E2854" s="445" t="s">
        <v>2587</v>
      </c>
      <c r="F2854" s="445"/>
    </row>
    <row r="2855" spans="1:6" ht="45" customHeight="1">
      <c r="A2855" s="447">
        <v>94462</v>
      </c>
      <c r="B2855" s="448" t="s">
        <v>4087</v>
      </c>
      <c r="C2855" s="449" t="s">
        <v>2572</v>
      </c>
      <c r="D2855" s="450">
        <v>48.34</v>
      </c>
      <c r="E2855" s="450">
        <v>16.059999999999999</v>
      </c>
      <c r="F2855" s="450" t="s">
        <v>18398</v>
      </c>
    </row>
    <row r="2856" spans="1:6" ht="45" customHeight="1">
      <c r="A2856" s="447">
        <v>94463</v>
      </c>
      <c r="B2856" s="448" t="s">
        <v>4088</v>
      </c>
      <c r="C2856" s="449" t="s">
        <v>2572</v>
      </c>
      <c r="D2856" s="450">
        <v>58.519999999999996</v>
      </c>
      <c r="E2856" s="450">
        <v>16.059999999999999</v>
      </c>
      <c r="F2856" s="450" t="s">
        <v>18399</v>
      </c>
    </row>
    <row r="2857" spans="1:6" ht="45" customHeight="1">
      <c r="A2857" s="447">
        <v>94464</v>
      </c>
      <c r="B2857" s="448" t="s">
        <v>4089</v>
      </c>
      <c r="C2857" s="449" t="s">
        <v>2572</v>
      </c>
      <c r="D2857" s="450">
        <v>84.16</v>
      </c>
      <c r="E2857" s="450">
        <v>20.05</v>
      </c>
      <c r="F2857" s="450" t="s">
        <v>18400</v>
      </c>
    </row>
    <row r="2858" spans="1:6">
      <c r="A2858" s="442"/>
      <c r="B2858" s="446" t="s">
        <v>8</v>
      </c>
      <c r="C2858" s="444"/>
      <c r="D2858" s="445" t="s">
        <v>2587</v>
      </c>
      <c r="E2858" s="445" t="s">
        <v>2587</v>
      </c>
      <c r="F2858" s="445"/>
    </row>
    <row r="2859" spans="1:6" ht="15" customHeight="1">
      <c r="A2859" s="447">
        <v>72306</v>
      </c>
      <c r="B2859" s="448" t="s">
        <v>544</v>
      </c>
      <c r="C2859" s="449" t="s">
        <v>2570</v>
      </c>
      <c r="D2859" s="450">
        <v>162.96</v>
      </c>
      <c r="E2859" s="450">
        <v>26.25</v>
      </c>
      <c r="F2859" s="450" t="s">
        <v>14417</v>
      </c>
    </row>
    <row r="2860" spans="1:6" ht="15" customHeight="1">
      <c r="A2860" s="447">
        <v>72307</v>
      </c>
      <c r="B2860" s="448" t="s">
        <v>545</v>
      </c>
      <c r="C2860" s="449" t="s">
        <v>2570</v>
      </c>
      <c r="D2860" s="450">
        <v>234.76</v>
      </c>
      <c r="E2860" s="450">
        <v>30.37</v>
      </c>
      <c r="F2860" s="450" t="s">
        <v>18549</v>
      </c>
    </row>
    <row r="2861" spans="1:6" ht="15" customHeight="1">
      <c r="A2861" s="447">
        <v>72313</v>
      </c>
      <c r="B2861" s="448" t="s">
        <v>546</v>
      </c>
      <c r="C2861" s="449" t="s">
        <v>2570</v>
      </c>
      <c r="D2861" s="450">
        <v>583.46</v>
      </c>
      <c r="E2861" s="450">
        <v>34.5</v>
      </c>
      <c r="F2861" s="450" t="s">
        <v>18550</v>
      </c>
    </row>
    <row r="2862" spans="1:6" ht="30" customHeight="1">
      <c r="A2862" s="447">
        <v>97433</v>
      </c>
      <c r="B2862" s="448" t="s">
        <v>19345</v>
      </c>
      <c r="C2862" s="449" t="s">
        <v>2570</v>
      </c>
      <c r="D2862" s="450">
        <v>45.580000000000005</v>
      </c>
      <c r="E2862" s="450">
        <v>14.87</v>
      </c>
      <c r="F2862" s="450" t="s">
        <v>14007</v>
      </c>
    </row>
    <row r="2863" spans="1:6" ht="30" customHeight="1">
      <c r="A2863" s="447">
        <v>97435</v>
      </c>
      <c r="B2863" s="448" t="s">
        <v>19348</v>
      </c>
      <c r="C2863" s="449" t="s">
        <v>2570</v>
      </c>
      <c r="D2863" s="450">
        <v>53.519999999999996</v>
      </c>
      <c r="E2863" s="450">
        <v>17.12</v>
      </c>
      <c r="F2863" s="450" t="s">
        <v>19349</v>
      </c>
    </row>
    <row r="2864" spans="1:6" ht="30" customHeight="1">
      <c r="A2864" s="447">
        <v>97437</v>
      </c>
      <c r="B2864" s="448" t="s">
        <v>19352</v>
      </c>
      <c r="C2864" s="449" t="s">
        <v>2570</v>
      </c>
      <c r="D2864" s="450">
        <v>61.370000000000005</v>
      </c>
      <c r="E2864" s="450">
        <v>19.41</v>
      </c>
      <c r="F2864" s="450" t="s">
        <v>19353</v>
      </c>
    </row>
    <row r="2865" spans="1:6" ht="30" customHeight="1">
      <c r="A2865" s="447">
        <v>97452</v>
      </c>
      <c r="B2865" s="448" t="s">
        <v>19372</v>
      </c>
      <c r="C2865" s="449" t="s">
        <v>2570</v>
      </c>
      <c r="D2865" s="450">
        <v>68.19</v>
      </c>
      <c r="E2865" s="450">
        <v>33.950000000000003</v>
      </c>
      <c r="F2865" s="450" t="s">
        <v>19373</v>
      </c>
    </row>
    <row r="2866" spans="1:6" ht="30" customHeight="1">
      <c r="A2866" s="447">
        <v>97454</v>
      </c>
      <c r="B2866" s="448" t="s">
        <v>19376</v>
      </c>
      <c r="C2866" s="449" t="s">
        <v>2570</v>
      </c>
      <c r="D2866" s="450">
        <v>125.24000000000001</v>
      </c>
      <c r="E2866" s="450">
        <v>37.53</v>
      </c>
      <c r="F2866" s="450" t="s">
        <v>19377</v>
      </c>
    </row>
    <row r="2867" spans="1:6" ht="30" customHeight="1">
      <c r="A2867" s="447">
        <v>97456</v>
      </c>
      <c r="B2867" s="448" t="s">
        <v>19380</v>
      </c>
      <c r="C2867" s="449" t="s">
        <v>2570</v>
      </c>
      <c r="D2867" s="450">
        <v>302.83999999999997</v>
      </c>
      <c r="E2867" s="450">
        <v>41.11</v>
      </c>
      <c r="F2867" s="450" t="s">
        <v>19381</v>
      </c>
    </row>
    <row r="2868" spans="1:6" ht="30" customHeight="1">
      <c r="A2868" s="447">
        <v>97479</v>
      </c>
      <c r="B2868" s="448" t="s">
        <v>19408</v>
      </c>
      <c r="C2868" s="449" t="s">
        <v>2570</v>
      </c>
      <c r="D2868" s="450">
        <v>21.310000000000002</v>
      </c>
      <c r="E2868" s="450">
        <v>10.01</v>
      </c>
      <c r="F2868" s="450" t="s">
        <v>14340</v>
      </c>
    </row>
    <row r="2869" spans="1:6" ht="30" customHeight="1">
      <c r="A2869" s="447">
        <v>97481</v>
      </c>
      <c r="B2869" s="448" t="s">
        <v>19410</v>
      </c>
      <c r="C2869" s="449" t="s">
        <v>2570</v>
      </c>
      <c r="D2869" s="450">
        <v>31.63</v>
      </c>
      <c r="E2869" s="450">
        <v>12.8</v>
      </c>
      <c r="F2869" s="450" t="s">
        <v>17282</v>
      </c>
    </row>
    <row r="2870" spans="1:6" ht="30" customHeight="1">
      <c r="A2870" s="447">
        <v>97483</v>
      </c>
      <c r="B2870" s="448" t="s">
        <v>19412</v>
      </c>
      <c r="C2870" s="449" t="s">
        <v>2570</v>
      </c>
      <c r="D2870" s="450">
        <v>45.15</v>
      </c>
      <c r="E2870" s="450">
        <v>15.96</v>
      </c>
      <c r="F2870" s="450" t="s">
        <v>19413</v>
      </c>
    </row>
    <row r="2871" spans="1:6" ht="30" customHeight="1">
      <c r="A2871" s="447">
        <v>97485</v>
      </c>
      <c r="B2871" s="448" t="s">
        <v>19415</v>
      </c>
      <c r="C2871" s="449" t="s">
        <v>2570</v>
      </c>
      <c r="D2871" s="450">
        <v>63.19</v>
      </c>
      <c r="E2871" s="450">
        <v>19.940000000000001</v>
      </c>
      <c r="F2871" s="450" t="s">
        <v>19416</v>
      </c>
    </row>
    <row r="2872" spans="1:6" ht="30" customHeight="1">
      <c r="A2872" s="447">
        <v>97487</v>
      </c>
      <c r="B2872" s="448" t="s">
        <v>19418</v>
      </c>
      <c r="C2872" s="449" t="s">
        <v>2570</v>
      </c>
      <c r="D2872" s="450">
        <v>121.07999999999998</v>
      </c>
      <c r="E2872" s="450">
        <v>25.93</v>
      </c>
      <c r="F2872" s="450" t="s">
        <v>18153</v>
      </c>
    </row>
    <row r="2873" spans="1:6" ht="30" customHeight="1">
      <c r="A2873" s="447">
        <v>97489</v>
      </c>
      <c r="B2873" s="448" t="s">
        <v>19421</v>
      </c>
      <c r="C2873" s="449" t="s">
        <v>2570</v>
      </c>
      <c r="D2873" s="450">
        <v>299.52</v>
      </c>
      <c r="E2873" s="450">
        <v>31.87</v>
      </c>
      <c r="F2873" s="450" t="s">
        <v>19422</v>
      </c>
    </row>
    <row r="2874" spans="1:6" ht="30" customHeight="1">
      <c r="A2874" s="447">
        <v>97517</v>
      </c>
      <c r="B2874" s="448" t="s">
        <v>19457</v>
      </c>
      <c r="C2874" s="449" t="s">
        <v>2570</v>
      </c>
      <c r="D2874" s="450">
        <v>20.459999999999997</v>
      </c>
      <c r="E2874" s="450">
        <v>7.78</v>
      </c>
      <c r="F2874" s="450" t="s">
        <v>19458</v>
      </c>
    </row>
    <row r="2875" spans="1:6" ht="30" customHeight="1">
      <c r="A2875" s="447">
        <v>97519</v>
      </c>
      <c r="B2875" s="448" t="s">
        <v>19460</v>
      </c>
      <c r="C2875" s="449" t="s">
        <v>2570</v>
      </c>
      <c r="D2875" s="450">
        <v>30.21</v>
      </c>
      <c r="E2875" s="450">
        <v>8.82</v>
      </c>
      <c r="F2875" s="450" t="s">
        <v>12713</v>
      </c>
    </row>
    <row r="2876" spans="1:6" ht="30" customHeight="1">
      <c r="A2876" s="447">
        <v>97521</v>
      </c>
      <c r="B2876" s="448" t="s">
        <v>19462</v>
      </c>
      <c r="C2876" s="449" t="s">
        <v>2570</v>
      </c>
      <c r="D2876" s="450">
        <v>43.040000000000006</v>
      </c>
      <c r="E2876" s="450">
        <v>10.02</v>
      </c>
      <c r="F2876" s="450" t="s">
        <v>19463</v>
      </c>
    </row>
    <row r="2877" spans="1:6" ht="30" customHeight="1">
      <c r="A2877" s="447">
        <v>97523</v>
      </c>
      <c r="B2877" s="448" t="s">
        <v>19465</v>
      </c>
      <c r="C2877" s="449" t="s">
        <v>2570</v>
      </c>
      <c r="D2877" s="450">
        <v>60.2</v>
      </c>
      <c r="E2877" s="450">
        <v>11.56</v>
      </c>
      <c r="F2877" s="450" t="s">
        <v>19466</v>
      </c>
    </row>
    <row r="2878" spans="1:6" ht="30" customHeight="1">
      <c r="A2878" s="447">
        <v>97525</v>
      </c>
      <c r="B2878" s="448" t="s">
        <v>19469</v>
      </c>
      <c r="C2878" s="449" t="s">
        <v>2570</v>
      </c>
      <c r="D2878" s="450">
        <v>116.74000000000001</v>
      </c>
      <c r="E2878" s="450">
        <v>13.84</v>
      </c>
      <c r="F2878" s="450" t="s">
        <v>19470</v>
      </c>
    </row>
    <row r="2879" spans="1:6" ht="30" customHeight="1">
      <c r="A2879" s="447">
        <v>97527</v>
      </c>
      <c r="B2879" s="448" t="s">
        <v>19473</v>
      </c>
      <c r="C2879" s="449" t="s">
        <v>2570</v>
      </c>
      <c r="D2879" s="450">
        <v>293.87</v>
      </c>
      <c r="E2879" s="450">
        <v>16.11</v>
      </c>
      <c r="F2879" s="450" t="s">
        <v>19474</v>
      </c>
    </row>
    <row r="2880" spans="1:6" ht="30" customHeight="1">
      <c r="A2880" s="447">
        <v>97546</v>
      </c>
      <c r="B2880" s="448" t="s">
        <v>19495</v>
      </c>
      <c r="C2880" s="449" t="s">
        <v>2570</v>
      </c>
      <c r="D2880" s="450">
        <v>11.989999999999998</v>
      </c>
      <c r="E2880" s="450">
        <v>7.73</v>
      </c>
      <c r="F2880" s="450" t="s">
        <v>19496</v>
      </c>
    </row>
    <row r="2881" spans="1:6" ht="30" customHeight="1">
      <c r="A2881" s="447">
        <v>97548</v>
      </c>
      <c r="B2881" s="448" t="s">
        <v>19498</v>
      </c>
      <c r="C2881" s="449" t="s">
        <v>2570</v>
      </c>
      <c r="D2881" s="450">
        <v>17.060000000000002</v>
      </c>
      <c r="E2881" s="450">
        <v>13.13</v>
      </c>
      <c r="F2881" s="450" t="s">
        <v>19499</v>
      </c>
    </row>
    <row r="2882" spans="1:6" ht="30" customHeight="1">
      <c r="A2882" s="447">
        <v>97550</v>
      </c>
      <c r="B2882" s="448" t="s">
        <v>19501</v>
      </c>
      <c r="C2882" s="449" t="s">
        <v>2570</v>
      </c>
      <c r="D2882" s="450">
        <v>26.759999999999998</v>
      </c>
      <c r="E2882" s="450">
        <v>25.43</v>
      </c>
      <c r="F2882" s="450" t="s">
        <v>19502</v>
      </c>
    </row>
    <row r="2883" spans="1:6" ht="30" customHeight="1">
      <c r="A2883" s="447">
        <v>97434</v>
      </c>
      <c r="B2883" s="448" t="s">
        <v>19346</v>
      </c>
      <c r="C2883" s="449" t="s">
        <v>2570</v>
      </c>
      <c r="D2883" s="450">
        <v>46.620000000000005</v>
      </c>
      <c r="E2883" s="450">
        <v>14.87</v>
      </c>
      <c r="F2883" s="450" t="s">
        <v>19347</v>
      </c>
    </row>
    <row r="2884" spans="1:6" ht="30" customHeight="1">
      <c r="A2884" s="447">
        <v>97436</v>
      </c>
      <c r="B2884" s="448" t="s">
        <v>19350</v>
      </c>
      <c r="C2884" s="449" t="s">
        <v>2570</v>
      </c>
      <c r="D2884" s="450">
        <v>55.53</v>
      </c>
      <c r="E2884" s="450">
        <v>17.11</v>
      </c>
      <c r="F2884" s="450" t="s">
        <v>19351</v>
      </c>
    </row>
    <row r="2885" spans="1:6" ht="30" customHeight="1">
      <c r="A2885" s="447">
        <v>97438</v>
      </c>
      <c r="B2885" s="448" t="s">
        <v>19354</v>
      </c>
      <c r="C2885" s="449" t="s">
        <v>2570</v>
      </c>
      <c r="D2885" s="450">
        <v>63.510000000000005</v>
      </c>
      <c r="E2885" s="450">
        <v>19.41</v>
      </c>
      <c r="F2885" s="450" t="s">
        <v>19355</v>
      </c>
    </row>
    <row r="2886" spans="1:6" ht="30" customHeight="1">
      <c r="A2886" s="447">
        <v>97453</v>
      </c>
      <c r="B2886" s="448" t="s">
        <v>19374</v>
      </c>
      <c r="C2886" s="449" t="s">
        <v>2570</v>
      </c>
      <c r="D2886" s="450">
        <v>73.3</v>
      </c>
      <c r="E2886" s="450">
        <v>33.950000000000003</v>
      </c>
      <c r="F2886" s="450" t="s">
        <v>19375</v>
      </c>
    </row>
    <row r="2887" spans="1:6" ht="30" customHeight="1">
      <c r="A2887" s="447">
        <v>97455</v>
      </c>
      <c r="B2887" s="448" t="s">
        <v>19378</v>
      </c>
      <c r="C2887" s="449" t="s">
        <v>2570</v>
      </c>
      <c r="D2887" s="450">
        <v>133.41999999999999</v>
      </c>
      <c r="E2887" s="450">
        <v>37.520000000000003</v>
      </c>
      <c r="F2887" s="450" t="s">
        <v>19379</v>
      </c>
    </row>
    <row r="2888" spans="1:6" ht="30" customHeight="1">
      <c r="A2888" s="447">
        <v>97457</v>
      </c>
      <c r="B2888" s="448" t="s">
        <v>19382</v>
      </c>
      <c r="C2888" s="449" t="s">
        <v>2570</v>
      </c>
      <c r="D2888" s="450">
        <v>266.15999999999997</v>
      </c>
      <c r="E2888" s="450">
        <v>41.11</v>
      </c>
      <c r="F2888" s="450" t="s">
        <v>13873</v>
      </c>
    </row>
    <row r="2889" spans="1:6" ht="30" customHeight="1">
      <c r="A2889" s="447">
        <v>97480</v>
      </c>
      <c r="B2889" s="448" t="s">
        <v>19409</v>
      </c>
      <c r="C2889" s="449" t="s">
        <v>2570</v>
      </c>
      <c r="D2889" s="450">
        <v>21.310000000000002</v>
      </c>
      <c r="E2889" s="450">
        <v>10.01</v>
      </c>
      <c r="F2889" s="450" t="s">
        <v>14340</v>
      </c>
    </row>
    <row r="2890" spans="1:6" ht="30" customHeight="1">
      <c r="A2890" s="447">
        <v>97482</v>
      </c>
      <c r="B2890" s="448" t="s">
        <v>19411</v>
      </c>
      <c r="C2890" s="449" t="s">
        <v>2570</v>
      </c>
      <c r="D2890" s="450">
        <v>31.63</v>
      </c>
      <c r="E2890" s="450">
        <v>12.8</v>
      </c>
      <c r="F2890" s="450" t="s">
        <v>17282</v>
      </c>
    </row>
    <row r="2891" spans="1:6" ht="30" customHeight="1">
      <c r="A2891" s="447">
        <v>97484</v>
      </c>
      <c r="B2891" s="448" t="s">
        <v>19414</v>
      </c>
      <c r="C2891" s="449" t="s">
        <v>2570</v>
      </c>
      <c r="D2891" s="450">
        <v>45.15</v>
      </c>
      <c r="E2891" s="450">
        <v>15.96</v>
      </c>
      <c r="F2891" s="450" t="s">
        <v>19413</v>
      </c>
    </row>
    <row r="2892" spans="1:6" ht="30" customHeight="1">
      <c r="A2892" s="447">
        <v>97486</v>
      </c>
      <c r="B2892" s="448" t="s">
        <v>19417</v>
      </c>
      <c r="C2892" s="449" t="s">
        <v>2570</v>
      </c>
      <c r="D2892" s="450">
        <v>68.31</v>
      </c>
      <c r="E2892" s="450">
        <v>19.93</v>
      </c>
      <c r="F2892" s="450" t="s">
        <v>14992</v>
      </c>
    </row>
    <row r="2893" spans="1:6" ht="30" customHeight="1">
      <c r="A2893" s="447">
        <v>97488</v>
      </c>
      <c r="B2893" s="448" t="s">
        <v>19419</v>
      </c>
      <c r="C2893" s="449" t="s">
        <v>2570</v>
      </c>
      <c r="D2893" s="450">
        <v>129.25</v>
      </c>
      <c r="E2893" s="450">
        <v>25.93</v>
      </c>
      <c r="F2893" s="450" t="s">
        <v>19420</v>
      </c>
    </row>
    <row r="2894" spans="1:6" ht="30" customHeight="1">
      <c r="A2894" s="447">
        <v>97490</v>
      </c>
      <c r="B2894" s="448" t="s">
        <v>19423</v>
      </c>
      <c r="C2894" s="449" t="s">
        <v>2570</v>
      </c>
      <c r="D2894" s="450">
        <v>262.83999999999997</v>
      </c>
      <c r="E2894" s="450">
        <v>31.87</v>
      </c>
      <c r="F2894" s="450" t="s">
        <v>19424</v>
      </c>
    </row>
    <row r="2895" spans="1:6" ht="30" customHeight="1">
      <c r="A2895" s="447">
        <v>97518</v>
      </c>
      <c r="B2895" s="448" t="s">
        <v>19459</v>
      </c>
      <c r="C2895" s="449" t="s">
        <v>2570</v>
      </c>
      <c r="D2895" s="450">
        <v>20.459999999999997</v>
      </c>
      <c r="E2895" s="450">
        <v>7.78</v>
      </c>
      <c r="F2895" s="450" t="s">
        <v>19458</v>
      </c>
    </row>
    <row r="2896" spans="1:6" ht="30" customHeight="1">
      <c r="A2896" s="447">
        <v>97520</v>
      </c>
      <c r="B2896" s="448" t="s">
        <v>19461</v>
      </c>
      <c r="C2896" s="449" t="s">
        <v>2570</v>
      </c>
      <c r="D2896" s="450">
        <v>30.21</v>
      </c>
      <c r="E2896" s="450">
        <v>8.82</v>
      </c>
      <c r="F2896" s="450" t="s">
        <v>12713</v>
      </c>
    </row>
    <row r="2897" spans="1:6" ht="30" customHeight="1">
      <c r="A2897" s="447">
        <v>97522</v>
      </c>
      <c r="B2897" s="448" t="s">
        <v>19464</v>
      </c>
      <c r="C2897" s="449" t="s">
        <v>2570</v>
      </c>
      <c r="D2897" s="450">
        <v>43.040000000000006</v>
      </c>
      <c r="E2897" s="450">
        <v>10.02</v>
      </c>
      <c r="F2897" s="450" t="s">
        <v>19463</v>
      </c>
    </row>
    <row r="2898" spans="1:6" ht="30" customHeight="1">
      <c r="A2898" s="447">
        <v>97524</v>
      </c>
      <c r="B2898" s="448" t="s">
        <v>19467</v>
      </c>
      <c r="C2898" s="449" t="s">
        <v>2570</v>
      </c>
      <c r="D2898" s="450">
        <v>65.31</v>
      </c>
      <c r="E2898" s="450">
        <v>11.56</v>
      </c>
      <c r="F2898" s="450" t="s">
        <v>19468</v>
      </c>
    </row>
    <row r="2899" spans="1:6" ht="30" customHeight="1">
      <c r="A2899" s="447">
        <v>97526</v>
      </c>
      <c r="B2899" s="448" t="s">
        <v>19471</v>
      </c>
      <c r="C2899" s="449" t="s">
        <v>2570</v>
      </c>
      <c r="D2899" s="450">
        <v>124.91</v>
      </c>
      <c r="E2899" s="450">
        <v>13.84</v>
      </c>
      <c r="F2899" s="450" t="s">
        <v>19472</v>
      </c>
    </row>
    <row r="2900" spans="1:6" ht="30" customHeight="1">
      <c r="A2900" s="447">
        <v>97528</v>
      </c>
      <c r="B2900" s="448" t="s">
        <v>19475</v>
      </c>
      <c r="C2900" s="449" t="s">
        <v>2570</v>
      </c>
      <c r="D2900" s="450">
        <v>257.19</v>
      </c>
      <c r="E2900" s="450">
        <v>16.11</v>
      </c>
      <c r="F2900" s="450" t="s">
        <v>19476</v>
      </c>
    </row>
    <row r="2901" spans="1:6" ht="30" customHeight="1">
      <c r="A2901" s="447">
        <v>97547</v>
      </c>
      <c r="B2901" s="448" t="s">
        <v>19497</v>
      </c>
      <c r="C2901" s="449" t="s">
        <v>2570</v>
      </c>
      <c r="D2901" s="450">
        <v>11.989999999999998</v>
      </c>
      <c r="E2901" s="450">
        <v>7.73</v>
      </c>
      <c r="F2901" s="450" t="s">
        <v>19496</v>
      </c>
    </row>
    <row r="2902" spans="1:6" ht="30" customHeight="1">
      <c r="A2902" s="447">
        <v>97549</v>
      </c>
      <c r="B2902" s="448" t="s">
        <v>19500</v>
      </c>
      <c r="C2902" s="449" t="s">
        <v>2570</v>
      </c>
      <c r="D2902" s="450">
        <v>17.060000000000002</v>
      </c>
      <c r="E2902" s="450">
        <v>13.13</v>
      </c>
      <c r="F2902" s="450" t="s">
        <v>19499</v>
      </c>
    </row>
    <row r="2903" spans="1:6" ht="30" customHeight="1">
      <c r="A2903" s="447">
        <v>97551</v>
      </c>
      <c r="B2903" s="448" t="s">
        <v>19503</v>
      </c>
      <c r="C2903" s="449" t="s">
        <v>2570</v>
      </c>
      <c r="D2903" s="450">
        <v>26.759999999999998</v>
      </c>
      <c r="E2903" s="450">
        <v>25.43</v>
      </c>
      <c r="F2903" s="450" t="s">
        <v>19502</v>
      </c>
    </row>
    <row r="2904" spans="1:6" ht="30" customHeight="1">
      <c r="A2904" s="447">
        <v>92693</v>
      </c>
      <c r="B2904" s="448" t="s">
        <v>3362</v>
      </c>
      <c r="C2904" s="449" t="s">
        <v>2570</v>
      </c>
      <c r="D2904" s="450">
        <v>5.6599999999999993</v>
      </c>
      <c r="E2904" s="450">
        <v>4.88</v>
      </c>
      <c r="F2904" s="450" t="s">
        <v>12467</v>
      </c>
    </row>
    <row r="2905" spans="1:6" ht="30" customHeight="1">
      <c r="A2905" s="447">
        <v>97537</v>
      </c>
      <c r="B2905" s="448" t="s">
        <v>19488</v>
      </c>
      <c r="C2905" s="449" t="s">
        <v>2570</v>
      </c>
      <c r="D2905" s="450">
        <v>8.77</v>
      </c>
      <c r="E2905" s="450">
        <v>5.13</v>
      </c>
      <c r="F2905" s="450" t="s">
        <v>19489</v>
      </c>
    </row>
    <row r="2906" spans="1:6" ht="30" customHeight="1">
      <c r="A2906" s="447">
        <v>92695</v>
      </c>
      <c r="B2906" s="448" t="s">
        <v>3364</v>
      </c>
      <c r="C2906" s="449" t="s">
        <v>2570</v>
      </c>
      <c r="D2906" s="450">
        <v>8.4199999999999982</v>
      </c>
      <c r="E2906" s="450">
        <v>8.3000000000000007</v>
      </c>
      <c r="F2906" s="450" t="s">
        <v>18836</v>
      </c>
    </row>
    <row r="2907" spans="1:6" ht="30" customHeight="1">
      <c r="A2907" s="447">
        <v>97540</v>
      </c>
      <c r="B2907" s="448" t="s">
        <v>19490</v>
      </c>
      <c r="C2907" s="449" t="s">
        <v>2570</v>
      </c>
      <c r="D2907" s="450">
        <v>10.89</v>
      </c>
      <c r="E2907" s="450">
        <v>8.84</v>
      </c>
      <c r="F2907" s="450" t="s">
        <v>12497</v>
      </c>
    </row>
    <row r="2908" spans="1:6" ht="30" customHeight="1">
      <c r="A2908" s="447">
        <v>92697</v>
      </c>
      <c r="B2908" s="448" t="s">
        <v>3366</v>
      </c>
      <c r="C2908" s="449" t="s">
        <v>2570</v>
      </c>
      <c r="D2908" s="450">
        <v>13.620000000000001</v>
      </c>
      <c r="E2908" s="450">
        <v>13.43</v>
      </c>
      <c r="F2908" s="450" t="s">
        <v>18099</v>
      </c>
    </row>
    <row r="2909" spans="1:6" ht="30" customHeight="1">
      <c r="A2909" s="447">
        <v>97543</v>
      </c>
      <c r="B2909" s="448" t="s">
        <v>19492</v>
      </c>
      <c r="C2909" s="449" t="s">
        <v>2570</v>
      </c>
      <c r="D2909" s="450">
        <v>16.580000000000002</v>
      </c>
      <c r="E2909" s="450">
        <v>17.05</v>
      </c>
      <c r="F2909" s="450" t="s">
        <v>18190</v>
      </c>
    </row>
    <row r="2910" spans="1:6" ht="30" customHeight="1">
      <c r="A2910" s="447">
        <v>97461</v>
      </c>
      <c r="B2910" s="448" t="s">
        <v>19389</v>
      </c>
      <c r="C2910" s="449" t="s">
        <v>2570</v>
      </c>
      <c r="D2910" s="450">
        <v>13.04</v>
      </c>
      <c r="E2910" s="450">
        <v>6.71</v>
      </c>
      <c r="F2910" s="450" t="s">
        <v>19390</v>
      </c>
    </row>
    <row r="2911" spans="1:6" ht="30" customHeight="1">
      <c r="A2911" s="447">
        <v>97499</v>
      </c>
      <c r="B2911" s="448" t="s">
        <v>19436</v>
      </c>
      <c r="C2911" s="449" t="s">
        <v>2570</v>
      </c>
      <c r="D2911" s="450">
        <v>12.52</v>
      </c>
      <c r="E2911" s="450">
        <v>5.18</v>
      </c>
      <c r="F2911" s="450" t="s">
        <v>15007</v>
      </c>
    </row>
    <row r="2912" spans="1:6" ht="30" customHeight="1">
      <c r="A2912" s="447">
        <v>97464</v>
      </c>
      <c r="B2912" s="448" t="s">
        <v>19392</v>
      </c>
      <c r="C2912" s="449" t="s">
        <v>2570</v>
      </c>
      <c r="D2912" s="450">
        <v>19.22</v>
      </c>
      <c r="E2912" s="450">
        <v>8.61</v>
      </c>
      <c r="F2912" s="450" t="s">
        <v>18322</v>
      </c>
    </row>
    <row r="2913" spans="1:6" ht="30" customHeight="1">
      <c r="A2913" s="447">
        <v>97502</v>
      </c>
      <c r="B2913" s="448" t="s">
        <v>19438</v>
      </c>
      <c r="C2913" s="449" t="s">
        <v>2570</v>
      </c>
      <c r="D2913" s="450">
        <v>18.29</v>
      </c>
      <c r="E2913" s="450">
        <v>5.74</v>
      </c>
      <c r="F2913" s="450" t="s">
        <v>19439</v>
      </c>
    </row>
    <row r="2914" spans="1:6" ht="30" customHeight="1">
      <c r="A2914" s="447">
        <v>97467</v>
      </c>
      <c r="B2914" s="448" t="s">
        <v>19394</v>
      </c>
      <c r="C2914" s="449" t="s">
        <v>2570</v>
      </c>
      <c r="D2914" s="450">
        <v>24.560000000000002</v>
      </c>
      <c r="E2914" s="450">
        <v>10.65</v>
      </c>
      <c r="F2914" s="450" t="s">
        <v>19395</v>
      </c>
    </row>
    <row r="2915" spans="1:6" ht="30" customHeight="1">
      <c r="A2915" s="447">
        <v>97505</v>
      </c>
      <c r="B2915" s="448" t="s">
        <v>19441</v>
      </c>
      <c r="C2915" s="449" t="s">
        <v>2570</v>
      </c>
      <c r="D2915" s="450">
        <v>23.15</v>
      </c>
      <c r="E2915" s="450">
        <v>6.71</v>
      </c>
      <c r="F2915" s="450" t="s">
        <v>19442</v>
      </c>
    </row>
    <row r="2916" spans="1:6" ht="30" customHeight="1">
      <c r="A2916" s="447">
        <v>92345</v>
      </c>
      <c r="B2916" s="448" t="s">
        <v>4104</v>
      </c>
      <c r="C2916" s="449" t="s">
        <v>2570</v>
      </c>
      <c r="D2916" s="450">
        <v>29.209999999999997</v>
      </c>
      <c r="E2916" s="450">
        <v>17.91</v>
      </c>
      <c r="F2916" s="450" t="s">
        <v>18776</v>
      </c>
    </row>
    <row r="2917" spans="1:6" ht="30" customHeight="1">
      <c r="A2917" s="447">
        <v>97443</v>
      </c>
      <c r="B2917" s="448" t="s">
        <v>19361</v>
      </c>
      <c r="C2917" s="449" t="s">
        <v>2570</v>
      </c>
      <c r="D2917" s="450">
        <v>40.68</v>
      </c>
      <c r="E2917" s="450">
        <v>22.65</v>
      </c>
      <c r="F2917" s="450" t="s">
        <v>19362</v>
      </c>
    </row>
    <row r="2918" spans="1:6" ht="30" customHeight="1">
      <c r="A2918" s="447">
        <v>97470</v>
      </c>
      <c r="B2918" s="448" t="s">
        <v>19398</v>
      </c>
      <c r="C2918" s="449" t="s">
        <v>2570</v>
      </c>
      <c r="D2918" s="450">
        <v>37.340000000000003</v>
      </c>
      <c r="E2918" s="450">
        <v>13.3</v>
      </c>
      <c r="F2918" s="450" t="s">
        <v>19399</v>
      </c>
    </row>
    <row r="2919" spans="1:6" ht="30" customHeight="1">
      <c r="A2919" s="447">
        <v>97508</v>
      </c>
      <c r="B2919" s="448" t="s">
        <v>19445</v>
      </c>
      <c r="C2919" s="449" t="s">
        <v>2570</v>
      </c>
      <c r="D2919" s="450">
        <v>35.319999999999993</v>
      </c>
      <c r="E2919" s="450">
        <v>7.73</v>
      </c>
      <c r="F2919" s="450" t="s">
        <v>19446</v>
      </c>
    </row>
    <row r="2920" spans="1:6" ht="30" customHeight="1">
      <c r="A2920" s="447">
        <v>92347</v>
      </c>
      <c r="B2920" s="448" t="s">
        <v>4106</v>
      </c>
      <c r="C2920" s="449" t="s">
        <v>2570</v>
      </c>
      <c r="D2920" s="450">
        <v>48.120000000000005</v>
      </c>
      <c r="E2920" s="450">
        <v>19.440000000000001</v>
      </c>
      <c r="F2920" s="450" t="s">
        <v>18778</v>
      </c>
    </row>
    <row r="2921" spans="1:6" ht="30" customHeight="1">
      <c r="A2921" s="447">
        <v>97446</v>
      </c>
      <c r="B2921" s="448" t="s">
        <v>19365</v>
      </c>
      <c r="C2921" s="449" t="s">
        <v>2570</v>
      </c>
      <c r="D2921" s="450">
        <v>92.32</v>
      </c>
      <c r="E2921" s="450">
        <v>25.01</v>
      </c>
      <c r="F2921" s="450" t="s">
        <v>19366</v>
      </c>
    </row>
    <row r="2922" spans="1:6" ht="30" customHeight="1">
      <c r="A2922" s="447">
        <v>97474</v>
      </c>
      <c r="B2922" s="448" t="s">
        <v>19401</v>
      </c>
      <c r="C2922" s="449" t="s">
        <v>2570</v>
      </c>
      <c r="D2922" s="450">
        <v>71.42</v>
      </c>
      <c r="E2922" s="450">
        <v>17.28</v>
      </c>
      <c r="F2922" s="450" t="s">
        <v>12892</v>
      </c>
    </row>
    <row r="2923" spans="1:6" ht="30" customHeight="1">
      <c r="A2923" s="447">
        <v>97511</v>
      </c>
      <c r="B2923" s="448" t="s">
        <v>19449</v>
      </c>
      <c r="C2923" s="449" t="s">
        <v>2570</v>
      </c>
      <c r="D2923" s="450">
        <v>68.58</v>
      </c>
      <c r="E2923" s="450">
        <v>9.23</v>
      </c>
      <c r="F2923" s="450" t="s">
        <v>19450</v>
      </c>
    </row>
    <row r="2924" spans="1:6" ht="30" customHeight="1">
      <c r="A2924" s="447">
        <v>92349</v>
      </c>
      <c r="B2924" s="448" t="s">
        <v>4108</v>
      </c>
      <c r="C2924" s="449" t="s">
        <v>2570</v>
      </c>
      <c r="D2924" s="450">
        <v>69.259999999999991</v>
      </c>
      <c r="E2924" s="450">
        <v>20.98</v>
      </c>
      <c r="F2924" s="450" t="s">
        <v>18780</v>
      </c>
    </row>
    <row r="2925" spans="1:6" ht="30" customHeight="1">
      <c r="A2925" s="447">
        <v>97449</v>
      </c>
      <c r="B2925" s="448" t="s">
        <v>19368</v>
      </c>
      <c r="C2925" s="449" t="s">
        <v>2570</v>
      </c>
      <c r="D2925" s="450">
        <v>98.149999999999991</v>
      </c>
      <c r="E2925" s="450">
        <v>27.42</v>
      </c>
      <c r="F2925" s="450" t="s">
        <v>19369</v>
      </c>
    </row>
    <row r="2926" spans="1:6" ht="30" customHeight="1">
      <c r="A2926" s="447">
        <v>97477</v>
      </c>
      <c r="B2926" s="448" t="s">
        <v>19404</v>
      </c>
      <c r="C2926" s="449" t="s">
        <v>2570</v>
      </c>
      <c r="D2926" s="450">
        <v>95.91</v>
      </c>
      <c r="E2926" s="450">
        <v>21.3</v>
      </c>
      <c r="F2926" s="450" t="s">
        <v>19405</v>
      </c>
    </row>
    <row r="2927" spans="1:6" ht="30" customHeight="1">
      <c r="A2927" s="447">
        <v>97514</v>
      </c>
      <c r="B2927" s="448" t="s">
        <v>19453</v>
      </c>
      <c r="C2927" s="449" t="s">
        <v>2570</v>
      </c>
      <c r="D2927" s="450">
        <v>92.17</v>
      </c>
      <c r="E2927" s="450">
        <v>10.73</v>
      </c>
      <c r="F2927" s="450" t="s">
        <v>19454</v>
      </c>
    </row>
    <row r="2928" spans="1:6" ht="15" customHeight="1">
      <c r="A2928" s="447">
        <v>72619</v>
      </c>
      <c r="B2928" s="448" t="s">
        <v>4090</v>
      </c>
      <c r="C2928" s="449" t="s">
        <v>2570</v>
      </c>
      <c r="D2928" s="450">
        <v>99.919999999999987</v>
      </c>
      <c r="E2928" s="450">
        <v>11.04</v>
      </c>
      <c r="F2928" s="450" t="s">
        <v>18552</v>
      </c>
    </row>
    <row r="2929" spans="1:6" ht="15" customHeight="1">
      <c r="A2929" s="447">
        <v>72620</v>
      </c>
      <c r="B2929" s="448" t="s">
        <v>4091</v>
      </c>
      <c r="C2929" s="449" t="s">
        <v>2570</v>
      </c>
      <c r="D2929" s="450">
        <v>179.61999999999998</v>
      </c>
      <c r="E2929" s="450">
        <v>13.8</v>
      </c>
      <c r="F2929" s="450" t="s">
        <v>18553</v>
      </c>
    </row>
    <row r="2930" spans="1:6" ht="15" customHeight="1">
      <c r="A2930" s="447">
        <v>72621</v>
      </c>
      <c r="B2930" s="448" t="s">
        <v>4092</v>
      </c>
      <c r="C2930" s="449" t="s">
        <v>2570</v>
      </c>
      <c r="D2930" s="450">
        <v>293.87</v>
      </c>
      <c r="E2930" s="450">
        <v>16.55</v>
      </c>
      <c r="F2930" s="450" t="s">
        <v>18554</v>
      </c>
    </row>
    <row r="2931" spans="1:6" ht="30" customHeight="1">
      <c r="A2931" s="447">
        <v>92953</v>
      </c>
      <c r="B2931" s="448" t="s">
        <v>3032</v>
      </c>
      <c r="C2931" s="449" t="s">
        <v>2570</v>
      </c>
      <c r="D2931" s="450">
        <v>9.259999999999998</v>
      </c>
      <c r="E2931" s="450">
        <v>8.3000000000000007</v>
      </c>
      <c r="F2931" s="450" t="s">
        <v>18591</v>
      </c>
    </row>
    <row r="2932" spans="1:6" ht="30" customHeight="1">
      <c r="A2932" s="447">
        <v>97541</v>
      </c>
      <c r="B2932" s="448" t="s">
        <v>19491</v>
      </c>
      <c r="C2932" s="449" t="s">
        <v>2570</v>
      </c>
      <c r="D2932" s="450">
        <v>8.6800000000000015</v>
      </c>
      <c r="E2932" s="450">
        <v>8.8699999999999992</v>
      </c>
      <c r="F2932" s="450" t="s">
        <v>13106</v>
      </c>
    </row>
    <row r="2933" spans="1:6" ht="30" customHeight="1">
      <c r="A2933" s="447">
        <v>97544</v>
      </c>
      <c r="B2933" s="448" t="s">
        <v>19493</v>
      </c>
      <c r="C2933" s="449" t="s">
        <v>2570</v>
      </c>
      <c r="D2933" s="450">
        <v>13.93</v>
      </c>
      <c r="E2933" s="450">
        <v>17.07</v>
      </c>
      <c r="F2933" s="450" t="s">
        <v>19494</v>
      </c>
    </row>
    <row r="2934" spans="1:6" ht="30" customHeight="1">
      <c r="A2934" s="447">
        <v>97462</v>
      </c>
      <c r="B2934" s="448" t="s">
        <v>19391</v>
      </c>
      <c r="C2934" s="449" t="s">
        <v>2570</v>
      </c>
      <c r="D2934" s="450">
        <v>10.400000000000002</v>
      </c>
      <c r="E2934" s="450">
        <v>6.72</v>
      </c>
      <c r="F2934" s="450" t="s">
        <v>16800</v>
      </c>
    </row>
    <row r="2935" spans="1:6" ht="30" customHeight="1">
      <c r="A2935" s="447">
        <v>97500</v>
      </c>
      <c r="B2935" s="448" t="s">
        <v>19437</v>
      </c>
      <c r="C2935" s="449" t="s">
        <v>2570</v>
      </c>
      <c r="D2935" s="450">
        <v>9.870000000000001</v>
      </c>
      <c r="E2935" s="450">
        <v>5.2</v>
      </c>
      <c r="F2935" s="450" t="s">
        <v>12750</v>
      </c>
    </row>
    <row r="2936" spans="1:6" ht="30" customHeight="1">
      <c r="A2936" s="447">
        <v>97465</v>
      </c>
      <c r="B2936" s="448" t="s">
        <v>19393</v>
      </c>
      <c r="C2936" s="449" t="s">
        <v>2570</v>
      </c>
      <c r="D2936" s="450">
        <v>23.66</v>
      </c>
      <c r="E2936" s="450">
        <v>8.59</v>
      </c>
      <c r="F2936" s="450" t="s">
        <v>14044</v>
      </c>
    </row>
    <row r="2937" spans="1:6" ht="30" customHeight="1">
      <c r="A2937" s="447">
        <v>97503</v>
      </c>
      <c r="B2937" s="448" t="s">
        <v>19440</v>
      </c>
      <c r="C2937" s="449" t="s">
        <v>2570</v>
      </c>
      <c r="D2937" s="450">
        <v>22.76</v>
      </c>
      <c r="E2937" s="450">
        <v>5.88</v>
      </c>
      <c r="F2937" s="450" t="s">
        <v>11463</v>
      </c>
    </row>
    <row r="2938" spans="1:6" ht="45" customHeight="1">
      <c r="A2938" s="447">
        <v>97468</v>
      </c>
      <c r="B2938" s="448" t="s">
        <v>19396</v>
      </c>
      <c r="C2938" s="449" t="s">
        <v>2570</v>
      </c>
      <c r="D2938" s="450">
        <v>30.240000000000002</v>
      </c>
      <c r="E2938" s="450">
        <v>10.64</v>
      </c>
      <c r="F2938" s="450" t="s">
        <v>19397</v>
      </c>
    </row>
    <row r="2939" spans="1:6" ht="45" customHeight="1">
      <c r="A2939" s="447">
        <v>97506</v>
      </c>
      <c r="B2939" s="448" t="s">
        <v>19443</v>
      </c>
      <c r="C2939" s="449" t="s">
        <v>2570</v>
      </c>
      <c r="D2939" s="450">
        <v>28.830000000000002</v>
      </c>
      <c r="E2939" s="450">
        <v>6.7</v>
      </c>
      <c r="F2939" s="450" t="s">
        <v>19444</v>
      </c>
    </row>
    <row r="2940" spans="1:6" ht="30" customHeight="1">
      <c r="A2940" s="447">
        <v>92907</v>
      </c>
      <c r="B2940" s="448" t="s">
        <v>18854</v>
      </c>
      <c r="C2940" s="449" t="s">
        <v>2570</v>
      </c>
      <c r="D2940" s="450">
        <v>31.660000000000004</v>
      </c>
      <c r="E2940" s="450">
        <v>17.899999999999999</v>
      </c>
      <c r="F2940" s="450" t="s">
        <v>12953</v>
      </c>
    </row>
    <row r="2941" spans="1:6" ht="30" customHeight="1">
      <c r="A2941" s="447">
        <v>97471</v>
      </c>
      <c r="B2941" s="448" t="s">
        <v>19400</v>
      </c>
      <c r="C2941" s="449" t="s">
        <v>2570</v>
      </c>
      <c r="D2941" s="450">
        <v>46.31</v>
      </c>
      <c r="E2941" s="450">
        <v>13.29</v>
      </c>
      <c r="F2941" s="450" t="s">
        <v>14115</v>
      </c>
    </row>
    <row r="2942" spans="1:6" ht="30" customHeight="1">
      <c r="A2942" s="447">
        <v>97509</v>
      </c>
      <c r="B2942" s="448" t="s">
        <v>19447</v>
      </c>
      <c r="C2942" s="449" t="s">
        <v>2570</v>
      </c>
      <c r="D2942" s="450">
        <v>44.29</v>
      </c>
      <c r="E2942" s="450">
        <v>7.72</v>
      </c>
      <c r="F2942" s="450" t="s">
        <v>19448</v>
      </c>
    </row>
    <row r="2943" spans="1:6" ht="30" customHeight="1">
      <c r="A2943" s="447">
        <v>92908</v>
      </c>
      <c r="B2943" s="448" t="s">
        <v>18855</v>
      </c>
      <c r="C2943" s="449" t="s">
        <v>2570</v>
      </c>
      <c r="D2943" s="450">
        <v>31.660000000000004</v>
      </c>
      <c r="E2943" s="450">
        <v>17.899999999999999</v>
      </c>
      <c r="F2943" s="450" t="s">
        <v>12953</v>
      </c>
    </row>
    <row r="2944" spans="1:6" ht="30" customHeight="1">
      <c r="A2944" s="447">
        <v>92909</v>
      </c>
      <c r="B2944" s="448" t="s">
        <v>3348</v>
      </c>
      <c r="C2944" s="449" t="s">
        <v>2570</v>
      </c>
      <c r="D2944" s="450">
        <v>31.660000000000004</v>
      </c>
      <c r="E2944" s="450">
        <v>17.899999999999999</v>
      </c>
      <c r="F2944" s="450" t="s">
        <v>12953</v>
      </c>
    </row>
    <row r="2945" spans="1:6" ht="30" customHeight="1">
      <c r="A2945" s="447">
        <v>92910</v>
      </c>
      <c r="B2945" s="448" t="s">
        <v>18856</v>
      </c>
      <c r="C2945" s="449" t="s">
        <v>2570</v>
      </c>
      <c r="D2945" s="450">
        <v>50.850000000000009</v>
      </c>
      <c r="E2945" s="450">
        <v>19.440000000000001</v>
      </c>
      <c r="F2945" s="450" t="s">
        <v>18857</v>
      </c>
    </row>
    <row r="2946" spans="1:6" ht="30" customHeight="1">
      <c r="A2946" s="447">
        <v>97444</v>
      </c>
      <c r="B2946" s="448" t="s">
        <v>19363</v>
      </c>
      <c r="C2946" s="449" t="s">
        <v>2570</v>
      </c>
      <c r="D2946" s="450">
        <v>49.650000000000006</v>
      </c>
      <c r="E2946" s="450">
        <v>22.64</v>
      </c>
      <c r="F2946" s="450" t="s">
        <v>19364</v>
      </c>
    </row>
    <row r="2947" spans="1:6" ht="30" customHeight="1">
      <c r="A2947" s="447">
        <v>92911</v>
      </c>
      <c r="B2947" s="448" t="s">
        <v>18858</v>
      </c>
      <c r="C2947" s="449" t="s">
        <v>2570</v>
      </c>
      <c r="D2947" s="450">
        <v>50.850000000000009</v>
      </c>
      <c r="E2947" s="450">
        <v>19.440000000000001</v>
      </c>
      <c r="F2947" s="450" t="s">
        <v>18857</v>
      </c>
    </row>
    <row r="2948" spans="1:6" ht="30" customHeight="1">
      <c r="A2948" s="447">
        <v>97447</v>
      </c>
      <c r="B2948" s="448" t="s">
        <v>19367</v>
      </c>
      <c r="C2948" s="449" t="s">
        <v>2570</v>
      </c>
      <c r="D2948" s="450">
        <v>92.32</v>
      </c>
      <c r="E2948" s="450">
        <v>25.01</v>
      </c>
      <c r="F2948" s="450" t="s">
        <v>19366</v>
      </c>
    </row>
    <row r="2949" spans="1:6" ht="30" customHeight="1">
      <c r="A2949" s="447">
        <v>97475</v>
      </c>
      <c r="B2949" s="448" t="s">
        <v>19402</v>
      </c>
      <c r="C2949" s="449" t="s">
        <v>2570</v>
      </c>
      <c r="D2949" s="450">
        <v>89.55</v>
      </c>
      <c r="E2949" s="450">
        <v>17.260000000000002</v>
      </c>
      <c r="F2949" s="450" t="s">
        <v>19403</v>
      </c>
    </row>
    <row r="2950" spans="1:6" ht="30" customHeight="1">
      <c r="A2950" s="447">
        <v>97512</v>
      </c>
      <c r="B2950" s="448" t="s">
        <v>19451</v>
      </c>
      <c r="C2950" s="449" t="s">
        <v>2570</v>
      </c>
      <c r="D2950" s="450">
        <v>86.7</v>
      </c>
      <c r="E2950" s="450">
        <v>9.2200000000000006</v>
      </c>
      <c r="F2950" s="450" t="s">
        <v>19452</v>
      </c>
    </row>
    <row r="2951" spans="1:6" ht="30" customHeight="1">
      <c r="A2951" s="447">
        <v>92912</v>
      </c>
      <c r="B2951" s="448" t="s">
        <v>18859</v>
      </c>
      <c r="C2951" s="449" t="s">
        <v>2570</v>
      </c>
      <c r="D2951" s="450">
        <v>73.349999999999994</v>
      </c>
      <c r="E2951" s="450">
        <v>19.420000000000002</v>
      </c>
      <c r="F2951" s="450" t="s">
        <v>18860</v>
      </c>
    </row>
    <row r="2952" spans="1:6" ht="30" customHeight="1">
      <c r="A2952" s="447">
        <v>92913</v>
      </c>
      <c r="B2952" s="448" t="s">
        <v>18861</v>
      </c>
      <c r="C2952" s="449" t="s">
        <v>2570</v>
      </c>
      <c r="D2952" s="450">
        <v>74.009999999999991</v>
      </c>
      <c r="E2952" s="450">
        <v>20.98</v>
      </c>
      <c r="F2952" s="450" t="s">
        <v>15696</v>
      </c>
    </row>
    <row r="2953" spans="1:6" ht="30" customHeight="1">
      <c r="A2953" s="447">
        <v>97450</v>
      </c>
      <c r="B2953" s="448" t="s">
        <v>19370</v>
      </c>
      <c r="C2953" s="449" t="s">
        <v>2570</v>
      </c>
      <c r="D2953" s="450">
        <v>122.55000000000001</v>
      </c>
      <c r="E2953" s="450">
        <v>27.41</v>
      </c>
      <c r="F2953" s="450" t="s">
        <v>19371</v>
      </c>
    </row>
    <row r="2954" spans="1:6" ht="30" customHeight="1">
      <c r="A2954" s="447">
        <v>97478</v>
      </c>
      <c r="B2954" s="448" t="s">
        <v>19406</v>
      </c>
      <c r="C2954" s="449" t="s">
        <v>2570</v>
      </c>
      <c r="D2954" s="450">
        <v>120.32</v>
      </c>
      <c r="E2954" s="450">
        <v>21.28</v>
      </c>
      <c r="F2954" s="450" t="s">
        <v>19407</v>
      </c>
    </row>
    <row r="2955" spans="1:6" ht="30" customHeight="1">
      <c r="A2955" s="447">
        <v>97515</v>
      </c>
      <c r="B2955" s="448" t="s">
        <v>19455</v>
      </c>
      <c r="C2955" s="449" t="s">
        <v>2570</v>
      </c>
      <c r="D2955" s="450">
        <v>116.57000000000001</v>
      </c>
      <c r="E2955" s="450">
        <v>10.72</v>
      </c>
      <c r="F2955" s="450" t="s">
        <v>19456</v>
      </c>
    </row>
    <row r="2956" spans="1:6" ht="30" customHeight="1">
      <c r="A2956" s="447">
        <v>92914</v>
      </c>
      <c r="B2956" s="448" t="s">
        <v>3031</v>
      </c>
      <c r="C2956" s="449" t="s">
        <v>2570</v>
      </c>
      <c r="D2956" s="450">
        <v>74.009999999999991</v>
      </c>
      <c r="E2956" s="450">
        <v>20.98</v>
      </c>
      <c r="F2956" s="450" t="s">
        <v>15696</v>
      </c>
    </row>
    <row r="2957" spans="1:6" ht="15" customHeight="1">
      <c r="A2957" s="447">
        <v>72668</v>
      </c>
      <c r="B2957" s="448" t="s">
        <v>4093</v>
      </c>
      <c r="C2957" s="449" t="s">
        <v>2570</v>
      </c>
      <c r="D2957" s="450">
        <v>124.44000000000001</v>
      </c>
      <c r="E2957" s="450">
        <v>27.11</v>
      </c>
      <c r="F2957" s="450" t="s">
        <v>18556</v>
      </c>
    </row>
    <row r="2958" spans="1:6" ht="15" customHeight="1">
      <c r="A2958" s="447">
        <v>72667</v>
      </c>
      <c r="B2958" s="448" t="s">
        <v>4094</v>
      </c>
      <c r="C2958" s="449" t="s">
        <v>2570</v>
      </c>
      <c r="D2958" s="450">
        <v>124.74</v>
      </c>
      <c r="E2958" s="450">
        <v>27.61</v>
      </c>
      <c r="F2958" s="450" t="s">
        <v>18555</v>
      </c>
    </row>
    <row r="2959" spans="1:6" ht="15" customHeight="1">
      <c r="A2959" s="447">
        <v>72669</v>
      </c>
      <c r="B2959" s="448" t="s">
        <v>4095</v>
      </c>
      <c r="C2959" s="449" t="s">
        <v>2570</v>
      </c>
      <c r="D2959" s="450">
        <v>125.82000000000001</v>
      </c>
      <c r="E2959" s="450">
        <v>30.39</v>
      </c>
      <c r="F2959" s="450" t="s">
        <v>18557</v>
      </c>
    </row>
    <row r="2960" spans="1:6" ht="30" customHeight="1">
      <c r="A2960" s="447">
        <v>92692</v>
      </c>
      <c r="B2960" s="448" t="s">
        <v>3361</v>
      </c>
      <c r="C2960" s="449" t="s">
        <v>2570</v>
      </c>
      <c r="D2960" s="450">
        <v>5.39</v>
      </c>
      <c r="E2960" s="450">
        <v>4.8899999999999997</v>
      </c>
      <c r="F2960" s="450" t="s">
        <v>13040</v>
      </c>
    </row>
    <row r="2961" spans="1:6" ht="30" customHeight="1">
      <c r="A2961" s="447">
        <v>92694</v>
      </c>
      <c r="B2961" s="448" t="s">
        <v>3363</v>
      </c>
      <c r="C2961" s="449" t="s">
        <v>2570</v>
      </c>
      <c r="D2961" s="450">
        <v>8.14</v>
      </c>
      <c r="E2961" s="450">
        <v>8.32</v>
      </c>
      <c r="F2961" s="450" t="s">
        <v>18835</v>
      </c>
    </row>
    <row r="2962" spans="1:6" ht="30" customHeight="1">
      <c r="A2962" s="447">
        <v>92696</v>
      </c>
      <c r="B2962" s="448" t="s">
        <v>3365</v>
      </c>
      <c r="C2962" s="449" t="s">
        <v>2570</v>
      </c>
      <c r="D2962" s="450">
        <v>12.440000000000001</v>
      </c>
      <c r="E2962" s="450">
        <v>13.45</v>
      </c>
      <c r="F2962" s="450" t="s">
        <v>18837</v>
      </c>
    </row>
    <row r="2963" spans="1:6" ht="30" customHeight="1">
      <c r="A2963" s="447">
        <v>92344</v>
      </c>
      <c r="B2963" s="448" t="s">
        <v>4103</v>
      </c>
      <c r="C2963" s="449" t="s">
        <v>2570</v>
      </c>
      <c r="D2963" s="450">
        <v>29.23</v>
      </c>
      <c r="E2963" s="450">
        <v>17.91</v>
      </c>
      <c r="F2963" s="450" t="s">
        <v>11778</v>
      </c>
    </row>
    <row r="2964" spans="1:6" ht="30" customHeight="1">
      <c r="A2964" s="447">
        <v>92346</v>
      </c>
      <c r="B2964" s="448" t="s">
        <v>4105</v>
      </c>
      <c r="C2964" s="449" t="s">
        <v>2570</v>
      </c>
      <c r="D2964" s="450">
        <v>41.67</v>
      </c>
      <c r="E2964" s="450">
        <v>19.45</v>
      </c>
      <c r="F2964" s="450" t="s">
        <v>18777</v>
      </c>
    </row>
    <row r="2965" spans="1:6" ht="30" customHeight="1">
      <c r="A2965" s="447">
        <v>92348</v>
      </c>
      <c r="B2965" s="448" t="s">
        <v>4107</v>
      </c>
      <c r="C2965" s="449" t="s">
        <v>2570</v>
      </c>
      <c r="D2965" s="450">
        <v>63.510000000000005</v>
      </c>
      <c r="E2965" s="450">
        <v>20.99</v>
      </c>
      <c r="F2965" s="450" t="s">
        <v>18779</v>
      </c>
    </row>
    <row r="2966" spans="1:6" ht="15" customHeight="1">
      <c r="A2966" s="447">
        <v>72681</v>
      </c>
      <c r="B2966" s="448" t="s">
        <v>4096</v>
      </c>
      <c r="C2966" s="449" t="s">
        <v>2570</v>
      </c>
      <c r="D2966" s="450">
        <v>93.74</v>
      </c>
      <c r="E2966" s="450">
        <v>13.81</v>
      </c>
      <c r="F2966" s="450" t="s">
        <v>18558</v>
      </c>
    </row>
    <row r="2967" spans="1:6" ht="15" customHeight="1">
      <c r="A2967" s="447">
        <v>72682</v>
      </c>
      <c r="B2967" s="448" t="s">
        <v>4097</v>
      </c>
      <c r="C2967" s="449" t="s">
        <v>2570</v>
      </c>
      <c r="D2967" s="450">
        <v>201.06</v>
      </c>
      <c r="E2967" s="450">
        <v>15.17</v>
      </c>
      <c r="F2967" s="450" t="s">
        <v>18559</v>
      </c>
    </row>
    <row r="2968" spans="1:6" ht="15" customHeight="1">
      <c r="A2968" s="447">
        <v>72683</v>
      </c>
      <c r="B2968" s="448" t="s">
        <v>4098</v>
      </c>
      <c r="C2968" s="449" t="s">
        <v>2570</v>
      </c>
      <c r="D2968" s="450">
        <v>330.74</v>
      </c>
      <c r="E2968" s="450">
        <v>16.55</v>
      </c>
      <c r="F2968" s="450" t="s">
        <v>18560</v>
      </c>
    </row>
    <row r="2969" spans="1:6" ht="30" customHeight="1">
      <c r="A2969" s="447">
        <v>92704</v>
      </c>
      <c r="B2969" s="448" t="s">
        <v>4129</v>
      </c>
      <c r="C2969" s="449" t="s">
        <v>2570</v>
      </c>
      <c r="D2969" s="450">
        <v>9.6800000000000015</v>
      </c>
      <c r="E2969" s="450">
        <v>9.67</v>
      </c>
      <c r="F2969" s="450" t="s">
        <v>18841</v>
      </c>
    </row>
    <row r="2970" spans="1:6" ht="30" customHeight="1">
      <c r="A2970" s="447">
        <v>97552</v>
      </c>
      <c r="B2970" s="448" t="s">
        <v>19504</v>
      </c>
      <c r="C2970" s="449" t="s">
        <v>2570</v>
      </c>
      <c r="D2970" s="450">
        <v>18.009999999999998</v>
      </c>
      <c r="E2970" s="450">
        <v>10.210000000000001</v>
      </c>
      <c r="F2970" s="450" t="s">
        <v>19505</v>
      </c>
    </row>
    <row r="2971" spans="1:6" ht="30" customHeight="1">
      <c r="A2971" s="447">
        <v>92705</v>
      </c>
      <c r="B2971" s="448" t="s">
        <v>4130</v>
      </c>
      <c r="C2971" s="449" t="s">
        <v>2570</v>
      </c>
      <c r="D2971" s="450">
        <v>14.86</v>
      </c>
      <c r="E2971" s="450">
        <v>16.510000000000002</v>
      </c>
      <c r="F2971" s="450" t="s">
        <v>12201</v>
      </c>
    </row>
    <row r="2972" spans="1:6" ht="30" customHeight="1">
      <c r="A2972" s="447">
        <v>97553</v>
      </c>
      <c r="B2972" s="448" t="s">
        <v>19506</v>
      </c>
      <c r="C2972" s="449" t="s">
        <v>2570</v>
      </c>
      <c r="D2972" s="450">
        <v>24.7</v>
      </c>
      <c r="E2972" s="450">
        <v>17.48</v>
      </c>
      <c r="F2972" s="450" t="s">
        <v>19507</v>
      </c>
    </row>
    <row r="2973" spans="1:6" ht="30" customHeight="1">
      <c r="A2973" s="447">
        <v>92706</v>
      </c>
      <c r="B2973" s="448" t="s">
        <v>4131</v>
      </c>
      <c r="C2973" s="449" t="s">
        <v>2570</v>
      </c>
      <c r="D2973" s="450">
        <v>23.95</v>
      </c>
      <c r="E2973" s="450">
        <v>26.84</v>
      </c>
      <c r="F2973" s="450" t="s">
        <v>16075</v>
      </c>
    </row>
    <row r="2974" spans="1:6" ht="30" customHeight="1">
      <c r="A2974" s="447">
        <v>97491</v>
      </c>
      <c r="B2974" s="448" t="s">
        <v>19425</v>
      </c>
      <c r="C2974" s="449" t="s">
        <v>2570</v>
      </c>
      <c r="D2974" s="450">
        <v>33.92</v>
      </c>
      <c r="E2974" s="450">
        <v>13.27</v>
      </c>
      <c r="F2974" s="450" t="s">
        <v>12680</v>
      </c>
    </row>
    <row r="2975" spans="1:6" ht="30" customHeight="1">
      <c r="A2975" s="447">
        <v>97529</v>
      </c>
      <c r="B2975" s="448" t="s">
        <v>19477</v>
      </c>
      <c r="C2975" s="449" t="s">
        <v>2570</v>
      </c>
      <c r="D2975" s="450">
        <v>32.869999999999997</v>
      </c>
      <c r="E2975" s="450">
        <v>10.29</v>
      </c>
      <c r="F2975" s="450" t="s">
        <v>16781</v>
      </c>
    </row>
    <row r="2976" spans="1:6" ht="30" customHeight="1">
      <c r="A2976" s="447">
        <v>97554</v>
      </c>
      <c r="B2976" s="448" t="s">
        <v>19508</v>
      </c>
      <c r="C2976" s="449" t="s">
        <v>2570</v>
      </c>
      <c r="D2976" s="450">
        <v>41.2</v>
      </c>
      <c r="E2976" s="450">
        <v>33.89</v>
      </c>
      <c r="F2976" s="450" t="s">
        <v>19509</v>
      </c>
    </row>
    <row r="2977" spans="1:6" ht="30" customHeight="1">
      <c r="A2977" s="447">
        <v>97492</v>
      </c>
      <c r="B2977" s="448" t="s">
        <v>19426</v>
      </c>
      <c r="C2977" s="449" t="s">
        <v>2570</v>
      </c>
      <c r="D2977" s="450">
        <v>50.8</v>
      </c>
      <c r="E2977" s="450">
        <v>17.05</v>
      </c>
      <c r="F2977" s="450" t="s">
        <v>19427</v>
      </c>
    </row>
    <row r="2978" spans="1:6" ht="30" customHeight="1">
      <c r="A2978" s="447">
        <v>97530</v>
      </c>
      <c r="B2978" s="448" t="s">
        <v>19478</v>
      </c>
      <c r="C2978" s="449" t="s">
        <v>2570</v>
      </c>
      <c r="D2978" s="450">
        <v>48.92</v>
      </c>
      <c r="E2978" s="450">
        <v>11.71</v>
      </c>
      <c r="F2978" s="450" t="s">
        <v>19479</v>
      </c>
    </row>
    <row r="2979" spans="1:6" ht="30" customHeight="1">
      <c r="A2979" s="447">
        <v>97493</v>
      </c>
      <c r="B2979" s="448" t="s">
        <v>19428</v>
      </c>
      <c r="C2979" s="449" t="s">
        <v>2570</v>
      </c>
      <c r="D2979" s="450">
        <v>65.81</v>
      </c>
      <c r="E2979" s="450">
        <v>21.27</v>
      </c>
      <c r="F2979" s="450" t="s">
        <v>19429</v>
      </c>
    </row>
    <row r="2980" spans="1:6" ht="30" customHeight="1">
      <c r="A2980" s="447">
        <v>97531</v>
      </c>
      <c r="B2980" s="448" t="s">
        <v>19480</v>
      </c>
      <c r="C2980" s="449" t="s">
        <v>2570</v>
      </c>
      <c r="D2980" s="450">
        <v>63</v>
      </c>
      <c r="E2980" s="450">
        <v>13.31</v>
      </c>
      <c r="F2980" s="450" t="s">
        <v>19481</v>
      </c>
    </row>
    <row r="2981" spans="1:6" ht="30" customHeight="1">
      <c r="A2981" s="447">
        <v>92356</v>
      </c>
      <c r="B2981" s="448" t="s">
        <v>3358</v>
      </c>
      <c r="C2981" s="449" t="s">
        <v>2570</v>
      </c>
      <c r="D2981" s="450">
        <v>55.889999999999993</v>
      </c>
      <c r="E2981" s="450">
        <v>35.71</v>
      </c>
      <c r="F2981" s="450" t="s">
        <v>18786</v>
      </c>
    </row>
    <row r="2982" spans="1:6" ht="30" customHeight="1">
      <c r="A2982" s="447">
        <v>97439</v>
      </c>
      <c r="B2982" s="448" t="s">
        <v>19356</v>
      </c>
      <c r="C2982" s="449" t="s">
        <v>2570</v>
      </c>
      <c r="D2982" s="450">
        <v>70.77</v>
      </c>
      <c r="E2982" s="450">
        <v>19.809999999999999</v>
      </c>
      <c r="F2982" s="450" t="s">
        <v>19357</v>
      </c>
    </row>
    <row r="2983" spans="1:6" ht="30" customHeight="1">
      <c r="A2983" s="447">
        <v>97458</v>
      </c>
      <c r="B2983" s="448" t="s">
        <v>19383</v>
      </c>
      <c r="C2983" s="449" t="s">
        <v>2570</v>
      </c>
      <c r="D2983" s="450">
        <v>111.64</v>
      </c>
      <c r="E2983" s="450">
        <v>45.17</v>
      </c>
      <c r="F2983" s="450" t="s">
        <v>19384</v>
      </c>
    </row>
    <row r="2984" spans="1:6" ht="30" customHeight="1">
      <c r="A2984" s="447">
        <v>97494</v>
      </c>
      <c r="B2984" s="448" t="s">
        <v>19430</v>
      </c>
      <c r="C2984" s="449" t="s">
        <v>2570</v>
      </c>
      <c r="D2984" s="450">
        <v>104.91000000000001</v>
      </c>
      <c r="E2984" s="450">
        <v>26.52</v>
      </c>
      <c r="F2984" s="450" t="s">
        <v>19431</v>
      </c>
    </row>
    <row r="2985" spans="1:6" ht="30" customHeight="1">
      <c r="A2985" s="447">
        <v>97532</v>
      </c>
      <c r="B2985" s="448" t="s">
        <v>19482</v>
      </c>
      <c r="C2985" s="449" t="s">
        <v>2570</v>
      </c>
      <c r="D2985" s="450">
        <v>100.88</v>
      </c>
      <c r="E2985" s="450">
        <v>15.39</v>
      </c>
      <c r="F2985" s="450" t="s">
        <v>19483</v>
      </c>
    </row>
    <row r="2986" spans="1:6" ht="30" customHeight="1">
      <c r="A2986" s="447">
        <v>92357</v>
      </c>
      <c r="B2986" s="448" t="s">
        <v>3359</v>
      </c>
      <c r="C2986" s="449" t="s">
        <v>2570</v>
      </c>
      <c r="D2986" s="450">
        <v>94.710000000000008</v>
      </c>
      <c r="E2986" s="450">
        <v>38.79</v>
      </c>
      <c r="F2986" s="450" t="s">
        <v>18787</v>
      </c>
    </row>
    <row r="2987" spans="1:6" ht="30" customHeight="1">
      <c r="A2987" s="447">
        <v>97440</v>
      </c>
      <c r="B2987" s="448" t="s">
        <v>19358</v>
      </c>
      <c r="C2987" s="449" t="s">
        <v>2570</v>
      </c>
      <c r="D2987" s="450">
        <v>85.49</v>
      </c>
      <c r="E2987" s="450">
        <v>22.81</v>
      </c>
      <c r="F2987" s="450" t="s">
        <v>17236</v>
      </c>
    </row>
    <row r="2988" spans="1:6" ht="30" customHeight="1">
      <c r="A2988" s="447">
        <v>97459</v>
      </c>
      <c r="B2988" s="448" t="s">
        <v>19385</v>
      </c>
      <c r="C2988" s="449" t="s">
        <v>2570</v>
      </c>
      <c r="D2988" s="450">
        <v>203.86</v>
      </c>
      <c r="E2988" s="450">
        <v>50</v>
      </c>
      <c r="F2988" s="450" t="s">
        <v>19386</v>
      </c>
    </row>
    <row r="2989" spans="1:6" ht="30" customHeight="1">
      <c r="A2989" s="447">
        <v>97495</v>
      </c>
      <c r="B2989" s="448" t="s">
        <v>19432</v>
      </c>
      <c r="C2989" s="449" t="s">
        <v>2570</v>
      </c>
      <c r="D2989" s="450">
        <v>198.29</v>
      </c>
      <c r="E2989" s="450">
        <v>34.520000000000003</v>
      </c>
      <c r="F2989" s="450" t="s">
        <v>19433</v>
      </c>
    </row>
    <row r="2990" spans="1:6" ht="30" customHeight="1">
      <c r="A2990" s="447">
        <v>97533</v>
      </c>
      <c r="B2990" s="448" t="s">
        <v>19484</v>
      </c>
      <c r="C2990" s="449" t="s">
        <v>2570</v>
      </c>
      <c r="D2990" s="450">
        <v>193.36999999999998</v>
      </c>
      <c r="E2990" s="450">
        <v>20.8</v>
      </c>
      <c r="F2990" s="450" t="s">
        <v>19485</v>
      </c>
    </row>
    <row r="2991" spans="1:6" ht="30" customHeight="1">
      <c r="A2991" s="447">
        <v>92358</v>
      </c>
      <c r="B2991" s="448" t="s">
        <v>3360</v>
      </c>
      <c r="C2991" s="449" t="s">
        <v>2570</v>
      </c>
      <c r="D2991" s="450">
        <v>122.86000000000001</v>
      </c>
      <c r="E2991" s="450">
        <v>41.91</v>
      </c>
      <c r="F2991" s="450" t="s">
        <v>18788</v>
      </c>
    </row>
    <row r="2992" spans="1:6" ht="30" customHeight="1">
      <c r="A2992" s="447">
        <v>97442</v>
      </c>
      <c r="B2992" s="448" t="s">
        <v>19359</v>
      </c>
      <c r="C2992" s="449" t="s">
        <v>2570</v>
      </c>
      <c r="D2992" s="450">
        <v>93.95</v>
      </c>
      <c r="E2992" s="450">
        <v>25.84</v>
      </c>
      <c r="F2992" s="450" t="s">
        <v>19360</v>
      </c>
    </row>
    <row r="2993" spans="1:6" ht="30" customHeight="1">
      <c r="A2993" s="447">
        <v>97460</v>
      </c>
      <c r="B2993" s="448" t="s">
        <v>19387</v>
      </c>
      <c r="C2993" s="449" t="s">
        <v>2570</v>
      </c>
      <c r="D2993" s="450">
        <v>323.05999999999995</v>
      </c>
      <c r="E2993" s="450">
        <v>54.78</v>
      </c>
      <c r="F2993" s="450" t="s">
        <v>19388</v>
      </c>
    </row>
    <row r="2994" spans="1:6" ht="30" customHeight="1">
      <c r="A2994" s="447">
        <v>97496</v>
      </c>
      <c r="B2994" s="448" t="s">
        <v>19434</v>
      </c>
      <c r="C2994" s="449" t="s">
        <v>2570</v>
      </c>
      <c r="D2994" s="450">
        <v>318.58</v>
      </c>
      <c r="E2994" s="450">
        <v>42.54</v>
      </c>
      <c r="F2994" s="450" t="s">
        <v>19435</v>
      </c>
    </row>
    <row r="2995" spans="1:6" ht="30" customHeight="1">
      <c r="A2995" s="447">
        <v>97534</v>
      </c>
      <c r="B2995" s="448" t="s">
        <v>19486</v>
      </c>
      <c r="C2995" s="449" t="s">
        <v>2570</v>
      </c>
      <c r="D2995" s="450">
        <v>311.04000000000002</v>
      </c>
      <c r="E2995" s="450">
        <v>21.51</v>
      </c>
      <c r="F2995" s="450" t="s">
        <v>19487</v>
      </c>
    </row>
    <row r="2996" spans="1:6" ht="15" customHeight="1">
      <c r="A2996" s="447">
        <v>72719</v>
      </c>
      <c r="B2996" s="448" t="s">
        <v>4099</v>
      </c>
      <c r="C2996" s="449" t="s">
        <v>2570</v>
      </c>
      <c r="D2996" s="450">
        <v>206.91</v>
      </c>
      <c r="E2996" s="450">
        <v>30.37</v>
      </c>
      <c r="F2996" s="450" t="s">
        <v>18561</v>
      </c>
    </row>
    <row r="2997" spans="1:6" ht="15" customHeight="1">
      <c r="A2997" s="447">
        <v>72720</v>
      </c>
      <c r="B2997" s="448" t="s">
        <v>4100</v>
      </c>
      <c r="C2997" s="449" t="s">
        <v>2570</v>
      </c>
      <c r="D2997" s="450">
        <v>292.15000000000003</v>
      </c>
      <c r="E2997" s="450">
        <v>34.51</v>
      </c>
      <c r="F2997" s="450" t="s">
        <v>18562</v>
      </c>
    </row>
    <row r="2998" spans="1:6" ht="15" customHeight="1">
      <c r="A2998" s="447">
        <v>72721</v>
      </c>
      <c r="B2998" s="448" t="s">
        <v>4101</v>
      </c>
      <c r="C2998" s="449" t="s">
        <v>2570</v>
      </c>
      <c r="D2998" s="450">
        <v>668.5</v>
      </c>
      <c r="E2998" s="450">
        <v>38.65</v>
      </c>
      <c r="F2998" s="450" t="s">
        <v>18563</v>
      </c>
    </row>
    <row r="2999" spans="1:6" ht="15" customHeight="1">
      <c r="A2999" s="447">
        <v>72482</v>
      </c>
      <c r="B2999" s="448" t="s">
        <v>4102</v>
      </c>
      <c r="C2999" s="449" t="s">
        <v>2570</v>
      </c>
      <c r="D2999" s="450">
        <v>240.42</v>
      </c>
      <c r="E2999" s="450">
        <v>24.85</v>
      </c>
      <c r="F2999" s="450" t="s">
        <v>18551</v>
      </c>
    </row>
    <row r="3000" spans="1:6" ht="30" customHeight="1">
      <c r="A3000" s="447">
        <v>92889</v>
      </c>
      <c r="B3000" s="448" t="s">
        <v>4132</v>
      </c>
      <c r="C3000" s="449" t="s">
        <v>2570</v>
      </c>
      <c r="D3000" s="450">
        <v>71.150000000000006</v>
      </c>
      <c r="E3000" s="450">
        <v>17.850000000000001</v>
      </c>
      <c r="F3000" s="450" t="s">
        <v>13841</v>
      </c>
    </row>
    <row r="3001" spans="1:6" ht="30" customHeight="1">
      <c r="A3001" s="447">
        <v>92890</v>
      </c>
      <c r="B3001" s="448" t="s">
        <v>4133</v>
      </c>
      <c r="C3001" s="449" t="s">
        <v>2570</v>
      </c>
      <c r="D3001" s="450">
        <v>113.71000000000001</v>
      </c>
      <c r="E3001" s="450">
        <v>19.399999999999999</v>
      </c>
      <c r="F3001" s="450" t="s">
        <v>18842</v>
      </c>
    </row>
    <row r="3002" spans="1:6" ht="30" customHeight="1">
      <c r="A3002" s="447">
        <v>92891</v>
      </c>
      <c r="B3002" s="448" t="s">
        <v>4134</v>
      </c>
      <c r="C3002" s="449" t="s">
        <v>2570</v>
      </c>
      <c r="D3002" s="450">
        <v>172.48000000000002</v>
      </c>
      <c r="E3002" s="450">
        <v>20.95</v>
      </c>
      <c r="F3002" s="450" t="s">
        <v>18843</v>
      </c>
    </row>
    <row r="3003" spans="1:6" ht="30" customHeight="1">
      <c r="A3003" s="447">
        <v>92904</v>
      </c>
      <c r="B3003" s="448" t="s">
        <v>4135</v>
      </c>
      <c r="C3003" s="449" t="s">
        <v>2570</v>
      </c>
      <c r="D3003" s="450">
        <v>17.170000000000002</v>
      </c>
      <c r="E3003" s="450">
        <v>4.8099999999999996</v>
      </c>
      <c r="F3003" s="450" t="s">
        <v>12355</v>
      </c>
    </row>
    <row r="3004" spans="1:6" ht="30" customHeight="1">
      <c r="A3004" s="447">
        <v>92905</v>
      </c>
      <c r="B3004" s="448" t="s">
        <v>3756</v>
      </c>
      <c r="C3004" s="449" t="s">
        <v>2570</v>
      </c>
      <c r="D3004" s="450">
        <v>23.490000000000002</v>
      </c>
      <c r="E3004" s="450">
        <v>8.24</v>
      </c>
      <c r="F3004" s="450" t="s">
        <v>18853</v>
      </c>
    </row>
    <row r="3005" spans="1:6" ht="30" customHeight="1">
      <c r="A3005" s="447">
        <v>92906</v>
      </c>
      <c r="B3005" s="448" t="s">
        <v>3757</v>
      </c>
      <c r="C3005" s="449" t="s">
        <v>2570</v>
      </c>
      <c r="D3005" s="450">
        <v>26.119999999999997</v>
      </c>
      <c r="E3005" s="450">
        <v>13.39</v>
      </c>
      <c r="F3005" s="450" t="s">
        <v>12697</v>
      </c>
    </row>
    <row r="3006" spans="1:6" ht="30" customHeight="1">
      <c r="A3006" s="447">
        <v>92698</v>
      </c>
      <c r="B3006" s="448" t="s">
        <v>3367</v>
      </c>
      <c r="C3006" s="449" t="s">
        <v>2570</v>
      </c>
      <c r="D3006" s="450">
        <v>7.98</v>
      </c>
      <c r="E3006" s="450">
        <v>7.24</v>
      </c>
      <c r="F3006" s="450" t="s">
        <v>15601</v>
      </c>
    </row>
    <row r="3007" spans="1:6" ht="30" customHeight="1">
      <c r="A3007" s="447">
        <v>92700</v>
      </c>
      <c r="B3007" s="448" t="s">
        <v>4125</v>
      </c>
      <c r="C3007" s="449" t="s">
        <v>2570</v>
      </c>
      <c r="D3007" s="450">
        <v>12.579999999999998</v>
      </c>
      <c r="E3007" s="450">
        <v>12.39</v>
      </c>
      <c r="F3007" s="450" t="s">
        <v>12663</v>
      </c>
    </row>
    <row r="3008" spans="1:6" ht="30" customHeight="1">
      <c r="A3008" s="447">
        <v>92702</v>
      </c>
      <c r="B3008" s="448" t="s">
        <v>4127</v>
      </c>
      <c r="C3008" s="449" t="s">
        <v>2570</v>
      </c>
      <c r="D3008" s="450">
        <v>19.080000000000002</v>
      </c>
      <c r="E3008" s="450">
        <v>20.13</v>
      </c>
      <c r="F3008" s="450" t="s">
        <v>18840</v>
      </c>
    </row>
    <row r="3009" spans="1:6" ht="30" customHeight="1">
      <c r="A3009" s="447">
        <v>92350</v>
      </c>
      <c r="B3009" s="448" t="s">
        <v>4109</v>
      </c>
      <c r="C3009" s="449" t="s">
        <v>2570</v>
      </c>
      <c r="D3009" s="450">
        <v>43.31</v>
      </c>
      <c r="E3009" s="450">
        <v>26.84</v>
      </c>
      <c r="F3009" s="450" t="s">
        <v>18781</v>
      </c>
    </row>
    <row r="3010" spans="1:6" ht="30" customHeight="1">
      <c r="A3010" s="447">
        <v>92352</v>
      </c>
      <c r="B3010" s="448" t="s">
        <v>4111</v>
      </c>
      <c r="C3010" s="449" t="s">
        <v>2570</v>
      </c>
      <c r="D3010" s="450">
        <v>74.960000000000008</v>
      </c>
      <c r="E3010" s="450">
        <v>29.08</v>
      </c>
      <c r="F3010" s="450" t="s">
        <v>17121</v>
      </c>
    </row>
    <row r="3011" spans="1:6" ht="30" customHeight="1">
      <c r="A3011" s="447">
        <v>92354</v>
      </c>
      <c r="B3011" s="448" t="s">
        <v>3356</v>
      </c>
      <c r="C3011" s="449" t="s">
        <v>2570</v>
      </c>
      <c r="D3011" s="450">
        <v>105.19</v>
      </c>
      <c r="E3011" s="450">
        <v>31.43</v>
      </c>
      <c r="F3011" s="450" t="s">
        <v>18784</v>
      </c>
    </row>
    <row r="3012" spans="1:6" ht="30" customHeight="1">
      <c r="A3012" s="447">
        <v>92351</v>
      </c>
      <c r="B3012" s="448" t="s">
        <v>4110</v>
      </c>
      <c r="C3012" s="449" t="s">
        <v>2570</v>
      </c>
      <c r="D3012" s="450">
        <v>41.86999999999999</v>
      </c>
      <c r="E3012" s="450">
        <v>26.84</v>
      </c>
      <c r="F3012" s="450" t="s">
        <v>18782</v>
      </c>
    </row>
    <row r="3013" spans="1:6" ht="30" customHeight="1">
      <c r="A3013" s="447">
        <v>92353</v>
      </c>
      <c r="B3013" s="448" t="s">
        <v>3355</v>
      </c>
      <c r="C3013" s="449" t="s">
        <v>2570</v>
      </c>
      <c r="D3013" s="450">
        <v>68.650000000000006</v>
      </c>
      <c r="E3013" s="450">
        <v>29.08</v>
      </c>
      <c r="F3013" s="450" t="s">
        <v>18783</v>
      </c>
    </row>
    <row r="3014" spans="1:6" ht="30" customHeight="1">
      <c r="A3014" s="447">
        <v>92355</v>
      </c>
      <c r="B3014" s="448" t="s">
        <v>3357</v>
      </c>
      <c r="C3014" s="449" t="s">
        <v>2570</v>
      </c>
      <c r="D3014" s="450">
        <v>93.02</v>
      </c>
      <c r="E3014" s="450">
        <v>31.44</v>
      </c>
      <c r="F3014" s="450" t="s">
        <v>18785</v>
      </c>
    </row>
    <row r="3015" spans="1:6" ht="30" customHeight="1">
      <c r="A3015" s="447">
        <v>92699</v>
      </c>
      <c r="B3015" s="448" t="s">
        <v>4124</v>
      </c>
      <c r="C3015" s="449" t="s">
        <v>2570</v>
      </c>
      <c r="D3015" s="450">
        <v>7.120000000000001</v>
      </c>
      <c r="E3015" s="450">
        <v>7.26</v>
      </c>
      <c r="F3015" s="450" t="s">
        <v>18838</v>
      </c>
    </row>
    <row r="3016" spans="1:6" ht="30" customHeight="1">
      <c r="A3016" s="447">
        <v>92701</v>
      </c>
      <c r="B3016" s="448" t="s">
        <v>4126</v>
      </c>
      <c r="C3016" s="449" t="s">
        <v>2570</v>
      </c>
      <c r="D3016" s="450">
        <v>11.309999999999999</v>
      </c>
      <c r="E3016" s="450">
        <v>12.41</v>
      </c>
      <c r="F3016" s="450" t="s">
        <v>18839</v>
      </c>
    </row>
    <row r="3017" spans="1:6" ht="30" customHeight="1">
      <c r="A3017" s="447">
        <v>92703</v>
      </c>
      <c r="B3017" s="448" t="s">
        <v>4128</v>
      </c>
      <c r="C3017" s="449" t="s">
        <v>2570</v>
      </c>
      <c r="D3017" s="450">
        <v>17.53</v>
      </c>
      <c r="E3017" s="450">
        <v>20.14</v>
      </c>
      <c r="F3017" s="450" t="s">
        <v>16795</v>
      </c>
    </row>
    <row r="3018" spans="1:6" ht="45" customHeight="1">
      <c r="A3018" s="447">
        <v>97425</v>
      </c>
      <c r="B3018" s="448" t="s">
        <v>19334</v>
      </c>
      <c r="C3018" s="449" t="s">
        <v>2570</v>
      </c>
      <c r="D3018" s="450">
        <v>14.439999999999998</v>
      </c>
      <c r="E3018" s="450">
        <v>7.3</v>
      </c>
      <c r="F3018" s="450" t="s">
        <v>14120</v>
      </c>
    </row>
    <row r="3019" spans="1:6" ht="45" customHeight="1">
      <c r="A3019" s="447">
        <v>97426</v>
      </c>
      <c r="B3019" s="448" t="s">
        <v>19335</v>
      </c>
      <c r="C3019" s="449" t="s">
        <v>2570</v>
      </c>
      <c r="D3019" s="450">
        <v>18.670000000000002</v>
      </c>
      <c r="E3019" s="450">
        <v>7.29</v>
      </c>
      <c r="F3019" s="450" t="s">
        <v>16169</v>
      </c>
    </row>
    <row r="3020" spans="1:6" ht="45" customHeight="1">
      <c r="A3020" s="447">
        <v>97427</v>
      </c>
      <c r="B3020" s="448" t="s">
        <v>19336</v>
      </c>
      <c r="C3020" s="449" t="s">
        <v>2570</v>
      </c>
      <c r="D3020" s="450">
        <v>21.88</v>
      </c>
      <c r="E3020" s="450">
        <v>7.28</v>
      </c>
      <c r="F3020" s="450" t="s">
        <v>19337</v>
      </c>
    </row>
    <row r="3021" spans="1:6" ht="45" customHeight="1">
      <c r="A3021" s="447">
        <v>97428</v>
      </c>
      <c r="B3021" s="448" t="s">
        <v>19338</v>
      </c>
      <c r="C3021" s="449" t="s">
        <v>2570</v>
      </c>
      <c r="D3021" s="450">
        <v>29.290000000000003</v>
      </c>
      <c r="E3021" s="450">
        <v>7.27</v>
      </c>
      <c r="F3021" s="450" t="s">
        <v>13130</v>
      </c>
    </row>
    <row r="3022" spans="1:6" ht="45" customHeight="1">
      <c r="A3022" s="447">
        <v>97429</v>
      </c>
      <c r="B3022" s="448" t="s">
        <v>19339</v>
      </c>
      <c r="C3022" s="449" t="s">
        <v>2570</v>
      </c>
      <c r="D3022" s="450">
        <v>36.120000000000005</v>
      </c>
      <c r="E3022" s="450">
        <v>7.26</v>
      </c>
      <c r="F3022" s="450" t="s">
        <v>12772</v>
      </c>
    </row>
    <row r="3023" spans="1:6" ht="30" customHeight="1">
      <c r="A3023" s="447">
        <v>97430</v>
      </c>
      <c r="B3023" s="448" t="s">
        <v>19340</v>
      </c>
      <c r="C3023" s="449" t="s">
        <v>2570</v>
      </c>
      <c r="D3023" s="450">
        <v>17.66</v>
      </c>
      <c r="E3023" s="450">
        <v>9.9499999999999993</v>
      </c>
      <c r="F3023" s="450" t="s">
        <v>19341</v>
      </c>
    </row>
    <row r="3024" spans="1:6" ht="30" customHeight="1">
      <c r="A3024" s="447">
        <v>97431</v>
      </c>
      <c r="B3024" s="448" t="s">
        <v>19342</v>
      </c>
      <c r="C3024" s="449" t="s">
        <v>2570</v>
      </c>
      <c r="D3024" s="450">
        <v>19.450000000000003</v>
      </c>
      <c r="E3024" s="450">
        <v>11.47</v>
      </c>
      <c r="F3024" s="450" t="s">
        <v>19343</v>
      </c>
    </row>
    <row r="3025" spans="1:6" ht="30" customHeight="1">
      <c r="A3025" s="447">
        <v>97432</v>
      </c>
      <c r="B3025" s="448" t="s">
        <v>19344</v>
      </c>
      <c r="C3025" s="449" t="s">
        <v>2570</v>
      </c>
      <c r="D3025" s="450">
        <v>21.939999999999998</v>
      </c>
      <c r="E3025" s="450">
        <v>12.97</v>
      </c>
      <c r="F3025" s="450" t="s">
        <v>18616</v>
      </c>
    </row>
    <row r="3026" spans="1:6" ht="30" customHeight="1">
      <c r="A3026" s="447">
        <v>98602</v>
      </c>
      <c r="B3026" s="448" t="s">
        <v>19510</v>
      </c>
      <c r="C3026" s="449" t="s">
        <v>2570</v>
      </c>
      <c r="D3026" s="450">
        <v>9.81</v>
      </c>
      <c r="E3026" s="450">
        <v>1.78</v>
      </c>
      <c r="F3026" s="450" t="s">
        <v>19511</v>
      </c>
    </row>
    <row r="3027" spans="1:6">
      <c r="A3027" s="442"/>
      <c r="B3027" s="446" t="s">
        <v>3033</v>
      </c>
      <c r="C3027" s="444"/>
      <c r="D3027" s="445" t="s">
        <v>2587</v>
      </c>
      <c r="E3027" s="445" t="s">
        <v>2587</v>
      </c>
      <c r="F3027" s="445"/>
    </row>
    <row r="3028" spans="1:6" ht="45" customHeight="1">
      <c r="A3028" s="447">
        <v>97535</v>
      </c>
      <c r="B3028" s="448" t="s">
        <v>18544</v>
      </c>
      <c r="C3028" s="449" t="s">
        <v>2572</v>
      </c>
      <c r="D3028" s="450">
        <v>24.4</v>
      </c>
      <c r="E3028" s="450">
        <v>7.21</v>
      </c>
      <c r="F3028" s="450" t="s">
        <v>18545</v>
      </c>
    </row>
    <row r="3029" spans="1:6" ht="45" customHeight="1">
      <c r="A3029" s="447">
        <v>92652</v>
      </c>
      <c r="B3029" s="448" t="s">
        <v>4080</v>
      </c>
      <c r="C3029" s="449" t="s">
        <v>2572</v>
      </c>
      <c r="D3029" s="450">
        <v>30.220000000000002</v>
      </c>
      <c r="E3029" s="450">
        <v>7.62</v>
      </c>
      <c r="F3029" s="450" t="s">
        <v>18391</v>
      </c>
    </row>
    <row r="3030" spans="1:6" ht="45" customHeight="1">
      <c r="A3030" s="447">
        <v>92653</v>
      </c>
      <c r="B3030" s="448" t="s">
        <v>4081</v>
      </c>
      <c r="C3030" s="449" t="s">
        <v>2572</v>
      </c>
      <c r="D3030" s="450">
        <v>34.819999999999993</v>
      </c>
      <c r="E3030" s="450">
        <v>8.09</v>
      </c>
      <c r="F3030" s="450" t="s">
        <v>18392</v>
      </c>
    </row>
    <row r="3031" spans="1:6" ht="45" customHeight="1">
      <c r="A3031" s="447">
        <v>92654</v>
      </c>
      <c r="B3031" s="448" t="s">
        <v>4082</v>
      </c>
      <c r="C3031" s="449" t="s">
        <v>2572</v>
      </c>
      <c r="D3031" s="450">
        <v>49.08</v>
      </c>
      <c r="E3031" s="450">
        <v>8.67</v>
      </c>
      <c r="F3031" s="450" t="s">
        <v>18393</v>
      </c>
    </row>
    <row r="3032" spans="1:6" ht="45" customHeight="1">
      <c r="A3032" s="447">
        <v>92655</v>
      </c>
      <c r="B3032" s="448" t="s">
        <v>4083</v>
      </c>
      <c r="C3032" s="449" t="s">
        <v>2572</v>
      </c>
      <c r="D3032" s="450">
        <v>60.489999999999995</v>
      </c>
      <c r="E3032" s="450">
        <v>9.5299999999999994</v>
      </c>
      <c r="F3032" s="450" t="s">
        <v>17865</v>
      </c>
    </row>
    <row r="3033" spans="1:6" ht="45" customHeight="1">
      <c r="A3033" s="447">
        <v>92656</v>
      </c>
      <c r="B3033" s="448" t="s">
        <v>4084</v>
      </c>
      <c r="C3033" s="449" t="s">
        <v>2572</v>
      </c>
      <c r="D3033" s="450">
        <v>80.459999999999994</v>
      </c>
      <c r="E3033" s="450">
        <v>10.4</v>
      </c>
      <c r="F3033" s="450" t="s">
        <v>18394</v>
      </c>
    </row>
    <row r="3034" spans="1:6" ht="30" customHeight="1">
      <c r="A3034" s="447">
        <v>95696</v>
      </c>
      <c r="B3034" s="448" t="s">
        <v>19091</v>
      </c>
      <c r="C3034" s="449" t="s">
        <v>2570</v>
      </c>
      <c r="D3034" s="450">
        <v>35.69</v>
      </c>
      <c r="E3034" s="450">
        <v>1.92</v>
      </c>
      <c r="F3034" s="450" t="s">
        <v>19092</v>
      </c>
    </row>
    <row r="3035" spans="1:6" ht="30" customHeight="1">
      <c r="A3035" s="447">
        <v>92657</v>
      </c>
      <c r="B3035" s="448" t="s">
        <v>3034</v>
      </c>
      <c r="C3035" s="449" t="s">
        <v>2570</v>
      </c>
      <c r="D3035" s="450">
        <v>10.58</v>
      </c>
      <c r="E3035" s="450">
        <v>8.3800000000000008</v>
      </c>
      <c r="F3035" s="450" t="s">
        <v>13141</v>
      </c>
    </row>
    <row r="3036" spans="1:6" ht="30" customHeight="1">
      <c r="A3036" s="447">
        <v>92658</v>
      </c>
      <c r="B3036" s="448" t="s">
        <v>3396</v>
      </c>
      <c r="C3036" s="449" t="s">
        <v>2570</v>
      </c>
      <c r="D3036" s="450">
        <v>11.750000000000002</v>
      </c>
      <c r="E3036" s="450">
        <v>8.3699999999999992</v>
      </c>
      <c r="F3036" s="450" t="s">
        <v>18814</v>
      </c>
    </row>
    <row r="3037" spans="1:6" ht="30" customHeight="1">
      <c r="A3037" s="447">
        <v>92659</v>
      </c>
      <c r="B3037" s="448" t="s">
        <v>3397</v>
      </c>
      <c r="C3037" s="449" t="s">
        <v>2570</v>
      </c>
      <c r="D3037" s="450">
        <v>14.250000000000002</v>
      </c>
      <c r="E3037" s="450">
        <v>8.8699999999999992</v>
      </c>
      <c r="F3037" s="450" t="s">
        <v>13731</v>
      </c>
    </row>
    <row r="3038" spans="1:6" ht="30" customHeight="1">
      <c r="A3038" s="447">
        <v>92660</v>
      </c>
      <c r="B3038" s="448" t="s">
        <v>3398</v>
      </c>
      <c r="C3038" s="449" t="s">
        <v>2570</v>
      </c>
      <c r="D3038" s="450">
        <v>15.34</v>
      </c>
      <c r="E3038" s="450">
        <v>8.86</v>
      </c>
      <c r="F3038" s="450" t="s">
        <v>18815</v>
      </c>
    </row>
    <row r="3039" spans="1:6" ht="30" customHeight="1">
      <c r="A3039" s="447">
        <v>92661</v>
      </c>
      <c r="B3039" s="448" t="s">
        <v>3399</v>
      </c>
      <c r="C3039" s="449" t="s">
        <v>2570</v>
      </c>
      <c r="D3039" s="450">
        <v>18.03</v>
      </c>
      <c r="E3039" s="450">
        <v>9.36</v>
      </c>
      <c r="F3039" s="450" t="s">
        <v>18645</v>
      </c>
    </row>
    <row r="3040" spans="1:6" ht="30" customHeight="1">
      <c r="A3040" s="447">
        <v>92662</v>
      </c>
      <c r="B3040" s="448" t="s">
        <v>3400</v>
      </c>
      <c r="C3040" s="449" t="s">
        <v>2570</v>
      </c>
      <c r="D3040" s="450">
        <v>18.240000000000002</v>
      </c>
      <c r="E3040" s="450">
        <v>9.36</v>
      </c>
      <c r="F3040" s="450" t="s">
        <v>18816</v>
      </c>
    </row>
    <row r="3041" spans="1:6" ht="30" customHeight="1">
      <c r="A3041" s="447">
        <v>92663</v>
      </c>
      <c r="B3041" s="448" t="s">
        <v>3401</v>
      </c>
      <c r="C3041" s="449" t="s">
        <v>2570</v>
      </c>
      <c r="D3041" s="450">
        <v>26.270000000000003</v>
      </c>
      <c r="E3041" s="450">
        <v>10.039999999999999</v>
      </c>
      <c r="F3041" s="450" t="s">
        <v>14282</v>
      </c>
    </row>
    <row r="3042" spans="1:6" ht="30" customHeight="1">
      <c r="A3042" s="447">
        <v>92664</v>
      </c>
      <c r="B3042" s="448" t="s">
        <v>3402</v>
      </c>
      <c r="C3042" s="449" t="s">
        <v>2570</v>
      </c>
      <c r="D3042" s="450">
        <v>26.25</v>
      </c>
      <c r="E3042" s="450">
        <v>10.039999999999999</v>
      </c>
      <c r="F3042" s="450" t="s">
        <v>18817</v>
      </c>
    </row>
    <row r="3043" spans="1:6" ht="30" customHeight="1">
      <c r="A3043" s="447">
        <v>92665</v>
      </c>
      <c r="B3043" s="448" t="s">
        <v>3403</v>
      </c>
      <c r="C3043" s="449" t="s">
        <v>2570</v>
      </c>
      <c r="D3043" s="450">
        <v>38.44</v>
      </c>
      <c r="E3043" s="450">
        <v>11.05</v>
      </c>
      <c r="F3043" s="450" t="s">
        <v>18818</v>
      </c>
    </row>
    <row r="3044" spans="1:6" ht="30" customHeight="1">
      <c r="A3044" s="447">
        <v>92666</v>
      </c>
      <c r="B3044" s="448" t="s">
        <v>3404</v>
      </c>
      <c r="C3044" s="449" t="s">
        <v>2570</v>
      </c>
      <c r="D3044" s="450">
        <v>44.89</v>
      </c>
      <c r="E3044" s="450">
        <v>11.04</v>
      </c>
      <c r="F3044" s="450" t="s">
        <v>18819</v>
      </c>
    </row>
    <row r="3045" spans="1:6" ht="30" customHeight="1">
      <c r="A3045" s="447">
        <v>92667</v>
      </c>
      <c r="B3045" s="448" t="s">
        <v>3405</v>
      </c>
      <c r="C3045" s="449" t="s">
        <v>2570</v>
      </c>
      <c r="D3045" s="450">
        <v>60.1</v>
      </c>
      <c r="E3045" s="450">
        <v>12.04</v>
      </c>
      <c r="F3045" s="450" t="s">
        <v>12998</v>
      </c>
    </row>
    <row r="3046" spans="1:6" ht="30" customHeight="1">
      <c r="A3046" s="447">
        <v>92668</v>
      </c>
      <c r="B3046" s="448" t="s">
        <v>3406</v>
      </c>
      <c r="C3046" s="449" t="s">
        <v>2570</v>
      </c>
      <c r="D3046" s="450">
        <v>65.849999999999994</v>
      </c>
      <c r="E3046" s="450">
        <v>12.03</v>
      </c>
      <c r="F3046" s="450" t="s">
        <v>18820</v>
      </c>
    </row>
    <row r="3047" spans="1:6" ht="30" customHeight="1">
      <c r="A3047" s="447">
        <v>92669</v>
      </c>
      <c r="B3047" s="448" t="s">
        <v>3407</v>
      </c>
      <c r="C3047" s="449" t="s">
        <v>2570</v>
      </c>
      <c r="D3047" s="450">
        <v>16.23</v>
      </c>
      <c r="E3047" s="450">
        <v>12.54</v>
      </c>
      <c r="F3047" s="450" t="s">
        <v>18821</v>
      </c>
    </row>
    <row r="3048" spans="1:6" ht="30" customHeight="1">
      <c r="A3048" s="447">
        <v>92670</v>
      </c>
      <c r="B3048" s="448" t="s">
        <v>3408</v>
      </c>
      <c r="C3048" s="449" t="s">
        <v>2570</v>
      </c>
      <c r="D3048" s="450">
        <v>14.68</v>
      </c>
      <c r="E3048" s="450">
        <v>12.55</v>
      </c>
      <c r="F3048" s="450" t="s">
        <v>18822</v>
      </c>
    </row>
    <row r="3049" spans="1:6" ht="45" customHeight="1">
      <c r="A3049" s="447">
        <v>92671</v>
      </c>
      <c r="B3049" s="448" t="s">
        <v>3409</v>
      </c>
      <c r="C3049" s="449" t="s">
        <v>2570</v>
      </c>
      <c r="D3049" s="450">
        <v>23.659999999999997</v>
      </c>
      <c r="E3049" s="450">
        <v>13.24</v>
      </c>
      <c r="F3049" s="450" t="s">
        <v>18823</v>
      </c>
    </row>
    <row r="3050" spans="1:6" ht="45" customHeight="1">
      <c r="A3050" s="447">
        <v>92672</v>
      </c>
      <c r="B3050" s="448" t="s">
        <v>3410</v>
      </c>
      <c r="C3050" s="449" t="s">
        <v>2570</v>
      </c>
      <c r="D3050" s="450">
        <v>20.590000000000003</v>
      </c>
      <c r="E3050" s="450">
        <v>13.25</v>
      </c>
      <c r="F3050" s="450" t="s">
        <v>15625</v>
      </c>
    </row>
    <row r="3051" spans="1:6" ht="45" customHeight="1">
      <c r="A3051" s="447">
        <v>92673</v>
      </c>
      <c r="B3051" s="448" t="s">
        <v>3411</v>
      </c>
      <c r="C3051" s="449" t="s">
        <v>2570</v>
      </c>
      <c r="D3051" s="450">
        <v>28.13</v>
      </c>
      <c r="E3051" s="450">
        <v>14.02</v>
      </c>
      <c r="F3051" s="450" t="s">
        <v>18824</v>
      </c>
    </row>
    <row r="3052" spans="1:6" ht="45" customHeight="1">
      <c r="A3052" s="447">
        <v>92674</v>
      </c>
      <c r="B3052" s="448" t="s">
        <v>3412</v>
      </c>
      <c r="C3052" s="449" t="s">
        <v>2570</v>
      </c>
      <c r="D3052" s="450">
        <v>26.009999999999998</v>
      </c>
      <c r="E3052" s="450">
        <v>14.03</v>
      </c>
      <c r="F3052" s="450" t="s">
        <v>18825</v>
      </c>
    </row>
    <row r="3053" spans="1:6" ht="30" customHeight="1">
      <c r="A3053" s="447">
        <v>92675</v>
      </c>
      <c r="B3053" s="448" t="s">
        <v>3413</v>
      </c>
      <c r="C3053" s="449" t="s">
        <v>2570</v>
      </c>
      <c r="D3053" s="450">
        <v>38.880000000000003</v>
      </c>
      <c r="E3053" s="450">
        <v>15.04</v>
      </c>
      <c r="F3053" s="450" t="s">
        <v>18826</v>
      </c>
    </row>
    <row r="3054" spans="1:6" ht="30" customHeight="1">
      <c r="A3054" s="447">
        <v>92676</v>
      </c>
      <c r="B3054" s="448" t="s">
        <v>3414</v>
      </c>
      <c r="C3054" s="449" t="s">
        <v>2570</v>
      </c>
      <c r="D3054" s="450">
        <v>37.44</v>
      </c>
      <c r="E3054" s="450">
        <v>15.04</v>
      </c>
      <c r="F3054" s="450" t="s">
        <v>18827</v>
      </c>
    </row>
    <row r="3055" spans="1:6" ht="45" customHeight="1">
      <c r="A3055" s="447">
        <v>92677</v>
      </c>
      <c r="B3055" s="448" t="s">
        <v>3415</v>
      </c>
      <c r="C3055" s="449" t="s">
        <v>2570</v>
      </c>
      <c r="D3055" s="450">
        <v>70.12</v>
      </c>
      <c r="E3055" s="450">
        <v>16.55</v>
      </c>
      <c r="F3055" s="450" t="s">
        <v>12296</v>
      </c>
    </row>
    <row r="3056" spans="1:6" ht="45" customHeight="1">
      <c r="A3056" s="447">
        <v>92678</v>
      </c>
      <c r="B3056" s="448" t="s">
        <v>3416</v>
      </c>
      <c r="C3056" s="449" t="s">
        <v>2570</v>
      </c>
      <c r="D3056" s="450">
        <v>63.81</v>
      </c>
      <c r="E3056" s="450">
        <v>16.55</v>
      </c>
      <c r="F3056" s="450" t="s">
        <v>18828</v>
      </c>
    </row>
    <row r="3057" spans="1:6" ht="30" customHeight="1">
      <c r="A3057" s="447">
        <v>92679</v>
      </c>
      <c r="B3057" s="448" t="s">
        <v>3417</v>
      </c>
      <c r="C3057" s="449" t="s">
        <v>2570</v>
      </c>
      <c r="D3057" s="450">
        <v>100.05</v>
      </c>
      <c r="E3057" s="450">
        <v>18.059999999999999</v>
      </c>
      <c r="F3057" s="450" t="s">
        <v>18829</v>
      </c>
    </row>
    <row r="3058" spans="1:6" ht="30" customHeight="1">
      <c r="A3058" s="447">
        <v>92680</v>
      </c>
      <c r="B3058" s="448" t="s">
        <v>3418</v>
      </c>
      <c r="C3058" s="449" t="s">
        <v>2570</v>
      </c>
      <c r="D3058" s="450">
        <v>87.88</v>
      </c>
      <c r="E3058" s="450">
        <v>18.07</v>
      </c>
      <c r="F3058" s="450" t="s">
        <v>18830</v>
      </c>
    </row>
    <row r="3059" spans="1:6" ht="30" customHeight="1">
      <c r="A3059" s="447">
        <v>92681</v>
      </c>
      <c r="B3059" s="448" t="s">
        <v>3063</v>
      </c>
      <c r="C3059" s="449" t="s">
        <v>2570</v>
      </c>
      <c r="D3059" s="450">
        <v>20.22</v>
      </c>
      <c r="E3059" s="450">
        <v>16.64</v>
      </c>
      <c r="F3059" s="450" t="s">
        <v>14663</v>
      </c>
    </row>
    <row r="3060" spans="1:6" ht="30" customHeight="1">
      <c r="A3060" s="447">
        <v>92682</v>
      </c>
      <c r="B3060" s="448" t="s">
        <v>3064</v>
      </c>
      <c r="C3060" s="449" t="s">
        <v>2570</v>
      </c>
      <c r="D3060" s="450">
        <v>27.830000000000002</v>
      </c>
      <c r="E3060" s="450">
        <v>17.62</v>
      </c>
      <c r="F3060" s="450" t="s">
        <v>16971</v>
      </c>
    </row>
    <row r="3061" spans="1:6" ht="30" customHeight="1">
      <c r="A3061" s="447">
        <v>92683</v>
      </c>
      <c r="B3061" s="448" t="s">
        <v>3065</v>
      </c>
      <c r="C3061" s="449" t="s">
        <v>2570</v>
      </c>
      <c r="D3061" s="450">
        <v>33.89</v>
      </c>
      <c r="E3061" s="450">
        <v>18.690000000000001</v>
      </c>
      <c r="F3061" s="450" t="s">
        <v>18831</v>
      </c>
    </row>
    <row r="3062" spans="1:6" ht="30" customHeight="1">
      <c r="A3062" s="447">
        <v>92684</v>
      </c>
      <c r="B3062" s="448" t="s">
        <v>3066</v>
      </c>
      <c r="C3062" s="449" t="s">
        <v>2570</v>
      </c>
      <c r="D3062" s="450">
        <v>49.879999999999995</v>
      </c>
      <c r="E3062" s="450">
        <v>20.059999999999999</v>
      </c>
      <c r="F3062" s="450" t="s">
        <v>18832</v>
      </c>
    </row>
    <row r="3063" spans="1:6" ht="30" customHeight="1">
      <c r="A3063" s="447">
        <v>92685</v>
      </c>
      <c r="B3063" s="448" t="s">
        <v>3067</v>
      </c>
      <c r="C3063" s="449" t="s">
        <v>2570</v>
      </c>
      <c r="D3063" s="450">
        <v>88.26</v>
      </c>
      <c r="E3063" s="450">
        <v>22.05</v>
      </c>
      <c r="F3063" s="450" t="s">
        <v>18833</v>
      </c>
    </row>
    <row r="3064" spans="1:6" ht="30" customHeight="1">
      <c r="A3064" s="447">
        <v>92686</v>
      </c>
      <c r="B3064" s="448" t="s">
        <v>3068</v>
      </c>
      <c r="C3064" s="449" t="s">
        <v>2570</v>
      </c>
      <c r="D3064" s="450">
        <v>116.00000000000001</v>
      </c>
      <c r="E3064" s="450">
        <v>24.05</v>
      </c>
      <c r="F3064" s="450" t="s">
        <v>18834</v>
      </c>
    </row>
    <row r="3065" spans="1:6" ht="30" customHeight="1">
      <c r="A3065" s="447">
        <v>92898</v>
      </c>
      <c r="B3065" s="448" t="s">
        <v>3069</v>
      </c>
      <c r="C3065" s="449" t="s">
        <v>2570</v>
      </c>
      <c r="D3065" s="450">
        <v>24.24</v>
      </c>
      <c r="E3065" s="450">
        <v>8.34</v>
      </c>
      <c r="F3065" s="450" t="s">
        <v>18848</v>
      </c>
    </row>
    <row r="3066" spans="1:6" ht="30" customHeight="1">
      <c r="A3066" s="447">
        <v>92899</v>
      </c>
      <c r="B3066" s="448" t="s">
        <v>3070</v>
      </c>
      <c r="C3066" s="449" t="s">
        <v>2570</v>
      </c>
      <c r="D3066" s="450">
        <v>38.549999999999997</v>
      </c>
      <c r="E3066" s="450">
        <v>8.82</v>
      </c>
      <c r="F3066" s="450" t="s">
        <v>14365</v>
      </c>
    </row>
    <row r="3067" spans="1:6" ht="30" customHeight="1">
      <c r="A3067" s="447">
        <v>92900</v>
      </c>
      <c r="B3067" s="448" t="s">
        <v>3071</v>
      </c>
      <c r="C3067" s="449" t="s">
        <v>2570</v>
      </c>
      <c r="D3067" s="450">
        <v>47.36</v>
      </c>
      <c r="E3067" s="450">
        <v>9.32</v>
      </c>
      <c r="F3067" s="450" t="s">
        <v>18849</v>
      </c>
    </row>
    <row r="3068" spans="1:6" ht="30" customHeight="1">
      <c r="A3068" s="447">
        <v>92901</v>
      </c>
      <c r="B3068" s="448" t="s">
        <v>3072</v>
      </c>
      <c r="C3068" s="449" t="s">
        <v>2570</v>
      </c>
      <c r="D3068" s="450">
        <v>68.16</v>
      </c>
      <c r="E3068" s="450">
        <v>10.01</v>
      </c>
      <c r="F3068" s="450" t="s">
        <v>18850</v>
      </c>
    </row>
    <row r="3069" spans="1:6" ht="30" customHeight="1">
      <c r="A3069" s="447">
        <v>92902</v>
      </c>
      <c r="B3069" s="448" t="s">
        <v>3073</v>
      </c>
      <c r="C3069" s="449" t="s">
        <v>2570</v>
      </c>
      <c r="D3069" s="450">
        <v>110.47</v>
      </c>
      <c r="E3069" s="450">
        <v>11.01</v>
      </c>
      <c r="F3069" s="450" t="s">
        <v>18851</v>
      </c>
    </row>
    <row r="3070" spans="1:6" ht="30" customHeight="1">
      <c r="A3070" s="447">
        <v>92903</v>
      </c>
      <c r="B3070" s="448" t="s">
        <v>3074</v>
      </c>
      <c r="C3070" s="449" t="s">
        <v>2570</v>
      </c>
      <c r="D3070" s="450">
        <v>169.06</v>
      </c>
      <c r="E3070" s="450">
        <v>12.01</v>
      </c>
      <c r="F3070" s="450" t="s">
        <v>18852</v>
      </c>
    </row>
    <row r="3071" spans="1:6" ht="30" customHeight="1">
      <c r="A3071" s="447">
        <v>92938</v>
      </c>
      <c r="B3071" s="448" t="s">
        <v>3075</v>
      </c>
      <c r="C3071" s="449" t="s">
        <v>2570</v>
      </c>
      <c r="D3071" s="450">
        <v>11.639999999999999</v>
      </c>
      <c r="E3071" s="450">
        <v>8.3800000000000008</v>
      </c>
      <c r="F3071" s="450" t="s">
        <v>11829</v>
      </c>
    </row>
    <row r="3072" spans="1:6" ht="30" customHeight="1">
      <c r="A3072" s="447">
        <v>92939</v>
      </c>
      <c r="B3072" s="448" t="s">
        <v>3076</v>
      </c>
      <c r="C3072" s="449" t="s">
        <v>2570</v>
      </c>
      <c r="D3072" s="450">
        <v>11.820000000000002</v>
      </c>
      <c r="E3072" s="450">
        <v>8.3699999999999992</v>
      </c>
      <c r="F3072" s="450" t="s">
        <v>18878</v>
      </c>
    </row>
    <row r="3073" spans="1:6" ht="30" customHeight="1">
      <c r="A3073" s="447">
        <v>92940</v>
      </c>
      <c r="B3073" s="448" t="s">
        <v>18879</v>
      </c>
      <c r="C3073" s="449" t="s">
        <v>2570</v>
      </c>
      <c r="D3073" s="450">
        <v>16.2</v>
      </c>
      <c r="E3073" s="450">
        <v>8.86</v>
      </c>
      <c r="F3073" s="450" t="s">
        <v>16147</v>
      </c>
    </row>
    <row r="3074" spans="1:6" ht="45" customHeight="1">
      <c r="A3074" s="447">
        <v>92941</v>
      </c>
      <c r="B3074" s="448" t="s">
        <v>18880</v>
      </c>
      <c r="C3074" s="449" t="s">
        <v>2570</v>
      </c>
      <c r="D3074" s="450">
        <v>16.190000000000001</v>
      </c>
      <c r="E3074" s="450">
        <v>8.86</v>
      </c>
      <c r="F3074" s="450" t="s">
        <v>12618</v>
      </c>
    </row>
    <row r="3075" spans="1:6" ht="45" customHeight="1">
      <c r="A3075" s="447">
        <v>92942</v>
      </c>
      <c r="B3075" s="448" t="s">
        <v>18881</v>
      </c>
      <c r="C3075" s="449" t="s">
        <v>2570</v>
      </c>
      <c r="D3075" s="450">
        <v>16.190000000000001</v>
      </c>
      <c r="E3075" s="450">
        <v>8.86</v>
      </c>
      <c r="F3075" s="450" t="s">
        <v>12618</v>
      </c>
    </row>
    <row r="3076" spans="1:6" ht="45" customHeight="1">
      <c r="A3076" s="447">
        <v>92943</v>
      </c>
      <c r="B3076" s="448" t="s">
        <v>18882</v>
      </c>
      <c r="C3076" s="449" t="s">
        <v>2570</v>
      </c>
      <c r="D3076" s="450">
        <v>19.14</v>
      </c>
      <c r="E3076" s="450">
        <v>9.36</v>
      </c>
      <c r="F3076" s="450" t="s">
        <v>15122</v>
      </c>
    </row>
    <row r="3077" spans="1:6" ht="30" customHeight="1">
      <c r="A3077" s="447">
        <v>92944</v>
      </c>
      <c r="B3077" s="448" t="s">
        <v>18883</v>
      </c>
      <c r="C3077" s="449" t="s">
        <v>2570</v>
      </c>
      <c r="D3077" s="450">
        <v>19.14</v>
      </c>
      <c r="E3077" s="450">
        <v>9.36</v>
      </c>
      <c r="F3077" s="450" t="s">
        <v>15122</v>
      </c>
    </row>
    <row r="3078" spans="1:6" ht="45" customHeight="1">
      <c r="A3078" s="447">
        <v>92945</v>
      </c>
      <c r="B3078" s="448" t="s">
        <v>18884</v>
      </c>
      <c r="C3078" s="449" t="s">
        <v>2570</v>
      </c>
      <c r="D3078" s="450">
        <v>19.14</v>
      </c>
      <c r="E3078" s="450">
        <v>9.36</v>
      </c>
      <c r="F3078" s="450" t="s">
        <v>15122</v>
      </c>
    </row>
    <row r="3079" spans="1:6" ht="30" customHeight="1">
      <c r="A3079" s="447">
        <v>92946</v>
      </c>
      <c r="B3079" s="448" t="s">
        <v>18885</v>
      </c>
      <c r="C3079" s="449" t="s">
        <v>2570</v>
      </c>
      <c r="D3079" s="450">
        <v>28.689999999999998</v>
      </c>
      <c r="E3079" s="450">
        <v>10.039999999999999</v>
      </c>
      <c r="F3079" s="450" t="s">
        <v>11946</v>
      </c>
    </row>
    <row r="3080" spans="1:6" ht="30" customHeight="1">
      <c r="A3080" s="447">
        <v>92947</v>
      </c>
      <c r="B3080" s="448" t="s">
        <v>18886</v>
      </c>
      <c r="C3080" s="449" t="s">
        <v>2570</v>
      </c>
      <c r="D3080" s="450">
        <v>28.689999999999998</v>
      </c>
      <c r="E3080" s="450">
        <v>10.039999999999999</v>
      </c>
      <c r="F3080" s="450" t="s">
        <v>11946</v>
      </c>
    </row>
    <row r="3081" spans="1:6" ht="30" customHeight="1">
      <c r="A3081" s="447">
        <v>92948</v>
      </c>
      <c r="B3081" s="448" t="s">
        <v>3077</v>
      </c>
      <c r="C3081" s="449" t="s">
        <v>2570</v>
      </c>
      <c r="D3081" s="450">
        <v>28.689999999999998</v>
      </c>
      <c r="E3081" s="450">
        <v>10.039999999999999</v>
      </c>
      <c r="F3081" s="450" t="s">
        <v>11946</v>
      </c>
    </row>
    <row r="3082" spans="1:6" ht="45" customHeight="1">
      <c r="A3082" s="447">
        <v>92949</v>
      </c>
      <c r="B3082" s="448" t="s">
        <v>18887</v>
      </c>
      <c r="C3082" s="449" t="s">
        <v>2570</v>
      </c>
      <c r="D3082" s="450">
        <v>47.62</v>
      </c>
      <c r="E3082" s="450">
        <v>11.04</v>
      </c>
      <c r="F3082" s="450" t="s">
        <v>18888</v>
      </c>
    </row>
    <row r="3083" spans="1:6" ht="30" customHeight="1">
      <c r="A3083" s="447">
        <v>92950</v>
      </c>
      <c r="B3083" s="448" t="s">
        <v>4208</v>
      </c>
      <c r="C3083" s="449" t="s">
        <v>2570</v>
      </c>
      <c r="D3083" s="450">
        <v>47.62</v>
      </c>
      <c r="E3083" s="450">
        <v>11.04</v>
      </c>
      <c r="F3083" s="450" t="s">
        <v>18888</v>
      </c>
    </row>
    <row r="3084" spans="1:6" ht="30" customHeight="1">
      <c r="A3084" s="447">
        <v>92951</v>
      </c>
      <c r="B3084" s="448" t="s">
        <v>18889</v>
      </c>
      <c r="C3084" s="449" t="s">
        <v>2570</v>
      </c>
      <c r="D3084" s="450">
        <v>70.599999999999994</v>
      </c>
      <c r="E3084" s="450">
        <v>12.03</v>
      </c>
      <c r="F3084" s="450" t="s">
        <v>18890</v>
      </c>
    </row>
    <row r="3085" spans="1:6" ht="30" customHeight="1">
      <c r="A3085" s="447">
        <v>92952</v>
      </c>
      <c r="B3085" s="448" t="s">
        <v>4209</v>
      </c>
      <c r="C3085" s="449" t="s">
        <v>2570</v>
      </c>
      <c r="D3085" s="450">
        <v>70.599999999999994</v>
      </c>
      <c r="E3085" s="450">
        <v>12.03</v>
      </c>
      <c r="F3085" s="450" t="s">
        <v>18890</v>
      </c>
    </row>
    <row r="3086" spans="1:6">
      <c r="A3086" s="442"/>
      <c r="B3086" s="446" t="s">
        <v>2885</v>
      </c>
      <c r="C3086" s="444"/>
      <c r="D3086" s="445" t="s">
        <v>2587</v>
      </c>
      <c r="E3086" s="445" t="s">
        <v>2587</v>
      </c>
      <c r="F3086" s="445"/>
    </row>
    <row r="3087" spans="1:6" ht="15" customHeight="1">
      <c r="A3087" s="447">
        <v>83634</v>
      </c>
      <c r="B3087" s="448" t="s">
        <v>4210</v>
      </c>
      <c r="C3087" s="449" t="s">
        <v>2570</v>
      </c>
      <c r="D3087" s="450">
        <v>393.02</v>
      </c>
      <c r="E3087" s="450">
        <v>13.81</v>
      </c>
      <c r="F3087" s="450" t="s">
        <v>18207</v>
      </c>
    </row>
    <row r="3088" spans="1:6" ht="15" customHeight="1">
      <c r="A3088" s="447">
        <v>72553</v>
      </c>
      <c r="B3088" s="448" t="s">
        <v>4211</v>
      </c>
      <c r="C3088" s="449" t="s">
        <v>2570</v>
      </c>
      <c r="D3088" s="450">
        <v>122.09000000000002</v>
      </c>
      <c r="E3088" s="450">
        <v>8.27</v>
      </c>
      <c r="F3088" s="450" t="s">
        <v>18202</v>
      </c>
    </row>
    <row r="3089" spans="1:6" ht="15" customHeight="1">
      <c r="A3089" s="447">
        <v>72554</v>
      </c>
      <c r="B3089" s="448" t="s">
        <v>4212</v>
      </c>
      <c r="C3089" s="449" t="s">
        <v>2570</v>
      </c>
      <c r="D3089" s="450">
        <v>423.64</v>
      </c>
      <c r="E3089" s="450">
        <v>8.26</v>
      </c>
      <c r="F3089" s="450" t="s">
        <v>18203</v>
      </c>
    </row>
    <row r="3090" spans="1:6" ht="15" customHeight="1">
      <c r="A3090" s="447" t="s">
        <v>2886</v>
      </c>
      <c r="B3090" s="448" t="s">
        <v>4213</v>
      </c>
      <c r="C3090" s="449" t="s">
        <v>2570</v>
      </c>
      <c r="D3090" s="450">
        <v>123.78</v>
      </c>
      <c r="E3090" s="450">
        <v>13.82</v>
      </c>
      <c r="F3090" s="450" t="s">
        <v>18204</v>
      </c>
    </row>
    <row r="3091" spans="1:6" ht="15" customHeight="1">
      <c r="A3091" s="447">
        <v>83635</v>
      </c>
      <c r="B3091" s="448" t="s">
        <v>4214</v>
      </c>
      <c r="C3091" s="449" t="s">
        <v>2570</v>
      </c>
      <c r="D3091" s="450">
        <v>145.32</v>
      </c>
      <c r="E3091" s="450">
        <v>13.82</v>
      </c>
      <c r="F3091" s="450" t="s">
        <v>18208</v>
      </c>
    </row>
    <row r="3092" spans="1:6" ht="30" customHeight="1">
      <c r="A3092" s="447" t="s">
        <v>2887</v>
      </c>
      <c r="B3092" s="448" t="s">
        <v>4215</v>
      </c>
      <c r="C3092" s="449" t="s">
        <v>2570</v>
      </c>
      <c r="D3092" s="450">
        <v>127.82</v>
      </c>
      <c r="E3092" s="450">
        <v>13.82</v>
      </c>
      <c r="F3092" s="450" t="s">
        <v>18205</v>
      </c>
    </row>
    <row r="3093" spans="1:6">
      <c r="A3093" s="442"/>
      <c r="B3093" s="443" t="s">
        <v>9</v>
      </c>
      <c r="C3093" s="444"/>
      <c r="D3093" s="445" t="s">
        <v>2587</v>
      </c>
      <c r="E3093" s="445" t="s">
        <v>2587</v>
      </c>
      <c r="F3093" s="445"/>
    </row>
    <row r="3094" spans="1:6">
      <c r="A3094" s="442"/>
      <c r="B3094" s="446" t="s">
        <v>10</v>
      </c>
      <c r="C3094" s="444"/>
      <c r="D3094" s="445" t="s">
        <v>2587</v>
      </c>
      <c r="E3094" s="445" t="s">
        <v>2587</v>
      </c>
      <c r="F3094" s="445"/>
    </row>
    <row r="3095" spans="1:6" ht="30" customHeight="1">
      <c r="A3095" s="447">
        <v>90443</v>
      </c>
      <c r="B3095" s="448" t="s">
        <v>4216</v>
      </c>
      <c r="C3095" s="449" t="s">
        <v>2572</v>
      </c>
      <c r="D3095" s="450">
        <v>2.5999999999999996</v>
      </c>
      <c r="E3095" s="450">
        <v>8.2100000000000009</v>
      </c>
      <c r="F3095" s="450" t="s">
        <v>18564</v>
      </c>
    </row>
    <row r="3096" spans="1:6" ht="30" customHeight="1">
      <c r="A3096" s="447">
        <v>90444</v>
      </c>
      <c r="B3096" s="448" t="s">
        <v>1564</v>
      </c>
      <c r="C3096" s="449" t="s">
        <v>2572</v>
      </c>
      <c r="D3096" s="450">
        <v>6.3299999999999983</v>
      </c>
      <c r="E3096" s="450">
        <v>15.82</v>
      </c>
      <c r="F3096" s="450" t="s">
        <v>15563</v>
      </c>
    </row>
    <row r="3097" spans="1:6" ht="30" customHeight="1">
      <c r="A3097" s="447">
        <v>90445</v>
      </c>
      <c r="B3097" s="448" t="s">
        <v>1565</v>
      </c>
      <c r="C3097" s="449" t="s">
        <v>2572</v>
      </c>
      <c r="D3097" s="450">
        <v>6.759999999999998</v>
      </c>
      <c r="E3097" s="450">
        <v>16.89</v>
      </c>
      <c r="F3097" s="450" t="s">
        <v>13652</v>
      </c>
    </row>
    <row r="3098" spans="1:6" ht="30" customHeight="1">
      <c r="A3098" s="447">
        <v>90446</v>
      </c>
      <c r="B3098" s="448" t="s">
        <v>1566</v>
      </c>
      <c r="C3098" s="449" t="s">
        <v>2572</v>
      </c>
      <c r="D3098" s="450">
        <v>7.3500000000000014</v>
      </c>
      <c r="E3098" s="450">
        <v>18.329999999999998</v>
      </c>
      <c r="F3098" s="450" t="s">
        <v>15971</v>
      </c>
    </row>
    <row r="3099" spans="1:6" ht="30" customHeight="1">
      <c r="A3099" s="447">
        <v>91222</v>
      </c>
      <c r="B3099" s="448" t="s">
        <v>4217</v>
      </c>
      <c r="C3099" s="449" t="s">
        <v>2572</v>
      </c>
      <c r="D3099" s="450">
        <v>2.8100000000000005</v>
      </c>
      <c r="E3099" s="450">
        <v>8.83</v>
      </c>
      <c r="F3099" s="450" t="s">
        <v>19836</v>
      </c>
    </row>
    <row r="3100" spans="1:6" ht="15" customHeight="1">
      <c r="A3100" s="447">
        <v>90436</v>
      </c>
      <c r="B3100" s="448" t="s">
        <v>1558</v>
      </c>
      <c r="C3100" s="449" t="s">
        <v>2570</v>
      </c>
      <c r="D3100" s="450">
        <v>2.8600000000000012</v>
      </c>
      <c r="E3100" s="450">
        <v>9.0399999999999991</v>
      </c>
      <c r="F3100" s="450" t="s">
        <v>11579</v>
      </c>
    </row>
    <row r="3101" spans="1:6" ht="30" customHeight="1">
      <c r="A3101" s="447">
        <v>90437</v>
      </c>
      <c r="B3101" s="448" t="s">
        <v>1559</v>
      </c>
      <c r="C3101" s="449" t="s">
        <v>2570</v>
      </c>
      <c r="D3101" s="450">
        <v>7.1999999999999993</v>
      </c>
      <c r="E3101" s="450">
        <v>21.71</v>
      </c>
      <c r="F3101" s="450" t="s">
        <v>12839</v>
      </c>
    </row>
    <row r="3102" spans="1:6" ht="15" customHeight="1">
      <c r="A3102" s="447">
        <v>90438</v>
      </c>
      <c r="B3102" s="448" t="s">
        <v>1560</v>
      </c>
      <c r="C3102" s="449" t="s">
        <v>2570</v>
      </c>
      <c r="D3102" s="450">
        <v>10.400000000000002</v>
      </c>
      <c r="E3102" s="450">
        <v>31.05</v>
      </c>
      <c r="F3102" s="450" t="s">
        <v>14768</v>
      </c>
    </row>
    <row r="3103" spans="1:6" ht="15" customHeight="1">
      <c r="A3103" s="447">
        <v>90439</v>
      </c>
      <c r="B3103" s="448" t="s">
        <v>1561</v>
      </c>
      <c r="C3103" s="449" t="s">
        <v>2570</v>
      </c>
      <c r="D3103" s="450">
        <v>15.009999999999998</v>
      </c>
      <c r="E3103" s="450">
        <v>36.6</v>
      </c>
      <c r="F3103" s="450" t="s">
        <v>19814</v>
      </c>
    </row>
    <row r="3104" spans="1:6" ht="30" customHeight="1">
      <c r="A3104" s="447">
        <v>90440</v>
      </c>
      <c r="B3104" s="448" t="s">
        <v>1562</v>
      </c>
      <c r="C3104" s="449" t="s">
        <v>2570</v>
      </c>
      <c r="D3104" s="450">
        <v>24.17</v>
      </c>
      <c r="E3104" s="450">
        <v>58.5</v>
      </c>
      <c r="F3104" s="450" t="s">
        <v>19815</v>
      </c>
    </row>
    <row r="3105" spans="1:6" ht="15" customHeight="1">
      <c r="A3105" s="447">
        <v>90441</v>
      </c>
      <c r="B3105" s="448" t="s">
        <v>1563</v>
      </c>
      <c r="C3105" s="449" t="s">
        <v>2570</v>
      </c>
      <c r="D3105" s="450">
        <v>30.949999999999989</v>
      </c>
      <c r="E3105" s="450">
        <v>74.650000000000006</v>
      </c>
      <c r="F3105" s="450" t="s">
        <v>14994</v>
      </c>
    </row>
    <row r="3106" spans="1:6" ht="15" customHeight="1">
      <c r="A3106" s="447">
        <v>90453</v>
      </c>
      <c r="B3106" s="448" t="s">
        <v>1567</v>
      </c>
      <c r="C3106" s="449" t="s">
        <v>2570</v>
      </c>
      <c r="D3106" s="450">
        <v>0.81999999999999984</v>
      </c>
      <c r="E3106" s="450">
        <v>1.25</v>
      </c>
      <c r="F3106" s="450" t="s">
        <v>11295</v>
      </c>
    </row>
    <row r="3107" spans="1:6" ht="30" customHeight="1">
      <c r="A3107" s="447">
        <v>90454</v>
      </c>
      <c r="B3107" s="448" t="s">
        <v>1568</v>
      </c>
      <c r="C3107" s="449" t="s">
        <v>2570</v>
      </c>
      <c r="D3107" s="450">
        <v>1.71</v>
      </c>
      <c r="E3107" s="450">
        <v>1.88</v>
      </c>
      <c r="F3107" s="450" t="s">
        <v>11355</v>
      </c>
    </row>
    <row r="3108" spans="1:6" ht="15" customHeight="1">
      <c r="A3108" s="447">
        <v>90455</v>
      </c>
      <c r="B3108" s="448" t="s">
        <v>1569</v>
      </c>
      <c r="C3108" s="449" t="s">
        <v>2570</v>
      </c>
      <c r="D3108" s="450">
        <v>2.1299999999999994</v>
      </c>
      <c r="E3108" s="450">
        <v>2.72</v>
      </c>
      <c r="F3108" s="450" t="s">
        <v>13971</v>
      </c>
    </row>
    <row r="3109" spans="1:6" ht="30" customHeight="1">
      <c r="A3109" s="447">
        <v>90451</v>
      </c>
      <c r="B3109" s="448" t="s">
        <v>4218</v>
      </c>
      <c r="C3109" s="449" t="s">
        <v>2570</v>
      </c>
      <c r="D3109" s="450">
        <v>1.3699999999999997</v>
      </c>
      <c r="E3109" s="450">
        <v>2.1800000000000002</v>
      </c>
      <c r="F3109" s="450" t="s">
        <v>13101</v>
      </c>
    </row>
    <row r="3110" spans="1:6" ht="30" customHeight="1">
      <c r="A3110" s="447">
        <v>90452</v>
      </c>
      <c r="B3110" s="448" t="s">
        <v>4219</v>
      </c>
      <c r="C3110" s="449" t="s">
        <v>2570</v>
      </c>
      <c r="D3110" s="450">
        <v>11.09</v>
      </c>
      <c r="E3110" s="450">
        <v>3.27</v>
      </c>
      <c r="F3110" s="450" t="s">
        <v>19816</v>
      </c>
    </row>
    <row r="3111" spans="1:6" ht="30" customHeight="1">
      <c r="A3111" s="447">
        <v>90466</v>
      </c>
      <c r="B3111" s="448" t="s">
        <v>1574</v>
      </c>
      <c r="C3111" s="449" t="s">
        <v>2572</v>
      </c>
      <c r="D3111" s="450">
        <v>3.04</v>
      </c>
      <c r="E3111" s="450">
        <v>7.46</v>
      </c>
      <c r="F3111" s="450" t="s">
        <v>12718</v>
      </c>
    </row>
    <row r="3112" spans="1:6" ht="30" customHeight="1">
      <c r="A3112" s="447">
        <v>90467</v>
      </c>
      <c r="B3112" s="448" t="s">
        <v>1575</v>
      </c>
      <c r="C3112" s="449" t="s">
        <v>2572</v>
      </c>
      <c r="D3112" s="450">
        <v>4.9999999999999982</v>
      </c>
      <c r="E3112" s="450">
        <v>11.58</v>
      </c>
      <c r="F3112" s="450" t="s">
        <v>19824</v>
      </c>
    </row>
    <row r="3113" spans="1:6" ht="30" customHeight="1">
      <c r="A3113" s="447">
        <v>90468</v>
      </c>
      <c r="B3113" s="448" t="s">
        <v>1576</v>
      </c>
      <c r="C3113" s="449" t="s">
        <v>2572</v>
      </c>
      <c r="D3113" s="450">
        <v>1.5799999999999996</v>
      </c>
      <c r="E3113" s="450">
        <v>2.85</v>
      </c>
      <c r="F3113" s="450" t="s">
        <v>19825</v>
      </c>
    </row>
    <row r="3114" spans="1:6" ht="30" customHeight="1">
      <c r="A3114" s="447">
        <v>90469</v>
      </c>
      <c r="B3114" s="448" t="s">
        <v>1577</v>
      </c>
      <c r="C3114" s="449" t="s">
        <v>2572</v>
      </c>
      <c r="D3114" s="450">
        <v>2.6499999999999995</v>
      </c>
      <c r="E3114" s="450">
        <v>4.4400000000000004</v>
      </c>
      <c r="F3114" s="450" t="s">
        <v>11407</v>
      </c>
    </row>
    <row r="3115" spans="1:6" ht="30" customHeight="1">
      <c r="A3115" s="447">
        <v>90470</v>
      </c>
      <c r="B3115" s="448" t="s">
        <v>996</v>
      </c>
      <c r="C3115" s="449" t="s">
        <v>2572</v>
      </c>
      <c r="D3115" s="450">
        <v>3.8699999999999992</v>
      </c>
      <c r="E3115" s="450">
        <v>5.75</v>
      </c>
      <c r="F3115" s="450" t="s">
        <v>15707</v>
      </c>
    </row>
    <row r="3116" spans="1:6" ht="30" customHeight="1">
      <c r="A3116" s="447">
        <v>91188</v>
      </c>
      <c r="B3116" s="448" t="s">
        <v>4220</v>
      </c>
      <c r="C3116" s="449" t="s">
        <v>2570</v>
      </c>
      <c r="D3116" s="450">
        <v>1.8599999999999999</v>
      </c>
      <c r="E3116" s="450">
        <v>3.6</v>
      </c>
      <c r="F3116" s="450" t="s">
        <v>11908</v>
      </c>
    </row>
    <row r="3117" spans="1:6" ht="30" customHeight="1">
      <c r="A3117" s="447">
        <v>91189</v>
      </c>
      <c r="B3117" s="448" t="s">
        <v>4221</v>
      </c>
      <c r="C3117" s="449" t="s">
        <v>2570</v>
      </c>
      <c r="D3117" s="450">
        <v>18.309999999999995</v>
      </c>
      <c r="E3117" s="450">
        <v>15.67</v>
      </c>
      <c r="F3117" s="450" t="s">
        <v>18012</v>
      </c>
    </row>
    <row r="3118" spans="1:6" ht="30" customHeight="1">
      <c r="A3118" s="447">
        <v>91190</v>
      </c>
      <c r="B3118" s="448" t="s">
        <v>754</v>
      </c>
      <c r="C3118" s="449" t="s">
        <v>2570</v>
      </c>
      <c r="D3118" s="450">
        <v>1.1000000000000001</v>
      </c>
      <c r="E3118" s="450">
        <v>2.98</v>
      </c>
      <c r="F3118" s="450" t="s">
        <v>13405</v>
      </c>
    </row>
    <row r="3119" spans="1:6" ht="30" customHeight="1">
      <c r="A3119" s="447">
        <v>91191</v>
      </c>
      <c r="B3119" s="448" t="s">
        <v>755</v>
      </c>
      <c r="C3119" s="449" t="s">
        <v>2570</v>
      </c>
      <c r="D3119" s="450">
        <v>1.1499999999999999</v>
      </c>
      <c r="E3119" s="450">
        <v>3.18</v>
      </c>
      <c r="F3119" s="450" t="s">
        <v>11839</v>
      </c>
    </row>
    <row r="3120" spans="1:6" ht="30" customHeight="1">
      <c r="A3120" s="447">
        <v>91192</v>
      </c>
      <c r="B3120" s="448" t="s">
        <v>756</v>
      </c>
      <c r="C3120" s="449" t="s">
        <v>2570</v>
      </c>
      <c r="D3120" s="450">
        <v>1.2499999999999996</v>
      </c>
      <c r="E3120" s="450">
        <v>3.56</v>
      </c>
      <c r="F3120" s="450" t="s">
        <v>11425</v>
      </c>
    </row>
    <row r="3121" spans="1:6" ht="30" customHeight="1">
      <c r="A3121" s="447">
        <v>91166</v>
      </c>
      <c r="B3121" s="448" t="s">
        <v>4222</v>
      </c>
      <c r="C3121" s="449" t="s">
        <v>2572</v>
      </c>
      <c r="D3121" s="450">
        <v>1.6400000000000001</v>
      </c>
      <c r="E3121" s="450">
        <v>1.33</v>
      </c>
      <c r="F3121" s="450" t="s">
        <v>12578</v>
      </c>
    </row>
    <row r="3122" spans="1:6" ht="30" customHeight="1">
      <c r="A3122" s="447">
        <v>91167</v>
      </c>
      <c r="B3122" s="448" t="s">
        <v>4223</v>
      </c>
      <c r="C3122" s="449" t="s">
        <v>2572</v>
      </c>
      <c r="D3122" s="450">
        <v>3.49</v>
      </c>
      <c r="E3122" s="450">
        <v>4.8499999999999996</v>
      </c>
      <c r="F3122" s="450" t="s">
        <v>12020</v>
      </c>
    </row>
    <row r="3123" spans="1:6" ht="45" customHeight="1">
      <c r="A3123" s="447">
        <v>91168</v>
      </c>
      <c r="B3123" s="448" t="s">
        <v>4224</v>
      </c>
      <c r="C3123" s="449" t="s">
        <v>2572</v>
      </c>
      <c r="D3123" s="450">
        <v>2.63</v>
      </c>
      <c r="E3123" s="450">
        <v>3.62</v>
      </c>
      <c r="F3123" s="450" t="s">
        <v>17766</v>
      </c>
    </row>
    <row r="3124" spans="1:6" ht="30" customHeight="1">
      <c r="A3124" s="447">
        <v>91169</v>
      </c>
      <c r="B3124" s="448" t="s">
        <v>4225</v>
      </c>
      <c r="C3124" s="449" t="s">
        <v>2572</v>
      </c>
      <c r="D3124" s="450">
        <v>3.16</v>
      </c>
      <c r="E3124" s="450">
        <v>4.28</v>
      </c>
      <c r="F3124" s="450" t="s">
        <v>11371</v>
      </c>
    </row>
    <row r="3125" spans="1:6" ht="45" customHeight="1">
      <c r="A3125" s="447">
        <v>91170</v>
      </c>
      <c r="B3125" s="448" t="s">
        <v>4226</v>
      </c>
      <c r="C3125" s="449" t="s">
        <v>2572</v>
      </c>
      <c r="D3125" s="450">
        <v>0.85000000000000009</v>
      </c>
      <c r="E3125" s="450">
        <v>1.29</v>
      </c>
      <c r="F3125" s="450" t="s">
        <v>11738</v>
      </c>
    </row>
    <row r="3126" spans="1:6" ht="45" customHeight="1">
      <c r="A3126" s="447">
        <v>91171</v>
      </c>
      <c r="B3126" s="448" t="s">
        <v>4227</v>
      </c>
      <c r="C3126" s="449" t="s">
        <v>2572</v>
      </c>
      <c r="D3126" s="450">
        <v>1.1000000000000001</v>
      </c>
      <c r="E3126" s="450">
        <v>1.56</v>
      </c>
      <c r="F3126" s="450" t="s">
        <v>19826</v>
      </c>
    </row>
    <row r="3127" spans="1:6" ht="30" customHeight="1">
      <c r="A3127" s="447">
        <v>91172</v>
      </c>
      <c r="B3127" s="448" t="s">
        <v>4228</v>
      </c>
      <c r="C3127" s="449" t="s">
        <v>2572</v>
      </c>
      <c r="D3127" s="450">
        <v>1.63</v>
      </c>
      <c r="E3127" s="450">
        <v>2.29</v>
      </c>
      <c r="F3127" s="450" t="s">
        <v>14797</v>
      </c>
    </row>
    <row r="3128" spans="1:6" ht="45" customHeight="1">
      <c r="A3128" s="447">
        <v>91173</v>
      </c>
      <c r="B3128" s="448" t="s">
        <v>4229</v>
      </c>
      <c r="C3128" s="449" t="s">
        <v>2572</v>
      </c>
      <c r="D3128" s="450">
        <v>0.41000000000000003</v>
      </c>
      <c r="E3128" s="450">
        <v>0.67</v>
      </c>
      <c r="F3128" s="450" t="s">
        <v>13758</v>
      </c>
    </row>
    <row r="3129" spans="1:6" ht="45" customHeight="1">
      <c r="A3129" s="447">
        <v>91174</v>
      </c>
      <c r="B3129" s="448" t="s">
        <v>4230</v>
      </c>
      <c r="C3129" s="449" t="s">
        <v>2572</v>
      </c>
      <c r="D3129" s="450">
        <v>0.86999999999999988</v>
      </c>
      <c r="E3129" s="450">
        <v>1.24</v>
      </c>
      <c r="F3129" s="450" t="s">
        <v>14743</v>
      </c>
    </row>
    <row r="3130" spans="1:6" ht="30" customHeight="1">
      <c r="A3130" s="447">
        <v>91175</v>
      </c>
      <c r="B3130" s="448" t="s">
        <v>4231</v>
      </c>
      <c r="C3130" s="449" t="s">
        <v>2572</v>
      </c>
      <c r="D3130" s="450">
        <v>1.4100000000000001</v>
      </c>
      <c r="E3130" s="450">
        <v>2.04</v>
      </c>
      <c r="F3130" s="450" t="s">
        <v>13667</v>
      </c>
    </row>
    <row r="3131" spans="1:6" ht="30" customHeight="1">
      <c r="A3131" s="447">
        <v>91176</v>
      </c>
      <c r="B3131" s="448" t="s">
        <v>19827</v>
      </c>
      <c r="C3131" s="449" t="s">
        <v>2572</v>
      </c>
      <c r="D3131" s="450">
        <v>24.310000000000002</v>
      </c>
      <c r="E3131" s="450">
        <v>9.76</v>
      </c>
      <c r="F3131" s="450" t="s">
        <v>19828</v>
      </c>
    </row>
    <row r="3132" spans="1:6" ht="45" customHeight="1">
      <c r="A3132" s="447">
        <v>91177</v>
      </c>
      <c r="B3132" s="448" t="s">
        <v>19829</v>
      </c>
      <c r="C3132" s="449" t="s">
        <v>2572</v>
      </c>
      <c r="D3132" s="450">
        <v>9.92</v>
      </c>
      <c r="E3132" s="450">
        <v>5.49</v>
      </c>
      <c r="F3132" s="450" t="s">
        <v>13370</v>
      </c>
    </row>
    <row r="3133" spans="1:6" ht="30" customHeight="1">
      <c r="A3133" s="447">
        <v>91178</v>
      </c>
      <c r="B3133" s="448" t="s">
        <v>19830</v>
      </c>
      <c r="C3133" s="449" t="s">
        <v>2572</v>
      </c>
      <c r="D3133" s="450">
        <v>9.0499999999999989</v>
      </c>
      <c r="E3133" s="450">
        <v>5.65</v>
      </c>
      <c r="F3133" s="450" t="s">
        <v>13918</v>
      </c>
    </row>
    <row r="3134" spans="1:6" ht="45" customHeight="1">
      <c r="A3134" s="447">
        <v>91179</v>
      </c>
      <c r="B3134" s="448" t="s">
        <v>19831</v>
      </c>
      <c r="C3134" s="449" t="s">
        <v>2572</v>
      </c>
      <c r="D3134" s="450">
        <v>6.2100000000000009</v>
      </c>
      <c r="E3134" s="450">
        <v>2.5299999999999998</v>
      </c>
      <c r="F3134" s="450" t="s">
        <v>15507</v>
      </c>
    </row>
    <row r="3135" spans="1:6" ht="45" customHeight="1">
      <c r="A3135" s="447">
        <v>91180</v>
      </c>
      <c r="B3135" s="448" t="s">
        <v>19832</v>
      </c>
      <c r="C3135" s="449" t="s">
        <v>2572</v>
      </c>
      <c r="D3135" s="450">
        <v>4.54</v>
      </c>
      <c r="E3135" s="450">
        <v>2.34</v>
      </c>
      <c r="F3135" s="450" t="s">
        <v>12480</v>
      </c>
    </row>
    <row r="3136" spans="1:6" ht="30" customHeight="1">
      <c r="A3136" s="447">
        <v>91181</v>
      </c>
      <c r="B3136" s="448" t="s">
        <v>19833</v>
      </c>
      <c r="C3136" s="449" t="s">
        <v>2572</v>
      </c>
      <c r="D3136" s="450">
        <v>4.3900000000000006</v>
      </c>
      <c r="E3136" s="450">
        <v>3.01</v>
      </c>
      <c r="F3136" s="450" t="s">
        <v>14832</v>
      </c>
    </row>
    <row r="3137" spans="1:6" ht="30" customHeight="1">
      <c r="A3137" s="447">
        <v>91182</v>
      </c>
      <c r="B3137" s="448" t="s">
        <v>997</v>
      </c>
      <c r="C3137" s="449" t="s">
        <v>2572</v>
      </c>
      <c r="D3137" s="450">
        <v>7.7299999999999986</v>
      </c>
      <c r="E3137" s="450">
        <v>14.72</v>
      </c>
      <c r="F3137" s="450" t="s">
        <v>12815</v>
      </c>
    </row>
    <row r="3138" spans="1:6" ht="45" customHeight="1">
      <c r="A3138" s="447">
        <v>91183</v>
      </c>
      <c r="B3138" s="448" t="s">
        <v>998</v>
      </c>
      <c r="C3138" s="449" t="s">
        <v>2572</v>
      </c>
      <c r="D3138" s="450">
        <v>3.6100000000000003</v>
      </c>
      <c r="E3138" s="450">
        <v>7.45</v>
      </c>
      <c r="F3138" s="450" t="s">
        <v>19834</v>
      </c>
    </row>
    <row r="3139" spans="1:6" ht="30" customHeight="1">
      <c r="A3139" s="447">
        <v>91184</v>
      </c>
      <c r="B3139" s="448" t="s">
        <v>999</v>
      </c>
      <c r="C3139" s="449" t="s">
        <v>2572</v>
      </c>
      <c r="D3139" s="450">
        <v>3.2</v>
      </c>
      <c r="E3139" s="450">
        <v>7.13</v>
      </c>
      <c r="F3139" s="450" t="s">
        <v>19835</v>
      </c>
    </row>
    <row r="3140" spans="1:6" ht="45" customHeight="1">
      <c r="A3140" s="447">
        <v>91185</v>
      </c>
      <c r="B3140" s="448" t="s">
        <v>547</v>
      </c>
      <c r="C3140" s="449" t="s">
        <v>2572</v>
      </c>
      <c r="D3140" s="450">
        <v>1.92</v>
      </c>
      <c r="E3140" s="450">
        <v>3.84</v>
      </c>
      <c r="F3140" s="450" t="s">
        <v>15069</v>
      </c>
    </row>
    <row r="3141" spans="1:6" ht="45" customHeight="1">
      <c r="A3141" s="447">
        <v>91186</v>
      </c>
      <c r="B3141" s="448" t="s">
        <v>548</v>
      </c>
      <c r="C3141" s="449" t="s">
        <v>2572</v>
      </c>
      <c r="D3141" s="450">
        <v>1.4699999999999998</v>
      </c>
      <c r="E3141" s="450">
        <v>3.24</v>
      </c>
      <c r="F3141" s="450" t="s">
        <v>13407</v>
      </c>
    </row>
    <row r="3142" spans="1:6" ht="30" customHeight="1">
      <c r="A3142" s="447">
        <v>91187</v>
      </c>
      <c r="B3142" s="448" t="s">
        <v>549</v>
      </c>
      <c r="C3142" s="449" t="s">
        <v>2572</v>
      </c>
      <c r="D3142" s="450">
        <v>1.6600000000000001</v>
      </c>
      <c r="E3142" s="450">
        <v>3.79</v>
      </c>
      <c r="F3142" s="450" t="s">
        <v>15605</v>
      </c>
    </row>
    <row r="3143" spans="1:6" ht="15" customHeight="1">
      <c r="A3143" s="447">
        <v>90460</v>
      </c>
      <c r="B3143" s="448" t="s">
        <v>19819</v>
      </c>
      <c r="C3143" s="449" t="s">
        <v>2572</v>
      </c>
      <c r="D3143" s="450">
        <v>22.77</v>
      </c>
      <c r="E3143" s="450">
        <v>0.96</v>
      </c>
      <c r="F3143" s="450" t="s">
        <v>19820</v>
      </c>
    </row>
    <row r="3144" spans="1:6" ht="30" customHeight="1">
      <c r="A3144" s="447">
        <v>90461</v>
      </c>
      <c r="B3144" s="448" t="s">
        <v>19821</v>
      </c>
      <c r="C3144" s="449" t="s">
        <v>2572</v>
      </c>
      <c r="D3144" s="450">
        <v>11.92</v>
      </c>
      <c r="E3144" s="450">
        <v>1.08</v>
      </c>
      <c r="F3144" s="450" t="s">
        <v>14030</v>
      </c>
    </row>
    <row r="3145" spans="1:6" ht="15" customHeight="1">
      <c r="A3145" s="447">
        <v>90462</v>
      </c>
      <c r="B3145" s="448" t="s">
        <v>19822</v>
      </c>
      <c r="C3145" s="449" t="s">
        <v>2572</v>
      </c>
      <c r="D3145" s="450">
        <v>2.61</v>
      </c>
      <c r="E3145" s="450">
        <v>0.25</v>
      </c>
      <c r="F3145" s="450" t="s">
        <v>18600</v>
      </c>
    </row>
    <row r="3146" spans="1:6" ht="15" customHeight="1">
      <c r="A3146" s="447">
        <v>90463</v>
      </c>
      <c r="B3146" s="448" t="s">
        <v>19823</v>
      </c>
      <c r="C3146" s="449" t="s">
        <v>2572</v>
      </c>
      <c r="D3146" s="450">
        <v>2</v>
      </c>
      <c r="E3146" s="450">
        <v>0.28999999999999998</v>
      </c>
      <c r="F3146" s="450" t="s">
        <v>11296</v>
      </c>
    </row>
    <row r="3147" spans="1:6" ht="30" customHeight="1">
      <c r="A3147" s="447">
        <v>91176</v>
      </c>
      <c r="B3147" s="448" t="s">
        <v>19827</v>
      </c>
      <c r="C3147" s="449" t="s">
        <v>2572</v>
      </c>
      <c r="D3147" s="450">
        <v>24.310000000000002</v>
      </c>
      <c r="E3147" s="450">
        <v>9.76</v>
      </c>
      <c r="F3147" s="450" t="s">
        <v>19828</v>
      </c>
    </row>
    <row r="3148" spans="1:6" ht="45" customHeight="1">
      <c r="A3148" s="447">
        <v>91177</v>
      </c>
      <c r="B3148" s="448" t="s">
        <v>19829</v>
      </c>
      <c r="C3148" s="449" t="s">
        <v>2572</v>
      </c>
      <c r="D3148" s="450">
        <v>9.92</v>
      </c>
      <c r="E3148" s="450">
        <v>5.49</v>
      </c>
      <c r="F3148" s="450" t="s">
        <v>13370</v>
      </c>
    </row>
    <row r="3149" spans="1:6" ht="30" customHeight="1">
      <c r="A3149" s="447">
        <v>91178</v>
      </c>
      <c r="B3149" s="448" t="s">
        <v>19830</v>
      </c>
      <c r="C3149" s="449" t="s">
        <v>2572</v>
      </c>
      <c r="D3149" s="450">
        <v>9.0499999999999989</v>
      </c>
      <c r="E3149" s="450">
        <v>5.65</v>
      </c>
      <c r="F3149" s="450" t="s">
        <v>13918</v>
      </c>
    </row>
    <row r="3150" spans="1:6" ht="45" customHeight="1">
      <c r="A3150" s="447">
        <v>91179</v>
      </c>
      <c r="B3150" s="448" t="s">
        <v>19831</v>
      </c>
      <c r="C3150" s="449" t="s">
        <v>2572</v>
      </c>
      <c r="D3150" s="450">
        <v>6.2100000000000009</v>
      </c>
      <c r="E3150" s="450">
        <v>2.5299999999999998</v>
      </c>
      <c r="F3150" s="450" t="s">
        <v>15507</v>
      </c>
    </row>
    <row r="3151" spans="1:6" ht="45" customHeight="1">
      <c r="A3151" s="447">
        <v>91180</v>
      </c>
      <c r="B3151" s="448" t="s">
        <v>19832</v>
      </c>
      <c r="C3151" s="449" t="s">
        <v>2572</v>
      </c>
      <c r="D3151" s="450">
        <v>4.54</v>
      </c>
      <c r="E3151" s="450">
        <v>2.34</v>
      </c>
      <c r="F3151" s="450" t="s">
        <v>12480</v>
      </c>
    </row>
    <row r="3152" spans="1:6" ht="30" customHeight="1">
      <c r="A3152" s="447">
        <v>91181</v>
      </c>
      <c r="B3152" s="448" t="s">
        <v>19833</v>
      </c>
      <c r="C3152" s="449" t="s">
        <v>2572</v>
      </c>
      <c r="D3152" s="450">
        <v>4.3900000000000006</v>
      </c>
      <c r="E3152" s="450">
        <v>3.01</v>
      </c>
      <c r="F3152" s="450" t="s">
        <v>14832</v>
      </c>
    </row>
    <row r="3153" spans="1:6" ht="30" customHeight="1">
      <c r="A3153" s="447">
        <v>96559</v>
      </c>
      <c r="B3153" s="448" t="s">
        <v>19842</v>
      </c>
      <c r="C3153" s="449" t="s">
        <v>2573</v>
      </c>
      <c r="D3153" s="450">
        <v>64.31</v>
      </c>
      <c r="E3153" s="450">
        <v>2.74</v>
      </c>
      <c r="F3153" s="450" t="s">
        <v>19843</v>
      </c>
    </row>
    <row r="3154" spans="1:6" ht="30" customHeight="1">
      <c r="A3154" s="447">
        <v>96560</v>
      </c>
      <c r="B3154" s="448" t="s">
        <v>19844</v>
      </c>
      <c r="C3154" s="449" t="s">
        <v>2573</v>
      </c>
      <c r="D3154" s="450">
        <v>31.42</v>
      </c>
      <c r="E3154" s="450">
        <v>2.71</v>
      </c>
      <c r="F3154" s="450" t="s">
        <v>18385</v>
      </c>
    </row>
    <row r="3155" spans="1:6" ht="30" customHeight="1">
      <c r="A3155" s="447">
        <v>96561</v>
      </c>
      <c r="B3155" s="448" t="s">
        <v>19845</v>
      </c>
      <c r="C3155" s="449" t="s">
        <v>2573</v>
      </c>
      <c r="D3155" s="450">
        <v>19.37</v>
      </c>
      <c r="E3155" s="450">
        <v>1.5</v>
      </c>
      <c r="F3155" s="450" t="s">
        <v>15140</v>
      </c>
    </row>
    <row r="3156" spans="1:6" ht="30" customHeight="1">
      <c r="A3156" s="447">
        <v>96562</v>
      </c>
      <c r="B3156" s="448" t="s">
        <v>19846</v>
      </c>
      <c r="C3156" s="449" t="s">
        <v>2572</v>
      </c>
      <c r="D3156" s="450">
        <v>31.879999999999995</v>
      </c>
      <c r="E3156" s="450">
        <v>2.85</v>
      </c>
      <c r="F3156" s="450" t="s">
        <v>19847</v>
      </c>
    </row>
    <row r="3157" spans="1:6" ht="30" customHeight="1">
      <c r="A3157" s="447">
        <v>96563</v>
      </c>
      <c r="B3157" s="448" t="s">
        <v>19848</v>
      </c>
      <c r="C3157" s="449" t="s">
        <v>2572</v>
      </c>
      <c r="D3157" s="450">
        <v>34.42</v>
      </c>
      <c r="E3157" s="450">
        <v>2.85</v>
      </c>
      <c r="F3157" s="450" t="s">
        <v>19849</v>
      </c>
    </row>
    <row r="3158" spans="1:6">
      <c r="A3158" s="442"/>
      <c r="B3158" s="446" t="s">
        <v>1886</v>
      </c>
      <c r="C3158" s="444"/>
      <c r="D3158" s="445" t="s">
        <v>2587</v>
      </c>
      <c r="E3158" s="445" t="s">
        <v>2587</v>
      </c>
      <c r="F3158" s="445"/>
    </row>
    <row r="3159" spans="1:6" ht="45" customHeight="1">
      <c r="A3159" s="447">
        <v>89957</v>
      </c>
      <c r="B3159" s="448" t="s">
        <v>1556</v>
      </c>
      <c r="C3159" s="449" t="s">
        <v>2570</v>
      </c>
      <c r="D3159" s="450">
        <v>39.89</v>
      </c>
      <c r="E3159" s="450">
        <v>70.23</v>
      </c>
      <c r="F3159" s="450" t="s">
        <v>19723</v>
      </c>
    </row>
    <row r="3160" spans="1:6">
      <c r="A3160" s="442"/>
      <c r="B3160" s="446" t="s">
        <v>12</v>
      </c>
      <c r="C3160" s="444"/>
      <c r="D3160" s="445" t="s">
        <v>2587</v>
      </c>
      <c r="E3160" s="445" t="s">
        <v>2587</v>
      </c>
      <c r="F3160" s="445"/>
    </row>
    <row r="3161" spans="1:6">
      <c r="A3161" s="442"/>
      <c r="B3161" s="446" t="s">
        <v>1133</v>
      </c>
      <c r="C3161" s="444"/>
      <c r="D3161" s="445" t="s">
        <v>2587</v>
      </c>
      <c r="E3161" s="445" t="s">
        <v>2587</v>
      </c>
      <c r="F3161" s="445"/>
    </row>
    <row r="3162" spans="1:6" ht="15" customHeight="1">
      <c r="A3162" s="447" t="s">
        <v>1094</v>
      </c>
      <c r="B3162" s="448" t="s">
        <v>3574</v>
      </c>
      <c r="C3162" s="449" t="s">
        <v>2570</v>
      </c>
      <c r="D3162" s="450">
        <v>53.22</v>
      </c>
      <c r="E3162" s="450">
        <v>144.62</v>
      </c>
      <c r="F3162" s="450" t="s">
        <v>19854</v>
      </c>
    </row>
    <row r="3163" spans="1:6" ht="15" customHeight="1">
      <c r="A3163" s="447" t="s">
        <v>1095</v>
      </c>
      <c r="B3163" s="448" t="s">
        <v>3575</v>
      </c>
      <c r="C3163" s="449" t="s">
        <v>2570</v>
      </c>
      <c r="D3163" s="450">
        <v>85.360000000000014</v>
      </c>
      <c r="E3163" s="450">
        <v>231.2</v>
      </c>
      <c r="F3163" s="450" t="s">
        <v>19855</v>
      </c>
    </row>
    <row r="3164" spans="1:6" ht="15" customHeight="1">
      <c r="A3164" s="447" t="s">
        <v>1096</v>
      </c>
      <c r="B3164" s="448" t="s">
        <v>3576</v>
      </c>
      <c r="C3164" s="449" t="s">
        <v>2570</v>
      </c>
      <c r="D3164" s="450">
        <v>170.72000000000003</v>
      </c>
      <c r="E3164" s="450">
        <v>462.4</v>
      </c>
      <c r="F3164" s="450" t="s">
        <v>19856</v>
      </c>
    </row>
    <row r="3165" spans="1:6" ht="15" customHeight="1">
      <c r="A3165" s="447" t="s">
        <v>2228</v>
      </c>
      <c r="B3165" s="448" t="s">
        <v>3577</v>
      </c>
      <c r="C3165" s="449" t="s">
        <v>2570</v>
      </c>
      <c r="D3165" s="450">
        <v>256.07999999999993</v>
      </c>
      <c r="E3165" s="450">
        <v>693.6</v>
      </c>
      <c r="F3165" s="450" t="s">
        <v>19857</v>
      </c>
    </row>
    <row r="3166" spans="1:6" ht="15" customHeight="1">
      <c r="A3166" s="447" t="s">
        <v>2229</v>
      </c>
      <c r="B3166" s="448" t="s">
        <v>3578</v>
      </c>
      <c r="C3166" s="449" t="s">
        <v>2570</v>
      </c>
      <c r="D3166" s="450">
        <v>333.17999999999984</v>
      </c>
      <c r="E3166" s="450">
        <v>956.94</v>
      </c>
      <c r="F3166" s="450" t="s">
        <v>19858</v>
      </c>
    </row>
    <row r="3167" spans="1:6" ht="15" customHeight="1">
      <c r="A3167" s="447" t="s">
        <v>2230</v>
      </c>
      <c r="B3167" s="448" t="s">
        <v>3579</v>
      </c>
      <c r="C3167" s="449" t="s">
        <v>2570</v>
      </c>
      <c r="D3167" s="450">
        <v>453.22</v>
      </c>
      <c r="E3167" s="450">
        <v>1301.3499999999999</v>
      </c>
      <c r="F3167" s="450" t="s">
        <v>19859</v>
      </c>
    </row>
    <row r="3168" spans="1:6" ht="15" customHeight="1">
      <c r="A3168" s="447" t="s">
        <v>2150</v>
      </c>
      <c r="B3168" s="448" t="s">
        <v>3580</v>
      </c>
      <c r="C3168" s="449" t="s">
        <v>2570</v>
      </c>
      <c r="D3168" s="450">
        <v>506.53999999999996</v>
      </c>
      <c r="E3168" s="450">
        <v>1454.45</v>
      </c>
      <c r="F3168" s="450" t="s">
        <v>19860</v>
      </c>
    </row>
    <row r="3169" spans="1:6" ht="15" customHeight="1">
      <c r="A3169" s="447" t="s">
        <v>2151</v>
      </c>
      <c r="B3169" s="448" t="s">
        <v>3581</v>
      </c>
      <c r="C3169" s="449" t="s">
        <v>2570</v>
      </c>
      <c r="D3169" s="450">
        <v>133.29999999999995</v>
      </c>
      <c r="E3169" s="450">
        <v>382.75</v>
      </c>
      <c r="F3169" s="450" t="s">
        <v>19861</v>
      </c>
    </row>
    <row r="3170" spans="1:6" ht="15" customHeight="1">
      <c r="A3170" s="447" t="s">
        <v>2152</v>
      </c>
      <c r="B3170" s="448" t="s">
        <v>3582</v>
      </c>
      <c r="C3170" s="449" t="s">
        <v>2570</v>
      </c>
      <c r="D3170" s="450">
        <v>173.22000000000003</v>
      </c>
      <c r="E3170" s="450">
        <v>497.64</v>
      </c>
      <c r="F3170" s="450" t="s">
        <v>19862</v>
      </c>
    </row>
    <row r="3171" spans="1:6" ht="15" customHeight="1">
      <c r="A3171" s="447" t="s">
        <v>2153</v>
      </c>
      <c r="B3171" s="448" t="s">
        <v>3583</v>
      </c>
      <c r="C3171" s="449" t="s">
        <v>2570</v>
      </c>
      <c r="D3171" s="450">
        <v>266.59999999999991</v>
      </c>
      <c r="E3171" s="450">
        <v>765.5</v>
      </c>
      <c r="F3171" s="450" t="s">
        <v>19863</v>
      </c>
    </row>
    <row r="3172" spans="1:6" ht="15" customHeight="1">
      <c r="A3172" s="447" t="s">
        <v>2154</v>
      </c>
      <c r="B3172" s="448" t="s">
        <v>3584</v>
      </c>
      <c r="C3172" s="449" t="s">
        <v>2570</v>
      </c>
      <c r="D3172" s="450">
        <v>426.55999999999995</v>
      </c>
      <c r="E3172" s="450">
        <v>1224.8</v>
      </c>
      <c r="F3172" s="450" t="s">
        <v>19864</v>
      </c>
    </row>
    <row r="3173" spans="1:6" ht="15" customHeight="1">
      <c r="A3173" s="447" t="s">
        <v>2155</v>
      </c>
      <c r="B3173" s="448" t="s">
        <v>3585</v>
      </c>
      <c r="C3173" s="449" t="s">
        <v>2570</v>
      </c>
      <c r="D3173" s="450">
        <v>53.22</v>
      </c>
      <c r="E3173" s="450">
        <v>144.62</v>
      </c>
      <c r="F3173" s="450" t="s">
        <v>19854</v>
      </c>
    </row>
    <row r="3174" spans="1:6" ht="15" customHeight="1">
      <c r="A3174" s="447" t="s">
        <v>2156</v>
      </c>
      <c r="B3174" s="448" t="s">
        <v>3586</v>
      </c>
      <c r="C3174" s="449" t="s">
        <v>2570</v>
      </c>
      <c r="D3174" s="450">
        <v>106.69999999999999</v>
      </c>
      <c r="E3174" s="450">
        <v>289</v>
      </c>
      <c r="F3174" s="450" t="s">
        <v>19865</v>
      </c>
    </row>
    <row r="3175" spans="1:6" ht="15" customHeight="1">
      <c r="A3175" s="447" t="s">
        <v>2157</v>
      </c>
      <c r="B3175" s="448" t="s">
        <v>3587</v>
      </c>
      <c r="C3175" s="449" t="s">
        <v>2570</v>
      </c>
      <c r="D3175" s="450">
        <v>213.39999999999998</v>
      </c>
      <c r="E3175" s="450">
        <v>578</v>
      </c>
      <c r="F3175" s="450" t="s">
        <v>19866</v>
      </c>
    </row>
    <row r="3176" spans="1:6" ht="15" customHeight="1">
      <c r="A3176" s="447" t="s">
        <v>2158</v>
      </c>
      <c r="B3176" s="448" t="s">
        <v>3588</v>
      </c>
      <c r="C3176" s="449" t="s">
        <v>2570</v>
      </c>
      <c r="D3176" s="450">
        <v>128.80000000000001</v>
      </c>
      <c r="E3176" s="450">
        <v>322.45</v>
      </c>
      <c r="F3176" s="450" t="s">
        <v>19852</v>
      </c>
    </row>
    <row r="3177" spans="1:6" ht="15" customHeight="1">
      <c r="A3177" s="447" t="s">
        <v>2159</v>
      </c>
      <c r="B3177" s="448" t="s">
        <v>3589</v>
      </c>
      <c r="C3177" s="449" t="s">
        <v>2570</v>
      </c>
      <c r="D3177" s="450">
        <v>167.37</v>
      </c>
      <c r="E3177" s="450">
        <v>419.25</v>
      </c>
      <c r="F3177" s="450" t="s">
        <v>19853</v>
      </c>
    </row>
    <row r="3178" spans="1:6" ht="15" customHeight="1">
      <c r="A3178" s="447">
        <v>73612</v>
      </c>
      <c r="B3178" s="448" t="s">
        <v>3590</v>
      </c>
      <c r="C3178" s="449" t="s">
        <v>2570</v>
      </c>
      <c r="D3178" s="450">
        <v>106.40000000000003</v>
      </c>
      <c r="E3178" s="450">
        <v>263.7</v>
      </c>
      <c r="F3178" s="450" t="s">
        <v>19867</v>
      </c>
    </row>
    <row r="3179" spans="1:6" ht="15" customHeight="1">
      <c r="A3179" s="447">
        <v>73694</v>
      </c>
      <c r="B3179" s="448" t="s">
        <v>3591</v>
      </c>
      <c r="C3179" s="449" t="s">
        <v>2570</v>
      </c>
      <c r="D3179" s="450">
        <v>37.120000000000019</v>
      </c>
      <c r="E3179" s="450">
        <v>105.99</v>
      </c>
      <c r="F3179" s="450" t="s">
        <v>19869</v>
      </c>
    </row>
    <row r="3180" spans="1:6" ht="15" customHeight="1">
      <c r="A3180" s="447">
        <v>73695</v>
      </c>
      <c r="B3180" s="448" t="s">
        <v>3592</v>
      </c>
      <c r="C3180" s="449" t="s">
        <v>2570</v>
      </c>
      <c r="D3180" s="450">
        <v>19.020000000000003</v>
      </c>
      <c r="E3180" s="450">
        <v>54.57</v>
      </c>
      <c r="F3180" s="450" t="s">
        <v>14837</v>
      </c>
    </row>
    <row r="3181" spans="1:6" ht="15" customHeight="1">
      <c r="A3181" s="447" t="s">
        <v>2160</v>
      </c>
      <c r="B3181" s="448" t="s">
        <v>3593</v>
      </c>
      <c r="C3181" s="449" t="s">
        <v>2570</v>
      </c>
      <c r="D3181" s="450">
        <v>106.40000000000003</v>
      </c>
      <c r="E3181" s="450">
        <v>263.7</v>
      </c>
      <c r="F3181" s="450" t="s">
        <v>19867</v>
      </c>
    </row>
    <row r="3182" spans="1:6">
      <c r="A3182" s="442"/>
      <c r="B3182" s="446" t="s">
        <v>13</v>
      </c>
      <c r="C3182" s="444"/>
      <c r="D3182" s="445" t="s">
        <v>2587</v>
      </c>
      <c r="E3182" s="445" t="s">
        <v>2587</v>
      </c>
      <c r="F3182" s="445"/>
    </row>
    <row r="3183" spans="1:6" ht="15" customHeight="1">
      <c r="A3183" s="447">
        <v>83878</v>
      </c>
      <c r="B3183" s="448" t="s">
        <v>3212</v>
      </c>
      <c r="C3183" s="449" t="s">
        <v>2570</v>
      </c>
      <c r="D3183" s="450">
        <v>23.559999999999995</v>
      </c>
      <c r="E3183" s="450">
        <v>13.85</v>
      </c>
      <c r="F3183" s="450" t="s">
        <v>13816</v>
      </c>
    </row>
    <row r="3184" spans="1:6" ht="15" customHeight="1">
      <c r="A3184" s="447">
        <v>83879</v>
      </c>
      <c r="B3184" s="448" t="s">
        <v>3213</v>
      </c>
      <c r="C3184" s="449" t="s">
        <v>2570</v>
      </c>
      <c r="D3184" s="450">
        <v>26.689999999999998</v>
      </c>
      <c r="E3184" s="450">
        <v>16.600000000000001</v>
      </c>
      <c r="F3184" s="450" t="s">
        <v>19876</v>
      </c>
    </row>
    <row r="3185" spans="1:6">
      <c r="A3185" s="442"/>
      <c r="B3185" s="446" t="s">
        <v>14</v>
      </c>
      <c r="C3185" s="444"/>
      <c r="D3185" s="445" t="s">
        <v>2587</v>
      </c>
      <c r="E3185" s="445" t="s">
        <v>2587</v>
      </c>
      <c r="F3185" s="445"/>
    </row>
    <row r="3186" spans="1:6" ht="30" customHeight="1">
      <c r="A3186" s="447">
        <v>95634</v>
      </c>
      <c r="B3186" s="448" t="s">
        <v>19795</v>
      </c>
      <c r="C3186" s="449" t="s">
        <v>2570</v>
      </c>
      <c r="D3186" s="450">
        <v>74.919999999999987</v>
      </c>
      <c r="E3186" s="450">
        <v>40.71</v>
      </c>
      <c r="F3186" s="450" t="s">
        <v>19796</v>
      </c>
    </row>
    <row r="3187" spans="1:6" ht="30" customHeight="1">
      <c r="A3187" s="447">
        <v>95635</v>
      </c>
      <c r="B3187" s="448" t="s">
        <v>19797</v>
      </c>
      <c r="C3187" s="449" t="s">
        <v>2570</v>
      </c>
      <c r="D3187" s="450">
        <v>79.069999999999993</v>
      </c>
      <c r="E3187" s="450">
        <v>47.1</v>
      </c>
      <c r="F3187" s="450" t="s">
        <v>16093</v>
      </c>
    </row>
    <row r="3188" spans="1:6" ht="30" customHeight="1">
      <c r="A3188" s="447">
        <v>95641</v>
      </c>
      <c r="B3188" s="448" t="s">
        <v>3214</v>
      </c>
      <c r="C3188" s="449" t="s">
        <v>2570</v>
      </c>
      <c r="D3188" s="450">
        <v>135.41000000000003</v>
      </c>
      <c r="E3188" s="450">
        <v>70.36</v>
      </c>
      <c r="F3188" s="450" t="s">
        <v>19801</v>
      </c>
    </row>
    <row r="3189" spans="1:6" ht="30" customHeight="1">
      <c r="A3189" s="447">
        <v>95642</v>
      </c>
      <c r="B3189" s="448" t="s">
        <v>3215</v>
      </c>
      <c r="C3189" s="449" t="s">
        <v>2570</v>
      </c>
      <c r="D3189" s="450">
        <v>200.04999999999995</v>
      </c>
      <c r="E3189" s="450">
        <v>104.04</v>
      </c>
      <c r="F3189" s="450" t="s">
        <v>19802</v>
      </c>
    </row>
    <row r="3190" spans="1:6" ht="30" customHeight="1">
      <c r="A3190" s="447">
        <v>95643</v>
      </c>
      <c r="B3190" s="448" t="s">
        <v>3216</v>
      </c>
      <c r="C3190" s="449" t="s">
        <v>2570</v>
      </c>
      <c r="D3190" s="450">
        <v>262.36</v>
      </c>
      <c r="E3190" s="450">
        <v>135.30000000000001</v>
      </c>
      <c r="F3190" s="450" t="s">
        <v>19803</v>
      </c>
    </row>
    <row r="3191" spans="1:6" ht="30" customHeight="1">
      <c r="A3191" s="447">
        <v>95644</v>
      </c>
      <c r="B3191" s="448" t="s">
        <v>3217</v>
      </c>
      <c r="C3191" s="449" t="s">
        <v>2570</v>
      </c>
      <c r="D3191" s="450">
        <v>102.36999999999999</v>
      </c>
      <c r="E3191" s="450">
        <v>44.55</v>
      </c>
      <c r="F3191" s="450" t="s">
        <v>19804</v>
      </c>
    </row>
    <row r="3192" spans="1:6" ht="30" customHeight="1">
      <c r="A3192" s="447">
        <v>95645</v>
      </c>
      <c r="B3192" s="448" t="s">
        <v>3218</v>
      </c>
      <c r="C3192" s="449" t="s">
        <v>2570</v>
      </c>
      <c r="D3192" s="450">
        <v>189.14999999999998</v>
      </c>
      <c r="E3192" s="450">
        <v>79.13</v>
      </c>
      <c r="F3192" s="450" t="s">
        <v>19805</v>
      </c>
    </row>
    <row r="3193" spans="1:6" ht="30" customHeight="1">
      <c r="A3193" s="447">
        <v>95646</v>
      </c>
      <c r="B3193" s="448" t="s">
        <v>3219</v>
      </c>
      <c r="C3193" s="449" t="s">
        <v>2570</v>
      </c>
      <c r="D3193" s="450">
        <v>282.06</v>
      </c>
      <c r="E3193" s="450">
        <v>117.45</v>
      </c>
      <c r="F3193" s="450" t="s">
        <v>19806</v>
      </c>
    </row>
    <row r="3194" spans="1:6" ht="30" customHeight="1">
      <c r="A3194" s="447">
        <v>95647</v>
      </c>
      <c r="B3194" s="448" t="s">
        <v>3220</v>
      </c>
      <c r="C3194" s="449" t="s">
        <v>2570</v>
      </c>
      <c r="D3194" s="450">
        <v>370.61</v>
      </c>
      <c r="E3194" s="450">
        <v>152.96</v>
      </c>
      <c r="F3194" s="450" t="s">
        <v>19807</v>
      </c>
    </row>
    <row r="3195" spans="1:6" ht="30" customHeight="1">
      <c r="A3195" s="447">
        <v>95637</v>
      </c>
      <c r="B3195" s="448" t="s">
        <v>3221</v>
      </c>
      <c r="C3195" s="449" t="s">
        <v>2570</v>
      </c>
      <c r="D3195" s="450">
        <v>233.47000000000003</v>
      </c>
      <c r="E3195" s="450">
        <v>155.19999999999999</v>
      </c>
      <c r="F3195" s="450" t="s">
        <v>19798</v>
      </c>
    </row>
    <row r="3196" spans="1:6" ht="30" customHeight="1">
      <c r="A3196" s="447">
        <v>95638</v>
      </c>
      <c r="B3196" s="448" t="s">
        <v>3222</v>
      </c>
      <c r="C3196" s="449" t="s">
        <v>2570</v>
      </c>
      <c r="D3196" s="450">
        <v>290.63</v>
      </c>
      <c r="E3196" s="450">
        <v>178.94</v>
      </c>
      <c r="F3196" s="450" t="s">
        <v>19799</v>
      </c>
    </row>
    <row r="3197" spans="1:6" ht="30" customHeight="1">
      <c r="A3197" s="447">
        <v>95639</v>
      </c>
      <c r="B3197" s="448" t="s">
        <v>3223</v>
      </c>
      <c r="C3197" s="449" t="s">
        <v>2570</v>
      </c>
      <c r="D3197" s="450">
        <v>402.29</v>
      </c>
      <c r="E3197" s="450">
        <v>184.19</v>
      </c>
      <c r="F3197" s="450" t="s">
        <v>19800</v>
      </c>
    </row>
    <row r="3198" spans="1:6" ht="15" customHeight="1">
      <c r="A3198" s="447" t="s">
        <v>1099</v>
      </c>
      <c r="B3198" s="448" t="s">
        <v>759</v>
      </c>
      <c r="C3198" s="449" t="s">
        <v>2570</v>
      </c>
      <c r="D3198" s="450">
        <v>57.09</v>
      </c>
      <c r="E3198" s="450">
        <v>13.83</v>
      </c>
      <c r="F3198" s="450" t="s">
        <v>12626</v>
      </c>
    </row>
    <row r="3199" spans="1:6" ht="15" customHeight="1">
      <c r="A3199" s="447" t="s">
        <v>1100</v>
      </c>
      <c r="B3199" s="448" t="s">
        <v>3224</v>
      </c>
      <c r="C3199" s="449" t="s">
        <v>2570</v>
      </c>
      <c r="D3199" s="450">
        <v>58.300000000000004</v>
      </c>
      <c r="E3199" s="450">
        <v>9.6199999999999992</v>
      </c>
      <c r="F3199" s="450" t="s">
        <v>19874</v>
      </c>
    </row>
    <row r="3200" spans="1:6" ht="15" customHeight="1">
      <c r="A3200" s="447">
        <v>95673</v>
      </c>
      <c r="B3200" s="448" t="s">
        <v>3225</v>
      </c>
      <c r="C3200" s="449" t="s">
        <v>2570</v>
      </c>
      <c r="D3200" s="450">
        <v>90.990000000000009</v>
      </c>
      <c r="E3200" s="450">
        <v>12.57</v>
      </c>
      <c r="F3200" s="450" t="s">
        <v>19808</v>
      </c>
    </row>
    <row r="3201" spans="1:6" ht="15" customHeight="1">
      <c r="A3201" s="447">
        <v>95674</v>
      </c>
      <c r="B3201" s="448" t="s">
        <v>3226</v>
      </c>
      <c r="C3201" s="449" t="s">
        <v>2570</v>
      </c>
      <c r="D3201" s="450">
        <v>97.32</v>
      </c>
      <c r="E3201" s="450">
        <v>12.56</v>
      </c>
      <c r="F3201" s="450" t="s">
        <v>19809</v>
      </c>
    </row>
    <row r="3202" spans="1:6" ht="15" customHeight="1">
      <c r="A3202" s="447">
        <v>95675</v>
      </c>
      <c r="B3202" s="448" t="s">
        <v>3227</v>
      </c>
      <c r="C3202" s="449" t="s">
        <v>2570</v>
      </c>
      <c r="D3202" s="450">
        <v>119.62</v>
      </c>
      <c r="E3202" s="450">
        <v>14.53</v>
      </c>
      <c r="F3202" s="450" t="s">
        <v>19810</v>
      </c>
    </row>
    <row r="3203" spans="1:6" ht="30" customHeight="1">
      <c r="A3203" s="447">
        <v>95676</v>
      </c>
      <c r="B3203" s="448" t="s">
        <v>3228</v>
      </c>
      <c r="C3203" s="449" t="s">
        <v>2570</v>
      </c>
      <c r="D3203" s="450">
        <v>58.819999999999993</v>
      </c>
      <c r="E3203" s="450">
        <v>5.98</v>
      </c>
      <c r="F3203" s="450" t="s">
        <v>19811</v>
      </c>
    </row>
    <row r="3204" spans="1:6">
      <c r="A3204" s="442"/>
      <c r="B3204" s="446" t="s">
        <v>15</v>
      </c>
      <c r="C3204" s="444"/>
      <c r="D3204" s="445" t="s">
        <v>2587</v>
      </c>
      <c r="E3204" s="445" t="s">
        <v>2587</v>
      </c>
      <c r="F3204" s="445"/>
    </row>
    <row r="3205" spans="1:6" ht="15" customHeight="1">
      <c r="A3205" s="447" t="s">
        <v>2165</v>
      </c>
      <c r="B3205" s="448" t="s">
        <v>3229</v>
      </c>
      <c r="C3205" s="449" t="s">
        <v>2572</v>
      </c>
      <c r="D3205" s="450">
        <v>23.510000000000005</v>
      </c>
      <c r="E3205" s="450">
        <v>19.079999999999998</v>
      </c>
      <c r="F3205" s="450" t="s">
        <v>20724</v>
      </c>
    </row>
    <row r="3206" spans="1:6" ht="15" customHeight="1">
      <c r="A3206" s="447" t="s">
        <v>2166</v>
      </c>
      <c r="B3206" s="448" t="s">
        <v>3230</v>
      </c>
      <c r="C3206" s="449" t="s">
        <v>2572</v>
      </c>
      <c r="D3206" s="450">
        <v>25.400000000000006</v>
      </c>
      <c r="E3206" s="450">
        <v>55.33</v>
      </c>
      <c r="F3206" s="450" t="s">
        <v>20725</v>
      </c>
    </row>
    <row r="3207" spans="1:6" ht="15" customHeight="1">
      <c r="A3207" s="447">
        <v>40841</v>
      </c>
      <c r="B3207" s="448" t="s">
        <v>3231</v>
      </c>
      <c r="C3207" s="449" t="s">
        <v>2570</v>
      </c>
      <c r="D3207" s="450">
        <v>44.989999999999995</v>
      </c>
      <c r="E3207" s="450">
        <v>71.11</v>
      </c>
      <c r="F3207" s="450" t="s">
        <v>20727</v>
      </c>
    </row>
    <row r="3208" spans="1:6" ht="15" customHeight="1">
      <c r="A3208" s="447">
        <v>84127</v>
      </c>
      <c r="B3208" s="448" t="s">
        <v>3232</v>
      </c>
      <c r="C3208" s="449" t="s">
        <v>2572</v>
      </c>
      <c r="D3208" s="450">
        <v>238.2</v>
      </c>
      <c r="E3208" s="450">
        <v>54.74</v>
      </c>
      <c r="F3208" s="450" t="s">
        <v>20726</v>
      </c>
    </row>
    <row r="3209" spans="1:6">
      <c r="A3209" s="442"/>
      <c r="B3209" s="446" t="s">
        <v>16</v>
      </c>
      <c r="C3209" s="444"/>
      <c r="D3209" s="445" t="s">
        <v>2587</v>
      </c>
      <c r="E3209" s="445" t="s">
        <v>2587</v>
      </c>
      <c r="F3209" s="445"/>
    </row>
    <row r="3210" spans="1:6" ht="15" customHeight="1">
      <c r="A3210" s="447">
        <v>88504</v>
      </c>
      <c r="B3210" s="448" t="s">
        <v>3233</v>
      </c>
      <c r="C3210" s="449" t="s">
        <v>2570</v>
      </c>
      <c r="D3210" s="450">
        <v>379.79999999999995</v>
      </c>
      <c r="E3210" s="450">
        <v>212.74</v>
      </c>
      <c r="F3210" s="450" t="s">
        <v>19516</v>
      </c>
    </row>
    <row r="3211" spans="1:6" ht="15" customHeight="1">
      <c r="A3211" s="447">
        <v>88503</v>
      </c>
      <c r="B3211" s="448" t="s">
        <v>1355</v>
      </c>
      <c r="C3211" s="449" t="s">
        <v>2570</v>
      </c>
      <c r="D3211" s="450">
        <v>520.71</v>
      </c>
      <c r="E3211" s="450">
        <v>212.73</v>
      </c>
      <c r="F3211" s="450" t="s">
        <v>19515</v>
      </c>
    </row>
    <row r="3212" spans="1:6" ht="15" customHeight="1">
      <c r="A3212" s="447">
        <v>85195</v>
      </c>
      <c r="B3212" s="448" t="s">
        <v>3234</v>
      </c>
      <c r="C3212" s="449" t="s">
        <v>2570</v>
      </c>
      <c r="D3212" s="450">
        <v>42.929999999999993</v>
      </c>
      <c r="E3212" s="450">
        <v>22.39</v>
      </c>
      <c r="F3212" s="450" t="s">
        <v>18198</v>
      </c>
    </row>
    <row r="3213" spans="1:6" ht="15" customHeight="1">
      <c r="A3213" s="447">
        <v>88547</v>
      </c>
      <c r="B3213" s="448" t="s">
        <v>3235</v>
      </c>
      <c r="C3213" s="449" t="s">
        <v>2570</v>
      </c>
      <c r="D3213" s="450">
        <v>44.65</v>
      </c>
      <c r="E3213" s="450">
        <v>27.93</v>
      </c>
      <c r="F3213" s="450" t="s">
        <v>12225</v>
      </c>
    </row>
    <row r="3214" spans="1:6" ht="30" customHeight="1">
      <c r="A3214" s="447">
        <v>94795</v>
      </c>
      <c r="B3214" s="448" t="s">
        <v>19746</v>
      </c>
      <c r="C3214" s="449" t="s">
        <v>2570</v>
      </c>
      <c r="D3214" s="450">
        <v>20.71</v>
      </c>
      <c r="E3214" s="450">
        <v>3.73</v>
      </c>
      <c r="F3214" s="450" t="s">
        <v>19747</v>
      </c>
    </row>
    <row r="3215" spans="1:6" ht="30" customHeight="1">
      <c r="A3215" s="447">
        <v>94796</v>
      </c>
      <c r="B3215" s="448" t="s">
        <v>19748</v>
      </c>
      <c r="C3215" s="449" t="s">
        <v>2570</v>
      </c>
      <c r="D3215" s="450">
        <v>23.02</v>
      </c>
      <c r="E3215" s="450">
        <v>5.59</v>
      </c>
      <c r="F3215" s="450" t="s">
        <v>19749</v>
      </c>
    </row>
    <row r="3216" spans="1:6" ht="30" customHeight="1">
      <c r="A3216" s="447">
        <v>94797</v>
      </c>
      <c r="B3216" s="448" t="s">
        <v>19750</v>
      </c>
      <c r="C3216" s="449" t="s">
        <v>2570</v>
      </c>
      <c r="D3216" s="450">
        <v>35.949999999999996</v>
      </c>
      <c r="E3216" s="450">
        <v>7.46</v>
      </c>
      <c r="F3216" s="450" t="s">
        <v>19751</v>
      </c>
    </row>
    <row r="3217" spans="1:6" ht="30" customHeight="1">
      <c r="A3217" s="447">
        <v>94798</v>
      </c>
      <c r="B3217" s="448" t="s">
        <v>19752</v>
      </c>
      <c r="C3217" s="449" t="s">
        <v>2570</v>
      </c>
      <c r="D3217" s="450">
        <v>84.05</v>
      </c>
      <c r="E3217" s="450">
        <v>9.3000000000000007</v>
      </c>
      <c r="F3217" s="450" t="s">
        <v>19753</v>
      </c>
    </row>
    <row r="3218" spans="1:6" ht="30" customHeight="1">
      <c r="A3218" s="447">
        <v>94799</v>
      </c>
      <c r="B3218" s="448" t="s">
        <v>19754</v>
      </c>
      <c r="C3218" s="449" t="s">
        <v>2570</v>
      </c>
      <c r="D3218" s="450">
        <v>79.680000000000007</v>
      </c>
      <c r="E3218" s="450">
        <v>11.16</v>
      </c>
      <c r="F3218" s="450" t="s">
        <v>12653</v>
      </c>
    </row>
    <row r="3219" spans="1:6" ht="30" customHeight="1">
      <c r="A3219" s="447">
        <v>94800</v>
      </c>
      <c r="B3219" s="448" t="s">
        <v>19755</v>
      </c>
      <c r="C3219" s="449" t="s">
        <v>2570</v>
      </c>
      <c r="D3219" s="450">
        <v>139.31</v>
      </c>
      <c r="E3219" s="450">
        <v>14.88</v>
      </c>
      <c r="F3219" s="450" t="s">
        <v>19756</v>
      </c>
    </row>
    <row r="3220" spans="1:6">
      <c r="A3220" s="442"/>
      <c r="B3220" s="446" t="s">
        <v>3620</v>
      </c>
      <c r="C3220" s="444"/>
      <c r="D3220" s="445" t="s">
        <v>2587</v>
      </c>
      <c r="E3220" s="445" t="s">
        <v>2587</v>
      </c>
      <c r="F3220" s="445"/>
    </row>
    <row r="3221" spans="1:6" ht="45" customHeight="1">
      <c r="A3221" s="447">
        <v>94602</v>
      </c>
      <c r="B3221" s="448" t="s">
        <v>18401</v>
      </c>
      <c r="C3221" s="449" t="s">
        <v>2572</v>
      </c>
      <c r="D3221" s="450">
        <v>111.85</v>
      </c>
      <c r="E3221" s="450">
        <v>18.84</v>
      </c>
      <c r="F3221" s="450" t="s">
        <v>18402</v>
      </c>
    </row>
    <row r="3222" spans="1:6" ht="45" customHeight="1">
      <c r="A3222" s="447">
        <v>94603</v>
      </c>
      <c r="B3222" s="448" t="s">
        <v>18403</v>
      </c>
      <c r="C3222" s="449" t="s">
        <v>2572</v>
      </c>
      <c r="D3222" s="450">
        <v>154.63</v>
      </c>
      <c r="E3222" s="450">
        <v>18.829999999999998</v>
      </c>
      <c r="F3222" s="450" t="s">
        <v>18404</v>
      </c>
    </row>
    <row r="3223" spans="1:6" ht="45" customHeight="1">
      <c r="A3223" s="447">
        <v>94604</v>
      </c>
      <c r="B3223" s="448" t="s">
        <v>18405</v>
      </c>
      <c r="C3223" s="449" t="s">
        <v>2572</v>
      </c>
      <c r="D3223" s="450">
        <v>214.76</v>
      </c>
      <c r="E3223" s="450">
        <v>20.52</v>
      </c>
      <c r="F3223" s="450" t="s">
        <v>18406</v>
      </c>
    </row>
    <row r="3224" spans="1:6" ht="45" customHeight="1">
      <c r="A3224" s="447">
        <v>94605</v>
      </c>
      <c r="B3224" s="448" t="s">
        <v>18407</v>
      </c>
      <c r="C3224" s="449" t="s">
        <v>2572</v>
      </c>
      <c r="D3224" s="450">
        <v>312.93</v>
      </c>
      <c r="E3224" s="450">
        <v>20.51</v>
      </c>
      <c r="F3224" s="450" t="s">
        <v>18408</v>
      </c>
    </row>
    <row r="3225" spans="1:6" ht="45" customHeight="1">
      <c r="A3225" s="447">
        <v>94465</v>
      </c>
      <c r="B3225" s="448" t="s">
        <v>3621</v>
      </c>
      <c r="C3225" s="449" t="s">
        <v>2570</v>
      </c>
      <c r="D3225" s="450">
        <v>26.060000000000002</v>
      </c>
      <c r="E3225" s="450">
        <v>9.65</v>
      </c>
      <c r="F3225" s="450" t="s">
        <v>19006</v>
      </c>
    </row>
    <row r="3226" spans="1:6" ht="45" customHeight="1">
      <c r="A3226" s="447">
        <v>94466</v>
      </c>
      <c r="B3226" s="448" t="s">
        <v>3622</v>
      </c>
      <c r="C3226" s="449" t="s">
        <v>2570</v>
      </c>
      <c r="D3226" s="450">
        <v>26.08</v>
      </c>
      <c r="E3226" s="450">
        <v>9.65</v>
      </c>
      <c r="F3226" s="450" t="s">
        <v>16110</v>
      </c>
    </row>
    <row r="3227" spans="1:6" ht="45" customHeight="1">
      <c r="A3227" s="447">
        <v>94467</v>
      </c>
      <c r="B3227" s="448" t="s">
        <v>3623</v>
      </c>
      <c r="C3227" s="449" t="s">
        <v>2570</v>
      </c>
      <c r="D3227" s="450">
        <v>44.25</v>
      </c>
      <c r="E3227" s="450">
        <v>9.6300000000000008</v>
      </c>
      <c r="F3227" s="450" t="s">
        <v>19007</v>
      </c>
    </row>
    <row r="3228" spans="1:6" ht="45" customHeight="1">
      <c r="A3228" s="447">
        <v>94468</v>
      </c>
      <c r="B3228" s="448" t="s">
        <v>3624</v>
      </c>
      <c r="C3228" s="449" t="s">
        <v>2570</v>
      </c>
      <c r="D3228" s="450">
        <v>37.809999999999995</v>
      </c>
      <c r="E3228" s="450">
        <v>9.6300000000000008</v>
      </c>
      <c r="F3228" s="450" t="s">
        <v>13805</v>
      </c>
    </row>
    <row r="3229" spans="1:6" ht="45" customHeight="1">
      <c r="A3229" s="447">
        <v>94469</v>
      </c>
      <c r="B3229" s="448" t="s">
        <v>3625</v>
      </c>
      <c r="C3229" s="449" t="s">
        <v>2570</v>
      </c>
      <c r="D3229" s="450">
        <v>65.760000000000005</v>
      </c>
      <c r="E3229" s="450">
        <v>12.03</v>
      </c>
      <c r="F3229" s="450" t="s">
        <v>18194</v>
      </c>
    </row>
    <row r="3230" spans="1:6" ht="45" customHeight="1">
      <c r="A3230" s="447">
        <v>94470</v>
      </c>
      <c r="B3230" s="448" t="s">
        <v>3626</v>
      </c>
      <c r="C3230" s="449" t="s">
        <v>2570</v>
      </c>
      <c r="D3230" s="450">
        <v>60.01</v>
      </c>
      <c r="E3230" s="450">
        <v>12.04</v>
      </c>
      <c r="F3230" s="450" t="s">
        <v>14711</v>
      </c>
    </row>
    <row r="3231" spans="1:6" ht="45" customHeight="1">
      <c r="A3231" s="447">
        <v>94471</v>
      </c>
      <c r="B3231" s="448" t="s">
        <v>3627</v>
      </c>
      <c r="C3231" s="449" t="s">
        <v>2570</v>
      </c>
      <c r="D3231" s="450">
        <v>37.159999999999997</v>
      </c>
      <c r="E3231" s="450">
        <v>14.48</v>
      </c>
      <c r="F3231" s="450" t="s">
        <v>19008</v>
      </c>
    </row>
    <row r="3232" spans="1:6" ht="45" customHeight="1">
      <c r="A3232" s="447">
        <v>94472</v>
      </c>
      <c r="B3232" s="448" t="s">
        <v>3628</v>
      </c>
      <c r="C3232" s="449" t="s">
        <v>2570</v>
      </c>
      <c r="D3232" s="450">
        <v>38.61</v>
      </c>
      <c r="E3232" s="450">
        <v>14.47</v>
      </c>
      <c r="F3232" s="450" t="s">
        <v>19009</v>
      </c>
    </row>
    <row r="3233" spans="1:6" ht="45" customHeight="1">
      <c r="A3233" s="447">
        <v>94473</v>
      </c>
      <c r="B3233" s="448" t="s">
        <v>3629</v>
      </c>
      <c r="C3233" s="449" t="s">
        <v>2570</v>
      </c>
      <c r="D3233" s="450">
        <v>62.86999999999999</v>
      </c>
      <c r="E3233" s="450">
        <v>14.45</v>
      </c>
      <c r="F3233" s="450" t="s">
        <v>14991</v>
      </c>
    </row>
    <row r="3234" spans="1:6" ht="45" customHeight="1">
      <c r="A3234" s="447">
        <v>94474</v>
      </c>
      <c r="B3234" s="448" t="s">
        <v>3630</v>
      </c>
      <c r="C3234" s="449" t="s">
        <v>2570</v>
      </c>
      <c r="D3234" s="450">
        <v>69.179999999999993</v>
      </c>
      <c r="E3234" s="450">
        <v>14.45</v>
      </c>
      <c r="F3234" s="450" t="s">
        <v>19010</v>
      </c>
    </row>
    <row r="3235" spans="1:6" ht="45" customHeight="1">
      <c r="A3235" s="447">
        <v>94475</v>
      </c>
      <c r="B3235" s="448" t="s">
        <v>3631</v>
      </c>
      <c r="C3235" s="449" t="s">
        <v>2570</v>
      </c>
      <c r="D3235" s="450">
        <v>87.789999999999992</v>
      </c>
      <c r="E3235" s="450">
        <v>18.03</v>
      </c>
      <c r="F3235" s="450" t="s">
        <v>19011</v>
      </c>
    </row>
    <row r="3236" spans="1:6" ht="45" customHeight="1">
      <c r="A3236" s="447">
        <v>94476</v>
      </c>
      <c r="B3236" s="448" t="s">
        <v>3632</v>
      </c>
      <c r="C3236" s="449" t="s">
        <v>2570</v>
      </c>
      <c r="D3236" s="450">
        <v>99.95</v>
      </c>
      <c r="E3236" s="450">
        <v>18.03</v>
      </c>
      <c r="F3236" s="450" t="s">
        <v>19012</v>
      </c>
    </row>
    <row r="3237" spans="1:6" ht="45" customHeight="1">
      <c r="A3237" s="447">
        <v>94477</v>
      </c>
      <c r="B3237" s="448" t="s">
        <v>3633</v>
      </c>
      <c r="C3237" s="449" t="s">
        <v>2570</v>
      </c>
      <c r="D3237" s="450">
        <v>49.510000000000005</v>
      </c>
      <c r="E3237" s="450">
        <v>19.239999999999998</v>
      </c>
      <c r="F3237" s="450" t="s">
        <v>19013</v>
      </c>
    </row>
    <row r="3238" spans="1:6" ht="45" customHeight="1">
      <c r="A3238" s="447">
        <v>94478</v>
      </c>
      <c r="B3238" s="448" t="s">
        <v>3236</v>
      </c>
      <c r="C3238" s="449" t="s">
        <v>2570</v>
      </c>
      <c r="D3238" s="450">
        <v>86.97</v>
      </c>
      <c r="E3238" s="450">
        <v>19.21</v>
      </c>
      <c r="F3238" s="450" t="s">
        <v>15757</v>
      </c>
    </row>
    <row r="3239" spans="1:6" ht="45" customHeight="1">
      <c r="A3239" s="447">
        <v>94479</v>
      </c>
      <c r="B3239" s="448" t="s">
        <v>3237</v>
      </c>
      <c r="C3239" s="449" t="s">
        <v>2570</v>
      </c>
      <c r="D3239" s="450">
        <v>115.79</v>
      </c>
      <c r="E3239" s="450">
        <v>24.02</v>
      </c>
      <c r="F3239" s="450" t="s">
        <v>19014</v>
      </c>
    </row>
    <row r="3240" spans="1:6" ht="45" customHeight="1">
      <c r="A3240" s="447">
        <v>94606</v>
      </c>
      <c r="B3240" s="448" t="s">
        <v>19015</v>
      </c>
      <c r="C3240" s="449" t="s">
        <v>2570</v>
      </c>
      <c r="D3240" s="450">
        <v>39.04</v>
      </c>
      <c r="E3240" s="450">
        <v>11.32</v>
      </c>
      <c r="F3240" s="450" t="s">
        <v>19016</v>
      </c>
    </row>
    <row r="3241" spans="1:6" ht="45" customHeight="1">
      <c r="A3241" s="447">
        <v>94608</v>
      </c>
      <c r="B3241" s="448" t="s">
        <v>19017</v>
      </c>
      <c r="C3241" s="449" t="s">
        <v>2570</v>
      </c>
      <c r="D3241" s="450">
        <v>105.47</v>
      </c>
      <c r="E3241" s="450">
        <v>11.29</v>
      </c>
      <c r="F3241" s="450" t="s">
        <v>19018</v>
      </c>
    </row>
    <row r="3242" spans="1:6" ht="45" customHeight="1">
      <c r="A3242" s="447">
        <v>94610</v>
      </c>
      <c r="B3242" s="448" t="s">
        <v>19019</v>
      </c>
      <c r="C3242" s="449" t="s">
        <v>2570</v>
      </c>
      <c r="D3242" s="450">
        <v>159.25</v>
      </c>
      <c r="E3242" s="450">
        <v>12.31</v>
      </c>
      <c r="F3242" s="450" t="s">
        <v>19020</v>
      </c>
    </row>
    <row r="3243" spans="1:6" ht="45" customHeight="1">
      <c r="A3243" s="447">
        <v>94612</v>
      </c>
      <c r="B3243" s="448" t="s">
        <v>19021</v>
      </c>
      <c r="C3243" s="449" t="s">
        <v>2570</v>
      </c>
      <c r="D3243" s="450">
        <v>226.28</v>
      </c>
      <c r="E3243" s="450">
        <v>12.31</v>
      </c>
      <c r="F3243" s="450" t="s">
        <v>19022</v>
      </c>
    </row>
    <row r="3244" spans="1:6" ht="45" customHeight="1">
      <c r="A3244" s="447">
        <v>94614</v>
      </c>
      <c r="B3244" s="448" t="s">
        <v>19023</v>
      </c>
      <c r="C3244" s="449" t="s">
        <v>2570</v>
      </c>
      <c r="D3244" s="450">
        <v>67.3</v>
      </c>
      <c r="E3244" s="450">
        <v>16.98</v>
      </c>
      <c r="F3244" s="450" t="s">
        <v>19024</v>
      </c>
    </row>
    <row r="3245" spans="1:6" ht="45" customHeight="1">
      <c r="A3245" s="447">
        <v>94615</v>
      </c>
      <c r="B3245" s="448" t="s">
        <v>19025</v>
      </c>
      <c r="C3245" s="449" t="s">
        <v>2570</v>
      </c>
      <c r="D3245" s="450">
        <v>77.73</v>
      </c>
      <c r="E3245" s="450">
        <v>16.97</v>
      </c>
      <c r="F3245" s="450" t="s">
        <v>19026</v>
      </c>
    </row>
    <row r="3246" spans="1:6" ht="45" customHeight="1">
      <c r="A3246" s="447">
        <v>94616</v>
      </c>
      <c r="B3246" s="448" t="s">
        <v>19027</v>
      </c>
      <c r="C3246" s="449" t="s">
        <v>2570</v>
      </c>
      <c r="D3246" s="450">
        <v>204.33</v>
      </c>
      <c r="E3246" s="450">
        <v>16.95</v>
      </c>
      <c r="F3246" s="450" t="s">
        <v>19028</v>
      </c>
    </row>
    <row r="3247" spans="1:6" ht="45" customHeight="1">
      <c r="A3247" s="447">
        <v>94617</v>
      </c>
      <c r="B3247" s="448" t="s">
        <v>19029</v>
      </c>
      <c r="C3247" s="449" t="s">
        <v>2570</v>
      </c>
      <c r="D3247" s="450">
        <v>168.07999999999998</v>
      </c>
      <c r="E3247" s="450">
        <v>16.96</v>
      </c>
      <c r="F3247" s="450" t="s">
        <v>19030</v>
      </c>
    </row>
    <row r="3248" spans="1:6" ht="45" customHeight="1">
      <c r="A3248" s="447">
        <v>94618</v>
      </c>
      <c r="B3248" s="448" t="s">
        <v>19031</v>
      </c>
      <c r="C3248" s="449" t="s">
        <v>2570</v>
      </c>
      <c r="D3248" s="450">
        <v>199.64000000000001</v>
      </c>
      <c r="E3248" s="450">
        <v>18.440000000000001</v>
      </c>
      <c r="F3248" s="450" t="s">
        <v>19032</v>
      </c>
    </row>
    <row r="3249" spans="1:6" ht="45" customHeight="1">
      <c r="A3249" s="447">
        <v>94620</v>
      </c>
      <c r="B3249" s="448" t="s">
        <v>19033</v>
      </c>
      <c r="C3249" s="449" t="s">
        <v>2570</v>
      </c>
      <c r="D3249" s="450">
        <v>470.75</v>
      </c>
      <c r="E3249" s="450">
        <v>18.43</v>
      </c>
      <c r="F3249" s="450" t="s">
        <v>19034</v>
      </c>
    </row>
    <row r="3250" spans="1:6" ht="45" customHeight="1">
      <c r="A3250" s="447">
        <v>94622</v>
      </c>
      <c r="B3250" s="448" t="s">
        <v>19035</v>
      </c>
      <c r="C3250" s="449" t="s">
        <v>2570</v>
      </c>
      <c r="D3250" s="450">
        <v>99.77</v>
      </c>
      <c r="E3250" s="450">
        <v>22.61</v>
      </c>
      <c r="F3250" s="450" t="s">
        <v>19036</v>
      </c>
    </row>
    <row r="3251" spans="1:6" ht="45" customHeight="1">
      <c r="A3251" s="447">
        <v>94623</v>
      </c>
      <c r="B3251" s="448" t="s">
        <v>19037</v>
      </c>
      <c r="C3251" s="449" t="s">
        <v>2570</v>
      </c>
      <c r="D3251" s="450">
        <v>252.18</v>
      </c>
      <c r="E3251" s="450">
        <v>22.58</v>
      </c>
      <c r="F3251" s="450" t="s">
        <v>19038</v>
      </c>
    </row>
    <row r="3252" spans="1:6" ht="45" customHeight="1">
      <c r="A3252" s="447">
        <v>94624</v>
      </c>
      <c r="B3252" s="448" t="s">
        <v>19039</v>
      </c>
      <c r="C3252" s="449" t="s">
        <v>2570</v>
      </c>
      <c r="D3252" s="450">
        <v>389.33</v>
      </c>
      <c r="E3252" s="450">
        <v>24.6</v>
      </c>
      <c r="F3252" s="450" t="s">
        <v>19040</v>
      </c>
    </row>
    <row r="3253" spans="1:6" ht="45" customHeight="1">
      <c r="A3253" s="447">
        <v>94625</v>
      </c>
      <c r="B3253" s="448" t="s">
        <v>19041</v>
      </c>
      <c r="C3253" s="449" t="s">
        <v>2570</v>
      </c>
      <c r="D3253" s="450">
        <v>825.38</v>
      </c>
      <c r="E3253" s="450">
        <v>24.59</v>
      </c>
      <c r="F3253" s="450" t="s">
        <v>19042</v>
      </c>
    </row>
    <row r="3254" spans="1:6" ht="45" customHeight="1">
      <c r="A3254" s="447">
        <v>94656</v>
      </c>
      <c r="B3254" s="448" t="s">
        <v>3238</v>
      </c>
      <c r="C3254" s="449" t="s">
        <v>2570</v>
      </c>
      <c r="D3254" s="450">
        <v>2.52</v>
      </c>
      <c r="E3254" s="450">
        <v>2.27</v>
      </c>
      <c r="F3254" s="450" t="s">
        <v>12948</v>
      </c>
    </row>
    <row r="3255" spans="1:6" ht="45" customHeight="1">
      <c r="A3255" s="447">
        <v>94657</v>
      </c>
      <c r="B3255" s="448" t="s">
        <v>3239</v>
      </c>
      <c r="C3255" s="449" t="s">
        <v>2570</v>
      </c>
      <c r="D3255" s="450">
        <v>2.4600000000000004</v>
      </c>
      <c r="E3255" s="450">
        <v>2.27</v>
      </c>
      <c r="F3255" s="450" t="s">
        <v>18598</v>
      </c>
    </row>
    <row r="3256" spans="1:6" ht="45" customHeight="1">
      <c r="A3256" s="447">
        <v>94658</v>
      </c>
      <c r="B3256" s="448" t="s">
        <v>4397</v>
      </c>
      <c r="C3256" s="449" t="s">
        <v>2570</v>
      </c>
      <c r="D3256" s="450">
        <v>3.16</v>
      </c>
      <c r="E3256" s="450">
        <v>2.2599999999999998</v>
      </c>
      <c r="F3256" s="450" t="s">
        <v>11365</v>
      </c>
    </row>
    <row r="3257" spans="1:6" ht="45" customHeight="1">
      <c r="A3257" s="447">
        <v>94659</v>
      </c>
      <c r="B3257" s="448" t="s">
        <v>4398</v>
      </c>
      <c r="C3257" s="449" t="s">
        <v>2570</v>
      </c>
      <c r="D3257" s="450">
        <v>3.2300000000000004</v>
      </c>
      <c r="E3257" s="450">
        <v>2.2599999999999998</v>
      </c>
      <c r="F3257" s="450" t="s">
        <v>13698</v>
      </c>
    </row>
    <row r="3258" spans="1:6" ht="45" customHeight="1">
      <c r="A3258" s="447">
        <v>94660</v>
      </c>
      <c r="B3258" s="448" t="s">
        <v>4399</v>
      </c>
      <c r="C3258" s="449" t="s">
        <v>2570</v>
      </c>
      <c r="D3258" s="450">
        <v>5.5200000000000005</v>
      </c>
      <c r="E3258" s="450">
        <v>3.21</v>
      </c>
      <c r="F3258" s="450" t="s">
        <v>19043</v>
      </c>
    </row>
    <row r="3259" spans="1:6" ht="45" customHeight="1">
      <c r="A3259" s="447">
        <v>94661</v>
      </c>
      <c r="B3259" s="448" t="s">
        <v>4400</v>
      </c>
      <c r="C3259" s="449" t="s">
        <v>2570</v>
      </c>
      <c r="D3259" s="450">
        <v>5.8299999999999992</v>
      </c>
      <c r="E3259" s="450">
        <v>3.2</v>
      </c>
      <c r="F3259" s="450" t="s">
        <v>17879</v>
      </c>
    </row>
    <row r="3260" spans="1:6" ht="45" customHeight="1">
      <c r="A3260" s="447">
        <v>94662</v>
      </c>
      <c r="B3260" s="448" t="s">
        <v>4401</v>
      </c>
      <c r="C3260" s="449" t="s">
        <v>2570</v>
      </c>
      <c r="D3260" s="450">
        <v>6.169999999999999</v>
      </c>
      <c r="E3260" s="450">
        <v>3.2</v>
      </c>
      <c r="F3260" s="450" t="s">
        <v>12495</v>
      </c>
    </row>
    <row r="3261" spans="1:6" ht="45" customHeight="1">
      <c r="A3261" s="447">
        <v>94663</v>
      </c>
      <c r="B3261" s="448" t="s">
        <v>4402</v>
      </c>
      <c r="C3261" s="449" t="s">
        <v>2570</v>
      </c>
      <c r="D3261" s="450">
        <v>6.29</v>
      </c>
      <c r="E3261" s="450">
        <v>3.2</v>
      </c>
      <c r="F3261" s="450" t="s">
        <v>19044</v>
      </c>
    </row>
    <row r="3262" spans="1:6" ht="45" customHeight="1">
      <c r="A3262" s="447">
        <v>94664</v>
      </c>
      <c r="B3262" s="448" t="s">
        <v>4403</v>
      </c>
      <c r="C3262" s="449" t="s">
        <v>2570</v>
      </c>
      <c r="D3262" s="450">
        <v>14.490000000000002</v>
      </c>
      <c r="E3262" s="450">
        <v>5.13</v>
      </c>
      <c r="F3262" s="450" t="s">
        <v>19045</v>
      </c>
    </row>
    <row r="3263" spans="1:6" ht="45" customHeight="1">
      <c r="A3263" s="447">
        <v>94665</v>
      </c>
      <c r="B3263" s="448" t="s">
        <v>4404</v>
      </c>
      <c r="C3263" s="449" t="s">
        <v>2570</v>
      </c>
      <c r="D3263" s="450">
        <v>14.48</v>
      </c>
      <c r="E3263" s="450">
        <v>5.13</v>
      </c>
      <c r="F3263" s="450" t="s">
        <v>19046</v>
      </c>
    </row>
    <row r="3264" spans="1:6" ht="45" customHeight="1">
      <c r="A3264" s="447">
        <v>94666</v>
      </c>
      <c r="B3264" s="448" t="s">
        <v>4405</v>
      </c>
      <c r="C3264" s="449" t="s">
        <v>2570</v>
      </c>
      <c r="D3264" s="450">
        <v>18.14</v>
      </c>
      <c r="E3264" s="450">
        <v>5.12</v>
      </c>
      <c r="F3264" s="450" t="s">
        <v>19047</v>
      </c>
    </row>
    <row r="3265" spans="1:6" ht="45" customHeight="1">
      <c r="A3265" s="447">
        <v>94667</v>
      </c>
      <c r="B3265" s="448" t="s">
        <v>4406</v>
      </c>
      <c r="C3265" s="449" t="s">
        <v>2570</v>
      </c>
      <c r="D3265" s="450">
        <v>20.41</v>
      </c>
      <c r="E3265" s="450">
        <v>5.1100000000000003</v>
      </c>
      <c r="F3265" s="450" t="s">
        <v>14304</v>
      </c>
    </row>
    <row r="3266" spans="1:6" ht="45" customHeight="1">
      <c r="A3266" s="447">
        <v>94668</v>
      </c>
      <c r="B3266" s="448" t="s">
        <v>4407</v>
      </c>
      <c r="C3266" s="449" t="s">
        <v>2570</v>
      </c>
      <c r="D3266" s="450">
        <v>31.1</v>
      </c>
      <c r="E3266" s="450">
        <v>8.9600000000000009</v>
      </c>
      <c r="F3266" s="450" t="s">
        <v>19048</v>
      </c>
    </row>
    <row r="3267" spans="1:6" ht="45" customHeight="1">
      <c r="A3267" s="447">
        <v>94669</v>
      </c>
      <c r="B3267" s="448" t="s">
        <v>4408</v>
      </c>
      <c r="C3267" s="449" t="s">
        <v>2570</v>
      </c>
      <c r="D3267" s="450">
        <v>43.83</v>
      </c>
      <c r="E3267" s="450">
        <v>8.9499999999999993</v>
      </c>
      <c r="F3267" s="450" t="s">
        <v>19049</v>
      </c>
    </row>
    <row r="3268" spans="1:6" ht="45" customHeight="1">
      <c r="A3268" s="447">
        <v>94670</v>
      </c>
      <c r="B3268" s="448" t="s">
        <v>4409</v>
      </c>
      <c r="C3268" s="449" t="s">
        <v>2570</v>
      </c>
      <c r="D3268" s="450">
        <v>42.44</v>
      </c>
      <c r="E3268" s="450">
        <v>8.9499999999999993</v>
      </c>
      <c r="F3268" s="450" t="s">
        <v>19050</v>
      </c>
    </row>
    <row r="3269" spans="1:6" ht="45" customHeight="1">
      <c r="A3269" s="447">
        <v>94671</v>
      </c>
      <c r="B3269" s="448" t="s">
        <v>4410</v>
      </c>
      <c r="C3269" s="449" t="s">
        <v>2570</v>
      </c>
      <c r="D3269" s="450">
        <v>63.669999999999995</v>
      </c>
      <c r="E3269" s="450">
        <v>8.93</v>
      </c>
      <c r="F3269" s="450" t="s">
        <v>19051</v>
      </c>
    </row>
    <row r="3270" spans="1:6" ht="45" customHeight="1">
      <c r="A3270" s="447">
        <v>94672</v>
      </c>
      <c r="B3270" s="448" t="s">
        <v>4411</v>
      </c>
      <c r="C3270" s="449" t="s">
        <v>2570</v>
      </c>
      <c r="D3270" s="450">
        <v>4.59</v>
      </c>
      <c r="E3270" s="450">
        <v>3.37</v>
      </c>
      <c r="F3270" s="450" t="s">
        <v>19052</v>
      </c>
    </row>
    <row r="3271" spans="1:6" ht="45" customHeight="1">
      <c r="A3271" s="447">
        <v>94673</v>
      </c>
      <c r="B3271" s="448" t="s">
        <v>4412</v>
      </c>
      <c r="C3271" s="449" t="s">
        <v>2570</v>
      </c>
      <c r="D3271" s="450">
        <v>4.42</v>
      </c>
      <c r="E3271" s="450">
        <v>3.37</v>
      </c>
      <c r="F3271" s="450" t="s">
        <v>11602</v>
      </c>
    </row>
    <row r="3272" spans="1:6" ht="45" customHeight="1">
      <c r="A3272" s="447">
        <v>94674</v>
      </c>
      <c r="B3272" s="448" t="s">
        <v>4413</v>
      </c>
      <c r="C3272" s="449" t="s">
        <v>2570</v>
      </c>
      <c r="D3272" s="450">
        <v>3.83</v>
      </c>
      <c r="E3272" s="450">
        <v>3.37</v>
      </c>
      <c r="F3272" s="450" t="s">
        <v>13019</v>
      </c>
    </row>
    <row r="3273" spans="1:6" ht="45" customHeight="1">
      <c r="A3273" s="447">
        <v>94675</v>
      </c>
      <c r="B3273" s="448" t="s">
        <v>4414</v>
      </c>
      <c r="C3273" s="449" t="s">
        <v>2570</v>
      </c>
      <c r="D3273" s="450">
        <v>7.0500000000000007</v>
      </c>
      <c r="E3273" s="450">
        <v>3.35</v>
      </c>
      <c r="F3273" s="450" t="s">
        <v>12150</v>
      </c>
    </row>
    <row r="3274" spans="1:6" ht="45" customHeight="1">
      <c r="A3274" s="447">
        <v>94676</v>
      </c>
      <c r="B3274" s="448" t="s">
        <v>4415</v>
      </c>
      <c r="C3274" s="449" t="s">
        <v>2570</v>
      </c>
      <c r="D3274" s="450">
        <v>7.2600000000000007</v>
      </c>
      <c r="E3274" s="450">
        <v>4.8099999999999996</v>
      </c>
      <c r="F3274" s="450" t="s">
        <v>12746</v>
      </c>
    </row>
    <row r="3275" spans="1:6" ht="45" customHeight="1">
      <c r="A3275" s="447">
        <v>94677</v>
      </c>
      <c r="B3275" s="448" t="s">
        <v>4416</v>
      </c>
      <c r="C3275" s="449" t="s">
        <v>2570</v>
      </c>
      <c r="D3275" s="450">
        <v>12.11</v>
      </c>
      <c r="E3275" s="450">
        <v>4.78</v>
      </c>
      <c r="F3275" s="450" t="s">
        <v>13311</v>
      </c>
    </row>
    <row r="3276" spans="1:6" ht="45" customHeight="1">
      <c r="A3276" s="447">
        <v>94678</v>
      </c>
      <c r="B3276" s="448" t="s">
        <v>4417</v>
      </c>
      <c r="C3276" s="449" t="s">
        <v>2570</v>
      </c>
      <c r="D3276" s="450">
        <v>7.55</v>
      </c>
      <c r="E3276" s="450">
        <v>4.8099999999999996</v>
      </c>
      <c r="F3276" s="450" t="s">
        <v>19053</v>
      </c>
    </row>
    <row r="3277" spans="1:6" ht="45" customHeight="1">
      <c r="A3277" s="447">
        <v>94679</v>
      </c>
      <c r="B3277" s="448" t="s">
        <v>4418</v>
      </c>
      <c r="C3277" s="449" t="s">
        <v>2570</v>
      </c>
      <c r="D3277" s="450">
        <v>13.940000000000001</v>
      </c>
      <c r="E3277" s="450">
        <v>4.7699999999999996</v>
      </c>
      <c r="F3277" s="450" t="s">
        <v>19054</v>
      </c>
    </row>
    <row r="3278" spans="1:6" ht="45" customHeight="1">
      <c r="A3278" s="447">
        <v>94680</v>
      </c>
      <c r="B3278" s="448" t="s">
        <v>4419</v>
      </c>
      <c r="C3278" s="449" t="s">
        <v>2570</v>
      </c>
      <c r="D3278" s="450">
        <v>23.759999999999998</v>
      </c>
      <c r="E3278" s="450">
        <v>7.65</v>
      </c>
      <c r="F3278" s="450" t="s">
        <v>15214</v>
      </c>
    </row>
    <row r="3279" spans="1:6" ht="45" customHeight="1">
      <c r="A3279" s="447">
        <v>94681</v>
      </c>
      <c r="B3279" s="448" t="s">
        <v>4420</v>
      </c>
      <c r="C3279" s="449" t="s">
        <v>2570</v>
      </c>
      <c r="D3279" s="450">
        <v>32.479999999999997</v>
      </c>
      <c r="E3279" s="450">
        <v>7.64</v>
      </c>
      <c r="F3279" s="450" t="s">
        <v>14283</v>
      </c>
    </row>
    <row r="3280" spans="1:6" ht="45" customHeight="1">
      <c r="A3280" s="447">
        <v>94682</v>
      </c>
      <c r="B3280" s="448" t="s">
        <v>4421</v>
      </c>
      <c r="C3280" s="449" t="s">
        <v>2570</v>
      </c>
      <c r="D3280" s="450">
        <v>68.589999999999989</v>
      </c>
      <c r="E3280" s="450">
        <v>7.62</v>
      </c>
      <c r="F3280" s="450" t="s">
        <v>19055</v>
      </c>
    </row>
    <row r="3281" spans="1:6" ht="45" customHeight="1">
      <c r="A3281" s="447">
        <v>94683</v>
      </c>
      <c r="B3281" s="448" t="s">
        <v>4422</v>
      </c>
      <c r="C3281" s="449" t="s">
        <v>2570</v>
      </c>
      <c r="D3281" s="450">
        <v>43.019999999999996</v>
      </c>
      <c r="E3281" s="450">
        <v>7.63</v>
      </c>
      <c r="F3281" s="450" t="s">
        <v>19056</v>
      </c>
    </row>
    <row r="3282" spans="1:6" ht="45" customHeight="1">
      <c r="A3282" s="447">
        <v>94684</v>
      </c>
      <c r="B3282" s="448" t="s">
        <v>4423</v>
      </c>
      <c r="C3282" s="449" t="s">
        <v>2570</v>
      </c>
      <c r="D3282" s="450">
        <v>86.03</v>
      </c>
      <c r="E3282" s="450">
        <v>13.41</v>
      </c>
      <c r="F3282" s="450" t="s">
        <v>19057</v>
      </c>
    </row>
    <row r="3283" spans="1:6" ht="45" customHeight="1">
      <c r="A3283" s="447">
        <v>94685</v>
      </c>
      <c r="B3283" s="448" t="s">
        <v>4424</v>
      </c>
      <c r="C3283" s="449" t="s">
        <v>2570</v>
      </c>
      <c r="D3283" s="450">
        <v>64.75</v>
      </c>
      <c r="E3283" s="450">
        <v>13.42</v>
      </c>
      <c r="F3283" s="450" t="s">
        <v>18850</v>
      </c>
    </row>
    <row r="3284" spans="1:6" ht="45" customHeight="1">
      <c r="A3284" s="447">
        <v>94686</v>
      </c>
      <c r="B3284" s="448" t="s">
        <v>4425</v>
      </c>
      <c r="C3284" s="449" t="s">
        <v>2570</v>
      </c>
      <c r="D3284" s="450">
        <v>166.25</v>
      </c>
      <c r="E3284" s="450">
        <v>13.4</v>
      </c>
      <c r="F3284" s="450" t="s">
        <v>19058</v>
      </c>
    </row>
    <row r="3285" spans="1:6" ht="45" customHeight="1">
      <c r="A3285" s="447">
        <v>94687</v>
      </c>
      <c r="B3285" s="448" t="s">
        <v>4426</v>
      </c>
      <c r="C3285" s="449" t="s">
        <v>2570</v>
      </c>
      <c r="D3285" s="450">
        <v>134.18</v>
      </c>
      <c r="E3285" s="450">
        <v>13.4</v>
      </c>
      <c r="F3285" s="450" t="s">
        <v>19059</v>
      </c>
    </row>
    <row r="3286" spans="1:6" ht="45" customHeight="1">
      <c r="A3286" s="447">
        <v>94688</v>
      </c>
      <c r="B3286" s="448" t="s">
        <v>4427</v>
      </c>
      <c r="C3286" s="449" t="s">
        <v>2570</v>
      </c>
      <c r="D3286" s="450">
        <v>4.1099999999999994</v>
      </c>
      <c r="E3286" s="450">
        <v>4.5</v>
      </c>
      <c r="F3286" s="450" t="s">
        <v>14592</v>
      </c>
    </row>
    <row r="3287" spans="1:6" ht="45" customHeight="1">
      <c r="A3287" s="447">
        <v>94689</v>
      </c>
      <c r="B3287" s="448" t="s">
        <v>4428</v>
      </c>
      <c r="C3287" s="449" t="s">
        <v>2570</v>
      </c>
      <c r="D3287" s="450">
        <v>6.45</v>
      </c>
      <c r="E3287" s="450">
        <v>4.46</v>
      </c>
      <c r="F3287" s="450" t="s">
        <v>19060</v>
      </c>
    </row>
    <row r="3288" spans="1:6" ht="45" customHeight="1">
      <c r="A3288" s="447">
        <v>94690</v>
      </c>
      <c r="B3288" s="448" t="s">
        <v>4429</v>
      </c>
      <c r="C3288" s="449" t="s">
        <v>2570</v>
      </c>
      <c r="D3288" s="450">
        <v>6.0699999999999994</v>
      </c>
      <c r="E3288" s="450">
        <v>4.47</v>
      </c>
      <c r="F3288" s="450" t="s">
        <v>12467</v>
      </c>
    </row>
    <row r="3289" spans="1:6" ht="45" customHeight="1">
      <c r="A3289" s="447">
        <v>94691</v>
      </c>
      <c r="B3289" s="448" t="s">
        <v>4430</v>
      </c>
      <c r="C3289" s="449" t="s">
        <v>2570</v>
      </c>
      <c r="D3289" s="450">
        <v>7.4099999999999993</v>
      </c>
      <c r="E3289" s="450">
        <v>4.46</v>
      </c>
      <c r="F3289" s="450" t="s">
        <v>14993</v>
      </c>
    </row>
    <row r="3290" spans="1:6" ht="45" customHeight="1">
      <c r="A3290" s="447">
        <v>94692</v>
      </c>
      <c r="B3290" s="448" t="s">
        <v>4431</v>
      </c>
      <c r="C3290" s="449" t="s">
        <v>2570</v>
      </c>
      <c r="D3290" s="450">
        <v>11.54</v>
      </c>
      <c r="E3290" s="450">
        <v>6.32</v>
      </c>
      <c r="F3290" s="450" t="s">
        <v>13292</v>
      </c>
    </row>
    <row r="3291" spans="1:6" ht="45" customHeight="1">
      <c r="A3291" s="447">
        <v>94693</v>
      </c>
      <c r="B3291" s="448" t="s">
        <v>4432</v>
      </c>
      <c r="C3291" s="449" t="s">
        <v>2570</v>
      </c>
      <c r="D3291" s="450">
        <v>12.219999999999999</v>
      </c>
      <c r="E3291" s="450">
        <v>6.32</v>
      </c>
      <c r="F3291" s="450" t="s">
        <v>19061</v>
      </c>
    </row>
    <row r="3292" spans="1:6" ht="45" customHeight="1">
      <c r="A3292" s="447">
        <v>94694</v>
      </c>
      <c r="B3292" s="448" t="s">
        <v>4433</v>
      </c>
      <c r="C3292" s="449" t="s">
        <v>2570</v>
      </c>
      <c r="D3292" s="450">
        <v>12.25</v>
      </c>
      <c r="E3292" s="450">
        <v>6.32</v>
      </c>
      <c r="F3292" s="450" t="s">
        <v>19062</v>
      </c>
    </row>
    <row r="3293" spans="1:6" ht="45" customHeight="1">
      <c r="A3293" s="447">
        <v>94695</v>
      </c>
      <c r="B3293" s="448" t="s">
        <v>4434</v>
      </c>
      <c r="C3293" s="449" t="s">
        <v>2570</v>
      </c>
      <c r="D3293" s="450">
        <v>17.47</v>
      </c>
      <c r="E3293" s="450">
        <v>6.3</v>
      </c>
      <c r="F3293" s="450" t="s">
        <v>12360</v>
      </c>
    </row>
    <row r="3294" spans="1:6" ht="45" customHeight="1">
      <c r="A3294" s="447">
        <v>94696</v>
      </c>
      <c r="B3294" s="448" t="s">
        <v>4435</v>
      </c>
      <c r="C3294" s="449" t="s">
        <v>2570</v>
      </c>
      <c r="D3294" s="450">
        <v>30.94</v>
      </c>
      <c r="E3294" s="450">
        <v>10.199999999999999</v>
      </c>
      <c r="F3294" s="450" t="s">
        <v>14197</v>
      </c>
    </row>
    <row r="3295" spans="1:6" ht="45" customHeight="1">
      <c r="A3295" s="447">
        <v>94697</v>
      </c>
      <c r="B3295" s="448" t="s">
        <v>4139</v>
      </c>
      <c r="C3295" s="449" t="s">
        <v>2570</v>
      </c>
      <c r="D3295" s="450">
        <v>51.07</v>
      </c>
      <c r="E3295" s="450">
        <v>10.18</v>
      </c>
      <c r="F3295" s="450" t="s">
        <v>19063</v>
      </c>
    </row>
    <row r="3296" spans="1:6" ht="45" customHeight="1">
      <c r="A3296" s="447">
        <v>94698</v>
      </c>
      <c r="B3296" s="448" t="s">
        <v>4140</v>
      </c>
      <c r="C3296" s="449" t="s">
        <v>2570</v>
      </c>
      <c r="D3296" s="450">
        <v>43.99</v>
      </c>
      <c r="E3296" s="450">
        <v>10.19</v>
      </c>
      <c r="F3296" s="450" t="s">
        <v>19064</v>
      </c>
    </row>
    <row r="3297" spans="1:6" ht="45" customHeight="1">
      <c r="A3297" s="447">
        <v>94699</v>
      </c>
      <c r="B3297" s="448" t="s">
        <v>4141</v>
      </c>
      <c r="C3297" s="449" t="s">
        <v>2570</v>
      </c>
      <c r="D3297" s="450">
        <v>85.759999999999991</v>
      </c>
      <c r="E3297" s="450">
        <v>17.87</v>
      </c>
      <c r="F3297" s="450" t="s">
        <v>19065</v>
      </c>
    </row>
    <row r="3298" spans="1:6" ht="45" customHeight="1">
      <c r="A3298" s="447">
        <v>94700</v>
      </c>
      <c r="B3298" s="448" t="s">
        <v>4142</v>
      </c>
      <c r="C3298" s="449" t="s">
        <v>2570</v>
      </c>
      <c r="D3298" s="450">
        <v>71.27000000000001</v>
      </c>
      <c r="E3298" s="450">
        <v>17.88</v>
      </c>
      <c r="F3298" s="450" t="s">
        <v>19066</v>
      </c>
    </row>
    <row r="3299" spans="1:6" ht="45" customHeight="1">
      <c r="A3299" s="447">
        <v>94701</v>
      </c>
      <c r="B3299" s="448" t="s">
        <v>4143</v>
      </c>
      <c r="C3299" s="449" t="s">
        <v>2570</v>
      </c>
      <c r="D3299" s="450">
        <v>131.69</v>
      </c>
      <c r="E3299" s="450">
        <v>17.850000000000001</v>
      </c>
      <c r="F3299" s="450" t="s">
        <v>19067</v>
      </c>
    </row>
    <row r="3300" spans="1:6" ht="45" customHeight="1">
      <c r="A3300" s="447">
        <v>94702</v>
      </c>
      <c r="B3300" s="448" t="s">
        <v>4144</v>
      </c>
      <c r="C3300" s="449" t="s">
        <v>2570</v>
      </c>
      <c r="D3300" s="450">
        <v>124.28</v>
      </c>
      <c r="E3300" s="450">
        <v>17.850000000000001</v>
      </c>
      <c r="F3300" s="450" t="s">
        <v>19068</v>
      </c>
    </row>
    <row r="3301" spans="1:6" ht="45" customHeight="1">
      <c r="A3301" s="447">
        <v>94703</v>
      </c>
      <c r="B3301" s="448" t="s">
        <v>3768</v>
      </c>
      <c r="C3301" s="449" t="s">
        <v>2570</v>
      </c>
      <c r="D3301" s="450">
        <v>10.170000000000002</v>
      </c>
      <c r="E3301" s="450">
        <v>3.79</v>
      </c>
      <c r="F3301" s="450" t="s">
        <v>12931</v>
      </c>
    </row>
    <row r="3302" spans="1:6" ht="45" customHeight="1">
      <c r="A3302" s="447">
        <v>94704</v>
      </c>
      <c r="B3302" s="448" t="s">
        <v>3769</v>
      </c>
      <c r="C3302" s="449" t="s">
        <v>2570</v>
      </c>
      <c r="D3302" s="450">
        <v>12.4</v>
      </c>
      <c r="E3302" s="450">
        <v>3.78</v>
      </c>
      <c r="F3302" s="450" t="s">
        <v>12226</v>
      </c>
    </row>
    <row r="3303" spans="1:6" ht="45" customHeight="1">
      <c r="A3303" s="447">
        <v>94705</v>
      </c>
      <c r="B3303" s="448" t="s">
        <v>3770</v>
      </c>
      <c r="C3303" s="449" t="s">
        <v>2570</v>
      </c>
      <c r="D3303" s="450">
        <v>15.780000000000001</v>
      </c>
      <c r="E3303" s="450">
        <v>3.77</v>
      </c>
      <c r="F3303" s="450" t="s">
        <v>12315</v>
      </c>
    </row>
    <row r="3304" spans="1:6" ht="45" customHeight="1">
      <c r="A3304" s="447">
        <v>94706</v>
      </c>
      <c r="B3304" s="448" t="s">
        <v>3771</v>
      </c>
      <c r="C3304" s="449" t="s">
        <v>2570</v>
      </c>
      <c r="D3304" s="450">
        <v>23.48</v>
      </c>
      <c r="E3304" s="450">
        <v>5.0199999999999996</v>
      </c>
      <c r="F3304" s="450" t="s">
        <v>15122</v>
      </c>
    </row>
    <row r="3305" spans="1:6" ht="45" customHeight="1">
      <c r="A3305" s="447">
        <v>94707</v>
      </c>
      <c r="B3305" s="448" t="s">
        <v>3772</v>
      </c>
      <c r="C3305" s="449" t="s">
        <v>2570</v>
      </c>
      <c r="D3305" s="450">
        <v>29.730000000000004</v>
      </c>
      <c r="E3305" s="450">
        <v>5.01</v>
      </c>
      <c r="F3305" s="450" t="s">
        <v>17304</v>
      </c>
    </row>
    <row r="3306" spans="1:6" ht="45" customHeight="1">
      <c r="A3306" s="447">
        <v>94708</v>
      </c>
      <c r="B3306" s="448" t="s">
        <v>3773</v>
      </c>
      <c r="C3306" s="449" t="s">
        <v>2570</v>
      </c>
      <c r="D3306" s="450">
        <v>12.100000000000001</v>
      </c>
      <c r="E3306" s="450">
        <v>6.43</v>
      </c>
      <c r="F3306" s="450" t="s">
        <v>12633</v>
      </c>
    </row>
    <row r="3307" spans="1:6" ht="45" customHeight="1">
      <c r="A3307" s="447">
        <v>94709</v>
      </c>
      <c r="B3307" s="448" t="s">
        <v>3774</v>
      </c>
      <c r="C3307" s="449" t="s">
        <v>2570</v>
      </c>
      <c r="D3307" s="450">
        <v>16.54</v>
      </c>
      <c r="E3307" s="450">
        <v>6.42</v>
      </c>
      <c r="F3307" s="450" t="s">
        <v>12532</v>
      </c>
    </row>
    <row r="3308" spans="1:6" ht="45" customHeight="1">
      <c r="A3308" s="447">
        <v>94710</v>
      </c>
      <c r="B3308" s="448" t="s">
        <v>3775</v>
      </c>
      <c r="C3308" s="449" t="s">
        <v>2570</v>
      </c>
      <c r="D3308" s="450">
        <v>27.560000000000002</v>
      </c>
      <c r="E3308" s="450">
        <v>6.4</v>
      </c>
      <c r="F3308" s="450" t="s">
        <v>15945</v>
      </c>
    </row>
    <row r="3309" spans="1:6" ht="45" customHeight="1">
      <c r="A3309" s="447">
        <v>94711</v>
      </c>
      <c r="B3309" s="448" t="s">
        <v>3776</v>
      </c>
      <c r="C3309" s="449" t="s">
        <v>2570</v>
      </c>
      <c r="D3309" s="450">
        <v>32.93</v>
      </c>
      <c r="E3309" s="450">
        <v>8.5299999999999994</v>
      </c>
      <c r="F3309" s="450" t="s">
        <v>19069</v>
      </c>
    </row>
    <row r="3310" spans="1:6" ht="45" customHeight="1">
      <c r="A3310" s="447">
        <v>94712</v>
      </c>
      <c r="B3310" s="448" t="s">
        <v>3777</v>
      </c>
      <c r="C3310" s="449" t="s">
        <v>2570</v>
      </c>
      <c r="D3310" s="450">
        <v>45.580000000000005</v>
      </c>
      <c r="E3310" s="450">
        <v>8.51</v>
      </c>
      <c r="F3310" s="450" t="s">
        <v>18801</v>
      </c>
    </row>
    <row r="3311" spans="1:6" ht="45" customHeight="1">
      <c r="A3311" s="447">
        <v>94713</v>
      </c>
      <c r="B3311" s="448" t="s">
        <v>3778</v>
      </c>
      <c r="C3311" s="449" t="s">
        <v>2570</v>
      </c>
      <c r="D3311" s="450">
        <v>125.69000000000001</v>
      </c>
      <c r="E3311" s="450">
        <v>8.49</v>
      </c>
      <c r="F3311" s="450" t="s">
        <v>19070</v>
      </c>
    </row>
    <row r="3312" spans="1:6" ht="45" customHeight="1">
      <c r="A3312" s="447">
        <v>94714</v>
      </c>
      <c r="B3312" s="448" t="s">
        <v>3779</v>
      </c>
      <c r="C3312" s="449" t="s">
        <v>2570</v>
      </c>
      <c r="D3312" s="450">
        <v>171.88</v>
      </c>
      <c r="E3312" s="450">
        <v>8.49</v>
      </c>
      <c r="F3312" s="450" t="s">
        <v>19071</v>
      </c>
    </row>
    <row r="3313" spans="1:6" ht="45" customHeight="1">
      <c r="A3313" s="447">
        <v>94715</v>
      </c>
      <c r="B3313" s="448" t="s">
        <v>3780</v>
      </c>
      <c r="C3313" s="449" t="s">
        <v>2570</v>
      </c>
      <c r="D3313" s="450">
        <v>238.86</v>
      </c>
      <c r="E3313" s="450">
        <v>8.48</v>
      </c>
      <c r="F3313" s="450" t="s">
        <v>19072</v>
      </c>
    </row>
    <row r="3314" spans="1:6" ht="45" customHeight="1">
      <c r="A3314" s="447">
        <v>94783</v>
      </c>
      <c r="B3314" s="448" t="s">
        <v>4450</v>
      </c>
      <c r="C3314" s="449" t="s">
        <v>2570</v>
      </c>
      <c r="D3314" s="450">
        <v>9.1999999999999993</v>
      </c>
      <c r="E3314" s="450">
        <v>3.79</v>
      </c>
      <c r="F3314" s="450" t="s">
        <v>11832</v>
      </c>
    </row>
    <row r="3315" spans="1:6" ht="45" customHeight="1">
      <c r="A3315" s="447">
        <v>94785</v>
      </c>
      <c r="B3315" s="448" t="s">
        <v>4451</v>
      </c>
      <c r="C3315" s="449" t="s">
        <v>2570</v>
      </c>
      <c r="D3315" s="450">
        <v>16.86</v>
      </c>
      <c r="E3315" s="450">
        <v>6.42</v>
      </c>
      <c r="F3315" s="450" t="s">
        <v>14544</v>
      </c>
    </row>
    <row r="3316" spans="1:6" ht="45" customHeight="1">
      <c r="A3316" s="447">
        <v>94786</v>
      </c>
      <c r="B3316" s="448" t="s">
        <v>4452</v>
      </c>
      <c r="C3316" s="449" t="s">
        <v>2570</v>
      </c>
      <c r="D3316" s="450">
        <v>23.159999999999997</v>
      </c>
      <c r="E3316" s="450">
        <v>6.4</v>
      </c>
      <c r="F3316" s="450" t="s">
        <v>12599</v>
      </c>
    </row>
    <row r="3317" spans="1:6" ht="45" customHeight="1">
      <c r="A3317" s="447">
        <v>94787</v>
      </c>
      <c r="B3317" s="448" t="s">
        <v>4453</v>
      </c>
      <c r="C3317" s="449" t="s">
        <v>2570</v>
      </c>
      <c r="D3317" s="450">
        <v>31.269999999999996</v>
      </c>
      <c r="E3317" s="450">
        <v>8.5299999999999994</v>
      </c>
      <c r="F3317" s="450" t="s">
        <v>15618</v>
      </c>
    </row>
    <row r="3318" spans="1:6" ht="45" customHeight="1">
      <c r="A3318" s="447">
        <v>94788</v>
      </c>
      <c r="B3318" s="448" t="s">
        <v>4454</v>
      </c>
      <c r="C3318" s="449" t="s">
        <v>2570</v>
      </c>
      <c r="D3318" s="450">
        <v>47.080000000000005</v>
      </c>
      <c r="E3318" s="450">
        <v>8.51</v>
      </c>
      <c r="F3318" s="450" t="s">
        <v>15974</v>
      </c>
    </row>
    <row r="3319" spans="1:6" ht="45" customHeight="1">
      <c r="A3319" s="447">
        <v>94789</v>
      </c>
      <c r="B3319" s="448" t="s">
        <v>4455</v>
      </c>
      <c r="C3319" s="449" t="s">
        <v>2570</v>
      </c>
      <c r="D3319" s="450">
        <v>156.64999999999998</v>
      </c>
      <c r="E3319" s="450">
        <v>8.49</v>
      </c>
      <c r="F3319" s="450" t="s">
        <v>19084</v>
      </c>
    </row>
    <row r="3320" spans="1:6" ht="45" customHeight="1">
      <c r="A3320" s="447">
        <v>94790</v>
      </c>
      <c r="B3320" s="448" t="s">
        <v>4456</v>
      </c>
      <c r="C3320" s="449" t="s">
        <v>2570</v>
      </c>
      <c r="D3320" s="450">
        <v>181.84</v>
      </c>
      <c r="E3320" s="450">
        <v>8.49</v>
      </c>
      <c r="F3320" s="450" t="s">
        <v>19085</v>
      </c>
    </row>
    <row r="3321" spans="1:6" ht="45" customHeight="1">
      <c r="A3321" s="447">
        <v>94791</v>
      </c>
      <c r="B3321" s="448" t="s">
        <v>4457</v>
      </c>
      <c r="C3321" s="449" t="s">
        <v>2570</v>
      </c>
      <c r="D3321" s="450">
        <v>256.39999999999998</v>
      </c>
      <c r="E3321" s="450">
        <v>8.48</v>
      </c>
      <c r="F3321" s="450" t="s">
        <v>19086</v>
      </c>
    </row>
    <row r="3322" spans="1:6" ht="45" customHeight="1">
      <c r="A3322" s="447">
        <v>95141</v>
      </c>
      <c r="B3322" s="448" t="s">
        <v>4458</v>
      </c>
      <c r="C3322" s="449" t="s">
        <v>2570</v>
      </c>
      <c r="D3322" s="450">
        <v>15.49</v>
      </c>
      <c r="E3322" s="450">
        <v>6.42</v>
      </c>
      <c r="F3322" s="450" t="s">
        <v>12984</v>
      </c>
    </row>
    <row r="3323" spans="1:6">
      <c r="A3323" s="442"/>
      <c r="B3323" s="446" t="s">
        <v>331</v>
      </c>
      <c r="C3323" s="444"/>
      <c r="D3323" s="445" t="s">
        <v>2587</v>
      </c>
      <c r="E3323" s="445" t="s">
        <v>2587</v>
      </c>
      <c r="F3323" s="445"/>
    </row>
    <row r="3324" spans="1:6" ht="45" customHeight="1">
      <c r="A3324" s="447">
        <v>91784</v>
      </c>
      <c r="B3324" s="448" t="s">
        <v>4459</v>
      </c>
      <c r="C3324" s="449" t="s">
        <v>2572</v>
      </c>
      <c r="D3324" s="450">
        <v>12.95</v>
      </c>
      <c r="E3324" s="450">
        <v>20.99</v>
      </c>
      <c r="F3324" s="450" t="s">
        <v>18318</v>
      </c>
    </row>
    <row r="3325" spans="1:6" ht="45" customHeight="1">
      <c r="A3325" s="447">
        <v>91785</v>
      </c>
      <c r="B3325" s="448" t="s">
        <v>4460</v>
      </c>
      <c r="C3325" s="449" t="s">
        <v>2572</v>
      </c>
      <c r="D3325" s="450">
        <v>13.180000000000003</v>
      </c>
      <c r="E3325" s="450">
        <v>20.27</v>
      </c>
      <c r="F3325" s="450" t="s">
        <v>18319</v>
      </c>
    </row>
    <row r="3326" spans="1:6" ht="45" customHeight="1">
      <c r="A3326" s="447">
        <v>91786</v>
      </c>
      <c r="B3326" s="448" t="s">
        <v>3758</v>
      </c>
      <c r="C3326" s="449" t="s">
        <v>2572</v>
      </c>
      <c r="D3326" s="450">
        <v>13.069999999999999</v>
      </c>
      <c r="E3326" s="450">
        <v>7.65</v>
      </c>
      <c r="F3326" s="450" t="s">
        <v>18320</v>
      </c>
    </row>
    <row r="3327" spans="1:6" ht="30" customHeight="1">
      <c r="A3327" s="447" t="s">
        <v>2687</v>
      </c>
      <c r="B3327" s="448" t="s">
        <v>760</v>
      </c>
      <c r="C3327" s="449" t="s">
        <v>2572</v>
      </c>
      <c r="D3327" s="450">
        <v>9.5400000000000009</v>
      </c>
      <c r="E3327" s="450">
        <v>14.44</v>
      </c>
      <c r="F3327" s="450" t="s">
        <v>19875</v>
      </c>
    </row>
    <row r="3328" spans="1:6" ht="30" customHeight="1">
      <c r="A3328" s="447">
        <v>89355</v>
      </c>
      <c r="B3328" s="448" t="s">
        <v>3759</v>
      </c>
      <c r="C3328" s="449" t="s">
        <v>2572</v>
      </c>
      <c r="D3328" s="450">
        <v>5.42</v>
      </c>
      <c r="E3328" s="450">
        <v>8.9700000000000006</v>
      </c>
      <c r="F3328" s="450" t="s">
        <v>13676</v>
      </c>
    </row>
    <row r="3329" spans="1:6" ht="30" customHeight="1">
      <c r="A3329" s="447">
        <v>89356</v>
      </c>
      <c r="B3329" s="448" t="s">
        <v>3760</v>
      </c>
      <c r="C3329" s="449" t="s">
        <v>2572</v>
      </c>
      <c r="D3329" s="450">
        <v>6.5800000000000018</v>
      </c>
      <c r="E3329" s="450">
        <v>10.34</v>
      </c>
      <c r="F3329" s="450" t="s">
        <v>18296</v>
      </c>
    </row>
    <row r="3330" spans="1:6" ht="30" customHeight="1">
      <c r="A3330" s="447">
        <v>89357</v>
      </c>
      <c r="B3330" s="448" t="s">
        <v>3761</v>
      </c>
      <c r="C3330" s="449" t="s">
        <v>2572</v>
      </c>
      <c r="D3330" s="450">
        <v>10.67</v>
      </c>
      <c r="E3330" s="450">
        <v>12.28</v>
      </c>
      <c r="F3330" s="450" t="s">
        <v>18297</v>
      </c>
    </row>
    <row r="3331" spans="1:6" ht="30" customHeight="1">
      <c r="A3331" s="447">
        <v>89401</v>
      </c>
      <c r="B3331" s="448" t="s">
        <v>3762</v>
      </c>
      <c r="C3331" s="449" t="s">
        <v>2572</v>
      </c>
      <c r="D3331" s="450">
        <v>3.0300000000000002</v>
      </c>
      <c r="E3331" s="450">
        <v>2.76</v>
      </c>
      <c r="F3331" s="450" t="s">
        <v>16798</v>
      </c>
    </row>
    <row r="3332" spans="1:6" ht="30" customHeight="1">
      <c r="A3332" s="447">
        <v>89402</v>
      </c>
      <c r="B3332" s="448" t="s">
        <v>3763</v>
      </c>
      <c r="C3332" s="449" t="s">
        <v>2572</v>
      </c>
      <c r="D3332" s="450">
        <v>3.8</v>
      </c>
      <c r="E3332" s="450">
        <v>3.2</v>
      </c>
      <c r="F3332" s="450" t="s">
        <v>18298</v>
      </c>
    </row>
    <row r="3333" spans="1:6" ht="30" customHeight="1">
      <c r="A3333" s="447">
        <v>89403</v>
      </c>
      <c r="B3333" s="448" t="s">
        <v>3764</v>
      </c>
      <c r="C3333" s="449" t="s">
        <v>2572</v>
      </c>
      <c r="D3333" s="450">
        <v>7.33</v>
      </c>
      <c r="E3333" s="450">
        <v>3.75</v>
      </c>
      <c r="F3333" s="450" t="s">
        <v>13051</v>
      </c>
    </row>
    <row r="3334" spans="1:6" ht="30" customHeight="1">
      <c r="A3334" s="447">
        <v>89446</v>
      </c>
      <c r="B3334" s="448" t="s">
        <v>3765</v>
      </c>
      <c r="C3334" s="449" t="s">
        <v>2572</v>
      </c>
      <c r="D3334" s="450">
        <v>2.8</v>
      </c>
      <c r="E3334" s="450">
        <v>0.43</v>
      </c>
      <c r="F3334" s="450" t="s">
        <v>15940</v>
      </c>
    </row>
    <row r="3335" spans="1:6" ht="30" customHeight="1">
      <c r="A3335" s="447">
        <v>89447</v>
      </c>
      <c r="B3335" s="448" t="s">
        <v>3766</v>
      </c>
      <c r="C3335" s="449" t="s">
        <v>2572</v>
      </c>
      <c r="D3335" s="450">
        <v>6.12</v>
      </c>
      <c r="E3335" s="450">
        <v>0.53</v>
      </c>
      <c r="F3335" s="450" t="s">
        <v>17498</v>
      </c>
    </row>
    <row r="3336" spans="1:6" ht="45" customHeight="1">
      <c r="A3336" s="447">
        <v>91787</v>
      </c>
      <c r="B3336" s="448" t="s">
        <v>3767</v>
      </c>
      <c r="C3336" s="449" t="s">
        <v>2572</v>
      </c>
      <c r="D3336" s="450">
        <v>17.950000000000003</v>
      </c>
      <c r="E3336" s="450">
        <v>3.33</v>
      </c>
      <c r="F3336" s="450" t="s">
        <v>18321</v>
      </c>
    </row>
    <row r="3337" spans="1:6" ht="45" customHeight="1">
      <c r="A3337" s="447">
        <v>91788</v>
      </c>
      <c r="B3337" s="448" t="s">
        <v>3349</v>
      </c>
      <c r="C3337" s="449" t="s">
        <v>2572</v>
      </c>
      <c r="D3337" s="450">
        <v>21.889999999999997</v>
      </c>
      <c r="E3337" s="450">
        <v>5.94</v>
      </c>
      <c r="F3337" s="450" t="s">
        <v>18322</v>
      </c>
    </row>
    <row r="3338" spans="1:6" ht="30" customHeight="1">
      <c r="A3338" s="447">
        <v>89448</v>
      </c>
      <c r="B3338" s="448" t="s">
        <v>3350</v>
      </c>
      <c r="C3338" s="449" t="s">
        <v>2572</v>
      </c>
      <c r="D3338" s="450">
        <v>8.86</v>
      </c>
      <c r="E3338" s="450">
        <v>0.65</v>
      </c>
      <c r="F3338" s="450" t="s">
        <v>13813</v>
      </c>
    </row>
    <row r="3339" spans="1:6" ht="30" customHeight="1">
      <c r="A3339" s="447">
        <v>89449</v>
      </c>
      <c r="B3339" s="448" t="s">
        <v>3351</v>
      </c>
      <c r="C3339" s="449" t="s">
        <v>2572</v>
      </c>
      <c r="D3339" s="450">
        <v>10.16</v>
      </c>
      <c r="E3339" s="450">
        <v>0.79</v>
      </c>
      <c r="F3339" s="450" t="s">
        <v>18299</v>
      </c>
    </row>
    <row r="3340" spans="1:6" ht="30" customHeight="1">
      <c r="A3340" s="447">
        <v>89450</v>
      </c>
      <c r="B3340" s="448" t="s">
        <v>3352</v>
      </c>
      <c r="C3340" s="449" t="s">
        <v>2572</v>
      </c>
      <c r="D3340" s="450">
        <v>17.009999999999998</v>
      </c>
      <c r="E3340" s="450">
        <v>0.92</v>
      </c>
      <c r="F3340" s="450" t="s">
        <v>11980</v>
      </c>
    </row>
    <row r="3341" spans="1:6" ht="30" customHeight="1">
      <c r="A3341" s="447">
        <v>89451</v>
      </c>
      <c r="B3341" s="448" t="s">
        <v>3353</v>
      </c>
      <c r="C3341" s="449" t="s">
        <v>2572</v>
      </c>
      <c r="D3341" s="450">
        <v>28.330000000000002</v>
      </c>
      <c r="E3341" s="450">
        <v>1.1299999999999999</v>
      </c>
      <c r="F3341" s="450" t="s">
        <v>18300</v>
      </c>
    </row>
    <row r="3342" spans="1:6" ht="30" customHeight="1">
      <c r="A3342" s="447">
        <v>89452</v>
      </c>
      <c r="B3342" s="448" t="s">
        <v>3354</v>
      </c>
      <c r="C3342" s="449" t="s">
        <v>2572</v>
      </c>
      <c r="D3342" s="450">
        <v>35.32</v>
      </c>
      <c r="E3342" s="450">
        <v>1.28</v>
      </c>
      <c r="F3342" s="450" t="s">
        <v>15988</v>
      </c>
    </row>
    <row r="3343" spans="1:6">
      <c r="A3343" s="442"/>
      <c r="B3343" s="446" t="s">
        <v>332</v>
      </c>
      <c r="C3343" s="444"/>
      <c r="D3343" s="445" t="s">
        <v>2587</v>
      </c>
      <c r="E3343" s="445" t="s">
        <v>2587</v>
      </c>
      <c r="F3343" s="445"/>
    </row>
    <row r="3344" spans="1:6" ht="30" customHeight="1">
      <c r="A3344" s="447">
        <v>93054</v>
      </c>
      <c r="B3344" s="448" t="s">
        <v>18895</v>
      </c>
      <c r="C3344" s="449" t="s">
        <v>2570</v>
      </c>
      <c r="D3344" s="450">
        <v>11.76</v>
      </c>
      <c r="E3344" s="450">
        <v>1.78</v>
      </c>
      <c r="F3344" s="450" t="s">
        <v>11526</v>
      </c>
    </row>
    <row r="3345" spans="1:6" ht="30" customHeight="1">
      <c r="A3345" s="447">
        <v>93059</v>
      </c>
      <c r="B3345" s="448" t="s">
        <v>18902</v>
      </c>
      <c r="C3345" s="449" t="s">
        <v>2570</v>
      </c>
      <c r="D3345" s="450">
        <v>16.369999999999997</v>
      </c>
      <c r="E3345" s="450">
        <v>2.1</v>
      </c>
      <c r="F3345" s="450" t="s">
        <v>12616</v>
      </c>
    </row>
    <row r="3346" spans="1:6" ht="30" customHeight="1">
      <c r="A3346" s="447">
        <v>93055</v>
      </c>
      <c r="B3346" s="448" t="s">
        <v>18896</v>
      </c>
      <c r="C3346" s="449" t="s">
        <v>2570</v>
      </c>
      <c r="D3346" s="450">
        <v>25.09</v>
      </c>
      <c r="E3346" s="450">
        <v>1.77</v>
      </c>
      <c r="F3346" s="450" t="s">
        <v>18897</v>
      </c>
    </row>
    <row r="3347" spans="1:6" ht="30" customHeight="1">
      <c r="A3347" s="447">
        <v>93060</v>
      </c>
      <c r="B3347" s="448" t="s">
        <v>18903</v>
      </c>
      <c r="C3347" s="449" t="s">
        <v>2570</v>
      </c>
      <c r="D3347" s="450">
        <v>44.32</v>
      </c>
      <c r="E3347" s="450">
        <v>2.08</v>
      </c>
      <c r="F3347" s="450" t="s">
        <v>18904</v>
      </c>
    </row>
    <row r="3348" spans="1:6" ht="30" customHeight="1">
      <c r="A3348" s="447">
        <v>93063</v>
      </c>
      <c r="B3348" s="448" t="s">
        <v>18908</v>
      </c>
      <c r="C3348" s="449" t="s">
        <v>2570</v>
      </c>
      <c r="D3348" s="450">
        <v>376.59</v>
      </c>
      <c r="E3348" s="450">
        <v>2.44</v>
      </c>
      <c r="F3348" s="450" t="s">
        <v>18909</v>
      </c>
    </row>
    <row r="3349" spans="1:6" ht="30" customHeight="1">
      <c r="A3349" s="447">
        <v>93066</v>
      </c>
      <c r="B3349" s="448" t="s">
        <v>18914</v>
      </c>
      <c r="C3349" s="449" t="s">
        <v>2570</v>
      </c>
      <c r="D3349" s="450">
        <v>472.86</v>
      </c>
      <c r="E3349" s="450">
        <v>2.83</v>
      </c>
      <c r="F3349" s="450" t="s">
        <v>18915</v>
      </c>
    </row>
    <row r="3350" spans="1:6" ht="30" customHeight="1">
      <c r="A3350" s="447">
        <v>93069</v>
      </c>
      <c r="B3350" s="448" t="s">
        <v>18919</v>
      </c>
      <c r="C3350" s="449" t="s">
        <v>2570</v>
      </c>
      <c r="D3350" s="450">
        <v>655.56</v>
      </c>
      <c r="E3350" s="450">
        <v>3.49</v>
      </c>
      <c r="F3350" s="450" t="s">
        <v>18920</v>
      </c>
    </row>
    <row r="3351" spans="1:6" ht="30" customHeight="1">
      <c r="A3351" s="447">
        <v>93072</v>
      </c>
      <c r="B3351" s="448" t="s">
        <v>18924</v>
      </c>
      <c r="C3351" s="449" t="s">
        <v>2570</v>
      </c>
      <c r="D3351" s="450">
        <v>865.21</v>
      </c>
      <c r="E3351" s="450">
        <v>4.13</v>
      </c>
      <c r="F3351" s="450" t="s">
        <v>18925</v>
      </c>
    </row>
    <row r="3352" spans="1:6" ht="30" customHeight="1">
      <c r="A3352" s="447">
        <v>93073</v>
      </c>
      <c r="B3352" s="448" t="s">
        <v>18926</v>
      </c>
      <c r="C3352" s="449" t="s">
        <v>2570</v>
      </c>
      <c r="D3352" s="450">
        <v>45.72</v>
      </c>
      <c r="E3352" s="450">
        <v>3.53</v>
      </c>
      <c r="F3352" s="450" t="s">
        <v>18927</v>
      </c>
    </row>
    <row r="3353" spans="1:6" ht="30" customHeight="1">
      <c r="A3353" s="447">
        <v>93120</v>
      </c>
      <c r="B3353" s="448" t="s">
        <v>18992</v>
      </c>
      <c r="C3353" s="449" t="s">
        <v>2570</v>
      </c>
      <c r="D3353" s="450">
        <v>14.180000000000001</v>
      </c>
      <c r="E3353" s="450">
        <v>2.67</v>
      </c>
      <c r="F3353" s="450" t="s">
        <v>18993</v>
      </c>
    </row>
    <row r="3354" spans="1:6" ht="30" customHeight="1">
      <c r="A3354" s="447">
        <v>93121</v>
      </c>
      <c r="B3354" s="448" t="s">
        <v>18994</v>
      </c>
      <c r="C3354" s="449" t="s">
        <v>2570</v>
      </c>
      <c r="D3354" s="450">
        <v>15.65</v>
      </c>
      <c r="E3354" s="450">
        <v>2.67</v>
      </c>
      <c r="F3354" s="450" t="s">
        <v>12806</v>
      </c>
    </row>
    <row r="3355" spans="1:6">
      <c r="A3355" s="442"/>
      <c r="B3355" s="446" t="s">
        <v>333</v>
      </c>
      <c r="C3355" s="444"/>
      <c r="D3355" s="445" t="s">
        <v>2587</v>
      </c>
      <c r="E3355" s="445" t="s">
        <v>2587</v>
      </c>
      <c r="F3355" s="445"/>
    </row>
    <row r="3356" spans="1:6" ht="30" customHeight="1">
      <c r="A3356" s="447">
        <v>89376</v>
      </c>
      <c r="B3356" s="448" t="s">
        <v>3813</v>
      </c>
      <c r="C3356" s="449" t="s">
        <v>2570</v>
      </c>
      <c r="D3356" s="450">
        <v>1.9300000000000002</v>
      </c>
      <c r="E3356" s="450">
        <v>2.48</v>
      </c>
      <c r="F3356" s="450" t="s">
        <v>11326</v>
      </c>
    </row>
    <row r="3357" spans="1:6" ht="30" customHeight="1">
      <c r="A3357" s="447">
        <v>89383</v>
      </c>
      <c r="B3357" s="448" t="s">
        <v>3814</v>
      </c>
      <c r="C3357" s="449" t="s">
        <v>2570</v>
      </c>
      <c r="D3357" s="450">
        <v>2.3400000000000003</v>
      </c>
      <c r="E3357" s="450">
        <v>2.86</v>
      </c>
      <c r="F3357" s="450" t="s">
        <v>11885</v>
      </c>
    </row>
    <row r="3358" spans="1:6" ht="30" customHeight="1">
      <c r="A3358" s="447">
        <v>89391</v>
      </c>
      <c r="B3358" s="448" t="s">
        <v>3815</v>
      </c>
      <c r="C3358" s="449" t="s">
        <v>2570</v>
      </c>
      <c r="D3358" s="450">
        <v>3.48</v>
      </c>
      <c r="E3358" s="450">
        <v>3.35</v>
      </c>
      <c r="F3358" s="450" t="s">
        <v>12014</v>
      </c>
    </row>
    <row r="3359" spans="1:6" ht="30" customHeight="1">
      <c r="A3359" s="447">
        <v>89359</v>
      </c>
      <c r="B3359" s="448" t="s">
        <v>3816</v>
      </c>
      <c r="C3359" s="449" t="s">
        <v>2570</v>
      </c>
      <c r="D3359" s="450">
        <v>2.4999999999999996</v>
      </c>
      <c r="E3359" s="450">
        <v>3.68</v>
      </c>
      <c r="F3359" s="450" t="s">
        <v>17390</v>
      </c>
    </row>
    <row r="3360" spans="1:6" ht="30" customHeight="1">
      <c r="A3360" s="447">
        <v>89363</v>
      </c>
      <c r="B3360" s="448" t="s">
        <v>3817</v>
      </c>
      <c r="C3360" s="449" t="s">
        <v>2570</v>
      </c>
      <c r="D3360" s="450">
        <v>3.29</v>
      </c>
      <c r="E3360" s="450">
        <v>4.25</v>
      </c>
      <c r="F3360" s="450" t="s">
        <v>12275</v>
      </c>
    </row>
    <row r="3361" spans="1:6" ht="30" customHeight="1">
      <c r="A3361" s="447">
        <v>89368</v>
      </c>
      <c r="B3361" s="448" t="s">
        <v>3818</v>
      </c>
      <c r="C3361" s="449" t="s">
        <v>2570</v>
      </c>
      <c r="D3361" s="450">
        <v>5.7600000000000007</v>
      </c>
      <c r="E3361" s="450">
        <v>5.05</v>
      </c>
      <c r="F3361" s="450" t="s">
        <v>18564</v>
      </c>
    </row>
    <row r="3362" spans="1:6" ht="30" customHeight="1">
      <c r="A3362" s="447">
        <v>89358</v>
      </c>
      <c r="B3362" s="448" t="s">
        <v>3819</v>
      </c>
      <c r="C3362" s="449" t="s">
        <v>2570</v>
      </c>
      <c r="D3362" s="450">
        <v>2.2500000000000004</v>
      </c>
      <c r="E3362" s="450">
        <v>3.69</v>
      </c>
      <c r="F3362" s="450" t="s">
        <v>12193</v>
      </c>
    </row>
    <row r="3363" spans="1:6" ht="30" customHeight="1">
      <c r="A3363" s="447">
        <v>89362</v>
      </c>
      <c r="B3363" s="448" t="s">
        <v>3820</v>
      </c>
      <c r="C3363" s="449" t="s">
        <v>2570</v>
      </c>
      <c r="D3363" s="450">
        <v>2.7700000000000005</v>
      </c>
      <c r="E3363" s="450">
        <v>4.26</v>
      </c>
      <c r="F3363" s="450" t="s">
        <v>17848</v>
      </c>
    </row>
    <row r="3364" spans="1:6" ht="30" customHeight="1">
      <c r="A3364" s="447">
        <v>89367</v>
      </c>
      <c r="B3364" s="448" t="s">
        <v>3821</v>
      </c>
      <c r="C3364" s="449" t="s">
        <v>2570</v>
      </c>
      <c r="D3364" s="450">
        <v>4.3000000000000007</v>
      </c>
      <c r="E3364" s="450">
        <v>5.08</v>
      </c>
      <c r="F3364" s="450" t="s">
        <v>12733</v>
      </c>
    </row>
    <row r="3365" spans="1:6" ht="30" customHeight="1">
      <c r="A3365" s="447">
        <v>89366</v>
      </c>
      <c r="B3365" s="448" t="s">
        <v>3822</v>
      </c>
      <c r="C3365" s="449" t="s">
        <v>2570</v>
      </c>
      <c r="D3365" s="450">
        <v>7.1800000000000006</v>
      </c>
      <c r="E3365" s="450">
        <v>4.2</v>
      </c>
      <c r="F3365" s="450" t="s">
        <v>18471</v>
      </c>
    </row>
    <row r="3366" spans="1:6" ht="30" customHeight="1">
      <c r="A3366" s="447">
        <v>90373</v>
      </c>
      <c r="B3366" s="448" t="s">
        <v>3368</v>
      </c>
      <c r="C3366" s="449" t="s">
        <v>2570</v>
      </c>
      <c r="D3366" s="450">
        <v>6.419999999999999</v>
      </c>
      <c r="E3366" s="450">
        <v>4.2</v>
      </c>
      <c r="F3366" s="450" t="s">
        <v>18721</v>
      </c>
    </row>
    <row r="3367" spans="1:6" ht="30" customHeight="1">
      <c r="A3367" s="447">
        <v>89360</v>
      </c>
      <c r="B3367" s="448" t="s">
        <v>3369</v>
      </c>
      <c r="C3367" s="449" t="s">
        <v>2570</v>
      </c>
      <c r="D3367" s="450">
        <v>3.5199999999999996</v>
      </c>
      <c r="E3367" s="450">
        <v>3.66</v>
      </c>
      <c r="F3367" s="450" t="s">
        <v>14150</v>
      </c>
    </row>
    <row r="3368" spans="1:6" ht="30" customHeight="1">
      <c r="A3368" s="447">
        <v>89364</v>
      </c>
      <c r="B3368" s="448" t="s">
        <v>3370</v>
      </c>
      <c r="C3368" s="449" t="s">
        <v>2570</v>
      </c>
      <c r="D3368" s="450">
        <v>4.37</v>
      </c>
      <c r="E3368" s="450">
        <v>4.22</v>
      </c>
      <c r="F3368" s="450" t="s">
        <v>17852</v>
      </c>
    </row>
    <row r="3369" spans="1:6" ht="30" customHeight="1">
      <c r="A3369" s="447">
        <v>89369</v>
      </c>
      <c r="B3369" s="448" t="s">
        <v>3371</v>
      </c>
      <c r="C3369" s="449" t="s">
        <v>2570</v>
      </c>
      <c r="D3369" s="450">
        <v>7.55</v>
      </c>
      <c r="E3369" s="450">
        <v>5.03</v>
      </c>
      <c r="F3369" s="450" t="s">
        <v>12496</v>
      </c>
    </row>
    <row r="3370" spans="1:6" ht="30" customHeight="1">
      <c r="A3370" s="447">
        <v>89361</v>
      </c>
      <c r="B3370" s="448" t="s">
        <v>3372</v>
      </c>
      <c r="C3370" s="449" t="s">
        <v>2570</v>
      </c>
      <c r="D3370" s="450">
        <v>3.12</v>
      </c>
      <c r="E3370" s="450">
        <v>3.67</v>
      </c>
      <c r="F3370" s="450" t="s">
        <v>17434</v>
      </c>
    </row>
    <row r="3371" spans="1:6" ht="30" customHeight="1">
      <c r="A3371" s="447">
        <v>89365</v>
      </c>
      <c r="B3371" s="448" t="s">
        <v>3373</v>
      </c>
      <c r="C3371" s="449" t="s">
        <v>2570</v>
      </c>
      <c r="D3371" s="450">
        <v>3.879999999999999</v>
      </c>
      <c r="E3371" s="450">
        <v>4.24</v>
      </c>
      <c r="F3371" s="450" t="s">
        <v>17418</v>
      </c>
    </row>
    <row r="3372" spans="1:6" ht="30" customHeight="1">
      <c r="A3372" s="447">
        <v>89370</v>
      </c>
      <c r="B3372" s="448" t="s">
        <v>3374</v>
      </c>
      <c r="C3372" s="449" t="s">
        <v>2570</v>
      </c>
      <c r="D3372" s="450">
        <v>5.46</v>
      </c>
      <c r="E3372" s="450">
        <v>5.05</v>
      </c>
      <c r="F3372" s="450" t="s">
        <v>12669</v>
      </c>
    </row>
    <row r="3373" spans="1:6" ht="30" customHeight="1">
      <c r="A3373" s="447">
        <v>93082</v>
      </c>
      <c r="B3373" s="448" t="s">
        <v>18936</v>
      </c>
      <c r="C3373" s="449" t="s">
        <v>2570</v>
      </c>
      <c r="D3373" s="450">
        <v>12.09</v>
      </c>
      <c r="E3373" s="450">
        <v>2.5299999999999998</v>
      </c>
      <c r="F3373" s="450" t="s">
        <v>18937</v>
      </c>
    </row>
    <row r="3374" spans="1:6" ht="30" customHeight="1">
      <c r="A3374" s="447">
        <v>93105</v>
      </c>
      <c r="B3374" s="448" t="s">
        <v>18968</v>
      </c>
      <c r="C3374" s="449" t="s">
        <v>2570</v>
      </c>
      <c r="D3374" s="450">
        <v>12.139999999999999</v>
      </c>
      <c r="E3374" s="450">
        <v>2.64</v>
      </c>
      <c r="F3374" s="450" t="s">
        <v>18308</v>
      </c>
    </row>
    <row r="3375" spans="1:6" ht="30" customHeight="1">
      <c r="A3375" s="447">
        <v>93089</v>
      </c>
      <c r="B3375" s="448" t="s">
        <v>18946</v>
      </c>
      <c r="C3375" s="449" t="s">
        <v>2570</v>
      </c>
      <c r="D3375" s="450">
        <v>25.560000000000002</v>
      </c>
      <c r="E3375" s="450">
        <v>2.92</v>
      </c>
      <c r="F3375" s="450" t="s">
        <v>18947</v>
      </c>
    </row>
    <row r="3376" spans="1:6" ht="30" customHeight="1">
      <c r="A3376" s="447">
        <v>93112</v>
      </c>
      <c r="B3376" s="448" t="s">
        <v>18978</v>
      </c>
      <c r="C3376" s="449" t="s">
        <v>2570</v>
      </c>
      <c r="D3376" s="450">
        <v>25.98</v>
      </c>
      <c r="E3376" s="450">
        <v>3.95</v>
      </c>
      <c r="F3376" s="450" t="s">
        <v>18979</v>
      </c>
    </row>
    <row r="3377" spans="1:6" ht="30" customHeight="1">
      <c r="A3377" s="447">
        <v>93094</v>
      </c>
      <c r="B3377" s="448" t="s">
        <v>18953</v>
      </c>
      <c r="C3377" s="449" t="s">
        <v>2570</v>
      </c>
      <c r="D3377" s="450">
        <v>44.76</v>
      </c>
      <c r="E3377" s="450">
        <v>3.25</v>
      </c>
      <c r="F3377" s="450" t="s">
        <v>18954</v>
      </c>
    </row>
    <row r="3378" spans="1:6" ht="30" customHeight="1">
      <c r="A3378" s="447">
        <v>93115</v>
      </c>
      <c r="B3378" s="448" t="s">
        <v>18983</v>
      </c>
      <c r="C3378" s="449" t="s">
        <v>2570</v>
      </c>
      <c r="D3378" s="450">
        <v>45.52</v>
      </c>
      <c r="E3378" s="450">
        <v>5.1100000000000003</v>
      </c>
      <c r="F3378" s="450" t="s">
        <v>18984</v>
      </c>
    </row>
    <row r="3379" spans="1:6" ht="30" customHeight="1">
      <c r="A3379" s="447">
        <v>89377</v>
      </c>
      <c r="B3379" s="448" t="s">
        <v>3375</v>
      </c>
      <c r="C3379" s="449" t="s">
        <v>2570</v>
      </c>
      <c r="D3379" s="450">
        <v>4.2699999999999996</v>
      </c>
      <c r="E3379" s="450">
        <v>2.4300000000000002</v>
      </c>
      <c r="F3379" s="450" t="s">
        <v>15829</v>
      </c>
    </row>
    <row r="3380" spans="1:6" ht="30" customHeight="1">
      <c r="A3380" s="447">
        <v>89384</v>
      </c>
      <c r="B3380" s="448" t="s">
        <v>3376</v>
      </c>
      <c r="C3380" s="449" t="s">
        <v>2570</v>
      </c>
      <c r="D3380" s="450">
        <v>6.4300000000000006</v>
      </c>
      <c r="E3380" s="450">
        <v>2.8</v>
      </c>
      <c r="F3380" s="450" t="s">
        <v>18566</v>
      </c>
    </row>
    <row r="3381" spans="1:6" ht="30" customHeight="1">
      <c r="A3381" s="447">
        <v>89392</v>
      </c>
      <c r="B3381" s="448" t="s">
        <v>3377</v>
      </c>
      <c r="C3381" s="449" t="s">
        <v>2570</v>
      </c>
      <c r="D3381" s="450">
        <v>14.670000000000002</v>
      </c>
      <c r="E3381" s="450">
        <v>3.29</v>
      </c>
      <c r="F3381" s="450" t="s">
        <v>15485</v>
      </c>
    </row>
    <row r="3382" spans="1:6" ht="30" customHeight="1">
      <c r="A3382" s="447">
        <v>89371</v>
      </c>
      <c r="B3382" s="448" t="s">
        <v>3378</v>
      </c>
      <c r="C3382" s="449" t="s">
        <v>2570</v>
      </c>
      <c r="D3382" s="450">
        <v>1.8900000000000001</v>
      </c>
      <c r="E3382" s="450">
        <v>2.48</v>
      </c>
      <c r="F3382" s="450" t="s">
        <v>11423</v>
      </c>
    </row>
    <row r="3383" spans="1:6" ht="30" customHeight="1">
      <c r="A3383" s="447">
        <v>89378</v>
      </c>
      <c r="B3383" s="448" t="s">
        <v>3379</v>
      </c>
      <c r="C3383" s="449" t="s">
        <v>2570</v>
      </c>
      <c r="D3383" s="450">
        <v>2.2799999999999998</v>
      </c>
      <c r="E3383" s="450">
        <v>2.86</v>
      </c>
      <c r="F3383" s="450" t="s">
        <v>17455</v>
      </c>
    </row>
    <row r="3384" spans="1:6" ht="30" customHeight="1">
      <c r="A3384" s="447">
        <v>89386</v>
      </c>
      <c r="B3384" s="448" t="s">
        <v>3380</v>
      </c>
      <c r="C3384" s="449" t="s">
        <v>2570</v>
      </c>
      <c r="D3384" s="450">
        <v>3.5500000000000003</v>
      </c>
      <c r="E3384" s="450">
        <v>3.35</v>
      </c>
      <c r="F3384" s="450" t="s">
        <v>17820</v>
      </c>
    </row>
    <row r="3385" spans="1:6" ht="30" customHeight="1">
      <c r="A3385" s="447">
        <v>89372</v>
      </c>
      <c r="B3385" s="448" t="s">
        <v>3381</v>
      </c>
      <c r="C3385" s="449" t="s">
        <v>2570</v>
      </c>
      <c r="D3385" s="450">
        <v>6.68</v>
      </c>
      <c r="E3385" s="450">
        <v>2.41</v>
      </c>
      <c r="F3385" s="450" t="s">
        <v>18565</v>
      </c>
    </row>
    <row r="3386" spans="1:6" ht="30" customHeight="1">
      <c r="A3386" s="447">
        <v>89379</v>
      </c>
      <c r="B3386" s="448" t="s">
        <v>3382</v>
      </c>
      <c r="C3386" s="449" t="s">
        <v>2570</v>
      </c>
      <c r="D3386" s="450">
        <v>8.6499999999999986</v>
      </c>
      <c r="E3386" s="450">
        <v>2.79</v>
      </c>
      <c r="F3386" s="450" t="s">
        <v>14855</v>
      </c>
    </row>
    <row r="3387" spans="1:6" ht="30" customHeight="1">
      <c r="A3387" s="447">
        <v>89387</v>
      </c>
      <c r="B3387" s="448" t="s">
        <v>3383</v>
      </c>
      <c r="C3387" s="449" t="s">
        <v>2570</v>
      </c>
      <c r="D3387" s="450">
        <v>18.64</v>
      </c>
      <c r="E3387" s="450">
        <v>3.29</v>
      </c>
      <c r="F3387" s="450" t="s">
        <v>12751</v>
      </c>
    </row>
    <row r="3388" spans="1:6" ht="30" customHeight="1">
      <c r="A3388" s="447">
        <v>89979</v>
      </c>
      <c r="B3388" s="448" t="s">
        <v>3384</v>
      </c>
      <c r="C3388" s="449" t="s">
        <v>2570</v>
      </c>
      <c r="D3388" s="450">
        <v>14.59</v>
      </c>
      <c r="E3388" s="450">
        <v>3.29</v>
      </c>
      <c r="F3388" s="450" t="s">
        <v>17325</v>
      </c>
    </row>
    <row r="3389" spans="1:6" ht="30" customHeight="1">
      <c r="A3389" s="447">
        <v>89373</v>
      </c>
      <c r="B3389" s="448" t="s">
        <v>3385</v>
      </c>
      <c r="C3389" s="449" t="s">
        <v>2570</v>
      </c>
      <c r="D3389" s="450">
        <v>2.3299999999999996</v>
      </c>
      <c r="E3389" s="450">
        <v>2.4700000000000002</v>
      </c>
      <c r="F3389" s="450" t="s">
        <v>12966</v>
      </c>
    </row>
    <row r="3390" spans="1:6" ht="30" customHeight="1">
      <c r="A3390" s="447">
        <v>89380</v>
      </c>
      <c r="B3390" s="448" t="s">
        <v>3386</v>
      </c>
      <c r="C3390" s="449" t="s">
        <v>2570</v>
      </c>
      <c r="D3390" s="450">
        <v>4.25</v>
      </c>
      <c r="E3390" s="450">
        <v>2.82</v>
      </c>
      <c r="F3390" s="450" t="s">
        <v>13133</v>
      </c>
    </row>
    <row r="3391" spans="1:6" ht="30" customHeight="1">
      <c r="A3391" s="447">
        <v>89388</v>
      </c>
      <c r="B3391" s="448" t="s">
        <v>3387</v>
      </c>
      <c r="C3391" s="449" t="s">
        <v>2570</v>
      </c>
      <c r="D3391" s="450">
        <v>5.27</v>
      </c>
      <c r="E3391" s="450">
        <v>3.33</v>
      </c>
      <c r="F3391" s="450" t="s">
        <v>12471</v>
      </c>
    </row>
    <row r="3392" spans="1:6" ht="30" customHeight="1">
      <c r="A3392" s="447">
        <v>89374</v>
      </c>
      <c r="B3392" s="448" t="s">
        <v>3388</v>
      </c>
      <c r="C3392" s="449" t="s">
        <v>2570</v>
      </c>
      <c r="D3392" s="450">
        <v>4.9400000000000004</v>
      </c>
      <c r="E3392" s="450">
        <v>2.42</v>
      </c>
      <c r="F3392" s="450" t="s">
        <v>11660</v>
      </c>
    </row>
    <row r="3393" spans="1:6" ht="30" customHeight="1">
      <c r="A3393" s="447">
        <v>89381</v>
      </c>
      <c r="B3393" s="448" t="s">
        <v>3389</v>
      </c>
      <c r="C3393" s="449" t="s">
        <v>2570</v>
      </c>
      <c r="D3393" s="450">
        <v>6.3199999999999994</v>
      </c>
      <c r="E3393" s="450">
        <v>2.8</v>
      </c>
      <c r="F3393" s="450" t="s">
        <v>17764</v>
      </c>
    </row>
    <row r="3394" spans="1:6" ht="30" customHeight="1">
      <c r="A3394" s="447">
        <v>89385</v>
      </c>
      <c r="B3394" s="448" t="s">
        <v>3390</v>
      </c>
      <c r="C3394" s="449" t="s">
        <v>2570</v>
      </c>
      <c r="D3394" s="450">
        <v>2.8600000000000003</v>
      </c>
      <c r="E3394" s="450">
        <v>2.84</v>
      </c>
      <c r="F3394" s="450" t="s">
        <v>12266</v>
      </c>
    </row>
    <row r="3395" spans="1:6" ht="30" customHeight="1">
      <c r="A3395" s="447">
        <v>89389</v>
      </c>
      <c r="B3395" s="448" t="s">
        <v>3391</v>
      </c>
      <c r="C3395" s="449" t="s">
        <v>2570</v>
      </c>
      <c r="D3395" s="450">
        <v>5.85</v>
      </c>
      <c r="E3395" s="450">
        <v>3.33</v>
      </c>
      <c r="F3395" s="450" t="s">
        <v>18567</v>
      </c>
    </row>
    <row r="3396" spans="1:6" ht="30" customHeight="1">
      <c r="A3396" s="447">
        <v>89375</v>
      </c>
      <c r="B3396" s="448" t="s">
        <v>3392</v>
      </c>
      <c r="C3396" s="449" t="s">
        <v>2570</v>
      </c>
      <c r="D3396" s="450">
        <v>6.49</v>
      </c>
      <c r="E3396" s="450">
        <v>2.41</v>
      </c>
      <c r="F3396" s="450" t="s">
        <v>12470</v>
      </c>
    </row>
    <row r="3397" spans="1:6" ht="30" customHeight="1">
      <c r="A3397" s="447">
        <v>89382</v>
      </c>
      <c r="B3397" s="448" t="s">
        <v>3393</v>
      </c>
      <c r="C3397" s="449" t="s">
        <v>2570</v>
      </c>
      <c r="D3397" s="450">
        <v>7.78</v>
      </c>
      <c r="E3397" s="450">
        <v>2.79</v>
      </c>
      <c r="F3397" s="450" t="s">
        <v>14890</v>
      </c>
    </row>
    <row r="3398" spans="1:6" ht="30" customHeight="1">
      <c r="A3398" s="447">
        <v>89390</v>
      </c>
      <c r="B3398" s="448" t="s">
        <v>3394</v>
      </c>
      <c r="C3398" s="449" t="s">
        <v>2570</v>
      </c>
      <c r="D3398" s="450">
        <v>12.080000000000002</v>
      </c>
      <c r="E3398" s="450">
        <v>3.3</v>
      </c>
      <c r="F3398" s="450" t="s">
        <v>18568</v>
      </c>
    </row>
    <row r="3399" spans="1:6" ht="30" customHeight="1">
      <c r="A3399" s="447">
        <v>89397</v>
      </c>
      <c r="B3399" s="448" t="s">
        <v>3395</v>
      </c>
      <c r="C3399" s="449" t="s">
        <v>2570</v>
      </c>
      <c r="D3399" s="450">
        <v>5.4700000000000006</v>
      </c>
      <c r="E3399" s="450">
        <v>5.6</v>
      </c>
      <c r="F3399" s="450" t="s">
        <v>18570</v>
      </c>
    </row>
    <row r="3400" spans="1:6" ht="30" customHeight="1">
      <c r="A3400" s="447">
        <v>89400</v>
      </c>
      <c r="B3400" s="448" t="s">
        <v>3845</v>
      </c>
      <c r="C3400" s="449" t="s">
        <v>2570</v>
      </c>
      <c r="D3400" s="450">
        <v>8.23</v>
      </c>
      <c r="E3400" s="450">
        <v>6.65</v>
      </c>
      <c r="F3400" s="450" t="s">
        <v>12307</v>
      </c>
    </row>
    <row r="3401" spans="1:6" ht="30" customHeight="1">
      <c r="A3401" s="447">
        <v>89393</v>
      </c>
      <c r="B3401" s="448" t="s">
        <v>3846</v>
      </c>
      <c r="C3401" s="449" t="s">
        <v>2570</v>
      </c>
      <c r="D3401" s="450">
        <v>3.2999999999999989</v>
      </c>
      <c r="E3401" s="450">
        <v>4.9000000000000004</v>
      </c>
      <c r="F3401" s="450" t="s">
        <v>12528</v>
      </c>
    </row>
    <row r="3402" spans="1:6" ht="30" customHeight="1">
      <c r="A3402" s="447">
        <v>89395</v>
      </c>
      <c r="B3402" s="448" t="s">
        <v>3847</v>
      </c>
      <c r="C3402" s="449" t="s">
        <v>2570</v>
      </c>
      <c r="D3402" s="450">
        <v>4.12</v>
      </c>
      <c r="E3402" s="450">
        <v>5.61</v>
      </c>
      <c r="F3402" s="450" t="s">
        <v>12527</v>
      </c>
    </row>
    <row r="3403" spans="1:6" ht="30" customHeight="1">
      <c r="A3403" s="447">
        <v>89398</v>
      </c>
      <c r="B3403" s="448" t="s">
        <v>3848</v>
      </c>
      <c r="C3403" s="449" t="s">
        <v>2570</v>
      </c>
      <c r="D3403" s="450">
        <v>6.8900000000000006</v>
      </c>
      <c r="E3403" s="450">
        <v>6.66</v>
      </c>
      <c r="F3403" s="450" t="s">
        <v>14600</v>
      </c>
    </row>
    <row r="3404" spans="1:6" ht="30" customHeight="1">
      <c r="A3404" s="447">
        <v>89394</v>
      </c>
      <c r="B3404" s="448" t="s">
        <v>3849</v>
      </c>
      <c r="C3404" s="449" t="s">
        <v>2570</v>
      </c>
      <c r="D3404" s="450">
        <v>9.2799999999999994</v>
      </c>
      <c r="E3404" s="450">
        <v>4.82</v>
      </c>
      <c r="F3404" s="450" t="s">
        <v>18569</v>
      </c>
    </row>
    <row r="3405" spans="1:6" ht="30" customHeight="1">
      <c r="A3405" s="447">
        <v>89396</v>
      </c>
      <c r="B3405" s="448" t="s">
        <v>3850</v>
      </c>
      <c r="C3405" s="449" t="s">
        <v>2570</v>
      </c>
      <c r="D3405" s="450">
        <v>9.2100000000000009</v>
      </c>
      <c r="E3405" s="450">
        <v>5.56</v>
      </c>
      <c r="F3405" s="450" t="s">
        <v>14666</v>
      </c>
    </row>
    <row r="3406" spans="1:6" ht="30" customHeight="1">
      <c r="A3406" s="447">
        <v>90374</v>
      </c>
      <c r="B3406" s="448" t="s">
        <v>3851</v>
      </c>
      <c r="C3406" s="449" t="s">
        <v>2570</v>
      </c>
      <c r="D3406" s="450">
        <v>10.68</v>
      </c>
      <c r="E3406" s="450">
        <v>5.56</v>
      </c>
      <c r="F3406" s="450" t="s">
        <v>12149</v>
      </c>
    </row>
    <row r="3407" spans="1:6" ht="30" customHeight="1">
      <c r="A3407" s="447">
        <v>89399</v>
      </c>
      <c r="B3407" s="448" t="s">
        <v>4543</v>
      </c>
      <c r="C3407" s="449" t="s">
        <v>2570</v>
      </c>
      <c r="D3407" s="450">
        <v>15.5</v>
      </c>
      <c r="E3407" s="450">
        <v>6.61</v>
      </c>
      <c r="F3407" s="450" t="s">
        <v>18571</v>
      </c>
    </row>
    <row r="3408" spans="1:6" ht="45" customHeight="1">
      <c r="A3408" s="447">
        <v>93095</v>
      </c>
      <c r="B3408" s="448" t="s">
        <v>18955</v>
      </c>
      <c r="C3408" s="449" t="s">
        <v>2570</v>
      </c>
      <c r="D3408" s="450">
        <v>32.089999999999996</v>
      </c>
      <c r="E3408" s="450">
        <v>5.0599999999999996</v>
      </c>
      <c r="F3408" s="450" t="s">
        <v>12882</v>
      </c>
    </row>
    <row r="3409" spans="1:6" ht="45" customHeight="1">
      <c r="A3409" s="447">
        <v>93096</v>
      </c>
      <c r="B3409" s="448" t="s">
        <v>18956</v>
      </c>
      <c r="C3409" s="449" t="s">
        <v>2570</v>
      </c>
      <c r="D3409" s="450">
        <v>46.61</v>
      </c>
      <c r="E3409" s="450">
        <v>5.83</v>
      </c>
      <c r="F3409" s="450" t="s">
        <v>18957</v>
      </c>
    </row>
    <row r="3410" spans="1:6" ht="45" customHeight="1">
      <c r="A3410" s="447">
        <v>93117</v>
      </c>
      <c r="B3410" s="448" t="s">
        <v>18987</v>
      </c>
      <c r="C3410" s="449" t="s">
        <v>2570</v>
      </c>
      <c r="D3410" s="450">
        <v>32.14</v>
      </c>
      <c r="E3410" s="450">
        <v>5.25</v>
      </c>
      <c r="F3410" s="450" t="s">
        <v>18988</v>
      </c>
    </row>
    <row r="3411" spans="1:6" ht="45" customHeight="1">
      <c r="A3411" s="447">
        <v>93118</v>
      </c>
      <c r="B3411" s="448" t="s">
        <v>18989</v>
      </c>
      <c r="C3411" s="449" t="s">
        <v>2570</v>
      </c>
      <c r="D3411" s="450">
        <v>47.46</v>
      </c>
      <c r="E3411" s="450">
        <v>7.9</v>
      </c>
      <c r="F3411" s="450" t="s">
        <v>18990</v>
      </c>
    </row>
    <row r="3412" spans="1:6" ht="30" customHeight="1">
      <c r="A3412" s="447">
        <v>90375</v>
      </c>
      <c r="B3412" s="448" t="s">
        <v>4544</v>
      </c>
      <c r="C3412" s="449" t="s">
        <v>2570</v>
      </c>
      <c r="D3412" s="450">
        <v>3.5799999999999996</v>
      </c>
      <c r="E3412" s="450">
        <v>3.35</v>
      </c>
      <c r="F3412" s="450" t="s">
        <v>12424</v>
      </c>
    </row>
    <row r="3413" spans="1:6" ht="45" customHeight="1">
      <c r="A3413" s="447">
        <v>93075</v>
      </c>
      <c r="B3413" s="448" t="s">
        <v>18929</v>
      </c>
      <c r="C3413" s="449" t="s">
        <v>2570</v>
      </c>
      <c r="D3413" s="450">
        <v>9.98</v>
      </c>
      <c r="E3413" s="450">
        <v>3.82</v>
      </c>
      <c r="F3413" s="450" t="s">
        <v>12768</v>
      </c>
    </row>
    <row r="3414" spans="1:6" ht="45" customHeight="1">
      <c r="A3414" s="447">
        <v>93077</v>
      </c>
      <c r="B3414" s="448" t="s">
        <v>18931</v>
      </c>
      <c r="C3414" s="449" t="s">
        <v>2570</v>
      </c>
      <c r="D3414" s="450">
        <v>14.849999999999998</v>
      </c>
      <c r="E3414" s="450">
        <v>4.3899999999999997</v>
      </c>
      <c r="F3414" s="450" t="s">
        <v>14420</v>
      </c>
    </row>
    <row r="3415" spans="1:6" ht="45" customHeight="1">
      <c r="A3415" s="447">
        <v>93078</v>
      </c>
      <c r="B3415" s="448" t="s">
        <v>18932</v>
      </c>
      <c r="C3415" s="449" t="s">
        <v>2570</v>
      </c>
      <c r="D3415" s="450">
        <v>16.330000000000002</v>
      </c>
      <c r="E3415" s="450">
        <v>4.38</v>
      </c>
      <c r="F3415" s="450" t="s">
        <v>12211</v>
      </c>
    </row>
    <row r="3416" spans="1:6" ht="30" customHeight="1">
      <c r="A3416" s="447">
        <v>93098</v>
      </c>
      <c r="B3416" s="448" t="s">
        <v>18960</v>
      </c>
      <c r="C3416" s="449" t="s">
        <v>2570</v>
      </c>
      <c r="D3416" s="450">
        <v>10.029999999999999</v>
      </c>
      <c r="E3416" s="450">
        <v>3.97</v>
      </c>
      <c r="F3416" s="450" t="s">
        <v>18620</v>
      </c>
    </row>
    <row r="3417" spans="1:6" ht="30" customHeight="1">
      <c r="A3417" s="447">
        <v>93100</v>
      </c>
      <c r="B3417" s="448" t="s">
        <v>18962</v>
      </c>
      <c r="C3417" s="449" t="s">
        <v>2570</v>
      </c>
      <c r="D3417" s="450">
        <v>15.490000000000002</v>
      </c>
      <c r="E3417" s="450">
        <v>5.97</v>
      </c>
      <c r="F3417" s="450" t="s">
        <v>18963</v>
      </c>
    </row>
    <row r="3418" spans="1:6" ht="30" customHeight="1">
      <c r="A3418" s="447">
        <v>93101</v>
      </c>
      <c r="B3418" s="448" t="s">
        <v>18964</v>
      </c>
      <c r="C3418" s="449" t="s">
        <v>2570</v>
      </c>
      <c r="D3418" s="450">
        <v>16.97</v>
      </c>
      <c r="E3418" s="450">
        <v>5.96</v>
      </c>
      <c r="F3418" s="450" t="s">
        <v>13780</v>
      </c>
    </row>
    <row r="3419" spans="1:6" ht="30" customHeight="1">
      <c r="A3419" s="447">
        <v>93081</v>
      </c>
      <c r="B3419" s="448" t="s">
        <v>18935</v>
      </c>
      <c r="C3419" s="449" t="s">
        <v>2570</v>
      </c>
      <c r="D3419" s="450">
        <v>9.57</v>
      </c>
      <c r="E3419" s="450">
        <v>2.5299999999999998</v>
      </c>
      <c r="F3419" s="450" t="s">
        <v>17812</v>
      </c>
    </row>
    <row r="3420" spans="1:6" ht="30" customHeight="1">
      <c r="A3420" s="447">
        <v>93087</v>
      </c>
      <c r="B3420" s="448" t="s">
        <v>18943</v>
      </c>
      <c r="C3420" s="449" t="s">
        <v>2570</v>
      </c>
      <c r="D3420" s="450">
        <v>10.260000000000002</v>
      </c>
      <c r="E3420" s="450">
        <v>2.95</v>
      </c>
      <c r="F3420" s="450" t="s">
        <v>15710</v>
      </c>
    </row>
    <row r="3421" spans="1:6" ht="30" customHeight="1">
      <c r="A3421" s="447">
        <v>93088</v>
      </c>
      <c r="B3421" s="448" t="s">
        <v>18944</v>
      </c>
      <c r="C3421" s="449" t="s">
        <v>2570</v>
      </c>
      <c r="D3421" s="450">
        <v>12.34</v>
      </c>
      <c r="E3421" s="450">
        <v>2.94</v>
      </c>
      <c r="F3421" s="450" t="s">
        <v>18945</v>
      </c>
    </row>
    <row r="3422" spans="1:6" ht="30" customHeight="1">
      <c r="A3422" s="447">
        <v>93093</v>
      </c>
      <c r="B3422" s="448" t="s">
        <v>18952</v>
      </c>
      <c r="C3422" s="449" t="s">
        <v>2570</v>
      </c>
      <c r="D3422" s="450">
        <v>16.82</v>
      </c>
      <c r="E3422" s="450">
        <v>3.26</v>
      </c>
      <c r="F3422" s="450" t="s">
        <v>13718</v>
      </c>
    </row>
    <row r="3423" spans="1:6" ht="30" customHeight="1">
      <c r="A3423" s="447">
        <v>93104</v>
      </c>
      <c r="B3423" s="448" t="s">
        <v>18967</v>
      </c>
      <c r="C3423" s="449" t="s">
        <v>2570</v>
      </c>
      <c r="D3423" s="450">
        <v>9.61</v>
      </c>
      <c r="E3423" s="450">
        <v>2.65</v>
      </c>
      <c r="F3423" s="450" t="s">
        <v>13757</v>
      </c>
    </row>
    <row r="3424" spans="1:6" ht="30" customHeight="1">
      <c r="A3424" s="447">
        <v>93110</v>
      </c>
      <c r="B3424" s="448" t="s">
        <v>18975</v>
      </c>
      <c r="C3424" s="449" t="s">
        <v>2570</v>
      </c>
      <c r="D3424" s="450">
        <v>10.68</v>
      </c>
      <c r="E3424" s="450">
        <v>3.98</v>
      </c>
      <c r="F3424" s="450" t="s">
        <v>18976</v>
      </c>
    </row>
    <row r="3425" spans="1:6" ht="30" customHeight="1">
      <c r="A3425" s="447">
        <v>93111</v>
      </c>
      <c r="B3425" s="448" t="s">
        <v>18977</v>
      </c>
      <c r="C3425" s="449" t="s">
        <v>2570</v>
      </c>
      <c r="D3425" s="450">
        <v>12.629999999999999</v>
      </c>
      <c r="E3425" s="450">
        <v>3.98</v>
      </c>
      <c r="F3425" s="450" t="s">
        <v>14665</v>
      </c>
    </row>
    <row r="3426" spans="1:6" ht="30" customHeight="1">
      <c r="A3426" s="447">
        <v>93114</v>
      </c>
      <c r="B3426" s="448" t="s">
        <v>18981</v>
      </c>
      <c r="C3426" s="449" t="s">
        <v>2570</v>
      </c>
      <c r="D3426" s="450">
        <v>17.549999999999997</v>
      </c>
      <c r="E3426" s="450">
        <v>5.15</v>
      </c>
      <c r="F3426" s="450" t="s">
        <v>18982</v>
      </c>
    </row>
    <row r="3427" spans="1:6">
      <c r="A3427" s="442"/>
      <c r="B3427" s="446" t="s">
        <v>334</v>
      </c>
      <c r="C3427" s="451"/>
      <c r="D3427" s="452" t="s">
        <v>2587</v>
      </c>
      <c r="E3427" s="452" t="s">
        <v>2587</v>
      </c>
      <c r="F3427" s="452"/>
    </row>
    <row r="3428" spans="1:6" ht="30" customHeight="1">
      <c r="A3428" s="447">
        <v>89423</v>
      </c>
      <c r="B3428" s="448" t="s">
        <v>3419</v>
      </c>
      <c r="C3428" s="449" t="s">
        <v>2570</v>
      </c>
      <c r="D3428" s="450">
        <v>4.3</v>
      </c>
      <c r="E3428" s="450">
        <v>1.45</v>
      </c>
      <c r="F3428" s="450" t="s">
        <v>11956</v>
      </c>
    </row>
    <row r="3429" spans="1:6" ht="30" customHeight="1">
      <c r="A3429" s="447">
        <v>89430</v>
      </c>
      <c r="B3429" s="448" t="s">
        <v>3420</v>
      </c>
      <c r="C3429" s="449" t="s">
        <v>2570</v>
      </c>
      <c r="D3429" s="450">
        <v>6.01</v>
      </c>
      <c r="E3429" s="450">
        <v>1.66</v>
      </c>
      <c r="F3429" s="450" t="s">
        <v>13701</v>
      </c>
    </row>
    <row r="3430" spans="1:6" ht="30" customHeight="1">
      <c r="A3430" s="447">
        <v>89432</v>
      </c>
      <c r="B3430" s="448" t="s">
        <v>3421</v>
      </c>
      <c r="C3430" s="449" t="s">
        <v>2570</v>
      </c>
      <c r="D3430" s="450">
        <v>18.099999999999998</v>
      </c>
      <c r="E3430" s="450">
        <v>1.96</v>
      </c>
      <c r="F3430" s="450" t="s">
        <v>18578</v>
      </c>
    </row>
    <row r="3431" spans="1:6" ht="30" customHeight="1">
      <c r="A3431" s="447">
        <v>89437</v>
      </c>
      <c r="B3431" s="448" t="s">
        <v>3422</v>
      </c>
      <c r="C3431" s="449" t="s">
        <v>2570</v>
      </c>
      <c r="D3431" s="450">
        <v>14.12</v>
      </c>
      <c r="E3431" s="450">
        <v>1.97</v>
      </c>
      <c r="F3431" s="450" t="s">
        <v>18579</v>
      </c>
    </row>
    <row r="3432" spans="1:6" ht="30" customHeight="1">
      <c r="A3432" s="447">
        <v>95237</v>
      </c>
      <c r="B3432" s="448" t="s">
        <v>3423</v>
      </c>
      <c r="C3432" s="449" t="s">
        <v>2570</v>
      </c>
      <c r="D3432" s="450">
        <v>14.040000000000001</v>
      </c>
      <c r="E3432" s="450">
        <v>1.97</v>
      </c>
      <c r="F3432" s="450" t="s">
        <v>19088</v>
      </c>
    </row>
    <row r="3433" spans="1:6" ht="45" customHeight="1">
      <c r="A3433" s="447">
        <v>89422</v>
      </c>
      <c r="B3433" s="448" t="s">
        <v>3424</v>
      </c>
      <c r="C3433" s="449" t="s">
        <v>2570</v>
      </c>
      <c r="D3433" s="450">
        <v>1.5899999999999999</v>
      </c>
      <c r="E3433" s="450">
        <v>1.5</v>
      </c>
      <c r="F3433" s="450" t="s">
        <v>13477</v>
      </c>
    </row>
    <row r="3434" spans="1:6" ht="45" customHeight="1">
      <c r="A3434" s="447">
        <v>89429</v>
      </c>
      <c r="B3434" s="448" t="s">
        <v>3425</v>
      </c>
      <c r="C3434" s="449" t="s">
        <v>2570</v>
      </c>
      <c r="D3434" s="450">
        <v>1.9400000000000002</v>
      </c>
      <c r="E3434" s="450">
        <v>1.7</v>
      </c>
      <c r="F3434" s="450" t="s">
        <v>11745</v>
      </c>
    </row>
    <row r="3435" spans="1:6" ht="45" customHeight="1">
      <c r="A3435" s="447">
        <v>89436</v>
      </c>
      <c r="B3435" s="448" t="s">
        <v>3426</v>
      </c>
      <c r="C3435" s="449" t="s">
        <v>2570</v>
      </c>
      <c r="D3435" s="450">
        <v>2.94</v>
      </c>
      <c r="E3435" s="450">
        <v>2.02</v>
      </c>
      <c r="F3435" s="450" t="s">
        <v>15155</v>
      </c>
    </row>
    <row r="3436" spans="1:6" ht="30" customHeight="1">
      <c r="A3436" s="447">
        <v>89404</v>
      </c>
      <c r="B3436" s="448" t="s">
        <v>3427</v>
      </c>
      <c r="C3436" s="449" t="s">
        <v>2570</v>
      </c>
      <c r="D3436" s="450">
        <v>1.7200000000000002</v>
      </c>
      <c r="E3436" s="450">
        <v>2.21</v>
      </c>
      <c r="F3436" s="450" t="s">
        <v>11348</v>
      </c>
    </row>
    <row r="3437" spans="1:6" ht="30" customHeight="1">
      <c r="A3437" s="447">
        <v>89408</v>
      </c>
      <c r="B3437" s="448" t="s">
        <v>3428</v>
      </c>
      <c r="C3437" s="449" t="s">
        <v>2570</v>
      </c>
      <c r="D3437" s="450">
        <v>2.1300000000000003</v>
      </c>
      <c r="E3437" s="450">
        <v>2.57</v>
      </c>
      <c r="F3437" s="450" t="s">
        <v>11332</v>
      </c>
    </row>
    <row r="3438" spans="1:6" ht="30" customHeight="1">
      <c r="A3438" s="447">
        <v>89412</v>
      </c>
      <c r="B3438" s="448" t="s">
        <v>3429</v>
      </c>
      <c r="C3438" s="449" t="s">
        <v>2570</v>
      </c>
      <c r="D3438" s="450">
        <v>3.8899999999999997</v>
      </c>
      <c r="E3438" s="450">
        <v>2.54</v>
      </c>
      <c r="F3438" s="450" t="s">
        <v>12461</v>
      </c>
    </row>
    <row r="3439" spans="1:6" ht="30" customHeight="1">
      <c r="A3439" s="447">
        <v>89413</v>
      </c>
      <c r="B3439" s="448" t="s">
        <v>3430</v>
      </c>
      <c r="C3439" s="449" t="s">
        <v>2570</v>
      </c>
      <c r="D3439" s="450">
        <v>3.54</v>
      </c>
      <c r="E3439" s="450">
        <v>3.04</v>
      </c>
      <c r="F3439" s="450" t="s">
        <v>18575</v>
      </c>
    </row>
    <row r="3440" spans="1:6" ht="30" customHeight="1">
      <c r="A3440" s="447">
        <v>89405</v>
      </c>
      <c r="B3440" s="448" t="s">
        <v>3431</v>
      </c>
      <c r="C3440" s="449" t="s">
        <v>2570</v>
      </c>
      <c r="D3440" s="450">
        <v>1.9699999999999998</v>
      </c>
      <c r="E3440" s="450">
        <v>2.2000000000000002</v>
      </c>
      <c r="F3440" s="450" t="s">
        <v>18572</v>
      </c>
    </row>
    <row r="3441" spans="1:6" ht="30" customHeight="1">
      <c r="A3441" s="447">
        <v>89409</v>
      </c>
      <c r="B3441" s="448" t="s">
        <v>3432</v>
      </c>
      <c r="C3441" s="449" t="s">
        <v>2570</v>
      </c>
      <c r="D3441" s="450">
        <v>2.66</v>
      </c>
      <c r="E3441" s="450">
        <v>2.5499999999999998</v>
      </c>
      <c r="F3441" s="450" t="s">
        <v>18573</v>
      </c>
    </row>
    <row r="3442" spans="1:6" ht="30" customHeight="1">
      <c r="A3442" s="447">
        <v>89414</v>
      </c>
      <c r="B3442" s="448" t="s">
        <v>3433</v>
      </c>
      <c r="C3442" s="449" t="s">
        <v>2570</v>
      </c>
      <c r="D3442" s="450">
        <v>4.99</v>
      </c>
      <c r="E3442" s="450">
        <v>3.02</v>
      </c>
      <c r="F3442" s="450" t="s">
        <v>11367</v>
      </c>
    </row>
    <row r="3443" spans="1:6" ht="30" customHeight="1">
      <c r="A3443" s="447">
        <v>89406</v>
      </c>
      <c r="B3443" s="448" t="s">
        <v>4570</v>
      </c>
      <c r="C3443" s="449" t="s">
        <v>2570</v>
      </c>
      <c r="D3443" s="450">
        <v>3</v>
      </c>
      <c r="E3443" s="450">
        <v>2.17</v>
      </c>
      <c r="F3443" s="450" t="s">
        <v>13680</v>
      </c>
    </row>
    <row r="3444" spans="1:6" ht="30" customHeight="1">
      <c r="A3444" s="447">
        <v>89410</v>
      </c>
      <c r="B3444" s="448" t="s">
        <v>4571</v>
      </c>
      <c r="C3444" s="449" t="s">
        <v>2570</v>
      </c>
      <c r="D3444" s="450">
        <v>3.7199999999999998</v>
      </c>
      <c r="E3444" s="450">
        <v>2.54</v>
      </c>
      <c r="F3444" s="450" t="s">
        <v>18574</v>
      </c>
    </row>
    <row r="3445" spans="1:6" ht="30" customHeight="1">
      <c r="A3445" s="447">
        <v>89415</v>
      </c>
      <c r="B3445" s="448" t="s">
        <v>4572</v>
      </c>
      <c r="C3445" s="449" t="s">
        <v>2570</v>
      </c>
      <c r="D3445" s="450">
        <v>6.7799999999999994</v>
      </c>
      <c r="E3445" s="450">
        <v>3</v>
      </c>
      <c r="F3445" s="450" t="s">
        <v>18576</v>
      </c>
    </row>
    <row r="3446" spans="1:6" ht="30" customHeight="1">
      <c r="A3446" s="447">
        <v>89407</v>
      </c>
      <c r="B3446" s="448" t="s">
        <v>1726</v>
      </c>
      <c r="C3446" s="449" t="s">
        <v>2570</v>
      </c>
      <c r="D3446" s="450">
        <v>2.6</v>
      </c>
      <c r="E3446" s="450">
        <v>2.1800000000000002</v>
      </c>
      <c r="F3446" s="450" t="s">
        <v>14031</v>
      </c>
    </row>
    <row r="3447" spans="1:6" ht="30" customHeight="1">
      <c r="A3447" s="447">
        <v>89411</v>
      </c>
      <c r="B3447" s="448" t="s">
        <v>4573</v>
      </c>
      <c r="C3447" s="449" t="s">
        <v>2570</v>
      </c>
      <c r="D3447" s="450">
        <v>3.25</v>
      </c>
      <c r="E3447" s="450">
        <v>2.54</v>
      </c>
      <c r="F3447" s="450" t="s">
        <v>16798</v>
      </c>
    </row>
    <row r="3448" spans="1:6" ht="30" customHeight="1">
      <c r="A3448" s="447">
        <v>89416</v>
      </c>
      <c r="B3448" s="448" t="s">
        <v>4574</v>
      </c>
      <c r="C3448" s="449" t="s">
        <v>2570</v>
      </c>
      <c r="D3448" s="450">
        <v>4.6899999999999995</v>
      </c>
      <c r="E3448" s="450">
        <v>3.02</v>
      </c>
      <c r="F3448" s="450" t="s">
        <v>17757</v>
      </c>
    </row>
    <row r="3449" spans="1:6" ht="30" customHeight="1">
      <c r="A3449" s="447">
        <v>89417</v>
      </c>
      <c r="B3449" s="448" t="s">
        <v>4575</v>
      </c>
      <c r="C3449" s="449" t="s">
        <v>2570</v>
      </c>
      <c r="D3449" s="450">
        <v>1.5499999999999998</v>
      </c>
      <c r="E3449" s="450">
        <v>1.5</v>
      </c>
      <c r="F3449" s="450" t="s">
        <v>14022</v>
      </c>
    </row>
    <row r="3450" spans="1:6" ht="30" customHeight="1">
      <c r="A3450" s="447">
        <v>89424</v>
      </c>
      <c r="B3450" s="448" t="s">
        <v>4576</v>
      </c>
      <c r="C3450" s="449" t="s">
        <v>2570</v>
      </c>
      <c r="D3450" s="450">
        <v>1.87</v>
      </c>
      <c r="E3450" s="450">
        <v>1.71</v>
      </c>
      <c r="F3450" s="450" t="s">
        <v>14371</v>
      </c>
    </row>
    <row r="3451" spans="1:6" ht="30" customHeight="1">
      <c r="A3451" s="447">
        <v>89431</v>
      </c>
      <c r="B3451" s="448" t="s">
        <v>4577</v>
      </c>
      <c r="C3451" s="449" t="s">
        <v>2570</v>
      </c>
      <c r="D3451" s="450">
        <v>3.0100000000000002</v>
      </c>
      <c r="E3451" s="450">
        <v>2.02</v>
      </c>
      <c r="F3451" s="450" t="s">
        <v>17440</v>
      </c>
    </row>
    <row r="3452" spans="1:6" ht="30" customHeight="1">
      <c r="A3452" s="447">
        <v>89418</v>
      </c>
      <c r="B3452" s="448" t="s">
        <v>4578</v>
      </c>
      <c r="C3452" s="449" t="s">
        <v>2570</v>
      </c>
      <c r="D3452" s="450">
        <v>6.33</v>
      </c>
      <c r="E3452" s="450">
        <v>1.44</v>
      </c>
      <c r="F3452" s="450" t="s">
        <v>13673</v>
      </c>
    </row>
    <row r="3453" spans="1:6" ht="30" customHeight="1">
      <c r="A3453" s="447">
        <v>89425</v>
      </c>
      <c r="B3453" s="448" t="s">
        <v>4579</v>
      </c>
      <c r="C3453" s="449" t="s">
        <v>2570</v>
      </c>
      <c r="D3453" s="450">
        <v>8.23</v>
      </c>
      <c r="E3453" s="450">
        <v>1.65</v>
      </c>
      <c r="F3453" s="450" t="s">
        <v>15509</v>
      </c>
    </row>
    <row r="3454" spans="1:6" ht="30" customHeight="1">
      <c r="A3454" s="447">
        <v>89419</v>
      </c>
      <c r="B3454" s="448" t="s">
        <v>4580</v>
      </c>
      <c r="C3454" s="449" t="s">
        <v>2570</v>
      </c>
      <c r="D3454" s="450">
        <v>1.99</v>
      </c>
      <c r="E3454" s="450">
        <v>1.49</v>
      </c>
      <c r="F3454" s="450" t="s">
        <v>14659</v>
      </c>
    </row>
    <row r="3455" spans="1:6" ht="30" customHeight="1">
      <c r="A3455" s="447">
        <v>89426</v>
      </c>
      <c r="B3455" s="448" t="s">
        <v>4581</v>
      </c>
      <c r="C3455" s="449" t="s">
        <v>2570</v>
      </c>
      <c r="D3455" s="450">
        <v>3.83</v>
      </c>
      <c r="E3455" s="450">
        <v>1.68</v>
      </c>
      <c r="F3455" s="450" t="s">
        <v>18577</v>
      </c>
    </row>
    <row r="3456" spans="1:6" ht="30" customHeight="1">
      <c r="A3456" s="447">
        <v>89433</v>
      </c>
      <c r="B3456" s="448" t="s">
        <v>4582</v>
      </c>
      <c r="C3456" s="449" t="s">
        <v>2570</v>
      </c>
      <c r="D3456" s="450">
        <v>4.7300000000000004</v>
      </c>
      <c r="E3456" s="450">
        <v>2</v>
      </c>
      <c r="F3456" s="450" t="s">
        <v>17476</v>
      </c>
    </row>
    <row r="3457" spans="1:6" ht="30" customHeight="1">
      <c r="A3457" s="447">
        <v>89420</v>
      </c>
      <c r="B3457" s="448" t="s">
        <v>4583</v>
      </c>
      <c r="C3457" s="449" t="s">
        <v>2570</v>
      </c>
      <c r="D3457" s="450">
        <v>4.59</v>
      </c>
      <c r="E3457" s="450">
        <v>1.45</v>
      </c>
      <c r="F3457" s="450" t="s">
        <v>12281</v>
      </c>
    </row>
    <row r="3458" spans="1:6" ht="30" customHeight="1">
      <c r="A3458" s="447">
        <v>89427</v>
      </c>
      <c r="B3458" s="448" t="s">
        <v>4584</v>
      </c>
      <c r="C3458" s="449" t="s">
        <v>2570</v>
      </c>
      <c r="D3458" s="450">
        <v>5.8999999999999995</v>
      </c>
      <c r="E3458" s="450">
        <v>1.66</v>
      </c>
      <c r="F3458" s="450" t="s">
        <v>17818</v>
      </c>
    </row>
    <row r="3459" spans="1:6" ht="30" customHeight="1">
      <c r="A3459" s="447">
        <v>89434</v>
      </c>
      <c r="B3459" s="448" t="s">
        <v>4585</v>
      </c>
      <c r="C3459" s="449" t="s">
        <v>2570</v>
      </c>
      <c r="D3459" s="450">
        <v>5.3199999999999994</v>
      </c>
      <c r="E3459" s="450">
        <v>1.99</v>
      </c>
      <c r="F3459" s="450" t="s">
        <v>11347</v>
      </c>
    </row>
    <row r="3460" spans="1:6" ht="30" customHeight="1">
      <c r="A3460" s="447">
        <v>89421</v>
      </c>
      <c r="B3460" s="448" t="s">
        <v>4586</v>
      </c>
      <c r="C3460" s="449" t="s">
        <v>2570</v>
      </c>
      <c r="D3460" s="450">
        <v>6.1400000000000006</v>
      </c>
      <c r="E3460" s="450">
        <v>1.44</v>
      </c>
      <c r="F3460" s="450" t="s">
        <v>13612</v>
      </c>
    </row>
    <row r="3461" spans="1:6" ht="30" customHeight="1">
      <c r="A3461" s="447">
        <v>89428</v>
      </c>
      <c r="B3461" s="448" t="s">
        <v>4587</v>
      </c>
      <c r="C3461" s="449" t="s">
        <v>2570</v>
      </c>
      <c r="D3461" s="450">
        <v>7.35</v>
      </c>
      <c r="E3461" s="450">
        <v>1.66</v>
      </c>
      <c r="F3461" s="450" t="s">
        <v>16292</v>
      </c>
    </row>
    <row r="3462" spans="1:6" ht="30" customHeight="1">
      <c r="A3462" s="447">
        <v>89435</v>
      </c>
      <c r="B3462" s="448" t="s">
        <v>4588</v>
      </c>
      <c r="C3462" s="449" t="s">
        <v>2570</v>
      </c>
      <c r="D3462" s="450">
        <v>11.54</v>
      </c>
      <c r="E3462" s="450">
        <v>1.97</v>
      </c>
      <c r="F3462" s="450" t="s">
        <v>11601</v>
      </c>
    </row>
    <row r="3463" spans="1:6" ht="30" customHeight="1">
      <c r="A3463" s="447">
        <v>89438</v>
      </c>
      <c r="B3463" s="448" t="s">
        <v>4589</v>
      </c>
      <c r="C3463" s="449" t="s">
        <v>2570</v>
      </c>
      <c r="D3463" s="450">
        <v>2.5599999999999996</v>
      </c>
      <c r="E3463" s="450">
        <v>2.96</v>
      </c>
      <c r="F3463" s="450" t="s">
        <v>11337</v>
      </c>
    </row>
    <row r="3464" spans="1:6" ht="30" customHeight="1">
      <c r="A3464" s="447">
        <v>89440</v>
      </c>
      <c r="B3464" s="448" t="s">
        <v>4590</v>
      </c>
      <c r="C3464" s="449" t="s">
        <v>2570</v>
      </c>
      <c r="D3464" s="450">
        <v>3.2399999999999998</v>
      </c>
      <c r="E3464" s="450">
        <v>3.39</v>
      </c>
      <c r="F3464" s="450" t="s">
        <v>18580</v>
      </c>
    </row>
    <row r="3465" spans="1:6" ht="30" customHeight="1">
      <c r="A3465" s="447">
        <v>89443</v>
      </c>
      <c r="B3465" s="448" t="s">
        <v>4591</v>
      </c>
      <c r="C3465" s="449" t="s">
        <v>2570</v>
      </c>
      <c r="D3465" s="450">
        <v>5.84</v>
      </c>
      <c r="E3465" s="450">
        <v>4.01</v>
      </c>
      <c r="F3465" s="450" t="s">
        <v>14386</v>
      </c>
    </row>
    <row r="3466" spans="1:6" ht="30" customHeight="1">
      <c r="A3466" s="447">
        <v>89442</v>
      </c>
      <c r="B3466" s="448" t="s">
        <v>4592</v>
      </c>
      <c r="C3466" s="449" t="s">
        <v>2570</v>
      </c>
      <c r="D3466" s="450">
        <v>4.5999999999999996</v>
      </c>
      <c r="E3466" s="450">
        <v>3.37</v>
      </c>
      <c r="F3466" s="450" t="s">
        <v>17405</v>
      </c>
    </row>
    <row r="3467" spans="1:6" ht="30" customHeight="1">
      <c r="A3467" s="447">
        <v>89445</v>
      </c>
      <c r="B3467" s="448" t="s">
        <v>4593</v>
      </c>
      <c r="C3467" s="449" t="s">
        <v>2570</v>
      </c>
      <c r="D3467" s="450">
        <v>7.18</v>
      </c>
      <c r="E3467" s="450">
        <v>4</v>
      </c>
      <c r="F3467" s="450" t="s">
        <v>11862</v>
      </c>
    </row>
    <row r="3468" spans="1:6" ht="30" customHeight="1">
      <c r="A3468" s="447">
        <v>89439</v>
      </c>
      <c r="B3468" s="448" t="s">
        <v>4594</v>
      </c>
      <c r="C3468" s="449" t="s">
        <v>2570</v>
      </c>
      <c r="D3468" s="450">
        <v>3.94</v>
      </c>
      <c r="E3468" s="450">
        <v>2.93</v>
      </c>
      <c r="F3468" s="450" t="s">
        <v>12458</v>
      </c>
    </row>
    <row r="3469" spans="1:6" ht="30" customHeight="1">
      <c r="A3469" s="447">
        <v>89441</v>
      </c>
      <c r="B3469" s="448" t="s">
        <v>4595</v>
      </c>
      <c r="C3469" s="449" t="s">
        <v>2570</v>
      </c>
      <c r="D3469" s="450">
        <v>8.33</v>
      </c>
      <c r="E3469" s="450">
        <v>3.34</v>
      </c>
      <c r="F3469" s="450" t="s">
        <v>18428</v>
      </c>
    </row>
    <row r="3470" spans="1:6" ht="30" customHeight="1">
      <c r="A3470" s="447">
        <v>89444</v>
      </c>
      <c r="B3470" s="448" t="s">
        <v>4596</v>
      </c>
      <c r="C3470" s="449" t="s">
        <v>2570</v>
      </c>
      <c r="D3470" s="450">
        <v>14.44</v>
      </c>
      <c r="E3470" s="450">
        <v>3.97</v>
      </c>
      <c r="F3470" s="450" t="s">
        <v>18581</v>
      </c>
    </row>
    <row r="3471" spans="1:6">
      <c r="A3471" s="442"/>
      <c r="B3471" s="446" t="s">
        <v>335</v>
      </c>
      <c r="C3471" s="451"/>
      <c r="D3471" s="452" t="s">
        <v>2587</v>
      </c>
      <c r="E3471" s="452" t="s">
        <v>2587</v>
      </c>
      <c r="F3471" s="452"/>
    </row>
    <row r="3472" spans="1:6" ht="30" customHeight="1">
      <c r="A3472" s="447">
        <v>89540</v>
      </c>
      <c r="B3472" s="448" t="s">
        <v>4597</v>
      </c>
      <c r="C3472" s="449" t="s">
        <v>2570</v>
      </c>
      <c r="D3472" s="450">
        <v>5.7899999999999991</v>
      </c>
      <c r="E3472" s="450">
        <v>1.1000000000000001</v>
      </c>
      <c r="F3472" s="450" t="s">
        <v>14092</v>
      </c>
    </row>
    <row r="3473" spans="1:6" ht="30" customHeight="1">
      <c r="A3473" s="447">
        <v>89542</v>
      </c>
      <c r="B3473" s="448" t="s">
        <v>4598</v>
      </c>
      <c r="C3473" s="449" t="s">
        <v>2570</v>
      </c>
      <c r="D3473" s="450">
        <v>17.84</v>
      </c>
      <c r="E3473" s="450">
        <v>1.35</v>
      </c>
      <c r="F3473" s="450" t="s">
        <v>12652</v>
      </c>
    </row>
    <row r="3474" spans="1:6" ht="30" customHeight="1">
      <c r="A3474" s="447">
        <v>89555</v>
      </c>
      <c r="B3474" s="448" t="s">
        <v>4599</v>
      </c>
      <c r="C3474" s="449" t="s">
        <v>2570</v>
      </c>
      <c r="D3474" s="450">
        <v>13.870000000000001</v>
      </c>
      <c r="E3474" s="450">
        <v>1.35</v>
      </c>
      <c r="F3474" s="450" t="s">
        <v>15601</v>
      </c>
    </row>
    <row r="3475" spans="1:6" ht="30" customHeight="1">
      <c r="A3475" s="447">
        <v>89579</v>
      </c>
      <c r="B3475" s="448" t="s">
        <v>4600</v>
      </c>
      <c r="C3475" s="449" t="s">
        <v>2570</v>
      </c>
      <c r="D3475" s="450">
        <v>6</v>
      </c>
      <c r="E3475" s="450">
        <v>2.0099999999999998</v>
      </c>
      <c r="F3475" s="450" t="s">
        <v>11367</v>
      </c>
    </row>
    <row r="3476" spans="1:6" ht="30" customHeight="1">
      <c r="A3476" s="447">
        <v>89598</v>
      </c>
      <c r="B3476" s="448" t="s">
        <v>4601</v>
      </c>
      <c r="C3476" s="449" t="s">
        <v>2570</v>
      </c>
      <c r="D3476" s="450">
        <v>32.58</v>
      </c>
      <c r="E3476" s="450">
        <v>2.33</v>
      </c>
      <c r="F3476" s="450" t="s">
        <v>18616</v>
      </c>
    </row>
    <row r="3477" spans="1:6" ht="30" customHeight="1">
      <c r="A3477" s="447">
        <v>89981</v>
      </c>
      <c r="B3477" s="448" t="s">
        <v>4602</v>
      </c>
      <c r="C3477" s="449" t="s">
        <v>2570</v>
      </c>
      <c r="D3477" s="450">
        <v>13.790000000000001</v>
      </c>
      <c r="E3477" s="450">
        <v>1.35</v>
      </c>
      <c r="F3477" s="450" t="s">
        <v>18720</v>
      </c>
    </row>
    <row r="3478" spans="1:6" ht="30" customHeight="1">
      <c r="A3478" s="447">
        <v>89538</v>
      </c>
      <c r="B3478" s="448" t="s">
        <v>4603</v>
      </c>
      <c r="C3478" s="449" t="s">
        <v>2570</v>
      </c>
      <c r="D3478" s="450">
        <v>1.73</v>
      </c>
      <c r="E3478" s="450">
        <v>1.1299999999999999</v>
      </c>
      <c r="F3478" s="450" t="s">
        <v>18600</v>
      </c>
    </row>
    <row r="3479" spans="1:6" ht="30" customHeight="1">
      <c r="A3479" s="447">
        <v>89553</v>
      </c>
      <c r="B3479" s="448" t="s">
        <v>4604</v>
      </c>
      <c r="C3479" s="449" t="s">
        <v>2570</v>
      </c>
      <c r="D3479" s="450">
        <v>2.7</v>
      </c>
      <c r="E3479" s="450">
        <v>1.39</v>
      </c>
      <c r="F3479" s="450" t="s">
        <v>14636</v>
      </c>
    </row>
    <row r="3480" spans="1:6" ht="30" customHeight="1">
      <c r="A3480" s="447">
        <v>89570</v>
      </c>
      <c r="B3480" s="448" t="s">
        <v>4605</v>
      </c>
      <c r="C3480" s="449" t="s">
        <v>2570</v>
      </c>
      <c r="D3480" s="450">
        <v>6.63</v>
      </c>
      <c r="E3480" s="450">
        <v>1.64</v>
      </c>
      <c r="F3480" s="450" t="s">
        <v>17775</v>
      </c>
    </row>
    <row r="3481" spans="1:6" ht="30" customHeight="1">
      <c r="A3481" s="447">
        <v>89572</v>
      </c>
      <c r="B3481" s="448" t="s">
        <v>4606</v>
      </c>
      <c r="C3481" s="449" t="s">
        <v>2570</v>
      </c>
      <c r="D3481" s="450">
        <v>4.2300000000000004</v>
      </c>
      <c r="E3481" s="450">
        <v>1.65</v>
      </c>
      <c r="F3481" s="450" t="s">
        <v>18608</v>
      </c>
    </row>
    <row r="3482" spans="1:6" ht="30" customHeight="1">
      <c r="A3482" s="447">
        <v>89595</v>
      </c>
      <c r="B3482" s="448" t="s">
        <v>4607</v>
      </c>
      <c r="C3482" s="449" t="s">
        <v>2570</v>
      </c>
      <c r="D3482" s="450">
        <v>8.19</v>
      </c>
      <c r="E3482" s="450">
        <v>2</v>
      </c>
      <c r="F3482" s="450" t="s">
        <v>11422</v>
      </c>
    </row>
    <row r="3483" spans="1:6" ht="30" customHeight="1">
      <c r="A3483" s="447">
        <v>89596</v>
      </c>
      <c r="B3483" s="448" t="s">
        <v>4608</v>
      </c>
      <c r="C3483" s="449" t="s">
        <v>2570</v>
      </c>
      <c r="D3483" s="450">
        <v>5.71</v>
      </c>
      <c r="E3483" s="450">
        <v>2.0099999999999998</v>
      </c>
      <c r="F3483" s="450" t="s">
        <v>14103</v>
      </c>
    </row>
    <row r="3484" spans="1:6" ht="30" customHeight="1">
      <c r="A3484" s="447">
        <v>89610</v>
      </c>
      <c r="B3484" s="448" t="s">
        <v>4609</v>
      </c>
      <c r="C3484" s="449" t="s">
        <v>2570</v>
      </c>
      <c r="D3484" s="450">
        <v>11.65</v>
      </c>
      <c r="E3484" s="450">
        <v>2.35</v>
      </c>
      <c r="F3484" s="450" t="s">
        <v>18620</v>
      </c>
    </row>
    <row r="3485" spans="1:6" ht="30" customHeight="1">
      <c r="A3485" s="447">
        <v>89613</v>
      </c>
      <c r="B3485" s="448" t="s">
        <v>4610</v>
      </c>
      <c r="C3485" s="449" t="s">
        <v>2570</v>
      </c>
      <c r="D3485" s="450">
        <v>17.39</v>
      </c>
      <c r="E3485" s="450">
        <v>2.88</v>
      </c>
      <c r="F3485" s="450" t="s">
        <v>18622</v>
      </c>
    </row>
    <row r="3486" spans="1:6" ht="30" customHeight="1">
      <c r="A3486" s="447">
        <v>89616</v>
      </c>
      <c r="B3486" s="448" t="s">
        <v>4611</v>
      </c>
      <c r="C3486" s="449" t="s">
        <v>2570</v>
      </c>
      <c r="D3486" s="450">
        <v>25.78</v>
      </c>
      <c r="E3486" s="450">
        <v>3.23</v>
      </c>
      <c r="F3486" s="450" t="s">
        <v>18625</v>
      </c>
    </row>
    <row r="3487" spans="1:6" ht="30" customHeight="1">
      <c r="A3487" s="447">
        <v>89485</v>
      </c>
      <c r="B3487" s="448" t="s">
        <v>4612</v>
      </c>
      <c r="C3487" s="449" t="s">
        <v>2570</v>
      </c>
      <c r="D3487" s="450">
        <v>2.34</v>
      </c>
      <c r="E3487" s="450">
        <v>1.7</v>
      </c>
      <c r="F3487" s="450" t="s">
        <v>12122</v>
      </c>
    </row>
    <row r="3488" spans="1:6" ht="30" customHeight="1">
      <c r="A3488" s="447">
        <v>89493</v>
      </c>
      <c r="B3488" s="448" t="s">
        <v>4613</v>
      </c>
      <c r="C3488" s="449" t="s">
        <v>2570</v>
      </c>
      <c r="D3488" s="450">
        <v>4.63</v>
      </c>
      <c r="E3488" s="450">
        <v>2.0499999999999998</v>
      </c>
      <c r="F3488" s="450" t="s">
        <v>11486</v>
      </c>
    </row>
    <row r="3489" spans="1:6" ht="30" customHeight="1">
      <c r="A3489" s="447">
        <v>89498</v>
      </c>
      <c r="B3489" s="448" t="s">
        <v>4614</v>
      </c>
      <c r="C3489" s="449" t="s">
        <v>2570</v>
      </c>
      <c r="D3489" s="450">
        <v>6.34</v>
      </c>
      <c r="E3489" s="450">
        <v>2.5</v>
      </c>
      <c r="F3489" s="450" t="s">
        <v>11305</v>
      </c>
    </row>
    <row r="3490" spans="1:6" ht="30" customHeight="1">
      <c r="A3490" s="447">
        <v>89502</v>
      </c>
      <c r="B3490" s="448" t="s">
        <v>4615</v>
      </c>
      <c r="C3490" s="449" t="s">
        <v>2570</v>
      </c>
      <c r="D3490" s="450">
        <v>8.07</v>
      </c>
      <c r="E3490" s="450">
        <v>3.02</v>
      </c>
      <c r="F3490" s="450" t="s">
        <v>12587</v>
      </c>
    </row>
    <row r="3491" spans="1:6" ht="30" customHeight="1">
      <c r="A3491" s="447">
        <v>89506</v>
      </c>
      <c r="B3491" s="448" t="s">
        <v>4616</v>
      </c>
      <c r="C3491" s="449" t="s">
        <v>2570</v>
      </c>
      <c r="D3491" s="450">
        <v>23.18</v>
      </c>
      <c r="E3491" s="450">
        <v>3.55</v>
      </c>
      <c r="F3491" s="450" t="s">
        <v>18585</v>
      </c>
    </row>
    <row r="3492" spans="1:6" ht="30" customHeight="1">
      <c r="A3492" s="447">
        <v>89515</v>
      </c>
      <c r="B3492" s="448" t="s">
        <v>4617</v>
      </c>
      <c r="C3492" s="449" t="s">
        <v>2570</v>
      </c>
      <c r="D3492" s="450">
        <v>50.18</v>
      </c>
      <c r="E3492" s="450">
        <v>4.33</v>
      </c>
      <c r="F3492" s="450" t="s">
        <v>18587</v>
      </c>
    </row>
    <row r="3493" spans="1:6" ht="30" customHeight="1">
      <c r="A3493" s="447">
        <v>89523</v>
      </c>
      <c r="B3493" s="448" t="s">
        <v>4618</v>
      </c>
      <c r="C3493" s="449" t="s">
        <v>2570</v>
      </c>
      <c r="D3493" s="450">
        <v>59.320000000000007</v>
      </c>
      <c r="E3493" s="450">
        <v>4.8600000000000003</v>
      </c>
      <c r="F3493" s="450" t="s">
        <v>18592</v>
      </c>
    </row>
    <row r="3494" spans="1:6" ht="30" customHeight="1">
      <c r="A3494" s="447">
        <v>89481</v>
      </c>
      <c r="B3494" s="448" t="s">
        <v>4619</v>
      </c>
      <c r="C3494" s="449" t="s">
        <v>2570</v>
      </c>
      <c r="D3494" s="450">
        <v>1.8199999999999998</v>
      </c>
      <c r="E3494" s="450">
        <v>1.71</v>
      </c>
      <c r="F3494" s="450" t="s">
        <v>11857</v>
      </c>
    </row>
    <row r="3495" spans="1:6" ht="30" customHeight="1">
      <c r="A3495" s="447">
        <v>89492</v>
      </c>
      <c r="B3495" s="448" t="s">
        <v>4620</v>
      </c>
      <c r="C3495" s="449" t="s">
        <v>2570</v>
      </c>
      <c r="D3495" s="450">
        <v>3.18</v>
      </c>
      <c r="E3495" s="450">
        <v>2.0699999999999998</v>
      </c>
      <c r="F3495" s="450" t="s">
        <v>12284</v>
      </c>
    </row>
    <row r="3496" spans="1:6" ht="30" customHeight="1">
      <c r="A3496" s="447">
        <v>89497</v>
      </c>
      <c r="B3496" s="448" t="s">
        <v>4621</v>
      </c>
      <c r="C3496" s="449" t="s">
        <v>2570</v>
      </c>
      <c r="D3496" s="450">
        <v>5.6899999999999995</v>
      </c>
      <c r="E3496" s="450">
        <v>2.5</v>
      </c>
      <c r="F3496" s="450" t="s">
        <v>13968</v>
      </c>
    </row>
    <row r="3497" spans="1:6" ht="30" customHeight="1">
      <c r="A3497" s="447">
        <v>89501</v>
      </c>
      <c r="B3497" s="448" t="s">
        <v>4622</v>
      </c>
      <c r="C3497" s="449" t="s">
        <v>2570</v>
      </c>
      <c r="D3497" s="450">
        <v>6.8800000000000008</v>
      </c>
      <c r="E3497" s="450">
        <v>3.03</v>
      </c>
      <c r="F3497" s="450" t="s">
        <v>12755</v>
      </c>
    </row>
    <row r="3498" spans="1:6" ht="30" customHeight="1">
      <c r="A3498" s="447">
        <v>89505</v>
      </c>
      <c r="B3498" s="448" t="s">
        <v>4623</v>
      </c>
      <c r="C3498" s="449" t="s">
        <v>2570</v>
      </c>
      <c r="D3498" s="450">
        <v>20.349999999999998</v>
      </c>
      <c r="E3498" s="450">
        <v>3.55</v>
      </c>
      <c r="F3498" s="450" t="s">
        <v>18584</v>
      </c>
    </row>
    <row r="3499" spans="1:6" ht="30" customHeight="1">
      <c r="A3499" s="447">
        <v>89513</v>
      </c>
      <c r="B3499" s="448" t="s">
        <v>4624</v>
      </c>
      <c r="C3499" s="449" t="s">
        <v>2570</v>
      </c>
      <c r="D3499" s="450">
        <v>67.38</v>
      </c>
      <c r="E3499" s="450">
        <v>4.33</v>
      </c>
      <c r="F3499" s="450" t="s">
        <v>18586</v>
      </c>
    </row>
    <row r="3500" spans="1:6" ht="30" customHeight="1">
      <c r="A3500" s="447">
        <v>89521</v>
      </c>
      <c r="B3500" s="448" t="s">
        <v>4625</v>
      </c>
      <c r="C3500" s="449" t="s">
        <v>2570</v>
      </c>
      <c r="D3500" s="450">
        <v>79.580000000000013</v>
      </c>
      <c r="E3500" s="450">
        <v>4.8499999999999996</v>
      </c>
      <c r="F3500" s="450" t="s">
        <v>18590</v>
      </c>
    </row>
    <row r="3501" spans="1:6" ht="30" customHeight="1">
      <c r="A3501" s="447">
        <v>89489</v>
      </c>
      <c r="B3501" s="448" t="s">
        <v>3951</v>
      </c>
      <c r="C3501" s="449" t="s">
        <v>2570</v>
      </c>
      <c r="D3501" s="450">
        <v>3.41</v>
      </c>
      <c r="E3501" s="450">
        <v>1.68</v>
      </c>
      <c r="F3501" s="450" t="s">
        <v>18582</v>
      </c>
    </row>
    <row r="3502" spans="1:6" ht="30" customHeight="1">
      <c r="A3502" s="447">
        <v>89494</v>
      </c>
      <c r="B3502" s="448" t="s">
        <v>3952</v>
      </c>
      <c r="C3502" s="449" t="s">
        <v>2570</v>
      </c>
      <c r="D3502" s="450">
        <v>6.4099999999999993</v>
      </c>
      <c r="E3502" s="450">
        <v>2.04</v>
      </c>
      <c r="F3502" s="450" t="s">
        <v>11277</v>
      </c>
    </row>
    <row r="3503" spans="1:6" ht="30" customHeight="1">
      <c r="A3503" s="447">
        <v>89499</v>
      </c>
      <c r="B3503" s="448" t="s">
        <v>3953</v>
      </c>
      <c r="C3503" s="449" t="s">
        <v>2570</v>
      </c>
      <c r="D3503" s="450">
        <v>10.53</v>
      </c>
      <c r="E3503" s="450">
        <v>2.48</v>
      </c>
      <c r="F3503" s="450" t="s">
        <v>18583</v>
      </c>
    </row>
    <row r="3504" spans="1:6" ht="30" customHeight="1">
      <c r="A3504" s="447">
        <v>89503</v>
      </c>
      <c r="B3504" s="448" t="s">
        <v>3954</v>
      </c>
      <c r="C3504" s="449" t="s">
        <v>2570</v>
      </c>
      <c r="D3504" s="450">
        <v>13.260000000000002</v>
      </c>
      <c r="E3504" s="450">
        <v>3</v>
      </c>
      <c r="F3504" s="450" t="s">
        <v>13412</v>
      </c>
    </row>
    <row r="3505" spans="1:6" ht="30" customHeight="1">
      <c r="A3505" s="447">
        <v>89507</v>
      </c>
      <c r="B3505" s="448" t="s">
        <v>3955</v>
      </c>
      <c r="C3505" s="449" t="s">
        <v>2570</v>
      </c>
      <c r="D3505" s="450">
        <v>29.07</v>
      </c>
      <c r="E3505" s="450">
        <v>3.54</v>
      </c>
      <c r="F3505" s="450" t="s">
        <v>16291</v>
      </c>
    </row>
    <row r="3506" spans="1:6" ht="30" customHeight="1">
      <c r="A3506" s="447">
        <v>89517</v>
      </c>
      <c r="B3506" s="448" t="s">
        <v>3956</v>
      </c>
      <c r="C3506" s="449" t="s">
        <v>2570</v>
      </c>
      <c r="D3506" s="450">
        <v>41.81</v>
      </c>
      <c r="E3506" s="450">
        <v>4.34</v>
      </c>
      <c r="F3506" s="450" t="s">
        <v>18588</v>
      </c>
    </row>
    <row r="3507" spans="1:6" ht="30" customHeight="1">
      <c r="A3507" s="447">
        <v>89525</v>
      </c>
      <c r="B3507" s="448" t="s">
        <v>3957</v>
      </c>
      <c r="C3507" s="449" t="s">
        <v>2570</v>
      </c>
      <c r="D3507" s="450">
        <v>58.3</v>
      </c>
      <c r="E3507" s="450">
        <v>4.8600000000000003</v>
      </c>
      <c r="F3507" s="450" t="s">
        <v>18593</v>
      </c>
    </row>
    <row r="3508" spans="1:6" ht="30" customHeight="1">
      <c r="A3508" s="447">
        <v>89490</v>
      </c>
      <c r="B3508" s="448" t="s">
        <v>3958</v>
      </c>
      <c r="C3508" s="449" t="s">
        <v>2570</v>
      </c>
      <c r="D3508" s="450">
        <v>2.93</v>
      </c>
      <c r="E3508" s="450">
        <v>1.69</v>
      </c>
      <c r="F3508" s="450" t="s">
        <v>18455</v>
      </c>
    </row>
    <row r="3509" spans="1:6" ht="30" customHeight="1">
      <c r="A3509" s="447">
        <v>89496</v>
      </c>
      <c r="B3509" s="448" t="s">
        <v>3959</v>
      </c>
      <c r="C3509" s="449" t="s">
        <v>2570</v>
      </c>
      <c r="D3509" s="450">
        <v>4.33</v>
      </c>
      <c r="E3509" s="450">
        <v>2.0499999999999998</v>
      </c>
      <c r="F3509" s="450" t="s">
        <v>12262</v>
      </c>
    </row>
    <row r="3510" spans="1:6" ht="30" customHeight="1">
      <c r="A3510" s="447">
        <v>89500</v>
      </c>
      <c r="B3510" s="448" t="s">
        <v>3960</v>
      </c>
      <c r="C3510" s="449" t="s">
        <v>2570</v>
      </c>
      <c r="D3510" s="450">
        <v>6.4700000000000006</v>
      </c>
      <c r="E3510" s="450">
        <v>2.5</v>
      </c>
      <c r="F3510" s="450" t="s">
        <v>15114</v>
      </c>
    </row>
    <row r="3511" spans="1:6" ht="30" customHeight="1">
      <c r="A3511" s="447">
        <v>89504</v>
      </c>
      <c r="B3511" s="448" t="s">
        <v>3961</v>
      </c>
      <c r="C3511" s="449" t="s">
        <v>2570</v>
      </c>
      <c r="D3511" s="450">
        <v>11.38</v>
      </c>
      <c r="E3511" s="450">
        <v>3.01</v>
      </c>
      <c r="F3511" s="450" t="s">
        <v>13676</v>
      </c>
    </row>
    <row r="3512" spans="1:6" ht="30" customHeight="1">
      <c r="A3512" s="447">
        <v>89510</v>
      </c>
      <c r="B3512" s="448" t="s">
        <v>3962</v>
      </c>
      <c r="C3512" s="449" t="s">
        <v>2570</v>
      </c>
      <c r="D3512" s="450">
        <v>18.27</v>
      </c>
      <c r="E3512" s="450">
        <v>3.55</v>
      </c>
      <c r="F3512" s="450" t="s">
        <v>14380</v>
      </c>
    </row>
    <row r="3513" spans="1:6" ht="30" customHeight="1">
      <c r="A3513" s="447">
        <v>89519</v>
      </c>
      <c r="B3513" s="448" t="s">
        <v>3963</v>
      </c>
      <c r="C3513" s="449" t="s">
        <v>2570</v>
      </c>
      <c r="D3513" s="450">
        <v>27.36</v>
      </c>
      <c r="E3513" s="450">
        <v>4.3499999999999996</v>
      </c>
      <c r="F3513" s="450" t="s">
        <v>18589</v>
      </c>
    </row>
    <row r="3514" spans="1:6" ht="30" customHeight="1">
      <c r="A3514" s="447">
        <v>89527</v>
      </c>
      <c r="B3514" s="448" t="s">
        <v>3964</v>
      </c>
      <c r="C3514" s="449" t="s">
        <v>2570</v>
      </c>
      <c r="D3514" s="450">
        <v>44.080000000000005</v>
      </c>
      <c r="E3514" s="450">
        <v>4.87</v>
      </c>
      <c r="F3514" s="450" t="s">
        <v>18594</v>
      </c>
    </row>
    <row r="3515" spans="1:6" ht="30" customHeight="1">
      <c r="A3515" s="447">
        <v>89528</v>
      </c>
      <c r="B3515" s="448" t="s">
        <v>3965</v>
      </c>
      <c r="C3515" s="449" t="s">
        <v>2570</v>
      </c>
      <c r="D3515" s="450">
        <v>1.67</v>
      </c>
      <c r="E3515" s="450">
        <v>1.1299999999999999</v>
      </c>
      <c r="F3515" s="450" t="s">
        <v>11457</v>
      </c>
    </row>
    <row r="3516" spans="1:6" ht="30" customHeight="1">
      <c r="A3516" s="447">
        <v>89541</v>
      </c>
      <c r="B3516" s="448" t="s">
        <v>3966</v>
      </c>
      <c r="C3516" s="449" t="s">
        <v>2570</v>
      </c>
      <c r="D3516" s="450">
        <v>2.7700000000000005</v>
      </c>
      <c r="E3516" s="450">
        <v>1.39</v>
      </c>
      <c r="F3516" s="450" t="s">
        <v>11477</v>
      </c>
    </row>
    <row r="3517" spans="1:6" ht="30" customHeight="1">
      <c r="A3517" s="447">
        <v>89558</v>
      </c>
      <c r="B3517" s="448" t="s">
        <v>3967</v>
      </c>
      <c r="C3517" s="449" t="s">
        <v>2570</v>
      </c>
      <c r="D3517" s="450">
        <v>4.5299999999999994</v>
      </c>
      <c r="E3517" s="450">
        <v>1.65</v>
      </c>
      <c r="F3517" s="450" t="s">
        <v>17390</v>
      </c>
    </row>
    <row r="3518" spans="1:6" ht="30" customHeight="1">
      <c r="A3518" s="447">
        <v>89575</v>
      </c>
      <c r="B3518" s="448" t="s">
        <v>3968</v>
      </c>
      <c r="C3518" s="449" t="s">
        <v>2570</v>
      </c>
      <c r="D3518" s="450">
        <v>5.83</v>
      </c>
      <c r="E3518" s="450">
        <v>2.0099999999999998</v>
      </c>
      <c r="F3518" s="450" t="s">
        <v>11907</v>
      </c>
    </row>
    <row r="3519" spans="1:6" ht="30" customHeight="1">
      <c r="A3519" s="447">
        <v>89597</v>
      </c>
      <c r="B3519" s="448" t="s">
        <v>3969</v>
      </c>
      <c r="C3519" s="449" t="s">
        <v>2570</v>
      </c>
      <c r="D3519" s="450">
        <v>11.64</v>
      </c>
      <c r="E3519" s="450">
        <v>2.35</v>
      </c>
      <c r="F3519" s="450" t="s">
        <v>18615</v>
      </c>
    </row>
    <row r="3520" spans="1:6" ht="30" customHeight="1">
      <c r="A3520" s="447">
        <v>89611</v>
      </c>
      <c r="B3520" s="448" t="s">
        <v>3970</v>
      </c>
      <c r="C3520" s="449" t="s">
        <v>2570</v>
      </c>
      <c r="D3520" s="450">
        <v>19.650000000000002</v>
      </c>
      <c r="E3520" s="450">
        <v>2.88</v>
      </c>
      <c r="F3520" s="450" t="s">
        <v>11939</v>
      </c>
    </row>
    <row r="3521" spans="1:6" ht="30" customHeight="1">
      <c r="A3521" s="447">
        <v>89614</v>
      </c>
      <c r="B3521" s="448" t="s">
        <v>3971</v>
      </c>
      <c r="C3521" s="449" t="s">
        <v>2570</v>
      </c>
      <c r="D3521" s="450">
        <v>38.51</v>
      </c>
      <c r="E3521" s="450">
        <v>3.22</v>
      </c>
      <c r="F3521" s="450" t="s">
        <v>18623</v>
      </c>
    </row>
    <row r="3522" spans="1:6" ht="30" customHeight="1">
      <c r="A3522" s="447">
        <v>89530</v>
      </c>
      <c r="B3522" s="448" t="s">
        <v>3972</v>
      </c>
      <c r="C3522" s="449" t="s">
        <v>2570</v>
      </c>
      <c r="D3522" s="450">
        <v>8.01</v>
      </c>
      <c r="E3522" s="450">
        <v>1.0900000000000001</v>
      </c>
      <c r="F3522" s="450" t="s">
        <v>18596</v>
      </c>
    </row>
    <row r="3523" spans="1:6" ht="30" customHeight="1">
      <c r="A3523" s="447">
        <v>89577</v>
      </c>
      <c r="B3523" s="448" t="s">
        <v>3973</v>
      </c>
      <c r="C3523" s="449" t="s">
        <v>2570</v>
      </c>
      <c r="D3523" s="450">
        <v>21.3</v>
      </c>
      <c r="E3523" s="450">
        <v>1.98</v>
      </c>
      <c r="F3523" s="450" t="s">
        <v>14544</v>
      </c>
    </row>
    <row r="3524" spans="1:6" ht="30" customHeight="1">
      <c r="A3524" s="447">
        <v>89532</v>
      </c>
      <c r="B3524" s="448" t="s">
        <v>3974</v>
      </c>
      <c r="C3524" s="449" t="s">
        <v>2570</v>
      </c>
      <c r="D3524" s="450">
        <v>3.62</v>
      </c>
      <c r="E3524" s="450">
        <v>1.1100000000000001</v>
      </c>
      <c r="F3524" s="450" t="s">
        <v>18598</v>
      </c>
    </row>
    <row r="3525" spans="1:6" ht="30" customHeight="1">
      <c r="A3525" s="447">
        <v>89562</v>
      </c>
      <c r="B3525" s="448" t="s">
        <v>3975</v>
      </c>
      <c r="C3525" s="449" t="s">
        <v>2570</v>
      </c>
      <c r="D3525" s="450">
        <v>4.9000000000000004</v>
      </c>
      <c r="E3525" s="450">
        <v>1.65</v>
      </c>
      <c r="F3525" s="450" t="s">
        <v>16344</v>
      </c>
    </row>
    <row r="3526" spans="1:6" ht="30" customHeight="1">
      <c r="A3526" s="447">
        <v>89605</v>
      </c>
      <c r="B3526" s="448" t="s">
        <v>3976</v>
      </c>
      <c r="C3526" s="449" t="s">
        <v>2570</v>
      </c>
      <c r="D3526" s="450">
        <v>11.33</v>
      </c>
      <c r="E3526" s="450">
        <v>2.35</v>
      </c>
      <c r="F3526" s="450" t="s">
        <v>18618</v>
      </c>
    </row>
    <row r="3527" spans="1:6" ht="30" customHeight="1">
      <c r="A3527" s="447">
        <v>89980</v>
      </c>
      <c r="B3527" s="448" t="s">
        <v>3977</v>
      </c>
      <c r="C3527" s="449" t="s">
        <v>2570</v>
      </c>
      <c r="D3527" s="450">
        <v>5.68</v>
      </c>
      <c r="E3527" s="450">
        <v>1.1000000000000001</v>
      </c>
      <c r="F3527" s="450" t="s">
        <v>12964</v>
      </c>
    </row>
    <row r="3528" spans="1:6" ht="30" customHeight="1">
      <c r="A3528" s="447">
        <v>89534</v>
      </c>
      <c r="B3528" s="448" t="s">
        <v>3978</v>
      </c>
      <c r="C3528" s="449" t="s">
        <v>2570</v>
      </c>
      <c r="D3528" s="450">
        <v>2.2399999999999998</v>
      </c>
      <c r="E3528" s="450">
        <v>1.1200000000000001</v>
      </c>
      <c r="F3528" s="450" t="s">
        <v>13175</v>
      </c>
    </row>
    <row r="3529" spans="1:6" ht="30" customHeight="1">
      <c r="A3529" s="447">
        <v>89551</v>
      </c>
      <c r="B3529" s="448" t="s">
        <v>3979</v>
      </c>
      <c r="C3529" s="449" t="s">
        <v>2570</v>
      </c>
      <c r="D3529" s="450">
        <v>5.07</v>
      </c>
      <c r="E3529" s="450">
        <v>1.37</v>
      </c>
      <c r="F3529" s="450" t="s">
        <v>12684</v>
      </c>
    </row>
    <row r="3530" spans="1:6" ht="30" customHeight="1">
      <c r="A3530" s="447">
        <v>89564</v>
      </c>
      <c r="B3530" s="448" t="s">
        <v>3980</v>
      </c>
      <c r="C3530" s="449" t="s">
        <v>2570</v>
      </c>
      <c r="D3530" s="450">
        <v>9.8300000000000018</v>
      </c>
      <c r="E3530" s="450">
        <v>1.63</v>
      </c>
      <c r="F3530" s="450" t="s">
        <v>14346</v>
      </c>
    </row>
    <row r="3531" spans="1:6" ht="30" customHeight="1">
      <c r="A3531" s="447">
        <v>89593</v>
      </c>
      <c r="B3531" s="448" t="s">
        <v>3981</v>
      </c>
      <c r="C3531" s="449" t="s">
        <v>2570</v>
      </c>
      <c r="D3531" s="450">
        <v>19.169999999999998</v>
      </c>
      <c r="E3531" s="450">
        <v>1.98</v>
      </c>
      <c r="F3531" s="450" t="s">
        <v>12318</v>
      </c>
    </row>
    <row r="3532" spans="1:6" ht="30" customHeight="1">
      <c r="A3532" s="447">
        <v>89536</v>
      </c>
      <c r="B3532" s="448" t="s">
        <v>3982</v>
      </c>
      <c r="C3532" s="449" t="s">
        <v>2570</v>
      </c>
      <c r="D3532" s="450">
        <v>7.1400000000000006</v>
      </c>
      <c r="E3532" s="450">
        <v>1.0900000000000001</v>
      </c>
      <c r="F3532" s="450" t="s">
        <v>12656</v>
      </c>
    </row>
    <row r="3533" spans="1:6" ht="30" customHeight="1">
      <c r="A3533" s="447">
        <v>89552</v>
      </c>
      <c r="B3533" s="448" t="s">
        <v>3936</v>
      </c>
      <c r="C3533" s="449" t="s">
        <v>2570</v>
      </c>
      <c r="D3533" s="450">
        <v>11.290000000000001</v>
      </c>
      <c r="E3533" s="450">
        <v>1.35</v>
      </c>
      <c r="F3533" s="450" t="s">
        <v>18602</v>
      </c>
    </row>
    <row r="3534" spans="1:6" ht="30" customHeight="1">
      <c r="A3534" s="447">
        <v>89568</v>
      </c>
      <c r="B3534" s="448" t="s">
        <v>3937</v>
      </c>
      <c r="C3534" s="449" t="s">
        <v>2570</v>
      </c>
      <c r="D3534" s="450">
        <v>20.959999999999997</v>
      </c>
      <c r="E3534" s="450">
        <v>1.62</v>
      </c>
      <c r="F3534" s="450" t="s">
        <v>18606</v>
      </c>
    </row>
    <row r="3535" spans="1:6" ht="30" customHeight="1">
      <c r="A3535" s="447">
        <v>89594</v>
      </c>
      <c r="B3535" s="448" t="s">
        <v>3532</v>
      </c>
      <c r="C3535" s="449" t="s">
        <v>2570</v>
      </c>
      <c r="D3535" s="450">
        <v>23.37</v>
      </c>
      <c r="E3535" s="450">
        <v>1.98</v>
      </c>
      <c r="F3535" s="450" t="s">
        <v>18614</v>
      </c>
    </row>
    <row r="3536" spans="1:6" ht="30" customHeight="1">
      <c r="A3536" s="447">
        <v>89609</v>
      </c>
      <c r="B3536" s="448" t="s">
        <v>3533</v>
      </c>
      <c r="C3536" s="449" t="s">
        <v>2570</v>
      </c>
      <c r="D3536" s="450">
        <v>55.48</v>
      </c>
      <c r="E3536" s="450">
        <v>2.3199999999999998</v>
      </c>
      <c r="F3536" s="450" t="s">
        <v>18619</v>
      </c>
    </row>
    <row r="3537" spans="1:6" ht="30" customHeight="1">
      <c r="A3537" s="447">
        <v>89612</v>
      </c>
      <c r="B3537" s="448" t="s">
        <v>3534</v>
      </c>
      <c r="C3537" s="449" t="s">
        <v>2570</v>
      </c>
      <c r="D3537" s="450">
        <v>110.33000000000001</v>
      </c>
      <c r="E3537" s="450">
        <v>2.85</v>
      </c>
      <c r="F3537" s="450" t="s">
        <v>18621</v>
      </c>
    </row>
    <row r="3538" spans="1:6" ht="30" customHeight="1">
      <c r="A3538" s="447">
        <v>89615</v>
      </c>
      <c r="B3538" s="448" t="s">
        <v>3535</v>
      </c>
      <c r="C3538" s="449" t="s">
        <v>2570</v>
      </c>
      <c r="D3538" s="450">
        <v>167.45</v>
      </c>
      <c r="E3538" s="450">
        <v>3.21</v>
      </c>
      <c r="F3538" s="450" t="s">
        <v>18624</v>
      </c>
    </row>
    <row r="3539" spans="1:6" ht="30" customHeight="1">
      <c r="A3539" s="447">
        <v>89617</v>
      </c>
      <c r="B3539" s="448" t="s">
        <v>3536</v>
      </c>
      <c r="C3539" s="449" t="s">
        <v>2570</v>
      </c>
      <c r="D3539" s="450">
        <v>2.7899999999999996</v>
      </c>
      <c r="E3539" s="450">
        <v>2.27</v>
      </c>
      <c r="F3539" s="450" t="s">
        <v>17459</v>
      </c>
    </row>
    <row r="3540" spans="1:6" ht="30" customHeight="1">
      <c r="A3540" s="447">
        <v>89620</v>
      </c>
      <c r="B3540" s="448" t="s">
        <v>3537</v>
      </c>
      <c r="C3540" s="449" t="s">
        <v>2570</v>
      </c>
      <c r="D3540" s="450">
        <v>5.32</v>
      </c>
      <c r="E3540" s="450">
        <v>2.76</v>
      </c>
      <c r="F3540" s="450" t="s">
        <v>12460</v>
      </c>
    </row>
    <row r="3541" spans="1:6" ht="30" customHeight="1">
      <c r="A3541" s="447">
        <v>89623</v>
      </c>
      <c r="B3541" s="448" t="s">
        <v>3538</v>
      </c>
      <c r="C3541" s="449" t="s">
        <v>2570</v>
      </c>
      <c r="D3541" s="450">
        <v>9.25</v>
      </c>
      <c r="E3541" s="450">
        <v>3.31</v>
      </c>
      <c r="F3541" s="450" t="s">
        <v>12679</v>
      </c>
    </row>
    <row r="3542" spans="1:6" ht="30" customHeight="1">
      <c r="A3542" s="447">
        <v>89625</v>
      </c>
      <c r="B3542" s="448" t="s">
        <v>3539</v>
      </c>
      <c r="C3542" s="449" t="s">
        <v>2570</v>
      </c>
      <c r="D3542" s="450">
        <v>11.23</v>
      </c>
      <c r="E3542" s="450">
        <v>4.01</v>
      </c>
      <c r="F3542" s="450" t="s">
        <v>15139</v>
      </c>
    </row>
    <row r="3543" spans="1:6" ht="30" customHeight="1">
      <c r="A3543" s="447">
        <v>89628</v>
      </c>
      <c r="B3543" s="448" t="s">
        <v>3540</v>
      </c>
      <c r="C3543" s="449" t="s">
        <v>2570</v>
      </c>
      <c r="D3543" s="450">
        <v>25.970000000000002</v>
      </c>
      <c r="E3543" s="450">
        <v>4.7</v>
      </c>
      <c r="F3543" s="450" t="s">
        <v>12982</v>
      </c>
    </row>
    <row r="3544" spans="1:6" ht="30" customHeight="1">
      <c r="A3544" s="447">
        <v>89629</v>
      </c>
      <c r="B3544" s="448" t="s">
        <v>3541</v>
      </c>
      <c r="C3544" s="449" t="s">
        <v>2570</v>
      </c>
      <c r="D3544" s="450">
        <v>49.44</v>
      </c>
      <c r="E3544" s="450">
        <v>5.77</v>
      </c>
      <c r="F3544" s="450" t="s">
        <v>18628</v>
      </c>
    </row>
    <row r="3545" spans="1:6" ht="30" customHeight="1">
      <c r="A3545" s="447">
        <v>89631</v>
      </c>
      <c r="B3545" s="448" t="s">
        <v>3542</v>
      </c>
      <c r="C3545" s="449" t="s">
        <v>2570</v>
      </c>
      <c r="D3545" s="450">
        <v>76.63000000000001</v>
      </c>
      <c r="E3545" s="450">
        <v>6.49</v>
      </c>
      <c r="F3545" s="450" t="s">
        <v>18630</v>
      </c>
    </row>
    <row r="3546" spans="1:6" ht="30" customHeight="1">
      <c r="A3546" s="447">
        <v>89619</v>
      </c>
      <c r="B3546" s="448" t="s">
        <v>3543</v>
      </c>
      <c r="C3546" s="449" t="s">
        <v>2570</v>
      </c>
      <c r="D3546" s="450">
        <v>4.1500000000000004</v>
      </c>
      <c r="E3546" s="450">
        <v>2.25</v>
      </c>
      <c r="F3546" s="450" t="s">
        <v>17822</v>
      </c>
    </row>
    <row r="3547" spans="1:6" ht="30" customHeight="1">
      <c r="A3547" s="447">
        <v>89622</v>
      </c>
      <c r="B3547" s="448" t="s">
        <v>3544</v>
      </c>
      <c r="C3547" s="449" t="s">
        <v>2570</v>
      </c>
      <c r="D3547" s="450">
        <v>6.66</v>
      </c>
      <c r="E3547" s="450">
        <v>2.75</v>
      </c>
      <c r="F3547" s="450" t="s">
        <v>18626</v>
      </c>
    </row>
    <row r="3548" spans="1:6" ht="30" customHeight="1">
      <c r="A3548" s="447">
        <v>89624</v>
      </c>
      <c r="B3548" s="448" t="s">
        <v>3545</v>
      </c>
      <c r="C3548" s="449" t="s">
        <v>2570</v>
      </c>
      <c r="D3548" s="450">
        <v>9.93</v>
      </c>
      <c r="E3548" s="450">
        <v>3.31</v>
      </c>
      <c r="F3548" s="450" t="s">
        <v>12513</v>
      </c>
    </row>
    <row r="3549" spans="1:6" ht="30" customHeight="1">
      <c r="A3549" s="447">
        <v>89626</v>
      </c>
      <c r="B3549" s="448" t="s">
        <v>3546</v>
      </c>
      <c r="C3549" s="449" t="s">
        <v>2570</v>
      </c>
      <c r="D3549" s="450">
        <v>16.440000000000001</v>
      </c>
      <c r="E3549" s="450">
        <v>4</v>
      </c>
      <c r="F3549" s="450" t="s">
        <v>12598</v>
      </c>
    </row>
    <row r="3550" spans="1:6" ht="30" customHeight="1">
      <c r="A3550" s="447">
        <v>89627</v>
      </c>
      <c r="B3550" s="448" t="s">
        <v>3547</v>
      </c>
      <c r="C3550" s="449" t="s">
        <v>2570</v>
      </c>
      <c r="D3550" s="450">
        <v>10.450000000000001</v>
      </c>
      <c r="E3550" s="450">
        <v>4.0199999999999996</v>
      </c>
      <c r="F3550" s="450" t="s">
        <v>18627</v>
      </c>
    </row>
    <row r="3551" spans="1:6" ht="30" customHeight="1">
      <c r="A3551" s="447">
        <v>89630</v>
      </c>
      <c r="B3551" s="448" t="s">
        <v>3548</v>
      </c>
      <c r="C3551" s="449" t="s">
        <v>2570</v>
      </c>
      <c r="D3551" s="450">
        <v>42.370000000000005</v>
      </c>
      <c r="E3551" s="450">
        <v>5.77</v>
      </c>
      <c r="F3551" s="450" t="s">
        <v>18629</v>
      </c>
    </row>
    <row r="3552" spans="1:6" ht="30" customHeight="1">
      <c r="A3552" s="447">
        <v>89632</v>
      </c>
      <c r="B3552" s="448" t="s">
        <v>3549</v>
      </c>
      <c r="C3552" s="449" t="s">
        <v>2570</v>
      </c>
      <c r="D3552" s="450">
        <v>62.15</v>
      </c>
      <c r="E3552" s="450">
        <v>6.49</v>
      </c>
      <c r="F3552" s="450" t="s">
        <v>18631</v>
      </c>
    </row>
    <row r="3553" spans="1:6" ht="30" customHeight="1">
      <c r="A3553" s="447">
        <v>89618</v>
      </c>
      <c r="B3553" s="448" t="s">
        <v>3550</v>
      </c>
      <c r="C3553" s="449" t="s">
        <v>2570</v>
      </c>
      <c r="D3553" s="450">
        <v>7.879999999999999</v>
      </c>
      <c r="E3553" s="450">
        <v>2.2200000000000002</v>
      </c>
      <c r="F3553" s="450" t="s">
        <v>12662</v>
      </c>
    </row>
    <row r="3554" spans="1:6" ht="30" customHeight="1">
      <c r="A3554" s="447">
        <v>89621</v>
      </c>
      <c r="B3554" s="448" t="s">
        <v>3551</v>
      </c>
      <c r="C3554" s="449" t="s">
        <v>2570</v>
      </c>
      <c r="D3554" s="450">
        <v>13.92</v>
      </c>
      <c r="E3554" s="450">
        <v>2.72</v>
      </c>
      <c r="F3554" s="450" t="s">
        <v>12154</v>
      </c>
    </row>
    <row r="3555" spans="1:6">
      <c r="A3555" s="442"/>
      <c r="B3555" s="446" t="s">
        <v>2231</v>
      </c>
      <c r="C3555" s="451"/>
      <c r="D3555" s="452" t="s">
        <v>2587</v>
      </c>
      <c r="E3555" s="452" t="s">
        <v>2587</v>
      </c>
      <c r="F3555" s="452"/>
    </row>
    <row r="3556" spans="1:6" ht="30" customHeight="1">
      <c r="A3556" s="447">
        <v>89633</v>
      </c>
      <c r="B3556" s="448" t="s">
        <v>3552</v>
      </c>
      <c r="C3556" s="449" t="s">
        <v>2572</v>
      </c>
      <c r="D3556" s="450">
        <v>10.23</v>
      </c>
      <c r="E3556" s="450">
        <v>7.47</v>
      </c>
      <c r="F3556" s="450" t="s">
        <v>15007</v>
      </c>
    </row>
    <row r="3557" spans="1:6" ht="30" customHeight="1">
      <c r="A3557" s="447">
        <v>89634</v>
      </c>
      <c r="B3557" s="448" t="s">
        <v>3553</v>
      </c>
      <c r="C3557" s="449" t="s">
        <v>2572</v>
      </c>
      <c r="D3557" s="450">
        <v>16.78</v>
      </c>
      <c r="E3557" s="450">
        <v>9.42</v>
      </c>
      <c r="F3557" s="450" t="s">
        <v>18306</v>
      </c>
    </row>
    <row r="3558" spans="1:6" ht="30" customHeight="1">
      <c r="A3558" s="447">
        <v>89635</v>
      </c>
      <c r="B3558" s="448" t="s">
        <v>3554</v>
      </c>
      <c r="C3558" s="449" t="s">
        <v>2572</v>
      </c>
      <c r="D3558" s="450">
        <v>25.45</v>
      </c>
      <c r="E3558" s="450">
        <v>11.09</v>
      </c>
      <c r="F3558" s="450" t="s">
        <v>12253</v>
      </c>
    </row>
    <row r="3559" spans="1:6" ht="30" customHeight="1">
      <c r="A3559" s="447">
        <v>89716</v>
      </c>
      <c r="B3559" s="448" t="s">
        <v>3555</v>
      </c>
      <c r="C3559" s="449" t="s">
        <v>2572</v>
      </c>
      <c r="D3559" s="450">
        <v>14.3</v>
      </c>
      <c r="E3559" s="450">
        <v>2.87</v>
      </c>
      <c r="F3559" s="450" t="s">
        <v>18312</v>
      </c>
    </row>
    <row r="3560" spans="1:6" ht="30" customHeight="1">
      <c r="A3560" s="447">
        <v>89717</v>
      </c>
      <c r="B3560" s="448" t="s">
        <v>3556</v>
      </c>
      <c r="C3560" s="449" t="s">
        <v>2572</v>
      </c>
      <c r="D3560" s="450">
        <v>22.55</v>
      </c>
      <c r="E3560" s="450">
        <v>3.36</v>
      </c>
      <c r="F3560" s="450" t="s">
        <v>14823</v>
      </c>
    </row>
    <row r="3561" spans="1:6" ht="30" customHeight="1">
      <c r="A3561" s="447">
        <v>89636</v>
      </c>
      <c r="B3561" s="448" t="s">
        <v>3557</v>
      </c>
      <c r="C3561" s="449" t="s">
        <v>2572</v>
      </c>
      <c r="D3561" s="450">
        <v>31.27</v>
      </c>
      <c r="E3561" s="450">
        <v>13.05</v>
      </c>
      <c r="F3561" s="450" t="s">
        <v>18307</v>
      </c>
    </row>
    <row r="3562" spans="1:6" ht="30" customHeight="1">
      <c r="A3562" s="447">
        <v>89718</v>
      </c>
      <c r="B3562" s="448" t="s">
        <v>3558</v>
      </c>
      <c r="C3562" s="449" t="s">
        <v>2572</v>
      </c>
      <c r="D3562" s="450">
        <v>27.83</v>
      </c>
      <c r="E3562" s="450">
        <v>3.98</v>
      </c>
      <c r="F3562" s="450" t="s">
        <v>18659</v>
      </c>
    </row>
    <row r="3563" spans="1:6" ht="30" customHeight="1">
      <c r="A3563" s="447">
        <v>89772</v>
      </c>
      <c r="B3563" s="448" t="s">
        <v>3559</v>
      </c>
      <c r="C3563" s="449" t="s">
        <v>2572</v>
      </c>
      <c r="D3563" s="450">
        <v>55.32</v>
      </c>
      <c r="E3563" s="450">
        <v>0.83</v>
      </c>
      <c r="F3563" s="450" t="s">
        <v>18675</v>
      </c>
    </row>
    <row r="3564" spans="1:6" ht="30" customHeight="1">
      <c r="A3564" s="447">
        <v>89770</v>
      </c>
      <c r="B3564" s="448" t="s">
        <v>3560</v>
      </c>
      <c r="C3564" s="449" t="s">
        <v>2572</v>
      </c>
      <c r="D3564" s="450">
        <v>26.55</v>
      </c>
      <c r="E3564" s="450">
        <v>0.56000000000000005</v>
      </c>
      <c r="F3564" s="450" t="s">
        <v>18313</v>
      </c>
    </row>
    <row r="3565" spans="1:6" ht="30" customHeight="1">
      <c r="A3565" s="447">
        <v>89771</v>
      </c>
      <c r="B3565" s="448" t="s">
        <v>3561</v>
      </c>
      <c r="C3565" s="449" t="s">
        <v>2572</v>
      </c>
      <c r="D3565" s="450">
        <v>36.33</v>
      </c>
      <c r="E3565" s="450">
        <v>0.67</v>
      </c>
      <c r="F3565" s="450" t="s">
        <v>13047</v>
      </c>
    </row>
    <row r="3566" spans="1:6" ht="30" customHeight="1">
      <c r="A3566" s="447">
        <v>89773</v>
      </c>
      <c r="B3566" s="448" t="s">
        <v>3562</v>
      </c>
      <c r="C3566" s="449" t="s">
        <v>2572</v>
      </c>
      <c r="D3566" s="450">
        <v>84.9</v>
      </c>
      <c r="E3566" s="450">
        <v>1.1100000000000001</v>
      </c>
      <c r="F3566" s="450" t="s">
        <v>18314</v>
      </c>
    </row>
    <row r="3567" spans="1:6" ht="30" customHeight="1">
      <c r="A3567" s="447">
        <v>89775</v>
      </c>
      <c r="B3567" s="448" t="s">
        <v>3563</v>
      </c>
      <c r="C3567" s="449" t="s">
        <v>2572</v>
      </c>
      <c r="D3567" s="450">
        <v>134.35999999999999</v>
      </c>
      <c r="E3567" s="450">
        <v>1.34</v>
      </c>
      <c r="F3567" s="450" t="s">
        <v>18315</v>
      </c>
    </row>
    <row r="3568" spans="1:6" ht="45" customHeight="1">
      <c r="A3568" s="447">
        <v>94716</v>
      </c>
      <c r="B3568" s="448" t="s">
        <v>3564</v>
      </c>
      <c r="C3568" s="449" t="s">
        <v>2572</v>
      </c>
      <c r="D3568" s="450">
        <v>14.11</v>
      </c>
      <c r="E3568" s="450">
        <v>3.43</v>
      </c>
      <c r="F3568" s="450" t="s">
        <v>14393</v>
      </c>
    </row>
    <row r="3569" spans="1:6" ht="45" customHeight="1">
      <c r="A3569" s="447">
        <v>94717</v>
      </c>
      <c r="B3569" s="448" t="s">
        <v>3565</v>
      </c>
      <c r="C3569" s="449" t="s">
        <v>2572</v>
      </c>
      <c r="D3569" s="450">
        <v>21.89</v>
      </c>
      <c r="E3569" s="450">
        <v>3.41</v>
      </c>
      <c r="F3569" s="450" t="s">
        <v>17625</v>
      </c>
    </row>
    <row r="3570" spans="1:6" ht="45" customHeight="1">
      <c r="A3570" s="447">
        <v>94718</v>
      </c>
      <c r="B3570" s="448" t="s">
        <v>3566</v>
      </c>
      <c r="C3570" s="449" t="s">
        <v>2572</v>
      </c>
      <c r="D3570" s="450">
        <v>26.84</v>
      </c>
      <c r="E3570" s="450">
        <v>4.55</v>
      </c>
      <c r="F3570" s="450" t="s">
        <v>18412</v>
      </c>
    </row>
    <row r="3571" spans="1:6" ht="45" customHeight="1">
      <c r="A3571" s="447">
        <v>94719</v>
      </c>
      <c r="B3571" s="448" t="s">
        <v>3567</v>
      </c>
      <c r="C3571" s="449" t="s">
        <v>2572</v>
      </c>
      <c r="D3571" s="450">
        <v>36.160000000000004</v>
      </c>
      <c r="E3571" s="450">
        <v>4.54</v>
      </c>
      <c r="F3571" s="450" t="s">
        <v>18413</v>
      </c>
    </row>
    <row r="3572" spans="1:6" ht="45" customHeight="1">
      <c r="A3572" s="447">
        <v>94720</v>
      </c>
      <c r="B3572" s="448" t="s">
        <v>3568</v>
      </c>
      <c r="C3572" s="449" t="s">
        <v>2572</v>
      </c>
      <c r="D3572" s="450">
        <v>53.89</v>
      </c>
      <c r="E3572" s="450">
        <v>7.85</v>
      </c>
      <c r="F3572" s="450" t="s">
        <v>18414</v>
      </c>
    </row>
    <row r="3573" spans="1:6" ht="45" customHeight="1">
      <c r="A3573" s="447">
        <v>94721</v>
      </c>
      <c r="B3573" s="448" t="s">
        <v>3569</v>
      </c>
      <c r="C3573" s="449" t="s">
        <v>2572</v>
      </c>
      <c r="D3573" s="450">
        <v>81.179999999999993</v>
      </c>
      <c r="E3573" s="450">
        <v>7.84</v>
      </c>
      <c r="F3573" s="450" t="s">
        <v>18415</v>
      </c>
    </row>
    <row r="3574" spans="1:6" ht="45" customHeight="1">
      <c r="A3574" s="447">
        <v>94722</v>
      </c>
      <c r="B3574" s="448" t="s">
        <v>3570</v>
      </c>
      <c r="C3574" s="449" t="s">
        <v>2572</v>
      </c>
      <c r="D3574" s="450">
        <v>139.93</v>
      </c>
      <c r="E3574" s="450">
        <v>15.89</v>
      </c>
      <c r="F3574" s="450" t="s">
        <v>18416</v>
      </c>
    </row>
    <row r="3575" spans="1:6">
      <c r="A3575" s="442"/>
      <c r="B3575" s="446" t="s">
        <v>1148</v>
      </c>
      <c r="C3575" s="451"/>
      <c r="D3575" s="452" t="s">
        <v>2587</v>
      </c>
      <c r="E3575" s="452" t="s">
        <v>2587</v>
      </c>
      <c r="F3575" s="452"/>
    </row>
    <row r="3576" spans="1:6" ht="30" customHeight="1">
      <c r="A3576" s="447">
        <v>89656</v>
      </c>
      <c r="B3576" s="448" t="s">
        <v>3571</v>
      </c>
      <c r="C3576" s="449" t="s">
        <v>2570</v>
      </c>
      <c r="D3576" s="450">
        <v>5.37</v>
      </c>
      <c r="E3576" s="450">
        <v>2.04</v>
      </c>
      <c r="F3576" s="450" t="s">
        <v>12488</v>
      </c>
    </row>
    <row r="3577" spans="1:6" ht="30" customHeight="1">
      <c r="A3577" s="447">
        <v>89663</v>
      </c>
      <c r="B3577" s="448" t="s">
        <v>3572</v>
      </c>
      <c r="C3577" s="449" t="s">
        <v>2570</v>
      </c>
      <c r="D3577" s="450">
        <v>6.1099999999999994</v>
      </c>
      <c r="E3577" s="450">
        <v>2.58</v>
      </c>
      <c r="F3577" s="450" t="s">
        <v>17389</v>
      </c>
    </row>
    <row r="3578" spans="1:6" ht="30" customHeight="1">
      <c r="A3578" s="447">
        <v>89747</v>
      </c>
      <c r="B3578" s="448" t="s">
        <v>3573</v>
      </c>
      <c r="C3578" s="449" t="s">
        <v>2570</v>
      </c>
      <c r="D3578" s="450">
        <v>5.74</v>
      </c>
      <c r="E3578" s="450">
        <v>1.54</v>
      </c>
      <c r="F3578" s="450" t="s">
        <v>11678</v>
      </c>
    </row>
    <row r="3579" spans="1:6" ht="30" customHeight="1">
      <c r="A3579" s="447">
        <v>89666</v>
      </c>
      <c r="B3579" s="448" t="s">
        <v>4007</v>
      </c>
      <c r="C3579" s="449" t="s">
        <v>2570</v>
      </c>
      <c r="D3579" s="450">
        <v>2.7299999999999995</v>
      </c>
      <c r="E3579" s="450">
        <v>2.62</v>
      </c>
      <c r="F3579" s="450" t="s">
        <v>11344</v>
      </c>
    </row>
    <row r="3580" spans="1:6" ht="30" customHeight="1">
      <c r="A3580" s="447">
        <v>89678</v>
      </c>
      <c r="B3580" s="448" t="s">
        <v>4008</v>
      </c>
      <c r="C3580" s="449" t="s">
        <v>2570</v>
      </c>
      <c r="D3580" s="450">
        <v>3.85</v>
      </c>
      <c r="E3580" s="450">
        <v>3.07</v>
      </c>
      <c r="F3580" s="450" t="s">
        <v>16066</v>
      </c>
    </row>
    <row r="3581" spans="1:6" ht="30" customHeight="1">
      <c r="A3581" s="447">
        <v>89689</v>
      </c>
      <c r="B3581" s="448" t="s">
        <v>4009</v>
      </c>
      <c r="C3581" s="449" t="s">
        <v>2570</v>
      </c>
      <c r="D3581" s="450">
        <v>17.37</v>
      </c>
      <c r="E3581" s="450">
        <v>3.52</v>
      </c>
      <c r="F3581" s="450" t="s">
        <v>18650</v>
      </c>
    </row>
    <row r="3582" spans="1:6" ht="30" customHeight="1">
      <c r="A3582" s="447">
        <v>89751</v>
      </c>
      <c r="B3582" s="448" t="s">
        <v>4010</v>
      </c>
      <c r="C3582" s="449" t="s">
        <v>2570</v>
      </c>
      <c r="D3582" s="450">
        <v>2.36</v>
      </c>
      <c r="E3582" s="450">
        <v>1.58</v>
      </c>
      <c r="F3582" s="450" t="s">
        <v>13733</v>
      </c>
    </row>
    <row r="3583" spans="1:6" ht="30" customHeight="1">
      <c r="A3583" s="447">
        <v>89759</v>
      </c>
      <c r="B3583" s="448" t="s">
        <v>4011</v>
      </c>
      <c r="C3583" s="449" t="s">
        <v>2570</v>
      </c>
      <c r="D3583" s="450">
        <v>3.4299999999999997</v>
      </c>
      <c r="E3583" s="450">
        <v>1.84</v>
      </c>
      <c r="F3583" s="450" t="s">
        <v>11972</v>
      </c>
    </row>
    <row r="3584" spans="1:6" ht="30" customHeight="1">
      <c r="A3584" s="447">
        <v>89764</v>
      </c>
      <c r="B3584" s="448" t="s">
        <v>4012</v>
      </c>
      <c r="C3584" s="449" t="s">
        <v>2570</v>
      </c>
      <c r="D3584" s="450">
        <v>16.86</v>
      </c>
      <c r="E3584" s="450">
        <v>2.09</v>
      </c>
      <c r="F3584" s="450" t="s">
        <v>18672</v>
      </c>
    </row>
    <row r="3585" spans="1:6" ht="30" customHeight="1">
      <c r="A3585" s="447">
        <v>89820</v>
      </c>
      <c r="B3585" s="448" t="s">
        <v>4013</v>
      </c>
      <c r="C3585" s="449" t="s">
        <v>2570</v>
      </c>
      <c r="D3585" s="450">
        <v>16.61</v>
      </c>
      <c r="E3585" s="450">
        <v>1.45</v>
      </c>
      <c r="F3585" s="450" t="s">
        <v>17906</v>
      </c>
    </row>
    <row r="3586" spans="1:6" ht="30" customHeight="1">
      <c r="A3586" s="447">
        <v>89832</v>
      </c>
      <c r="B3586" s="448" t="s">
        <v>4014</v>
      </c>
      <c r="C3586" s="449" t="s">
        <v>2570</v>
      </c>
      <c r="D3586" s="450">
        <v>21.86</v>
      </c>
      <c r="E3586" s="450">
        <v>1.69</v>
      </c>
      <c r="F3586" s="450" t="s">
        <v>17782</v>
      </c>
    </row>
    <row r="3587" spans="1:6" ht="30" customHeight="1">
      <c r="A3587" s="447">
        <v>89637</v>
      </c>
      <c r="B3587" s="448" t="s">
        <v>4015</v>
      </c>
      <c r="C3587" s="449" t="s">
        <v>2570</v>
      </c>
      <c r="D3587" s="450">
        <v>3.57</v>
      </c>
      <c r="E3587" s="450">
        <v>3.1</v>
      </c>
      <c r="F3587" s="450" t="s">
        <v>13772</v>
      </c>
    </row>
    <row r="3588" spans="1:6" ht="30" customHeight="1">
      <c r="A3588" s="447">
        <v>89641</v>
      </c>
      <c r="B3588" s="448" t="s">
        <v>4016</v>
      </c>
      <c r="C3588" s="449" t="s">
        <v>2570</v>
      </c>
      <c r="D3588" s="450">
        <v>5.31</v>
      </c>
      <c r="E3588" s="450">
        <v>3.88</v>
      </c>
      <c r="F3588" s="450" t="s">
        <v>16119</v>
      </c>
    </row>
    <row r="3589" spans="1:6" ht="30" customHeight="1">
      <c r="A3589" s="447">
        <v>89646</v>
      </c>
      <c r="B3589" s="448" t="s">
        <v>4017</v>
      </c>
      <c r="C3589" s="449" t="s">
        <v>2570</v>
      </c>
      <c r="D3589" s="450">
        <v>8.9899999999999984</v>
      </c>
      <c r="E3589" s="450">
        <v>4.53</v>
      </c>
      <c r="F3589" s="450" t="s">
        <v>18634</v>
      </c>
    </row>
    <row r="3590" spans="1:6" ht="30" customHeight="1">
      <c r="A3590" s="447">
        <v>89649</v>
      </c>
      <c r="B3590" s="448" t="s">
        <v>4018</v>
      </c>
      <c r="C3590" s="449" t="s">
        <v>2570</v>
      </c>
      <c r="D3590" s="450">
        <v>13.879999999999999</v>
      </c>
      <c r="E3590" s="450">
        <v>5.34</v>
      </c>
      <c r="F3590" s="450" t="s">
        <v>15070</v>
      </c>
    </row>
    <row r="3591" spans="1:6" ht="30" customHeight="1">
      <c r="A3591" s="447">
        <v>89719</v>
      </c>
      <c r="B3591" s="448" t="s">
        <v>4019</v>
      </c>
      <c r="C3591" s="449" t="s">
        <v>2570</v>
      </c>
      <c r="D3591" s="450">
        <v>4.75</v>
      </c>
      <c r="E3591" s="450">
        <v>2.2999999999999998</v>
      </c>
      <c r="F3591" s="450" t="s">
        <v>12283</v>
      </c>
    </row>
    <row r="3592" spans="1:6" ht="30" customHeight="1">
      <c r="A3592" s="447">
        <v>89723</v>
      </c>
      <c r="B3592" s="448" t="s">
        <v>4020</v>
      </c>
      <c r="C3592" s="449" t="s">
        <v>2570</v>
      </c>
      <c r="D3592" s="450">
        <v>8.32</v>
      </c>
      <c r="E3592" s="450">
        <v>2.71</v>
      </c>
      <c r="F3592" s="450" t="s">
        <v>18661</v>
      </c>
    </row>
    <row r="3593" spans="1:6" ht="30" customHeight="1">
      <c r="A3593" s="447">
        <v>89729</v>
      </c>
      <c r="B3593" s="448" t="s">
        <v>3594</v>
      </c>
      <c r="C3593" s="449" t="s">
        <v>2570</v>
      </c>
      <c r="D3593" s="450">
        <v>13.11</v>
      </c>
      <c r="E3593" s="450">
        <v>3.16</v>
      </c>
      <c r="F3593" s="450" t="s">
        <v>13762</v>
      </c>
    </row>
    <row r="3594" spans="1:6" ht="30" customHeight="1">
      <c r="A3594" s="447">
        <v>89777</v>
      </c>
      <c r="B3594" s="448" t="s">
        <v>3595</v>
      </c>
      <c r="C3594" s="449" t="s">
        <v>2570</v>
      </c>
      <c r="D3594" s="450">
        <v>12.75</v>
      </c>
      <c r="E3594" s="450">
        <v>2.1800000000000002</v>
      </c>
      <c r="F3594" s="450" t="s">
        <v>17828</v>
      </c>
    </row>
    <row r="3595" spans="1:6" ht="30" customHeight="1">
      <c r="A3595" s="447">
        <v>89781</v>
      </c>
      <c r="B3595" s="448" t="s">
        <v>3596</v>
      </c>
      <c r="C3595" s="449" t="s">
        <v>2570</v>
      </c>
      <c r="D3595" s="450">
        <v>19.28</v>
      </c>
      <c r="E3595" s="450">
        <v>2.57</v>
      </c>
      <c r="F3595" s="450" t="s">
        <v>12286</v>
      </c>
    </row>
    <row r="3596" spans="1:6" ht="30" customHeight="1">
      <c r="A3596" s="447">
        <v>89788</v>
      </c>
      <c r="B3596" s="448" t="s">
        <v>3597</v>
      </c>
      <c r="C3596" s="449" t="s">
        <v>2570</v>
      </c>
      <c r="D3596" s="450">
        <v>38.49</v>
      </c>
      <c r="E3596" s="450">
        <v>3.18</v>
      </c>
      <c r="F3596" s="450" t="s">
        <v>18680</v>
      </c>
    </row>
    <row r="3597" spans="1:6" ht="30" customHeight="1">
      <c r="A3597" s="447">
        <v>89790</v>
      </c>
      <c r="B3597" s="448" t="s">
        <v>3598</v>
      </c>
      <c r="C3597" s="449" t="s">
        <v>2570</v>
      </c>
      <c r="D3597" s="450">
        <v>96.81</v>
      </c>
      <c r="E3597" s="450">
        <v>4.21</v>
      </c>
      <c r="F3597" s="450" t="s">
        <v>18682</v>
      </c>
    </row>
    <row r="3598" spans="1:6" ht="30" customHeight="1">
      <c r="A3598" s="447">
        <v>89792</v>
      </c>
      <c r="B3598" s="448" t="s">
        <v>3599</v>
      </c>
      <c r="C3598" s="449" t="s">
        <v>2570</v>
      </c>
      <c r="D3598" s="450">
        <v>113.88</v>
      </c>
      <c r="E3598" s="450">
        <v>5.07</v>
      </c>
      <c r="F3598" s="450" t="s">
        <v>18684</v>
      </c>
    </row>
    <row r="3599" spans="1:6" ht="45" customHeight="1">
      <c r="A3599" s="447">
        <v>94740</v>
      </c>
      <c r="B3599" s="448" t="s">
        <v>3600</v>
      </c>
      <c r="C3599" s="449" t="s">
        <v>2570</v>
      </c>
      <c r="D3599" s="450">
        <v>4.25</v>
      </c>
      <c r="E3599" s="450">
        <v>3.16</v>
      </c>
      <c r="F3599" s="450" t="s">
        <v>12488</v>
      </c>
    </row>
    <row r="3600" spans="1:6" ht="45" customHeight="1">
      <c r="A3600" s="447">
        <v>94742</v>
      </c>
      <c r="B3600" s="448" t="s">
        <v>3601</v>
      </c>
      <c r="C3600" s="449" t="s">
        <v>2570</v>
      </c>
      <c r="D3600" s="450">
        <v>7.28</v>
      </c>
      <c r="E3600" s="450">
        <v>3.13</v>
      </c>
      <c r="F3600" s="450" t="s">
        <v>11893</v>
      </c>
    </row>
    <row r="3601" spans="1:6" ht="45" customHeight="1">
      <c r="A3601" s="447">
        <v>94744</v>
      </c>
      <c r="B3601" s="448" t="s">
        <v>3602</v>
      </c>
      <c r="C3601" s="449" t="s">
        <v>2570</v>
      </c>
      <c r="D3601" s="450">
        <v>12.120000000000001</v>
      </c>
      <c r="E3601" s="450">
        <v>4.09</v>
      </c>
      <c r="F3601" s="450" t="s">
        <v>19076</v>
      </c>
    </row>
    <row r="3602" spans="1:6" ht="45" customHeight="1">
      <c r="A3602" s="447">
        <v>94746</v>
      </c>
      <c r="B3602" s="448" t="s">
        <v>3603</v>
      </c>
      <c r="C3602" s="449" t="s">
        <v>2570</v>
      </c>
      <c r="D3602" s="450">
        <v>18.11</v>
      </c>
      <c r="E3602" s="450">
        <v>4.08</v>
      </c>
      <c r="F3602" s="450" t="s">
        <v>19077</v>
      </c>
    </row>
    <row r="3603" spans="1:6" ht="45" customHeight="1">
      <c r="A3603" s="447">
        <v>94748</v>
      </c>
      <c r="B3603" s="448" t="s">
        <v>3604</v>
      </c>
      <c r="C3603" s="449" t="s">
        <v>2570</v>
      </c>
      <c r="D3603" s="450">
        <v>37.92</v>
      </c>
      <c r="E3603" s="450">
        <v>7.09</v>
      </c>
      <c r="F3603" s="450" t="s">
        <v>19078</v>
      </c>
    </row>
    <row r="3604" spans="1:6" ht="45" customHeight="1">
      <c r="A3604" s="447">
        <v>94750</v>
      </c>
      <c r="B3604" s="448" t="s">
        <v>3605</v>
      </c>
      <c r="C3604" s="449" t="s">
        <v>2570</v>
      </c>
      <c r="D3604" s="450">
        <v>94.47</v>
      </c>
      <c r="E3604" s="450">
        <v>7.07</v>
      </c>
      <c r="F3604" s="450" t="s">
        <v>19079</v>
      </c>
    </row>
    <row r="3605" spans="1:6" ht="45" customHeight="1">
      <c r="A3605" s="447">
        <v>94752</v>
      </c>
      <c r="B3605" s="448" t="s">
        <v>3606</v>
      </c>
      <c r="C3605" s="449" t="s">
        <v>2570</v>
      </c>
      <c r="D3605" s="450">
        <v>112.34</v>
      </c>
      <c r="E3605" s="450">
        <v>14.3</v>
      </c>
      <c r="F3605" s="450" t="s">
        <v>19080</v>
      </c>
    </row>
    <row r="3606" spans="1:6" ht="30" customHeight="1">
      <c r="A3606" s="447">
        <v>89638</v>
      </c>
      <c r="B3606" s="448" t="s">
        <v>3607</v>
      </c>
      <c r="C3606" s="449" t="s">
        <v>2570</v>
      </c>
      <c r="D3606" s="450">
        <v>4.13</v>
      </c>
      <c r="E3606" s="450">
        <v>3.09</v>
      </c>
      <c r="F3606" s="450" t="s">
        <v>15073</v>
      </c>
    </row>
    <row r="3607" spans="1:6" ht="30" customHeight="1">
      <c r="A3607" s="447">
        <v>89642</v>
      </c>
      <c r="B3607" s="448" t="s">
        <v>3608</v>
      </c>
      <c r="C3607" s="449" t="s">
        <v>2570</v>
      </c>
      <c r="D3607" s="450">
        <v>6.38</v>
      </c>
      <c r="E3607" s="450">
        <v>3.87</v>
      </c>
      <c r="F3607" s="450" t="s">
        <v>18632</v>
      </c>
    </row>
    <row r="3608" spans="1:6" ht="30" customHeight="1">
      <c r="A3608" s="447">
        <v>89647</v>
      </c>
      <c r="B3608" s="448" t="s">
        <v>3609</v>
      </c>
      <c r="C3608" s="449" t="s">
        <v>2570</v>
      </c>
      <c r="D3608" s="450">
        <v>8.7399999999999984</v>
      </c>
      <c r="E3608" s="450">
        <v>4.53</v>
      </c>
      <c r="F3608" s="450" t="s">
        <v>13302</v>
      </c>
    </row>
    <row r="3609" spans="1:6" ht="30" customHeight="1">
      <c r="A3609" s="447">
        <v>89650</v>
      </c>
      <c r="B3609" s="448" t="s">
        <v>3610</v>
      </c>
      <c r="C3609" s="449" t="s">
        <v>2570</v>
      </c>
      <c r="D3609" s="450">
        <v>13.879999999999999</v>
      </c>
      <c r="E3609" s="450">
        <v>5.34</v>
      </c>
      <c r="F3609" s="450" t="s">
        <v>15070</v>
      </c>
    </row>
    <row r="3610" spans="1:6" ht="30" customHeight="1">
      <c r="A3610" s="447">
        <v>89720</v>
      </c>
      <c r="B3610" s="448" t="s">
        <v>3611</v>
      </c>
      <c r="C3610" s="449" t="s">
        <v>2570</v>
      </c>
      <c r="D3610" s="450">
        <v>5.8199999999999994</v>
      </c>
      <c r="E3610" s="450">
        <v>2.29</v>
      </c>
      <c r="F3610" s="450" t="s">
        <v>18660</v>
      </c>
    </row>
    <row r="3611" spans="1:6" ht="30" customHeight="1">
      <c r="A3611" s="447">
        <v>89725</v>
      </c>
      <c r="B3611" s="448" t="s">
        <v>3612</v>
      </c>
      <c r="C3611" s="449" t="s">
        <v>2570</v>
      </c>
      <c r="D3611" s="450">
        <v>8.07</v>
      </c>
      <c r="E3611" s="450">
        <v>2.71</v>
      </c>
      <c r="F3611" s="450" t="s">
        <v>18663</v>
      </c>
    </row>
    <row r="3612" spans="1:6" ht="30" customHeight="1">
      <c r="A3612" s="447">
        <v>89734</v>
      </c>
      <c r="B3612" s="448" t="s">
        <v>3613</v>
      </c>
      <c r="C3612" s="449" t="s">
        <v>2570</v>
      </c>
      <c r="D3612" s="450">
        <v>13.11</v>
      </c>
      <c r="E3612" s="450">
        <v>3.16</v>
      </c>
      <c r="F3612" s="450" t="s">
        <v>13762</v>
      </c>
    </row>
    <row r="3613" spans="1:6" ht="30" customHeight="1">
      <c r="A3613" s="447">
        <v>89780</v>
      </c>
      <c r="B3613" s="448" t="s">
        <v>3614</v>
      </c>
      <c r="C3613" s="449" t="s">
        <v>2570</v>
      </c>
      <c r="D3613" s="450">
        <v>12.75</v>
      </c>
      <c r="E3613" s="450">
        <v>2.1800000000000002</v>
      </c>
      <c r="F3613" s="450" t="s">
        <v>17828</v>
      </c>
    </row>
    <row r="3614" spans="1:6" ht="30" customHeight="1">
      <c r="A3614" s="447">
        <v>89787</v>
      </c>
      <c r="B3614" s="448" t="s">
        <v>3615</v>
      </c>
      <c r="C3614" s="449" t="s">
        <v>2570</v>
      </c>
      <c r="D3614" s="450">
        <v>19.28</v>
      </c>
      <c r="E3614" s="450">
        <v>2.57</v>
      </c>
      <c r="F3614" s="450" t="s">
        <v>12286</v>
      </c>
    </row>
    <row r="3615" spans="1:6" ht="30" customHeight="1">
      <c r="A3615" s="447">
        <v>89789</v>
      </c>
      <c r="B3615" s="448" t="s">
        <v>3616</v>
      </c>
      <c r="C3615" s="449" t="s">
        <v>2570</v>
      </c>
      <c r="D3615" s="450">
        <v>39.119999999999997</v>
      </c>
      <c r="E3615" s="450">
        <v>3.18</v>
      </c>
      <c r="F3615" s="450" t="s">
        <v>18681</v>
      </c>
    </row>
    <row r="3616" spans="1:6" ht="30" customHeight="1">
      <c r="A3616" s="447">
        <v>89791</v>
      </c>
      <c r="B3616" s="448" t="s">
        <v>3617</v>
      </c>
      <c r="C3616" s="449" t="s">
        <v>2570</v>
      </c>
      <c r="D3616" s="450">
        <v>99.13</v>
      </c>
      <c r="E3616" s="450">
        <v>4.2</v>
      </c>
      <c r="F3616" s="450" t="s">
        <v>18683</v>
      </c>
    </row>
    <row r="3617" spans="1:6" ht="30" customHeight="1">
      <c r="A3617" s="447">
        <v>89793</v>
      </c>
      <c r="B3617" s="448" t="s">
        <v>3618</v>
      </c>
      <c r="C3617" s="449" t="s">
        <v>2570</v>
      </c>
      <c r="D3617" s="450">
        <v>116.99000000000001</v>
      </c>
      <c r="E3617" s="450">
        <v>5.07</v>
      </c>
      <c r="F3617" s="450" t="s">
        <v>18685</v>
      </c>
    </row>
    <row r="3618" spans="1:6" ht="30" customHeight="1">
      <c r="A3618" s="447">
        <v>89645</v>
      </c>
      <c r="B3618" s="448" t="s">
        <v>3619</v>
      </c>
      <c r="C3618" s="449" t="s">
        <v>2570</v>
      </c>
      <c r="D3618" s="450">
        <v>13.62</v>
      </c>
      <c r="E3618" s="450">
        <v>3.03</v>
      </c>
      <c r="F3618" s="450" t="s">
        <v>18633</v>
      </c>
    </row>
    <row r="3619" spans="1:6" ht="30" customHeight="1">
      <c r="A3619" s="447">
        <v>89639</v>
      </c>
      <c r="B3619" s="448" t="s">
        <v>4742</v>
      </c>
      <c r="C3619" s="449" t="s">
        <v>2570</v>
      </c>
      <c r="D3619" s="450">
        <v>4.3500000000000005</v>
      </c>
      <c r="E3619" s="450">
        <v>3.09</v>
      </c>
      <c r="F3619" s="450" t="s">
        <v>11371</v>
      </c>
    </row>
    <row r="3620" spans="1:6" ht="30" customHeight="1">
      <c r="A3620" s="447">
        <v>89643</v>
      </c>
      <c r="B3620" s="448" t="s">
        <v>4743</v>
      </c>
      <c r="C3620" s="449" t="s">
        <v>2570</v>
      </c>
      <c r="D3620" s="450">
        <v>6.7299999999999995</v>
      </c>
      <c r="E3620" s="450">
        <v>3.87</v>
      </c>
      <c r="F3620" s="450" t="s">
        <v>12957</v>
      </c>
    </row>
    <row r="3621" spans="1:6" ht="30" customHeight="1">
      <c r="A3621" s="447">
        <v>89648</v>
      </c>
      <c r="B3621" s="448" t="s">
        <v>4744</v>
      </c>
      <c r="C3621" s="449" t="s">
        <v>2570</v>
      </c>
      <c r="D3621" s="450">
        <v>9.879999999999999</v>
      </c>
      <c r="E3621" s="450">
        <v>4.53</v>
      </c>
      <c r="F3621" s="450" t="s">
        <v>13080</v>
      </c>
    </row>
    <row r="3622" spans="1:6" ht="30" customHeight="1">
      <c r="A3622" s="447">
        <v>89721</v>
      </c>
      <c r="B3622" s="448" t="s">
        <v>4745</v>
      </c>
      <c r="C3622" s="449" t="s">
        <v>2570</v>
      </c>
      <c r="D3622" s="450">
        <v>6.1700000000000008</v>
      </c>
      <c r="E3622" s="450">
        <v>2.29</v>
      </c>
      <c r="F3622" s="450" t="s">
        <v>13689</v>
      </c>
    </row>
    <row r="3623" spans="1:6" ht="30" customHeight="1">
      <c r="A3623" s="447">
        <v>89727</v>
      </c>
      <c r="B3623" s="448" t="s">
        <v>4746</v>
      </c>
      <c r="C3623" s="449" t="s">
        <v>2570</v>
      </c>
      <c r="D3623" s="450">
        <v>9.2100000000000009</v>
      </c>
      <c r="E3623" s="450">
        <v>2.71</v>
      </c>
      <c r="F3623" s="450" t="s">
        <v>11572</v>
      </c>
    </row>
    <row r="3624" spans="1:6" ht="45" customHeight="1">
      <c r="A3624" s="447">
        <v>94741</v>
      </c>
      <c r="B3624" s="448" t="s">
        <v>4747</v>
      </c>
      <c r="C3624" s="449" t="s">
        <v>2570</v>
      </c>
      <c r="D3624" s="450">
        <v>5.68</v>
      </c>
      <c r="E3624" s="450">
        <v>3.14</v>
      </c>
      <c r="F3624" s="450" t="s">
        <v>11959</v>
      </c>
    </row>
    <row r="3625" spans="1:6" ht="45" customHeight="1">
      <c r="A3625" s="447">
        <v>94743</v>
      </c>
      <c r="B3625" s="448" t="s">
        <v>4748</v>
      </c>
      <c r="C3625" s="449" t="s">
        <v>2570</v>
      </c>
      <c r="D3625" s="450">
        <v>8.1700000000000017</v>
      </c>
      <c r="E3625" s="450">
        <v>3.13</v>
      </c>
      <c r="F3625" s="450" t="s">
        <v>16163</v>
      </c>
    </row>
    <row r="3626" spans="1:6" ht="30" customHeight="1">
      <c r="A3626" s="447">
        <v>89657</v>
      </c>
      <c r="B3626" s="448" t="s">
        <v>4749</v>
      </c>
      <c r="C3626" s="449" t="s">
        <v>2570</v>
      </c>
      <c r="D3626" s="450">
        <v>5.49</v>
      </c>
      <c r="E3626" s="450">
        <v>2.04</v>
      </c>
      <c r="F3626" s="450" t="s">
        <v>14093</v>
      </c>
    </row>
    <row r="3627" spans="1:6" ht="30" customHeight="1">
      <c r="A3627" s="447">
        <v>89664</v>
      </c>
      <c r="B3627" s="448" t="s">
        <v>4750</v>
      </c>
      <c r="C3627" s="449" t="s">
        <v>2570</v>
      </c>
      <c r="D3627" s="450">
        <v>7.379999999999999</v>
      </c>
      <c r="E3627" s="450">
        <v>2.57</v>
      </c>
      <c r="F3627" s="450" t="s">
        <v>13470</v>
      </c>
    </row>
    <row r="3628" spans="1:6" ht="30" customHeight="1">
      <c r="A3628" s="447">
        <v>89749</v>
      </c>
      <c r="B3628" s="448" t="s">
        <v>4751</v>
      </c>
      <c r="C3628" s="449" t="s">
        <v>2570</v>
      </c>
      <c r="D3628" s="450">
        <v>7.0099999999999989</v>
      </c>
      <c r="E3628" s="450">
        <v>1.53</v>
      </c>
      <c r="F3628" s="450" t="s">
        <v>11479</v>
      </c>
    </row>
    <row r="3629" spans="1:6" ht="30" customHeight="1">
      <c r="A3629" s="447">
        <v>89653</v>
      </c>
      <c r="B3629" s="448" t="s">
        <v>4752</v>
      </c>
      <c r="C3629" s="449" t="s">
        <v>2570</v>
      </c>
      <c r="D3629" s="450">
        <v>8.74</v>
      </c>
      <c r="E3629" s="450">
        <v>2.0299999999999998</v>
      </c>
      <c r="F3629" s="450" t="s">
        <v>14308</v>
      </c>
    </row>
    <row r="3630" spans="1:6" ht="30" customHeight="1">
      <c r="A3630" s="447">
        <v>89660</v>
      </c>
      <c r="B3630" s="448" t="s">
        <v>4753</v>
      </c>
      <c r="C3630" s="449" t="s">
        <v>2570</v>
      </c>
      <c r="D3630" s="450">
        <v>3.2900000000000005</v>
      </c>
      <c r="E3630" s="450">
        <v>2.61</v>
      </c>
      <c r="F3630" s="450" t="s">
        <v>16051</v>
      </c>
    </row>
    <row r="3631" spans="1:6" ht="30" customHeight="1">
      <c r="A3631" s="447">
        <v>89651</v>
      </c>
      <c r="B3631" s="448" t="s">
        <v>4754</v>
      </c>
      <c r="C3631" s="449" t="s">
        <v>2570</v>
      </c>
      <c r="D3631" s="450">
        <v>2.5099999999999998</v>
      </c>
      <c r="E3631" s="450">
        <v>2.08</v>
      </c>
      <c r="F3631" s="450" t="s">
        <v>12938</v>
      </c>
    </row>
    <row r="3632" spans="1:6" ht="30" customHeight="1">
      <c r="A3632" s="447">
        <v>89658</v>
      </c>
      <c r="B3632" s="448" t="s">
        <v>4755</v>
      </c>
      <c r="C3632" s="449" t="s">
        <v>2570</v>
      </c>
      <c r="D3632" s="450">
        <v>3.6199999999999997</v>
      </c>
      <c r="E3632" s="450">
        <v>2.6</v>
      </c>
      <c r="F3632" s="450" t="s">
        <v>11447</v>
      </c>
    </row>
    <row r="3633" spans="1:6" ht="30" customHeight="1">
      <c r="A3633" s="447">
        <v>89740</v>
      </c>
      <c r="B3633" s="448" t="s">
        <v>4756</v>
      </c>
      <c r="C3633" s="449" t="s">
        <v>2570</v>
      </c>
      <c r="D3633" s="450">
        <v>2.93</v>
      </c>
      <c r="E3633" s="450">
        <v>1.56</v>
      </c>
      <c r="F3633" s="450" t="s">
        <v>18665</v>
      </c>
    </row>
    <row r="3634" spans="1:6" ht="30" customHeight="1">
      <c r="A3634" s="447">
        <v>89826</v>
      </c>
      <c r="B3634" s="448" t="s">
        <v>4757</v>
      </c>
      <c r="C3634" s="449" t="s">
        <v>2570</v>
      </c>
      <c r="D3634" s="450">
        <v>91.589999999999989</v>
      </c>
      <c r="E3634" s="450">
        <v>1.68</v>
      </c>
      <c r="F3634" s="450" t="s">
        <v>18694</v>
      </c>
    </row>
    <row r="3635" spans="1:6" ht="30" customHeight="1">
      <c r="A3635" s="447">
        <v>89836</v>
      </c>
      <c r="B3635" s="448" t="s">
        <v>4758</v>
      </c>
      <c r="C3635" s="449" t="s">
        <v>2570</v>
      </c>
      <c r="D3635" s="450">
        <v>148.21</v>
      </c>
      <c r="E3635" s="450">
        <v>2.1</v>
      </c>
      <c r="F3635" s="450" t="s">
        <v>16430</v>
      </c>
    </row>
    <row r="3636" spans="1:6" ht="30" customHeight="1">
      <c r="A3636" s="447">
        <v>89670</v>
      </c>
      <c r="B3636" s="448" t="s">
        <v>4759</v>
      </c>
      <c r="C3636" s="449" t="s">
        <v>2570</v>
      </c>
      <c r="D3636" s="450">
        <v>5.7700000000000005</v>
      </c>
      <c r="E3636" s="450">
        <v>3.04</v>
      </c>
      <c r="F3636" s="450" t="s">
        <v>18642</v>
      </c>
    </row>
    <row r="3637" spans="1:6" ht="30" customHeight="1">
      <c r="A3637" s="447">
        <v>89680</v>
      </c>
      <c r="B3637" s="448" t="s">
        <v>4760</v>
      </c>
      <c r="C3637" s="449" t="s">
        <v>2570</v>
      </c>
      <c r="D3637" s="450">
        <v>9.6000000000000014</v>
      </c>
      <c r="E3637" s="450">
        <v>3.54</v>
      </c>
      <c r="F3637" s="450" t="s">
        <v>12229</v>
      </c>
    </row>
    <row r="3638" spans="1:6" ht="30" customHeight="1">
      <c r="A3638" s="447">
        <v>89736</v>
      </c>
      <c r="B3638" s="448" t="s">
        <v>4761</v>
      </c>
      <c r="C3638" s="449" t="s">
        <v>2570</v>
      </c>
      <c r="D3638" s="450">
        <v>3.2499999999999996</v>
      </c>
      <c r="E3638" s="450">
        <v>1.56</v>
      </c>
      <c r="F3638" s="450" t="s">
        <v>11425</v>
      </c>
    </row>
    <row r="3639" spans="1:6" ht="30" customHeight="1">
      <c r="A3639" s="447">
        <v>89755</v>
      </c>
      <c r="B3639" s="448" t="s">
        <v>4762</v>
      </c>
      <c r="C3639" s="449" t="s">
        <v>2570</v>
      </c>
      <c r="D3639" s="450">
        <v>5.34</v>
      </c>
      <c r="E3639" s="450">
        <v>1.82</v>
      </c>
      <c r="F3639" s="450" t="s">
        <v>18662</v>
      </c>
    </row>
    <row r="3640" spans="1:6" ht="30" customHeight="1">
      <c r="A3640" s="447">
        <v>89760</v>
      </c>
      <c r="B3640" s="448" t="s">
        <v>4763</v>
      </c>
      <c r="C3640" s="449" t="s">
        <v>2570</v>
      </c>
      <c r="D3640" s="450">
        <v>9.09</v>
      </c>
      <c r="E3640" s="450">
        <v>2.11</v>
      </c>
      <c r="F3640" s="450" t="s">
        <v>13750</v>
      </c>
    </row>
    <row r="3641" spans="1:6" ht="30" customHeight="1">
      <c r="A3641" s="447">
        <v>89794</v>
      </c>
      <c r="B3641" s="448" t="s">
        <v>4764</v>
      </c>
      <c r="C3641" s="449" t="s">
        <v>2570</v>
      </c>
      <c r="D3641" s="450">
        <v>8.8500000000000014</v>
      </c>
      <c r="E3641" s="450">
        <v>1.46</v>
      </c>
      <c r="F3641" s="450" t="s">
        <v>11353</v>
      </c>
    </row>
    <row r="3642" spans="1:6" ht="30" customHeight="1">
      <c r="A3642" s="447">
        <v>89822</v>
      </c>
      <c r="B3642" s="448" t="s">
        <v>4765</v>
      </c>
      <c r="C3642" s="449" t="s">
        <v>2570</v>
      </c>
      <c r="D3642" s="450">
        <v>11.73</v>
      </c>
      <c r="E3642" s="450">
        <v>1.7</v>
      </c>
      <c r="F3642" s="450" t="s">
        <v>11963</v>
      </c>
    </row>
    <row r="3643" spans="1:6" ht="30" customHeight="1">
      <c r="A3643" s="447">
        <v>89835</v>
      </c>
      <c r="B3643" s="448" t="s">
        <v>4766</v>
      </c>
      <c r="C3643" s="449" t="s">
        <v>2570</v>
      </c>
      <c r="D3643" s="450">
        <v>21.38</v>
      </c>
      <c r="E3643" s="450">
        <v>2.11</v>
      </c>
      <c r="F3643" s="450" t="s">
        <v>16173</v>
      </c>
    </row>
    <row r="3644" spans="1:6" ht="30" customHeight="1">
      <c r="A3644" s="447">
        <v>89838</v>
      </c>
      <c r="B3644" s="448" t="s">
        <v>4767</v>
      </c>
      <c r="C3644" s="449" t="s">
        <v>2570</v>
      </c>
      <c r="D3644" s="450">
        <v>79.98</v>
      </c>
      <c r="E3644" s="450">
        <v>2.8</v>
      </c>
      <c r="F3644" s="450" t="s">
        <v>12312</v>
      </c>
    </row>
    <row r="3645" spans="1:6" ht="30" customHeight="1">
      <c r="A3645" s="447">
        <v>89840</v>
      </c>
      <c r="B3645" s="448" t="s">
        <v>4768</v>
      </c>
      <c r="C3645" s="449" t="s">
        <v>2570</v>
      </c>
      <c r="D3645" s="450">
        <v>92.38</v>
      </c>
      <c r="E3645" s="450">
        <v>3.37</v>
      </c>
      <c r="F3645" s="450" t="s">
        <v>18703</v>
      </c>
    </row>
    <row r="3646" spans="1:6" ht="45" customHeight="1">
      <c r="A3646" s="447">
        <v>94725</v>
      </c>
      <c r="B3646" s="448" t="s">
        <v>4769</v>
      </c>
      <c r="C3646" s="449" t="s">
        <v>2570</v>
      </c>
      <c r="D3646" s="450">
        <v>2.67</v>
      </c>
      <c r="E3646" s="450">
        <v>2.12</v>
      </c>
      <c r="F3646" s="450" t="s">
        <v>12948</v>
      </c>
    </row>
    <row r="3647" spans="1:6" ht="45" customHeight="1">
      <c r="A3647" s="447">
        <v>94727</v>
      </c>
      <c r="B3647" s="448" t="s">
        <v>4770</v>
      </c>
      <c r="C3647" s="449" t="s">
        <v>2570</v>
      </c>
      <c r="D3647" s="450">
        <v>4.25</v>
      </c>
      <c r="E3647" s="450">
        <v>2.1</v>
      </c>
      <c r="F3647" s="450" t="s">
        <v>12213</v>
      </c>
    </row>
    <row r="3648" spans="1:6" ht="45" customHeight="1">
      <c r="A3648" s="447">
        <v>94729</v>
      </c>
      <c r="B3648" s="448" t="s">
        <v>3634</v>
      </c>
      <c r="C3648" s="449" t="s">
        <v>2570</v>
      </c>
      <c r="D3648" s="450">
        <v>7.99</v>
      </c>
      <c r="E3648" s="450">
        <v>2.77</v>
      </c>
      <c r="F3648" s="450" t="s">
        <v>18617</v>
      </c>
    </row>
    <row r="3649" spans="1:6" ht="45" customHeight="1">
      <c r="A3649" s="447">
        <v>94731</v>
      </c>
      <c r="B3649" s="448" t="s">
        <v>3635</v>
      </c>
      <c r="C3649" s="449" t="s">
        <v>2570</v>
      </c>
      <c r="D3649" s="450">
        <v>10.36</v>
      </c>
      <c r="E3649" s="450">
        <v>2.76</v>
      </c>
      <c r="F3649" s="450" t="s">
        <v>11386</v>
      </c>
    </row>
    <row r="3650" spans="1:6" ht="45" customHeight="1">
      <c r="A3650" s="447">
        <v>94733</v>
      </c>
      <c r="B3650" s="448" t="s">
        <v>3636</v>
      </c>
      <c r="C3650" s="449" t="s">
        <v>2570</v>
      </c>
      <c r="D3650" s="450">
        <v>20.309999999999999</v>
      </c>
      <c r="E3650" s="450">
        <v>4.75</v>
      </c>
      <c r="F3650" s="450" t="s">
        <v>16147</v>
      </c>
    </row>
    <row r="3651" spans="1:6" ht="45" customHeight="1">
      <c r="A3651" s="447">
        <v>94737</v>
      </c>
      <c r="B3651" s="448" t="s">
        <v>3637</v>
      </c>
      <c r="C3651" s="449" t="s">
        <v>2570</v>
      </c>
      <c r="D3651" s="450">
        <v>89.63000000000001</v>
      </c>
      <c r="E3651" s="450">
        <v>9.52</v>
      </c>
      <c r="F3651" s="450" t="s">
        <v>19075</v>
      </c>
    </row>
    <row r="3652" spans="1:6" ht="45" customHeight="1">
      <c r="A3652" s="447">
        <v>94863</v>
      </c>
      <c r="B3652" s="448" t="s">
        <v>3638</v>
      </c>
      <c r="C3652" s="449" t="s">
        <v>2570</v>
      </c>
      <c r="D3652" s="450">
        <v>78.080000000000013</v>
      </c>
      <c r="E3652" s="450">
        <v>4.71</v>
      </c>
      <c r="F3652" s="450" t="s">
        <v>19087</v>
      </c>
    </row>
    <row r="3653" spans="1:6" ht="30" customHeight="1">
      <c r="A3653" s="447">
        <v>89652</v>
      </c>
      <c r="B3653" s="448" t="s">
        <v>3639</v>
      </c>
      <c r="C3653" s="449" t="s">
        <v>2570</v>
      </c>
      <c r="D3653" s="450">
        <v>4.9800000000000004</v>
      </c>
      <c r="E3653" s="450">
        <v>2.0499999999999998</v>
      </c>
      <c r="F3653" s="450" t="s">
        <v>17848</v>
      </c>
    </row>
    <row r="3654" spans="1:6" ht="30" customHeight="1">
      <c r="A3654" s="447">
        <v>89659</v>
      </c>
      <c r="B3654" s="448" t="s">
        <v>3640</v>
      </c>
      <c r="C3654" s="449" t="s">
        <v>2570</v>
      </c>
      <c r="D3654" s="450">
        <v>7.379999999999999</v>
      </c>
      <c r="E3654" s="450">
        <v>2.57</v>
      </c>
      <c r="F3654" s="450" t="s">
        <v>13470</v>
      </c>
    </row>
    <row r="3655" spans="1:6" ht="30" customHeight="1">
      <c r="A3655" s="447">
        <v>89672</v>
      </c>
      <c r="B3655" s="448" t="s">
        <v>3641</v>
      </c>
      <c r="C3655" s="449" t="s">
        <v>2570</v>
      </c>
      <c r="D3655" s="450">
        <v>10.07</v>
      </c>
      <c r="E3655" s="450">
        <v>3.01</v>
      </c>
      <c r="F3655" s="450" t="s">
        <v>14184</v>
      </c>
    </row>
    <row r="3656" spans="1:6" ht="30" customHeight="1">
      <c r="A3656" s="447">
        <v>89682</v>
      </c>
      <c r="B3656" s="448" t="s">
        <v>3642</v>
      </c>
      <c r="C3656" s="449" t="s">
        <v>2570</v>
      </c>
      <c r="D3656" s="450">
        <v>16</v>
      </c>
      <c r="E3656" s="450">
        <v>3.52</v>
      </c>
      <c r="F3656" s="450" t="s">
        <v>16020</v>
      </c>
    </row>
    <row r="3657" spans="1:6" ht="30" customHeight="1">
      <c r="A3657" s="447">
        <v>89738</v>
      </c>
      <c r="B3657" s="448" t="s">
        <v>4380</v>
      </c>
      <c r="C3657" s="449" t="s">
        <v>2570</v>
      </c>
      <c r="D3657" s="450">
        <v>7.0099999999999989</v>
      </c>
      <c r="E3657" s="450">
        <v>1.53</v>
      </c>
      <c r="F3657" s="450" t="s">
        <v>11479</v>
      </c>
    </row>
    <row r="3658" spans="1:6" ht="30" customHeight="1">
      <c r="A3658" s="447">
        <v>89756</v>
      </c>
      <c r="B3658" s="448" t="s">
        <v>4381</v>
      </c>
      <c r="C3658" s="449" t="s">
        <v>2570</v>
      </c>
      <c r="D3658" s="450">
        <v>9.629999999999999</v>
      </c>
      <c r="E3658" s="450">
        <v>1.8</v>
      </c>
      <c r="F3658" s="450" t="s">
        <v>12472</v>
      </c>
    </row>
    <row r="3659" spans="1:6" ht="30" customHeight="1">
      <c r="A3659" s="447">
        <v>89761</v>
      </c>
      <c r="B3659" s="448" t="s">
        <v>4382</v>
      </c>
      <c r="C3659" s="449" t="s">
        <v>2570</v>
      </c>
      <c r="D3659" s="450">
        <v>15.479999999999999</v>
      </c>
      <c r="E3659" s="450">
        <v>2.1</v>
      </c>
      <c r="F3659" s="450" t="s">
        <v>12910</v>
      </c>
    </row>
    <row r="3660" spans="1:6" ht="30" customHeight="1">
      <c r="A3660" s="447">
        <v>89815</v>
      </c>
      <c r="B3660" s="448" t="s">
        <v>4383</v>
      </c>
      <c r="C3660" s="449" t="s">
        <v>2570</v>
      </c>
      <c r="D3660" s="450">
        <v>15.240000000000002</v>
      </c>
      <c r="E3660" s="450">
        <v>1.45</v>
      </c>
      <c r="F3660" s="450" t="s">
        <v>12747</v>
      </c>
    </row>
    <row r="3661" spans="1:6" ht="30" customHeight="1">
      <c r="A3661" s="447">
        <v>89824</v>
      </c>
      <c r="B3661" s="448" t="s">
        <v>4384</v>
      </c>
      <c r="C3661" s="449" t="s">
        <v>2570</v>
      </c>
      <c r="D3661" s="450">
        <v>20.83</v>
      </c>
      <c r="E3661" s="450">
        <v>1.69</v>
      </c>
      <c r="F3661" s="450" t="s">
        <v>11487</v>
      </c>
    </row>
    <row r="3662" spans="1:6" ht="30" customHeight="1">
      <c r="A3662" s="447">
        <v>89668</v>
      </c>
      <c r="B3662" s="448" t="s">
        <v>4385</v>
      </c>
      <c r="C3662" s="449" t="s">
        <v>2570</v>
      </c>
      <c r="D3662" s="450">
        <v>15.420000000000002</v>
      </c>
      <c r="E3662" s="450">
        <v>2.54</v>
      </c>
      <c r="F3662" s="450" t="s">
        <v>15485</v>
      </c>
    </row>
    <row r="3663" spans="1:6" ht="30" customHeight="1">
      <c r="A3663" s="447">
        <v>89655</v>
      </c>
      <c r="B3663" s="448" t="s">
        <v>4386</v>
      </c>
      <c r="C3663" s="449" t="s">
        <v>2570</v>
      </c>
      <c r="D3663" s="450">
        <v>13.08</v>
      </c>
      <c r="E3663" s="450">
        <v>2.02</v>
      </c>
      <c r="F3663" s="450" t="s">
        <v>18636</v>
      </c>
    </row>
    <row r="3664" spans="1:6" ht="30" customHeight="1">
      <c r="A3664" s="447">
        <v>89662</v>
      </c>
      <c r="B3664" s="448" t="s">
        <v>4387</v>
      </c>
      <c r="C3664" s="449" t="s">
        <v>2570</v>
      </c>
      <c r="D3664" s="450">
        <v>16.32</v>
      </c>
      <c r="E3664" s="450">
        <v>2.54</v>
      </c>
      <c r="F3664" s="450" t="s">
        <v>18638</v>
      </c>
    </row>
    <row r="3665" spans="1:6" ht="30" customHeight="1">
      <c r="A3665" s="447">
        <v>89676</v>
      </c>
      <c r="B3665" s="448" t="s">
        <v>4388</v>
      </c>
      <c r="C3665" s="449" t="s">
        <v>2570</v>
      </c>
      <c r="D3665" s="450">
        <v>24.41</v>
      </c>
      <c r="E3665" s="450">
        <v>2.98</v>
      </c>
      <c r="F3665" s="450" t="s">
        <v>18645</v>
      </c>
    </row>
    <row r="3666" spans="1:6" ht="30" customHeight="1">
      <c r="A3666" s="447">
        <v>89686</v>
      </c>
      <c r="B3666" s="448" t="s">
        <v>4389</v>
      </c>
      <c r="C3666" s="449" t="s">
        <v>2570</v>
      </c>
      <c r="D3666" s="450">
        <v>90.53</v>
      </c>
      <c r="E3666" s="450">
        <v>3.49</v>
      </c>
      <c r="F3666" s="450" t="s">
        <v>18649</v>
      </c>
    </row>
    <row r="3667" spans="1:6" ht="30" customHeight="1">
      <c r="A3667" s="447">
        <v>89745</v>
      </c>
      <c r="B3667" s="448" t="s">
        <v>4390</v>
      </c>
      <c r="C3667" s="449" t="s">
        <v>2570</v>
      </c>
      <c r="D3667" s="450">
        <v>15.94</v>
      </c>
      <c r="E3667" s="450">
        <v>1.51</v>
      </c>
      <c r="F3667" s="450" t="s">
        <v>18669</v>
      </c>
    </row>
    <row r="3668" spans="1:6" ht="30" customHeight="1">
      <c r="A3668" s="447">
        <v>89758</v>
      </c>
      <c r="B3668" s="448" t="s">
        <v>4391</v>
      </c>
      <c r="C3668" s="449" t="s">
        <v>2570</v>
      </c>
      <c r="D3668" s="450">
        <v>23.95</v>
      </c>
      <c r="E3668" s="450">
        <v>1.79</v>
      </c>
      <c r="F3668" s="450" t="s">
        <v>12937</v>
      </c>
    </row>
    <row r="3669" spans="1:6" ht="30" customHeight="1">
      <c r="A3669" s="447">
        <v>89763</v>
      </c>
      <c r="B3669" s="448" t="s">
        <v>4392</v>
      </c>
      <c r="C3669" s="449" t="s">
        <v>2570</v>
      </c>
      <c r="D3669" s="450">
        <v>90</v>
      </c>
      <c r="E3669" s="450">
        <v>2.08</v>
      </c>
      <c r="F3669" s="450" t="s">
        <v>18671</v>
      </c>
    </row>
    <row r="3670" spans="1:6" ht="30" customHeight="1">
      <c r="A3670" s="447">
        <v>89818</v>
      </c>
      <c r="B3670" s="448" t="s">
        <v>4393</v>
      </c>
      <c r="C3670" s="449" t="s">
        <v>2570</v>
      </c>
      <c r="D3670" s="450">
        <v>89.75</v>
      </c>
      <c r="E3670" s="450">
        <v>1.44</v>
      </c>
      <c r="F3670" s="450" t="s">
        <v>18691</v>
      </c>
    </row>
    <row r="3671" spans="1:6" ht="30" customHeight="1">
      <c r="A3671" s="447">
        <v>89831</v>
      </c>
      <c r="B3671" s="448" t="s">
        <v>4394</v>
      </c>
      <c r="C3671" s="449" t="s">
        <v>2570</v>
      </c>
      <c r="D3671" s="450">
        <v>109.63</v>
      </c>
      <c r="E3671" s="450">
        <v>1.68</v>
      </c>
      <c r="F3671" s="450" t="s">
        <v>18698</v>
      </c>
    </row>
    <row r="3672" spans="1:6" ht="45" customHeight="1">
      <c r="A3672" s="447">
        <v>94724</v>
      </c>
      <c r="B3672" s="448" t="s">
        <v>4395</v>
      </c>
      <c r="C3672" s="449" t="s">
        <v>2570</v>
      </c>
      <c r="D3672" s="450">
        <v>14.46</v>
      </c>
      <c r="E3672" s="450">
        <v>2.0699999999999998</v>
      </c>
      <c r="F3672" s="450" t="s">
        <v>17833</v>
      </c>
    </row>
    <row r="3673" spans="1:6" ht="45" customHeight="1">
      <c r="A3673" s="447">
        <v>94726</v>
      </c>
      <c r="B3673" s="448" t="s">
        <v>4396</v>
      </c>
      <c r="C3673" s="449" t="s">
        <v>2570</v>
      </c>
      <c r="D3673" s="450">
        <v>22.87</v>
      </c>
      <c r="E3673" s="450">
        <v>2.06</v>
      </c>
      <c r="F3673" s="450" t="s">
        <v>15183</v>
      </c>
    </row>
    <row r="3674" spans="1:6" ht="45" customHeight="1">
      <c r="A3674" s="447">
        <v>94728</v>
      </c>
      <c r="B3674" s="448" t="s">
        <v>4805</v>
      </c>
      <c r="C3674" s="449" t="s">
        <v>2570</v>
      </c>
      <c r="D3674" s="450">
        <v>88.93</v>
      </c>
      <c r="E3674" s="450">
        <v>2.71</v>
      </c>
      <c r="F3674" s="450" t="s">
        <v>19073</v>
      </c>
    </row>
    <row r="3675" spans="1:6" ht="45" customHeight="1">
      <c r="A3675" s="447">
        <v>94730</v>
      </c>
      <c r="B3675" s="448" t="s">
        <v>4806</v>
      </c>
      <c r="C3675" s="449" t="s">
        <v>2570</v>
      </c>
      <c r="D3675" s="450">
        <v>108.29</v>
      </c>
      <c r="E3675" s="450">
        <v>2.71</v>
      </c>
      <c r="F3675" s="450" t="s">
        <v>19074</v>
      </c>
    </row>
    <row r="3676" spans="1:6" ht="30" customHeight="1">
      <c r="A3676" s="447">
        <v>89691</v>
      </c>
      <c r="B3676" s="448" t="s">
        <v>4807</v>
      </c>
      <c r="C3676" s="449" t="s">
        <v>2570</v>
      </c>
      <c r="D3676" s="450">
        <v>4.5999999999999996</v>
      </c>
      <c r="E3676" s="450">
        <v>4.09</v>
      </c>
      <c r="F3676" s="450" t="s">
        <v>17389</v>
      </c>
    </row>
    <row r="3677" spans="1:6" ht="30" customHeight="1">
      <c r="A3677" s="447">
        <v>89697</v>
      </c>
      <c r="B3677" s="448" t="s">
        <v>4808</v>
      </c>
      <c r="C3677" s="449" t="s">
        <v>2570</v>
      </c>
      <c r="D3677" s="450">
        <v>5.17</v>
      </c>
      <c r="E3677" s="450">
        <v>5.17</v>
      </c>
      <c r="F3677" s="450" t="s">
        <v>18652</v>
      </c>
    </row>
    <row r="3678" spans="1:6" ht="30" customHeight="1">
      <c r="A3678" s="447">
        <v>89705</v>
      </c>
      <c r="B3678" s="448" t="s">
        <v>4809</v>
      </c>
      <c r="C3678" s="449" t="s">
        <v>2570</v>
      </c>
      <c r="D3678" s="450">
        <v>10.52</v>
      </c>
      <c r="E3678" s="450">
        <v>6.02</v>
      </c>
      <c r="F3678" s="450" t="s">
        <v>18657</v>
      </c>
    </row>
    <row r="3679" spans="1:6" ht="30" customHeight="1">
      <c r="A3679" s="447">
        <v>89706</v>
      </c>
      <c r="B3679" s="448" t="s">
        <v>4810</v>
      </c>
      <c r="C3679" s="449" t="s">
        <v>2570</v>
      </c>
      <c r="D3679" s="450">
        <v>25.710000000000004</v>
      </c>
      <c r="E3679" s="450">
        <v>7.06</v>
      </c>
      <c r="F3679" s="450" t="s">
        <v>18658</v>
      </c>
    </row>
    <row r="3680" spans="1:6" ht="30" customHeight="1">
      <c r="A3680" s="447">
        <v>89703</v>
      </c>
      <c r="B3680" s="448" t="s">
        <v>4811</v>
      </c>
      <c r="C3680" s="449" t="s">
        <v>2570</v>
      </c>
      <c r="D3680" s="450">
        <v>23.340000000000003</v>
      </c>
      <c r="E3680" s="450">
        <v>5.08</v>
      </c>
      <c r="F3680" s="450" t="s">
        <v>18655</v>
      </c>
    </row>
    <row r="3681" spans="1:6" ht="30" customHeight="1">
      <c r="A3681" s="447">
        <v>89694</v>
      </c>
      <c r="B3681" s="448" t="s">
        <v>4812</v>
      </c>
      <c r="C3681" s="449" t="s">
        <v>2570</v>
      </c>
      <c r="D3681" s="450">
        <v>8.8000000000000007</v>
      </c>
      <c r="E3681" s="450">
        <v>4.0599999999999996</v>
      </c>
      <c r="F3681" s="450" t="s">
        <v>14731</v>
      </c>
    </row>
    <row r="3682" spans="1:6" ht="30" customHeight="1">
      <c r="A3682" s="447">
        <v>89700</v>
      </c>
      <c r="B3682" s="448" t="s">
        <v>4813</v>
      </c>
      <c r="C3682" s="449" t="s">
        <v>2570</v>
      </c>
      <c r="D3682" s="450">
        <v>8.7800000000000011</v>
      </c>
      <c r="E3682" s="450">
        <v>5.13</v>
      </c>
      <c r="F3682" s="450" t="s">
        <v>13414</v>
      </c>
    </row>
    <row r="3683" spans="1:6" ht="30" customHeight="1">
      <c r="A3683" s="447">
        <v>89766</v>
      </c>
      <c r="B3683" s="448" t="s">
        <v>4816</v>
      </c>
      <c r="C3683" s="449" t="s">
        <v>2570</v>
      </c>
      <c r="D3683" s="450">
        <v>9.68</v>
      </c>
      <c r="E3683" s="450">
        <v>3.08</v>
      </c>
      <c r="F3683" s="450" t="s">
        <v>18673</v>
      </c>
    </row>
    <row r="3684" spans="1:6" ht="45" customHeight="1">
      <c r="A3684" s="447">
        <v>89959</v>
      </c>
      <c r="B3684" s="448" t="s">
        <v>4814</v>
      </c>
      <c r="C3684" s="449" t="s">
        <v>2570</v>
      </c>
      <c r="D3684" s="450">
        <v>87.17</v>
      </c>
      <c r="E3684" s="450">
        <v>83.86</v>
      </c>
      <c r="F3684" s="450" t="s">
        <v>19724</v>
      </c>
    </row>
    <row r="3685" spans="1:6" ht="30" customHeight="1">
      <c r="A3685" s="447">
        <v>89718</v>
      </c>
      <c r="B3685" s="448" t="s">
        <v>3558</v>
      </c>
      <c r="C3685" s="449" t="s">
        <v>2572</v>
      </c>
      <c r="D3685" s="450">
        <v>27.83</v>
      </c>
      <c r="E3685" s="450">
        <v>3.98</v>
      </c>
      <c r="F3685" s="450" t="s">
        <v>18659</v>
      </c>
    </row>
    <row r="3686" spans="1:6" ht="30" customHeight="1">
      <c r="A3686" s="447">
        <v>89765</v>
      </c>
      <c r="B3686" s="448" t="s">
        <v>4815</v>
      </c>
      <c r="C3686" s="449" t="s">
        <v>2570</v>
      </c>
      <c r="D3686" s="450">
        <v>6.09</v>
      </c>
      <c r="E3686" s="450">
        <v>3.1</v>
      </c>
      <c r="F3686" s="450" t="s">
        <v>16119</v>
      </c>
    </row>
    <row r="3687" spans="1:6" ht="30" customHeight="1">
      <c r="A3687" s="447">
        <v>89768</v>
      </c>
      <c r="B3687" s="448" t="s">
        <v>4817</v>
      </c>
      <c r="C3687" s="449" t="s">
        <v>2570</v>
      </c>
      <c r="D3687" s="450">
        <v>9.6100000000000012</v>
      </c>
      <c r="E3687" s="450">
        <v>3.6</v>
      </c>
      <c r="F3687" s="450" t="s">
        <v>15710</v>
      </c>
    </row>
    <row r="3688" spans="1:6" ht="30" customHeight="1">
      <c r="A3688" s="447">
        <v>89769</v>
      </c>
      <c r="B3688" s="448" t="s">
        <v>4818</v>
      </c>
      <c r="C3688" s="449" t="s">
        <v>2570</v>
      </c>
      <c r="D3688" s="450">
        <v>24.619999999999997</v>
      </c>
      <c r="E3688" s="450">
        <v>4.21</v>
      </c>
      <c r="F3688" s="450" t="s">
        <v>18674</v>
      </c>
    </row>
    <row r="3689" spans="1:6" ht="30" customHeight="1">
      <c r="A3689" s="447">
        <v>89772</v>
      </c>
      <c r="B3689" s="448" t="s">
        <v>3559</v>
      </c>
      <c r="C3689" s="449" t="s">
        <v>2572</v>
      </c>
      <c r="D3689" s="450">
        <v>55.32</v>
      </c>
      <c r="E3689" s="450">
        <v>0.83</v>
      </c>
      <c r="F3689" s="450" t="s">
        <v>18675</v>
      </c>
    </row>
    <row r="3690" spans="1:6" ht="30" customHeight="1">
      <c r="A3690" s="447">
        <v>89842</v>
      </c>
      <c r="B3690" s="448" t="s">
        <v>4819</v>
      </c>
      <c r="C3690" s="449" t="s">
        <v>2570</v>
      </c>
      <c r="D3690" s="450">
        <v>24.15</v>
      </c>
      <c r="E3690" s="450">
        <v>2.92</v>
      </c>
      <c r="F3690" s="450" t="s">
        <v>18705</v>
      </c>
    </row>
    <row r="3691" spans="1:6" ht="30" customHeight="1">
      <c r="A3691" s="447">
        <v>89844</v>
      </c>
      <c r="B3691" s="448" t="s">
        <v>4820</v>
      </c>
      <c r="C3691" s="449" t="s">
        <v>2570</v>
      </c>
      <c r="D3691" s="450">
        <v>30.91</v>
      </c>
      <c r="E3691" s="450">
        <v>3.41</v>
      </c>
      <c r="F3691" s="450" t="s">
        <v>18706</v>
      </c>
    </row>
    <row r="3692" spans="1:6" ht="30" customHeight="1">
      <c r="A3692" s="447">
        <v>89845</v>
      </c>
      <c r="B3692" s="448" t="s">
        <v>4821</v>
      </c>
      <c r="C3692" s="449" t="s">
        <v>2570</v>
      </c>
      <c r="D3692" s="450">
        <v>48.45</v>
      </c>
      <c r="E3692" s="450">
        <v>4.2699999999999996</v>
      </c>
      <c r="F3692" s="450" t="s">
        <v>18707</v>
      </c>
    </row>
    <row r="3693" spans="1:6" ht="30" customHeight="1">
      <c r="A3693" s="447">
        <v>89846</v>
      </c>
      <c r="B3693" s="448" t="s">
        <v>4822</v>
      </c>
      <c r="C3693" s="449" t="s">
        <v>2570</v>
      </c>
      <c r="D3693" s="450">
        <v>110.85</v>
      </c>
      <c r="E3693" s="450">
        <v>5.62</v>
      </c>
      <c r="F3693" s="450" t="s">
        <v>18708</v>
      </c>
    </row>
    <row r="3694" spans="1:6" ht="30" customHeight="1">
      <c r="A3694" s="447">
        <v>89847</v>
      </c>
      <c r="B3694" s="448" t="s">
        <v>4823</v>
      </c>
      <c r="C3694" s="449" t="s">
        <v>2570</v>
      </c>
      <c r="D3694" s="450">
        <v>136.43</v>
      </c>
      <c r="E3694" s="450">
        <v>6.75</v>
      </c>
      <c r="F3694" s="450" t="s">
        <v>18709</v>
      </c>
    </row>
    <row r="3695" spans="1:6" ht="45" customHeight="1">
      <c r="A3695" s="447">
        <v>94756</v>
      </c>
      <c r="B3695" s="448" t="s">
        <v>4824</v>
      </c>
      <c r="C3695" s="449" t="s">
        <v>2570</v>
      </c>
      <c r="D3695" s="450">
        <v>5.31</v>
      </c>
      <c r="E3695" s="450">
        <v>4.2</v>
      </c>
      <c r="F3695" s="450" t="s">
        <v>13813</v>
      </c>
    </row>
    <row r="3696" spans="1:6" ht="45" customHeight="1">
      <c r="A3696" s="447">
        <v>94757</v>
      </c>
      <c r="B3696" s="448" t="s">
        <v>4825</v>
      </c>
      <c r="C3696" s="449" t="s">
        <v>2570</v>
      </c>
      <c r="D3696" s="450">
        <v>8.02</v>
      </c>
      <c r="E3696" s="450">
        <v>4.17</v>
      </c>
      <c r="F3696" s="450" t="s">
        <v>14490</v>
      </c>
    </row>
    <row r="3697" spans="1:6" ht="45" customHeight="1">
      <c r="A3697" s="447">
        <v>94758</v>
      </c>
      <c r="B3697" s="448" t="s">
        <v>4826</v>
      </c>
      <c r="C3697" s="449" t="s">
        <v>2570</v>
      </c>
      <c r="D3697" s="450">
        <v>23.05</v>
      </c>
      <c r="E3697" s="450">
        <v>5.45</v>
      </c>
      <c r="F3697" s="450" t="s">
        <v>15122</v>
      </c>
    </row>
    <row r="3698" spans="1:6" ht="45" customHeight="1">
      <c r="A3698" s="447">
        <v>94759</v>
      </c>
      <c r="B3698" s="448" t="s">
        <v>4827</v>
      </c>
      <c r="C3698" s="449" t="s">
        <v>2570</v>
      </c>
      <c r="D3698" s="450">
        <v>29.02</v>
      </c>
      <c r="E3698" s="450">
        <v>5.44</v>
      </c>
      <c r="F3698" s="450" t="s">
        <v>19081</v>
      </c>
    </row>
    <row r="3699" spans="1:6" ht="45" customHeight="1">
      <c r="A3699" s="447">
        <v>94760</v>
      </c>
      <c r="B3699" s="448" t="s">
        <v>4828</v>
      </c>
      <c r="C3699" s="449" t="s">
        <v>2570</v>
      </c>
      <c r="D3699" s="450">
        <v>47.42</v>
      </c>
      <c r="E3699" s="450">
        <v>9.42</v>
      </c>
      <c r="F3699" s="450" t="s">
        <v>15096</v>
      </c>
    </row>
    <row r="3700" spans="1:6" ht="45" customHeight="1">
      <c r="A3700" s="447">
        <v>94761</v>
      </c>
      <c r="B3700" s="448" t="s">
        <v>4829</v>
      </c>
      <c r="C3700" s="449" t="s">
        <v>2570</v>
      </c>
      <c r="D3700" s="450">
        <v>107.19</v>
      </c>
      <c r="E3700" s="450">
        <v>9.4</v>
      </c>
      <c r="F3700" s="450" t="s">
        <v>19082</v>
      </c>
    </row>
    <row r="3701" spans="1:6" ht="45" customHeight="1">
      <c r="A3701" s="447">
        <v>94762</v>
      </c>
      <c r="B3701" s="448" t="s">
        <v>4830</v>
      </c>
      <c r="C3701" s="449" t="s">
        <v>2570</v>
      </c>
      <c r="D3701" s="450">
        <v>133.58000000000001</v>
      </c>
      <c r="E3701" s="450">
        <v>19.07</v>
      </c>
      <c r="F3701" s="450" t="s">
        <v>19083</v>
      </c>
    </row>
    <row r="3702" spans="1:6" ht="30" customHeight="1">
      <c r="A3702" s="447">
        <v>89974</v>
      </c>
      <c r="B3702" s="448" t="s">
        <v>4831</v>
      </c>
      <c r="C3702" s="449" t="s">
        <v>2570</v>
      </c>
      <c r="D3702" s="450">
        <v>142.56</v>
      </c>
      <c r="E3702" s="450">
        <v>49.62</v>
      </c>
      <c r="F3702" s="450" t="s">
        <v>19732</v>
      </c>
    </row>
    <row r="3703" spans="1:6" ht="30" customHeight="1">
      <c r="A3703" s="447">
        <v>89695</v>
      </c>
      <c r="B3703" s="448" t="s">
        <v>4832</v>
      </c>
      <c r="C3703" s="449" t="s">
        <v>2570</v>
      </c>
      <c r="D3703" s="450">
        <v>8.02</v>
      </c>
      <c r="E3703" s="450">
        <v>4.0599999999999996</v>
      </c>
      <c r="F3703" s="450" t="s">
        <v>11867</v>
      </c>
    </row>
    <row r="3704" spans="1:6" ht="30" customHeight="1">
      <c r="A3704" s="447">
        <v>89702</v>
      </c>
      <c r="B3704" s="448" t="s">
        <v>4833</v>
      </c>
      <c r="C3704" s="449" t="s">
        <v>2570</v>
      </c>
      <c r="D3704" s="450">
        <v>8.7800000000000011</v>
      </c>
      <c r="E3704" s="450">
        <v>5.13</v>
      </c>
      <c r="F3704" s="450" t="s">
        <v>13414</v>
      </c>
    </row>
    <row r="3705" spans="1:6" ht="30" customHeight="1">
      <c r="A3705" s="447">
        <v>89767</v>
      </c>
      <c r="B3705" s="448" t="s">
        <v>4834</v>
      </c>
      <c r="C3705" s="449" t="s">
        <v>2570</v>
      </c>
      <c r="D3705" s="450">
        <v>9.68</v>
      </c>
      <c r="E3705" s="450">
        <v>3.08</v>
      </c>
      <c r="F3705" s="450" t="s">
        <v>18673</v>
      </c>
    </row>
    <row r="3706" spans="1:6" ht="30" customHeight="1">
      <c r="A3706" s="447">
        <v>89654</v>
      </c>
      <c r="B3706" s="448" t="s">
        <v>4835</v>
      </c>
      <c r="C3706" s="449" t="s">
        <v>2570</v>
      </c>
      <c r="D3706" s="450">
        <v>8.49</v>
      </c>
      <c r="E3706" s="450">
        <v>2.0299999999999998</v>
      </c>
      <c r="F3706" s="450" t="s">
        <v>18635</v>
      </c>
    </row>
    <row r="3707" spans="1:6" ht="30" customHeight="1">
      <c r="A3707" s="447">
        <v>89661</v>
      </c>
      <c r="B3707" s="448" t="s">
        <v>4836</v>
      </c>
      <c r="C3707" s="449" t="s">
        <v>2570</v>
      </c>
      <c r="D3707" s="450">
        <v>10.229999999999999</v>
      </c>
      <c r="E3707" s="450">
        <v>2.56</v>
      </c>
      <c r="F3707" s="450" t="s">
        <v>18637</v>
      </c>
    </row>
    <row r="3708" spans="1:6" ht="30" customHeight="1">
      <c r="A3708" s="447">
        <v>89674</v>
      </c>
      <c r="B3708" s="448" t="s">
        <v>4837</v>
      </c>
      <c r="C3708" s="449" t="s">
        <v>2570</v>
      </c>
      <c r="D3708" s="450">
        <v>15.52</v>
      </c>
      <c r="E3708" s="450">
        <v>3</v>
      </c>
      <c r="F3708" s="450" t="s">
        <v>18644</v>
      </c>
    </row>
    <row r="3709" spans="1:6" ht="30" customHeight="1">
      <c r="A3709" s="447">
        <v>89684</v>
      </c>
      <c r="B3709" s="448" t="s">
        <v>4838</v>
      </c>
      <c r="C3709" s="449" t="s">
        <v>2570</v>
      </c>
      <c r="D3709" s="450">
        <v>22.85</v>
      </c>
      <c r="E3709" s="450">
        <v>3.51</v>
      </c>
      <c r="F3709" s="450" t="s">
        <v>13139</v>
      </c>
    </row>
    <row r="3710" spans="1:6" ht="30" customHeight="1">
      <c r="A3710" s="447">
        <v>89741</v>
      </c>
      <c r="B3710" s="448" t="s">
        <v>4839</v>
      </c>
      <c r="C3710" s="449" t="s">
        <v>2570</v>
      </c>
      <c r="D3710" s="450">
        <v>9.8600000000000012</v>
      </c>
      <c r="E3710" s="450">
        <v>1.52</v>
      </c>
      <c r="F3710" s="450" t="s">
        <v>18471</v>
      </c>
    </row>
    <row r="3711" spans="1:6" ht="30" customHeight="1">
      <c r="A3711" s="447">
        <v>89757</v>
      </c>
      <c r="B3711" s="448" t="s">
        <v>4840</v>
      </c>
      <c r="C3711" s="449" t="s">
        <v>2570</v>
      </c>
      <c r="D3711" s="450">
        <v>15.080000000000002</v>
      </c>
      <c r="E3711" s="450">
        <v>1.79</v>
      </c>
      <c r="F3711" s="450" t="s">
        <v>13798</v>
      </c>
    </row>
    <row r="3712" spans="1:6" ht="30" customHeight="1">
      <c r="A3712" s="447">
        <v>89762</v>
      </c>
      <c r="B3712" s="448" t="s">
        <v>4841</v>
      </c>
      <c r="C3712" s="449" t="s">
        <v>2570</v>
      </c>
      <c r="D3712" s="450">
        <v>22.330000000000002</v>
      </c>
      <c r="E3712" s="450">
        <v>2.09</v>
      </c>
      <c r="F3712" s="450" t="s">
        <v>18670</v>
      </c>
    </row>
    <row r="3713" spans="1:6" ht="30" customHeight="1">
      <c r="A3713" s="447">
        <v>89816</v>
      </c>
      <c r="B3713" s="448" t="s">
        <v>4842</v>
      </c>
      <c r="C3713" s="449" t="s">
        <v>2570</v>
      </c>
      <c r="D3713" s="450">
        <v>22.080000000000002</v>
      </c>
      <c r="E3713" s="450">
        <v>1.45</v>
      </c>
      <c r="F3713" s="450" t="s">
        <v>12538</v>
      </c>
    </row>
    <row r="3714" spans="1:6" ht="30" customHeight="1">
      <c r="A3714" s="447">
        <v>89828</v>
      </c>
      <c r="B3714" s="448" t="s">
        <v>4843</v>
      </c>
      <c r="C3714" s="449" t="s">
        <v>2570</v>
      </c>
      <c r="D3714" s="450">
        <v>32.049999999999997</v>
      </c>
      <c r="E3714" s="450">
        <v>1.68</v>
      </c>
      <c r="F3714" s="450" t="s">
        <v>18696</v>
      </c>
    </row>
    <row r="3715" spans="1:6" ht="30" customHeight="1">
      <c r="A3715" s="447">
        <v>89837</v>
      </c>
      <c r="B3715" s="448" t="s">
        <v>4844</v>
      </c>
      <c r="C3715" s="449" t="s">
        <v>2570</v>
      </c>
      <c r="D3715" s="450">
        <v>73.430000000000007</v>
      </c>
      <c r="E3715" s="450">
        <v>2.1</v>
      </c>
      <c r="F3715" s="450" t="s">
        <v>18701</v>
      </c>
    </row>
    <row r="3716" spans="1:6" ht="30" customHeight="1">
      <c r="A3716" s="447">
        <v>89839</v>
      </c>
      <c r="B3716" s="448" t="s">
        <v>4845</v>
      </c>
      <c r="C3716" s="449" t="s">
        <v>2570</v>
      </c>
      <c r="D3716" s="450">
        <v>106.5</v>
      </c>
      <c r="E3716" s="450">
        <v>2.8</v>
      </c>
      <c r="F3716" s="450" t="s">
        <v>18702</v>
      </c>
    </row>
    <row r="3717" spans="1:6" ht="30" customHeight="1">
      <c r="A3717" s="447">
        <v>89841</v>
      </c>
      <c r="B3717" s="448" t="s">
        <v>4846</v>
      </c>
      <c r="C3717" s="449" t="s">
        <v>2570</v>
      </c>
      <c r="D3717" s="450">
        <v>156.66</v>
      </c>
      <c r="E3717" s="450">
        <v>3.37</v>
      </c>
      <c r="F3717" s="450" t="s">
        <v>18704</v>
      </c>
    </row>
    <row r="3718" spans="1:6">
      <c r="A3718" s="442"/>
      <c r="B3718" s="538" t="s">
        <v>20992</v>
      </c>
      <c r="C3718" s="451"/>
      <c r="D3718" s="452" t="s">
        <v>2587</v>
      </c>
      <c r="E3718" s="452" t="s">
        <v>2587</v>
      </c>
      <c r="F3718" s="452"/>
    </row>
    <row r="3719" spans="1:6" ht="30" customHeight="1">
      <c r="A3719" s="447">
        <v>96635</v>
      </c>
      <c r="B3719" s="448" t="s">
        <v>18419</v>
      </c>
      <c r="C3719" s="449" t="s">
        <v>2572</v>
      </c>
      <c r="D3719" s="450">
        <v>10.329999999999998</v>
      </c>
      <c r="E3719" s="450">
        <v>11.32</v>
      </c>
      <c r="F3719" s="450" t="s">
        <v>18420</v>
      </c>
    </row>
    <row r="3720" spans="1:6" ht="30" customHeight="1">
      <c r="A3720" s="447">
        <v>96636</v>
      </c>
      <c r="B3720" s="448" t="s">
        <v>18421</v>
      </c>
      <c r="C3720" s="449" t="s">
        <v>2572</v>
      </c>
      <c r="D3720" s="450">
        <v>10.690000000000001</v>
      </c>
      <c r="E3720" s="450">
        <v>12.34</v>
      </c>
      <c r="F3720" s="450" t="s">
        <v>18422</v>
      </c>
    </row>
    <row r="3721" spans="1:6" ht="30" customHeight="1">
      <c r="A3721" s="447">
        <v>96644</v>
      </c>
      <c r="B3721" s="448" t="s">
        <v>18423</v>
      </c>
      <c r="C3721" s="449" t="s">
        <v>2572</v>
      </c>
      <c r="D3721" s="450">
        <v>7.9999999999999991</v>
      </c>
      <c r="E3721" s="450">
        <v>5.2</v>
      </c>
      <c r="F3721" s="450" t="s">
        <v>16126</v>
      </c>
    </row>
    <row r="3722" spans="1:6" ht="30" customHeight="1">
      <c r="A3722" s="447">
        <v>96645</v>
      </c>
      <c r="B3722" s="448" t="s">
        <v>18424</v>
      </c>
      <c r="C3722" s="449" t="s">
        <v>2572</v>
      </c>
      <c r="D3722" s="450">
        <v>10.25</v>
      </c>
      <c r="E3722" s="450">
        <v>6.95</v>
      </c>
      <c r="F3722" s="450" t="s">
        <v>11415</v>
      </c>
    </row>
    <row r="3723" spans="1:6" ht="30" customHeight="1">
      <c r="A3723" s="447">
        <v>96646</v>
      </c>
      <c r="B3723" s="448" t="s">
        <v>18425</v>
      </c>
      <c r="C3723" s="449" t="s">
        <v>2572</v>
      </c>
      <c r="D3723" s="450">
        <v>15.78</v>
      </c>
      <c r="E3723" s="450">
        <v>10.99</v>
      </c>
      <c r="F3723" s="450" t="s">
        <v>18426</v>
      </c>
    </row>
    <row r="3724" spans="1:6" ht="30" customHeight="1">
      <c r="A3724" s="447">
        <v>96647</v>
      </c>
      <c r="B3724" s="448" t="s">
        <v>18427</v>
      </c>
      <c r="C3724" s="449" t="s">
        <v>2572</v>
      </c>
      <c r="D3724" s="450">
        <v>7.6</v>
      </c>
      <c r="E3724" s="450">
        <v>4.07</v>
      </c>
      <c r="F3724" s="450" t="s">
        <v>18428</v>
      </c>
    </row>
    <row r="3725" spans="1:6" ht="30" customHeight="1">
      <c r="A3725" s="447">
        <v>96648</v>
      </c>
      <c r="B3725" s="448" t="s">
        <v>18429</v>
      </c>
      <c r="C3725" s="449" t="s">
        <v>2572</v>
      </c>
      <c r="D3725" s="450">
        <v>13.349999999999998</v>
      </c>
      <c r="E3725" s="450">
        <v>8.3000000000000007</v>
      </c>
      <c r="F3725" s="450" t="s">
        <v>18420</v>
      </c>
    </row>
    <row r="3726" spans="1:6" ht="30" customHeight="1">
      <c r="A3726" s="447">
        <v>96649</v>
      </c>
      <c r="B3726" s="448" t="s">
        <v>18430</v>
      </c>
      <c r="C3726" s="449" t="s">
        <v>2572</v>
      </c>
      <c r="D3726" s="450">
        <v>19.149999999999999</v>
      </c>
      <c r="E3726" s="450">
        <v>13.14</v>
      </c>
      <c r="F3726" s="450" t="s">
        <v>18431</v>
      </c>
    </row>
    <row r="3727" spans="1:6" ht="30" customHeight="1">
      <c r="A3727" s="447">
        <v>96668</v>
      </c>
      <c r="B3727" s="448" t="s">
        <v>18432</v>
      </c>
      <c r="C3727" s="449" t="s">
        <v>2572</v>
      </c>
      <c r="D3727" s="450">
        <v>6.46</v>
      </c>
      <c r="E3727" s="450">
        <v>0.84</v>
      </c>
      <c r="F3727" s="450" t="s">
        <v>18433</v>
      </c>
    </row>
    <row r="3728" spans="1:6" ht="30" customHeight="1">
      <c r="A3728" s="447">
        <v>96669</v>
      </c>
      <c r="B3728" s="448" t="s">
        <v>18434</v>
      </c>
      <c r="C3728" s="449" t="s">
        <v>2572</v>
      </c>
      <c r="D3728" s="450">
        <v>8.07</v>
      </c>
      <c r="E3728" s="450">
        <v>0.98</v>
      </c>
      <c r="F3728" s="450" t="s">
        <v>14506</v>
      </c>
    </row>
    <row r="3729" spans="1:6" ht="30" customHeight="1">
      <c r="A3729" s="447">
        <v>96670</v>
      </c>
      <c r="B3729" s="448" t="s">
        <v>18435</v>
      </c>
      <c r="C3729" s="449" t="s">
        <v>2572</v>
      </c>
      <c r="D3729" s="450">
        <v>12.260000000000002</v>
      </c>
      <c r="E3729" s="450">
        <v>1.46</v>
      </c>
      <c r="F3729" s="450" t="s">
        <v>13779</v>
      </c>
    </row>
    <row r="3730" spans="1:6" ht="30" customHeight="1">
      <c r="A3730" s="447">
        <v>96671</v>
      </c>
      <c r="B3730" s="448" t="s">
        <v>18436</v>
      </c>
      <c r="C3730" s="449" t="s">
        <v>2572</v>
      </c>
      <c r="D3730" s="450">
        <v>16.32</v>
      </c>
      <c r="E3730" s="450">
        <v>2.15</v>
      </c>
      <c r="F3730" s="450" t="s">
        <v>12616</v>
      </c>
    </row>
    <row r="3731" spans="1:6" ht="30" customHeight="1">
      <c r="A3731" s="447">
        <v>96672</v>
      </c>
      <c r="B3731" s="448" t="s">
        <v>18437</v>
      </c>
      <c r="C3731" s="449" t="s">
        <v>2572</v>
      </c>
      <c r="D3731" s="450">
        <v>23.87</v>
      </c>
      <c r="E3731" s="450">
        <v>3.31</v>
      </c>
      <c r="F3731" s="450" t="s">
        <v>16177</v>
      </c>
    </row>
    <row r="3732" spans="1:6" ht="30" customHeight="1">
      <c r="A3732" s="447">
        <v>96673</v>
      </c>
      <c r="B3732" s="448" t="s">
        <v>18438</v>
      </c>
      <c r="C3732" s="449" t="s">
        <v>2572</v>
      </c>
      <c r="D3732" s="450">
        <v>39.46</v>
      </c>
      <c r="E3732" s="450">
        <v>4.6100000000000003</v>
      </c>
      <c r="F3732" s="450" t="s">
        <v>18439</v>
      </c>
    </row>
    <row r="3733" spans="1:6" ht="30" customHeight="1">
      <c r="A3733" s="447">
        <v>96674</v>
      </c>
      <c r="B3733" s="448" t="s">
        <v>18440</v>
      </c>
      <c r="C3733" s="449" t="s">
        <v>2572</v>
      </c>
      <c r="D3733" s="450">
        <v>55.38</v>
      </c>
      <c r="E3733" s="450">
        <v>6.57</v>
      </c>
      <c r="F3733" s="450" t="s">
        <v>11927</v>
      </c>
    </row>
    <row r="3734" spans="1:6" ht="30" customHeight="1">
      <c r="A3734" s="447">
        <v>96675</v>
      </c>
      <c r="B3734" s="448" t="s">
        <v>18441</v>
      </c>
      <c r="C3734" s="449" t="s">
        <v>2572</v>
      </c>
      <c r="D3734" s="450">
        <v>97.16</v>
      </c>
      <c r="E3734" s="450">
        <v>9.73</v>
      </c>
      <c r="F3734" s="450" t="s">
        <v>18442</v>
      </c>
    </row>
    <row r="3735" spans="1:6" ht="30" customHeight="1">
      <c r="A3735" s="447">
        <v>96676</v>
      </c>
      <c r="B3735" s="448" t="s">
        <v>18443</v>
      </c>
      <c r="C3735" s="449" t="s">
        <v>2572</v>
      </c>
      <c r="D3735" s="450">
        <v>6.4599999999999991</v>
      </c>
      <c r="E3735" s="450">
        <v>0.81</v>
      </c>
      <c r="F3735" s="450" t="s">
        <v>11859</v>
      </c>
    </row>
    <row r="3736" spans="1:6" ht="30" customHeight="1">
      <c r="A3736" s="447">
        <v>96677</v>
      </c>
      <c r="B3736" s="448" t="s">
        <v>18444</v>
      </c>
      <c r="C3736" s="449" t="s">
        <v>2572</v>
      </c>
      <c r="D3736" s="450">
        <v>10.719999999999999</v>
      </c>
      <c r="E3736" s="450">
        <v>1.21</v>
      </c>
      <c r="F3736" s="450" t="s">
        <v>14921</v>
      </c>
    </row>
    <row r="3737" spans="1:6" ht="30" customHeight="1">
      <c r="A3737" s="447">
        <v>96678</v>
      </c>
      <c r="B3737" s="448" t="s">
        <v>18445</v>
      </c>
      <c r="C3737" s="449" t="s">
        <v>2572</v>
      </c>
      <c r="D3737" s="450">
        <v>14.860000000000001</v>
      </c>
      <c r="E3737" s="450">
        <v>1.74</v>
      </c>
      <c r="F3737" s="450" t="s">
        <v>13964</v>
      </c>
    </row>
    <row r="3738" spans="1:6" ht="30" customHeight="1">
      <c r="A3738" s="447">
        <v>96679</v>
      </c>
      <c r="B3738" s="448" t="s">
        <v>18446</v>
      </c>
      <c r="C3738" s="449" t="s">
        <v>2572</v>
      </c>
      <c r="D3738" s="450">
        <v>21.669999999999998</v>
      </c>
      <c r="E3738" s="450">
        <v>2.6</v>
      </c>
      <c r="F3738" s="450" t="s">
        <v>18447</v>
      </c>
    </row>
    <row r="3739" spans="1:6" ht="30" customHeight="1">
      <c r="A3739" s="447">
        <v>96680</v>
      </c>
      <c r="B3739" s="448" t="s">
        <v>18448</v>
      </c>
      <c r="C3739" s="449" t="s">
        <v>2572</v>
      </c>
      <c r="D3739" s="450">
        <v>28.94</v>
      </c>
      <c r="E3739" s="450">
        <v>3.98</v>
      </c>
      <c r="F3739" s="450" t="s">
        <v>15017</v>
      </c>
    </row>
    <row r="3740" spans="1:6" ht="30" customHeight="1">
      <c r="A3740" s="447">
        <v>96681</v>
      </c>
      <c r="B3740" s="448" t="s">
        <v>18449</v>
      </c>
      <c r="C3740" s="449" t="s">
        <v>2572</v>
      </c>
      <c r="D3740" s="450">
        <v>55.02</v>
      </c>
      <c r="E3740" s="450">
        <v>5.54</v>
      </c>
      <c r="F3740" s="450" t="s">
        <v>18450</v>
      </c>
    </row>
    <row r="3741" spans="1:6" ht="30" customHeight="1">
      <c r="A3741" s="447">
        <v>96682</v>
      </c>
      <c r="B3741" s="448" t="s">
        <v>18451</v>
      </c>
      <c r="C3741" s="449" t="s">
        <v>2572</v>
      </c>
      <c r="D3741" s="450">
        <v>81.31</v>
      </c>
      <c r="E3741" s="450">
        <v>7.87</v>
      </c>
      <c r="F3741" s="450" t="s">
        <v>18452</v>
      </c>
    </row>
    <row r="3742" spans="1:6" ht="30" customHeight="1">
      <c r="A3742" s="447">
        <v>96683</v>
      </c>
      <c r="B3742" s="448" t="s">
        <v>18453</v>
      </c>
      <c r="C3742" s="449" t="s">
        <v>2572</v>
      </c>
      <c r="D3742" s="450">
        <v>110.85</v>
      </c>
      <c r="E3742" s="450">
        <v>11.65</v>
      </c>
      <c r="F3742" s="450" t="s">
        <v>13059</v>
      </c>
    </row>
    <row r="3743" spans="1:6" ht="45" customHeight="1">
      <c r="A3743" s="447">
        <v>96718</v>
      </c>
      <c r="B3743" s="448" t="s">
        <v>18454</v>
      </c>
      <c r="C3743" s="449" t="s">
        <v>2572</v>
      </c>
      <c r="D3743" s="450">
        <v>4.4400000000000004</v>
      </c>
      <c r="E3743" s="450">
        <v>0.18</v>
      </c>
      <c r="F3743" s="450" t="s">
        <v>18455</v>
      </c>
    </row>
    <row r="3744" spans="1:6" ht="45" customHeight="1">
      <c r="A3744" s="447">
        <v>96719</v>
      </c>
      <c r="B3744" s="448" t="s">
        <v>18456</v>
      </c>
      <c r="C3744" s="449" t="s">
        <v>2572</v>
      </c>
      <c r="D3744" s="450">
        <v>7.24</v>
      </c>
      <c r="E3744" s="450">
        <v>3.68</v>
      </c>
      <c r="F3744" s="450" t="s">
        <v>11276</v>
      </c>
    </row>
    <row r="3745" spans="1:6" ht="45" customHeight="1">
      <c r="A3745" s="447">
        <v>96720</v>
      </c>
      <c r="B3745" s="448" t="s">
        <v>18457</v>
      </c>
      <c r="C3745" s="449" t="s">
        <v>2572</v>
      </c>
      <c r="D3745" s="450">
        <v>8.91</v>
      </c>
      <c r="E3745" s="450">
        <v>4.2699999999999996</v>
      </c>
      <c r="F3745" s="450" t="s">
        <v>14502</v>
      </c>
    </row>
    <row r="3746" spans="1:6" ht="45" customHeight="1">
      <c r="A3746" s="447">
        <v>96721</v>
      </c>
      <c r="B3746" s="448" t="s">
        <v>18458</v>
      </c>
      <c r="C3746" s="449" t="s">
        <v>2572</v>
      </c>
      <c r="D3746" s="450">
        <v>12.770000000000001</v>
      </c>
      <c r="E3746" s="450">
        <v>4.26</v>
      </c>
      <c r="F3746" s="450" t="s">
        <v>18459</v>
      </c>
    </row>
    <row r="3747" spans="1:6" ht="45" customHeight="1">
      <c r="A3747" s="447">
        <v>96722</v>
      </c>
      <c r="B3747" s="448" t="s">
        <v>18460</v>
      </c>
      <c r="C3747" s="449" t="s">
        <v>2572</v>
      </c>
      <c r="D3747" s="450">
        <v>17.11</v>
      </c>
      <c r="E3747" s="450">
        <v>6.48</v>
      </c>
      <c r="F3747" s="450" t="s">
        <v>18461</v>
      </c>
    </row>
    <row r="3748" spans="1:6" ht="45" customHeight="1">
      <c r="A3748" s="447">
        <v>96723</v>
      </c>
      <c r="B3748" s="448" t="s">
        <v>18462</v>
      </c>
      <c r="C3748" s="449" t="s">
        <v>2572</v>
      </c>
      <c r="D3748" s="450">
        <v>23.86</v>
      </c>
      <c r="E3748" s="450">
        <v>6.46</v>
      </c>
      <c r="F3748" s="450" t="s">
        <v>18463</v>
      </c>
    </row>
    <row r="3749" spans="1:6" ht="45" customHeight="1">
      <c r="A3749" s="447">
        <v>96724</v>
      </c>
      <c r="B3749" s="448" t="s">
        <v>18464</v>
      </c>
      <c r="C3749" s="449" t="s">
        <v>2572</v>
      </c>
      <c r="D3749" s="450">
        <v>38.92</v>
      </c>
      <c r="E3749" s="450">
        <v>10.65</v>
      </c>
      <c r="F3749" s="450" t="s">
        <v>15216</v>
      </c>
    </row>
    <row r="3750" spans="1:6" ht="45" customHeight="1">
      <c r="A3750" s="447">
        <v>96725</v>
      </c>
      <c r="B3750" s="448" t="s">
        <v>18465</v>
      </c>
      <c r="C3750" s="449" t="s">
        <v>2572</v>
      </c>
      <c r="D3750" s="450">
        <v>52.97</v>
      </c>
      <c r="E3750" s="450">
        <v>10.64</v>
      </c>
      <c r="F3750" s="450" t="s">
        <v>18466</v>
      </c>
    </row>
    <row r="3751" spans="1:6" ht="45" customHeight="1">
      <c r="A3751" s="447">
        <v>96726</v>
      </c>
      <c r="B3751" s="448" t="s">
        <v>18467</v>
      </c>
      <c r="C3751" s="449" t="s">
        <v>2572</v>
      </c>
      <c r="D3751" s="450">
        <v>86.76</v>
      </c>
      <c r="E3751" s="450">
        <v>16.66</v>
      </c>
      <c r="F3751" s="450" t="s">
        <v>18468</v>
      </c>
    </row>
    <row r="3752" spans="1:6" ht="45" customHeight="1">
      <c r="A3752" s="447">
        <v>96727</v>
      </c>
      <c r="B3752" s="448" t="s">
        <v>18469</v>
      </c>
      <c r="C3752" s="449" t="s">
        <v>2572</v>
      </c>
      <c r="D3752" s="450">
        <v>5.8100000000000005</v>
      </c>
      <c r="E3752" s="450">
        <v>4.01</v>
      </c>
      <c r="F3752" s="450" t="s">
        <v>14492</v>
      </c>
    </row>
    <row r="3753" spans="1:6" ht="45" customHeight="1">
      <c r="A3753" s="447">
        <v>96728</v>
      </c>
      <c r="B3753" s="448" t="s">
        <v>18470</v>
      </c>
      <c r="C3753" s="449" t="s">
        <v>2572</v>
      </c>
      <c r="D3753" s="450">
        <v>7.3800000000000008</v>
      </c>
      <c r="E3753" s="450">
        <v>4</v>
      </c>
      <c r="F3753" s="450" t="s">
        <v>18471</v>
      </c>
    </row>
    <row r="3754" spans="1:6" ht="45" customHeight="1">
      <c r="A3754" s="447">
        <v>96729</v>
      </c>
      <c r="B3754" s="448" t="s">
        <v>18472</v>
      </c>
      <c r="C3754" s="449" t="s">
        <v>2572</v>
      </c>
      <c r="D3754" s="450">
        <v>11.690000000000001</v>
      </c>
      <c r="E3754" s="450">
        <v>5.1100000000000003</v>
      </c>
      <c r="F3754" s="450" t="s">
        <v>12335</v>
      </c>
    </row>
    <row r="3755" spans="1:6" ht="45" customHeight="1">
      <c r="A3755" s="447">
        <v>96730</v>
      </c>
      <c r="B3755" s="448" t="s">
        <v>18473</v>
      </c>
      <c r="C3755" s="449" t="s">
        <v>2572</v>
      </c>
      <c r="D3755" s="450">
        <v>15.48</v>
      </c>
      <c r="E3755" s="450">
        <v>5.09</v>
      </c>
      <c r="F3755" s="450" t="s">
        <v>11409</v>
      </c>
    </row>
    <row r="3756" spans="1:6" ht="45" customHeight="1">
      <c r="A3756" s="447">
        <v>96731</v>
      </c>
      <c r="B3756" s="448" t="s">
        <v>18474</v>
      </c>
      <c r="C3756" s="449" t="s">
        <v>2572</v>
      </c>
      <c r="D3756" s="450">
        <v>22.509999999999998</v>
      </c>
      <c r="E3756" s="450">
        <v>7.74</v>
      </c>
      <c r="F3756" s="450" t="s">
        <v>13929</v>
      </c>
    </row>
    <row r="3757" spans="1:6" ht="45" customHeight="1">
      <c r="A3757" s="447">
        <v>96732</v>
      </c>
      <c r="B3757" s="448" t="s">
        <v>18475</v>
      </c>
      <c r="C3757" s="449" t="s">
        <v>2572</v>
      </c>
      <c r="D3757" s="450">
        <v>28.91</v>
      </c>
      <c r="E3757" s="450">
        <v>7.73</v>
      </c>
      <c r="F3757" s="450" t="s">
        <v>14186</v>
      </c>
    </row>
    <row r="3758" spans="1:6" ht="45" customHeight="1">
      <c r="A3758" s="447">
        <v>96733</v>
      </c>
      <c r="B3758" s="448" t="s">
        <v>18476</v>
      </c>
      <c r="C3758" s="449" t="s">
        <v>2572</v>
      </c>
      <c r="D3758" s="450">
        <v>53.830000000000005</v>
      </c>
      <c r="E3758" s="450">
        <v>12.76</v>
      </c>
      <c r="F3758" s="450" t="s">
        <v>18477</v>
      </c>
    </row>
    <row r="3759" spans="1:6" ht="45" customHeight="1">
      <c r="A3759" s="447">
        <v>96734</v>
      </c>
      <c r="B3759" s="448" t="s">
        <v>18478</v>
      </c>
      <c r="C3759" s="449" t="s">
        <v>2572</v>
      </c>
      <c r="D3759" s="450">
        <v>77.37</v>
      </c>
      <c r="E3759" s="450">
        <v>12.75</v>
      </c>
      <c r="F3759" s="450" t="s">
        <v>18479</v>
      </c>
    </row>
    <row r="3760" spans="1:6" ht="45" customHeight="1">
      <c r="A3760" s="447">
        <v>96735</v>
      </c>
      <c r="B3760" s="448" t="s">
        <v>18480</v>
      </c>
      <c r="C3760" s="449" t="s">
        <v>2572</v>
      </c>
      <c r="D3760" s="450">
        <v>99.15</v>
      </c>
      <c r="E3760" s="450">
        <v>19.989999999999998</v>
      </c>
      <c r="F3760" s="450" t="s">
        <v>18481</v>
      </c>
    </row>
    <row r="3761" spans="1:6">
      <c r="A3761" s="442"/>
      <c r="B3761" s="538" t="s">
        <v>20994</v>
      </c>
      <c r="C3761" s="451"/>
      <c r="D3761" s="452" t="s">
        <v>2587</v>
      </c>
      <c r="E3761" s="452" t="s">
        <v>2587</v>
      </c>
      <c r="F3761" s="452"/>
    </row>
    <row r="3762" spans="1:6" ht="30" customHeight="1">
      <c r="A3762" s="447">
        <v>96637</v>
      </c>
      <c r="B3762" s="448" t="s">
        <v>19093</v>
      </c>
      <c r="C3762" s="449" t="s">
        <v>2570</v>
      </c>
      <c r="D3762" s="450">
        <v>3.9699999999999998</v>
      </c>
      <c r="E3762" s="450">
        <v>6.63</v>
      </c>
      <c r="F3762" s="450" t="s">
        <v>12957</v>
      </c>
    </row>
    <row r="3763" spans="1:6" ht="30" customHeight="1">
      <c r="A3763" s="447">
        <v>96638</v>
      </c>
      <c r="B3763" s="448" t="s">
        <v>19094</v>
      </c>
      <c r="C3763" s="449" t="s">
        <v>2570</v>
      </c>
      <c r="D3763" s="450">
        <v>3.6800000000000006</v>
      </c>
      <c r="E3763" s="450">
        <v>6.63</v>
      </c>
      <c r="F3763" s="450" t="s">
        <v>11353</v>
      </c>
    </row>
    <row r="3764" spans="1:6" ht="30" customHeight="1">
      <c r="A3764" s="447">
        <v>96639</v>
      </c>
      <c r="B3764" s="448" t="s">
        <v>19095</v>
      </c>
      <c r="C3764" s="449" t="s">
        <v>2570</v>
      </c>
      <c r="D3764" s="450">
        <v>2.83</v>
      </c>
      <c r="E3764" s="450">
        <v>4.47</v>
      </c>
      <c r="F3764" s="450" t="s">
        <v>18433</v>
      </c>
    </row>
    <row r="3765" spans="1:6" ht="30" customHeight="1">
      <c r="A3765" s="447">
        <v>96640</v>
      </c>
      <c r="B3765" s="448" t="s">
        <v>19096</v>
      </c>
      <c r="C3765" s="449" t="s">
        <v>2570</v>
      </c>
      <c r="D3765" s="450">
        <v>11.07</v>
      </c>
      <c r="E3765" s="450">
        <v>4.38</v>
      </c>
      <c r="F3765" s="450" t="s">
        <v>11818</v>
      </c>
    </row>
    <row r="3766" spans="1:6" ht="30" customHeight="1">
      <c r="A3766" s="447">
        <v>96641</v>
      </c>
      <c r="B3766" s="448" t="s">
        <v>19097</v>
      </c>
      <c r="C3766" s="449" t="s">
        <v>2570</v>
      </c>
      <c r="D3766" s="450">
        <v>8.1399999999999988</v>
      </c>
      <c r="E3766" s="450">
        <v>4.4000000000000004</v>
      </c>
      <c r="F3766" s="450" t="s">
        <v>12237</v>
      </c>
    </row>
    <row r="3767" spans="1:6" ht="30" customHeight="1">
      <c r="A3767" s="447">
        <v>96642</v>
      </c>
      <c r="B3767" s="448" t="s">
        <v>19098</v>
      </c>
      <c r="C3767" s="449" t="s">
        <v>2570</v>
      </c>
      <c r="D3767" s="450">
        <v>5.2200000000000006</v>
      </c>
      <c r="E3767" s="450">
        <v>8.85</v>
      </c>
      <c r="F3767" s="450" t="s">
        <v>13647</v>
      </c>
    </row>
    <row r="3768" spans="1:6" ht="30" customHeight="1">
      <c r="A3768" s="447">
        <v>96643</v>
      </c>
      <c r="B3768" s="448" t="s">
        <v>19099</v>
      </c>
      <c r="C3768" s="449" t="s">
        <v>2570</v>
      </c>
      <c r="D3768" s="450">
        <v>22.36</v>
      </c>
      <c r="E3768" s="450">
        <v>8.76</v>
      </c>
      <c r="F3768" s="450" t="s">
        <v>19100</v>
      </c>
    </row>
    <row r="3769" spans="1:6" ht="30" customHeight="1">
      <c r="A3769" s="447">
        <v>96650</v>
      </c>
      <c r="B3769" s="448" t="s">
        <v>19101</v>
      </c>
      <c r="C3769" s="449" t="s">
        <v>2570</v>
      </c>
      <c r="D3769" s="450">
        <v>3.1400000000000006</v>
      </c>
      <c r="E3769" s="450">
        <v>4.55</v>
      </c>
      <c r="F3769" s="450" t="s">
        <v>13713</v>
      </c>
    </row>
    <row r="3770" spans="1:6" ht="30" customHeight="1">
      <c r="A3770" s="447">
        <v>96651</v>
      </c>
      <c r="B3770" s="448" t="s">
        <v>19102</v>
      </c>
      <c r="C3770" s="449" t="s">
        <v>2570</v>
      </c>
      <c r="D3770" s="450">
        <v>2.8400000000000007</v>
      </c>
      <c r="E3770" s="450">
        <v>4.5599999999999996</v>
      </c>
      <c r="F3770" s="450" t="s">
        <v>14832</v>
      </c>
    </row>
    <row r="3771" spans="1:6" ht="30" customHeight="1">
      <c r="A3771" s="447">
        <v>96652</v>
      </c>
      <c r="B3771" s="448" t="s">
        <v>19103</v>
      </c>
      <c r="C3771" s="449" t="s">
        <v>2570</v>
      </c>
      <c r="D3771" s="450">
        <v>5.73</v>
      </c>
      <c r="E3771" s="450">
        <v>9.24</v>
      </c>
      <c r="F3771" s="450" t="s">
        <v>14652</v>
      </c>
    </row>
    <row r="3772" spans="1:6" ht="30" customHeight="1">
      <c r="A3772" s="447">
        <v>96653</v>
      </c>
      <c r="B3772" s="448" t="s">
        <v>19104</v>
      </c>
      <c r="C3772" s="449" t="s">
        <v>2570</v>
      </c>
      <c r="D3772" s="450">
        <v>5.6899999999999995</v>
      </c>
      <c r="E3772" s="450">
        <v>9.24</v>
      </c>
      <c r="F3772" s="450" t="s">
        <v>17828</v>
      </c>
    </row>
    <row r="3773" spans="1:6" ht="30" customHeight="1">
      <c r="A3773" s="447">
        <v>96654</v>
      </c>
      <c r="B3773" s="448" t="s">
        <v>19105</v>
      </c>
      <c r="C3773" s="449" t="s">
        <v>2570</v>
      </c>
      <c r="D3773" s="450">
        <v>9.99</v>
      </c>
      <c r="E3773" s="450">
        <v>14.51</v>
      </c>
      <c r="F3773" s="450" t="s">
        <v>15520</v>
      </c>
    </row>
    <row r="3774" spans="1:6" ht="30" customHeight="1">
      <c r="A3774" s="447">
        <v>96655</v>
      </c>
      <c r="B3774" s="448" t="s">
        <v>19106</v>
      </c>
      <c r="C3774" s="449" t="s">
        <v>2570</v>
      </c>
      <c r="D3774" s="450">
        <v>9.67</v>
      </c>
      <c r="E3774" s="450">
        <v>14.51</v>
      </c>
      <c r="F3774" s="450" t="s">
        <v>12147</v>
      </c>
    </row>
    <row r="3775" spans="1:6" ht="30" customHeight="1">
      <c r="A3775" s="447">
        <v>96656</v>
      </c>
      <c r="B3775" s="448" t="s">
        <v>19107</v>
      </c>
      <c r="C3775" s="449" t="s">
        <v>2570</v>
      </c>
      <c r="D3775" s="450">
        <v>2.2999999999999998</v>
      </c>
      <c r="E3775" s="450">
        <v>3.08</v>
      </c>
      <c r="F3775" s="450" t="s">
        <v>17721</v>
      </c>
    </row>
    <row r="3776" spans="1:6" ht="30" customHeight="1">
      <c r="A3776" s="447">
        <v>96657</v>
      </c>
      <c r="B3776" s="448" t="s">
        <v>19108</v>
      </c>
      <c r="C3776" s="449" t="s">
        <v>2570</v>
      </c>
      <c r="D3776" s="450">
        <v>10.549999999999999</v>
      </c>
      <c r="E3776" s="450">
        <v>2.98</v>
      </c>
      <c r="F3776" s="450" t="s">
        <v>18677</v>
      </c>
    </row>
    <row r="3777" spans="1:6" ht="30" customHeight="1">
      <c r="A3777" s="447">
        <v>96658</v>
      </c>
      <c r="B3777" s="448" t="s">
        <v>19109</v>
      </c>
      <c r="C3777" s="449" t="s">
        <v>2570</v>
      </c>
      <c r="D3777" s="450">
        <v>7.6199999999999992</v>
      </c>
      <c r="E3777" s="450">
        <v>3</v>
      </c>
      <c r="F3777" s="450" t="s">
        <v>18721</v>
      </c>
    </row>
    <row r="3778" spans="1:6" ht="30" customHeight="1">
      <c r="A3778" s="447">
        <v>96659</v>
      </c>
      <c r="B3778" s="448" t="s">
        <v>19110</v>
      </c>
      <c r="C3778" s="449" t="s">
        <v>2570</v>
      </c>
      <c r="D3778" s="450">
        <v>3.8899999999999997</v>
      </c>
      <c r="E3778" s="450">
        <v>6.19</v>
      </c>
      <c r="F3778" s="450" t="s">
        <v>17416</v>
      </c>
    </row>
    <row r="3779" spans="1:6" ht="30" customHeight="1">
      <c r="A3779" s="447">
        <v>96660</v>
      </c>
      <c r="B3779" s="448" t="s">
        <v>19111</v>
      </c>
      <c r="C3779" s="449" t="s">
        <v>2570</v>
      </c>
      <c r="D3779" s="450">
        <v>17.57</v>
      </c>
      <c r="E3779" s="450">
        <v>6.09</v>
      </c>
      <c r="F3779" s="450" t="s">
        <v>19112</v>
      </c>
    </row>
    <row r="3780" spans="1:6" ht="30" customHeight="1">
      <c r="A3780" s="447">
        <v>96661</v>
      </c>
      <c r="B3780" s="448" t="s">
        <v>19113</v>
      </c>
      <c r="C3780" s="449" t="s">
        <v>2570</v>
      </c>
      <c r="D3780" s="450">
        <v>13.080000000000002</v>
      </c>
      <c r="E3780" s="450">
        <v>6.11</v>
      </c>
      <c r="F3780" s="450" t="s">
        <v>12652</v>
      </c>
    </row>
    <row r="3781" spans="1:6" ht="30" customHeight="1">
      <c r="A3781" s="447">
        <v>96662</v>
      </c>
      <c r="B3781" s="448" t="s">
        <v>19114</v>
      </c>
      <c r="C3781" s="449" t="s">
        <v>2570</v>
      </c>
      <c r="D3781" s="450">
        <v>4.0500000000000007</v>
      </c>
      <c r="E3781" s="450">
        <v>6.18</v>
      </c>
      <c r="F3781" s="450" t="s">
        <v>19115</v>
      </c>
    </row>
    <row r="3782" spans="1:6" ht="30" customHeight="1">
      <c r="A3782" s="447">
        <v>96663</v>
      </c>
      <c r="B3782" s="448" t="s">
        <v>19116</v>
      </c>
      <c r="C3782" s="449" t="s">
        <v>2570</v>
      </c>
      <c r="D3782" s="450">
        <v>7.9300000000000015</v>
      </c>
      <c r="E3782" s="450">
        <v>9.69</v>
      </c>
      <c r="F3782" s="450" t="s">
        <v>15999</v>
      </c>
    </row>
    <row r="3783" spans="1:6" ht="30" customHeight="1">
      <c r="A3783" s="447">
        <v>96664</v>
      </c>
      <c r="B3783" s="448" t="s">
        <v>19117</v>
      </c>
      <c r="C3783" s="449" t="s">
        <v>2570</v>
      </c>
      <c r="D3783" s="450">
        <v>8.8999999999999986</v>
      </c>
      <c r="E3783" s="450">
        <v>9.68</v>
      </c>
      <c r="F3783" s="450" t="s">
        <v>16266</v>
      </c>
    </row>
    <row r="3784" spans="1:6" ht="30" customHeight="1">
      <c r="A3784" s="447">
        <v>96665</v>
      </c>
      <c r="B3784" s="448" t="s">
        <v>19118</v>
      </c>
      <c r="C3784" s="449" t="s">
        <v>2570</v>
      </c>
      <c r="D3784" s="450">
        <v>4.17</v>
      </c>
      <c r="E3784" s="450">
        <v>6</v>
      </c>
      <c r="F3784" s="450" t="s">
        <v>19119</v>
      </c>
    </row>
    <row r="3785" spans="1:6" ht="30" customHeight="1">
      <c r="A3785" s="447">
        <v>96666</v>
      </c>
      <c r="B3785" s="448" t="s">
        <v>19120</v>
      </c>
      <c r="C3785" s="449" t="s">
        <v>2570</v>
      </c>
      <c r="D3785" s="450">
        <v>7.8099999999999987</v>
      </c>
      <c r="E3785" s="450">
        <v>12.21</v>
      </c>
      <c r="F3785" s="450" t="s">
        <v>11829</v>
      </c>
    </row>
    <row r="3786" spans="1:6" ht="30" customHeight="1">
      <c r="A3786" s="447">
        <v>96667</v>
      </c>
      <c r="B3786" s="448" t="s">
        <v>19121</v>
      </c>
      <c r="C3786" s="449" t="s">
        <v>2570</v>
      </c>
      <c r="D3786" s="450">
        <v>14.7</v>
      </c>
      <c r="E3786" s="450">
        <v>19.3</v>
      </c>
      <c r="F3786" s="450" t="s">
        <v>19122</v>
      </c>
    </row>
    <row r="3787" spans="1:6" ht="30" customHeight="1">
      <c r="A3787" s="447">
        <v>96684</v>
      </c>
      <c r="B3787" s="448" t="s">
        <v>19123</v>
      </c>
      <c r="C3787" s="449" t="s">
        <v>2570</v>
      </c>
      <c r="D3787" s="450">
        <v>2.02</v>
      </c>
      <c r="E3787" s="450">
        <v>1.31</v>
      </c>
      <c r="F3787" s="450" t="s">
        <v>13597</v>
      </c>
    </row>
    <row r="3788" spans="1:6" ht="30" customHeight="1">
      <c r="A3788" s="447">
        <v>96685</v>
      </c>
      <c r="B3788" s="448" t="s">
        <v>19124</v>
      </c>
      <c r="C3788" s="449" t="s">
        <v>2570</v>
      </c>
      <c r="D3788" s="450">
        <v>1.73</v>
      </c>
      <c r="E3788" s="450">
        <v>1.31</v>
      </c>
      <c r="F3788" s="450" t="s">
        <v>13054</v>
      </c>
    </row>
    <row r="3789" spans="1:6" ht="30" customHeight="1">
      <c r="A3789" s="447">
        <v>96686</v>
      </c>
      <c r="B3789" s="448" t="s">
        <v>19125</v>
      </c>
      <c r="C3789" s="449" t="s">
        <v>2570</v>
      </c>
      <c r="D3789" s="450">
        <v>3.0900000000000007</v>
      </c>
      <c r="E3789" s="450">
        <v>1.89</v>
      </c>
      <c r="F3789" s="450" t="s">
        <v>11887</v>
      </c>
    </row>
    <row r="3790" spans="1:6" ht="30" customHeight="1">
      <c r="A3790" s="447">
        <v>96687</v>
      </c>
      <c r="B3790" s="448" t="s">
        <v>19126</v>
      </c>
      <c r="C3790" s="449" t="s">
        <v>2570</v>
      </c>
      <c r="D3790" s="450">
        <v>3.0500000000000007</v>
      </c>
      <c r="E3790" s="450">
        <v>1.89</v>
      </c>
      <c r="F3790" s="450" t="s">
        <v>13842</v>
      </c>
    </row>
    <row r="3791" spans="1:6" ht="30" customHeight="1">
      <c r="A3791" s="447">
        <v>96688</v>
      </c>
      <c r="B3791" s="448" t="s">
        <v>19127</v>
      </c>
      <c r="C3791" s="449" t="s">
        <v>2570</v>
      </c>
      <c r="D3791" s="450">
        <v>5.59</v>
      </c>
      <c r="E3791" s="450">
        <v>2.76</v>
      </c>
      <c r="F3791" s="450" t="s">
        <v>15083</v>
      </c>
    </row>
    <row r="3792" spans="1:6" ht="30" customHeight="1">
      <c r="A3792" s="447">
        <v>96689</v>
      </c>
      <c r="B3792" s="448" t="s">
        <v>19128</v>
      </c>
      <c r="C3792" s="449" t="s">
        <v>2570</v>
      </c>
      <c r="D3792" s="450">
        <v>5.27</v>
      </c>
      <c r="E3792" s="450">
        <v>2.76</v>
      </c>
      <c r="F3792" s="450" t="s">
        <v>19129</v>
      </c>
    </row>
    <row r="3793" spans="1:6" ht="30" customHeight="1">
      <c r="A3793" s="447">
        <v>96690</v>
      </c>
      <c r="B3793" s="448" t="s">
        <v>19130</v>
      </c>
      <c r="C3793" s="449" t="s">
        <v>2570</v>
      </c>
      <c r="D3793" s="450">
        <v>11.02</v>
      </c>
      <c r="E3793" s="450">
        <v>4.05</v>
      </c>
      <c r="F3793" s="450" t="s">
        <v>12750</v>
      </c>
    </row>
    <row r="3794" spans="1:6" ht="30" customHeight="1">
      <c r="A3794" s="447">
        <v>96691</v>
      </c>
      <c r="B3794" s="448" t="s">
        <v>19131</v>
      </c>
      <c r="C3794" s="449" t="s">
        <v>2570</v>
      </c>
      <c r="D3794" s="450">
        <v>11.46</v>
      </c>
      <c r="E3794" s="450">
        <v>4.05</v>
      </c>
      <c r="F3794" s="450" t="s">
        <v>19132</v>
      </c>
    </row>
    <row r="3795" spans="1:6" ht="30" customHeight="1">
      <c r="A3795" s="447">
        <v>96692</v>
      </c>
      <c r="B3795" s="448" t="s">
        <v>19133</v>
      </c>
      <c r="C3795" s="449" t="s">
        <v>2570</v>
      </c>
      <c r="D3795" s="450">
        <v>16.649999999999999</v>
      </c>
      <c r="E3795" s="450">
        <v>6.19</v>
      </c>
      <c r="F3795" s="450" t="s">
        <v>13828</v>
      </c>
    </row>
    <row r="3796" spans="1:6" ht="30" customHeight="1">
      <c r="A3796" s="447">
        <v>96693</v>
      </c>
      <c r="B3796" s="448" t="s">
        <v>19134</v>
      </c>
      <c r="C3796" s="449" t="s">
        <v>2570</v>
      </c>
      <c r="D3796" s="450">
        <v>15.57</v>
      </c>
      <c r="E3796" s="450">
        <v>6.2</v>
      </c>
      <c r="F3796" s="450" t="s">
        <v>12142</v>
      </c>
    </row>
    <row r="3797" spans="1:6" ht="30" customHeight="1">
      <c r="A3797" s="447">
        <v>96694</v>
      </c>
      <c r="B3797" s="448" t="s">
        <v>19135</v>
      </c>
      <c r="C3797" s="449" t="s">
        <v>2570</v>
      </c>
      <c r="D3797" s="450">
        <v>39.450000000000003</v>
      </c>
      <c r="E3797" s="450">
        <v>8.58</v>
      </c>
      <c r="F3797" s="450" t="s">
        <v>19136</v>
      </c>
    </row>
    <row r="3798" spans="1:6" ht="30" customHeight="1">
      <c r="A3798" s="447">
        <v>96695</v>
      </c>
      <c r="B3798" s="448" t="s">
        <v>19137</v>
      </c>
      <c r="C3798" s="449" t="s">
        <v>2570</v>
      </c>
      <c r="D3798" s="450">
        <v>38.190000000000005</v>
      </c>
      <c r="E3798" s="450">
        <v>8.58</v>
      </c>
      <c r="F3798" s="450" t="s">
        <v>13958</v>
      </c>
    </row>
    <row r="3799" spans="1:6" ht="30" customHeight="1">
      <c r="A3799" s="447">
        <v>96696</v>
      </c>
      <c r="B3799" s="448" t="s">
        <v>19138</v>
      </c>
      <c r="C3799" s="449" t="s">
        <v>2570</v>
      </c>
      <c r="D3799" s="450">
        <v>59.8</v>
      </c>
      <c r="E3799" s="450">
        <v>12.2</v>
      </c>
      <c r="F3799" s="450" t="s">
        <v>19139</v>
      </c>
    </row>
    <row r="3800" spans="1:6" ht="30" customHeight="1">
      <c r="A3800" s="447">
        <v>96697</v>
      </c>
      <c r="B3800" s="448" t="s">
        <v>19140</v>
      </c>
      <c r="C3800" s="449" t="s">
        <v>2570</v>
      </c>
      <c r="D3800" s="450">
        <v>89.61</v>
      </c>
      <c r="E3800" s="450">
        <v>18.03</v>
      </c>
      <c r="F3800" s="450" t="s">
        <v>19141</v>
      </c>
    </row>
    <row r="3801" spans="1:6" ht="30" customHeight="1">
      <c r="A3801" s="447">
        <v>96698</v>
      </c>
      <c r="B3801" s="448" t="s">
        <v>19142</v>
      </c>
      <c r="C3801" s="449" t="s">
        <v>2570</v>
      </c>
      <c r="D3801" s="450">
        <v>1.6</v>
      </c>
      <c r="E3801" s="450">
        <v>0.87</v>
      </c>
      <c r="F3801" s="450" t="s">
        <v>12950</v>
      </c>
    </row>
    <row r="3802" spans="1:6" ht="30" customHeight="1">
      <c r="A3802" s="447">
        <v>96699</v>
      </c>
      <c r="B3802" s="448" t="s">
        <v>19143</v>
      </c>
      <c r="C3802" s="449" t="s">
        <v>2570</v>
      </c>
      <c r="D3802" s="450">
        <v>9.7899999999999991</v>
      </c>
      <c r="E3802" s="450">
        <v>0.83</v>
      </c>
      <c r="F3802" s="450" t="s">
        <v>18721</v>
      </c>
    </row>
    <row r="3803" spans="1:6" ht="30" customHeight="1">
      <c r="A3803" s="447">
        <v>96700</v>
      </c>
      <c r="B3803" s="448" t="s">
        <v>19144</v>
      </c>
      <c r="C3803" s="449" t="s">
        <v>2570</v>
      </c>
      <c r="D3803" s="450">
        <v>6.87</v>
      </c>
      <c r="E3803" s="450">
        <v>0.84</v>
      </c>
      <c r="F3803" s="450" t="s">
        <v>17757</v>
      </c>
    </row>
    <row r="3804" spans="1:6" ht="30" customHeight="1">
      <c r="A3804" s="447">
        <v>96701</v>
      </c>
      <c r="B3804" s="448" t="s">
        <v>19145</v>
      </c>
      <c r="C3804" s="449" t="s">
        <v>2570</v>
      </c>
      <c r="D3804" s="450">
        <v>2.15</v>
      </c>
      <c r="E3804" s="450">
        <v>1.27</v>
      </c>
      <c r="F3804" s="450" t="s">
        <v>11826</v>
      </c>
    </row>
    <row r="3805" spans="1:6" ht="30" customHeight="1">
      <c r="A3805" s="447">
        <v>96702</v>
      </c>
      <c r="B3805" s="448" t="s">
        <v>19146</v>
      </c>
      <c r="C3805" s="449" t="s">
        <v>2570</v>
      </c>
      <c r="D3805" s="450">
        <v>2.2999999999999998</v>
      </c>
      <c r="E3805" s="450">
        <v>1.27</v>
      </c>
      <c r="F3805" s="450" t="s">
        <v>19147</v>
      </c>
    </row>
    <row r="3806" spans="1:6" ht="30" customHeight="1">
      <c r="A3806" s="447">
        <v>96703</v>
      </c>
      <c r="B3806" s="448" t="s">
        <v>19148</v>
      </c>
      <c r="C3806" s="449" t="s">
        <v>2570</v>
      </c>
      <c r="D3806" s="450">
        <v>5.0199999999999996</v>
      </c>
      <c r="E3806" s="450">
        <v>1.82</v>
      </c>
      <c r="F3806" s="450" t="s">
        <v>12371</v>
      </c>
    </row>
    <row r="3807" spans="1:6" ht="30" customHeight="1">
      <c r="A3807" s="447">
        <v>96704</v>
      </c>
      <c r="B3807" s="448" t="s">
        <v>19149</v>
      </c>
      <c r="C3807" s="449" t="s">
        <v>2570</v>
      </c>
      <c r="D3807" s="450">
        <v>5.9799999999999995</v>
      </c>
      <c r="E3807" s="450">
        <v>1.82</v>
      </c>
      <c r="F3807" s="450" t="s">
        <v>12206</v>
      </c>
    </row>
    <row r="3808" spans="1:6" ht="30" customHeight="1">
      <c r="A3808" s="447">
        <v>96705</v>
      </c>
      <c r="B3808" s="448" t="s">
        <v>19150</v>
      </c>
      <c r="C3808" s="449" t="s">
        <v>2570</v>
      </c>
      <c r="D3808" s="450">
        <v>7.5799999999999992</v>
      </c>
      <c r="E3808" s="450">
        <v>2.71</v>
      </c>
      <c r="F3808" s="450" t="s">
        <v>17402</v>
      </c>
    </row>
    <row r="3809" spans="1:6" ht="30" customHeight="1">
      <c r="A3809" s="447">
        <v>96706</v>
      </c>
      <c r="B3809" s="448" t="s">
        <v>19151</v>
      </c>
      <c r="C3809" s="449" t="s">
        <v>2570</v>
      </c>
      <c r="D3809" s="450">
        <v>11.34</v>
      </c>
      <c r="E3809" s="450">
        <v>4.16</v>
      </c>
      <c r="F3809" s="450" t="s">
        <v>14134</v>
      </c>
    </row>
    <row r="3810" spans="1:6" ht="30" customHeight="1">
      <c r="A3810" s="447">
        <v>96707</v>
      </c>
      <c r="B3810" s="448" t="s">
        <v>19152</v>
      </c>
      <c r="C3810" s="449" t="s">
        <v>2570</v>
      </c>
      <c r="D3810" s="450">
        <v>25.23</v>
      </c>
      <c r="E3810" s="450">
        <v>5.73</v>
      </c>
      <c r="F3810" s="450" t="s">
        <v>13214</v>
      </c>
    </row>
    <row r="3811" spans="1:6" ht="30" customHeight="1">
      <c r="A3811" s="447">
        <v>96708</v>
      </c>
      <c r="B3811" s="448" t="s">
        <v>19153</v>
      </c>
      <c r="C3811" s="449" t="s">
        <v>2570</v>
      </c>
      <c r="D3811" s="450">
        <v>40.309999999999995</v>
      </c>
      <c r="E3811" s="450">
        <v>8.1300000000000008</v>
      </c>
      <c r="F3811" s="450" t="s">
        <v>19154</v>
      </c>
    </row>
    <row r="3812" spans="1:6" ht="30" customHeight="1">
      <c r="A3812" s="447">
        <v>96709</v>
      </c>
      <c r="B3812" s="448" t="s">
        <v>19155</v>
      </c>
      <c r="C3812" s="449" t="s">
        <v>2570</v>
      </c>
      <c r="D3812" s="450">
        <v>64.13</v>
      </c>
      <c r="E3812" s="450">
        <v>12.03</v>
      </c>
      <c r="F3812" s="450" t="s">
        <v>19156</v>
      </c>
    </row>
    <row r="3813" spans="1:6" ht="30" customHeight="1">
      <c r="A3813" s="447">
        <v>96710</v>
      </c>
      <c r="B3813" s="448" t="s">
        <v>19157</v>
      </c>
      <c r="C3813" s="449" t="s">
        <v>2570</v>
      </c>
      <c r="D3813" s="450">
        <v>2.6399999999999997</v>
      </c>
      <c r="E3813" s="450">
        <v>1.75</v>
      </c>
      <c r="F3813" s="450" t="s">
        <v>11324</v>
      </c>
    </row>
    <row r="3814" spans="1:6" ht="30" customHeight="1">
      <c r="A3814" s="447">
        <v>96711</v>
      </c>
      <c r="B3814" s="448" t="s">
        <v>19158</v>
      </c>
      <c r="C3814" s="449" t="s">
        <v>2570</v>
      </c>
      <c r="D3814" s="450">
        <v>4.2100000000000009</v>
      </c>
      <c r="E3814" s="450">
        <v>2.5299999999999998</v>
      </c>
      <c r="F3814" s="450" t="s">
        <v>14649</v>
      </c>
    </row>
    <row r="3815" spans="1:6" ht="30" customHeight="1">
      <c r="A3815" s="447">
        <v>96712</v>
      </c>
      <c r="B3815" s="448" t="s">
        <v>19159</v>
      </c>
      <c r="C3815" s="449" t="s">
        <v>2570</v>
      </c>
      <c r="D3815" s="450">
        <v>8.7899999999999991</v>
      </c>
      <c r="E3815" s="450">
        <v>3.64</v>
      </c>
      <c r="F3815" s="450" t="s">
        <v>12454</v>
      </c>
    </row>
    <row r="3816" spans="1:6" ht="30" customHeight="1">
      <c r="A3816" s="447">
        <v>96713</v>
      </c>
      <c r="B3816" s="448" t="s">
        <v>19160</v>
      </c>
      <c r="C3816" s="449" t="s">
        <v>2570</v>
      </c>
      <c r="D3816" s="450">
        <v>11.969999999999999</v>
      </c>
      <c r="E3816" s="450">
        <v>5.44</v>
      </c>
      <c r="F3816" s="450" t="s">
        <v>19161</v>
      </c>
    </row>
    <row r="3817" spans="1:6" ht="30" customHeight="1">
      <c r="A3817" s="447">
        <v>96714</v>
      </c>
      <c r="B3817" s="448" t="s">
        <v>19162</v>
      </c>
      <c r="C3817" s="449" t="s">
        <v>2570</v>
      </c>
      <c r="D3817" s="450">
        <v>20.76</v>
      </c>
      <c r="E3817" s="450">
        <v>8.25</v>
      </c>
      <c r="F3817" s="450" t="s">
        <v>18625</v>
      </c>
    </row>
    <row r="3818" spans="1:6" ht="30" customHeight="1">
      <c r="A3818" s="447">
        <v>96715</v>
      </c>
      <c r="B3818" s="448" t="s">
        <v>19163</v>
      </c>
      <c r="C3818" s="449" t="s">
        <v>2570</v>
      </c>
      <c r="D3818" s="450">
        <v>41.23</v>
      </c>
      <c r="E3818" s="450">
        <v>11.46</v>
      </c>
      <c r="F3818" s="450" t="s">
        <v>19164</v>
      </c>
    </row>
    <row r="3819" spans="1:6" ht="30" customHeight="1">
      <c r="A3819" s="447">
        <v>96716</v>
      </c>
      <c r="B3819" s="448" t="s">
        <v>19165</v>
      </c>
      <c r="C3819" s="449" t="s">
        <v>2570</v>
      </c>
      <c r="D3819" s="450">
        <v>62.44</v>
      </c>
      <c r="E3819" s="450">
        <v>16.28</v>
      </c>
      <c r="F3819" s="450" t="s">
        <v>19166</v>
      </c>
    </row>
    <row r="3820" spans="1:6" ht="30" customHeight="1">
      <c r="A3820" s="447">
        <v>96717</v>
      </c>
      <c r="B3820" s="448" t="s">
        <v>19167</v>
      </c>
      <c r="C3820" s="449" t="s">
        <v>2570</v>
      </c>
      <c r="D3820" s="450">
        <v>99.19</v>
      </c>
      <c r="E3820" s="450">
        <v>24.06</v>
      </c>
      <c r="F3820" s="450" t="s">
        <v>19168</v>
      </c>
    </row>
    <row r="3821" spans="1:6" ht="45" customHeight="1">
      <c r="A3821" s="447">
        <v>96736</v>
      </c>
      <c r="B3821" s="448" t="s">
        <v>19169</v>
      </c>
      <c r="C3821" s="449" t="s">
        <v>2570</v>
      </c>
      <c r="D3821" s="450">
        <v>1.6599999999999997</v>
      </c>
      <c r="E3821" s="450">
        <v>2.48</v>
      </c>
      <c r="F3821" s="450" t="s">
        <v>11868</v>
      </c>
    </row>
    <row r="3822" spans="1:6" ht="45" customHeight="1">
      <c r="A3822" s="447">
        <v>96737</v>
      </c>
      <c r="B3822" s="448" t="s">
        <v>19170</v>
      </c>
      <c r="C3822" s="449" t="s">
        <v>2570</v>
      </c>
      <c r="D3822" s="450">
        <v>2.11</v>
      </c>
      <c r="E3822" s="450">
        <v>2.4700000000000002</v>
      </c>
      <c r="F3822" s="450" t="s">
        <v>13606</v>
      </c>
    </row>
    <row r="3823" spans="1:6" ht="45" customHeight="1">
      <c r="A3823" s="447">
        <v>96738</v>
      </c>
      <c r="B3823" s="448" t="s">
        <v>19171</v>
      </c>
      <c r="C3823" s="449" t="s">
        <v>2570</v>
      </c>
      <c r="D3823" s="450">
        <v>10.34</v>
      </c>
      <c r="E3823" s="450">
        <v>2.39</v>
      </c>
      <c r="F3823" s="450" t="s">
        <v>11565</v>
      </c>
    </row>
    <row r="3824" spans="1:6" ht="45" customHeight="1">
      <c r="A3824" s="447">
        <v>96739</v>
      </c>
      <c r="B3824" s="448" t="s">
        <v>19172</v>
      </c>
      <c r="C3824" s="449" t="s">
        <v>2570</v>
      </c>
      <c r="D3824" s="450">
        <v>2.75</v>
      </c>
      <c r="E3824" s="450">
        <v>3.16</v>
      </c>
      <c r="F3824" s="450" t="s">
        <v>13219</v>
      </c>
    </row>
    <row r="3825" spans="1:6" ht="45" customHeight="1">
      <c r="A3825" s="447">
        <v>96740</v>
      </c>
      <c r="B3825" s="448" t="s">
        <v>19173</v>
      </c>
      <c r="C3825" s="449" t="s">
        <v>2570</v>
      </c>
      <c r="D3825" s="450">
        <v>16.43</v>
      </c>
      <c r="E3825" s="450">
        <v>3.06</v>
      </c>
      <c r="F3825" s="450" t="s">
        <v>19174</v>
      </c>
    </row>
    <row r="3826" spans="1:6" ht="45" customHeight="1">
      <c r="A3826" s="447">
        <v>96741</v>
      </c>
      <c r="B3826" s="448" t="s">
        <v>19175</v>
      </c>
      <c r="C3826" s="449" t="s">
        <v>2570</v>
      </c>
      <c r="D3826" s="450">
        <v>5.4500000000000011</v>
      </c>
      <c r="E3826" s="450">
        <v>3.11</v>
      </c>
      <c r="F3826" s="450" t="s">
        <v>12930</v>
      </c>
    </row>
    <row r="3827" spans="1:6" ht="45" customHeight="1">
      <c r="A3827" s="447">
        <v>96742</v>
      </c>
      <c r="B3827" s="448" t="s">
        <v>19176</v>
      </c>
      <c r="C3827" s="449" t="s">
        <v>2570</v>
      </c>
      <c r="D3827" s="450">
        <v>8.3099999999999987</v>
      </c>
      <c r="E3827" s="450">
        <v>4.7</v>
      </c>
      <c r="F3827" s="450" t="s">
        <v>18583</v>
      </c>
    </row>
    <row r="3828" spans="1:6" ht="45" customHeight="1">
      <c r="A3828" s="447">
        <v>96743</v>
      </c>
      <c r="B3828" s="448" t="s">
        <v>19177</v>
      </c>
      <c r="C3828" s="449" t="s">
        <v>2570</v>
      </c>
      <c r="D3828" s="450">
        <v>11.55</v>
      </c>
      <c r="E3828" s="450">
        <v>4.68</v>
      </c>
      <c r="F3828" s="450" t="s">
        <v>19178</v>
      </c>
    </row>
    <row r="3829" spans="1:6" ht="45" customHeight="1">
      <c r="A3829" s="447">
        <v>96744</v>
      </c>
      <c r="B3829" s="448" t="s">
        <v>19179</v>
      </c>
      <c r="C3829" s="449" t="s">
        <v>2570</v>
      </c>
      <c r="D3829" s="450">
        <v>25.96</v>
      </c>
      <c r="E3829" s="450">
        <v>7.68</v>
      </c>
      <c r="F3829" s="450" t="s">
        <v>19180</v>
      </c>
    </row>
    <row r="3830" spans="1:6" ht="45" customHeight="1">
      <c r="A3830" s="447">
        <v>96745</v>
      </c>
      <c r="B3830" s="448" t="s">
        <v>19181</v>
      </c>
      <c r="C3830" s="449" t="s">
        <v>2570</v>
      </c>
      <c r="D3830" s="450">
        <v>40.129999999999995</v>
      </c>
      <c r="E3830" s="450">
        <v>7.66</v>
      </c>
      <c r="F3830" s="450" t="s">
        <v>15952</v>
      </c>
    </row>
    <row r="3831" spans="1:6" ht="45" customHeight="1">
      <c r="A3831" s="447">
        <v>96746</v>
      </c>
      <c r="B3831" s="448" t="s">
        <v>19182</v>
      </c>
      <c r="C3831" s="449" t="s">
        <v>2570</v>
      </c>
      <c r="D3831" s="450">
        <v>64.13000000000001</v>
      </c>
      <c r="E3831" s="450">
        <v>11.99</v>
      </c>
      <c r="F3831" s="450" t="s">
        <v>19183</v>
      </c>
    </row>
    <row r="3832" spans="1:6" ht="45" customHeight="1">
      <c r="A3832" s="447">
        <v>96747</v>
      </c>
      <c r="B3832" s="448" t="s">
        <v>19184</v>
      </c>
      <c r="C3832" s="449" t="s">
        <v>2570</v>
      </c>
      <c r="D3832" s="450">
        <v>2.2600000000000002</v>
      </c>
      <c r="E3832" s="450">
        <v>3.69</v>
      </c>
      <c r="F3832" s="450" t="s">
        <v>15156</v>
      </c>
    </row>
    <row r="3833" spans="1:6" ht="45" customHeight="1">
      <c r="A3833" s="447">
        <v>96748</v>
      </c>
      <c r="B3833" s="448" t="s">
        <v>19185</v>
      </c>
      <c r="C3833" s="449" t="s">
        <v>2570</v>
      </c>
      <c r="D3833" s="450">
        <v>2.84</v>
      </c>
      <c r="E3833" s="450">
        <v>3.67</v>
      </c>
      <c r="F3833" s="450" t="s">
        <v>12611</v>
      </c>
    </row>
    <row r="3834" spans="1:6" ht="45" customHeight="1">
      <c r="A3834" s="447">
        <v>96749</v>
      </c>
      <c r="B3834" s="448" t="s">
        <v>19186</v>
      </c>
      <c r="C3834" s="449" t="s">
        <v>2570</v>
      </c>
      <c r="D3834" s="450">
        <v>4.0600000000000005</v>
      </c>
      <c r="E3834" s="450">
        <v>4.67</v>
      </c>
      <c r="F3834" s="450" t="s">
        <v>19043</v>
      </c>
    </row>
    <row r="3835" spans="1:6" ht="45" customHeight="1">
      <c r="A3835" s="447">
        <v>96750</v>
      </c>
      <c r="B3835" s="448" t="s">
        <v>19187</v>
      </c>
      <c r="C3835" s="449" t="s">
        <v>2570</v>
      </c>
      <c r="D3835" s="450">
        <v>6.2700000000000005</v>
      </c>
      <c r="E3835" s="450">
        <v>4.6399999999999997</v>
      </c>
      <c r="F3835" s="450" t="s">
        <v>19060</v>
      </c>
    </row>
    <row r="3836" spans="1:6" ht="45" customHeight="1">
      <c r="A3836" s="447">
        <v>96751</v>
      </c>
      <c r="B3836" s="448" t="s">
        <v>19188</v>
      </c>
      <c r="C3836" s="449" t="s">
        <v>2570</v>
      </c>
      <c r="D3836" s="450">
        <v>12.13</v>
      </c>
      <c r="E3836" s="450">
        <v>6.99</v>
      </c>
      <c r="F3836" s="450" t="s">
        <v>11369</v>
      </c>
    </row>
    <row r="3837" spans="1:6" ht="45" customHeight="1">
      <c r="A3837" s="447">
        <v>96752</v>
      </c>
      <c r="B3837" s="448" t="s">
        <v>19189</v>
      </c>
      <c r="C3837" s="449" t="s">
        <v>2570</v>
      </c>
      <c r="D3837" s="450">
        <v>16.93</v>
      </c>
      <c r="E3837" s="450">
        <v>6.98</v>
      </c>
      <c r="F3837" s="450" t="s">
        <v>15575</v>
      </c>
    </row>
    <row r="3838" spans="1:6" ht="45" customHeight="1">
      <c r="A3838" s="447">
        <v>96753</v>
      </c>
      <c r="B3838" s="448" t="s">
        <v>19190</v>
      </c>
      <c r="C3838" s="449" t="s">
        <v>2570</v>
      </c>
      <c r="D3838" s="450">
        <v>40.56</v>
      </c>
      <c r="E3838" s="450">
        <v>11.48</v>
      </c>
      <c r="F3838" s="450" t="s">
        <v>19191</v>
      </c>
    </row>
    <row r="3839" spans="1:6" ht="45" customHeight="1">
      <c r="A3839" s="447">
        <v>96754</v>
      </c>
      <c r="B3839" s="448" t="s">
        <v>19192</v>
      </c>
      <c r="C3839" s="449" t="s">
        <v>2570</v>
      </c>
      <c r="D3839" s="450">
        <v>59.53</v>
      </c>
      <c r="E3839" s="450">
        <v>11.47</v>
      </c>
      <c r="F3839" s="450" t="s">
        <v>19193</v>
      </c>
    </row>
    <row r="3840" spans="1:6" ht="45" customHeight="1">
      <c r="A3840" s="447">
        <v>96755</v>
      </c>
      <c r="B3840" s="448" t="s">
        <v>19194</v>
      </c>
      <c r="C3840" s="449" t="s">
        <v>2570</v>
      </c>
      <c r="D3840" s="450">
        <v>89.600000000000009</v>
      </c>
      <c r="E3840" s="450">
        <v>17.989999999999998</v>
      </c>
      <c r="F3840" s="450" t="s">
        <v>19195</v>
      </c>
    </row>
    <row r="3841" spans="1:6" ht="45" customHeight="1">
      <c r="A3841" s="447">
        <v>96756</v>
      </c>
      <c r="B3841" s="448" t="s">
        <v>19196</v>
      </c>
      <c r="C3841" s="449" t="s">
        <v>2570</v>
      </c>
      <c r="D3841" s="450">
        <v>5.19</v>
      </c>
      <c r="E3841" s="450">
        <v>4.8600000000000003</v>
      </c>
      <c r="F3841" s="450" t="s">
        <v>12477</v>
      </c>
    </row>
    <row r="3842" spans="1:6" ht="45" customHeight="1">
      <c r="A3842" s="447">
        <v>96757</v>
      </c>
      <c r="B3842" s="448" t="s">
        <v>19197</v>
      </c>
      <c r="C3842" s="449" t="s">
        <v>2570</v>
      </c>
      <c r="D3842" s="450">
        <v>4.8899999999999997</v>
      </c>
      <c r="E3842" s="450">
        <v>4.8600000000000003</v>
      </c>
      <c r="F3842" s="450" t="s">
        <v>12199</v>
      </c>
    </row>
    <row r="3843" spans="1:6" ht="45" customHeight="1">
      <c r="A3843" s="447">
        <v>96758</v>
      </c>
      <c r="B3843" s="448" t="s">
        <v>19198</v>
      </c>
      <c r="C3843" s="449" t="s">
        <v>2570</v>
      </c>
      <c r="D3843" s="450">
        <v>5.5200000000000005</v>
      </c>
      <c r="E3843" s="450">
        <v>6.19</v>
      </c>
      <c r="F3843" s="450" t="s">
        <v>19199</v>
      </c>
    </row>
    <row r="3844" spans="1:6" ht="45" customHeight="1">
      <c r="A3844" s="447">
        <v>96759</v>
      </c>
      <c r="B3844" s="448" t="s">
        <v>19200</v>
      </c>
      <c r="C3844" s="449" t="s">
        <v>2570</v>
      </c>
      <c r="D3844" s="450">
        <v>9.7099999999999991</v>
      </c>
      <c r="E3844" s="450">
        <v>6.15</v>
      </c>
      <c r="F3844" s="450" t="s">
        <v>12208</v>
      </c>
    </row>
    <row r="3845" spans="1:6" ht="45" customHeight="1">
      <c r="A3845" s="447">
        <v>96760</v>
      </c>
      <c r="B3845" s="448" t="s">
        <v>19201</v>
      </c>
      <c r="C3845" s="449" t="s">
        <v>2570</v>
      </c>
      <c r="D3845" s="450">
        <v>13.49</v>
      </c>
      <c r="E3845" s="450">
        <v>9.31</v>
      </c>
      <c r="F3845" s="450" t="s">
        <v>19202</v>
      </c>
    </row>
    <row r="3846" spans="1:6" ht="45" customHeight="1">
      <c r="A3846" s="447">
        <v>96761</v>
      </c>
      <c r="B3846" s="448" t="s">
        <v>19203</v>
      </c>
      <c r="C3846" s="449" t="s">
        <v>2570</v>
      </c>
      <c r="D3846" s="450">
        <v>21.16</v>
      </c>
      <c r="E3846" s="450">
        <v>9.2899999999999991</v>
      </c>
      <c r="F3846" s="450" t="s">
        <v>11361</v>
      </c>
    </row>
    <row r="3847" spans="1:6" ht="45" customHeight="1">
      <c r="A3847" s="447">
        <v>96762</v>
      </c>
      <c r="B3847" s="448" t="s">
        <v>19204</v>
      </c>
      <c r="C3847" s="449" t="s">
        <v>2570</v>
      </c>
      <c r="D3847" s="450">
        <v>42.69</v>
      </c>
      <c r="E3847" s="450">
        <v>15.32</v>
      </c>
      <c r="F3847" s="450" t="s">
        <v>19205</v>
      </c>
    </row>
    <row r="3848" spans="1:6" ht="45" customHeight="1">
      <c r="A3848" s="447">
        <v>96763</v>
      </c>
      <c r="B3848" s="448" t="s">
        <v>19206</v>
      </c>
      <c r="C3848" s="449" t="s">
        <v>2570</v>
      </c>
      <c r="D3848" s="450">
        <v>62.08</v>
      </c>
      <c r="E3848" s="450">
        <v>15.3</v>
      </c>
      <c r="F3848" s="450" t="s">
        <v>19207</v>
      </c>
    </row>
    <row r="3849" spans="1:6" ht="45" customHeight="1">
      <c r="A3849" s="447">
        <v>96764</v>
      </c>
      <c r="B3849" s="448" t="s">
        <v>19208</v>
      </c>
      <c r="C3849" s="449" t="s">
        <v>2570</v>
      </c>
      <c r="D3849" s="450">
        <v>99.190000000000012</v>
      </c>
      <c r="E3849" s="450">
        <v>23.99</v>
      </c>
      <c r="F3849" s="450" t="s">
        <v>19209</v>
      </c>
    </row>
    <row r="3850" spans="1:6">
      <c r="A3850" s="442"/>
      <c r="B3850" s="538" t="s">
        <v>20993</v>
      </c>
      <c r="C3850" s="451"/>
      <c r="D3850" s="452" t="s">
        <v>2587</v>
      </c>
      <c r="E3850" s="452" t="s">
        <v>2587</v>
      </c>
      <c r="F3850" s="452"/>
    </row>
    <row r="3851" spans="1:6" ht="30" customHeight="1">
      <c r="A3851" s="447">
        <v>96794</v>
      </c>
      <c r="B3851" s="448" t="s">
        <v>18482</v>
      </c>
      <c r="C3851" s="449" t="s">
        <v>2572</v>
      </c>
      <c r="D3851" s="450">
        <v>5.21</v>
      </c>
      <c r="E3851" s="450">
        <v>1.78</v>
      </c>
      <c r="F3851" s="450" t="s">
        <v>13485</v>
      </c>
    </row>
    <row r="3852" spans="1:6" ht="30" customHeight="1">
      <c r="A3852" s="447">
        <v>96795</v>
      </c>
      <c r="B3852" s="448" t="s">
        <v>18483</v>
      </c>
      <c r="C3852" s="449" t="s">
        <v>2572</v>
      </c>
      <c r="D3852" s="450">
        <v>6.75</v>
      </c>
      <c r="E3852" s="450">
        <v>2.1</v>
      </c>
      <c r="F3852" s="450" t="s">
        <v>14180</v>
      </c>
    </row>
    <row r="3853" spans="1:6" ht="30" customHeight="1">
      <c r="A3853" s="447">
        <v>96796</v>
      </c>
      <c r="B3853" s="448" t="s">
        <v>18484</v>
      </c>
      <c r="C3853" s="449" t="s">
        <v>2572</v>
      </c>
      <c r="D3853" s="450">
        <v>9.83</v>
      </c>
      <c r="E3853" s="450">
        <v>2.5099999999999998</v>
      </c>
      <c r="F3853" s="450" t="s">
        <v>12674</v>
      </c>
    </row>
    <row r="3854" spans="1:6" ht="30" customHeight="1">
      <c r="A3854" s="447">
        <v>96797</v>
      </c>
      <c r="B3854" s="448" t="s">
        <v>18485</v>
      </c>
      <c r="C3854" s="449" t="s">
        <v>2572</v>
      </c>
      <c r="D3854" s="450">
        <v>15.47</v>
      </c>
      <c r="E3854" s="450">
        <v>3.06</v>
      </c>
      <c r="F3854" s="450" t="s">
        <v>12633</v>
      </c>
    </row>
    <row r="3855" spans="1:6" ht="30" customHeight="1">
      <c r="A3855" s="447">
        <v>96798</v>
      </c>
      <c r="B3855" s="448" t="s">
        <v>18486</v>
      </c>
      <c r="C3855" s="449" t="s">
        <v>2572</v>
      </c>
      <c r="D3855" s="450">
        <v>5.2399999999999993</v>
      </c>
      <c r="E3855" s="450">
        <v>1.86</v>
      </c>
      <c r="F3855" s="450" t="s">
        <v>16148</v>
      </c>
    </row>
    <row r="3856" spans="1:6" ht="30" customHeight="1">
      <c r="A3856" s="447">
        <v>96799</v>
      </c>
      <c r="B3856" s="448" t="s">
        <v>18487</v>
      </c>
      <c r="C3856" s="449" t="s">
        <v>2572</v>
      </c>
      <c r="D3856" s="450">
        <v>6.93</v>
      </c>
      <c r="E3856" s="450">
        <v>2.6</v>
      </c>
      <c r="F3856" s="450" t="s">
        <v>13394</v>
      </c>
    </row>
    <row r="3857" spans="1:6" ht="30" customHeight="1">
      <c r="A3857" s="447">
        <v>96800</v>
      </c>
      <c r="B3857" s="448" t="s">
        <v>18488</v>
      </c>
      <c r="C3857" s="449" t="s">
        <v>2572</v>
      </c>
      <c r="D3857" s="450">
        <v>10.16</v>
      </c>
      <c r="E3857" s="450">
        <v>3.56</v>
      </c>
      <c r="F3857" s="450" t="s">
        <v>13779</v>
      </c>
    </row>
    <row r="3858" spans="1:6" ht="30" customHeight="1">
      <c r="A3858" s="447">
        <v>96801</v>
      </c>
      <c r="B3858" s="448" t="s">
        <v>18489</v>
      </c>
      <c r="C3858" s="449" t="s">
        <v>2572</v>
      </c>
      <c r="D3858" s="450">
        <v>16.07</v>
      </c>
      <c r="E3858" s="450">
        <v>4.84</v>
      </c>
      <c r="F3858" s="450" t="s">
        <v>18490</v>
      </c>
    </row>
    <row r="3859" spans="1:6">
      <c r="A3859" s="442"/>
      <c r="B3859" s="538" t="s">
        <v>20995</v>
      </c>
      <c r="C3859" s="451"/>
      <c r="D3859" s="452" t="s">
        <v>2587</v>
      </c>
      <c r="E3859" s="452" t="s">
        <v>2587</v>
      </c>
      <c r="F3859" s="452"/>
    </row>
    <row r="3860" spans="1:6" ht="30" customHeight="1">
      <c r="A3860" s="447">
        <v>96802</v>
      </c>
      <c r="B3860" s="448" t="s">
        <v>19210</v>
      </c>
      <c r="C3860" s="449" t="s">
        <v>2570</v>
      </c>
      <c r="D3860" s="450">
        <v>241.04000000000002</v>
      </c>
      <c r="E3860" s="450">
        <v>8.01</v>
      </c>
      <c r="F3860" s="450" t="s">
        <v>19211</v>
      </c>
    </row>
    <row r="3861" spans="1:6" ht="30" customHeight="1">
      <c r="A3861" s="447">
        <v>96803</v>
      </c>
      <c r="B3861" s="448" t="s">
        <v>19212</v>
      </c>
      <c r="C3861" s="449" t="s">
        <v>2570</v>
      </c>
      <c r="D3861" s="450">
        <v>121.02</v>
      </c>
      <c r="E3861" s="450">
        <v>6.53</v>
      </c>
      <c r="F3861" s="450" t="s">
        <v>19213</v>
      </c>
    </row>
    <row r="3862" spans="1:6" ht="30" customHeight="1">
      <c r="A3862" s="447">
        <v>96804</v>
      </c>
      <c r="B3862" s="448" t="s">
        <v>19214</v>
      </c>
      <c r="C3862" s="449" t="s">
        <v>2570</v>
      </c>
      <c r="D3862" s="450">
        <v>209.03</v>
      </c>
      <c r="E3862" s="450">
        <v>18.350000000000001</v>
      </c>
      <c r="F3862" s="450" t="s">
        <v>19215</v>
      </c>
    </row>
    <row r="3863" spans="1:6" ht="30" customHeight="1">
      <c r="A3863" s="447">
        <v>96805</v>
      </c>
      <c r="B3863" s="448" t="s">
        <v>19216</v>
      </c>
      <c r="C3863" s="449" t="s">
        <v>2570</v>
      </c>
      <c r="D3863" s="450">
        <v>243.6</v>
      </c>
      <c r="E3863" s="450">
        <v>12.92</v>
      </c>
      <c r="F3863" s="450" t="s">
        <v>19217</v>
      </c>
    </row>
    <row r="3864" spans="1:6" ht="30" customHeight="1">
      <c r="A3864" s="447">
        <v>96806</v>
      </c>
      <c r="B3864" s="448" t="s">
        <v>19218</v>
      </c>
      <c r="C3864" s="449" t="s">
        <v>2570</v>
      </c>
      <c r="D3864" s="450">
        <v>112.31</v>
      </c>
      <c r="E3864" s="450">
        <v>11.46</v>
      </c>
      <c r="F3864" s="450" t="s">
        <v>13146</v>
      </c>
    </row>
    <row r="3865" spans="1:6" ht="30" customHeight="1">
      <c r="A3865" s="447">
        <v>96807</v>
      </c>
      <c r="B3865" s="448" t="s">
        <v>19219</v>
      </c>
      <c r="C3865" s="449" t="s">
        <v>2570</v>
      </c>
      <c r="D3865" s="450">
        <v>182.51</v>
      </c>
      <c r="E3865" s="450">
        <v>23.28</v>
      </c>
      <c r="F3865" s="450" t="s">
        <v>19220</v>
      </c>
    </row>
    <row r="3866" spans="1:6" ht="30" customHeight="1">
      <c r="A3866" s="447">
        <v>96808</v>
      </c>
      <c r="B3866" s="448" t="s">
        <v>19221</v>
      </c>
      <c r="C3866" s="449" t="s">
        <v>2570</v>
      </c>
      <c r="D3866" s="450">
        <v>8.34</v>
      </c>
      <c r="E3866" s="450">
        <v>3.02</v>
      </c>
      <c r="F3866" s="450" t="s">
        <v>16107</v>
      </c>
    </row>
    <row r="3867" spans="1:6" ht="30" customHeight="1">
      <c r="A3867" s="447">
        <v>96809</v>
      </c>
      <c r="B3867" s="448" t="s">
        <v>19222</v>
      </c>
      <c r="C3867" s="449" t="s">
        <v>2570</v>
      </c>
      <c r="D3867" s="450">
        <v>10.030000000000001</v>
      </c>
      <c r="E3867" s="450">
        <v>3.02</v>
      </c>
      <c r="F3867" s="450" t="s">
        <v>12602</v>
      </c>
    </row>
    <row r="3868" spans="1:6" ht="30" customHeight="1">
      <c r="A3868" s="447">
        <v>96810</v>
      </c>
      <c r="B3868" s="448" t="s">
        <v>19223</v>
      </c>
      <c r="C3868" s="449" t="s">
        <v>2570</v>
      </c>
      <c r="D3868" s="450">
        <v>11.18</v>
      </c>
      <c r="E3868" s="450">
        <v>3.01</v>
      </c>
      <c r="F3868" s="450" t="s">
        <v>12391</v>
      </c>
    </row>
    <row r="3869" spans="1:6" ht="30" customHeight="1">
      <c r="A3869" s="447">
        <v>96811</v>
      </c>
      <c r="B3869" s="448" t="s">
        <v>19224</v>
      </c>
      <c r="C3869" s="449" t="s">
        <v>2570</v>
      </c>
      <c r="D3869" s="450">
        <v>11.66</v>
      </c>
      <c r="E3869" s="450">
        <v>3.57</v>
      </c>
      <c r="F3869" s="450" t="s">
        <v>13708</v>
      </c>
    </row>
    <row r="3870" spans="1:6" ht="30" customHeight="1">
      <c r="A3870" s="447">
        <v>96812</v>
      </c>
      <c r="B3870" s="448" t="s">
        <v>19225</v>
      </c>
      <c r="C3870" s="449" t="s">
        <v>2570</v>
      </c>
      <c r="D3870" s="450">
        <v>11.049999999999999</v>
      </c>
      <c r="E3870" s="450">
        <v>3.57</v>
      </c>
      <c r="F3870" s="450" t="s">
        <v>18937</v>
      </c>
    </row>
    <row r="3871" spans="1:6" ht="30" customHeight="1">
      <c r="A3871" s="447">
        <v>96813</v>
      </c>
      <c r="B3871" s="448" t="s">
        <v>19226</v>
      </c>
      <c r="C3871" s="449" t="s">
        <v>2570</v>
      </c>
      <c r="D3871" s="450">
        <v>13.33</v>
      </c>
      <c r="E3871" s="450">
        <v>3.56</v>
      </c>
      <c r="F3871" s="450" t="s">
        <v>13311</v>
      </c>
    </row>
    <row r="3872" spans="1:6" ht="30" customHeight="1">
      <c r="A3872" s="447">
        <v>96814</v>
      </c>
      <c r="B3872" s="448" t="s">
        <v>19227</v>
      </c>
      <c r="C3872" s="449" t="s">
        <v>2570</v>
      </c>
      <c r="D3872" s="450">
        <v>10.67</v>
      </c>
      <c r="E3872" s="450">
        <v>3.57</v>
      </c>
      <c r="F3872" s="450" t="s">
        <v>13625</v>
      </c>
    </row>
    <row r="3873" spans="1:6" ht="30" customHeight="1">
      <c r="A3873" s="447">
        <v>96815</v>
      </c>
      <c r="B3873" s="448" t="s">
        <v>19228</v>
      </c>
      <c r="C3873" s="449" t="s">
        <v>2570</v>
      </c>
      <c r="D3873" s="450">
        <v>19.89</v>
      </c>
      <c r="E3873" s="450">
        <v>4.25</v>
      </c>
      <c r="F3873" s="450" t="s">
        <v>13927</v>
      </c>
    </row>
    <row r="3874" spans="1:6" ht="30" customHeight="1">
      <c r="A3874" s="447">
        <v>96816</v>
      </c>
      <c r="B3874" s="448" t="s">
        <v>19229</v>
      </c>
      <c r="C3874" s="449" t="s">
        <v>2570</v>
      </c>
      <c r="D3874" s="450">
        <v>15.56</v>
      </c>
      <c r="E3874" s="450">
        <v>4.26</v>
      </c>
      <c r="F3874" s="450" t="s">
        <v>14680</v>
      </c>
    </row>
    <row r="3875" spans="1:6" ht="30" customHeight="1">
      <c r="A3875" s="447">
        <v>96817</v>
      </c>
      <c r="B3875" s="448" t="s">
        <v>19230</v>
      </c>
      <c r="C3875" s="449" t="s">
        <v>2570</v>
      </c>
      <c r="D3875" s="450">
        <v>18.32</v>
      </c>
      <c r="E3875" s="450">
        <v>4.25</v>
      </c>
      <c r="F3875" s="450" t="s">
        <v>19231</v>
      </c>
    </row>
    <row r="3876" spans="1:6" ht="30" customHeight="1">
      <c r="A3876" s="447">
        <v>96818</v>
      </c>
      <c r="B3876" s="448" t="s">
        <v>19232</v>
      </c>
      <c r="C3876" s="449" t="s">
        <v>2570</v>
      </c>
      <c r="D3876" s="450">
        <v>16.740000000000002</v>
      </c>
      <c r="E3876" s="450">
        <v>4.26</v>
      </c>
      <c r="F3876" s="450" t="s">
        <v>14733</v>
      </c>
    </row>
    <row r="3877" spans="1:6" ht="30" customHeight="1">
      <c r="A3877" s="447">
        <v>96819</v>
      </c>
      <c r="B3877" s="448" t="s">
        <v>19233</v>
      </c>
      <c r="C3877" s="449" t="s">
        <v>2570</v>
      </c>
      <c r="D3877" s="450">
        <v>16.740000000000002</v>
      </c>
      <c r="E3877" s="450">
        <v>4.26</v>
      </c>
      <c r="F3877" s="450" t="s">
        <v>14733</v>
      </c>
    </row>
    <row r="3878" spans="1:6" ht="30" customHeight="1">
      <c r="A3878" s="447">
        <v>96820</v>
      </c>
      <c r="B3878" s="448" t="s">
        <v>19234</v>
      </c>
      <c r="C3878" s="449" t="s">
        <v>2570</v>
      </c>
      <c r="D3878" s="450">
        <v>33.14</v>
      </c>
      <c r="E3878" s="450">
        <v>5.21</v>
      </c>
      <c r="F3878" s="450" t="s">
        <v>19235</v>
      </c>
    </row>
    <row r="3879" spans="1:6" ht="30" customHeight="1">
      <c r="A3879" s="447">
        <v>96821</v>
      </c>
      <c r="B3879" s="448" t="s">
        <v>19236</v>
      </c>
      <c r="C3879" s="449" t="s">
        <v>2570</v>
      </c>
      <c r="D3879" s="450">
        <v>27.409999999999997</v>
      </c>
      <c r="E3879" s="450">
        <v>5.21</v>
      </c>
      <c r="F3879" s="450" t="s">
        <v>18310</v>
      </c>
    </row>
    <row r="3880" spans="1:6" ht="30" customHeight="1">
      <c r="A3880" s="447">
        <v>96822</v>
      </c>
      <c r="B3880" s="448" t="s">
        <v>19237</v>
      </c>
      <c r="C3880" s="449" t="s">
        <v>2570</v>
      </c>
      <c r="D3880" s="450">
        <v>27.85</v>
      </c>
      <c r="E3880" s="450">
        <v>5.21</v>
      </c>
      <c r="F3880" s="450" t="s">
        <v>19238</v>
      </c>
    </row>
    <row r="3881" spans="1:6" ht="30" customHeight="1">
      <c r="A3881" s="447">
        <v>96823</v>
      </c>
      <c r="B3881" s="448" t="s">
        <v>19239</v>
      </c>
      <c r="C3881" s="449" t="s">
        <v>2570</v>
      </c>
      <c r="D3881" s="450">
        <v>11.34</v>
      </c>
      <c r="E3881" s="450">
        <v>2.2799999999999998</v>
      </c>
      <c r="F3881" s="450" t="s">
        <v>19240</v>
      </c>
    </row>
    <row r="3882" spans="1:6" ht="30" customHeight="1">
      <c r="A3882" s="447">
        <v>96824</v>
      </c>
      <c r="B3882" s="448" t="s">
        <v>19241</v>
      </c>
      <c r="C3882" s="449" t="s">
        <v>2570</v>
      </c>
      <c r="D3882" s="450">
        <v>13.110000000000001</v>
      </c>
      <c r="E3882" s="450">
        <v>2.27</v>
      </c>
      <c r="F3882" s="450" t="s">
        <v>18568</v>
      </c>
    </row>
    <row r="3883" spans="1:6" ht="30" customHeight="1">
      <c r="A3883" s="447">
        <v>96825</v>
      </c>
      <c r="B3883" s="448" t="s">
        <v>19242</v>
      </c>
      <c r="C3883" s="449" t="s">
        <v>2570</v>
      </c>
      <c r="D3883" s="450">
        <v>18.62</v>
      </c>
      <c r="E3883" s="450">
        <v>2.27</v>
      </c>
      <c r="F3883" s="450" t="s">
        <v>18650</v>
      </c>
    </row>
    <row r="3884" spans="1:6" ht="30" customHeight="1">
      <c r="A3884" s="447">
        <v>96826</v>
      </c>
      <c r="B3884" s="448" t="s">
        <v>19243</v>
      </c>
      <c r="C3884" s="449" t="s">
        <v>2570</v>
      </c>
      <c r="D3884" s="450">
        <v>16.22</v>
      </c>
      <c r="E3884" s="450">
        <v>2.71</v>
      </c>
      <c r="F3884" s="450" t="s">
        <v>16806</v>
      </c>
    </row>
    <row r="3885" spans="1:6" ht="30" customHeight="1">
      <c r="A3885" s="447">
        <v>96827</v>
      </c>
      <c r="B3885" s="448" t="s">
        <v>19244</v>
      </c>
      <c r="C3885" s="449" t="s">
        <v>2570</v>
      </c>
      <c r="D3885" s="450">
        <v>16.93</v>
      </c>
      <c r="E3885" s="450">
        <v>2.71</v>
      </c>
      <c r="F3885" s="450" t="s">
        <v>12326</v>
      </c>
    </row>
    <row r="3886" spans="1:6" ht="30" customHeight="1">
      <c r="A3886" s="447">
        <v>96828</v>
      </c>
      <c r="B3886" s="448" t="s">
        <v>19245</v>
      </c>
      <c r="C3886" s="449" t="s">
        <v>2570</v>
      </c>
      <c r="D3886" s="450">
        <v>21.990000000000002</v>
      </c>
      <c r="E3886" s="450">
        <v>2.7</v>
      </c>
      <c r="F3886" s="450" t="s">
        <v>12624</v>
      </c>
    </row>
    <row r="3887" spans="1:6" ht="30" customHeight="1">
      <c r="A3887" s="447">
        <v>96829</v>
      </c>
      <c r="B3887" s="448" t="s">
        <v>19246</v>
      </c>
      <c r="C3887" s="449" t="s">
        <v>2570</v>
      </c>
      <c r="D3887" s="450">
        <v>16.189999999999998</v>
      </c>
      <c r="E3887" s="450">
        <v>2.71</v>
      </c>
      <c r="F3887" s="450" t="s">
        <v>14288</v>
      </c>
    </row>
    <row r="3888" spans="1:6" ht="30" customHeight="1">
      <c r="A3888" s="447">
        <v>96830</v>
      </c>
      <c r="B3888" s="448" t="s">
        <v>19247</v>
      </c>
      <c r="C3888" s="449" t="s">
        <v>2570</v>
      </c>
      <c r="D3888" s="450">
        <v>24.27</v>
      </c>
      <c r="E3888" s="450">
        <v>3.23</v>
      </c>
      <c r="F3888" s="450" t="s">
        <v>18172</v>
      </c>
    </row>
    <row r="3889" spans="1:6" ht="30" customHeight="1">
      <c r="A3889" s="447">
        <v>96831</v>
      </c>
      <c r="B3889" s="448" t="s">
        <v>19248</v>
      </c>
      <c r="C3889" s="449" t="s">
        <v>2570</v>
      </c>
      <c r="D3889" s="450">
        <v>19.149999999999999</v>
      </c>
      <c r="E3889" s="450">
        <v>3.24</v>
      </c>
      <c r="F3889" s="450" t="s">
        <v>17622</v>
      </c>
    </row>
    <row r="3890" spans="1:6" ht="30" customHeight="1">
      <c r="A3890" s="447">
        <v>96832</v>
      </c>
      <c r="B3890" s="448" t="s">
        <v>19249</v>
      </c>
      <c r="C3890" s="449" t="s">
        <v>2570</v>
      </c>
      <c r="D3890" s="450">
        <v>22.68</v>
      </c>
      <c r="E3890" s="450">
        <v>3.23</v>
      </c>
      <c r="F3890" s="450" t="s">
        <v>14823</v>
      </c>
    </row>
    <row r="3891" spans="1:6" ht="30" customHeight="1">
      <c r="A3891" s="447">
        <v>96833</v>
      </c>
      <c r="B3891" s="448" t="s">
        <v>19250</v>
      </c>
      <c r="C3891" s="449" t="s">
        <v>2570</v>
      </c>
      <c r="D3891" s="450">
        <v>21.009999999999998</v>
      </c>
      <c r="E3891" s="450">
        <v>3.24</v>
      </c>
      <c r="F3891" s="450" t="s">
        <v>19251</v>
      </c>
    </row>
    <row r="3892" spans="1:6" ht="30" customHeight="1">
      <c r="A3892" s="447">
        <v>96834</v>
      </c>
      <c r="B3892" s="448" t="s">
        <v>19252</v>
      </c>
      <c r="C3892" s="449" t="s">
        <v>2570</v>
      </c>
      <c r="D3892" s="450">
        <v>36.14</v>
      </c>
      <c r="E3892" s="450">
        <v>3.98</v>
      </c>
      <c r="F3892" s="450" t="s">
        <v>14283</v>
      </c>
    </row>
    <row r="3893" spans="1:6" ht="30" customHeight="1">
      <c r="A3893" s="447">
        <v>96835</v>
      </c>
      <c r="B3893" s="448" t="s">
        <v>19253</v>
      </c>
      <c r="C3893" s="449" t="s">
        <v>2570</v>
      </c>
      <c r="D3893" s="450">
        <v>30.679999999999996</v>
      </c>
      <c r="E3893" s="450">
        <v>3.98</v>
      </c>
      <c r="F3893" s="450" t="s">
        <v>19254</v>
      </c>
    </row>
    <row r="3894" spans="1:6" ht="30" customHeight="1">
      <c r="A3894" s="447">
        <v>96836</v>
      </c>
      <c r="B3894" s="448" t="s">
        <v>19255</v>
      </c>
      <c r="C3894" s="449" t="s">
        <v>2570</v>
      </c>
      <c r="D3894" s="450">
        <v>32.940000000000005</v>
      </c>
      <c r="E3894" s="450">
        <v>3.98</v>
      </c>
      <c r="F3894" s="450" t="s">
        <v>19256</v>
      </c>
    </row>
    <row r="3895" spans="1:6" ht="30" customHeight="1">
      <c r="A3895" s="447">
        <v>96837</v>
      </c>
      <c r="B3895" s="448" t="s">
        <v>19257</v>
      </c>
      <c r="C3895" s="449" t="s">
        <v>2570</v>
      </c>
      <c r="D3895" s="450">
        <v>15.389999999999999</v>
      </c>
      <c r="E3895" s="450">
        <v>4.51</v>
      </c>
      <c r="F3895" s="450" t="s">
        <v>12748</v>
      </c>
    </row>
    <row r="3896" spans="1:6" ht="30" customHeight="1">
      <c r="A3896" s="447">
        <v>96838</v>
      </c>
      <c r="B3896" s="448" t="s">
        <v>19258</v>
      </c>
      <c r="C3896" s="449" t="s">
        <v>2570</v>
      </c>
      <c r="D3896" s="450">
        <v>13.750000000000002</v>
      </c>
      <c r="E3896" s="450">
        <v>4.51</v>
      </c>
      <c r="F3896" s="450" t="s">
        <v>19259</v>
      </c>
    </row>
    <row r="3897" spans="1:6" ht="30" customHeight="1">
      <c r="A3897" s="447">
        <v>96839</v>
      </c>
      <c r="B3897" s="448" t="s">
        <v>19260</v>
      </c>
      <c r="C3897" s="449" t="s">
        <v>2570</v>
      </c>
      <c r="D3897" s="450">
        <v>13.459999999999999</v>
      </c>
      <c r="E3897" s="450">
        <v>4.51</v>
      </c>
      <c r="F3897" s="450" t="s">
        <v>14621</v>
      </c>
    </row>
    <row r="3898" spans="1:6" ht="30" customHeight="1">
      <c r="A3898" s="447">
        <v>96840</v>
      </c>
      <c r="B3898" s="448" t="s">
        <v>19261</v>
      </c>
      <c r="C3898" s="449" t="s">
        <v>2570</v>
      </c>
      <c r="D3898" s="450">
        <v>17.89</v>
      </c>
      <c r="E3898" s="450">
        <v>5.36</v>
      </c>
      <c r="F3898" s="450" t="s">
        <v>19262</v>
      </c>
    </row>
    <row r="3899" spans="1:6" ht="30" customHeight="1">
      <c r="A3899" s="447">
        <v>96841</v>
      </c>
      <c r="B3899" s="448" t="s">
        <v>19263</v>
      </c>
      <c r="C3899" s="449" t="s">
        <v>2570</v>
      </c>
      <c r="D3899" s="450">
        <v>14.939999999999998</v>
      </c>
      <c r="E3899" s="450">
        <v>5.37</v>
      </c>
      <c r="F3899" s="450" t="s">
        <v>19264</v>
      </c>
    </row>
    <row r="3900" spans="1:6" ht="30" customHeight="1">
      <c r="A3900" s="447">
        <v>96842</v>
      </c>
      <c r="B3900" s="448" t="s">
        <v>19265</v>
      </c>
      <c r="C3900" s="449" t="s">
        <v>2570</v>
      </c>
      <c r="D3900" s="450">
        <v>20.58</v>
      </c>
      <c r="E3900" s="450">
        <v>5.35</v>
      </c>
      <c r="F3900" s="450" t="s">
        <v>19266</v>
      </c>
    </row>
    <row r="3901" spans="1:6" ht="30" customHeight="1">
      <c r="A3901" s="447">
        <v>96843</v>
      </c>
      <c r="B3901" s="448" t="s">
        <v>19267</v>
      </c>
      <c r="C3901" s="449" t="s">
        <v>2570</v>
      </c>
      <c r="D3901" s="450">
        <v>19.579999999999998</v>
      </c>
      <c r="E3901" s="450">
        <v>5.35</v>
      </c>
      <c r="F3901" s="450" t="s">
        <v>15183</v>
      </c>
    </row>
    <row r="3902" spans="1:6" ht="30" customHeight="1">
      <c r="A3902" s="447">
        <v>96844</v>
      </c>
      <c r="B3902" s="448" t="s">
        <v>19268</v>
      </c>
      <c r="C3902" s="449" t="s">
        <v>2570</v>
      </c>
      <c r="D3902" s="450">
        <v>28.750000000000004</v>
      </c>
      <c r="E3902" s="450">
        <v>5.34</v>
      </c>
      <c r="F3902" s="450" t="s">
        <v>19269</v>
      </c>
    </row>
    <row r="3903" spans="1:6" ht="30" customHeight="1">
      <c r="A3903" s="447">
        <v>96845</v>
      </c>
      <c r="B3903" s="448" t="s">
        <v>19270</v>
      </c>
      <c r="C3903" s="449" t="s">
        <v>2570</v>
      </c>
      <c r="D3903" s="450">
        <v>30.099999999999998</v>
      </c>
      <c r="E3903" s="450">
        <v>6.37</v>
      </c>
      <c r="F3903" s="450" t="s">
        <v>19271</v>
      </c>
    </row>
    <row r="3904" spans="1:6" ht="30" customHeight="1">
      <c r="A3904" s="447">
        <v>96846</v>
      </c>
      <c r="B3904" s="448" t="s">
        <v>19272</v>
      </c>
      <c r="C3904" s="449" t="s">
        <v>2570</v>
      </c>
      <c r="D3904" s="450">
        <v>22.26</v>
      </c>
      <c r="E3904" s="450">
        <v>6.38</v>
      </c>
      <c r="F3904" s="450" t="s">
        <v>11463</v>
      </c>
    </row>
    <row r="3905" spans="1:6" ht="30" customHeight="1">
      <c r="A3905" s="447">
        <v>96847</v>
      </c>
      <c r="B3905" s="448" t="s">
        <v>19273</v>
      </c>
      <c r="C3905" s="449" t="s">
        <v>2570</v>
      </c>
      <c r="D3905" s="450">
        <v>25.130000000000003</v>
      </c>
      <c r="E3905" s="450">
        <v>6.38</v>
      </c>
      <c r="F3905" s="450" t="s">
        <v>19274</v>
      </c>
    </row>
    <row r="3906" spans="1:6" ht="30" customHeight="1">
      <c r="A3906" s="447">
        <v>96848</v>
      </c>
      <c r="B3906" s="448" t="s">
        <v>19275</v>
      </c>
      <c r="C3906" s="449" t="s">
        <v>2570</v>
      </c>
      <c r="D3906" s="450">
        <v>39.51</v>
      </c>
      <c r="E3906" s="450">
        <v>7.81</v>
      </c>
      <c r="F3906" s="450" t="s">
        <v>19276</v>
      </c>
    </row>
    <row r="3907" spans="1:6" ht="30" customHeight="1">
      <c r="A3907" s="447">
        <v>96849</v>
      </c>
      <c r="B3907" s="448" t="s">
        <v>19277</v>
      </c>
      <c r="C3907" s="449" t="s">
        <v>2570</v>
      </c>
      <c r="D3907" s="450">
        <v>13.68</v>
      </c>
      <c r="E3907" s="450">
        <v>3.46</v>
      </c>
      <c r="F3907" s="450" t="s">
        <v>14125</v>
      </c>
    </row>
    <row r="3908" spans="1:6" ht="30" customHeight="1">
      <c r="A3908" s="447">
        <v>96850</v>
      </c>
      <c r="B3908" s="448" t="s">
        <v>19278</v>
      </c>
      <c r="C3908" s="449" t="s">
        <v>2570</v>
      </c>
      <c r="D3908" s="450">
        <v>16.63</v>
      </c>
      <c r="E3908" s="450">
        <v>3.45</v>
      </c>
      <c r="F3908" s="450" t="s">
        <v>13718</v>
      </c>
    </row>
    <row r="3909" spans="1:6" ht="30" customHeight="1">
      <c r="A3909" s="447">
        <v>96851</v>
      </c>
      <c r="B3909" s="448" t="s">
        <v>19279</v>
      </c>
      <c r="C3909" s="449" t="s">
        <v>2570</v>
      </c>
      <c r="D3909" s="450">
        <v>23.2</v>
      </c>
      <c r="E3909" s="450">
        <v>3.44</v>
      </c>
      <c r="F3909" s="450" t="s">
        <v>12584</v>
      </c>
    </row>
    <row r="3910" spans="1:6" ht="30" customHeight="1">
      <c r="A3910" s="447">
        <v>96852</v>
      </c>
      <c r="B3910" s="448" t="s">
        <v>19280</v>
      </c>
      <c r="C3910" s="449" t="s">
        <v>2570</v>
      </c>
      <c r="D3910" s="450">
        <v>18.77</v>
      </c>
      <c r="E3910" s="450">
        <v>4.07</v>
      </c>
      <c r="F3910" s="450" t="s">
        <v>13828</v>
      </c>
    </row>
    <row r="3911" spans="1:6" ht="30" customHeight="1">
      <c r="A3911" s="447">
        <v>96853</v>
      </c>
      <c r="B3911" s="448" t="s">
        <v>19281</v>
      </c>
      <c r="C3911" s="449" t="s">
        <v>2570</v>
      </c>
      <c r="D3911" s="450">
        <v>21.64</v>
      </c>
      <c r="E3911" s="450">
        <v>4.07</v>
      </c>
      <c r="F3911" s="450" t="s">
        <v>19282</v>
      </c>
    </row>
    <row r="3912" spans="1:6" ht="30" customHeight="1">
      <c r="A3912" s="447">
        <v>96854</v>
      </c>
      <c r="B3912" s="448" t="s">
        <v>19283</v>
      </c>
      <c r="C3912" s="449" t="s">
        <v>2570</v>
      </c>
      <c r="D3912" s="450">
        <v>26.720000000000002</v>
      </c>
      <c r="E3912" s="450">
        <v>4.0599999999999996</v>
      </c>
      <c r="F3912" s="450" t="s">
        <v>19284</v>
      </c>
    </row>
    <row r="3913" spans="1:6" ht="30" customHeight="1">
      <c r="A3913" s="447">
        <v>96855</v>
      </c>
      <c r="B3913" s="448" t="s">
        <v>19285</v>
      </c>
      <c r="C3913" s="449" t="s">
        <v>2570</v>
      </c>
      <c r="D3913" s="450">
        <v>23.49</v>
      </c>
      <c r="E3913" s="450">
        <v>4.87</v>
      </c>
      <c r="F3913" s="450" t="s">
        <v>17999</v>
      </c>
    </row>
    <row r="3914" spans="1:6" ht="30" customHeight="1">
      <c r="A3914" s="447">
        <v>96856</v>
      </c>
      <c r="B3914" s="448" t="s">
        <v>19286</v>
      </c>
      <c r="C3914" s="449" t="s">
        <v>2570</v>
      </c>
      <c r="D3914" s="450">
        <v>23.91</v>
      </c>
      <c r="E3914" s="450">
        <v>4.87</v>
      </c>
      <c r="F3914" s="450" t="s">
        <v>14830</v>
      </c>
    </row>
    <row r="3915" spans="1:6" ht="30" customHeight="1">
      <c r="A3915" s="447">
        <v>96857</v>
      </c>
      <c r="B3915" s="448" t="s">
        <v>19287</v>
      </c>
      <c r="C3915" s="449" t="s">
        <v>2570</v>
      </c>
      <c r="D3915" s="450">
        <v>41.09</v>
      </c>
      <c r="E3915" s="450">
        <v>4.8600000000000003</v>
      </c>
      <c r="F3915" s="450" t="s">
        <v>19288</v>
      </c>
    </row>
    <row r="3916" spans="1:6" ht="30" customHeight="1">
      <c r="A3916" s="447">
        <v>96858</v>
      </c>
      <c r="B3916" s="448" t="s">
        <v>19289</v>
      </c>
      <c r="C3916" s="449" t="s">
        <v>2570</v>
      </c>
      <c r="D3916" s="450">
        <v>40.429999999999993</v>
      </c>
      <c r="E3916" s="450">
        <v>5.98</v>
      </c>
      <c r="F3916" s="450" t="s">
        <v>12235</v>
      </c>
    </row>
    <row r="3917" spans="1:6" ht="30" customHeight="1">
      <c r="A3917" s="447">
        <v>96859</v>
      </c>
      <c r="B3917" s="448" t="s">
        <v>19290</v>
      </c>
      <c r="C3917" s="449" t="s">
        <v>2570</v>
      </c>
      <c r="D3917" s="450">
        <v>51.59</v>
      </c>
      <c r="E3917" s="450">
        <v>5.97</v>
      </c>
      <c r="F3917" s="450" t="s">
        <v>19291</v>
      </c>
    </row>
    <row r="3918" spans="1:6" ht="30" customHeight="1">
      <c r="A3918" s="447">
        <v>96860</v>
      </c>
      <c r="B3918" s="448" t="s">
        <v>19292</v>
      </c>
      <c r="C3918" s="449" t="s">
        <v>2570</v>
      </c>
      <c r="D3918" s="450">
        <v>17.049999999999997</v>
      </c>
      <c r="E3918" s="450">
        <v>6.01</v>
      </c>
      <c r="F3918" s="450" t="s">
        <v>19293</v>
      </c>
    </row>
    <row r="3919" spans="1:6" ht="30" customHeight="1">
      <c r="A3919" s="447">
        <v>96861</v>
      </c>
      <c r="B3919" s="448" t="s">
        <v>19294</v>
      </c>
      <c r="C3919" s="449" t="s">
        <v>2570</v>
      </c>
      <c r="D3919" s="450">
        <v>18.920000000000002</v>
      </c>
      <c r="E3919" s="450">
        <v>6</v>
      </c>
      <c r="F3919" s="450" t="s">
        <v>19295</v>
      </c>
    </row>
    <row r="3920" spans="1:6" ht="30" customHeight="1">
      <c r="A3920" s="447">
        <v>96862</v>
      </c>
      <c r="B3920" s="448" t="s">
        <v>19296</v>
      </c>
      <c r="C3920" s="449" t="s">
        <v>2570</v>
      </c>
      <c r="D3920" s="450">
        <v>20.68</v>
      </c>
      <c r="E3920" s="450">
        <v>7.12</v>
      </c>
      <c r="F3920" s="450" t="s">
        <v>16035</v>
      </c>
    </row>
    <row r="3921" spans="1:6" ht="30" customHeight="1">
      <c r="A3921" s="447">
        <v>96863</v>
      </c>
      <c r="B3921" s="448" t="s">
        <v>19297</v>
      </c>
      <c r="C3921" s="449" t="s">
        <v>2570</v>
      </c>
      <c r="D3921" s="450">
        <v>20.369999999999997</v>
      </c>
      <c r="E3921" s="450">
        <v>7.12</v>
      </c>
      <c r="F3921" s="450" t="s">
        <v>19298</v>
      </c>
    </row>
    <row r="3922" spans="1:6" ht="30" customHeight="1">
      <c r="A3922" s="447">
        <v>96864</v>
      </c>
      <c r="B3922" s="448" t="s">
        <v>19299</v>
      </c>
      <c r="C3922" s="449" t="s">
        <v>2570</v>
      </c>
      <c r="D3922" s="450">
        <v>35.159999999999997</v>
      </c>
      <c r="E3922" s="450">
        <v>8.49</v>
      </c>
      <c r="F3922" s="450" t="s">
        <v>19300</v>
      </c>
    </row>
    <row r="3923" spans="1:6" ht="30" customHeight="1">
      <c r="A3923" s="447">
        <v>96865</v>
      </c>
      <c r="B3923" s="448" t="s">
        <v>19301</v>
      </c>
      <c r="C3923" s="449" t="s">
        <v>2570</v>
      </c>
      <c r="D3923" s="450">
        <v>34.26</v>
      </c>
      <c r="E3923" s="450">
        <v>8.49</v>
      </c>
      <c r="F3923" s="450" t="s">
        <v>19302</v>
      </c>
    </row>
    <row r="3924" spans="1:6" ht="30" customHeight="1">
      <c r="A3924" s="447">
        <v>96866</v>
      </c>
      <c r="B3924" s="448" t="s">
        <v>19303</v>
      </c>
      <c r="C3924" s="449" t="s">
        <v>2570</v>
      </c>
      <c r="D3924" s="450">
        <v>46.96</v>
      </c>
      <c r="E3924" s="450">
        <v>10.44</v>
      </c>
      <c r="F3924" s="450" t="s">
        <v>19304</v>
      </c>
    </row>
    <row r="3925" spans="1:6" ht="30" customHeight="1">
      <c r="A3925" s="447">
        <v>96867</v>
      </c>
      <c r="B3925" s="448" t="s">
        <v>19305</v>
      </c>
      <c r="C3925" s="449" t="s">
        <v>2570</v>
      </c>
      <c r="D3925" s="450">
        <v>56.330000000000005</v>
      </c>
      <c r="E3925" s="450">
        <v>10.43</v>
      </c>
      <c r="F3925" s="450" t="s">
        <v>19306</v>
      </c>
    </row>
    <row r="3926" spans="1:6" ht="30" customHeight="1">
      <c r="A3926" s="447">
        <v>96868</v>
      </c>
      <c r="B3926" s="448" t="s">
        <v>19307</v>
      </c>
      <c r="C3926" s="449" t="s">
        <v>2570</v>
      </c>
      <c r="D3926" s="450">
        <v>22.01</v>
      </c>
      <c r="E3926" s="450">
        <v>4.59</v>
      </c>
      <c r="F3926" s="450" t="s">
        <v>19308</v>
      </c>
    </row>
    <row r="3927" spans="1:6" ht="30" customHeight="1">
      <c r="A3927" s="447">
        <v>96869</v>
      </c>
      <c r="B3927" s="448" t="s">
        <v>19309</v>
      </c>
      <c r="C3927" s="449" t="s">
        <v>2570</v>
      </c>
      <c r="D3927" s="450">
        <v>26.35</v>
      </c>
      <c r="E3927" s="450">
        <v>5.42</v>
      </c>
      <c r="F3927" s="450" t="s">
        <v>19310</v>
      </c>
    </row>
    <row r="3928" spans="1:6" ht="15" customHeight="1">
      <c r="A3928" s="447">
        <v>96870</v>
      </c>
      <c r="B3928" s="448" t="s">
        <v>19311</v>
      </c>
      <c r="C3928" s="449" t="s">
        <v>2570</v>
      </c>
      <c r="D3928" s="450">
        <v>43.790000000000006</v>
      </c>
      <c r="E3928" s="450">
        <v>6.48</v>
      </c>
      <c r="F3928" s="450" t="s">
        <v>19312</v>
      </c>
    </row>
    <row r="3929" spans="1:6" ht="30" customHeight="1">
      <c r="A3929" s="447">
        <v>96871</v>
      </c>
      <c r="B3929" s="448" t="s">
        <v>19313</v>
      </c>
      <c r="C3929" s="449" t="s">
        <v>2570</v>
      </c>
      <c r="D3929" s="450">
        <v>64.94</v>
      </c>
      <c r="E3929" s="450">
        <v>7.98</v>
      </c>
      <c r="F3929" s="450" t="s">
        <v>19314</v>
      </c>
    </row>
    <row r="3930" spans="1:6" ht="30" customHeight="1">
      <c r="A3930" s="447">
        <v>96872</v>
      </c>
      <c r="B3930" s="448" t="s">
        <v>19315</v>
      </c>
      <c r="C3930" s="449" t="s">
        <v>2570</v>
      </c>
      <c r="D3930" s="450">
        <v>53.12</v>
      </c>
      <c r="E3930" s="450">
        <v>12.85</v>
      </c>
      <c r="F3930" s="450" t="s">
        <v>14690</v>
      </c>
    </row>
    <row r="3931" spans="1:6" ht="30" customHeight="1">
      <c r="A3931" s="447">
        <v>96873</v>
      </c>
      <c r="B3931" s="448" t="s">
        <v>19316</v>
      </c>
      <c r="C3931" s="449" t="s">
        <v>2570</v>
      </c>
      <c r="D3931" s="450">
        <v>63.449999999999996</v>
      </c>
      <c r="E3931" s="450">
        <v>12.85</v>
      </c>
      <c r="F3931" s="450" t="s">
        <v>19317</v>
      </c>
    </row>
    <row r="3932" spans="1:6" ht="30" customHeight="1">
      <c r="A3932" s="447">
        <v>96874</v>
      </c>
      <c r="B3932" s="448" t="s">
        <v>19318</v>
      </c>
      <c r="C3932" s="449" t="s">
        <v>2570</v>
      </c>
      <c r="D3932" s="450">
        <v>63.639999999999993</v>
      </c>
      <c r="E3932" s="450">
        <v>16.82</v>
      </c>
      <c r="F3932" s="450" t="s">
        <v>19319</v>
      </c>
    </row>
    <row r="3933" spans="1:6" ht="30" customHeight="1">
      <c r="A3933" s="447">
        <v>96875</v>
      </c>
      <c r="B3933" s="448" t="s">
        <v>19320</v>
      </c>
      <c r="C3933" s="449" t="s">
        <v>2570</v>
      </c>
      <c r="D3933" s="450">
        <v>80.27</v>
      </c>
      <c r="E3933" s="450">
        <v>16.809999999999999</v>
      </c>
      <c r="F3933" s="450" t="s">
        <v>19321</v>
      </c>
    </row>
    <row r="3934" spans="1:6" ht="30" customHeight="1">
      <c r="A3934" s="447">
        <v>96876</v>
      </c>
      <c r="B3934" s="448" t="s">
        <v>19322</v>
      </c>
      <c r="C3934" s="449" t="s">
        <v>2570</v>
      </c>
      <c r="D3934" s="450">
        <v>162.19</v>
      </c>
      <c r="E3934" s="450">
        <v>9.81</v>
      </c>
      <c r="F3934" s="450" t="s">
        <v>19323</v>
      </c>
    </row>
    <row r="3935" spans="1:6" ht="30" customHeight="1">
      <c r="A3935" s="447">
        <v>96877</v>
      </c>
      <c r="B3935" s="448" t="s">
        <v>19324</v>
      </c>
      <c r="C3935" s="449" t="s">
        <v>2570</v>
      </c>
      <c r="D3935" s="450">
        <v>174.25</v>
      </c>
      <c r="E3935" s="450">
        <v>9.81</v>
      </c>
      <c r="F3935" s="450" t="s">
        <v>19325</v>
      </c>
    </row>
    <row r="3936" spans="1:6" ht="30" customHeight="1">
      <c r="A3936" s="447">
        <v>96878</v>
      </c>
      <c r="B3936" s="448" t="s">
        <v>19326</v>
      </c>
      <c r="C3936" s="449" t="s">
        <v>2570</v>
      </c>
      <c r="D3936" s="450">
        <v>176.5</v>
      </c>
      <c r="E3936" s="450">
        <v>9.81</v>
      </c>
      <c r="F3936" s="450" t="s">
        <v>19327</v>
      </c>
    </row>
    <row r="3937" spans="1:6" ht="30" customHeight="1">
      <c r="A3937" s="447">
        <v>96879</v>
      </c>
      <c r="B3937" s="448" t="s">
        <v>19328</v>
      </c>
      <c r="C3937" s="449" t="s">
        <v>2570</v>
      </c>
      <c r="D3937" s="450">
        <v>174.11999999999998</v>
      </c>
      <c r="E3937" s="450">
        <v>12.83</v>
      </c>
      <c r="F3937" s="450" t="s">
        <v>19329</v>
      </c>
    </row>
    <row r="3938" spans="1:6" ht="30" customHeight="1">
      <c r="A3938" s="447">
        <v>96880</v>
      </c>
      <c r="B3938" s="448" t="s">
        <v>19330</v>
      </c>
      <c r="C3938" s="449" t="s">
        <v>2570</v>
      </c>
      <c r="D3938" s="450">
        <v>201.11999999999998</v>
      </c>
      <c r="E3938" s="450">
        <v>12.83</v>
      </c>
      <c r="F3938" s="450" t="s">
        <v>19331</v>
      </c>
    </row>
    <row r="3939" spans="1:6" ht="30" customHeight="1">
      <c r="A3939" s="447">
        <v>96881</v>
      </c>
      <c r="B3939" s="448" t="s">
        <v>19332</v>
      </c>
      <c r="C3939" s="449" t="s">
        <v>2570</v>
      </c>
      <c r="D3939" s="450">
        <v>213.35</v>
      </c>
      <c r="E3939" s="450">
        <v>12.83</v>
      </c>
      <c r="F3939" s="450" t="s">
        <v>19333</v>
      </c>
    </row>
    <row r="3940" spans="1:6">
      <c r="A3940" s="442"/>
      <c r="B3940" s="446" t="s">
        <v>4847</v>
      </c>
      <c r="C3940" s="444"/>
      <c r="D3940" s="445" t="s">
        <v>2587</v>
      </c>
      <c r="E3940" s="445" t="s">
        <v>2587</v>
      </c>
      <c r="F3940" s="445"/>
    </row>
    <row r="3941" spans="1:6" ht="45" customHeight="1">
      <c r="A3941" s="447">
        <v>94648</v>
      </c>
      <c r="B3941" s="448" t="s">
        <v>4848</v>
      </c>
      <c r="C3941" s="449" t="s">
        <v>2572</v>
      </c>
      <c r="D3941" s="450">
        <v>3.8800000000000003</v>
      </c>
      <c r="E3941" s="450">
        <v>3.78</v>
      </c>
      <c r="F3941" s="450" t="s">
        <v>12436</v>
      </c>
    </row>
    <row r="3942" spans="1:6" ht="45" customHeight="1">
      <c r="A3942" s="447">
        <v>94649</v>
      </c>
      <c r="B3942" s="448" t="s">
        <v>4849</v>
      </c>
      <c r="C3942" s="449" t="s">
        <v>2572</v>
      </c>
      <c r="D3942" s="450">
        <v>7.1400000000000006</v>
      </c>
      <c r="E3942" s="450">
        <v>3.74</v>
      </c>
      <c r="F3942" s="450" t="s">
        <v>17778</v>
      </c>
    </row>
    <row r="3943" spans="1:6" ht="45" customHeight="1">
      <c r="A3943" s="447">
        <v>94650</v>
      </c>
      <c r="B3943" s="448" t="s">
        <v>4850</v>
      </c>
      <c r="C3943" s="449" t="s">
        <v>2572</v>
      </c>
      <c r="D3943" s="450">
        <v>10.23</v>
      </c>
      <c r="E3943" s="450">
        <v>5.31</v>
      </c>
      <c r="F3943" s="450" t="s">
        <v>11815</v>
      </c>
    </row>
    <row r="3944" spans="1:6" ht="45" customHeight="1">
      <c r="A3944" s="447">
        <v>94651</v>
      </c>
      <c r="B3944" s="448" t="s">
        <v>4851</v>
      </c>
      <c r="C3944" s="449" t="s">
        <v>2572</v>
      </c>
      <c r="D3944" s="450">
        <v>11.46</v>
      </c>
      <c r="E3944" s="450">
        <v>5.3</v>
      </c>
      <c r="F3944" s="450" t="s">
        <v>18409</v>
      </c>
    </row>
    <row r="3945" spans="1:6" ht="45" customHeight="1">
      <c r="A3945" s="447">
        <v>94652</v>
      </c>
      <c r="B3945" s="448" t="s">
        <v>4852</v>
      </c>
      <c r="C3945" s="449" t="s">
        <v>2572</v>
      </c>
      <c r="D3945" s="450">
        <v>18.73</v>
      </c>
      <c r="E3945" s="450">
        <v>8.5399999999999991</v>
      </c>
      <c r="F3945" s="450" t="s">
        <v>12252</v>
      </c>
    </row>
    <row r="3946" spans="1:6" ht="45" customHeight="1">
      <c r="A3946" s="447">
        <v>94653</v>
      </c>
      <c r="B3946" s="448" t="s">
        <v>4853</v>
      </c>
      <c r="C3946" s="449" t="s">
        <v>2572</v>
      </c>
      <c r="D3946" s="450">
        <v>29.23</v>
      </c>
      <c r="E3946" s="450">
        <v>8.52</v>
      </c>
      <c r="F3946" s="450" t="s">
        <v>18410</v>
      </c>
    </row>
    <row r="3947" spans="1:6" ht="45" customHeight="1">
      <c r="A3947" s="447">
        <v>94654</v>
      </c>
      <c r="B3947" s="448" t="s">
        <v>4136</v>
      </c>
      <c r="C3947" s="449" t="s">
        <v>2572</v>
      </c>
      <c r="D3947" s="450">
        <v>36.6</v>
      </c>
      <c r="E3947" s="450">
        <v>14.9</v>
      </c>
      <c r="F3947" s="450" t="s">
        <v>18411</v>
      </c>
    </row>
    <row r="3948" spans="1:6" ht="45" customHeight="1">
      <c r="A3948" s="447">
        <v>94655</v>
      </c>
      <c r="B3948" s="448" t="s">
        <v>4137</v>
      </c>
      <c r="C3948" s="449" t="s">
        <v>2572</v>
      </c>
      <c r="D3948" s="450">
        <v>55.28</v>
      </c>
      <c r="E3948" s="450">
        <v>14.89</v>
      </c>
      <c r="F3948" s="450" t="s">
        <v>13149</v>
      </c>
    </row>
    <row r="3949" spans="1:6">
      <c r="A3949" s="442"/>
      <c r="B3949" s="446" t="s">
        <v>2232</v>
      </c>
      <c r="C3949" s="444"/>
      <c r="D3949" s="445" t="s">
        <v>2587</v>
      </c>
      <c r="E3949" s="445" t="s">
        <v>2587</v>
      </c>
      <c r="F3949" s="445"/>
    </row>
    <row r="3950" spans="1:6" ht="45" customHeight="1">
      <c r="A3950" s="447">
        <v>91792</v>
      </c>
      <c r="B3950" s="448" t="s">
        <v>4138</v>
      </c>
      <c r="C3950" s="449" t="s">
        <v>2572</v>
      </c>
      <c r="D3950" s="450">
        <v>18.319999999999997</v>
      </c>
      <c r="E3950" s="450">
        <v>25.87</v>
      </c>
      <c r="F3950" s="450" t="s">
        <v>18326</v>
      </c>
    </row>
    <row r="3951" spans="1:6" ht="45" customHeight="1">
      <c r="A3951" s="447">
        <v>91793</v>
      </c>
      <c r="B3951" s="448" t="s">
        <v>4173</v>
      </c>
      <c r="C3951" s="449" t="s">
        <v>2572</v>
      </c>
      <c r="D3951" s="450">
        <v>31.590000000000003</v>
      </c>
      <c r="E3951" s="450">
        <v>31.65</v>
      </c>
      <c r="F3951" s="450" t="s">
        <v>18327</v>
      </c>
    </row>
    <row r="3952" spans="1:6" ht="45" customHeight="1">
      <c r="A3952" s="447">
        <v>91794</v>
      </c>
      <c r="B3952" s="448" t="s">
        <v>4174</v>
      </c>
      <c r="C3952" s="449" t="s">
        <v>2572</v>
      </c>
      <c r="D3952" s="450">
        <v>17.810000000000002</v>
      </c>
      <c r="E3952" s="450">
        <v>9.7200000000000006</v>
      </c>
      <c r="F3952" s="450" t="s">
        <v>18328</v>
      </c>
    </row>
    <row r="3953" spans="1:6" ht="60" customHeight="1">
      <c r="A3953" s="447">
        <v>91795</v>
      </c>
      <c r="B3953" s="448" t="s">
        <v>4175</v>
      </c>
      <c r="C3953" s="449" t="s">
        <v>2572</v>
      </c>
      <c r="D3953" s="450">
        <v>28.739999999999995</v>
      </c>
      <c r="E3953" s="450">
        <v>18.670000000000002</v>
      </c>
      <c r="F3953" s="450" t="s">
        <v>18329</v>
      </c>
    </row>
    <row r="3954" spans="1:6" ht="45" customHeight="1">
      <c r="A3954" s="447">
        <v>91796</v>
      </c>
      <c r="B3954" s="448" t="s">
        <v>4176</v>
      </c>
      <c r="C3954" s="449" t="s">
        <v>2572</v>
      </c>
      <c r="D3954" s="450">
        <v>33.33</v>
      </c>
      <c r="E3954" s="450">
        <v>16.22</v>
      </c>
      <c r="F3954" s="450" t="s">
        <v>18330</v>
      </c>
    </row>
    <row r="3955" spans="1:6" ht="30" customHeight="1">
      <c r="A3955" s="447">
        <v>89711</v>
      </c>
      <c r="B3955" s="448" t="s">
        <v>4177</v>
      </c>
      <c r="C3955" s="449" t="s">
        <v>2572</v>
      </c>
      <c r="D3955" s="450">
        <v>6.379999999999999</v>
      </c>
      <c r="E3955" s="450">
        <v>8.4</v>
      </c>
      <c r="F3955" s="450" t="s">
        <v>18308</v>
      </c>
    </row>
    <row r="3956" spans="1:6" ht="30" customHeight="1">
      <c r="A3956" s="447">
        <v>89712</v>
      </c>
      <c r="B3956" s="448" t="s">
        <v>4178</v>
      </c>
      <c r="C3956" s="449" t="s">
        <v>2572</v>
      </c>
      <c r="D3956" s="450">
        <v>10.81</v>
      </c>
      <c r="E3956" s="450">
        <v>10.63</v>
      </c>
      <c r="F3956" s="450" t="s">
        <v>18309</v>
      </c>
    </row>
    <row r="3957" spans="1:6" ht="30" customHeight="1">
      <c r="A3957" s="447">
        <v>89713</v>
      </c>
      <c r="B3957" s="448" t="s">
        <v>4179</v>
      </c>
      <c r="C3957" s="449" t="s">
        <v>2572</v>
      </c>
      <c r="D3957" s="450">
        <v>17.059999999999995</v>
      </c>
      <c r="E3957" s="450">
        <v>15.56</v>
      </c>
      <c r="F3957" s="450" t="s">
        <v>18310</v>
      </c>
    </row>
    <row r="3958" spans="1:6" ht="30" customHeight="1">
      <c r="A3958" s="447">
        <v>89714</v>
      </c>
      <c r="B3958" s="448" t="s">
        <v>4180</v>
      </c>
      <c r="C3958" s="449" t="s">
        <v>2572</v>
      </c>
      <c r="D3958" s="450">
        <v>21.660000000000004</v>
      </c>
      <c r="E3958" s="450">
        <v>20.54</v>
      </c>
      <c r="F3958" s="450" t="s">
        <v>18311</v>
      </c>
    </row>
    <row r="3959" spans="1:6" ht="30" customHeight="1">
      <c r="A3959" s="447">
        <v>89798</v>
      </c>
      <c r="B3959" s="448" t="s">
        <v>4181</v>
      </c>
      <c r="C3959" s="449" t="s">
        <v>2572</v>
      </c>
      <c r="D3959" s="450">
        <v>6.3100000000000005</v>
      </c>
      <c r="E3959" s="450">
        <v>1.38</v>
      </c>
      <c r="F3959" s="450" t="s">
        <v>13713</v>
      </c>
    </row>
    <row r="3960" spans="1:6" ht="30" customHeight="1">
      <c r="A3960" s="447">
        <v>89799</v>
      </c>
      <c r="B3960" s="448" t="s">
        <v>4182</v>
      </c>
      <c r="C3960" s="449" t="s">
        <v>2572</v>
      </c>
      <c r="D3960" s="450">
        <v>9.9499999999999993</v>
      </c>
      <c r="E3960" s="450">
        <v>3.08</v>
      </c>
      <c r="F3960" s="450" t="s">
        <v>11373</v>
      </c>
    </row>
    <row r="3961" spans="1:6" ht="30" customHeight="1">
      <c r="A3961" s="447">
        <v>89800</v>
      </c>
      <c r="B3961" s="448" t="s">
        <v>4183</v>
      </c>
      <c r="C3961" s="449" t="s">
        <v>2572</v>
      </c>
      <c r="D3961" s="450">
        <v>12.009999999999998</v>
      </c>
      <c r="E3961" s="450">
        <v>4.46</v>
      </c>
      <c r="F3961" s="450" t="s">
        <v>18316</v>
      </c>
    </row>
    <row r="3962" spans="1:6" ht="30" customHeight="1">
      <c r="A3962" s="447">
        <v>89848</v>
      </c>
      <c r="B3962" s="448" t="s">
        <v>4184</v>
      </c>
      <c r="C3962" s="449" t="s">
        <v>2572</v>
      </c>
      <c r="D3962" s="450">
        <v>13.500000000000002</v>
      </c>
      <c r="E3962" s="450">
        <v>7.51</v>
      </c>
      <c r="F3962" s="450" t="s">
        <v>11279</v>
      </c>
    </row>
    <row r="3963" spans="1:6" ht="30" customHeight="1">
      <c r="A3963" s="447">
        <v>89849</v>
      </c>
      <c r="B3963" s="448" t="s">
        <v>4185</v>
      </c>
      <c r="C3963" s="449" t="s">
        <v>2572</v>
      </c>
      <c r="D3963" s="450">
        <v>28.75</v>
      </c>
      <c r="E3963" s="450">
        <v>10.26</v>
      </c>
      <c r="F3963" s="450" t="s">
        <v>16265</v>
      </c>
    </row>
    <row r="3964" spans="1:6" ht="45" customHeight="1">
      <c r="A3964" s="447">
        <v>90716</v>
      </c>
      <c r="B3964" s="448" t="s">
        <v>3781</v>
      </c>
      <c r="C3964" s="449" t="s">
        <v>2572</v>
      </c>
      <c r="D3964" s="450">
        <v>36.36</v>
      </c>
      <c r="E3964" s="450">
        <v>4.79</v>
      </c>
      <c r="F3964" s="450" t="s">
        <v>15580</v>
      </c>
    </row>
    <row r="3965" spans="1:6" ht="45" customHeight="1">
      <c r="A3965" s="447">
        <v>90701</v>
      </c>
      <c r="B3965" s="448" t="s">
        <v>4186</v>
      </c>
      <c r="C3965" s="449" t="s">
        <v>2572</v>
      </c>
      <c r="D3965" s="450">
        <v>35.869999999999997</v>
      </c>
      <c r="E3965" s="450">
        <v>3.52</v>
      </c>
      <c r="F3965" s="450" t="s">
        <v>13143</v>
      </c>
    </row>
    <row r="3966" spans="1:6" ht="45" customHeight="1">
      <c r="A3966" s="447">
        <v>90717</v>
      </c>
      <c r="B3966" s="448" t="s">
        <v>3782</v>
      </c>
      <c r="C3966" s="449" t="s">
        <v>2572</v>
      </c>
      <c r="D3966" s="450">
        <v>57.81</v>
      </c>
      <c r="E3966" s="450">
        <v>5.12</v>
      </c>
      <c r="F3966" s="450" t="s">
        <v>15581</v>
      </c>
    </row>
    <row r="3967" spans="1:6" ht="45" customHeight="1">
      <c r="A3967" s="447">
        <v>90702</v>
      </c>
      <c r="B3967" s="448" t="s">
        <v>4187</v>
      </c>
      <c r="C3967" s="449" t="s">
        <v>2572</v>
      </c>
      <c r="D3967" s="450">
        <v>57.32</v>
      </c>
      <c r="E3967" s="450">
        <v>3.86</v>
      </c>
      <c r="F3967" s="450" t="s">
        <v>15569</v>
      </c>
    </row>
    <row r="3968" spans="1:6" ht="45" customHeight="1">
      <c r="A3968" s="447">
        <v>90718</v>
      </c>
      <c r="B3968" s="448" t="s">
        <v>3783</v>
      </c>
      <c r="C3968" s="449" t="s">
        <v>2572</v>
      </c>
      <c r="D3968" s="450">
        <v>94.73</v>
      </c>
      <c r="E3968" s="450">
        <v>5.46</v>
      </c>
      <c r="F3968" s="450" t="s">
        <v>15582</v>
      </c>
    </row>
    <row r="3969" spans="1:6" ht="45" customHeight="1">
      <c r="A3969" s="447">
        <v>90703</v>
      </c>
      <c r="B3969" s="448" t="s">
        <v>4188</v>
      </c>
      <c r="C3969" s="449" t="s">
        <v>2572</v>
      </c>
      <c r="D3969" s="450">
        <v>94.22</v>
      </c>
      <c r="E3969" s="450">
        <v>4.22</v>
      </c>
      <c r="F3969" s="450" t="s">
        <v>15570</v>
      </c>
    </row>
    <row r="3970" spans="1:6" ht="45" customHeight="1">
      <c r="A3970" s="447">
        <v>90719</v>
      </c>
      <c r="B3970" s="448" t="s">
        <v>3784</v>
      </c>
      <c r="C3970" s="449" t="s">
        <v>2572</v>
      </c>
      <c r="D3970" s="450">
        <v>131</v>
      </c>
      <c r="E3970" s="450">
        <v>5.82</v>
      </c>
      <c r="F3970" s="450" t="s">
        <v>15583</v>
      </c>
    </row>
    <row r="3971" spans="1:6" ht="45" customHeight="1">
      <c r="A3971" s="447">
        <v>90704</v>
      </c>
      <c r="B3971" s="448" t="s">
        <v>4189</v>
      </c>
      <c r="C3971" s="449" t="s">
        <v>2572</v>
      </c>
      <c r="D3971" s="450">
        <v>130.5</v>
      </c>
      <c r="E3971" s="450">
        <v>4.5599999999999996</v>
      </c>
      <c r="F3971" s="450" t="s">
        <v>15571</v>
      </c>
    </row>
    <row r="3972" spans="1:6" ht="30" customHeight="1">
      <c r="A3972" s="447">
        <v>88626</v>
      </c>
      <c r="B3972" s="448" t="s">
        <v>977</v>
      </c>
      <c r="C3972" s="449" t="s">
        <v>2568</v>
      </c>
      <c r="D3972" s="450">
        <v>240.91</v>
      </c>
      <c r="E3972" s="450">
        <v>45.23</v>
      </c>
      <c r="F3972" s="450" t="s">
        <v>20696</v>
      </c>
    </row>
    <row r="3973" spans="1:6" ht="45" customHeight="1">
      <c r="A3973" s="447">
        <v>90720</v>
      </c>
      <c r="B3973" s="448" t="s">
        <v>3785</v>
      </c>
      <c r="C3973" s="449" t="s">
        <v>2572</v>
      </c>
      <c r="D3973" s="450">
        <v>184.39</v>
      </c>
      <c r="E3973" s="450">
        <v>6.15</v>
      </c>
      <c r="F3973" s="450" t="s">
        <v>15584</v>
      </c>
    </row>
    <row r="3974" spans="1:6" ht="45" customHeight="1">
      <c r="A3974" s="447">
        <v>90705</v>
      </c>
      <c r="B3974" s="448" t="s">
        <v>4190</v>
      </c>
      <c r="C3974" s="449" t="s">
        <v>2572</v>
      </c>
      <c r="D3974" s="450">
        <v>183.88</v>
      </c>
      <c r="E3974" s="450">
        <v>4.91</v>
      </c>
      <c r="F3974" s="450" t="s">
        <v>15572</v>
      </c>
    </row>
    <row r="3975" spans="1:6" ht="45" customHeight="1">
      <c r="A3975" s="447">
        <v>90721</v>
      </c>
      <c r="B3975" s="448" t="s">
        <v>3786</v>
      </c>
      <c r="C3975" s="449" t="s">
        <v>2572</v>
      </c>
      <c r="D3975" s="450">
        <v>221.65</v>
      </c>
      <c r="E3975" s="450">
        <v>8.65</v>
      </c>
      <c r="F3975" s="450" t="s">
        <v>15585</v>
      </c>
    </row>
    <row r="3976" spans="1:6" ht="45" customHeight="1">
      <c r="A3976" s="447">
        <v>90706</v>
      </c>
      <c r="B3976" s="448" t="s">
        <v>4191</v>
      </c>
      <c r="C3976" s="449" t="s">
        <v>2572</v>
      </c>
      <c r="D3976" s="450">
        <v>219.7</v>
      </c>
      <c r="E3976" s="450">
        <v>6.99</v>
      </c>
      <c r="F3976" s="450" t="s">
        <v>15573</v>
      </c>
    </row>
    <row r="3977" spans="1:6" ht="45" customHeight="1">
      <c r="A3977" s="447">
        <v>90709</v>
      </c>
      <c r="B3977" s="448" t="s">
        <v>2431</v>
      </c>
      <c r="C3977" s="449" t="s">
        <v>2572</v>
      </c>
      <c r="D3977" s="450">
        <v>21.08</v>
      </c>
      <c r="E3977" s="450">
        <v>2.83</v>
      </c>
      <c r="F3977" s="450" t="s">
        <v>15575</v>
      </c>
    </row>
    <row r="3978" spans="1:6" ht="45" customHeight="1">
      <c r="A3978" s="447">
        <v>90694</v>
      </c>
      <c r="B3978" s="448" t="s">
        <v>2424</v>
      </c>
      <c r="C3978" s="449" t="s">
        <v>2572</v>
      </c>
      <c r="D3978" s="450">
        <v>20.57</v>
      </c>
      <c r="E3978" s="450">
        <v>1.58</v>
      </c>
      <c r="F3978" s="450" t="s">
        <v>15563</v>
      </c>
    </row>
    <row r="3979" spans="1:6" ht="45" customHeight="1">
      <c r="A3979" s="447">
        <v>90710</v>
      </c>
      <c r="B3979" s="448" t="s">
        <v>1746</v>
      </c>
      <c r="C3979" s="449" t="s">
        <v>2572</v>
      </c>
      <c r="D3979" s="450">
        <v>44.12</v>
      </c>
      <c r="E3979" s="450">
        <v>3.18</v>
      </c>
      <c r="F3979" s="450" t="s">
        <v>11949</v>
      </c>
    </row>
    <row r="3980" spans="1:6" ht="45" customHeight="1">
      <c r="A3980" s="447">
        <v>90695</v>
      </c>
      <c r="B3980" s="448" t="s">
        <v>2425</v>
      </c>
      <c r="C3980" s="449" t="s">
        <v>2572</v>
      </c>
      <c r="D3980" s="450">
        <v>43.620000000000005</v>
      </c>
      <c r="E3980" s="450">
        <v>1.91</v>
      </c>
      <c r="F3980" s="450" t="s">
        <v>15564</v>
      </c>
    </row>
    <row r="3981" spans="1:6" ht="45" customHeight="1">
      <c r="A3981" s="447">
        <v>90711</v>
      </c>
      <c r="B3981" s="448" t="s">
        <v>1747</v>
      </c>
      <c r="C3981" s="449" t="s">
        <v>2572</v>
      </c>
      <c r="D3981" s="450">
        <v>65.660000000000011</v>
      </c>
      <c r="E3981" s="450">
        <v>3.52</v>
      </c>
      <c r="F3981" s="450" t="s">
        <v>15576</v>
      </c>
    </row>
    <row r="3982" spans="1:6" ht="45" customHeight="1">
      <c r="A3982" s="447">
        <v>90696</v>
      </c>
      <c r="B3982" s="448" t="s">
        <v>2426</v>
      </c>
      <c r="C3982" s="449" t="s">
        <v>2572</v>
      </c>
      <c r="D3982" s="450">
        <v>65.17</v>
      </c>
      <c r="E3982" s="450">
        <v>2.2599999999999998</v>
      </c>
      <c r="F3982" s="450" t="s">
        <v>15565</v>
      </c>
    </row>
    <row r="3983" spans="1:6" ht="45" customHeight="1">
      <c r="A3983" s="447">
        <v>90712</v>
      </c>
      <c r="B3983" s="448" t="s">
        <v>1748</v>
      </c>
      <c r="C3983" s="449" t="s">
        <v>2572</v>
      </c>
      <c r="D3983" s="450">
        <v>110.95</v>
      </c>
      <c r="E3983" s="450">
        <v>3.86</v>
      </c>
      <c r="F3983" s="450" t="s">
        <v>14369</v>
      </c>
    </row>
    <row r="3984" spans="1:6" ht="45" customHeight="1">
      <c r="A3984" s="447">
        <v>90697</v>
      </c>
      <c r="B3984" s="448" t="s">
        <v>2427</v>
      </c>
      <c r="C3984" s="449" t="s">
        <v>2572</v>
      </c>
      <c r="D3984" s="450">
        <v>110.44</v>
      </c>
      <c r="E3984" s="450">
        <v>2.61</v>
      </c>
      <c r="F3984" s="450" t="s">
        <v>15205</v>
      </c>
    </row>
    <row r="3985" spans="1:6" ht="45" customHeight="1">
      <c r="A3985" s="447">
        <v>90713</v>
      </c>
      <c r="B3985" s="448" t="s">
        <v>1749</v>
      </c>
      <c r="C3985" s="449" t="s">
        <v>2572</v>
      </c>
      <c r="D3985" s="450">
        <v>178.21</v>
      </c>
      <c r="E3985" s="450">
        <v>4.22</v>
      </c>
      <c r="F3985" s="450" t="s">
        <v>15577</v>
      </c>
    </row>
    <row r="3986" spans="1:6" ht="45" customHeight="1">
      <c r="A3986" s="447">
        <v>90698</v>
      </c>
      <c r="B3986" s="448" t="s">
        <v>2428</v>
      </c>
      <c r="C3986" s="449" t="s">
        <v>2572</v>
      </c>
      <c r="D3986" s="450">
        <v>177.71</v>
      </c>
      <c r="E3986" s="450">
        <v>2.97</v>
      </c>
      <c r="F3986" s="450" t="s">
        <v>15566</v>
      </c>
    </row>
    <row r="3987" spans="1:6" ht="45" customHeight="1">
      <c r="A3987" s="447">
        <v>90714</v>
      </c>
      <c r="B3987" s="448" t="s">
        <v>1750</v>
      </c>
      <c r="C3987" s="449" t="s">
        <v>2572</v>
      </c>
      <c r="D3987" s="450">
        <v>220.4</v>
      </c>
      <c r="E3987" s="450">
        <v>4.5599999999999996</v>
      </c>
      <c r="F3987" s="450" t="s">
        <v>15578</v>
      </c>
    </row>
    <row r="3988" spans="1:6" ht="45" customHeight="1">
      <c r="A3988" s="447">
        <v>90699</v>
      </c>
      <c r="B3988" s="448" t="s">
        <v>2429</v>
      </c>
      <c r="C3988" s="449" t="s">
        <v>2572</v>
      </c>
      <c r="D3988" s="450">
        <v>219.88</v>
      </c>
      <c r="E3988" s="450">
        <v>3.33</v>
      </c>
      <c r="F3988" s="450" t="s">
        <v>15567</v>
      </c>
    </row>
    <row r="3989" spans="1:6" ht="45" customHeight="1">
      <c r="A3989" s="447">
        <v>90715</v>
      </c>
      <c r="B3989" s="448" t="s">
        <v>1751</v>
      </c>
      <c r="C3989" s="449" t="s">
        <v>2572</v>
      </c>
      <c r="D3989" s="450">
        <v>290.71000000000004</v>
      </c>
      <c r="E3989" s="450">
        <v>6.53</v>
      </c>
      <c r="F3989" s="450" t="s">
        <v>15579</v>
      </c>
    </row>
    <row r="3990" spans="1:6">
      <c r="A3990" s="442"/>
      <c r="B3990" s="538" t="s">
        <v>20978</v>
      </c>
      <c r="C3990" s="444"/>
      <c r="D3990" s="445" t="s">
        <v>2587</v>
      </c>
      <c r="E3990" s="445" t="s">
        <v>2587</v>
      </c>
      <c r="F3990" s="445"/>
    </row>
    <row r="3991" spans="1:6" ht="45" customHeight="1">
      <c r="A3991" s="447">
        <v>97173</v>
      </c>
      <c r="B3991" s="448" t="s">
        <v>15525</v>
      </c>
      <c r="C3991" s="449" t="s">
        <v>2572</v>
      </c>
      <c r="D3991" s="450">
        <v>14.27</v>
      </c>
      <c r="E3991" s="450">
        <v>13.02</v>
      </c>
      <c r="F3991" s="450" t="s">
        <v>15526</v>
      </c>
    </row>
    <row r="3992" spans="1:6" ht="45" customHeight="1">
      <c r="A3992" s="447">
        <v>97174</v>
      </c>
      <c r="B3992" s="448" t="s">
        <v>15527</v>
      </c>
      <c r="C3992" s="449" t="s">
        <v>2572</v>
      </c>
      <c r="D3992" s="450">
        <v>16.64</v>
      </c>
      <c r="E3992" s="450">
        <v>14.92</v>
      </c>
      <c r="F3992" s="450" t="s">
        <v>15528</v>
      </c>
    </row>
    <row r="3993" spans="1:6" ht="45" customHeight="1">
      <c r="A3993" s="447">
        <v>97175</v>
      </c>
      <c r="B3993" s="448" t="s">
        <v>15529</v>
      </c>
      <c r="C3993" s="449" t="s">
        <v>2572</v>
      </c>
      <c r="D3993" s="450">
        <v>18.940000000000005</v>
      </c>
      <c r="E3993" s="450">
        <v>16.899999999999999</v>
      </c>
      <c r="F3993" s="450" t="s">
        <v>15530</v>
      </c>
    </row>
    <row r="3994" spans="1:6" ht="45" customHeight="1">
      <c r="A3994" s="447">
        <v>97176</v>
      </c>
      <c r="B3994" s="448" t="s">
        <v>15531</v>
      </c>
      <c r="C3994" s="449" t="s">
        <v>2572</v>
      </c>
      <c r="D3994" s="450">
        <v>21.280000000000005</v>
      </c>
      <c r="E3994" s="450">
        <v>18.809999999999999</v>
      </c>
      <c r="F3994" s="450" t="s">
        <v>15532</v>
      </c>
    </row>
    <row r="3995" spans="1:6" ht="45" customHeight="1">
      <c r="A3995" s="447">
        <v>97177</v>
      </c>
      <c r="B3995" s="448" t="s">
        <v>15533</v>
      </c>
      <c r="C3995" s="449" t="s">
        <v>2572</v>
      </c>
      <c r="D3995" s="450">
        <v>25.91</v>
      </c>
      <c r="E3995" s="450">
        <v>22.74</v>
      </c>
      <c r="F3995" s="450" t="s">
        <v>15534</v>
      </c>
    </row>
    <row r="3996" spans="1:6" ht="45" customHeight="1">
      <c r="A3996" s="447">
        <v>97178</v>
      </c>
      <c r="B3996" s="448" t="s">
        <v>15535</v>
      </c>
      <c r="C3996" s="449" t="s">
        <v>2572</v>
      </c>
      <c r="D3996" s="450">
        <v>30.63</v>
      </c>
      <c r="E3996" s="450">
        <v>26.56</v>
      </c>
      <c r="F3996" s="450" t="s">
        <v>15536</v>
      </c>
    </row>
    <row r="3997" spans="1:6" ht="45" customHeight="1">
      <c r="A3997" s="447">
        <v>97179</v>
      </c>
      <c r="B3997" s="448" t="s">
        <v>15537</v>
      </c>
      <c r="C3997" s="449" t="s">
        <v>2572</v>
      </c>
      <c r="D3997" s="450">
        <v>35.289999999999992</v>
      </c>
      <c r="E3997" s="450">
        <v>30.45</v>
      </c>
      <c r="F3997" s="450" t="s">
        <v>15538</v>
      </c>
    </row>
    <row r="3998" spans="1:6" ht="45" customHeight="1">
      <c r="A3998" s="447">
        <v>97180</v>
      </c>
      <c r="B3998" s="448" t="s">
        <v>15539</v>
      </c>
      <c r="C3998" s="449" t="s">
        <v>2572</v>
      </c>
      <c r="D3998" s="450">
        <v>39.97</v>
      </c>
      <c r="E3998" s="450">
        <v>34.31</v>
      </c>
      <c r="F3998" s="450" t="s">
        <v>15540</v>
      </c>
    </row>
    <row r="3999" spans="1:6" ht="45" customHeight="1">
      <c r="A3999" s="447">
        <v>97181</v>
      </c>
      <c r="B3999" s="448" t="s">
        <v>15541</v>
      </c>
      <c r="C3999" s="449" t="s">
        <v>2572</v>
      </c>
      <c r="D3999" s="450">
        <v>47.46</v>
      </c>
      <c r="E3999" s="450">
        <v>38.21</v>
      </c>
      <c r="F3999" s="450" t="s">
        <v>15542</v>
      </c>
    </row>
    <row r="4000" spans="1:6" ht="45" customHeight="1">
      <c r="A4000" s="447">
        <v>97182</v>
      </c>
      <c r="B4000" s="448" t="s">
        <v>15543</v>
      </c>
      <c r="C4000" s="449" t="s">
        <v>2572</v>
      </c>
      <c r="D4000" s="450">
        <v>52.42</v>
      </c>
      <c r="E4000" s="450">
        <v>42.08</v>
      </c>
      <c r="F4000" s="450" t="s">
        <v>15544</v>
      </c>
    </row>
    <row r="4001" spans="1:6" ht="45" customHeight="1">
      <c r="A4001" s="447">
        <v>97183</v>
      </c>
      <c r="B4001" s="448" t="s">
        <v>15545</v>
      </c>
      <c r="C4001" s="449" t="s">
        <v>2572</v>
      </c>
      <c r="D4001" s="450">
        <v>11.7</v>
      </c>
      <c r="E4001" s="450">
        <v>10.86</v>
      </c>
      <c r="F4001" s="450" t="s">
        <v>15546</v>
      </c>
    </row>
    <row r="4002" spans="1:6" ht="45" customHeight="1">
      <c r="A4002" s="447">
        <v>97184</v>
      </c>
      <c r="B4002" s="448" t="s">
        <v>15547</v>
      </c>
      <c r="C4002" s="449" t="s">
        <v>2572</v>
      </c>
      <c r="D4002" s="450">
        <v>13.639999999999999</v>
      </c>
      <c r="E4002" s="450">
        <v>12.51</v>
      </c>
      <c r="F4002" s="450" t="s">
        <v>15548</v>
      </c>
    </row>
    <row r="4003" spans="1:6" ht="45" customHeight="1">
      <c r="A4003" s="447">
        <v>97185</v>
      </c>
      <c r="B4003" s="448" t="s">
        <v>15549</v>
      </c>
      <c r="C4003" s="449" t="s">
        <v>2572</v>
      </c>
      <c r="D4003" s="450">
        <v>15.56</v>
      </c>
      <c r="E4003" s="450">
        <v>14.19</v>
      </c>
      <c r="F4003" s="450" t="s">
        <v>15550</v>
      </c>
    </row>
    <row r="4004" spans="1:6" ht="45" customHeight="1">
      <c r="A4004" s="447">
        <v>97186</v>
      </c>
      <c r="B4004" s="448" t="s">
        <v>15551</v>
      </c>
      <c r="C4004" s="449" t="s">
        <v>2572</v>
      </c>
      <c r="D4004" s="450">
        <v>17.5</v>
      </c>
      <c r="E4004" s="450">
        <v>15.85</v>
      </c>
      <c r="F4004" s="450" t="s">
        <v>12313</v>
      </c>
    </row>
    <row r="4005" spans="1:6" ht="45" customHeight="1">
      <c r="A4005" s="447">
        <v>97187</v>
      </c>
      <c r="B4005" s="448" t="s">
        <v>15552</v>
      </c>
      <c r="C4005" s="449" t="s">
        <v>2572</v>
      </c>
      <c r="D4005" s="450">
        <v>21.33</v>
      </c>
      <c r="E4005" s="450">
        <v>19.21</v>
      </c>
      <c r="F4005" s="450" t="s">
        <v>14928</v>
      </c>
    </row>
    <row r="4006" spans="1:6" ht="45" customHeight="1">
      <c r="A4006" s="447">
        <v>97188</v>
      </c>
      <c r="B4006" s="448" t="s">
        <v>15553</v>
      </c>
      <c r="C4006" s="449" t="s">
        <v>2572</v>
      </c>
      <c r="D4006" s="450">
        <v>25.229999999999997</v>
      </c>
      <c r="E4006" s="450">
        <v>22.5</v>
      </c>
      <c r="F4006" s="450" t="s">
        <v>15554</v>
      </c>
    </row>
    <row r="4007" spans="1:6" ht="45" customHeight="1">
      <c r="A4007" s="447">
        <v>97189</v>
      </c>
      <c r="B4007" s="448" t="s">
        <v>15555</v>
      </c>
      <c r="C4007" s="449" t="s">
        <v>2572</v>
      </c>
      <c r="D4007" s="450">
        <v>29.1</v>
      </c>
      <c r="E4007" s="450">
        <v>25.82</v>
      </c>
      <c r="F4007" s="450" t="s">
        <v>15556</v>
      </c>
    </row>
    <row r="4008" spans="1:6" ht="45" customHeight="1">
      <c r="A4008" s="447">
        <v>97190</v>
      </c>
      <c r="B4008" s="448" t="s">
        <v>15557</v>
      </c>
      <c r="C4008" s="449" t="s">
        <v>2572</v>
      </c>
      <c r="D4008" s="450">
        <v>32.980000000000004</v>
      </c>
      <c r="E4008" s="450">
        <v>29.13</v>
      </c>
      <c r="F4008" s="450" t="s">
        <v>15558</v>
      </c>
    </row>
    <row r="4009" spans="1:6" ht="45" customHeight="1">
      <c r="A4009" s="447">
        <v>97191</v>
      </c>
      <c r="B4009" s="448" t="s">
        <v>15559</v>
      </c>
      <c r="C4009" s="449" t="s">
        <v>2572</v>
      </c>
      <c r="D4009" s="450">
        <v>39.029999999999994</v>
      </c>
      <c r="E4009" s="450">
        <v>32.46</v>
      </c>
      <c r="F4009" s="450" t="s">
        <v>15560</v>
      </c>
    </row>
    <row r="4010" spans="1:6" ht="45" customHeight="1">
      <c r="A4010" s="447">
        <v>97192</v>
      </c>
      <c r="B4010" s="448" t="s">
        <v>15561</v>
      </c>
      <c r="C4010" s="449" t="s">
        <v>2572</v>
      </c>
      <c r="D4010" s="450">
        <v>43.129999999999995</v>
      </c>
      <c r="E4010" s="450">
        <v>35.78</v>
      </c>
      <c r="F4010" s="450" t="s">
        <v>15562</v>
      </c>
    </row>
    <row r="4011" spans="1:6">
      <c r="A4011" s="442"/>
      <c r="B4011" s="446" t="s">
        <v>11</v>
      </c>
      <c r="C4011" s="444"/>
      <c r="D4011" s="445" t="s">
        <v>2587</v>
      </c>
      <c r="E4011" s="445" t="s">
        <v>2587</v>
      </c>
      <c r="F4011" s="445"/>
    </row>
    <row r="4012" spans="1:6">
      <c r="A4012" s="442"/>
      <c r="B4012" s="446" t="s">
        <v>4232</v>
      </c>
      <c r="C4012" s="444"/>
      <c r="D4012" s="445" t="s">
        <v>2587</v>
      </c>
      <c r="E4012" s="445" t="s">
        <v>2587</v>
      </c>
      <c r="F4012" s="445"/>
    </row>
    <row r="4013" spans="1:6" ht="45" customHeight="1">
      <c r="A4013" s="447">
        <v>92828</v>
      </c>
      <c r="B4013" s="448" t="s">
        <v>4277</v>
      </c>
      <c r="C4013" s="449" t="s">
        <v>2572</v>
      </c>
      <c r="D4013" s="450">
        <v>61.190000000000005</v>
      </c>
      <c r="E4013" s="450">
        <v>49.07</v>
      </c>
      <c r="F4013" s="450" t="s">
        <v>15684</v>
      </c>
    </row>
    <row r="4014" spans="1:6" ht="45" customHeight="1">
      <c r="A4014" s="447">
        <v>92815</v>
      </c>
      <c r="B4014" s="448" t="s">
        <v>3932</v>
      </c>
      <c r="C4014" s="449" t="s">
        <v>2572</v>
      </c>
      <c r="D4014" s="450">
        <v>52.190000000000005</v>
      </c>
      <c r="E4014" s="450">
        <v>41.29</v>
      </c>
      <c r="F4014" s="450" t="s">
        <v>15673</v>
      </c>
    </row>
    <row r="4015" spans="1:6" ht="45" customHeight="1">
      <c r="A4015" s="447">
        <v>92830</v>
      </c>
      <c r="B4015" s="448" t="s">
        <v>4278</v>
      </c>
      <c r="C4015" s="449" t="s">
        <v>2572</v>
      </c>
      <c r="D4015" s="450">
        <v>75.940000000000012</v>
      </c>
      <c r="E4015" s="450">
        <v>60.83</v>
      </c>
      <c r="F4015" s="450" t="s">
        <v>15686</v>
      </c>
    </row>
    <row r="4016" spans="1:6" ht="45" customHeight="1">
      <c r="A4016" s="447">
        <v>92817</v>
      </c>
      <c r="B4016" s="448" t="s">
        <v>3933</v>
      </c>
      <c r="C4016" s="449" t="s">
        <v>2572</v>
      </c>
      <c r="D4016" s="450">
        <v>65.320000000000007</v>
      </c>
      <c r="E4016" s="450">
        <v>51.66</v>
      </c>
      <c r="F4016" s="450" t="s">
        <v>15675</v>
      </c>
    </row>
    <row r="4017" spans="1:6" ht="45" customHeight="1">
      <c r="A4017" s="447">
        <v>92832</v>
      </c>
      <c r="B4017" s="448" t="s">
        <v>4279</v>
      </c>
      <c r="C4017" s="449" t="s">
        <v>2572</v>
      </c>
      <c r="D4017" s="450">
        <v>101.05000000000001</v>
      </c>
      <c r="E4017" s="450">
        <v>80.78</v>
      </c>
      <c r="F4017" s="450" t="s">
        <v>15688</v>
      </c>
    </row>
    <row r="4018" spans="1:6" ht="45" customHeight="1">
      <c r="A4018" s="447">
        <v>92819</v>
      </c>
      <c r="B4018" s="448" t="s">
        <v>3934</v>
      </c>
      <c r="C4018" s="449" t="s">
        <v>2572</v>
      </c>
      <c r="D4018" s="450">
        <v>88.05</v>
      </c>
      <c r="E4018" s="450">
        <v>69.39</v>
      </c>
      <c r="F4018" s="450" t="s">
        <v>15677</v>
      </c>
    </row>
    <row r="4019" spans="1:6" ht="45" customHeight="1">
      <c r="A4019" s="447">
        <v>92820</v>
      </c>
      <c r="B4019" s="448" t="s">
        <v>3935</v>
      </c>
      <c r="C4019" s="449" t="s">
        <v>2572</v>
      </c>
      <c r="D4019" s="450">
        <v>18.369999999999997</v>
      </c>
      <c r="E4019" s="450">
        <v>16.21</v>
      </c>
      <c r="F4019" s="450" t="s">
        <v>15678</v>
      </c>
    </row>
    <row r="4020" spans="1:6" ht="45" customHeight="1">
      <c r="A4020" s="447">
        <v>92808</v>
      </c>
      <c r="B4020" s="448" t="s">
        <v>4633</v>
      </c>
      <c r="C4020" s="449" t="s">
        <v>2572</v>
      </c>
      <c r="D4020" s="450">
        <v>15.4</v>
      </c>
      <c r="E4020" s="450">
        <v>13.56</v>
      </c>
      <c r="F4020" s="450" t="s">
        <v>14676</v>
      </c>
    </row>
    <row r="4021" spans="1:6" ht="45" customHeight="1">
      <c r="A4021" s="447">
        <v>92821</v>
      </c>
      <c r="B4021" s="448" t="s">
        <v>4271</v>
      </c>
      <c r="C4021" s="449" t="s">
        <v>2572</v>
      </c>
      <c r="D4021" s="450">
        <v>23.650000000000002</v>
      </c>
      <c r="E4021" s="450">
        <v>20.62</v>
      </c>
      <c r="F4021" s="450" t="s">
        <v>15679</v>
      </c>
    </row>
    <row r="4022" spans="1:6" ht="45" customHeight="1">
      <c r="A4022" s="447">
        <v>92809</v>
      </c>
      <c r="B4022" s="448" t="s">
        <v>4634</v>
      </c>
      <c r="C4022" s="449" t="s">
        <v>2572</v>
      </c>
      <c r="D4022" s="450">
        <v>19.850000000000001</v>
      </c>
      <c r="E4022" s="450">
        <v>17.25</v>
      </c>
      <c r="F4022" s="450" t="s">
        <v>15668</v>
      </c>
    </row>
    <row r="4023" spans="1:6" ht="45" customHeight="1">
      <c r="A4023" s="447">
        <v>92822</v>
      </c>
      <c r="B4023" s="448" t="s">
        <v>4272</v>
      </c>
      <c r="C4023" s="449" t="s">
        <v>2572</v>
      </c>
      <c r="D4023" s="450">
        <v>29.029999999999998</v>
      </c>
      <c r="E4023" s="450">
        <v>24.98</v>
      </c>
      <c r="F4023" s="450" t="s">
        <v>15680</v>
      </c>
    </row>
    <row r="4024" spans="1:6" ht="45" customHeight="1">
      <c r="A4024" s="447">
        <v>92810</v>
      </c>
      <c r="B4024" s="448" t="s">
        <v>4635</v>
      </c>
      <c r="C4024" s="449" t="s">
        <v>2572</v>
      </c>
      <c r="D4024" s="450">
        <v>24.19</v>
      </c>
      <c r="E4024" s="450">
        <v>20.95</v>
      </c>
      <c r="F4024" s="450" t="s">
        <v>15669</v>
      </c>
    </row>
    <row r="4025" spans="1:6" ht="45" customHeight="1">
      <c r="A4025" s="447">
        <v>92824</v>
      </c>
      <c r="B4025" s="448" t="s">
        <v>4273</v>
      </c>
      <c r="C4025" s="449" t="s">
        <v>2572</v>
      </c>
      <c r="D4025" s="450">
        <v>34.520000000000003</v>
      </c>
      <c r="E4025" s="450">
        <v>29.57</v>
      </c>
      <c r="F4025" s="450" t="s">
        <v>15198</v>
      </c>
    </row>
    <row r="4026" spans="1:6" ht="45" customHeight="1">
      <c r="A4026" s="447">
        <v>92811</v>
      </c>
      <c r="B4026" s="448" t="s">
        <v>3928</v>
      </c>
      <c r="C4026" s="449" t="s">
        <v>2572</v>
      </c>
      <c r="D4026" s="450">
        <v>28.919999999999998</v>
      </c>
      <c r="E4026" s="450">
        <v>24.77</v>
      </c>
      <c r="F4026" s="450" t="s">
        <v>15670</v>
      </c>
    </row>
    <row r="4027" spans="1:6" ht="45" customHeight="1">
      <c r="A4027" s="447">
        <v>92825</v>
      </c>
      <c r="B4027" s="448" t="s">
        <v>4274</v>
      </c>
      <c r="C4027" s="449" t="s">
        <v>2572</v>
      </c>
      <c r="D4027" s="450">
        <v>40.110000000000007</v>
      </c>
      <c r="E4027" s="450">
        <v>34.07</v>
      </c>
      <c r="F4027" s="450" t="s">
        <v>15681</v>
      </c>
    </row>
    <row r="4028" spans="1:6" ht="45" customHeight="1">
      <c r="A4028" s="447">
        <v>92812</v>
      </c>
      <c r="B4028" s="448" t="s">
        <v>3929</v>
      </c>
      <c r="C4028" s="449" t="s">
        <v>2572</v>
      </c>
      <c r="D4028" s="450">
        <v>33.64</v>
      </c>
      <c r="E4028" s="450">
        <v>28.47</v>
      </c>
      <c r="F4028" s="450" t="s">
        <v>15558</v>
      </c>
    </row>
    <row r="4029" spans="1:6" ht="45" customHeight="1">
      <c r="A4029" s="447">
        <v>92826</v>
      </c>
      <c r="B4029" s="448" t="s">
        <v>4275</v>
      </c>
      <c r="C4029" s="449" t="s">
        <v>2572</v>
      </c>
      <c r="D4029" s="450">
        <v>46.459999999999994</v>
      </c>
      <c r="E4029" s="450">
        <v>38.89</v>
      </c>
      <c r="F4029" s="450" t="s">
        <v>15682</v>
      </c>
    </row>
    <row r="4030" spans="1:6" ht="45" customHeight="1">
      <c r="A4030" s="447">
        <v>92813</v>
      </c>
      <c r="B4030" s="448" t="s">
        <v>3930</v>
      </c>
      <c r="C4030" s="449" t="s">
        <v>2572</v>
      </c>
      <c r="D4030" s="450">
        <v>39.269999999999996</v>
      </c>
      <c r="E4030" s="450">
        <v>32.56</v>
      </c>
      <c r="F4030" s="450" t="s">
        <v>15671</v>
      </c>
    </row>
    <row r="4031" spans="1:6" ht="45" customHeight="1">
      <c r="A4031" s="447">
        <v>92827</v>
      </c>
      <c r="B4031" s="448" t="s">
        <v>4276</v>
      </c>
      <c r="C4031" s="449" t="s">
        <v>2572</v>
      </c>
      <c r="D4031" s="450">
        <v>53.209999999999994</v>
      </c>
      <c r="E4031" s="450">
        <v>43.78</v>
      </c>
      <c r="F4031" s="450" t="s">
        <v>15683</v>
      </c>
    </row>
    <row r="4032" spans="1:6" ht="45" customHeight="1">
      <c r="A4032" s="447">
        <v>92814</v>
      </c>
      <c r="B4032" s="448" t="s">
        <v>3931</v>
      </c>
      <c r="C4032" s="449" t="s">
        <v>2572</v>
      </c>
      <c r="D4032" s="450">
        <v>45.21</v>
      </c>
      <c r="E4032" s="450">
        <v>36.76</v>
      </c>
      <c r="F4032" s="450" t="s">
        <v>15672</v>
      </c>
    </row>
    <row r="4033" spans="1:6" ht="45" customHeight="1">
      <c r="A4033" s="447">
        <v>92864</v>
      </c>
      <c r="B4033" s="448" t="s">
        <v>4632</v>
      </c>
      <c r="C4033" s="449" t="s">
        <v>2572</v>
      </c>
      <c r="D4033" s="450">
        <v>18.79</v>
      </c>
      <c r="E4033" s="450">
        <v>16.579999999999998</v>
      </c>
      <c r="F4033" s="450" t="s">
        <v>15654</v>
      </c>
    </row>
    <row r="4034" spans="1:6" ht="45" customHeight="1">
      <c r="A4034" s="447">
        <v>92848</v>
      </c>
      <c r="B4034" s="448" t="s">
        <v>4240</v>
      </c>
      <c r="C4034" s="449" t="s">
        <v>2572</v>
      </c>
      <c r="D4034" s="450">
        <v>9.83</v>
      </c>
      <c r="E4034" s="450">
        <v>8.83</v>
      </c>
      <c r="F4034" s="450" t="s">
        <v>15643</v>
      </c>
    </row>
    <row r="4035" spans="1:6" ht="45" customHeight="1">
      <c r="A4035" s="447">
        <v>92850</v>
      </c>
      <c r="B4035" s="448" t="s">
        <v>4241</v>
      </c>
      <c r="C4035" s="449" t="s">
        <v>2572</v>
      </c>
      <c r="D4035" s="450">
        <v>6.39</v>
      </c>
      <c r="E4035" s="450">
        <v>5.78</v>
      </c>
      <c r="F4035" s="450" t="s">
        <v>15645</v>
      </c>
    </row>
    <row r="4036" spans="1:6" ht="45" customHeight="1">
      <c r="A4036" s="447">
        <v>92834</v>
      </c>
      <c r="B4036" s="448" t="s">
        <v>4233</v>
      </c>
      <c r="C4036" s="449" t="s">
        <v>2572</v>
      </c>
      <c r="D4036" s="450">
        <v>3.32</v>
      </c>
      <c r="E4036" s="450">
        <v>3.11</v>
      </c>
      <c r="F4036" s="450" t="s">
        <v>12461</v>
      </c>
    </row>
    <row r="4037" spans="1:6" ht="45" customHeight="1">
      <c r="A4037" s="447">
        <v>92852</v>
      </c>
      <c r="B4037" s="448" t="s">
        <v>4626</v>
      </c>
      <c r="C4037" s="449" t="s">
        <v>2572</v>
      </c>
      <c r="D4037" s="450">
        <v>8.06</v>
      </c>
      <c r="E4037" s="450">
        <v>7.33</v>
      </c>
      <c r="F4037" s="450" t="s">
        <v>12834</v>
      </c>
    </row>
    <row r="4038" spans="1:6" ht="45" customHeight="1">
      <c r="A4038" s="447">
        <v>92836</v>
      </c>
      <c r="B4038" s="448" t="s">
        <v>4234</v>
      </c>
      <c r="C4038" s="449" t="s">
        <v>2572</v>
      </c>
      <c r="D4038" s="450">
        <v>4.2800000000000011</v>
      </c>
      <c r="E4038" s="450">
        <v>3.93</v>
      </c>
      <c r="F4038" s="450" t="s">
        <v>15636</v>
      </c>
    </row>
    <row r="4039" spans="1:6" ht="45" customHeight="1">
      <c r="A4039" s="447">
        <v>92854</v>
      </c>
      <c r="B4039" s="448" t="s">
        <v>4627</v>
      </c>
      <c r="C4039" s="449" t="s">
        <v>2572</v>
      </c>
      <c r="D4039" s="450">
        <v>9.8499999999999979</v>
      </c>
      <c r="E4039" s="450">
        <v>8.89</v>
      </c>
      <c r="F4039" s="450" t="s">
        <v>13806</v>
      </c>
    </row>
    <row r="4040" spans="1:6" ht="45" customHeight="1">
      <c r="A4040" s="447">
        <v>92838</v>
      </c>
      <c r="B4040" s="448" t="s">
        <v>4235</v>
      </c>
      <c r="C4040" s="449" t="s">
        <v>2572</v>
      </c>
      <c r="D4040" s="450">
        <v>5.1099999999999994</v>
      </c>
      <c r="E4040" s="450">
        <v>4.76</v>
      </c>
      <c r="F4040" s="450" t="s">
        <v>13748</v>
      </c>
    </row>
    <row r="4041" spans="1:6" ht="45" customHeight="1">
      <c r="A4041" s="447">
        <v>92856</v>
      </c>
      <c r="B4041" s="448" t="s">
        <v>4628</v>
      </c>
      <c r="C4041" s="449" t="s">
        <v>2572</v>
      </c>
      <c r="D4041" s="450">
        <v>11.679999999999998</v>
      </c>
      <c r="E4041" s="450">
        <v>10.4</v>
      </c>
      <c r="F4041" s="450" t="s">
        <v>15649</v>
      </c>
    </row>
    <row r="4042" spans="1:6" ht="45" customHeight="1">
      <c r="A4042" s="447">
        <v>92840</v>
      </c>
      <c r="B4042" s="448" t="s">
        <v>4236</v>
      </c>
      <c r="C4042" s="449" t="s">
        <v>2572</v>
      </c>
      <c r="D4042" s="450">
        <v>6.1099999999999994</v>
      </c>
      <c r="E4042" s="450">
        <v>5.58</v>
      </c>
      <c r="F4042" s="450" t="s">
        <v>13389</v>
      </c>
    </row>
    <row r="4043" spans="1:6" ht="45" customHeight="1">
      <c r="A4043" s="447">
        <v>92858</v>
      </c>
      <c r="B4043" s="448" t="s">
        <v>4629</v>
      </c>
      <c r="C4043" s="449" t="s">
        <v>2572</v>
      </c>
      <c r="D4043" s="450">
        <v>13.329999999999998</v>
      </c>
      <c r="E4043" s="450">
        <v>11.96</v>
      </c>
      <c r="F4043" s="450" t="s">
        <v>13926</v>
      </c>
    </row>
    <row r="4044" spans="1:6" ht="45" customHeight="1">
      <c r="A4044" s="447">
        <v>92842</v>
      </c>
      <c r="B4044" s="448" t="s">
        <v>4237</v>
      </c>
      <c r="C4044" s="449" t="s">
        <v>2572</v>
      </c>
      <c r="D4044" s="450">
        <v>6.9799999999999995</v>
      </c>
      <c r="E4044" s="450">
        <v>6.38</v>
      </c>
      <c r="F4044" s="450" t="s">
        <v>15640</v>
      </c>
    </row>
    <row r="4045" spans="1:6" ht="45" customHeight="1">
      <c r="A4045" s="447">
        <v>92860</v>
      </c>
      <c r="B4045" s="448" t="s">
        <v>4630</v>
      </c>
      <c r="C4045" s="449" t="s">
        <v>2572</v>
      </c>
      <c r="D4045" s="450">
        <v>15.180000000000001</v>
      </c>
      <c r="E4045" s="450">
        <v>13.51</v>
      </c>
      <c r="F4045" s="450" t="s">
        <v>15651</v>
      </c>
    </row>
    <row r="4046" spans="1:6" ht="45" customHeight="1">
      <c r="A4046" s="447">
        <v>92844</v>
      </c>
      <c r="B4046" s="448" t="s">
        <v>4238</v>
      </c>
      <c r="C4046" s="449" t="s">
        <v>2572</v>
      </c>
      <c r="D4046" s="450">
        <v>7.9899999999999993</v>
      </c>
      <c r="E4046" s="450">
        <v>7.19</v>
      </c>
      <c r="F4046" s="450" t="s">
        <v>15641</v>
      </c>
    </row>
    <row r="4047" spans="1:6" ht="45" customHeight="1">
      <c r="A4047" s="447">
        <v>92862</v>
      </c>
      <c r="B4047" s="448" t="s">
        <v>4631</v>
      </c>
      <c r="C4047" s="449" t="s">
        <v>2572</v>
      </c>
      <c r="D4047" s="450">
        <v>16.990000000000002</v>
      </c>
      <c r="E4047" s="450">
        <v>15.04</v>
      </c>
      <c r="F4047" s="450" t="s">
        <v>15652</v>
      </c>
    </row>
    <row r="4048" spans="1:6" ht="45" customHeight="1">
      <c r="A4048" s="447">
        <v>92846</v>
      </c>
      <c r="B4048" s="448" t="s">
        <v>4239</v>
      </c>
      <c r="C4048" s="449" t="s">
        <v>2572</v>
      </c>
      <c r="D4048" s="450">
        <v>8.8199999999999985</v>
      </c>
      <c r="E4048" s="450">
        <v>8.01</v>
      </c>
      <c r="F4048" s="450" t="s">
        <v>12525</v>
      </c>
    </row>
    <row r="4049" spans="1:6">
      <c r="A4049" s="442"/>
      <c r="B4049" s="446" t="s">
        <v>1885</v>
      </c>
      <c r="C4049" s="444"/>
      <c r="D4049" s="445" t="s">
        <v>2587</v>
      </c>
      <c r="E4049" s="445" t="s">
        <v>2587</v>
      </c>
      <c r="F4049" s="445"/>
    </row>
    <row r="4050" spans="1:6" ht="30" customHeight="1">
      <c r="A4050" s="447">
        <v>83725</v>
      </c>
      <c r="B4050" s="448" t="s">
        <v>4296</v>
      </c>
      <c r="C4050" s="449" t="s">
        <v>2569</v>
      </c>
      <c r="D4050" s="450">
        <v>0.37</v>
      </c>
      <c r="E4050" s="450">
        <v>0.67</v>
      </c>
      <c r="F4050" s="450" t="s">
        <v>13859</v>
      </c>
    </row>
    <row r="4051" spans="1:6" ht="30" customHeight="1">
      <c r="A4051" s="447">
        <v>83724</v>
      </c>
      <c r="B4051" s="448" t="s">
        <v>4295</v>
      </c>
      <c r="C4051" s="449" t="s">
        <v>2569</v>
      </c>
      <c r="D4051" s="450">
        <v>0.37999999999999989</v>
      </c>
      <c r="E4051" s="450">
        <v>1.34</v>
      </c>
      <c r="F4051" s="450" t="s">
        <v>12946</v>
      </c>
    </row>
    <row r="4052" spans="1:6" ht="30" customHeight="1">
      <c r="A4052" s="447">
        <v>83726</v>
      </c>
      <c r="B4052" s="448" t="s">
        <v>4297</v>
      </c>
      <c r="C4052" s="449" t="s">
        <v>2569</v>
      </c>
      <c r="D4052" s="450">
        <v>0.19000000000000006</v>
      </c>
      <c r="E4052" s="450">
        <v>0.6</v>
      </c>
      <c r="F4052" s="450" t="s">
        <v>11286</v>
      </c>
    </row>
    <row r="4053" spans="1:6" ht="45" customHeight="1">
      <c r="A4053" s="447">
        <v>97141</v>
      </c>
      <c r="B4053" s="448" t="s">
        <v>15475</v>
      </c>
      <c r="C4053" s="449" t="s">
        <v>2572</v>
      </c>
      <c r="D4053" s="450">
        <v>2.7199999999999998</v>
      </c>
      <c r="E4053" s="450">
        <v>3.49</v>
      </c>
      <c r="F4053" s="450" t="s">
        <v>15476</v>
      </c>
    </row>
    <row r="4054" spans="1:6" ht="45" customHeight="1">
      <c r="A4054" s="447">
        <v>97142</v>
      </c>
      <c r="B4054" s="448" t="s">
        <v>15477</v>
      </c>
      <c r="C4054" s="449" t="s">
        <v>2572</v>
      </c>
      <c r="D4054" s="450">
        <v>2.99</v>
      </c>
      <c r="E4054" s="450">
        <v>3.95</v>
      </c>
      <c r="F4054" s="450" t="s">
        <v>14427</v>
      </c>
    </row>
    <row r="4055" spans="1:6" ht="45" customHeight="1">
      <c r="A4055" s="447">
        <v>97143</v>
      </c>
      <c r="B4055" s="448" t="s">
        <v>15478</v>
      </c>
      <c r="C4055" s="449" t="s">
        <v>2572</v>
      </c>
      <c r="D4055" s="450">
        <v>3.7299999999999995</v>
      </c>
      <c r="E4055" s="450">
        <v>5.04</v>
      </c>
      <c r="F4055" s="450" t="s">
        <v>15479</v>
      </c>
    </row>
    <row r="4056" spans="1:6" ht="45" customHeight="1">
      <c r="A4056" s="447">
        <v>97144</v>
      </c>
      <c r="B4056" s="448" t="s">
        <v>15480</v>
      </c>
      <c r="C4056" s="449" t="s">
        <v>2572</v>
      </c>
      <c r="D4056" s="450">
        <v>4.3999999999999995</v>
      </c>
      <c r="E4056" s="450">
        <v>6.19</v>
      </c>
      <c r="F4056" s="450" t="s">
        <v>14291</v>
      </c>
    </row>
    <row r="4057" spans="1:6" ht="45" customHeight="1">
      <c r="A4057" s="447">
        <v>97145</v>
      </c>
      <c r="B4057" s="448" t="s">
        <v>15481</v>
      </c>
      <c r="C4057" s="449" t="s">
        <v>2572</v>
      </c>
      <c r="D4057" s="450">
        <v>5.22</v>
      </c>
      <c r="E4057" s="450">
        <v>7.21</v>
      </c>
      <c r="F4057" s="450" t="s">
        <v>12454</v>
      </c>
    </row>
    <row r="4058" spans="1:6" ht="45" customHeight="1">
      <c r="A4058" s="447">
        <v>97146</v>
      </c>
      <c r="B4058" s="448" t="s">
        <v>15482</v>
      </c>
      <c r="C4058" s="449" t="s">
        <v>2572</v>
      </c>
      <c r="D4058" s="450">
        <v>5.9499999999999993</v>
      </c>
      <c r="E4058" s="450">
        <v>8.33</v>
      </c>
      <c r="F4058" s="450" t="s">
        <v>12219</v>
      </c>
    </row>
    <row r="4059" spans="1:6" ht="45" customHeight="1">
      <c r="A4059" s="447">
        <v>97147</v>
      </c>
      <c r="B4059" s="448" t="s">
        <v>15483</v>
      </c>
      <c r="C4059" s="449" t="s">
        <v>2572</v>
      </c>
      <c r="D4059" s="450">
        <v>6.6900000000000013</v>
      </c>
      <c r="E4059" s="450">
        <v>9.43</v>
      </c>
      <c r="F4059" s="450" t="s">
        <v>11575</v>
      </c>
    </row>
    <row r="4060" spans="1:6" ht="45" customHeight="1">
      <c r="A4060" s="447">
        <v>97148</v>
      </c>
      <c r="B4060" s="448" t="s">
        <v>15484</v>
      </c>
      <c r="C4060" s="449" t="s">
        <v>2572</v>
      </c>
      <c r="D4060" s="450">
        <v>7.41</v>
      </c>
      <c r="E4060" s="450">
        <v>10.55</v>
      </c>
      <c r="F4060" s="450" t="s">
        <v>15485</v>
      </c>
    </row>
    <row r="4061" spans="1:6" ht="45" customHeight="1">
      <c r="A4061" s="447">
        <v>97149</v>
      </c>
      <c r="B4061" s="448" t="s">
        <v>15486</v>
      </c>
      <c r="C4061" s="449" t="s">
        <v>2572</v>
      </c>
      <c r="D4061" s="450">
        <v>8.1999999999999993</v>
      </c>
      <c r="E4061" s="450">
        <v>11.61</v>
      </c>
      <c r="F4061" s="450" t="s">
        <v>15487</v>
      </c>
    </row>
    <row r="4062" spans="1:6" ht="45" customHeight="1">
      <c r="A4062" s="447">
        <v>97150</v>
      </c>
      <c r="B4062" s="448" t="s">
        <v>15488</v>
      </c>
      <c r="C4062" s="449" t="s">
        <v>2572</v>
      </c>
      <c r="D4062" s="450">
        <v>11.36</v>
      </c>
      <c r="E4062" s="450">
        <v>12.71</v>
      </c>
      <c r="F4062" s="450" t="s">
        <v>12188</v>
      </c>
    </row>
    <row r="4063" spans="1:6" ht="45" customHeight="1">
      <c r="A4063" s="447">
        <v>97151</v>
      </c>
      <c r="B4063" s="448" t="s">
        <v>15489</v>
      </c>
      <c r="C4063" s="449" t="s">
        <v>2572</v>
      </c>
      <c r="D4063" s="450">
        <v>13.23</v>
      </c>
      <c r="E4063" s="450">
        <v>14.89</v>
      </c>
      <c r="F4063" s="450" t="s">
        <v>15490</v>
      </c>
    </row>
    <row r="4064" spans="1:6" ht="45" customHeight="1">
      <c r="A4064" s="447">
        <v>97152</v>
      </c>
      <c r="B4064" s="448" t="s">
        <v>15491</v>
      </c>
      <c r="C4064" s="449" t="s">
        <v>2572</v>
      </c>
      <c r="D4064" s="450">
        <v>14.919999999999998</v>
      </c>
      <c r="E4064" s="450">
        <v>17.07</v>
      </c>
      <c r="F4064" s="450" t="s">
        <v>15492</v>
      </c>
    </row>
    <row r="4065" spans="1:6" ht="45" customHeight="1">
      <c r="A4065" s="447">
        <v>97153</v>
      </c>
      <c r="B4065" s="448" t="s">
        <v>15493</v>
      </c>
      <c r="C4065" s="449" t="s">
        <v>2572</v>
      </c>
      <c r="D4065" s="450">
        <v>16.669999999999998</v>
      </c>
      <c r="E4065" s="450">
        <v>19.309999999999999</v>
      </c>
      <c r="F4065" s="450" t="s">
        <v>13094</v>
      </c>
    </row>
    <row r="4066" spans="1:6" ht="45" customHeight="1">
      <c r="A4066" s="447">
        <v>97154</v>
      </c>
      <c r="B4066" s="448" t="s">
        <v>15494</v>
      </c>
      <c r="C4066" s="449" t="s">
        <v>2572</v>
      </c>
      <c r="D4066" s="450">
        <v>18.479999999999997</v>
      </c>
      <c r="E4066" s="450">
        <v>21.5</v>
      </c>
      <c r="F4066" s="450" t="s">
        <v>15495</v>
      </c>
    </row>
    <row r="4067" spans="1:6" ht="45" customHeight="1">
      <c r="A4067" s="447">
        <v>97155</v>
      </c>
      <c r="B4067" s="448" t="s">
        <v>15496</v>
      </c>
      <c r="C4067" s="449" t="s">
        <v>2572</v>
      </c>
      <c r="D4067" s="450">
        <v>20.37</v>
      </c>
      <c r="E4067" s="450">
        <v>23.62</v>
      </c>
      <c r="F4067" s="450" t="s">
        <v>15497</v>
      </c>
    </row>
    <row r="4068" spans="1:6" ht="45" customHeight="1">
      <c r="A4068" s="447">
        <v>97156</v>
      </c>
      <c r="B4068" s="448" t="s">
        <v>15498</v>
      </c>
      <c r="C4068" s="449" t="s">
        <v>2572</v>
      </c>
      <c r="D4068" s="450">
        <v>24.299999999999997</v>
      </c>
      <c r="E4068" s="450">
        <v>28.03</v>
      </c>
      <c r="F4068" s="450" t="s">
        <v>14683</v>
      </c>
    </row>
    <row r="4069" spans="1:6" ht="45" customHeight="1">
      <c r="A4069" s="447">
        <v>97157</v>
      </c>
      <c r="B4069" s="448" t="s">
        <v>15499</v>
      </c>
      <c r="C4069" s="449" t="s">
        <v>2572</v>
      </c>
      <c r="D4069" s="450">
        <v>1.73</v>
      </c>
      <c r="E4069" s="450">
        <v>2.0499999999999998</v>
      </c>
      <c r="F4069" s="450" t="s">
        <v>12926</v>
      </c>
    </row>
    <row r="4070" spans="1:6" ht="45" customHeight="1">
      <c r="A4070" s="447">
        <v>97158</v>
      </c>
      <c r="B4070" s="448" t="s">
        <v>15500</v>
      </c>
      <c r="C4070" s="449" t="s">
        <v>2572</v>
      </c>
      <c r="D4070" s="450">
        <v>1.9100000000000001</v>
      </c>
      <c r="E4070" s="450">
        <v>2.33</v>
      </c>
      <c r="F4070" s="450" t="s">
        <v>12655</v>
      </c>
    </row>
    <row r="4071" spans="1:6" ht="45" customHeight="1">
      <c r="A4071" s="447">
        <v>97159</v>
      </c>
      <c r="B4071" s="448" t="s">
        <v>15501</v>
      </c>
      <c r="C4071" s="449" t="s">
        <v>2572</v>
      </c>
      <c r="D4071" s="450">
        <v>2.39</v>
      </c>
      <c r="E4071" s="450">
        <v>2.97</v>
      </c>
      <c r="F4071" s="450" t="s">
        <v>13846</v>
      </c>
    </row>
    <row r="4072" spans="1:6" ht="45" customHeight="1">
      <c r="A4072" s="447">
        <v>97160</v>
      </c>
      <c r="B4072" s="448" t="s">
        <v>15502</v>
      </c>
      <c r="C4072" s="449" t="s">
        <v>2572</v>
      </c>
      <c r="D4072" s="450">
        <v>2.8200000000000003</v>
      </c>
      <c r="E4072" s="450">
        <v>3.66</v>
      </c>
      <c r="F4072" s="450" t="s">
        <v>15503</v>
      </c>
    </row>
    <row r="4073" spans="1:6" ht="45" customHeight="1">
      <c r="A4073" s="447">
        <v>97161</v>
      </c>
      <c r="B4073" s="448" t="s">
        <v>15504</v>
      </c>
      <c r="C4073" s="449" t="s">
        <v>2572</v>
      </c>
      <c r="D4073" s="450">
        <v>3.3400000000000007</v>
      </c>
      <c r="E4073" s="450">
        <v>4.2699999999999996</v>
      </c>
      <c r="F4073" s="450" t="s">
        <v>15505</v>
      </c>
    </row>
    <row r="4074" spans="1:6" ht="45" customHeight="1">
      <c r="A4074" s="447">
        <v>97162</v>
      </c>
      <c r="B4074" s="448" t="s">
        <v>15506</v>
      </c>
      <c r="C4074" s="449" t="s">
        <v>2572</v>
      </c>
      <c r="D4074" s="450">
        <v>3.8200000000000003</v>
      </c>
      <c r="E4074" s="450">
        <v>4.92</v>
      </c>
      <c r="F4074" s="450" t="s">
        <v>15507</v>
      </c>
    </row>
    <row r="4075" spans="1:6" ht="45" customHeight="1">
      <c r="A4075" s="447">
        <v>97163</v>
      </c>
      <c r="B4075" s="448" t="s">
        <v>15508</v>
      </c>
      <c r="C4075" s="449" t="s">
        <v>2572</v>
      </c>
      <c r="D4075" s="450">
        <v>4.2800000000000011</v>
      </c>
      <c r="E4075" s="450">
        <v>5.6</v>
      </c>
      <c r="F4075" s="450" t="s">
        <v>15509</v>
      </c>
    </row>
    <row r="4076" spans="1:6" ht="45" customHeight="1">
      <c r="A4076" s="447">
        <v>97164</v>
      </c>
      <c r="B4076" s="448" t="s">
        <v>15510</v>
      </c>
      <c r="C4076" s="449" t="s">
        <v>2572</v>
      </c>
      <c r="D4076" s="450">
        <v>4.7299999999999995</v>
      </c>
      <c r="E4076" s="450">
        <v>6.28</v>
      </c>
      <c r="F4076" s="450" t="s">
        <v>15511</v>
      </c>
    </row>
    <row r="4077" spans="1:6" ht="45" customHeight="1">
      <c r="A4077" s="447">
        <v>97165</v>
      </c>
      <c r="B4077" s="448" t="s">
        <v>15512</v>
      </c>
      <c r="C4077" s="449" t="s">
        <v>2572</v>
      </c>
      <c r="D4077" s="450">
        <v>5.32</v>
      </c>
      <c r="E4077" s="450">
        <v>6.84</v>
      </c>
      <c r="F4077" s="450" t="s">
        <v>12504</v>
      </c>
    </row>
    <row r="4078" spans="1:6" ht="45" customHeight="1">
      <c r="A4078" s="447">
        <v>97166</v>
      </c>
      <c r="B4078" s="448" t="s">
        <v>15513</v>
      </c>
      <c r="C4078" s="449" t="s">
        <v>2572</v>
      </c>
      <c r="D4078" s="450">
        <v>7.2899999999999991</v>
      </c>
      <c r="E4078" s="450">
        <v>7.48</v>
      </c>
      <c r="F4078" s="450" t="s">
        <v>14666</v>
      </c>
    </row>
    <row r="4079" spans="1:6" ht="45" customHeight="1">
      <c r="A4079" s="447">
        <v>97167</v>
      </c>
      <c r="B4079" s="448" t="s">
        <v>15514</v>
      </c>
      <c r="C4079" s="449" t="s">
        <v>2572</v>
      </c>
      <c r="D4079" s="450">
        <v>8.490000000000002</v>
      </c>
      <c r="E4079" s="450">
        <v>8.7899999999999991</v>
      </c>
      <c r="F4079" s="450" t="s">
        <v>15515</v>
      </c>
    </row>
    <row r="4080" spans="1:6" ht="45" customHeight="1">
      <c r="A4080" s="447">
        <v>97168</v>
      </c>
      <c r="B4080" s="448" t="s">
        <v>15516</v>
      </c>
      <c r="C4080" s="449" t="s">
        <v>2572</v>
      </c>
      <c r="D4080" s="450">
        <v>9.5100000000000016</v>
      </c>
      <c r="E4080" s="450">
        <v>10.09</v>
      </c>
      <c r="F4080" s="450" t="s">
        <v>15517</v>
      </c>
    </row>
    <row r="4081" spans="1:6" ht="45" customHeight="1">
      <c r="A4081" s="447">
        <v>97169</v>
      </c>
      <c r="B4081" s="448" t="s">
        <v>15518</v>
      </c>
      <c r="C4081" s="449" t="s">
        <v>2572</v>
      </c>
      <c r="D4081" s="450">
        <v>10.659999999999998</v>
      </c>
      <c r="E4081" s="450">
        <v>11.38</v>
      </c>
      <c r="F4081" s="450" t="s">
        <v>11375</v>
      </c>
    </row>
    <row r="4082" spans="1:6" ht="45" customHeight="1">
      <c r="A4082" s="447">
        <v>97170</v>
      </c>
      <c r="B4082" s="448" t="s">
        <v>15519</v>
      </c>
      <c r="C4082" s="449" t="s">
        <v>2572</v>
      </c>
      <c r="D4082" s="450">
        <v>11.84</v>
      </c>
      <c r="E4082" s="450">
        <v>12.66</v>
      </c>
      <c r="F4082" s="450" t="s">
        <v>15520</v>
      </c>
    </row>
    <row r="4083" spans="1:6" ht="45" customHeight="1">
      <c r="A4083" s="447">
        <v>97171</v>
      </c>
      <c r="B4083" s="448" t="s">
        <v>15521</v>
      </c>
      <c r="C4083" s="449" t="s">
        <v>2572</v>
      </c>
      <c r="D4083" s="450">
        <v>13.010000000000002</v>
      </c>
      <c r="E4083" s="450">
        <v>13.95</v>
      </c>
      <c r="F4083" s="450" t="s">
        <v>15522</v>
      </c>
    </row>
    <row r="4084" spans="1:6" ht="45" customHeight="1">
      <c r="A4084" s="447">
        <v>97172</v>
      </c>
      <c r="B4084" s="448" t="s">
        <v>15523</v>
      </c>
      <c r="C4084" s="449" t="s">
        <v>2572</v>
      </c>
      <c r="D4084" s="450">
        <v>15.670000000000002</v>
      </c>
      <c r="E4084" s="450">
        <v>16.53</v>
      </c>
      <c r="F4084" s="450" t="s">
        <v>15524</v>
      </c>
    </row>
    <row r="4085" spans="1:6">
      <c r="A4085" s="442"/>
      <c r="B4085" s="446" t="s">
        <v>4280</v>
      </c>
      <c r="C4085" s="444"/>
      <c r="D4085" s="445" t="s">
        <v>2587</v>
      </c>
      <c r="E4085" s="445" t="s">
        <v>2587</v>
      </c>
      <c r="F4085" s="445"/>
    </row>
    <row r="4086" spans="1:6" ht="45" customHeight="1">
      <c r="A4086" s="447">
        <v>94896</v>
      </c>
      <c r="B4086" s="448" t="s">
        <v>4292</v>
      </c>
      <c r="C4086" s="449" t="s">
        <v>2572</v>
      </c>
      <c r="D4086" s="450">
        <v>17.46</v>
      </c>
      <c r="E4086" s="450">
        <v>11.4</v>
      </c>
      <c r="F4086" s="450" t="s">
        <v>15623</v>
      </c>
    </row>
    <row r="4087" spans="1:6" ht="45" customHeight="1">
      <c r="A4087" s="447">
        <v>94880</v>
      </c>
      <c r="B4087" s="448" t="s">
        <v>4285</v>
      </c>
      <c r="C4087" s="449" t="s">
        <v>2572</v>
      </c>
      <c r="D4087" s="450">
        <v>15.39</v>
      </c>
      <c r="E4087" s="450">
        <v>10.07</v>
      </c>
      <c r="F4087" s="450" t="s">
        <v>12600</v>
      </c>
    </row>
    <row r="4088" spans="1:6" ht="45" customHeight="1">
      <c r="A4088" s="447">
        <v>94898</v>
      </c>
      <c r="B4088" s="448" t="s">
        <v>4293</v>
      </c>
      <c r="C4088" s="449" t="s">
        <v>2572</v>
      </c>
      <c r="D4088" s="450">
        <v>20.500000000000004</v>
      </c>
      <c r="E4088" s="450">
        <v>13.34</v>
      </c>
      <c r="F4088" s="450" t="s">
        <v>15625</v>
      </c>
    </row>
    <row r="4089" spans="1:6" ht="45" customHeight="1">
      <c r="A4089" s="447">
        <v>94882</v>
      </c>
      <c r="B4089" s="448" t="s">
        <v>4286</v>
      </c>
      <c r="C4089" s="449" t="s">
        <v>2572</v>
      </c>
      <c r="D4089" s="450">
        <v>18.309999999999999</v>
      </c>
      <c r="E4089" s="450">
        <v>11.89</v>
      </c>
      <c r="F4089" s="450" t="s">
        <v>15617</v>
      </c>
    </row>
    <row r="4090" spans="1:6" ht="45" customHeight="1">
      <c r="A4090" s="447">
        <v>94900</v>
      </c>
      <c r="B4090" s="448" t="s">
        <v>4294</v>
      </c>
      <c r="C4090" s="449" t="s">
        <v>2572</v>
      </c>
      <c r="D4090" s="450">
        <v>26.590000000000003</v>
      </c>
      <c r="E4090" s="450">
        <v>17.22</v>
      </c>
      <c r="F4090" s="450" t="s">
        <v>15626</v>
      </c>
    </row>
    <row r="4091" spans="1:6" ht="45" customHeight="1">
      <c r="A4091" s="447">
        <v>94884</v>
      </c>
      <c r="B4091" s="448" t="s">
        <v>4287</v>
      </c>
      <c r="C4091" s="449" t="s">
        <v>2572</v>
      </c>
      <c r="D4091" s="450">
        <v>24.15</v>
      </c>
      <c r="E4091" s="450">
        <v>15.65</v>
      </c>
      <c r="F4091" s="450" t="s">
        <v>15618</v>
      </c>
    </row>
    <row r="4092" spans="1:6" ht="45" customHeight="1">
      <c r="A4092" s="447">
        <v>94886</v>
      </c>
      <c r="B4092" s="448" t="s">
        <v>4288</v>
      </c>
      <c r="C4092" s="449" t="s">
        <v>2572</v>
      </c>
      <c r="D4092" s="450">
        <v>0.17999999999999994</v>
      </c>
      <c r="E4092" s="450">
        <v>0.77</v>
      </c>
      <c r="F4092" s="450" t="s">
        <v>11489</v>
      </c>
    </row>
    <row r="4093" spans="1:6" ht="45" customHeight="1">
      <c r="A4093" s="447">
        <v>94870</v>
      </c>
      <c r="B4093" s="448" t="s">
        <v>4281</v>
      </c>
      <c r="C4093" s="449" t="s">
        <v>2572</v>
      </c>
      <c r="D4093" s="450">
        <v>0.13</v>
      </c>
      <c r="E4093" s="450">
        <v>0.6</v>
      </c>
      <c r="F4093" s="450" t="s">
        <v>15611</v>
      </c>
    </row>
    <row r="4094" spans="1:6" ht="45" customHeight="1">
      <c r="A4094" s="447">
        <v>94888</v>
      </c>
      <c r="B4094" s="448" t="s">
        <v>4289</v>
      </c>
      <c r="C4094" s="449" t="s">
        <v>2572</v>
      </c>
      <c r="D4094" s="450">
        <v>0.34999999999999987</v>
      </c>
      <c r="E4094" s="450">
        <v>1.28</v>
      </c>
      <c r="F4094" s="450" t="s">
        <v>11591</v>
      </c>
    </row>
    <row r="4095" spans="1:6" ht="45" customHeight="1">
      <c r="A4095" s="447">
        <v>94872</v>
      </c>
      <c r="B4095" s="448" t="s">
        <v>4282</v>
      </c>
      <c r="C4095" s="449" t="s">
        <v>2572</v>
      </c>
      <c r="D4095" s="450">
        <v>0.26</v>
      </c>
      <c r="E4095" s="450">
        <v>1.02</v>
      </c>
      <c r="F4095" s="450" t="s">
        <v>13744</v>
      </c>
    </row>
    <row r="4096" spans="1:6" ht="45" customHeight="1">
      <c r="A4096" s="447">
        <v>90761</v>
      </c>
      <c r="B4096" s="448" t="s">
        <v>1601</v>
      </c>
      <c r="C4096" s="449" t="s">
        <v>2572</v>
      </c>
      <c r="D4096" s="450">
        <v>0.87000000000000011</v>
      </c>
      <c r="E4096" s="450">
        <v>2.8</v>
      </c>
      <c r="F4096" s="450" t="s">
        <v>12222</v>
      </c>
    </row>
    <row r="4097" spans="1:6" ht="45" customHeight="1">
      <c r="A4097" s="447">
        <v>90746</v>
      </c>
      <c r="B4097" s="448" t="s">
        <v>1414</v>
      </c>
      <c r="C4097" s="449" t="s">
        <v>2572</v>
      </c>
      <c r="D4097" s="450">
        <v>0.7200000000000002</v>
      </c>
      <c r="E4097" s="450">
        <v>2.2799999999999998</v>
      </c>
      <c r="F4097" s="450" t="s">
        <v>13122</v>
      </c>
    </row>
    <row r="4098" spans="1:6" ht="45" customHeight="1">
      <c r="A4098" s="447">
        <v>90762</v>
      </c>
      <c r="B4098" s="448" t="s">
        <v>1978</v>
      </c>
      <c r="C4098" s="449" t="s">
        <v>2572</v>
      </c>
      <c r="D4098" s="450">
        <v>8.379999999999999</v>
      </c>
      <c r="E4098" s="450">
        <v>5.54</v>
      </c>
      <c r="F4098" s="450" t="s">
        <v>15609</v>
      </c>
    </row>
    <row r="4099" spans="1:6" ht="45" customHeight="1">
      <c r="A4099" s="447">
        <v>90747</v>
      </c>
      <c r="B4099" s="448" t="s">
        <v>1415</v>
      </c>
      <c r="C4099" s="449" t="s">
        <v>2572</v>
      </c>
      <c r="D4099" s="450">
        <v>7.02</v>
      </c>
      <c r="E4099" s="450">
        <v>4.68</v>
      </c>
      <c r="F4099" s="450" t="s">
        <v>15602</v>
      </c>
    </row>
    <row r="4100" spans="1:6" ht="45" customHeight="1">
      <c r="A4100" s="447">
        <v>94892</v>
      </c>
      <c r="B4100" s="448" t="s">
        <v>4290</v>
      </c>
      <c r="C4100" s="449" t="s">
        <v>2572</v>
      </c>
      <c r="D4100" s="450">
        <v>12.43</v>
      </c>
      <c r="E4100" s="450">
        <v>8.14</v>
      </c>
      <c r="F4100" s="450" t="s">
        <v>11409</v>
      </c>
    </row>
    <row r="4101" spans="1:6" ht="45" customHeight="1">
      <c r="A4101" s="447">
        <v>94876</v>
      </c>
      <c r="B4101" s="448" t="s">
        <v>4283</v>
      </c>
      <c r="C4101" s="449" t="s">
        <v>2572</v>
      </c>
      <c r="D4101" s="450">
        <v>10.66</v>
      </c>
      <c r="E4101" s="450">
        <v>7.05</v>
      </c>
      <c r="F4101" s="450" t="s">
        <v>15614</v>
      </c>
    </row>
    <row r="4102" spans="1:6" ht="45" customHeight="1">
      <c r="A4102" s="447">
        <v>94894</v>
      </c>
      <c r="B4102" s="448" t="s">
        <v>4291</v>
      </c>
      <c r="C4102" s="449" t="s">
        <v>2572</v>
      </c>
      <c r="D4102" s="450">
        <v>14.43</v>
      </c>
      <c r="E4102" s="450">
        <v>9.4499999999999993</v>
      </c>
      <c r="F4102" s="450" t="s">
        <v>11380</v>
      </c>
    </row>
    <row r="4103" spans="1:6" ht="45" customHeight="1">
      <c r="A4103" s="447">
        <v>94878</v>
      </c>
      <c r="B4103" s="448" t="s">
        <v>4284</v>
      </c>
      <c r="C4103" s="449" t="s">
        <v>2572</v>
      </c>
      <c r="D4103" s="450">
        <v>12.56</v>
      </c>
      <c r="E4103" s="450">
        <v>8.2200000000000006</v>
      </c>
      <c r="F4103" s="450" t="s">
        <v>12295</v>
      </c>
    </row>
    <row r="4104" spans="1:6">
      <c r="A4104" s="442"/>
      <c r="B4104" s="446" t="s">
        <v>1883</v>
      </c>
      <c r="C4104" s="444"/>
      <c r="D4104" s="445" t="s">
        <v>2587</v>
      </c>
      <c r="E4104" s="445" t="s">
        <v>2587</v>
      </c>
      <c r="F4104" s="445"/>
    </row>
    <row r="4105" spans="1:6" ht="45" customHeight="1">
      <c r="A4105" s="447">
        <v>97121</v>
      </c>
      <c r="B4105" s="448" t="s">
        <v>15627</v>
      </c>
      <c r="C4105" s="449" t="s">
        <v>2572</v>
      </c>
      <c r="D4105" s="450">
        <v>0.41999999999999993</v>
      </c>
      <c r="E4105" s="450">
        <v>1.23</v>
      </c>
      <c r="F4105" s="450" t="s">
        <v>12183</v>
      </c>
    </row>
    <row r="4106" spans="1:6" ht="45" customHeight="1">
      <c r="A4106" s="447">
        <v>97122</v>
      </c>
      <c r="B4106" s="448" t="s">
        <v>15628</v>
      </c>
      <c r="C4106" s="449" t="s">
        <v>2572</v>
      </c>
      <c r="D4106" s="450">
        <v>0.60999999999999988</v>
      </c>
      <c r="E4106" s="450">
        <v>1.67</v>
      </c>
      <c r="F4106" s="450" t="s">
        <v>15629</v>
      </c>
    </row>
    <row r="4107" spans="1:6" ht="45" customHeight="1">
      <c r="A4107" s="447">
        <v>97123</v>
      </c>
      <c r="B4107" s="448" t="s">
        <v>15630</v>
      </c>
      <c r="C4107" s="449" t="s">
        <v>2572</v>
      </c>
      <c r="D4107" s="450">
        <v>0.8400000000000003</v>
      </c>
      <c r="E4107" s="450">
        <v>2.0699999999999998</v>
      </c>
      <c r="F4107" s="450" t="s">
        <v>12967</v>
      </c>
    </row>
    <row r="4108" spans="1:6" ht="45" customHeight="1">
      <c r="A4108" s="447">
        <v>97124</v>
      </c>
      <c r="B4108" s="448" t="s">
        <v>15631</v>
      </c>
      <c r="C4108" s="449" t="s">
        <v>2572</v>
      </c>
      <c r="D4108" s="450">
        <v>0.19999999999999996</v>
      </c>
      <c r="E4108" s="450">
        <v>0.52</v>
      </c>
      <c r="F4108" s="450" t="s">
        <v>11620</v>
      </c>
    </row>
    <row r="4109" spans="1:6" ht="45" customHeight="1">
      <c r="A4109" s="447">
        <v>97125</v>
      </c>
      <c r="B4109" s="448" t="s">
        <v>15632</v>
      </c>
      <c r="C4109" s="449" t="s">
        <v>2572</v>
      </c>
      <c r="D4109" s="450">
        <v>0.31000000000000005</v>
      </c>
      <c r="E4109" s="450">
        <v>0.71</v>
      </c>
      <c r="F4109" s="450" t="s">
        <v>12011</v>
      </c>
    </row>
    <row r="4110" spans="1:6" ht="45" customHeight="1">
      <c r="A4110" s="447">
        <v>97126</v>
      </c>
      <c r="B4110" s="448" t="s">
        <v>15633</v>
      </c>
      <c r="C4110" s="449" t="s">
        <v>2572</v>
      </c>
      <c r="D4110" s="450">
        <v>0.44000000000000006</v>
      </c>
      <c r="E4110" s="450">
        <v>0.87</v>
      </c>
      <c r="F4110" s="450" t="s">
        <v>11849</v>
      </c>
    </row>
    <row r="4111" spans="1:6" ht="45" customHeight="1">
      <c r="A4111" s="447">
        <v>97127</v>
      </c>
      <c r="B4111" s="448" t="s">
        <v>15703</v>
      </c>
      <c r="C4111" s="449" t="s">
        <v>2572</v>
      </c>
      <c r="D4111" s="450">
        <v>1.2600000000000002</v>
      </c>
      <c r="E4111" s="450">
        <v>2.9</v>
      </c>
      <c r="F4111" s="450" t="s">
        <v>11477</v>
      </c>
    </row>
    <row r="4112" spans="1:6" ht="45" customHeight="1">
      <c r="A4112" s="447">
        <v>97128</v>
      </c>
      <c r="B4112" s="448" t="s">
        <v>15704</v>
      </c>
      <c r="C4112" s="449" t="s">
        <v>2572</v>
      </c>
      <c r="D4112" s="450">
        <v>3.2600000000000007</v>
      </c>
      <c r="E4112" s="450">
        <v>4.5599999999999996</v>
      </c>
      <c r="F4112" s="450" t="s">
        <v>15705</v>
      </c>
    </row>
    <row r="4113" spans="1:6" ht="45" customHeight="1">
      <c r="A4113" s="447">
        <v>97129</v>
      </c>
      <c r="B4113" s="448" t="s">
        <v>15706</v>
      </c>
      <c r="C4113" s="449" t="s">
        <v>2572</v>
      </c>
      <c r="D4113" s="450">
        <v>3.9999999999999991</v>
      </c>
      <c r="E4113" s="450">
        <v>5.62</v>
      </c>
      <c r="F4113" s="450" t="s">
        <v>15707</v>
      </c>
    </row>
    <row r="4114" spans="1:6" ht="45" customHeight="1">
      <c r="A4114" s="447">
        <v>97130</v>
      </c>
      <c r="B4114" s="448" t="s">
        <v>15708</v>
      </c>
      <c r="C4114" s="449" t="s">
        <v>2572</v>
      </c>
      <c r="D4114" s="450">
        <v>4.76</v>
      </c>
      <c r="E4114" s="450">
        <v>6.66</v>
      </c>
      <c r="F4114" s="450" t="s">
        <v>14538</v>
      </c>
    </row>
    <row r="4115" spans="1:6" ht="45" customHeight="1">
      <c r="A4115" s="447">
        <v>97131</v>
      </c>
      <c r="B4115" s="448" t="s">
        <v>15709</v>
      </c>
      <c r="C4115" s="449" t="s">
        <v>2572</v>
      </c>
      <c r="D4115" s="450">
        <v>5.6000000000000005</v>
      </c>
      <c r="E4115" s="450">
        <v>7.61</v>
      </c>
      <c r="F4115" s="450" t="s">
        <v>15710</v>
      </c>
    </row>
    <row r="4116" spans="1:6" ht="45" customHeight="1">
      <c r="A4116" s="447">
        <v>97132</v>
      </c>
      <c r="B4116" s="448" t="s">
        <v>15711</v>
      </c>
      <c r="C4116" s="449" t="s">
        <v>2572</v>
      </c>
      <c r="D4116" s="450">
        <v>6.3599999999999994</v>
      </c>
      <c r="E4116" s="450">
        <v>8.64</v>
      </c>
      <c r="F4116" s="450" t="s">
        <v>15712</v>
      </c>
    </row>
    <row r="4117" spans="1:6" ht="45" customHeight="1">
      <c r="A4117" s="447">
        <v>97133</v>
      </c>
      <c r="B4117" s="448" t="s">
        <v>15713</v>
      </c>
      <c r="C4117" s="449" t="s">
        <v>2572</v>
      </c>
      <c r="D4117" s="450">
        <v>7.9000000000000021</v>
      </c>
      <c r="E4117" s="450">
        <v>10.7</v>
      </c>
      <c r="F4117" s="450" t="s">
        <v>15714</v>
      </c>
    </row>
    <row r="4118" spans="1:6" ht="45" customHeight="1">
      <c r="A4118" s="447">
        <v>97134</v>
      </c>
      <c r="B4118" s="448" t="s">
        <v>15715</v>
      </c>
      <c r="C4118" s="449" t="s">
        <v>2572</v>
      </c>
      <c r="D4118" s="450">
        <v>0.65999999999999992</v>
      </c>
      <c r="E4118" s="450">
        <v>1.22</v>
      </c>
      <c r="F4118" s="450" t="s">
        <v>13774</v>
      </c>
    </row>
    <row r="4119" spans="1:6" ht="45" customHeight="1">
      <c r="A4119" s="447">
        <v>97135</v>
      </c>
      <c r="B4119" s="448" t="s">
        <v>15716</v>
      </c>
      <c r="C4119" s="449" t="s">
        <v>2572</v>
      </c>
      <c r="D4119" s="450">
        <v>1.8800000000000003</v>
      </c>
      <c r="E4119" s="450">
        <v>2.0299999999999998</v>
      </c>
      <c r="F4119" s="450" t="s">
        <v>15717</v>
      </c>
    </row>
    <row r="4120" spans="1:6" ht="45" customHeight="1">
      <c r="A4120" s="447">
        <v>97136</v>
      </c>
      <c r="B4120" s="448" t="s">
        <v>15718</v>
      </c>
      <c r="C4120" s="449" t="s">
        <v>2572</v>
      </c>
      <c r="D4120" s="450">
        <v>2.3599999999999994</v>
      </c>
      <c r="E4120" s="450">
        <v>2.4500000000000002</v>
      </c>
      <c r="F4120" s="450" t="s">
        <v>11425</v>
      </c>
    </row>
    <row r="4121" spans="1:6" ht="45" customHeight="1">
      <c r="A4121" s="447">
        <v>97137</v>
      </c>
      <c r="B4121" s="448" t="s">
        <v>15719</v>
      </c>
      <c r="C4121" s="449" t="s">
        <v>2572</v>
      </c>
      <c r="D4121" s="450">
        <v>2.81</v>
      </c>
      <c r="E4121" s="450">
        <v>2.9</v>
      </c>
      <c r="F4121" s="450" t="s">
        <v>13381</v>
      </c>
    </row>
    <row r="4122" spans="1:6" ht="45" customHeight="1">
      <c r="A4122" s="447">
        <v>97138</v>
      </c>
      <c r="B4122" s="448" t="s">
        <v>15720</v>
      </c>
      <c r="C4122" s="449" t="s">
        <v>2572</v>
      </c>
      <c r="D4122" s="450">
        <v>3.2800000000000002</v>
      </c>
      <c r="E4122" s="450">
        <v>3.34</v>
      </c>
      <c r="F4122" s="450" t="s">
        <v>12270</v>
      </c>
    </row>
    <row r="4123" spans="1:6" ht="45" customHeight="1">
      <c r="A4123" s="447">
        <v>97139</v>
      </c>
      <c r="B4123" s="448" t="s">
        <v>15721</v>
      </c>
      <c r="C4123" s="449" t="s">
        <v>2572</v>
      </c>
      <c r="D4123" s="450">
        <v>3.7399999999999998</v>
      </c>
      <c r="E4123" s="450">
        <v>3.77</v>
      </c>
      <c r="F4123" s="450" t="s">
        <v>15722</v>
      </c>
    </row>
    <row r="4124" spans="1:6" ht="45" customHeight="1">
      <c r="A4124" s="447">
        <v>97140</v>
      </c>
      <c r="B4124" s="448" t="s">
        <v>15723</v>
      </c>
      <c r="C4124" s="449" t="s">
        <v>2572</v>
      </c>
      <c r="D4124" s="450">
        <v>4.6500000000000004</v>
      </c>
      <c r="E4124" s="450">
        <v>4.67</v>
      </c>
      <c r="F4124" s="450" t="s">
        <v>13773</v>
      </c>
    </row>
    <row r="4125" spans="1:6">
      <c r="A4125" s="442"/>
      <c r="B4125" s="446" t="s">
        <v>1884</v>
      </c>
      <c r="C4125" s="444"/>
      <c r="D4125" s="445" t="s">
        <v>2587</v>
      </c>
      <c r="E4125" s="445" t="s">
        <v>2587</v>
      </c>
      <c r="F4125" s="445"/>
    </row>
    <row r="4126" spans="1:6" ht="45" customHeight="1">
      <c r="A4126" s="447">
        <v>90755</v>
      </c>
      <c r="B4126" s="448" t="s">
        <v>1992</v>
      </c>
      <c r="C4126" s="449" t="s">
        <v>2572</v>
      </c>
      <c r="D4126" s="450">
        <v>1.7200000000000006</v>
      </c>
      <c r="E4126" s="450">
        <v>4.97</v>
      </c>
      <c r="F4126" s="450" t="s">
        <v>12368</v>
      </c>
    </row>
    <row r="4127" spans="1:6" ht="45" customHeight="1">
      <c r="A4127" s="447">
        <v>90740</v>
      </c>
      <c r="B4127" s="448" t="s">
        <v>2449</v>
      </c>
      <c r="C4127" s="449" t="s">
        <v>2572</v>
      </c>
      <c r="D4127" s="450">
        <v>1.2699999999999996</v>
      </c>
      <c r="E4127" s="450">
        <v>3.66</v>
      </c>
      <c r="F4127" s="450" t="s">
        <v>11392</v>
      </c>
    </row>
    <row r="4128" spans="1:6" ht="45" customHeight="1">
      <c r="A4128" s="447">
        <v>90756</v>
      </c>
      <c r="B4128" s="448" t="s">
        <v>1596</v>
      </c>
      <c r="C4128" s="449" t="s">
        <v>2572</v>
      </c>
      <c r="D4128" s="450">
        <v>1.8499999999999996</v>
      </c>
      <c r="E4128" s="450">
        <v>5.33</v>
      </c>
      <c r="F4128" s="450" t="s">
        <v>14150</v>
      </c>
    </row>
    <row r="4129" spans="1:6" ht="45" customHeight="1">
      <c r="A4129" s="447">
        <v>90741</v>
      </c>
      <c r="B4129" s="448" t="s">
        <v>2450</v>
      </c>
      <c r="C4129" s="449" t="s">
        <v>2572</v>
      </c>
      <c r="D4129" s="450">
        <v>1.3999999999999995</v>
      </c>
      <c r="E4129" s="450">
        <v>4.03</v>
      </c>
      <c r="F4129" s="450" t="s">
        <v>11485</v>
      </c>
    </row>
    <row r="4130" spans="1:6" ht="45" customHeight="1">
      <c r="A4130" s="447">
        <v>90757</v>
      </c>
      <c r="B4130" s="448" t="s">
        <v>1597</v>
      </c>
      <c r="C4130" s="449" t="s">
        <v>2572</v>
      </c>
      <c r="D4130" s="450">
        <v>2.0700000000000003</v>
      </c>
      <c r="E4130" s="450">
        <v>5.6</v>
      </c>
      <c r="F4130" s="450" t="s">
        <v>13701</v>
      </c>
    </row>
    <row r="4131" spans="1:6" ht="45" customHeight="1">
      <c r="A4131" s="447">
        <v>90742</v>
      </c>
      <c r="B4131" s="448" t="s">
        <v>1763</v>
      </c>
      <c r="C4131" s="449" t="s">
        <v>2572</v>
      </c>
      <c r="D4131" s="450">
        <v>1.5199999999999996</v>
      </c>
      <c r="E4131" s="450">
        <v>4.4000000000000004</v>
      </c>
      <c r="F4131" s="450" t="s">
        <v>15599</v>
      </c>
    </row>
    <row r="4132" spans="1:6" ht="45" customHeight="1">
      <c r="A4132" s="447">
        <v>90758</v>
      </c>
      <c r="B4132" s="448" t="s">
        <v>1598</v>
      </c>
      <c r="C4132" s="449" t="s">
        <v>2572</v>
      </c>
      <c r="D4132" s="450">
        <v>2.16</v>
      </c>
      <c r="E4132" s="450">
        <v>6.01</v>
      </c>
      <c r="F4132" s="450" t="s">
        <v>13621</v>
      </c>
    </row>
    <row r="4133" spans="1:6" ht="45" customHeight="1">
      <c r="A4133" s="447">
        <v>90743</v>
      </c>
      <c r="B4133" s="448" t="s">
        <v>1411</v>
      </c>
      <c r="C4133" s="449" t="s">
        <v>2572</v>
      </c>
      <c r="D4133" s="450">
        <v>1.63</v>
      </c>
      <c r="E4133" s="450">
        <v>4.78</v>
      </c>
      <c r="F4133" s="450" t="s">
        <v>15600</v>
      </c>
    </row>
    <row r="4134" spans="1:6" ht="45" customHeight="1">
      <c r="A4134" s="447">
        <v>90759</v>
      </c>
      <c r="B4134" s="448" t="s">
        <v>1599</v>
      </c>
      <c r="C4134" s="449" t="s">
        <v>2572</v>
      </c>
      <c r="D4134" s="450">
        <v>2.3200000000000003</v>
      </c>
      <c r="E4134" s="450">
        <v>6.34</v>
      </c>
      <c r="F4134" s="450" t="s">
        <v>15607</v>
      </c>
    </row>
    <row r="4135" spans="1:6" ht="45" customHeight="1">
      <c r="A4135" s="447">
        <v>90744</v>
      </c>
      <c r="B4135" s="448" t="s">
        <v>1412</v>
      </c>
      <c r="C4135" s="449" t="s">
        <v>2572</v>
      </c>
      <c r="D4135" s="450">
        <v>1.7700000000000005</v>
      </c>
      <c r="E4135" s="450">
        <v>5.14</v>
      </c>
      <c r="F4135" s="450" t="s">
        <v>13415</v>
      </c>
    </row>
    <row r="4136" spans="1:6" ht="45" customHeight="1">
      <c r="A4136" s="447">
        <v>90760</v>
      </c>
      <c r="B4136" s="448" t="s">
        <v>1600</v>
      </c>
      <c r="C4136" s="449" t="s">
        <v>2572</v>
      </c>
      <c r="D4136" s="450">
        <v>9.9999999999999982</v>
      </c>
      <c r="E4136" s="450">
        <v>8.83</v>
      </c>
      <c r="F4136" s="450" t="s">
        <v>15608</v>
      </c>
    </row>
    <row r="4137" spans="1:6" ht="45" customHeight="1">
      <c r="A4137" s="447">
        <v>90745</v>
      </c>
      <c r="B4137" s="448" t="s">
        <v>1413</v>
      </c>
      <c r="C4137" s="449" t="s">
        <v>2572</v>
      </c>
      <c r="D4137" s="450">
        <v>8.0800000000000018</v>
      </c>
      <c r="E4137" s="450">
        <v>7.14</v>
      </c>
      <c r="F4137" s="450" t="s">
        <v>15601</v>
      </c>
    </row>
    <row r="4138" spans="1:6" ht="45" customHeight="1">
      <c r="A4138" s="447">
        <v>90748</v>
      </c>
      <c r="B4138" s="448" t="s">
        <v>1416</v>
      </c>
      <c r="C4138" s="449" t="s">
        <v>2572</v>
      </c>
      <c r="D4138" s="450">
        <v>0.9700000000000002</v>
      </c>
      <c r="E4138" s="450">
        <v>3</v>
      </c>
      <c r="F4138" s="450" t="s">
        <v>11398</v>
      </c>
    </row>
    <row r="4139" spans="1:6" ht="45" customHeight="1">
      <c r="A4139" s="447">
        <v>90733</v>
      </c>
      <c r="B4139" s="448" t="s">
        <v>1760</v>
      </c>
      <c r="C4139" s="449" t="s">
        <v>2572</v>
      </c>
      <c r="D4139" s="450">
        <v>0.51</v>
      </c>
      <c r="E4139" s="450">
        <v>1.7</v>
      </c>
      <c r="F4139" s="450" t="s">
        <v>13712</v>
      </c>
    </row>
    <row r="4140" spans="1:6" ht="45" customHeight="1">
      <c r="A4140" s="447">
        <v>90749</v>
      </c>
      <c r="B4140" s="448" t="s">
        <v>857</v>
      </c>
      <c r="C4140" s="449" t="s">
        <v>2572</v>
      </c>
      <c r="D4140" s="450">
        <v>1.1400000000000001</v>
      </c>
      <c r="E4140" s="450">
        <v>3.32</v>
      </c>
      <c r="F4140" s="450" t="s">
        <v>15603</v>
      </c>
    </row>
    <row r="4141" spans="1:6" ht="45" customHeight="1">
      <c r="A4141" s="447">
        <v>90734</v>
      </c>
      <c r="B4141" s="448" t="s">
        <v>1761</v>
      </c>
      <c r="C4141" s="449" t="s">
        <v>2572</v>
      </c>
      <c r="D4141" s="450">
        <v>0.64000000000000012</v>
      </c>
      <c r="E4141" s="450">
        <v>2.0499999999999998</v>
      </c>
      <c r="F4141" s="450" t="s">
        <v>15595</v>
      </c>
    </row>
    <row r="4142" spans="1:6" ht="45" customHeight="1">
      <c r="A4142" s="447">
        <v>90750</v>
      </c>
      <c r="B4142" s="448" t="s">
        <v>858</v>
      </c>
      <c r="C4142" s="449" t="s">
        <v>2572</v>
      </c>
      <c r="D4142" s="450">
        <v>1.27</v>
      </c>
      <c r="E4142" s="450">
        <v>3.68</v>
      </c>
      <c r="F4142" s="450" t="s">
        <v>15604</v>
      </c>
    </row>
    <row r="4143" spans="1:6" ht="45" customHeight="1">
      <c r="A4143" s="447">
        <v>90735</v>
      </c>
      <c r="B4143" s="448" t="s">
        <v>1762</v>
      </c>
      <c r="C4143" s="449" t="s">
        <v>2572</v>
      </c>
      <c r="D4143" s="450">
        <v>0.77</v>
      </c>
      <c r="E4143" s="450">
        <v>2.4300000000000002</v>
      </c>
      <c r="F4143" s="450" t="s">
        <v>11743</v>
      </c>
    </row>
    <row r="4144" spans="1:6" ht="45" customHeight="1">
      <c r="A4144" s="447">
        <v>90751</v>
      </c>
      <c r="B4144" s="448" t="s">
        <v>859</v>
      </c>
      <c r="C4144" s="449" t="s">
        <v>2572</v>
      </c>
      <c r="D4144" s="450">
        <v>1.4100000000000001</v>
      </c>
      <c r="E4144" s="450">
        <v>4.04</v>
      </c>
      <c r="F4144" s="450" t="s">
        <v>15605</v>
      </c>
    </row>
    <row r="4145" spans="1:6" ht="45" customHeight="1">
      <c r="A4145" s="447">
        <v>90736</v>
      </c>
      <c r="B4145" s="448" t="s">
        <v>2445</v>
      </c>
      <c r="C4145" s="449" t="s">
        <v>2572</v>
      </c>
      <c r="D4145" s="450">
        <v>0.91000000000000014</v>
      </c>
      <c r="E4145" s="450">
        <v>2.78</v>
      </c>
      <c r="F4145" s="450" t="s">
        <v>15596</v>
      </c>
    </row>
    <row r="4146" spans="1:6" ht="45" customHeight="1">
      <c r="A4146" s="447">
        <v>90752</v>
      </c>
      <c r="B4146" s="448" t="s">
        <v>860</v>
      </c>
      <c r="C4146" s="449" t="s">
        <v>2572</v>
      </c>
      <c r="D4146" s="450">
        <v>1.5200000000000005</v>
      </c>
      <c r="E4146" s="450">
        <v>4.42</v>
      </c>
      <c r="F4146" s="450" t="s">
        <v>12193</v>
      </c>
    </row>
    <row r="4147" spans="1:6" ht="45" customHeight="1">
      <c r="A4147" s="447">
        <v>90737</v>
      </c>
      <c r="B4147" s="448" t="s">
        <v>2446</v>
      </c>
      <c r="C4147" s="449" t="s">
        <v>2572</v>
      </c>
      <c r="D4147" s="450">
        <v>1.0300000000000002</v>
      </c>
      <c r="E4147" s="450">
        <v>3.16</v>
      </c>
      <c r="F4147" s="450" t="s">
        <v>15597</v>
      </c>
    </row>
    <row r="4148" spans="1:6" ht="45" customHeight="1">
      <c r="A4148" s="447">
        <v>90753</v>
      </c>
      <c r="B4148" s="448" t="s">
        <v>2744</v>
      </c>
      <c r="C4148" s="449" t="s">
        <v>2572</v>
      </c>
      <c r="D4148" s="450">
        <v>1.63</v>
      </c>
      <c r="E4148" s="450">
        <v>4.8</v>
      </c>
      <c r="F4148" s="450" t="s">
        <v>12461</v>
      </c>
    </row>
    <row r="4149" spans="1:6" ht="45" customHeight="1">
      <c r="A4149" s="447">
        <v>90738</v>
      </c>
      <c r="B4149" s="448" t="s">
        <v>2447</v>
      </c>
      <c r="C4149" s="449" t="s">
        <v>2572</v>
      </c>
      <c r="D4149" s="450">
        <v>1.1899999999999995</v>
      </c>
      <c r="E4149" s="450">
        <v>3.49</v>
      </c>
      <c r="F4149" s="450" t="s">
        <v>11330</v>
      </c>
    </row>
    <row r="4150" spans="1:6" ht="45" customHeight="1">
      <c r="A4150" s="447">
        <v>90754</v>
      </c>
      <c r="B4150" s="448" t="s">
        <v>1991</v>
      </c>
      <c r="C4150" s="449" t="s">
        <v>2572</v>
      </c>
      <c r="D4150" s="450">
        <v>7.5</v>
      </c>
      <c r="E4150" s="450">
        <v>6.76</v>
      </c>
      <c r="F4150" s="450" t="s">
        <v>15606</v>
      </c>
    </row>
    <row r="4151" spans="1:6" ht="45" customHeight="1">
      <c r="A4151" s="447">
        <v>90739</v>
      </c>
      <c r="B4151" s="448" t="s">
        <v>2448</v>
      </c>
      <c r="C4151" s="449" t="s">
        <v>2572</v>
      </c>
      <c r="D4151" s="450">
        <v>5.580000000000001</v>
      </c>
      <c r="E4151" s="450">
        <v>5.0599999999999996</v>
      </c>
      <c r="F4151" s="450" t="s">
        <v>15598</v>
      </c>
    </row>
    <row r="4152" spans="1:6">
      <c r="A4152" s="442"/>
      <c r="B4152" s="446" t="s">
        <v>336</v>
      </c>
      <c r="C4152" s="444"/>
      <c r="D4152" s="445" t="s">
        <v>2587</v>
      </c>
      <c r="E4152" s="445" t="s">
        <v>2587</v>
      </c>
      <c r="F4152" s="445"/>
    </row>
    <row r="4153" spans="1:6" ht="15" customHeight="1">
      <c r="A4153" s="447">
        <v>72293</v>
      </c>
      <c r="B4153" s="448" t="s">
        <v>541</v>
      </c>
      <c r="C4153" s="449" t="s">
        <v>2570</v>
      </c>
      <c r="D4153" s="450">
        <v>3.58</v>
      </c>
      <c r="E4153" s="450">
        <v>1.83</v>
      </c>
      <c r="F4153" s="450" t="s">
        <v>12639</v>
      </c>
    </row>
    <row r="4154" spans="1:6" ht="15" customHeight="1">
      <c r="A4154" s="447">
        <v>72294</v>
      </c>
      <c r="B4154" s="448" t="s">
        <v>542</v>
      </c>
      <c r="C4154" s="449" t="s">
        <v>2570</v>
      </c>
      <c r="D4154" s="450">
        <v>5.84</v>
      </c>
      <c r="E4154" s="450">
        <v>2.23</v>
      </c>
      <c r="F4154" s="450" t="s">
        <v>13095</v>
      </c>
    </row>
    <row r="4155" spans="1:6" ht="15" customHeight="1">
      <c r="A4155" s="447">
        <v>72295</v>
      </c>
      <c r="B4155" s="448" t="s">
        <v>543</v>
      </c>
      <c r="C4155" s="449" t="s">
        <v>2570</v>
      </c>
      <c r="D4155" s="450">
        <v>8.0500000000000007</v>
      </c>
      <c r="E4155" s="450">
        <v>3.09</v>
      </c>
      <c r="F4155" s="450" t="s">
        <v>18548</v>
      </c>
    </row>
    <row r="4156" spans="1:6" ht="15" customHeight="1">
      <c r="A4156" s="447">
        <v>83531</v>
      </c>
      <c r="B4156" s="448" t="s">
        <v>3788</v>
      </c>
      <c r="C4156" s="449" t="s">
        <v>2570</v>
      </c>
      <c r="D4156" s="450">
        <v>335.69</v>
      </c>
      <c r="E4156" s="450">
        <v>19.329999999999998</v>
      </c>
      <c r="F4156" s="450" t="s">
        <v>15725</v>
      </c>
    </row>
    <row r="4157" spans="1:6" ht="15" customHeight="1">
      <c r="A4157" s="447">
        <v>83535</v>
      </c>
      <c r="B4157" s="448" t="s">
        <v>3789</v>
      </c>
      <c r="C4157" s="449" t="s">
        <v>2570</v>
      </c>
      <c r="D4157" s="450">
        <v>273.56</v>
      </c>
      <c r="E4157" s="450">
        <v>19.329999999999998</v>
      </c>
      <c r="F4157" s="450" t="s">
        <v>15726</v>
      </c>
    </row>
    <row r="4158" spans="1:6" ht="15" customHeight="1">
      <c r="A4158" s="447">
        <v>83520</v>
      </c>
      <c r="B4158" s="448" t="s">
        <v>3790</v>
      </c>
      <c r="C4158" s="449" t="s">
        <v>2570</v>
      </c>
      <c r="D4158" s="450">
        <v>54.809999999999995</v>
      </c>
      <c r="E4158" s="450">
        <v>26.71</v>
      </c>
      <c r="F4158" s="450" t="s">
        <v>15724</v>
      </c>
    </row>
    <row r="4159" spans="1:6" ht="30" customHeight="1">
      <c r="A4159" s="447">
        <v>95693</v>
      </c>
      <c r="B4159" s="448" t="s">
        <v>3791</v>
      </c>
      <c r="C4159" s="449" t="s">
        <v>2570</v>
      </c>
      <c r="D4159" s="450">
        <v>27.049999999999997</v>
      </c>
      <c r="E4159" s="450">
        <v>6.1</v>
      </c>
      <c r="F4159" s="450" t="s">
        <v>12800</v>
      </c>
    </row>
    <row r="4160" spans="1:6" ht="30" customHeight="1">
      <c r="A4160" s="447">
        <v>98113</v>
      </c>
      <c r="B4160" s="448" t="s">
        <v>19850</v>
      </c>
      <c r="C4160" s="449" t="s">
        <v>2570</v>
      </c>
      <c r="D4160" s="450">
        <v>1810.91</v>
      </c>
      <c r="E4160" s="450">
        <v>22.08</v>
      </c>
      <c r="F4160" s="450" t="s">
        <v>19851</v>
      </c>
    </row>
    <row r="4161" spans="1:6">
      <c r="A4161" s="442"/>
      <c r="B4161" s="446" t="s">
        <v>337</v>
      </c>
      <c r="C4161" s="444"/>
      <c r="D4161" s="445" t="s">
        <v>2587</v>
      </c>
      <c r="E4161" s="445" t="s">
        <v>2587</v>
      </c>
      <c r="F4161" s="445"/>
    </row>
    <row r="4162" spans="1:6" ht="45" customHeight="1">
      <c r="A4162" s="447">
        <v>89726</v>
      </c>
      <c r="B4162" s="448" t="s">
        <v>3792</v>
      </c>
      <c r="C4162" s="449" t="s">
        <v>2570</v>
      </c>
      <c r="D4162" s="450">
        <v>2.82</v>
      </c>
      <c r="E4162" s="450">
        <v>2.85</v>
      </c>
      <c r="F4162" s="450" t="s">
        <v>12369</v>
      </c>
    </row>
    <row r="4163" spans="1:6" ht="45" customHeight="1">
      <c r="A4163" s="447">
        <v>89732</v>
      </c>
      <c r="B4163" s="448" t="s">
        <v>3793</v>
      </c>
      <c r="C4163" s="449" t="s">
        <v>2570</v>
      </c>
      <c r="D4163" s="450">
        <v>4.6099999999999994</v>
      </c>
      <c r="E4163" s="450">
        <v>3.67</v>
      </c>
      <c r="F4163" s="450" t="s">
        <v>12661</v>
      </c>
    </row>
    <row r="4164" spans="1:6" ht="45" customHeight="1">
      <c r="A4164" s="447">
        <v>89739</v>
      </c>
      <c r="B4164" s="448" t="s">
        <v>3794</v>
      </c>
      <c r="C4164" s="449" t="s">
        <v>2570</v>
      </c>
      <c r="D4164" s="450">
        <v>8.32</v>
      </c>
      <c r="E4164" s="450">
        <v>5.35</v>
      </c>
      <c r="F4164" s="450" t="s">
        <v>13808</v>
      </c>
    </row>
    <row r="4165" spans="1:6" ht="45" customHeight="1">
      <c r="A4165" s="447">
        <v>89746</v>
      </c>
      <c r="B4165" s="448" t="s">
        <v>3795</v>
      </c>
      <c r="C4165" s="449" t="s">
        <v>2570</v>
      </c>
      <c r="D4165" s="450">
        <v>10.210000000000001</v>
      </c>
      <c r="E4165" s="450">
        <v>6.97</v>
      </c>
      <c r="F4165" s="450" t="s">
        <v>15032</v>
      </c>
    </row>
    <row r="4166" spans="1:6" ht="45" customHeight="1">
      <c r="A4166" s="447">
        <v>89724</v>
      </c>
      <c r="B4166" s="448" t="s">
        <v>3796</v>
      </c>
      <c r="C4166" s="449" t="s">
        <v>2570</v>
      </c>
      <c r="D4166" s="450">
        <v>4.34</v>
      </c>
      <c r="E4166" s="450">
        <v>2.82</v>
      </c>
      <c r="F4166" s="450" t="s">
        <v>18662</v>
      </c>
    </row>
    <row r="4167" spans="1:6" ht="45" customHeight="1">
      <c r="A4167" s="447">
        <v>89731</v>
      </c>
      <c r="B4167" s="448" t="s">
        <v>3797</v>
      </c>
      <c r="C4167" s="449" t="s">
        <v>2570</v>
      </c>
      <c r="D4167" s="450">
        <v>4.24</v>
      </c>
      <c r="E4167" s="450">
        <v>3.68</v>
      </c>
      <c r="F4167" s="450" t="s">
        <v>17772</v>
      </c>
    </row>
    <row r="4168" spans="1:6" ht="45" customHeight="1">
      <c r="A4168" s="447">
        <v>89737</v>
      </c>
      <c r="B4168" s="448" t="s">
        <v>3798</v>
      </c>
      <c r="C4168" s="449" t="s">
        <v>2570</v>
      </c>
      <c r="D4168" s="450">
        <v>7.82</v>
      </c>
      <c r="E4168" s="450">
        <v>5.35</v>
      </c>
      <c r="F4168" s="450" t="s">
        <v>13448</v>
      </c>
    </row>
    <row r="4169" spans="1:6" ht="45" customHeight="1">
      <c r="A4169" s="447">
        <v>89744</v>
      </c>
      <c r="B4169" s="448" t="s">
        <v>3799</v>
      </c>
      <c r="C4169" s="449" t="s">
        <v>2570</v>
      </c>
      <c r="D4169" s="450">
        <v>10.240000000000002</v>
      </c>
      <c r="E4169" s="450">
        <v>6.97</v>
      </c>
      <c r="F4169" s="450" t="s">
        <v>18668</v>
      </c>
    </row>
    <row r="4170" spans="1:6" ht="45" customHeight="1">
      <c r="A4170" s="447">
        <v>89728</v>
      </c>
      <c r="B4170" s="448" t="s">
        <v>3800</v>
      </c>
      <c r="C4170" s="449" t="s">
        <v>2570</v>
      </c>
      <c r="D4170" s="450">
        <v>4.7099999999999991</v>
      </c>
      <c r="E4170" s="450">
        <v>2.81</v>
      </c>
      <c r="F4170" s="450" t="s">
        <v>12535</v>
      </c>
    </row>
    <row r="4171" spans="1:6" ht="45" customHeight="1">
      <c r="A4171" s="447">
        <v>89733</v>
      </c>
      <c r="B4171" s="448" t="s">
        <v>3801</v>
      </c>
      <c r="C4171" s="449" t="s">
        <v>2570</v>
      </c>
      <c r="D4171" s="450">
        <v>8.43</v>
      </c>
      <c r="E4171" s="450">
        <v>3.64</v>
      </c>
      <c r="F4171" s="450" t="s">
        <v>12746</v>
      </c>
    </row>
    <row r="4172" spans="1:6" ht="45" customHeight="1">
      <c r="A4172" s="447">
        <v>89742</v>
      </c>
      <c r="B4172" s="448" t="s">
        <v>3802</v>
      </c>
      <c r="C4172" s="449" t="s">
        <v>2570</v>
      </c>
      <c r="D4172" s="450">
        <v>15.05</v>
      </c>
      <c r="E4172" s="450">
        <v>5.31</v>
      </c>
      <c r="F4172" s="450" t="s">
        <v>18666</v>
      </c>
    </row>
    <row r="4173" spans="1:6" ht="45" customHeight="1">
      <c r="A4173" s="447">
        <v>89748</v>
      </c>
      <c r="B4173" s="448" t="s">
        <v>3803</v>
      </c>
      <c r="C4173" s="449" t="s">
        <v>2570</v>
      </c>
      <c r="D4173" s="450">
        <v>18.09</v>
      </c>
      <c r="E4173" s="450">
        <v>6.94</v>
      </c>
      <c r="F4173" s="450" t="s">
        <v>12434</v>
      </c>
    </row>
    <row r="4174" spans="1:6" ht="45" customHeight="1">
      <c r="A4174" s="447">
        <v>89730</v>
      </c>
      <c r="B4174" s="448" t="s">
        <v>3804</v>
      </c>
      <c r="C4174" s="449" t="s">
        <v>2570</v>
      </c>
      <c r="D4174" s="450">
        <v>5.1999999999999993</v>
      </c>
      <c r="E4174" s="450">
        <v>2.81</v>
      </c>
      <c r="F4174" s="450" t="s">
        <v>11367</v>
      </c>
    </row>
    <row r="4175" spans="1:6" ht="45" customHeight="1">
      <c r="A4175" s="447">
        <v>89735</v>
      </c>
      <c r="B4175" s="448" t="s">
        <v>3805</v>
      </c>
      <c r="C4175" s="449" t="s">
        <v>2570</v>
      </c>
      <c r="D4175" s="450">
        <v>9.02</v>
      </c>
      <c r="E4175" s="450">
        <v>3.63</v>
      </c>
      <c r="F4175" s="450" t="s">
        <v>18664</v>
      </c>
    </row>
    <row r="4176" spans="1:6" ht="45" customHeight="1">
      <c r="A4176" s="447">
        <v>89743</v>
      </c>
      <c r="B4176" s="448" t="s">
        <v>3806</v>
      </c>
      <c r="C4176" s="449" t="s">
        <v>2570</v>
      </c>
      <c r="D4176" s="450">
        <v>22.29</v>
      </c>
      <c r="E4176" s="450">
        <v>5.28</v>
      </c>
      <c r="F4176" s="450" t="s">
        <v>18667</v>
      </c>
    </row>
    <row r="4177" spans="1:6" ht="45" customHeight="1">
      <c r="A4177" s="447">
        <v>89750</v>
      </c>
      <c r="B4177" s="448" t="s">
        <v>3807</v>
      </c>
      <c r="C4177" s="449" t="s">
        <v>2570</v>
      </c>
      <c r="D4177" s="450">
        <v>31.989999999999995</v>
      </c>
      <c r="E4177" s="450">
        <v>6.92</v>
      </c>
      <c r="F4177" s="450" t="s">
        <v>18113</v>
      </c>
    </row>
    <row r="4178" spans="1:6" ht="45" customHeight="1">
      <c r="A4178" s="447">
        <v>89752</v>
      </c>
      <c r="B4178" s="448" t="s">
        <v>3808</v>
      </c>
      <c r="C4178" s="449" t="s">
        <v>2570</v>
      </c>
      <c r="D4178" s="450">
        <v>2.67</v>
      </c>
      <c r="E4178" s="450">
        <v>1.99</v>
      </c>
      <c r="F4178" s="450" t="s">
        <v>11341</v>
      </c>
    </row>
    <row r="4179" spans="1:6" ht="45" customHeight="1">
      <c r="A4179" s="447">
        <v>89753</v>
      </c>
      <c r="B4179" s="448" t="s">
        <v>3809</v>
      </c>
      <c r="C4179" s="449" t="s">
        <v>2570</v>
      </c>
      <c r="D4179" s="450">
        <v>3.9699999999999998</v>
      </c>
      <c r="E4179" s="450">
        <v>2.25</v>
      </c>
      <c r="F4179" s="450" t="s">
        <v>11447</v>
      </c>
    </row>
    <row r="4180" spans="1:6" ht="45" customHeight="1">
      <c r="A4180" s="447">
        <v>89774</v>
      </c>
      <c r="B4180" s="448" t="s">
        <v>3810</v>
      </c>
      <c r="C4180" s="449" t="s">
        <v>2570</v>
      </c>
      <c r="D4180" s="450">
        <v>6.6199999999999992</v>
      </c>
      <c r="E4180" s="450">
        <v>3.65</v>
      </c>
      <c r="F4180" s="450" t="s">
        <v>18676</v>
      </c>
    </row>
    <row r="4181" spans="1:6" ht="45" customHeight="1">
      <c r="A4181" s="447">
        <v>89778</v>
      </c>
      <c r="B4181" s="448" t="s">
        <v>3811</v>
      </c>
      <c r="C4181" s="449" t="s">
        <v>2570</v>
      </c>
      <c r="D4181" s="450">
        <v>8.27</v>
      </c>
      <c r="E4181" s="450">
        <v>4.76</v>
      </c>
      <c r="F4181" s="450" t="s">
        <v>11373</v>
      </c>
    </row>
    <row r="4182" spans="1:6" ht="45" customHeight="1">
      <c r="A4182" s="447">
        <v>89754</v>
      </c>
      <c r="B4182" s="448" t="s">
        <v>3812</v>
      </c>
      <c r="C4182" s="449" t="s">
        <v>2570</v>
      </c>
      <c r="D4182" s="450">
        <v>8.2099999999999991</v>
      </c>
      <c r="E4182" s="450">
        <v>2.2200000000000002</v>
      </c>
      <c r="F4182" s="450" t="s">
        <v>12981</v>
      </c>
    </row>
    <row r="4183" spans="1:6" ht="45" customHeight="1">
      <c r="A4183" s="447">
        <v>89776</v>
      </c>
      <c r="B4183" s="448" t="s">
        <v>4207</v>
      </c>
      <c r="C4183" s="449" t="s">
        <v>2570</v>
      </c>
      <c r="D4183" s="450">
        <v>9.8999999999999986</v>
      </c>
      <c r="E4183" s="450">
        <v>3.63</v>
      </c>
      <c r="F4183" s="450" t="s">
        <v>18677</v>
      </c>
    </row>
    <row r="4184" spans="1:6" ht="45" customHeight="1">
      <c r="A4184" s="447">
        <v>89779</v>
      </c>
      <c r="B4184" s="448" t="s">
        <v>4970</v>
      </c>
      <c r="C4184" s="449" t="s">
        <v>2570</v>
      </c>
      <c r="D4184" s="450">
        <v>14.329999999999998</v>
      </c>
      <c r="E4184" s="450">
        <v>4.7300000000000004</v>
      </c>
      <c r="F4184" s="450" t="s">
        <v>13931</v>
      </c>
    </row>
    <row r="4185" spans="1:6" ht="30" customHeight="1">
      <c r="A4185" s="447">
        <v>89782</v>
      </c>
      <c r="B4185" s="448" t="s">
        <v>4971</v>
      </c>
      <c r="C4185" s="449" t="s">
        <v>2570</v>
      </c>
      <c r="D4185" s="450">
        <v>4.91</v>
      </c>
      <c r="E4185" s="450">
        <v>3.94</v>
      </c>
      <c r="F4185" s="450" t="s">
        <v>14180</v>
      </c>
    </row>
    <row r="4186" spans="1:6" ht="30" customHeight="1">
      <c r="A4186" s="447">
        <v>89784</v>
      </c>
      <c r="B4186" s="448" t="s">
        <v>4972</v>
      </c>
      <c r="C4186" s="449" t="s">
        <v>2570</v>
      </c>
      <c r="D4186" s="450">
        <v>8.84</v>
      </c>
      <c r="E4186" s="450">
        <v>4.76</v>
      </c>
      <c r="F4186" s="450" t="s">
        <v>18678</v>
      </c>
    </row>
    <row r="4187" spans="1:6" ht="30" customHeight="1">
      <c r="A4187" s="447">
        <v>89786</v>
      </c>
      <c r="B4187" s="448" t="s">
        <v>4973</v>
      </c>
      <c r="C4187" s="449" t="s">
        <v>2570</v>
      </c>
      <c r="D4187" s="450">
        <v>15.060000000000002</v>
      </c>
      <c r="E4187" s="450">
        <v>6.95</v>
      </c>
      <c r="F4187" s="450" t="s">
        <v>16016</v>
      </c>
    </row>
    <row r="4188" spans="1:6" ht="30" customHeight="1">
      <c r="A4188" s="447">
        <v>89796</v>
      </c>
      <c r="B4188" s="448" t="s">
        <v>4974</v>
      </c>
      <c r="C4188" s="449" t="s">
        <v>2570</v>
      </c>
      <c r="D4188" s="450">
        <v>18.350000000000001</v>
      </c>
      <c r="E4188" s="450">
        <v>9.1999999999999993</v>
      </c>
      <c r="F4188" s="450" t="s">
        <v>18687</v>
      </c>
    </row>
    <row r="4189" spans="1:6" ht="45" customHeight="1">
      <c r="A4189" s="447">
        <v>89783</v>
      </c>
      <c r="B4189" s="448" t="s">
        <v>4975</v>
      </c>
      <c r="C4189" s="449" t="s">
        <v>2570</v>
      </c>
      <c r="D4189" s="450">
        <v>5.07</v>
      </c>
      <c r="E4189" s="450">
        <v>3.94</v>
      </c>
      <c r="F4189" s="450" t="s">
        <v>16292</v>
      </c>
    </row>
    <row r="4190" spans="1:6" ht="45" customHeight="1">
      <c r="A4190" s="447">
        <v>89785</v>
      </c>
      <c r="B4190" s="448" t="s">
        <v>4976</v>
      </c>
      <c r="C4190" s="449" t="s">
        <v>2570</v>
      </c>
      <c r="D4190" s="450">
        <v>9.85</v>
      </c>
      <c r="E4190" s="450">
        <v>4.75</v>
      </c>
      <c r="F4190" s="450" t="s">
        <v>18679</v>
      </c>
    </row>
    <row r="4191" spans="1:6" ht="45" customHeight="1">
      <c r="A4191" s="447">
        <v>89795</v>
      </c>
      <c r="B4191" s="448" t="s">
        <v>4977</v>
      </c>
      <c r="C4191" s="449" t="s">
        <v>2570</v>
      </c>
      <c r="D4191" s="450">
        <v>16.440000000000001</v>
      </c>
      <c r="E4191" s="450">
        <v>6.95</v>
      </c>
      <c r="F4191" s="450" t="s">
        <v>18686</v>
      </c>
    </row>
    <row r="4192" spans="1:6" ht="45" customHeight="1">
      <c r="A4192" s="447">
        <v>89797</v>
      </c>
      <c r="B4192" s="448" t="s">
        <v>4978</v>
      </c>
      <c r="C4192" s="449" t="s">
        <v>2570</v>
      </c>
      <c r="D4192" s="450">
        <v>21.61</v>
      </c>
      <c r="E4192" s="450">
        <v>9.18</v>
      </c>
      <c r="F4192" s="450" t="s">
        <v>18688</v>
      </c>
    </row>
    <row r="4193" spans="1:6">
      <c r="A4193" s="442"/>
      <c r="B4193" s="446" t="s">
        <v>338</v>
      </c>
      <c r="C4193" s="444"/>
      <c r="D4193" s="445" t="s">
        <v>2587</v>
      </c>
      <c r="E4193" s="445" t="s">
        <v>2587</v>
      </c>
      <c r="F4193" s="445"/>
    </row>
    <row r="4194" spans="1:6" ht="30" customHeight="1">
      <c r="A4194" s="447">
        <v>89802</v>
      </c>
      <c r="B4194" s="448" t="s">
        <v>4979</v>
      </c>
      <c r="C4194" s="449" t="s">
        <v>2570</v>
      </c>
      <c r="D4194" s="450">
        <v>3.7199999999999998</v>
      </c>
      <c r="E4194" s="450">
        <v>1.1100000000000001</v>
      </c>
      <c r="F4194" s="450" t="s">
        <v>11336</v>
      </c>
    </row>
    <row r="4195" spans="1:6" ht="30" customHeight="1">
      <c r="A4195" s="447">
        <v>89806</v>
      </c>
      <c r="B4195" s="448" t="s">
        <v>3823</v>
      </c>
      <c r="C4195" s="449" t="s">
        <v>2570</v>
      </c>
      <c r="D4195" s="450">
        <v>7.23</v>
      </c>
      <c r="E4195" s="450">
        <v>2.23</v>
      </c>
      <c r="F4195" s="450" t="s">
        <v>13489</v>
      </c>
    </row>
    <row r="4196" spans="1:6" ht="30" customHeight="1">
      <c r="A4196" s="447">
        <v>89810</v>
      </c>
      <c r="B4196" s="448" t="s">
        <v>3824</v>
      </c>
      <c r="C4196" s="449" t="s">
        <v>2570</v>
      </c>
      <c r="D4196" s="450">
        <v>8.86</v>
      </c>
      <c r="E4196" s="450">
        <v>3.34</v>
      </c>
      <c r="F4196" s="450" t="s">
        <v>11573</v>
      </c>
    </row>
    <row r="4197" spans="1:6" ht="30" customHeight="1">
      <c r="A4197" s="447">
        <v>89801</v>
      </c>
      <c r="B4197" s="448" t="s">
        <v>3825</v>
      </c>
      <c r="C4197" s="449" t="s">
        <v>2570</v>
      </c>
      <c r="D4197" s="450">
        <v>3.3599999999999994</v>
      </c>
      <c r="E4197" s="450">
        <v>1.1100000000000001</v>
      </c>
      <c r="F4197" s="450" t="s">
        <v>11334</v>
      </c>
    </row>
    <row r="4198" spans="1:6" ht="30" customHeight="1">
      <c r="A4198" s="447">
        <v>89803</v>
      </c>
      <c r="B4198" s="448" t="s">
        <v>3826</v>
      </c>
      <c r="C4198" s="449" t="s">
        <v>2570</v>
      </c>
      <c r="D4198" s="450">
        <v>7.5299999999999994</v>
      </c>
      <c r="E4198" s="450">
        <v>1.0900000000000001</v>
      </c>
      <c r="F4198" s="450" t="s">
        <v>12364</v>
      </c>
    </row>
    <row r="4199" spans="1:6" ht="30" customHeight="1">
      <c r="A4199" s="447">
        <v>89805</v>
      </c>
      <c r="B4199" s="448" t="s">
        <v>3827</v>
      </c>
      <c r="C4199" s="449" t="s">
        <v>2570</v>
      </c>
      <c r="D4199" s="450">
        <v>6.73</v>
      </c>
      <c r="E4199" s="450">
        <v>2.23</v>
      </c>
      <c r="F4199" s="450" t="s">
        <v>18689</v>
      </c>
    </row>
    <row r="4200" spans="1:6" ht="30" customHeight="1">
      <c r="A4200" s="447">
        <v>89809</v>
      </c>
      <c r="B4200" s="448" t="s">
        <v>3828</v>
      </c>
      <c r="C4200" s="449" t="s">
        <v>2570</v>
      </c>
      <c r="D4200" s="450">
        <v>8.89</v>
      </c>
      <c r="E4200" s="450">
        <v>3.34</v>
      </c>
      <c r="F4200" s="450" t="s">
        <v>12744</v>
      </c>
    </row>
    <row r="4201" spans="1:6" ht="30" customHeight="1">
      <c r="A4201" s="447">
        <v>89807</v>
      </c>
      <c r="B4201" s="448" t="s">
        <v>3829</v>
      </c>
      <c r="C4201" s="449" t="s">
        <v>2570</v>
      </c>
      <c r="D4201" s="450">
        <v>13.939999999999998</v>
      </c>
      <c r="E4201" s="450">
        <v>2.21</v>
      </c>
      <c r="F4201" s="450" t="s">
        <v>14857</v>
      </c>
    </row>
    <row r="4202" spans="1:6" ht="30" customHeight="1">
      <c r="A4202" s="447">
        <v>89811</v>
      </c>
      <c r="B4202" s="448" t="s">
        <v>3830</v>
      </c>
      <c r="C4202" s="449" t="s">
        <v>2570</v>
      </c>
      <c r="D4202" s="450">
        <v>16.73</v>
      </c>
      <c r="E4202" s="450">
        <v>3.32</v>
      </c>
      <c r="F4202" s="450" t="s">
        <v>12328</v>
      </c>
    </row>
    <row r="4203" spans="1:6" ht="30" customHeight="1">
      <c r="A4203" s="447">
        <v>89804</v>
      </c>
      <c r="B4203" s="448" t="s">
        <v>3831</v>
      </c>
      <c r="C4203" s="449" t="s">
        <v>2570</v>
      </c>
      <c r="D4203" s="450">
        <v>8.11</v>
      </c>
      <c r="E4203" s="450">
        <v>1.0900000000000001</v>
      </c>
      <c r="F4203" s="450" t="s">
        <v>17760</v>
      </c>
    </row>
    <row r="4204" spans="1:6" ht="30" customHeight="1">
      <c r="A4204" s="447">
        <v>89808</v>
      </c>
      <c r="B4204" s="448" t="s">
        <v>3832</v>
      </c>
      <c r="C4204" s="449" t="s">
        <v>2570</v>
      </c>
      <c r="D4204" s="450">
        <v>21.16</v>
      </c>
      <c r="E4204" s="450">
        <v>2.2000000000000002</v>
      </c>
      <c r="F4204" s="450" t="s">
        <v>16228</v>
      </c>
    </row>
    <row r="4205" spans="1:6" ht="45" customHeight="1">
      <c r="A4205" s="447">
        <v>89812</v>
      </c>
      <c r="B4205" s="448" t="s">
        <v>3833</v>
      </c>
      <c r="C4205" s="449" t="s">
        <v>2570</v>
      </c>
      <c r="D4205" s="450">
        <v>30.63</v>
      </c>
      <c r="E4205" s="450">
        <v>3.3</v>
      </c>
      <c r="F4205" s="450" t="s">
        <v>17734</v>
      </c>
    </row>
    <row r="4206" spans="1:6" ht="30" customHeight="1">
      <c r="A4206" s="447">
        <v>89813</v>
      </c>
      <c r="B4206" s="448" t="s">
        <v>3834</v>
      </c>
      <c r="C4206" s="449" t="s">
        <v>2570</v>
      </c>
      <c r="D4206" s="450">
        <v>3.4899999999999998</v>
      </c>
      <c r="E4206" s="450">
        <v>0.82</v>
      </c>
      <c r="F4206" s="450" t="s">
        <v>11746</v>
      </c>
    </row>
    <row r="4207" spans="1:6" ht="30" customHeight="1">
      <c r="A4207" s="447">
        <v>89817</v>
      </c>
      <c r="B4207" s="448" t="s">
        <v>3835</v>
      </c>
      <c r="C4207" s="449" t="s">
        <v>2570</v>
      </c>
      <c r="D4207" s="450">
        <v>5.92</v>
      </c>
      <c r="E4207" s="450">
        <v>1.66</v>
      </c>
      <c r="F4207" s="450" t="s">
        <v>13612</v>
      </c>
    </row>
    <row r="4208" spans="1:6" ht="30" customHeight="1">
      <c r="A4208" s="447">
        <v>89821</v>
      </c>
      <c r="B4208" s="448" t="s">
        <v>3836</v>
      </c>
      <c r="C4208" s="449" t="s">
        <v>2570</v>
      </c>
      <c r="D4208" s="450">
        <v>7.35</v>
      </c>
      <c r="E4208" s="450">
        <v>2.23</v>
      </c>
      <c r="F4208" s="450" t="s">
        <v>18692</v>
      </c>
    </row>
    <row r="4209" spans="1:6" ht="30" customHeight="1">
      <c r="A4209" s="447">
        <v>89814</v>
      </c>
      <c r="B4209" s="448" t="s">
        <v>3837</v>
      </c>
      <c r="C4209" s="449" t="s">
        <v>2570</v>
      </c>
      <c r="D4209" s="450">
        <v>7.7099999999999991</v>
      </c>
      <c r="E4209" s="450">
        <v>0.81</v>
      </c>
      <c r="F4209" s="450" t="s">
        <v>18690</v>
      </c>
    </row>
    <row r="4210" spans="1:6" ht="30" customHeight="1">
      <c r="A4210" s="447">
        <v>89819</v>
      </c>
      <c r="B4210" s="448" t="s">
        <v>3838</v>
      </c>
      <c r="C4210" s="449" t="s">
        <v>2570</v>
      </c>
      <c r="D4210" s="450">
        <v>9.19</v>
      </c>
      <c r="E4210" s="450">
        <v>1.65</v>
      </c>
      <c r="F4210" s="450" t="s">
        <v>14911</v>
      </c>
    </row>
    <row r="4211" spans="1:6" ht="30" customHeight="1">
      <c r="A4211" s="447">
        <v>89823</v>
      </c>
      <c r="B4211" s="448" t="s">
        <v>3839</v>
      </c>
      <c r="C4211" s="449" t="s">
        <v>2570</v>
      </c>
      <c r="D4211" s="450">
        <v>13.399999999999999</v>
      </c>
      <c r="E4211" s="450">
        <v>2.21</v>
      </c>
      <c r="F4211" s="450" t="s">
        <v>18693</v>
      </c>
    </row>
    <row r="4212" spans="1:6" ht="30" customHeight="1">
      <c r="A4212" s="447">
        <v>89825</v>
      </c>
      <c r="B4212" s="448" t="s">
        <v>3840</v>
      </c>
      <c r="C4212" s="449" t="s">
        <v>2570</v>
      </c>
      <c r="D4212" s="450">
        <v>7.7200000000000006</v>
      </c>
      <c r="E4212" s="450">
        <v>1.66</v>
      </c>
      <c r="F4212" s="450" t="s">
        <v>12733</v>
      </c>
    </row>
    <row r="4213" spans="1:6" ht="30" customHeight="1">
      <c r="A4213" s="447">
        <v>89829</v>
      </c>
      <c r="B4213" s="448" t="s">
        <v>3841</v>
      </c>
      <c r="C4213" s="449" t="s">
        <v>2570</v>
      </c>
      <c r="D4213" s="450">
        <v>13.589999999999998</v>
      </c>
      <c r="E4213" s="450">
        <v>3.06</v>
      </c>
      <c r="F4213" s="450" t="s">
        <v>18633</v>
      </c>
    </row>
    <row r="4214" spans="1:6" ht="30" customHeight="1">
      <c r="A4214" s="447">
        <v>89833</v>
      </c>
      <c r="B4214" s="448" t="s">
        <v>3842</v>
      </c>
      <c r="C4214" s="449" t="s">
        <v>2570</v>
      </c>
      <c r="D4214" s="450">
        <v>16.59</v>
      </c>
      <c r="E4214" s="450">
        <v>4.45</v>
      </c>
      <c r="F4214" s="450" t="s">
        <v>18699</v>
      </c>
    </row>
    <row r="4215" spans="1:6" ht="30" customHeight="1">
      <c r="A4215" s="447">
        <v>89827</v>
      </c>
      <c r="B4215" s="448" t="s">
        <v>3843</v>
      </c>
      <c r="C4215" s="449" t="s">
        <v>2570</v>
      </c>
      <c r="D4215" s="450">
        <v>8.73</v>
      </c>
      <c r="E4215" s="450">
        <v>1.65</v>
      </c>
      <c r="F4215" s="450" t="s">
        <v>18695</v>
      </c>
    </row>
    <row r="4216" spans="1:6" ht="30" customHeight="1">
      <c r="A4216" s="447">
        <v>89830</v>
      </c>
      <c r="B4216" s="448" t="s">
        <v>3844</v>
      </c>
      <c r="C4216" s="449" t="s">
        <v>2570</v>
      </c>
      <c r="D4216" s="450">
        <v>14.97</v>
      </c>
      <c r="E4216" s="450">
        <v>3.06</v>
      </c>
      <c r="F4216" s="450" t="s">
        <v>18697</v>
      </c>
    </row>
    <row r="4217" spans="1:6" ht="30" customHeight="1">
      <c r="A4217" s="447">
        <v>89834</v>
      </c>
      <c r="B4217" s="448" t="s">
        <v>4980</v>
      </c>
      <c r="C4217" s="449" t="s">
        <v>2570</v>
      </c>
      <c r="D4217" s="450">
        <v>19.84</v>
      </c>
      <c r="E4217" s="450">
        <v>4.4400000000000004</v>
      </c>
      <c r="F4217" s="450" t="s">
        <v>18700</v>
      </c>
    </row>
    <row r="4218" spans="1:6">
      <c r="A4218" s="442"/>
      <c r="B4218" s="446" t="s">
        <v>339</v>
      </c>
      <c r="C4218" s="444"/>
      <c r="D4218" s="445" t="s">
        <v>2587</v>
      </c>
      <c r="E4218" s="445" t="s">
        <v>2587</v>
      </c>
      <c r="F4218" s="445"/>
    </row>
    <row r="4219" spans="1:6" ht="30" customHeight="1">
      <c r="A4219" s="447">
        <v>89851</v>
      </c>
      <c r="B4219" s="448" t="s">
        <v>4981</v>
      </c>
      <c r="C4219" s="449" t="s">
        <v>2570</v>
      </c>
      <c r="D4219" s="450">
        <v>10.11</v>
      </c>
      <c r="E4219" s="450">
        <v>6.68</v>
      </c>
      <c r="F4219" s="450" t="s">
        <v>11351</v>
      </c>
    </row>
    <row r="4220" spans="1:6" ht="30" customHeight="1">
      <c r="A4220" s="447">
        <v>89855</v>
      </c>
      <c r="B4220" s="448" t="s">
        <v>4982</v>
      </c>
      <c r="C4220" s="449" t="s">
        <v>2570</v>
      </c>
      <c r="D4220" s="450">
        <v>44</v>
      </c>
      <c r="E4220" s="450">
        <v>9.15</v>
      </c>
      <c r="F4220" s="450" t="s">
        <v>18714</v>
      </c>
    </row>
    <row r="4221" spans="1:6" ht="30" customHeight="1">
      <c r="A4221" s="447">
        <v>89850</v>
      </c>
      <c r="B4221" s="448" t="s">
        <v>4983</v>
      </c>
      <c r="C4221" s="449" t="s">
        <v>2570</v>
      </c>
      <c r="D4221" s="450">
        <v>10.14</v>
      </c>
      <c r="E4221" s="450">
        <v>6.68</v>
      </c>
      <c r="F4221" s="450" t="s">
        <v>18710</v>
      </c>
    </row>
    <row r="4222" spans="1:6" ht="30" customHeight="1">
      <c r="A4222" s="447">
        <v>89854</v>
      </c>
      <c r="B4222" s="448" t="s">
        <v>4984</v>
      </c>
      <c r="C4222" s="449" t="s">
        <v>2570</v>
      </c>
      <c r="D4222" s="450">
        <v>41.2</v>
      </c>
      <c r="E4222" s="450">
        <v>9.15</v>
      </c>
      <c r="F4222" s="450" t="s">
        <v>18713</v>
      </c>
    </row>
    <row r="4223" spans="1:6" ht="30" customHeight="1">
      <c r="A4223" s="447">
        <v>89852</v>
      </c>
      <c r="B4223" s="448" t="s">
        <v>4985</v>
      </c>
      <c r="C4223" s="449" t="s">
        <v>2570</v>
      </c>
      <c r="D4223" s="450">
        <v>17.990000000000002</v>
      </c>
      <c r="E4223" s="450">
        <v>6.65</v>
      </c>
      <c r="F4223" s="450" t="s">
        <v>18711</v>
      </c>
    </row>
    <row r="4224" spans="1:6" ht="45" customHeight="1">
      <c r="A4224" s="447">
        <v>89853</v>
      </c>
      <c r="B4224" s="448" t="s">
        <v>4986</v>
      </c>
      <c r="C4224" s="449" t="s">
        <v>2570</v>
      </c>
      <c r="D4224" s="450">
        <v>31.890000000000004</v>
      </c>
      <c r="E4224" s="450">
        <v>6.63</v>
      </c>
      <c r="F4224" s="450" t="s">
        <v>18712</v>
      </c>
    </row>
    <row r="4225" spans="1:6" ht="30" customHeight="1">
      <c r="A4225" s="447">
        <v>89856</v>
      </c>
      <c r="B4225" s="448" t="s">
        <v>4987</v>
      </c>
      <c r="C4225" s="449" t="s">
        <v>2570</v>
      </c>
      <c r="D4225" s="450">
        <v>8.16</v>
      </c>
      <c r="E4225" s="450">
        <v>4.4800000000000004</v>
      </c>
      <c r="F4225" s="450" t="s">
        <v>18602</v>
      </c>
    </row>
    <row r="4226" spans="1:6" ht="30" customHeight="1">
      <c r="A4226" s="447">
        <v>89857</v>
      </c>
      <c r="B4226" s="448" t="s">
        <v>4988</v>
      </c>
      <c r="C4226" s="449" t="s">
        <v>2570</v>
      </c>
      <c r="D4226" s="450">
        <v>14.220000000000002</v>
      </c>
      <c r="E4226" s="450">
        <v>4.45</v>
      </c>
      <c r="F4226" s="450" t="s">
        <v>18715</v>
      </c>
    </row>
    <row r="4227" spans="1:6" ht="30" customHeight="1">
      <c r="A4227" s="447">
        <v>89859</v>
      </c>
      <c r="B4227" s="448" t="s">
        <v>4989</v>
      </c>
      <c r="C4227" s="449" t="s">
        <v>2570</v>
      </c>
      <c r="D4227" s="450">
        <v>52.190000000000005</v>
      </c>
      <c r="E4227" s="450">
        <v>6.08</v>
      </c>
      <c r="F4227" s="450" t="s">
        <v>11708</v>
      </c>
    </row>
    <row r="4228" spans="1:6" ht="30" customHeight="1">
      <c r="A4228" s="447">
        <v>89860</v>
      </c>
      <c r="B4228" s="448" t="s">
        <v>4990</v>
      </c>
      <c r="C4228" s="449" t="s">
        <v>2570</v>
      </c>
      <c r="D4228" s="450">
        <v>18.240000000000002</v>
      </c>
      <c r="E4228" s="450">
        <v>8.92</v>
      </c>
      <c r="F4228" s="450" t="s">
        <v>18716</v>
      </c>
    </row>
    <row r="4229" spans="1:6" ht="30" customHeight="1">
      <c r="A4229" s="447">
        <v>89862</v>
      </c>
      <c r="B4229" s="448" t="s">
        <v>4991</v>
      </c>
      <c r="C4229" s="449" t="s">
        <v>2570</v>
      </c>
      <c r="D4229" s="450">
        <v>43.830000000000005</v>
      </c>
      <c r="E4229" s="450">
        <v>12.19</v>
      </c>
      <c r="F4229" s="450" t="s">
        <v>18718</v>
      </c>
    </row>
    <row r="4230" spans="1:6" ht="30" customHeight="1">
      <c r="A4230" s="447">
        <v>89861</v>
      </c>
      <c r="B4230" s="448" t="s">
        <v>4992</v>
      </c>
      <c r="C4230" s="449" t="s">
        <v>2570</v>
      </c>
      <c r="D4230" s="450">
        <v>21.49</v>
      </c>
      <c r="E4230" s="450">
        <v>8.91</v>
      </c>
      <c r="F4230" s="450" t="s">
        <v>18717</v>
      </c>
    </row>
    <row r="4231" spans="1:6" ht="30" customHeight="1">
      <c r="A4231" s="447">
        <v>89863</v>
      </c>
      <c r="B4231" s="448" t="s">
        <v>4993</v>
      </c>
      <c r="C4231" s="449" t="s">
        <v>2570</v>
      </c>
      <c r="D4231" s="450">
        <v>97.88000000000001</v>
      </c>
      <c r="E4231" s="450">
        <v>12.16</v>
      </c>
      <c r="F4231" s="450" t="s">
        <v>18719</v>
      </c>
    </row>
    <row r="4232" spans="1:6">
      <c r="A4232" s="442"/>
      <c r="B4232" s="446" t="s">
        <v>1146</v>
      </c>
      <c r="C4232" s="444"/>
      <c r="D4232" s="445" t="s">
        <v>2587</v>
      </c>
      <c r="E4232" s="445" t="s">
        <v>2587</v>
      </c>
      <c r="F4232" s="445"/>
    </row>
    <row r="4233" spans="1:6" ht="30" customHeight="1">
      <c r="A4233" s="447">
        <v>89508</v>
      </c>
      <c r="B4233" s="448" t="s">
        <v>4994</v>
      </c>
      <c r="C4233" s="449" t="s">
        <v>2572</v>
      </c>
      <c r="D4233" s="450">
        <v>9.1999999999999993</v>
      </c>
      <c r="E4233" s="450">
        <v>4.62</v>
      </c>
      <c r="F4233" s="450" t="s">
        <v>17609</v>
      </c>
    </row>
    <row r="4234" spans="1:6" ht="30" customHeight="1">
      <c r="A4234" s="447">
        <v>89509</v>
      </c>
      <c r="B4234" s="448" t="s">
        <v>4995</v>
      </c>
      <c r="C4234" s="449" t="s">
        <v>2572</v>
      </c>
      <c r="D4234" s="450">
        <v>13.149999999999999</v>
      </c>
      <c r="E4234" s="450">
        <v>5.84</v>
      </c>
      <c r="F4234" s="450" t="s">
        <v>18301</v>
      </c>
    </row>
    <row r="4235" spans="1:6" ht="30" customHeight="1">
      <c r="A4235" s="447">
        <v>89511</v>
      </c>
      <c r="B4235" s="448" t="s">
        <v>4996</v>
      </c>
      <c r="C4235" s="449" t="s">
        <v>2572</v>
      </c>
      <c r="D4235" s="450">
        <v>19.5</v>
      </c>
      <c r="E4235" s="450">
        <v>9.0500000000000007</v>
      </c>
      <c r="F4235" s="450" t="s">
        <v>18302</v>
      </c>
    </row>
    <row r="4236" spans="1:6" ht="30" customHeight="1">
      <c r="A4236" s="447">
        <v>89512</v>
      </c>
      <c r="B4236" s="448" t="s">
        <v>4997</v>
      </c>
      <c r="C4236" s="449" t="s">
        <v>2572</v>
      </c>
      <c r="D4236" s="450">
        <v>31.94</v>
      </c>
      <c r="E4236" s="450">
        <v>12.34</v>
      </c>
      <c r="F4236" s="450" t="s">
        <v>18303</v>
      </c>
    </row>
    <row r="4237" spans="1:6" ht="30" customHeight="1">
      <c r="A4237" s="447">
        <v>89576</v>
      </c>
      <c r="B4237" s="448" t="s">
        <v>4998</v>
      </c>
      <c r="C4237" s="449" t="s">
        <v>2572</v>
      </c>
      <c r="D4237" s="450">
        <v>13.4</v>
      </c>
      <c r="E4237" s="450">
        <v>1.94</v>
      </c>
      <c r="F4237" s="450" t="s">
        <v>15041</v>
      </c>
    </row>
    <row r="4238" spans="1:6" ht="30" customHeight="1">
      <c r="A4238" s="447">
        <v>89578</v>
      </c>
      <c r="B4238" s="448" t="s">
        <v>4999</v>
      </c>
      <c r="C4238" s="449" t="s">
        <v>2572</v>
      </c>
      <c r="D4238" s="450">
        <v>23.25</v>
      </c>
      <c r="E4238" s="450">
        <v>3.05</v>
      </c>
      <c r="F4238" s="450" t="s">
        <v>18304</v>
      </c>
    </row>
    <row r="4239" spans="1:6" ht="30" customHeight="1">
      <c r="A4239" s="447">
        <v>89580</v>
      </c>
      <c r="B4239" s="448" t="s">
        <v>5000</v>
      </c>
      <c r="C4239" s="449" t="s">
        <v>2572</v>
      </c>
      <c r="D4239" s="450">
        <v>46.31</v>
      </c>
      <c r="E4239" s="450">
        <v>4.97</v>
      </c>
      <c r="F4239" s="450" t="s">
        <v>18305</v>
      </c>
    </row>
    <row r="4240" spans="1:6" ht="45" customHeight="1">
      <c r="A4240" s="447">
        <v>91789</v>
      </c>
      <c r="B4240" s="448" t="s">
        <v>5001</v>
      </c>
      <c r="C4240" s="449" t="s">
        <v>2572</v>
      </c>
      <c r="D4240" s="450">
        <v>23.169999999999998</v>
      </c>
      <c r="E4240" s="450">
        <v>5.12</v>
      </c>
      <c r="F4240" s="450" t="s">
        <v>18323</v>
      </c>
    </row>
    <row r="4241" spans="1:6" ht="45" customHeight="1">
      <c r="A4241" s="447">
        <v>91790</v>
      </c>
      <c r="B4241" s="448" t="s">
        <v>5002</v>
      </c>
      <c r="C4241" s="449" t="s">
        <v>2572</v>
      </c>
      <c r="D4241" s="450">
        <v>34.130000000000003</v>
      </c>
      <c r="E4241" s="450">
        <v>9.89</v>
      </c>
      <c r="F4241" s="450" t="s">
        <v>18324</v>
      </c>
    </row>
    <row r="4242" spans="1:6" ht="45" customHeight="1">
      <c r="A4242" s="447">
        <v>91791</v>
      </c>
      <c r="B4242" s="448" t="s">
        <v>4545</v>
      </c>
      <c r="C4242" s="449" t="s">
        <v>2572</v>
      </c>
      <c r="D4242" s="450">
        <v>49.239999999999995</v>
      </c>
      <c r="E4242" s="450">
        <v>5.38</v>
      </c>
      <c r="F4242" s="450" t="s">
        <v>18325</v>
      </c>
    </row>
    <row r="4243" spans="1:6">
      <c r="A4243" s="442"/>
      <c r="B4243" s="446" t="s">
        <v>1149</v>
      </c>
      <c r="C4243" s="444"/>
      <c r="D4243" s="445" t="s">
        <v>2587</v>
      </c>
      <c r="E4243" s="445" t="s">
        <v>2587</v>
      </c>
      <c r="F4243" s="445"/>
    </row>
    <row r="4244" spans="1:6">
      <c r="A4244" s="442"/>
      <c r="B4244" s="538" t="s">
        <v>21013</v>
      </c>
      <c r="C4244" s="444"/>
      <c r="D4244" s="445" t="s">
        <v>2587</v>
      </c>
      <c r="E4244" s="445" t="s">
        <v>2587</v>
      </c>
      <c r="F4244" s="445"/>
    </row>
    <row r="4245" spans="1:6" ht="30" customHeight="1">
      <c r="A4245" s="447">
        <v>89526</v>
      </c>
      <c r="B4245" s="448" t="s">
        <v>4546</v>
      </c>
      <c r="C4245" s="449" t="s">
        <v>2570</v>
      </c>
      <c r="D4245" s="450">
        <v>19.799999999999997</v>
      </c>
      <c r="E4245" s="450">
        <v>2.76</v>
      </c>
      <c r="F4245" s="450" t="s">
        <v>15546</v>
      </c>
    </row>
    <row r="4246" spans="1:6" ht="30" customHeight="1">
      <c r="A4246" s="447">
        <v>89533</v>
      </c>
      <c r="B4246" s="448" t="s">
        <v>4547</v>
      </c>
      <c r="C4246" s="449" t="s">
        <v>2570</v>
      </c>
      <c r="D4246" s="450">
        <v>17.53</v>
      </c>
      <c r="E4246" s="450">
        <v>3.89</v>
      </c>
      <c r="F4246" s="450" t="s">
        <v>18597</v>
      </c>
    </row>
    <row r="4247" spans="1:6" ht="30" customHeight="1">
      <c r="A4247" s="447">
        <v>89535</v>
      </c>
      <c r="B4247" s="448" t="s">
        <v>4548</v>
      </c>
      <c r="C4247" s="449" t="s">
        <v>2570</v>
      </c>
      <c r="D4247" s="450">
        <v>29.349999999999998</v>
      </c>
      <c r="E4247" s="450">
        <v>3.88</v>
      </c>
      <c r="F4247" s="450" t="s">
        <v>18599</v>
      </c>
    </row>
    <row r="4248" spans="1:6" ht="30" customHeight="1">
      <c r="A4248" s="447">
        <v>89546</v>
      </c>
      <c r="B4248" s="448" t="s">
        <v>4549</v>
      </c>
      <c r="C4248" s="449" t="s">
        <v>2570</v>
      </c>
      <c r="D4248" s="450">
        <v>5.7</v>
      </c>
      <c r="E4248" s="450">
        <v>1.24</v>
      </c>
      <c r="F4248" s="450" t="s">
        <v>14427</v>
      </c>
    </row>
    <row r="4249" spans="1:6" ht="30" customHeight="1">
      <c r="A4249" s="447">
        <v>95694</v>
      </c>
      <c r="B4249" s="448" t="s">
        <v>4550</v>
      </c>
      <c r="C4249" s="449" t="s">
        <v>2570</v>
      </c>
      <c r="D4249" s="450">
        <v>37.160000000000004</v>
      </c>
      <c r="E4249" s="450">
        <v>3.87</v>
      </c>
      <c r="F4249" s="450" t="s">
        <v>19089</v>
      </c>
    </row>
    <row r="4250" spans="1:6" ht="30" customHeight="1">
      <c r="A4250" s="447">
        <v>89516</v>
      </c>
      <c r="B4250" s="448" t="s">
        <v>4551</v>
      </c>
      <c r="C4250" s="449" t="s">
        <v>2570</v>
      </c>
      <c r="D4250" s="450">
        <v>4.3900000000000006</v>
      </c>
      <c r="E4250" s="450">
        <v>1.39</v>
      </c>
      <c r="F4250" s="450" t="s">
        <v>16017</v>
      </c>
    </row>
    <row r="4251" spans="1:6" ht="30" customHeight="1">
      <c r="A4251" s="447">
        <v>89520</v>
      </c>
      <c r="B4251" s="448" t="s">
        <v>4552</v>
      </c>
      <c r="C4251" s="449" t="s">
        <v>2570</v>
      </c>
      <c r="D4251" s="450">
        <v>6.1099999999999994</v>
      </c>
      <c r="E4251" s="450">
        <v>1.82</v>
      </c>
      <c r="F4251" s="450" t="s">
        <v>12574</v>
      </c>
    </row>
    <row r="4252" spans="1:6" ht="30" customHeight="1">
      <c r="A4252" s="447">
        <v>89524</v>
      </c>
      <c r="B4252" s="448" t="s">
        <v>4553</v>
      </c>
      <c r="C4252" s="449" t="s">
        <v>2570</v>
      </c>
      <c r="D4252" s="450">
        <v>12.9</v>
      </c>
      <c r="E4252" s="450">
        <v>2.77</v>
      </c>
      <c r="F4252" s="450" t="s">
        <v>15116</v>
      </c>
    </row>
    <row r="4253" spans="1:6" ht="30" customHeight="1">
      <c r="A4253" s="447">
        <v>89531</v>
      </c>
      <c r="B4253" s="448" t="s">
        <v>4554</v>
      </c>
      <c r="C4253" s="449" t="s">
        <v>2570</v>
      </c>
      <c r="D4253" s="450">
        <v>17.53</v>
      </c>
      <c r="E4253" s="450">
        <v>3.89</v>
      </c>
      <c r="F4253" s="450" t="s">
        <v>18597</v>
      </c>
    </row>
    <row r="4254" spans="1:6" ht="30" customHeight="1">
      <c r="A4254" s="447">
        <v>89514</v>
      </c>
      <c r="B4254" s="448" t="s">
        <v>4555</v>
      </c>
      <c r="C4254" s="449" t="s">
        <v>2570</v>
      </c>
      <c r="D4254" s="450">
        <v>5.1400000000000006</v>
      </c>
      <c r="E4254" s="450">
        <v>1.39</v>
      </c>
      <c r="F4254" s="450" t="s">
        <v>12017</v>
      </c>
    </row>
    <row r="4255" spans="1:6" ht="30" customHeight="1">
      <c r="A4255" s="447">
        <v>89518</v>
      </c>
      <c r="B4255" s="448" t="s">
        <v>4556</v>
      </c>
      <c r="C4255" s="449" t="s">
        <v>2570</v>
      </c>
      <c r="D4255" s="450">
        <v>7.1099999999999994</v>
      </c>
      <c r="E4255" s="450">
        <v>1.81</v>
      </c>
      <c r="F4255" s="450" t="s">
        <v>16064</v>
      </c>
    </row>
    <row r="4256" spans="1:6" ht="30" customHeight="1">
      <c r="A4256" s="447">
        <v>89522</v>
      </c>
      <c r="B4256" s="448" t="s">
        <v>4557</v>
      </c>
      <c r="C4256" s="449" t="s">
        <v>2570</v>
      </c>
      <c r="D4256" s="450">
        <v>14.79</v>
      </c>
      <c r="E4256" s="450">
        <v>2.77</v>
      </c>
      <c r="F4256" s="450" t="s">
        <v>18591</v>
      </c>
    </row>
    <row r="4257" spans="1:6" ht="30" customHeight="1">
      <c r="A4257" s="447">
        <v>89529</v>
      </c>
      <c r="B4257" s="448" t="s">
        <v>4558</v>
      </c>
      <c r="C4257" s="449" t="s">
        <v>2570</v>
      </c>
      <c r="D4257" s="450">
        <v>22.14</v>
      </c>
      <c r="E4257" s="450">
        <v>3.88</v>
      </c>
      <c r="F4257" s="450" t="s">
        <v>18595</v>
      </c>
    </row>
    <row r="4258" spans="1:6" ht="30" customHeight="1">
      <c r="A4258" s="447">
        <v>89544</v>
      </c>
      <c r="B4258" s="448" t="s">
        <v>4559</v>
      </c>
      <c r="C4258" s="449" t="s">
        <v>2570</v>
      </c>
      <c r="D4258" s="450">
        <v>4.71</v>
      </c>
      <c r="E4258" s="450">
        <v>0.96</v>
      </c>
      <c r="F4258" s="450" t="s">
        <v>12369</v>
      </c>
    </row>
    <row r="4259" spans="1:6" ht="30" customHeight="1">
      <c r="A4259" s="447">
        <v>89545</v>
      </c>
      <c r="B4259" s="448" t="s">
        <v>4560</v>
      </c>
      <c r="C4259" s="449" t="s">
        <v>2570</v>
      </c>
      <c r="D4259" s="450">
        <v>6.6899999999999995</v>
      </c>
      <c r="E4259" s="450">
        <v>1.24</v>
      </c>
      <c r="F4259" s="450" t="s">
        <v>12574</v>
      </c>
    </row>
    <row r="4260" spans="1:6" ht="30" customHeight="1">
      <c r="A4260" s="447">
        <v>89547</v>
      </c>
      <c r="B4260" s="448" t="s">
        <v>4561</v>
      </c>
      <c r="C4260" s="449" t="s">
        <v>2570</v>
      </c>
      <c r="D4260" s="450">
        <v>9.9700000000000006</v>
      </c>
      <c r="E4260" s="450">
        <v>1.94</v>
      </c>
      <c r="F4260" s="450" t="s">
        <v>11442</v>
      </c>
    </row>
    <row r="4261" spans="1:6" ht="30" customHeight="1">
      <c r="A4261" s="447">
        <v>89548</v>
      </c>
      <c r="B4261" s="448" t="s">
        <v>4562</v>
      </c>
      <c r="C4261" s="449" t="s">
        <v>2570</v>
      </c>
      <c r="D4261" s="450">
        <v>10.91</v>
      </c>
      <c r="E4261" s="450">
        <v>1.94</v>
      </c>
      <c r="F4261" s="450" t="s">
        <v>14135</v>
      </c>
    </row>
    <row r="4262" spans="1:6" ht="30" customHeight="1">
      <c r="A4262" s="447">
        <v>89554</v>
      </c>
      <c r="B4262" s="448" t="s">
        <v>4563</v>
      </c>
      <c r="C4262" s="449" t="s">
        <v>2570</v>
      </c>
      <c r="D4262" s="450">
        <v>12.18</v>
      </c>
      <c r="E4262" s="450">
        <v>2.64</v>
      </c>
      <c r="F4262" s="450" t="s">
        <v>18603</v>
      </c>
    </row>
    <row r="4263" spans="1:6" ht="30" customHeight="1">
      <c r="A4263" s="447">
        <v>89556</v>
      </c>
      <c r="B4263" s="448" t="s">
        <v>4564</v>
      </c>
      <c r="C4263" s="449" t="s">
        <v>2570</v>
      </c>
      <c r="D4263" s="450">
        <v>18.630000000000003</v>
      </c>
      <c r="E4263" s="450">
        <v>2.63</v>
      </c>
      <c r="F4263" s="450" t="s">
        <v>16260</v>
      </c>
    </row>
    <row r="4264" spans="1:6" ht="30" customHeight="1">
      <c r="A4264" s="447">
        <v>89549</v>
      </c>
      <c r="B4264" s="448" t="s">
        <v>4565</v>
      </c>
      <c r="C4264" s="449" t="s">
        <v>2570</v>
      </c>
      <c r="D4264" s="450">
        <v>7.44</v>
      </c>
      <c r="E4264" s="450">
        <v>1.95</v>
      </c>
      <c r="F4264" s="450" t="s">
        <v>17473</v>
      </c>
    </row>
    <row r="4265" spans="1:6" ht="30" customHeight="1">
      <c r="A4265" s="447">
        <v>89550</v>
      </c>
      <c r="B4265" s="448" t="s">
        <v>4566</v>
      </c>
      <c r="C4265" s="449" t="s">
        <v>2570</v>
      </c>
      <c r="D4265" s="450">
        <v>20.309999999999999</v>
      </c>
      <c r="E4265" s="450">
        <v>1.93</v>
      </c>
      <c r="F4265" s="450" t="s">
        <v>18601</v>
      </c>
    </row>
    <row r="4266" spans="1:6" ht="30" customHeight="1">
      <c r="A4266" s="447">
        <v>89559</v>
      </c>
      <c r="B4266" s="448" t="s">
        <v>4567</v>
      </c>
      <c r="C4266" s="449" t="s">
        <v>2570</v>
      </c>
      <c r="D4266" s="450">
        <v>33.980000000000004</v>
      </c>
      <c r="E4266" s="450">
        <v>2.62</v>
      </c>
      <c r="F4266" s="450" t="s">
        <v>15988</v>
      </c>
    </row>
    <row r="4267" spans="1:6" ht="30" customHeight="1">
      <c r="A4267" s="447">
        <v>89571</v>
      </c>
      <c r="B4267" s="448" t="s">
        <v>4568</v>
      </c>
      <c r="C4267" s="449" t="s">
        <v>2570</v>
      </c>
      <c r="D4267" s="450">
        <v>37.69</v>
      </c>
      <c r="E4267" s="450">
        <v>5.1100000000000003</v>
      </c>
      <c r="F4267" s="450" t="s">
        <v>14399</v>
      </c>
    </row>
    <row r="4268" spans="1:6" ht="30" customHeight="1">
      <c r="A4268" s="447">
        <v>89573</v>
      </c>
      <c r="B4268" s="448" t="s">
        <v>4569</v>
      </c>
      <c r="C4268" s="449" t="s">
        <v>2570</v>
      </c>
      <c r="D4268" s="450">
        <v>34.020000000000003</v>
      </c>
      <c r="E4268" s="450">
        <v>5.12</v>
      </c>
      <c r="F4268" s="450" t="s">
        <v>18609</v>
      </c>
    </row>
    <row r="4269" spans="1:6" ht="30" customHeight="1">
      <c r="A4269" s="447">
        <v>89557</v>
      </c>
      <c r="B4269" s="448" t="s">
        <v>5004</v>
      </c>
      <c r="C4269" s="449" t="s">
        <v>2570</v>
      </c>
      <c r="D4269" s="450">
        <v>14.39</v>
      </c>
      <c r="E4269" s="450">
        <v>2.64</v>
      </c>
      <c r="F4269" s="450" t="s">
        <v>18459</v>
      </c>
    </row>
    <row r="4270" spans="1:6" ht="30" customHeight="1">
      <c r="A4270" s="447">
        <v>89561</v>
      </c>
      <c r="B4270" s="448" t="s">
        <v>5005</v>
      </c>
      <c r="C4270" s="449" t="s">
        <v>2570</v>
      </c>
      <c r="D4270" s="450">
        <v>6.6000000000000005</v>
      </c>
      <c r="E4270" s="450">
        <v>1.95</v>
      </c>
      <c r="F4270" s="450" t="s">
        <v>18604</v>
      </c>
    </row>
    <row r="4271" spans="1:6" ht="30" customHeight="1">
      <c r="A4271" s="447">
        <v>89563</v>
      </c>
      <c r="B4271" s="448" t="s">
        <v>5006</v>
      </c>
      <c r="C4271" s="449" t="s">
        <v>2570</v>
      </c>
      <c r="D4271" s="450">
        <v>10.73</v>
      </c>
      <c r="E4271" s="450">
        <v>2.5</v>
      </c>
      <c r="F4271" s="450" t="s">
        <v>13297</v>
      </c>
    </row>
    <row r="4272" spans="1:6" ht="30" customHeight="1">
      <c r="A4272" s="447">
        <v>89565</v>
      </c>
      <c r="B4272" s="448" t="s">
        <v>5007</v>
      </c>
      <c r="C4272" s="449" t="s">
        <v>2570</v>
      </c>
      <c r="D4272" s="450">
        <v>27.65</v>
      </c>
      <c r="E4272" s="450">
        <v>3.74</v>
      </c>
      <c r="F4272" s="450" t="s">
        <v>18412</v>
      </c>
    </row>
    <row r="4273" spans="1:6" ht="30" customHeight="1">
      <c r="A4273" s="447">
        <v>89566</v>
      </c>
      <c r="B4273" s="448" t="s">
        <v>5008</v>
      </c>
      <c r="C4273" s="449" t="s">
        <v>2570</v>
      </c>
      <c r="D4273" s="450">
        <v>23.57</v>
      </c>
      <c r="E4273" s="450">
        <v>3.74</v>
      </c>
      <c r="F4273" s="450" t="s">
        <v>18605</v>
      </c>
    </row>
    <row r="4274" spans="1:6" ht="30" customHeight="1">
      <c r="A4274" s="447">
        <v>89567</v>
      </c>
      <c r="B4274" s="448" t="s">
        <v>5009</v>
      </c>
      <c r="C4274" s="449" t="s">
        <v>2570</v>
      </c>
      <c r="D4274" s="450">
        <v>41.26</v>
      </c>
      <c r="E4274" s="450">
        <v>5.1100000000000003</v>
      </c>
      <c r="F4274" s="450" t="s">
        <v>16281</v>
      </c>
    </row>
    <row r="4275" spans="1:6" ht="30" customHeight="1">
      <c r="A4275" s="447">
        <v>89569</v>
      </c>
      <c r="B4275" s="448" t="s">
        <v>5010</v>
      </c>
      <c r="C4275" s="449" t="s">
        <v>2570</v>
      </c>
      <c r="D4275" s="450">
        <v>38.869999999999997</v>
      </c>
      <c r="E4275" s="450">
        <v>5.1100000000000003</v>
      </c>
      <c r="F4275" s="450" t="s">
        <v>18607</v>
      </c>
    </row>
    <row r="4276" spans="1:6" ht="30" customHeight="1">
      <c r="A4276" s="447">
        <v>89574</v>
      </c>
      <c r="B4276" s="448" t="s">
        <v>5011</v>
      </c>
      <c r="C4276" s="449" t="s">
        <v>2570</v>
      </c>
      <c r="D4276" s="450">
        <v>67.589999999999989</v>
      </c>
      <c r="E4276" s="450">
        <v>7.87</v>
      </c>
      <c r="F4276" s="450" t="s">
        <v>18610</v>
      </c>
    </row>
    <row r="4277" spans="1:6" ht="30">
      <c r="A4277" s="442"/>
      <c r="B4277" s="446" t="s">
        <v>340</v>
      </c>
      <c r="C4277" s="444"/>
      <c r="D4277" s="445" t="s">
        <v>2587</v>
      </c>
      <c r="E4277" s="445" t="s">
        <v>2587</v>
      </c>
      <c r="F4277" s="445"/>
    </row>
    <row r="4278" spans="1:6" ht="30" customHeight="1">
      <c r="A4278" s="447">
        <v>89583</v>
      </c>
      <c r="B4278" s="448" t="s">
        <v>5012</v>
      </c>
      <c r="C4278" s="449" t="s">
        <v>2570</v>
      </c>
      <c r="D4278" s="450">
        <v>19.39</v>
      </c>
      <c r="E4278" s="450">
        <v>1.64</v>
      </c>
      <c r="F4278" s="450" t="s">
        <v>17217</v>
      </c>
    </row>
    <row r="4279" spans="1:6" ht="45" customHeight="1">
      <c r="A4279" s="447">
        <v>89586</v>
      </c>
      <c r="B4279" s="448" t="s">
        <v>5013</v>
      </c>
      <c r="C4279" s="449" t="s">
        <v>2570</v>
      </c>
      <c r="D4279" s="450">
        <v>17.130000000000003</v>
      </c>
      <c r="E4279" s="450">
        <v>2.76</v>
      </c>
      <c r="F4279" s="450" t="s">
        <v>13444</v>
      </c>
    </row>
    <row r="4280" spans="1:6" ht="30" customHeight="1">
      <c r="A4280" s="447">
        <v>89587</v>
      </c>
      <c r="B4280" s="448" t="s">
        <v>5014</v>
      </c>
      <c r="C4280" s="449" t="s">
        <v>2570</v>
      </c>
      <c r="D4280" s="450">
        <v>28.95</v>
      </c>
      <c r="E4280" s="450">
        <v>2.75</v>
      </c>
      <c r="F4280" s="450" t="s">
        <v>18611</v>
      </c>
    </row>
    <row r="4281" spans="1:6" ht="30" customHeight="1">
      <c r="A4281" s="447">
        <v>89592</v>
      </c>
      <c r="B4281" s="448" t="s">
        <v>5015</v>
      </c>
      <c r="C4281" s="449" t="s">
        <v>2570</v>
      </c>
      <c r="D4281" s="450">
        <v>95.84</v>
      </c>
      <c r="E4281" s="450">
        <v>4.67</v>
      </c>
      <c r="F4281" s="450" t="s">
        <v>18613</v>
      </c>
    </row>
    <row r="4282" spans="1:6" ht="30" customHeight="1">
      <c r="A4282" s="447">
        <v>95695</v>
      </c>
      <c r="B4282" s="448" t="s">
        <v>5016</v>
      </c>
      <c r="C4282" s="449" t="s">
        <v>2570</v>
      </c>
      <c r="D4282" s="450">
        <v>36.75</v>
      </c>
      <c r="E4282" s="450">
        <v>2.75</v>
      </c>
      <c r="F4282" s="450" t="s">
        <v>19090</v>
      </c>
    </row>
    <row r="4283" spans="1:6" ht="30" customHeight="1">
      <c r="A4283" s="447">
        <v>89582</v>
      </c>
      <c r="B4283" s="448" t="s">
        <v>5017</v>
      </c>
      <c r="C4283" s="449" t="s">
        <v>2570</v>
      </c>
      <c r="D4283" s="450">
        <v>12.5</v>
      </c>
      <c r="E4283" s="450">
        <v>1.64</v>
      </c>
      <c r="F4283" s="450" t="s">
        <v>12512</v>
      </c>
    </row>
    <row r="4284" spans="1:6" ht="30" customHeight="1">
      <c r="A4284" s="447">
        <v>89585</v>
      </c>
      <c r="B4284" s="448" t="s">
        <v>5018</v>
      </c>
      <c r="C4284" s="449" t="s">
        <v>2570</v>
      </c>
      <c r="D4284" s="450">
        <v>17.130000000000003</v>
      </c>
      <c r="E4284" s="450">
        <v>2.76</v>
      </c>
      <c r="F4284" s="450" t="s">
        <v>13444</v>
      </c>
    </row>
    <row r="4285" spans="1:6" ht="30" customHeight="1">
      <c r="A4285" s="447">
        <v>89591</v>
      </c>
      <c r="B4285" s="448" t="s">
        <v>5019</v>
      </c>
      <c r="C4285" s="449" t="s">
        <v>2570</v>
      </c>
      <c r="D4285" s="450">
        <v>57.43</v>
      </c>
      <c r="E4285" s="450">
        <v>4.68</v>
      </c>
      <c r="F4285" s="450" t="s">
        <v>15558</v>
      </c>
    </row>
    <row r="4286" spans="1:6" ht="30" customHeight="1">
      <c r="A4286" s="447">
        <v>89581</v>
      </c>
      <c r="B4286" s="448" t="s">
        <v>5020</v>
      </c>
      <c r="C4286" s="449" t="s">
        <v>2570</v>
      </c>
      <c r="D4286" s="450">
        <v>14.39</v>
      </c>
      <c r="E4286" s="450">
        <v>1.64</v>
      </c>
      <c r="F4286" s="450" t="s">
        <v>13299</v>
      </c>
    </row>
    <row r="4287" spans="1:6" ht="30" customHeight="1">
      <c r="A4287" s="447">
        <v>89584</v>
      </c>
      <c r="B4287" s="448" t="s">
        <v>5021</v>
      </c>
      <c r="C4287" s="449" t="s">
        <v>2570</v>
      </c>
      <c r="D4287" s="450">
        <v>21.729999999999997</v>
      </c>
      <c r="E4287" s="450">
        <v>2.76</v>
      </c>
      <c r="F4287" s="450" t="s">
        <v>12498</v>
      </c>
    </row>
    <row r="4288" spans="1:6" ht="30" customHeight="1">
      <c r="A4288" s="447">
        <v>89590</v>
      </c>
      <c r="B4288" s="448" t="s">
        <v>5022</v>
      </c>
      <c r="C4288" s="449" t="s">
        <v>2570</v>
      </c>
      <c r="D4288" s="450">
        <v>70.649999999999991</v>
      </c>
      <c r="E4288" s="450">
        <v>4.67</v>
      </c>
      <c r="F4288" s="450" t="s">
        <v>18612</v>
      </c>
    </row>
    <row r="4289" spans="1:6" ht="30" customHeight="1">
      <c r="A4289" s="447">
        <v>89599</v>
      </c>
      <c r="B4289" s="448" t="s">
        <v>5023</v>
      </c>
      <c r="C4289" s="449" t="s">
        <v>2570</v>
      </c>
      <c r="D4289" s="450">
        <v>9.67</v>
      </c>
      <c r="E4289" s="450">
        <v>1.0900000000000001</v>
      </c>
      <c r="F4289" s="450" t="s">
        <v>18617</v>
      </c>
    </row>
    <row r="4290" spans="1:6" ht="30" customHeight="1">
      <c r="A4290" s="447">
        <v>89600</v>
      </c>
      <c r="B4290" s="448" t="s">
        <v>5024</v>
      </c>
      <c r="C4290" s="449" t="s">
        <v>2570</v>
      </c>
      <c r="D4290" s="450">
        <v>10.61</v>
      </c>
      <c r="E4290" s="450">
        <v>1.0900000000000001</v>
      </c>
      <c r="F4290" s="450" t="s">
        <v>15602</v>
      </c>
    </row>
    <row r="4291" spans="1:6" ht="30" customHeight="1">
      <c r="A4291" s="447">
        <v>89669</v>
      </c>
      <c r="B4291" s="448" t="s">
        <v>5025</v>
      </c>
      <c r="C4291" s="449" t="s">
        <v>2570</v>
      </c>
      <c r="D4291" s="450">
        <v>11.92</v>
      </c>
      <c r="E4291" s="450">
        <v>1.94</v>
      </c>
      <c r="F4291" s="450" t="s">
        <v>18641</v>
      </c>
    </row>
    <row r="4292" spans="1:6" ht="30" customHeight="1">
      <c r="A4292" s="447">
        <v>89671</v>
      </c>
      <c r="B4292" s="448" t="s">
        <v>5026</v>
      </c>
      <c r="C4292" s="449" t="s">
        <v>2570</v>
      </c>
      <c r="D4292" s="450">
        <v>18.37</v>
      </c>
      <c r="E4292" s="450">
        <v>1.93</v>
      </c>
      <c r="F4292" s="450" t="s">
        <v>18643</v>
      </c>
    </row>
    <row r="4293" spans="1:6" ht="30" customHeight="1">
      <c r="A4293" s="447">
        <v>89677</v>
      </c>
      <c r="B4293" s="448" t="s">
        <v>5027</v>
      </c>
      <c r="C4293" s="449" t="s">
        <v>2570</v>
      </c>
      <c r="D4293" s="450">
        <v>35.56</v>
      </c>
      <c r="E4293" s="450">
        <v>3.04</v>
      </c>
      <c r="F4293" s="450" t="s">
        <v>18646</v>
      </c>
    </row>
    <row r="4294" spans="1:6" ht="30" customHeight="1">
      <c r="A4294" s="447">
        <v>89679</v>
      </c>
      <c r="B4294" s="448" t="s">
        <v>4636</v>
      </c>
      <c r="C4294" s="449" t="s">
        <v>2570</v>
      </c>
      <c r="D4294" s="450">
        <v>58.53</v>
      </c>
      <c r="E4294" s="450">
        <v>3.03</v>
      </c>
      <c r="F4294" s="450" t="s">
        <v>18647</v>
      </c>
    </row>
    <row r="4295" spans="1:6" ht="30" customHeight="1">
      <c r="A4295" s="447">
        <v>89685</v>
      </c>
      <c r="B4295" s="448" t="s">
        <v>4298</v>
      </c>
      <c r="C4295" s="449" t="s">
        <v>2570</v>
      </c>
      <c r="D4295" s="450">
        <v>27.080000000000002</v>
      </c>
      <c r="E4295" s="450">
        <v>2.2000000000000002</v>
      </c>
      <c r="F4295" s="450" t="s">
        <v>14419</v>
      </c>
    </row>
    <row r="4296" spans="1:6" ht="30" customHeight="1">
      <c r="A4296" s="447">
        <v>89690</v>
      </c>
      <c r="B4296" s="448" t="s">
        <v>4299</v>
      </c>
      <c r="C4296" s="449" t="s">
        <v>2570</v>
      </c>
      <c r="D4296" s="450">
        <v>40.690000000000005</v>
      </c>
      <c r="E4296" s="450">
        <v>3.58</v>
      </c>
      <c r="F4296" s="450" t="s">
        <v>15679</v>
      </c>
    </row>
    <row r="4297" spans="1:6" ht="30" customHeight="1">
      <c r="A4297" s="447">
        <v>89692</v>
      </c>
      <c r="B4297" s="448" t="s">
        <v>4300</v>
      </c>
      <c r="C4297" s="449" t="s">
        <v>2570</v>
      </c>
      <c r="D4297" s="450">
        <v>38.290000000000006</v>
      </c>
      <c r="E4297" s="450">
        <v>3.59</v>
      </c>
      <c r="F4297" s="450" t="s">
        <v>15113</v>
      </c>
    </row>
    <row r="4298" spans="1:6" ht="30" customHeight="1">
      <c r="A4298" s="447">
        <v>89698</v>
      </c>
      <c r="B4298" s="448" t="s">
        <v>4301</v>
      </c>
      <c r="C4298" s="449" t="s">
        <v>2570</v>
      </c>
      <c r="D4298" s="450">
        <v>122.09</v>
      </c>
      <c r="E4298" s="450">
        <v>6.34</v>
      </c>
      <c r="F4298" s="450" t="s">
        <v>18653</v>
      </c>
    </row>
    <row r="4299" spans="1:6" ht="30" customHeight="1">
      <c r="A4299" s="447">
        <v>89699</v>
      </c>
      <c r="B4299" s="448" t="s">
        <v>4302</v>
      </c>
      <c r="C4299" s="449" t="s">
        <v>2570</v>
      </c>
      <c r="D4299" s="450">
        <v>104.36</v>
      </c>
      <c r="E4299" s="450">
        <v>6.34</v>
      </c>
      <c r="F4299" s="450" t="s">
        <v>12473</v>
      </c>
    </row>
    <row r="4300" spans="1:6" ht="30" customHeight="1">
      <c r="A4300" s="447">
        <v>89687</v>
      </c>
      <c r="B4300" s="448" t="s">
        <v>4303</v>
      </c>
      <c r="C4300" s="449" t="s">
        <v>2570</v>
      </c>
      <c r="D4300" s="450">
        <v>23</v>
      </c>
      <c r="E4300" s="450">
        <v>2.2000000000000002</v>
      </c>
      <c r="F4300" s="450" t="s">
        <v>11606</v>
      </c>
    </row>
    <row r="4301" spans="1:6" ht="30" customHeight="1">
      <c r="A4301" s="447">
        <v>89693</v>
      </c>
      <c r="B4301" s="448" t="s">
        <v>4304</v>
      </c>
      <c r="C4301" s="449" t="s">
        <v>2570</v>
      </c>
      <c r="D4301" s="450">
        <v>37.11</v>
      </c>
      <c r="E4301" s="450">
        <v>3.59</v>
      </c>
      <c r="F4301" s="450" t="s">
        <v>18413</v>
      </c>
    </row>
    <row r="4302" spans="1:6" ht="30" customHeight="1">
      <c r="A4302" s="447">
        <v>89696</v>
      </c>
      <c r="B4302" s="448" t="s">
        <v>4305</v>
      </c>
      <c r="C4302" s="449" t="s">
        <v>2570</v>
      </c>
      <c r="D4302" s="450">
        <v>33.450000000000003</v>
      </c>
      <c r="E4302" s="450">
        <v>3.59</v>
      </c>
      <c r="F4302" s="450" t="s">
        <v>18651</v>
      </c>
    </row>
    <row r="4303" spans="1:6" ht="30" customHeight="1">
      <c r="A4303" s="447">
        <v>89701</v>
      </c>
      <c r="B4303" s="448" t="s">
        <v>3938</v>
      </c>
      <c r="C4303" s="449" t="s">
        <v>2570</v>
      </c>
      <c r="D4303" s="450">
        <v>81.27</v>
      </c>
      <c r="E4303" s="450">
        <v>6.34</v>
      </c>
      <c r="F4303" s="450" t="s">
        <v>18654</v>
      </c>
    </row>
    <row r="4304" spans="1:6" ht="30" customHeight="1">
      <c r="A4304" s="447">
        <v>89704</v>
      </c>
      <c r="B4304" s="448" t="s">
        <v>3939</v>
      </c>
      <c r="C4304" s="449" t="s">
        <v>2570</v>
      </c>
      <c r="D4304" s="450">
        <v>64.180000000000007</v>
      </c>
      <c r="E4304" s="450">
        <v>6.35</v>
      </c>
      <c r="F4304" s="450" t="s">
        <v>18656</v>
      </c>
    </row>
    <row r="4305" spans="1:6" ht="30" customHeight="1">
      <c r="A4305" s="447">
        <v>89665</v>
      </c>
      <c r="B4305" s="448" t="s">
        <v>3940</v>
      </c>
      <c r="C4305" s="449" t="s">
        <v>2570</v>
      </c>
      <c r="D4305" s="450">
        <v>7.15</v>
      </c>
      <c r="E4305" s="450">
        <v>1.0900000000000001</v>
      </c>
      <c r="F4305" s="450" t="s">
        <v>18639</v>
      </c>
    </row>
    <row r="4306" spans="1:6" ht="30" customHeight="1">
      <c r="A4306" s="447">
        <v>89667</v>
      </c>
      <c r="B4306" s="448" t="s">
        <v>3941</v>
      </c>
      <c r="C4306" s="449" t="s">
        <v>2570</v>
      </c>
      <c r="D4306" s="450">
        <v>20.009999999999998</v>
      </c>
      <c r="E4306" s="450">
        <v>1.08</v>
      </c>
      <c r="F4306" s="450" t="s">
        <v>18640</v>
      </c>
    </row>
    <row r="4307" spans="1:6" ht="30" customHeight="1">
      <c r="A4307" s="447">
        <v>89673</v>
      </c>
      <c r="B4307" s="448" t="s">
        <v>3942</v>
      </c>
      <c r="C4307" s="449" t="s">
        <v>2570</v>
      </c>
      <c r="D4307" s="450">
        <v>14.13</v>
      </c>
      <c r="E4307" s="450">
        <v>1.94</v>
      </c>
      <c r="F4307" s="450" t="s">
        <v>16306</v>
      </c>
    </row>
    <row r="4308" spans="1:6" ht="30" customHeight="1">
      <c r="A4308" s="447">
        <v>89675</v>
      </c>
      <c r="B4308" s="448" t="s">
        <v>3943</v>
      </c>
      <c r="C4308" s="449" t="s">
        <v>2570</v>
      </c>
      <c r="D4308" s="450">
        <v>33.72</v>
      </c>
      <c r="E4308" s="450">
        <v>1.92</v>
      </c>
      <c r="F4308" s="450" t="s">
        <v>17903</v>
      </c>
    </row>
    <row r="4309" spans="1:6" ht="30" customHeight="1">
      <c r="A4309" s="447">
        <v>89681</v>
      </c>
      <c r="B4309" s="448" t="s">
        <v>3944</v>
      </c>
      <c r="C4309" s="449" t="s">
        <v>2570</v>
      </c>
      <c r="D4309" s="450">
        <v>39.629999999999995</v>
      </c>
      <c r="E4309" s="450">
        <v>3.03</v>
      </c>
      <c r="F4309" s="450" t="s">
        <v>18648</v>
      </c>
    </row>
    <row r="4310" spans="1:6">
      <c r="A4310" s="442"/>
      <c r="B4310" s="446" t="s">
        <v>1147</v>
      </c>
      <c r="C4310" s="444"/>
      <c r="D4310" s="445" t="s">
        <v>2587</v>
      </c>
      <c r="E4310" s="445" t="s">
        <v>2587</v>
      </c>
      <c r="F4310" s="445"/>
    </row>
    <row r="4311" spans="1:6" ht="30" customHeight="1">
      <c r="A4311" s="447">
        <v>89865</v>
      </c>
      <c r="B4311" s="448" t="s">
        <v>3945</v>
      </c>
      <c r="C4311" s="449" t="s">
        <v>2572</v>
      </c>
      <c r="D4311" s="450">
        <v>4.5600000000000005</v>
      </c>
      <c r="E4311" s="450">
        <v>5.4</v>
      </c>
      <c r="F4311" s="450" t="s">
        <v>18317</v>
      </c>
    </row>
    <row r="4312" spans="1:6" ht="30" customHeight="1">
      <c r="A4312" s="447">
        <v>89866</v>
      </c>
      <c r="B4312" s="448" t="s">
        <v>3946</v>
      </c>
      <c r="C4312" s="449" t="s">
        <v>2570</v>
      </c>
      <c r="D4312" s="450">
        <v>1.9300000000000002</v>
      </c>
      <c r="E4312" s="450">
        <v>2.0099999999999998</v>
      </c>
      <c r="F4312" s="450" t="s">
        <v>13733</v>
      </c>
    </row>
    <row r="4313" spans="1:6" ht="30" customHeight="1">
      <c r="A4313" s="447">
        <v>89867</v>
      </c>
      <c r="B4313" s="448" t="s">
        <v>3947</v>
      </c>
      <c r="C4313" s="449" t="s">
        <v>2570</v>
      </c>
      <c r="D4313" s="450">
        <v>2.46</v>
      </c>
      <c r="E4313" s="450">
        <v>1.99</v>
      </c>
      <c r="F4313" s="450" t="s">
        <v>11603</v>
      </c>
    </row>
    <row r="4314" spans="1:6" ht="30" customHeight="1">
      <c r="A4314" s="447">
        <v>89868</v>
      </c>
      <c r="B4314" s="448" t="s">
        <v>3948</v>
      </c>
      <c r="C4314" s="449" t="s">
        <v>2570</v>
      </c>
      <c r="D4314" s="450">
        <v>1.69</v>
      </c>
      <c r="E4314" s="450">
        <v>1.1299999999999999</v>
      </c>
      <c r="F4314" s="450" t="s">
        <v>14040</v>
      </c>
    </row>
    <row r="4315" spans="1:6" ht="30" customHeight="1">
      <c r="A4315" s="447">
        <v>89869</v>
      </c>
      <c r="B4315" s="448" t="s">
        <v>3949</v>
      </c>
      <c r="C4315" s="449" t="s">
        <v>2570</v>
      </c>
      <c r="D4315" s="450">
        <v>3.62</v>
      </c>
      <c r="E4315" s="450">
        <v>2.54</v>
      </c>
      <c r="F4315" s="450" t="s">
        <v>12687</v>
      </c>
    </row>
    <row r="4316" spans="1:6">
      <c r="A4316" s="442"/>
      <c r="B4316" s="446" t="s">
        <v>3950</v>
      </c>
      <c r="C4316" s="444"/>
      <c r="D4316" s="445" t="s">
        <v>2587</v>
      </c>
      <c r="E4316" s="445" t="s">
        <v>2587</v>
      </c>
      <c r="F4316" s="445"/>
    </row>
    <row r="4317" spans="1:6" ht="45" customHeight="1">
      <c r="A4317" s="447">
        <v>94885</v>
      </c>
      <c r="B4317" s="448" t="s">
        <v>4367</v>
      </c>
      <c r="C4317" s="449" t="s">
        <v>2572</v>
      </c>
      <c r="D4317" s="450">
        <v>124.09</v>
      </c>
      <c r="E4317" s="450">
        <v>0.67</v>
      </c>
      <c r="F4317" s="450" t="s">
        <v>15619</v>
      </c>
    </row>
    <row r="4318" spans="1:6" ht="45" customHeight="1">
      <c r="A4318" s="447">
        <v>94869</v>
      </c>
      <c r="B4318" s="549" t="s">
        <v>4362</v>
      </c>
      <c r="C4318" s="449" t="s">
        <v>2572</v>
      </c>
      <c r="D4318" s="450">
        <v>124.03</v>
      </c>
      <c r="E4318" s="450">
        <v>0.51</v>
      </c>
      <c r="F4318" s="450" t="s">
        <v>15610</v>
      </c>
    </row>
    <row r="4319" spans="1:6" ht="45" customHeight="1">
      <c r="A4319" s="447">
        <v>94887</v>
      </c>
      <c r="B4319" s="448" t="s">
        <v>4368</v>
      </c>
      <c r="C4319" s="449" t="s">
        <v>2572</v>
      </c>
      <c r="D4319" s="450">
        <v>146.86000000000001</v>
      </c>
      <c r="E4319" s="450">
        <v>1.1399999999999999</v>
      </c>
      <c r="F4319" s="450" t="s">
        <v>15620</v>
      </c>
    </row>
    <row r="4320" spans="1:6" ht="45" customHeight="1">
      <c r="A4320" s="447">
        <v>94871</v>
      </c>
      <c r="B4320" s="448" t="s">
        <v>4363</v>
      </c>
      <c r="C4320" s="449" t="s">
        <v>2572</v>
      </c>
      <c r="D4320" s="450">
        <v>146.75</v>
      </c>
      <c r="E4320" s="450">
        <v>0.9</v>
      </c>
      <c r="F4320" s="450" t="s">
        <v>15612</v>
      </c>
    </row>
    <row r="4321" spans="1:6" ht="45" customHeight="1">
      <c r="A4321" s="447">
        <v>90723</v>
      </c>
      <c r="B4321" s="448" t="s">
        <v>3787</v>
      </c>
      <c r="C4321" s="449" t="s">
        <v>2572</v>
      </c>
      <c r="D4321" s="450">
        <v>609.91</v>
      </c>
      <c r="E4321" s="450">
        <v>5.39</v>
      </c>
      <c r="F4321" s="450" t="s">
        <v>15586</v>
      </c>
    </row>
    <row r="4322" spans="1:6" ht="45" customHeight="1">
      <c r="A4322" s="447">
        <v>90708</v>
      </c>
      <c r="B4322" s="448" t="s">
        <v>4192</v>
      </c>
      <c r="C4322" s="449" t="s">
        <v>2572</v>
      </c>
      <c r="D4322" s="450">
        <v>608.55000000000007</v>
      </c>
      <c r="E4322" s="450">
        <v>4.53</v>
      </c>
      <c r="F4322" s="450" t="s">
        <v>15574</v>
      </c>
    </row>
    <row r="4323" spans="1:6" ht="45" customHeight="1">
      <c r="A4323" s="447">
        <v>94891</v>
      </c>
      <c r="B4323" s="448" t="s">
        <v>4369</v>
      </c>
      <c r="C4323" s="449" t="s">
        <v>2572</v>
      </c>
      <c r="D4323" s="450">
        <v>861.39</v>
      </c>
      <c r="E4323" s="450">
        <v>7.98</v>
      </c>
      <c r="F4323" s="450" t="s">
        <v>15621</v>
      </c>
    </row>
    <row r="4324" spans="1:6" ht="45" customHeight="1">
      <c r="A4324" s="447">
        <v>94875</v>
      </c>
      <c r="B4324" s="448" t="s">
        <v>4364</v>
      </c>
      <c r="C4324" s="449" t="s">
        <v>2572</v>
      </c>
      <c r="D4324" s="450">
        <v>859.65</v>
      </c>
      <c r="E4324" s="450">
        <v>6.86</v>
      </c>
      <c r="F4324" s="450" t="s">
        <v>15613</v>
      </c>
    </row>
    <row r="4325" spans="1:6" ht="45" customHeight="1">
      <c r="A4325" s="447">
        <v>94895</v>
      </c>
      <c r="B4325" s="448" t="s">
        <v>4370</v>
      </c>
      <c r="C4325" s="449" t="s">
        <v>2572</v>
      </c>
      <c r="D4325" s="450">
        <v>1147.23</v>
      </c>
      <c r="E4325" s="450">
        <v>11.21</v>
      </c>
      <c r="F4325" s="450" t="s">
        <v>15622</v>
      </c>
    </row>
    <row r="4326" spans="1:6" ht="45" customHeight="1">
      <c r="A4326" s="447">
        <v>94879</v>
      </c>
      <c r="B4326" s="448" t="s">
        <v>4365</v>
      </c>
      <c r="C4326" s="449" t="s">
        <v>2572</v>
      </c>
      <c r="D4326" s="450">
        <v>1145.1599999999999</v>
      </c>
      <c r="E4326" s="450">
        <v>9.8800000000000008</v>
      </c>
      <c r="F4326" s="450" t="s">
        <v>15615</v>
      </c>
    </row>
    <row r="4327" spans="1:6" ht="45" customHeight="1">
      <c r="A4327" s="447">
        <v>94897</v>
      </c>
      <c r="B4327" s="448" t="s">
        <v>4371</v>
      </c>
      <c r="C4327" s="449" t="s">
        <v>2572</v>
      </c>
      <c r="D4327" s="450">
        <v>1791.1899999999998</v>
      </c>
      <c r="E4327" s="450">
        <v>13.17</v>
      </c>
      <c r="F4327" s="450" t="s">
        <v>15624</v>
      </c>
    </row>
    <row r="4328" spans="1:6" ht="45" customHeight="1">
      <c r="A4328" s="447">
        <v>94881</v>
      </c>
      <c r="B4328" s="448" t="s">
        <v>4366</v>
      </c>
      <c r="C4328" s="449" t="s">
        <v>2572</v>
      </c>
      <c r="D4328" s="450">
        <v>1788.99</v>
      </c>
      <c r="E4328" s="450">
        <v>11.73</v>
      </c>
      <c r="F4328" s="450" t="s">
        <v>15616</v>
      </c>
    </row>
    <row r="4329" spans="1:6">
      <c r="A4329" s="442"/>
      <c r="B4329" s="446" t="s">
        <v>341</v>
      </c>
      <c r="C4329" s="444"/>
      <c r="D4329" s="445" t="s">
        <v>2587</v>
      </c>
      <c r="E4329" s="445" t="s">
        <v>2587</v>
      </c>
      <c r="F4329" s="445"/>
    </row>
    <row r="4330" spans="1:6">
      <c r="A4330" s="442"/>
      <c r="B4330" s="446" t="s">
        <v>1299</v>
      </c>
      <c r="C4330" s="444"/>
      <c r="D4330" s="445" t="s">
        <v>2587</v>
      </c>
      <c r="E4330" s="445" t="s">
        <v>2587</v>
      </c>
      <c r="F4330" s="445"/>
    </row>
    <row r="4331" spans="1:6" ht="30" customHeight="1">
      <c r="A4331" s="447">
        <v>98052</v>
      </c>
      <c r="B4331" s="448" t="s">
        <v>19637</v>
      </c>
      <c r="C4331" s="449" t="s">
        <v>2570</v>
      </c>
      <c r="D4331" s="450">
        <v>812.83999999999992</v>
      </c>
      <c r="E4331" s="450">
        <v>213.97</v>
      </c>
      <c r="F4331" s="450" t="s">
        <v>19638</v>
      </c>
    </row>
    <row r="4332" spans="1:6" ht="30" customHeight="1">
      <c r="A4332" s="447">
        <v>98053</v>
      </c>
      <c r="B4332" s="448" t="s">
        <v>19639</v>
      </c>
      <c r="C4332" s="449" t="s">
        <v>2570</v>
      </c>
      <c r="D4332" s="450">
        <v>1210.1399999999999</v>
      </c>
      <c r="E4332" s="450">
        <v>286.69</v>
      </c>
      <c r="F4332" s="450" t="s">
        <v>19640</v>
      </c>
    </row>
    <row r="4333" spans="1:6" ht="30" customHeight="1">
      <c r="A4333" s="447">
        <v>98054</v>
      </c>
      <c r="B4333" s="448" t="s">
        <v>19641</v>
      </c>
      <c r="C4333" s="449" t="s">
        <v>2570</v>
      </c>
      <c r="D4333" s="450">
        <v>1854.5199999999998</v>
      </c>
      <c r="E4333" s="450">
        <v>326.45</v>
      </c>
      <c r="F4333" s="450" t="s">
        <v>19642</v>
      </c>
    </row>
    <row r="4334" spans="1:6" ht="30" customHeight="1">
      <c r="A4334" s="447">
        <v>98055</v>
      </c>
      <c r="B4334" s="448" t="s">
        <v>19643</v>
      </c>
      <c r="C4334" s="449" t="s">
        <v>2570</v>
      </c>
      <c r="D4334" s="450">
        <v>2455.6200000000003</v>
      </c>
      <c r="E4334" s="450">
        <v>440.41</v>
      </c>
      <c r="F4334" s="450" t="s">
        <v>19644</v>
      </c>
    </row>
    <row r="4335" spans="1:6" ht="30" customHeight="1">
      <c r="A4335" s="447">
        <v>98056</v>
      </c>
      <c r="B4335" s="448" t="s">
        <v>19645</v>
      </c>
      <c r="C4335" s="449" t="s">
        <v>2570</v>
      </c>
      <c r="D4335" s="450">
        <v>2859.0299999999997</v>
      </c>
      <c r="E4335" s="450">
        <v>481.38</v>
      </c>
      <c r="F4335" s="450" t="s">
        <v>19646</v>
      </c>
    </row>
    <row r="4336" spans="1:6" ht="30" customHeight="1">
      <c r="A4336" s="447">
        <v>98057</v>
      </c>
      <c r="B4336" s="448" t="s">
        <v>19647</v>
      </c>
      <c r="C4336" s="449" t="s">
        <v>2570</v>
      </c>
      <c r="D4336" s="450">
        <v>3817.78</v>
      </c>
      <c r="E4336" s="450">
        <v>570.89</v>
      </c>
      <c r="F4336" s="450" t="s">
        <v>19648</v>
      </c>
    </row>
    <row r="4337" spans="1:6" ht="45" customHeight="1">
      <c r="A4337" s="447">
        <v>98066</v>
      </c>
      <c r="B4337" s="448" t="s">
        <v>19649</v>
      </c>
      <c r="C4337" s="449" t="s">
        <v>2570</v>
      </c>
      <c r="D4337" s="450">
        <v>2050</v>
      </c>
      <c r="E4337" s="450">
        <v>1492.34</v>
      </c>
      <c r="F4337" s="450" t="s">
        <v>19650</v>
      </c>
    </row>
    <row r="4338" spans="1:6" ht="45" customHeight="1">
      <c r="A4338" s="447">
        <v>98067</v>
      </c>
      <c r="B4338" s="448" t="s">
        <v>19651</v>
      </c>
      <c r="C4338" s="449" t="s">
        <v>2570</v>
      </c>
      <c r="D4338" s="450">
        <v>2736.1600000000003</v>
      </c>
      <c r="E4338" s="450">
        <v>1998.31</v>
      </c>
      <c r="F4338" s="450" t="s">
        <v>19652</v>
      </c>
    </row>
    <row r="4339" spans="1:6" ht="45" customHeight="1">
      <c r="A4339" s="447">
        <v>98068</v>
      </c>
      <c r="B4339" s="448" t="s">
        <v>19653</v>
      </c>
      <c r="C4339" s="449" t="s">
        <v>2570</v>
      </c>
      <c r="D4339" s="450">
        <v>3863.1900000000005</v>
      </c>
      <c r="E4339" s="450">
        <v>2834.99</v>
      </c>
      <c r="F4339" s="450" t="s">
        <v>19654</v>
      </c>
    </row>
    <row r="4340" spans="1:6" ht="45" customHeight="1">
      <c r="A4340" s="447">
        <v>98069</v>
      </c>
      <c r="B4340" s="448" t="s">
        <v>19655</v>
      </c>
      <c r="C4340" s="449" t="s">
        <v>2570</v>
      </c>
      <c r="D4340" s="450">
        <v>5163.2199999999993</v>
      </c>
      <c r="E4340" s="450">
        <v>3823.76</v>
      </c>
      <c r="F4340" s="450" t="s">
        <v>19656</v>
      </c>
    </row>
    <row r="4341" spans="1:6" ht="45" customHeight="1">
      <c r="A4341" s="447">
        <v>98070</v>
      </c>
      <c r="B4341" s="448" t="s">
        <v>19657</v>
      </c>
      <c r="C4341" s="449" t="s">
        <v>2570</v>
      </c>
      <c r="D4341" s="450">
        <v>5922.7800000000007</v>
      </c>
      <c r="E4341" s="450">
        <v>4374.17</v>
      </c>
      <c r="F4341" s="450" t="s">
        <v>19658</v>
      </c>
    </row>
    <row r="4342" spans="1:6" ht="45" customHeight="1">
      <c r="A4342" s="447">
        <v>98071</v>
      </c>
      <c r="B4342" s="448" t="s">
        <v>19659</v>
      </c>
      <c r="C4342" s="449" t="s">
        <v>2570</v>
      </c>
      <c r="D4342" s="450">
        <v>6517.1999999999989</v>
      </c>
      <c r="E4342" s="450">
        <v>4777.43</v>
      </c>
      <c r="F4342" s="450" t="s">
        <v>19660</v>
      </c>
    </row>
    <row r="4343" spans="1:6" ht="30" customHeight="1">
      <c r="A4343" s="447">
        <v>98082</v>
      </c>
      <c r="B4343" s="448" t="s">
        <v>19681</v>
      </c>
      <c r="C4343" s="449" t="s">
        <v>2570</v>
      </c>
      <c r="D4343" s="450">
        <v>1656.87</v>
      </c>
      <c r="E4343" s="450">
        <v>1170.79</v>
      </c>
      <c r="F4343" s="450" t="s">
        <v>19682</v>
      </c>
    </row>
    <row r="4344" spans="1:6" ht="30" customHeight="1">
      <c r="A4344" s="447">
        <v>98083</v>
      </c>
      <c r="B4344" s="448" t="s">
        <v>19683</v>
      </c>
      <c r="C4344" s="449" t="s">
        <v>2570</v>
      </c>
      <c r="D4344" s="450">
        <v>2186.8900000000003</v>
      </c>
      <c r="E4344" s="450">
        <v>1558.14</v>
      </c>
      <c r="F4344" s="450" t="s">
        <v>19684</v>
      </c>
    </row>
    <row r="4345" spans="1:6" ht="30" customHeight="1">
      <c r="A4345" s="447">
        <v>98084</v>
      </c>
      <c r="B4345" s="448" t="s">
        <v>19685</v>
      </c>
      <c r="C4345" s="449" t="s">
        <v>2570</v>
      </c>
      <c r="D4345" s="450">
        <v>3063.56</v>
      </c>
      <c r="E4345" s="450">
        <v>2204.56</v>
      </c>
      <c r="F4345" s="450" t="s">
        <v>19686</v>
      </c>
    </row>
    <row r="4346" spans="1:6" ht="30" customHeight="1">
      <c r="A4346" s="447">
        <v>98085</v>
      </c>
      <c r="B4346" s="448" t="s">
        <v>19687</v>
      </c>
      <c r="C4346" s="449" t="s">
        <v>2570</v>
      </c>
      <c r="D4346" s="450">
        <v>4126.6000000000004</v>
      </c>
      <c r="E4346" s="450">
        <v>3006.85</v>
      </c>
      <c r="F4346" s="450" t="s">
        <v>19688</v>
      </c>
    </row>
    <row r="4347" spans="1:6" ht="30" customHeight="1">
      <c r="A4347" s="447">
        <v>98086</v>
      </c>
      <c r="B4347" s="448" t="s">
        <v>19689</v>
      </c>
      <c r="C4347" s="449" t="s">
        <v>2570</v>
      </c>
      <c r="D4347" s="450">
        <v>4677.1400000000003</v>
      </c>
      <c r="E4347" s="450">
        <v>3403.91</v>
      </c>
      <c r="F4347" s="450" t="s">
        <v>19690</v>
      </c>
    </row>
    <row r="4348" spans="1:6" ht="30" customHeight="1">
      <c r="A4348" s="447">
        <v>98087</v>
      </c>
      <c r="B4348" s="448" t="s">
        <v>19691</v>
      </c>
      <c r="C4348" s="449" t="s">
        <v>2570</v>
      </c>
      <c r="D4348" s="450">
        <v>5036.91</v>
      </c>
      <c r="E4348" s="450">
        <v>3643.09</v>
      </c>
      <c r="F4348" s="450" t="s">
        <v>19692</v>
      </c>
    </row>
    <row r="4349" spans="1:6" ht="45" customHeight="1">
      <c r="A4349" s="447">
        <v>98072</v>
      </c>
      <c r="B4349" s="448" t="s">
        <v>19661</v>
      </c>
      <c r="C4349" s="449" t="s">
        <v>2570</v>
      </c>
      <c r="D4349" s="450">
        <v>1707.54</v>
      </c>
      <c r="E4349" s="450">
        <v>1241.04</v>
      </c>
      <c r="F4349" s="450" t="s">
        <v>19662</v>
      </c>
    </row>
    <row r="4350" spans="1:6" ht="45" customHeight="1">
      <c r="A4350" s="447">
        <v>98073</v>
      </c>
      <c r="B4350" s="448" t="s">
        <v>19663</v>
      </c>
      <c r="C4350" s="449" t="s">
        <v>2570</v>
      </c>
      <c r="D4350" s="450">
        <v>2654.34</v>
      </c>
      <c r="E4350" s="450">
        <v>1942.95</v>
      </c>
      <c r="F4350" s="450" t="s">
        <v>19664</v>
      </c>
    </row>
    <row r="4351" spans="1:6" ht="45" customHeight="1">
      <c r="A4351" s="447">
        <v>98074</v>
      </c>
      <c r="B4351" s="448" t="s">
        <v>19665</v>
      </c>
      <c r="C4351" s="449" t="s">
        <v>2570</v>
      </c>
      <c r="D4351" s="450">
        <v>4105.49</v>
      </c>
      <c r="E4351" s="450">
        <v>3013.26</v>
      </c>
      <c r="F4351" s="450" t="s">
        <v>19666</v>
      </c>
    </row>
    <row r="4352" spans="1:6" ht="45" customHeight="1">
      <c r="A4352" s="447">
        <v>98075</v>
      </c>
      <c r="B4352" s="448" t="s">
        <v>19667</v>
      </c>
      <c r="C4352" s="449" t="s">
        <v>2570</v>
      </c>
      <c r="D4352" s="450">
        <v>5331.0099999999993</v>
      </c>
      <c r="E4352" s="450">
        <v>3914.12</v>
      </c>
      <c r="F4352" s="450" t="s">
        <v>19668</v>
      </c>
    </row>
    <row r="4353" spans="1:6" ht="45" customHeight="1">
      <c r="A4353" s="447">
        <v>98076</v>
      </c>
      <c r="B4353" s="448" t="s">
        <v>19669</v>
      </c>
      <c r="C4353" s="449" t="s">
        <v>2570</v>
      </c>
      <c r="D4353" s="450">
        <v>6133.75</v>
      </c>
      <c r="E4353" s="450">
        <v>4508.7299999999996</v>
      </c>
      <c r="F4353" s="450" t="s">
        <v>19670</v>
      </c>
    </row>
    <row r="4354" spans="1:6" ht="45" customHeight="1">
      <c r="A4354" s="447">
        <v>98077</v>
      </c>
      <c r="B4354" s="448" t="s">
        <v>19671</v>
      </c>
      <c r="C4354" s="449" t="s">
        <v>2570</v>
      </c>
      <c r="D4354" s="450">
        <v>7216.3199999999988</v>
      </c>
      <c r="E4354" s="450">
        <v>5305.06</v>
      </c>
      <c r="F4354" s="450" t="s">
        <v>19672</v>
      </c>
    </row>
    <row r="4355" spans="1:6" ht="30" customHeight="1">
      <c r="A4355" s="447">
        <v>98088</v>
      </c>
      <c r="B4355" s="448" t="s">
        <v>19693</v>
      </c>
      <c r="C4355" s="449" t="s">
        <v>2570</v>
      </c>
      <c r="D4355" s="450">
        <v>1414.38</v>
      </c>
      <c r="E4355" s="450">
        <v>981.87</v>
      </c>
      <c r="F4355" s="450" t="s">
        <v>19694</v>
      </c>
    </row>
    <row r="4356" spans="1:6" ht="30" customHeight="1">
      <c r="A4356" s="447">
        <v>98089</v>
      </c>
      <c r="B4356" s="448" t="s">
        <v>19695</v>
      </c>
      <c r="C4356" s="449" t="s">
        <v>2570</v>
      </c>
      <c r="D4356" s="450">
        <v>2214.9700000000003</v>
      </c>
      <c r="E4356" s="450">
        <v>1561.04</v>
      </c>
      <c r="F4356" s="450" t="s">
        <v>19696</v>
      </c>
    </row>
    <row r="4357" spans="1:6" ht="30" customHeight="1">
      <c r="A4357" s="447">
        <v>98090</v>
      </c>
      <c r="B4357" s="448" t="s">
        <v>19697</v>
      </c>
      <c r="C4357" s="449" t="s">
        <v>2570</v>
      </c>
      <c r="D4357" s="450">
        <v>3455.3300000000004</v>
      </c>
      <c r="E4357" s="450">
        <v>2453.44</v>
      </c>
      <c r="F4357" s="450" t="s">
        <v>19698</v>
      </c>
    </row>
    <row r="4358" spans="1:6" ht="30" customHeight="1">
      <c r="A4358" s="447">
        <v>98091</v>
      </c>
      <c r="B4358" s="448" t="s">
        <v>19699</v>
      </c>
      <c r="C4358" s="449" t="s">
        <v>2570</v>
      </c>
      <c r="D4358" s="450">
        <v>4450.51</v>
      </c>
      <c r="E4358" s="450">
        <v>3164.98</v>
      </c>
      <c r="F4358" s="450" t="s">
        <v>19700</v>
      </c>
    </row>
    <row r="4359" spans="1:6" ht="30" customHeight="1">
      <c r="A4359" s="447">
        <v>98092</v>
      </c>
      <c r="B4359" s="448" t="s">
        <v>19701</v>
      </c>
      <c r="C4359" s="449" t="s">
        <v>2570</v>
      </c>
      <c r="D4359" s="450">
        <v>5213.09</v>
      </c>
      <c r="E4359" s="450">
        <v>3719</v>
      </c>
      <c r="F4359" s="450" t="s">
        <v>19702</v>
      </c>
    </row>
    <row r="4360" spans="1:6" ht="30" customHeight="1">
      <c r="A4360" s="447">
        <v>98093</v>
      </c>
      <c r="B4360" s="448" t="s">
        <v>19703</v>
      </c>
      <c r="C4360" s="449" t="s">
        <v>2570</v>
      </c>
      <c r="D4360" s="450">
        <v>6146.0499999999993</v>
      </c>
      <c r="E4360" s="450">
        <v>4388.5</v>
      </c>
      <c r="F4360" s="450" t="s">
        <v>19704</v>
      </c>
    </row>
    <row r="4361" spans="1:6" ht="45" customHeight="1">
      <c r="A4361" s="447">
        <v>98078</v>
      </c>
      <c r="B4361" s="448" t="s">
        <v>19673</v>
      </c>
      <c r="C4361" s="449" t="s">
        <v>2570</v>
      </c>
      <c r="D4361" s="450">
        <v>1678.8500000000001</v>
      </c>
      <c r="E4361" s="450">
        <v>1304.47</v>
      </c>
      <c r="F4361" s="450" t="s">
        <v>19674</v>
      </c>
    </row>
    <row r="4362" spans="1:6" ht="45" customHeight="1">
      <c r="A4362" s="447">
        <v>98079</v>
      </c>
      <c r="B4362" s="448" t="s">
        <v>19675</v>
      </c>
      <c r="C4362" s="449" t="s">
        <v>2570</v>
      </c>
      <c r="D4362" s="450">
        <v>2946.2900000000004</v>
      </c>
      <c r="E4362" s="450">
        <v>2275.89</v>
      </c>
      <c r="F4362" s="450" t="s">
        <v>19676</v>
      </c>
    </row>
    <row r="4363" spans="1:6" ht="45" customHeight="1">
      <c r="A4363" s="447">
        <v>98080</v>
      </c>
      <c r="B4363" s="448" t="s">
        <v>19677</v>
      </c>
      <c r="C4363" s="449" t="s">
        <v>2570</v>
      </c>
      <c r="D4363" s="450">
        <v>3789.1</v>
      </c>
      <c r="E4363" s="450">
        <v>2921.27</v>
      </c>
      <c r="F4363" s="450" t="s">
        <v>19678</v>
      </c>
    </row>
    <row r="4364" spans="1:6" ht="45" customHeight="1">
      <c r="A4364" s="447">
        <v>98081</v>
      </c>
      <c r="B4364" s="448" t="s">
        <v>19679</v>
      </c>
      <c r="C4364" s="449" t="s">
        <v>2570</v>
      </c>
      <c r="D4364" s="450">
        <v>5613.9000000000005</v>
      </c>
      <c r="E4364" s="450">
        <v>4323.4399999999996</v>
      </c>
      <c r="F4364" s="450" t="s">
        <v>19680</v>
      </c>
    </row>
    <row r="4365" spans="1:6" ht="45" customHeight="1">
      <c r="A4365" s="447">
        <v>98094</v>
      </c>
      <c r="B4365" s="448" t="s">
        <v>19705</v>
      </c>
      <c r="C4365" s="449" t="s">
        <v>2570</v>
      </c>
      <c r="D4365" s="450">
        <v>1240.31</v>
      </c>
      <c r="E4365" s="450">
        <v>793.91</v>
      </c>
      <c r="F4365" s="450" t="s">
        <v>19706</v>
      </c>
    </row>
    <row r="4366" spans="1:6" ht="45" customHeight="1">
      <c r="A4366" s="447">
        <v>98099</v>
      </c>
      <c r="B4366" s="448" t="s">
        <v>19707</v>
      </c>
      <c r="C4366" s="449" t="s">
        <v>2570</v>
      </c>
      <c r="D4366" s="450">
        <v>2122</v>
      </c>
      <c r="E4366" s="450">
        <v>1366.87</v>
      </c>
      <c r="F4366" s="450" t="s">
        <v>19708</v>
      </c>
    </row>
    <row r="4367" spans="1:6" ht="45" customHeight="1">
      <c r="A4367" s="447">
        <v>98100</v>
      </c>
      <c r="B4367" s="448" t="s">
        <v>19709</v>
      </c>
      <c r="C4367" s="449" t="s">
        <v>2570</v>
      </c>
      <c r="D4367" s="450">
        <v>2750.38</v>
      </c>
      <c r="E4367" s="450">
        <v>1790.96</v>
      </c>
      <c r="F4367" s="450" t="s">
        <v>19710</v>
      </c>
    </row>
    <row r="4368" spans="1:6" ht="45" customHeight="1">
      <c r="A4368" s="447">
        <v>98101</v>
      </c>
      <c r="B4368" s="448" t="s">
        <v>19711</v>
      </c>
      <c r="C4368" s="449" t="s">
        <v>2570</v>
      </c>
      <c r="D4368" s="450">
        <v>4052.06</v>
      </c>
      <c r="E4368" s="450">
        <v>2658.64</v>
      </c>
      <c r="F4368" s="450" t="s">
        <v>19712</v>
      </c>
    </row>
    <row r="4369" spans="1:6">
      <c r="A4369" s="442"/>
      <c r="B4369" s="446" t="s">
        <v>0</v>
      </c>
      <c r="C4369" s="444"/>
      <c r="D4369" s="445" t="s">
        <v>2587</v>
      </c>
      <c r="E4369" s="445" t="s">
        <v>2587</v>
      </c>
      <c r="F4369" s="445"/>
    </row>
    <row r="4370" spans="1:6" ht="45" customHeight="1">
      <c r="A4370" s="447">
        <v>73658</v>
      </c>
      <c r="B4370" s="448" t="s">
        <v>1326</v>
      </c>
      <c r="C4370" s="449" t="s">
        <v>2570</v>
      </c>
      <c r="D4370" s="450">
        <v>248.81999999999994</v>
      </c>
      <c r="E4370" s="450">
        <v>276.10000000000002</v>
      </c>
      <c r="F4370" s="450" t="s">
        <v>19877</v>
      </c>
    </row>
    <row r="4371" spans="1:6">
      <c r="A4371" s="442"/>
      <c r="B4371" s="446" t="s">
        <v>1</v>
      </c>
      <c r="C4371" s="444"/>
      <c r="D4371" s="445" t="s">
        <v>2587</v>
      </c>
      <c r="E4371" s="445" t="s">
        <v>2587</v>
      </c>
      <c r="F4371" s="445"/>
    </row>
    <row r="4372" spans="1:6">
      <c r="A4372" s="442"/>
      <c r="B4372" s="443" t="s">
        <v>2</v>
      </c>
      <c r="C4372" s="444"/>
      <c r="D4372" s="445" t="s">
        <v>2587</v>
      </c>
      <c r="E4372" s="445" t="s">
        <v>2587</v>
      </c>
      <c r="F4372" s="445"/>
    </row>
    <row r="4373" spans="1:6">
      <c r="A4373" s="442"/>
      <c r="B4373" s="446" t="s">
        <v>3</v>
      </c>
      <c r="C4373" s="444"/>
      <c r="D4373" s="445" t="s">
        <v>2587</v>
      </c>
      <c r="E4373" s="445" t="s">
        <v>2587</v>
      </c>
      <c r="F4373" s="445"/>
    </row>
    <row r="4374" spans="1:6" ht="15" customHeight="1">
      <c r="A4374" s="447">
        <v>97663</v>
      </c>
      <c r="B4374" s="448" t="s">
        <v>20834</v>
      </c>
      <c r="C4374" s="449" t="s">
        <v>2570</v>
      </c>
      <c r="D4374" s="450">
        <v>2.5799999999999992</v>
      </c>
      <c r="E4374" s="450">
        <v>6.96</v>
      </c>
      <c r="F4374" s="450" t="s">
        <v>17874</v>
      </c>
    </row>
    <row r="4375" spans="1:6" ht="30" customHeight="1">
      <c r="A4375" s="447">
        <v>97666</v>
      </c>
      <c r="B4375" s="448" t="s">
        <v>20837</v>
      </c>
      <c r="C4375" s="449" t="s">
        <v>2570</v>
      </c>
      <c r="D4375" s="450">
        <v>1.8600000000000003</v>
      </c>
      <c r="E4375" s="450">
        <v>5.0999999999999996</v>
      </c>
      <c r="F4375" s="450" t="s">
        <v>11630</v>
      </c>
    </row>
    <row r="4376" spans="1:6" ht="15" customHeight="1">
      <c r="A4376" s="447">
        <v>86886</v>
      </c>
      <c r="B4376" s="448" t="s">
        <v>4372</v>
      </c>
      <c r="C4376" s="449" t="s">
        <v>2570</v>
      </c>
      <c r="D4376" s="450">
        <v>23.01</v>
      </c>
      <c r="E4376" s="450">
        <v>3</v>
      </c>
      <c r="F4376" s="450" t="s">
        <v>19578</v>
      </c>
    </row>
    <row r="4377" spans="1:6" ht="15" customHeight="1">
      <c r="A4377" s="447">
        <v>86887</v>
      </c>
      <c r="B4377" s="448" t="s">
        <v>4373</v>
      </c>
      <c r="C4377" s="449" t="s">
        <v>2570</v>
      </c>
      <c r="D4377" s="450">
        <v>25.1</v>
      </c>
      <c r="E4377" s="450">
        <v>2.99</v>
      </c>
      <c r="F4377" s="450" t="s">
        <v>19579</v>
      </c>
    </row>
    <row r="4378" spans="1:6" ht="30" customHeight="1">
      <c r="A4378" s="447">
        <v>86884</v>
      </c>
      <c r="B4378" s="448" t="s">
        <v>1703</v>
      </c>
      <c r="C4378" s="449" t="s">
        <v>2570</v>
      </c>
      <c r="D4378" s="450">
        <v>4.29</v>
      </c>
      <c r="E4378" s="450">
        <v>3.05</v>
      </c>
      <c r="F4378" s="450" t="s">
        <v>14668</v>
      </c>
    </row>
    <row r="4379" spans="1:6" ht="30" customHeight="1">
      <c r="A4379" s="447">
        <v>86885</v>
      </c>
      <c r="B4379" s="448" t="s">
        <v>1704</v>
      </c>
      <c r="C4379" s="449" t="s">
        <v>2570</v>
      </c>
      <c r="D4379" s="450">
        <v>5.7399999999999993</v>
      </c>
      <c r="E4379" s="450">
        <v>3.04</v>
      </c>
      <c r="F4379" s="450" t="s">
        <v>19577</v>
      </c>
    </row>
    <row r="4380" spans="1:6">
      <c r="A4380" s="442"/>
      <c r="B4380" s="446" t="s">
        <v>2321</v>
      </c>
      <c r="C4380" s="444"/>
      <c r="D4380" s="445" t="s">
        <v>2587</v>
      </c>
      <c r="E4380" s="445" t="s">
        <v>2587</v>
      </c>
      <c r="F4380" s="445"/>
    </row>
    <row r="4381" spans="1:6" ht="30" customHeight="1">
      <c r="A4381" s="447">
        <v>86895</v>
      </c>
      <c r="B4381" s="448" t="s">
        <v>4374</v>
      </c>
      <c r="C4381" s="449" t="s">
        <v>2570</v>
      </c>
      <c r="D4381" s="450">
        <v>194.54999999999998</v>
      </c>
      <c r="E4381" s="450">
        <v>48.74</v>
      </c>
      <c r="F4381" s="450" t="s">
        <v>19584</v>
      </c>
    </row>
    <row r="4382" spans="1:6" ht="30" customHeight="1">
      <c r="A4382" s="447">
        <v>86889</v>
      </c>
      <c r="B4382" s="448" t="s">
        <v>4375</v>
      </c>
      <c r="C4382" s="449" t="s">
        <v>2570</v>
      </c>
      <c r="D4382" s="450">
        <v>413.12</v>
      </c>
      <c r="E4382" s="450">
        <v>40.299999999999997</v>
      </c>
      <c r="F4382" s="450" t="s">
        <v>19581</v>
      </c>
    </row>
    <row r="4383" spans="1:6" ht="30" customHeight="1">
      <c r="A4383" s="447">
        <v>86899</v>
      </c>
      <c r="B4383" s="448" t="s">
        <v>4376</v>
      </c>
      <c r="C4383" s="449" t="s">
        <v>2570</v>
      </c>
      <c r="D4383" s="450">
        <v>156.65</v>
      </c>
      <c r="E4383" s="450">
        <v>48.76</v>
      </c>
      <c r="F4383" s="450" t="s">
        <v>12899</v>
      </c>
    </row>
    <row r="4384" spans="1:6" ht="60" customHeight="1">
      <c r="A4384" s="447">
        <v>86947</v>
      </c>
      <c r="B4384" s="448" t="s">
        <v>19622</v>
      </c>
      <c r="C4384" s="449" t="s">
        <v>2570</v>
      </c>
      <c r="D4384" s="450">
        <v>580.01</v>
      </c>
      <c r="E4384" s="450">
        <v>92.31</v>
      </c>
      <c r="F4384" s="450" t="s">
        <v>19623</v>
      </c>
    </row>
    <row r="4385" spans="1:6" ht="30" customHeight="1">
      <c r="A4385" s="447">
        <v>86893</v>
      </c>
      <c r="B4385" s="448" t="s">
        <v>3983</v>
      </c>
      <c r="C4385" s="449" t="s">
        <v>2570</v>
      </c>
      <c r="D4385" s="450">
        <v>312.14</v>
      </c>
      <c r="E4385" s="450">
        <v>40.31</v>
      </c>
      <c r="F4385" s="450" t="s">
        <v>19582</v>
      </c>
    </row>
    <row r="4386" spans="1:6" ht="30" customHeight="1">
      <c r="A4386" s="447">
        <v>86894</v>
      </c>
      <c r="B4386" s="448" t="s">
        <v>3984</v>
      </c>
      <c r="C4386" s="449" t="s">
        <v>2570</v>
      </c>
      <c r="D4386" s="450">
        <v>235.79000000000002</v>
      </c>
      <c r="E4386" s="450">
        <v>20.75</v>
      </c>
      <c r="F4386" s="450" t="s">
        <v>19583</v>
      </c>
    </row>
    <row r="4387" spans="1:6" ht="45" customHeight="1">
      <c r="A4387" s="447">
        <v>86934</v>
      </c>
      <c r="B4387" s="448" t="s">
        <v>3985</v>
      </c>
      <c r="C4387" s="449" t="s">
        <v>2570</v>
      </c>
      <c r="D4387" s="450">
        <v>288.66999999999996</v>
      </c>
      <c r="E4387" s="450">
        <v>27.17</v>
      </c>
      <c r="F4387" s="450" t="s">
        <v>19613</v>
      </c>
    </row>
    <row r="4388" spans="1:6" ht="60" customHeight="1">
      <c r="A4388" s="447">
        <v>86933</v>
      </c>
      <c r="B4388" s="448" t="s">
        <v>3986</v>
      </c>
      <c r="C4388" s="449" t="s">
        <v>2570</v>
      </c>
      <c r="D4388" s="450">
        <v>294.77000000000004</v>
      </c>
      <c r="E4388" s="450">
        <v>28.27</v>
      </c>
      <c r="F4388" s="450" t="s">
        <v>19612</v>
      </c>
    </row>
    <row r="4389" spans="1:6" ht="60" customHeight="1">
      <c r="A4389" s="447">
        <v>93396</v>
      </c>
      <c r="B4389" s="448" t="s">
        <v>3987</v>
      </c>
      <c r="C4389" s="449" t="s">
        <v>2570</v>
      </c>
      <c r="D4389" s="450">
        <v>360.7</v>
      </c>
      <c r="E4389" s="450">
        <v>78.39</v>
      </c>
      <c r="F4389" s="450" t="s">
        <v>19624</v>
      </c>
    </row>
    <row r="4390" spans="1:6" ht="60" customHeight="1">
      <c r="A4390" s="447">
        <v>93441</v>
      </c>
      <c r="B4390" s="448" t="s">
        <v>19625</v>
      </c>
      <c r="C4390" s="449" t="s">
        <v>2570</v>
      </c>
      <c r="D4390" s="450">
        <v>623.4799999999999</v>
      </c>
      <c r="E4390" s="450">
        <v>61.7</v>
      </c>
      <c r="F4390" s="450" t="s">
        <v>19626</v>
      </c>
    </row>
    <row r="4391" spans="1:6" ht="60" customHeight="1">
      <c r="A4391" s="447">
        <v>93442</v>
      </c>
      <c r="B4391" s="448" t="s">
        <v>3988</v>
      </c>
      <c r="C4391" s="449" t="s">
        <v>2570</v>
      </c>
      <c r="D4391" s="450">
        <v>655.87</v>
      </c>
      <c r="E4391" s="450">
        <v>66.400000000000006</v>
      </c>
      <c r="F4391" s="450" t="s">
        <v>19627</v>
      </c>
    </row>
    <row r="4392" spans="1:6">
      <c r="A4392" s="442"/>
      <c r="B4392" s="446" t="s">
        <v>216</v>
      </c>
      <c r="C4392" s="444"/>
      <c r="D4392" s="445" t="s">
        <v>2587</v>
      </c>
      <c r="E4392" s="445" t="s">
        <v>2587</v>
      </c>
      <c r="F4392" s="445"/>
    </row>
    <row r="4393" spans="1:6">
      <c r="A4393" s="442"/>
      <c r="B4393" s="446" t="s">
        <v>217</v>
      </c>
      <c r="C4393" s="444"/>
      <c r="D4393" s="445" t="s">
        <v>2587</v>
      </c>
      <c r="E4393" s="445" t="s">
        <v>2587</v>
      </c>
      <c r="F4393" s="445"/>
    </row>
    <row r="4394" spans="1:6">
      <c r="A4394" s="442"/>
      <c r="B4394" s="446" t="s">
        <v>218</v>
      </c>
      <c r="C4394" s="444"/>
      <c r="D4394" s="445" t="s">
        <v>2587</v>
      </c>
      <c r="E4394" s="445" t="s">
        <v>2587</v>
      </c>
      <c r="F4394" s="445"/>
    </row>
    <row r="4395" spans="1:6">
      <c r="A4395" s="442"/>
      <c r="B4395" s="446" t="s">
        <v>219</v>
      </c>
      <c r="C4395" s="444"/>
      <c r="D4395" s="445" t="s">
        <v>2587</v>
      </c>
      <c r="E4395" s="445" t="s">
        <v>2587</v>
      </c>
      <c r="F4395" s="445"/>
    </row>
    <row r="4396" spans="1:6">
      <c r="A4396" s="442"/>
      <c r="B4396" s="446" t="s">
        <v>2322</v>
      </c>
      <c r="C4396" s="444"/>
      <c r="D4396" s="445" t="s">
        <v>2587</v>
      </c>
      <c r="E4396" s="445" t="s">
        <v>2587</v>
      </c>
      <c r="F4396" s="445"/>
    </row>
    <row r="4397" spans="1:6" ht="30" customHeight="1">
      <c r="A4397" s="447">
        <v>86872</v>
      </c>
      <c r="B4397" s="448" t="s">
        <v>3989</v>
      </c>
      <c r="C4397" s="449" t="s">
        <v>2570</v>
      </c>
      <c r="D4397" s="450">
        <v>634.92999999999995</v>
      </c>
      <c r="E4397" s="450">
        <v>36.729999999999997</v>
      </c>
      <c r="F4397" s="450" t="s">
        <v>19572</v>
      </c>
    </row>
    <row r="4398" spans="1:6" ht="45" customHeight="1">
      <c r="A4398" s="447">
        <v>86920</v>
      </c>
      <c r="B4398" s="448" t="s">
        <v>19598</v>
      </c>
      <c r="C4398" s="449" t="s">
        <v>2570</v>
      </c>
      <c r="D4398" s="450">
        <v>659.13</v>
      </c>
      <c r="E4398" s="450">
        <v>43.73</v>
      </c>
      <c r="F4398" s="450" t="s">
        <v>19599</v>
      </c>
    </row>
    <row r="4399" spans="1:6" ht="45" customHeight="1">
      <c r="A4399" s="447">
        <v>86919</v>
      </c>
      <c r="B4399" s="448" t="s">
        <v>3997</v>
      </c>
      <c r="C4399" s="449" t="s">
        <v>2570</v>
      </c>
      <c r="D4399" s="450">
        <v>688.46</v>
      </c>
      <c r="E4399" s="450">
        <v>44.65</v>
      </c>
      <c r="F4399" s="450" t="s">
        <v>19597</v>
      </c>
    </row>
    <row r="4400" spans="1:6" ht="45" customHeight="1">
      <c r="A4400" s="447">
        <v>86921</v>
      </c>
      <c r="B4400" s="448" t="s">
        <v>3990</v>
      </c>
      <c r="C4400" s="449" t="s">
        <v>2570</v>
      </c>
      <c r="D4400" s="450">
        <v>668.31999999999994</v>
      </c>
      <c r="E4400" s="450">
        <v>43.73</v>
      </c>
      <c r="F4400" s="450" t="s">
        <v>19600</v>
      </c>
    </row>
    <row r="4401" spans="1:6" ht="30" customHeight="1">
      <c r="A4401" s="447">
        <v>86874</v>
      </c>
      <c r="B4401" s="448" t="s">
        <v>3991</v>
      </c>
      <c r="C4401" s="449" t="s">
        <v>2570</v>
      </c>
      <c r="D4401" s="450">
        <v>394.68</v>
      </c>
      <c r="E4401" s="450">
        <v>17.13</v>
      </c>
      <c r="F4401" s="450" t="s">
        <v>19573</v>
      </c>
    </row>
    <row r="4402" spans="1:6" ht="45" customHeight="1">
      <c r="A4402" s="447">
        <v>86923</v>
      </c>
      <c r="B4402" s="448" t="s">
        <v>3992</v>
      </c>
      <c r="C4402" s="449" t="s">
        <v>2570</v>
      </c>
      <c r="D4402" s="450">
        <v>424.96999999999997</v>
      </c>
      <c r="E4402" s="450">
        <v>25.24</v>
      </c>
      <c r="F4402" s="450" t="s">
        <v>19602</v>
      </c>
    </row>
    <row r="4403" spans="1:6" ht="45" customHeight="1">
      <c r="A4403" s="447">
        <v>86922</v>
      </c>
      <c r="B4403" s="448" t="s">
        <v>536</v>
      </c>
      <c r="C4403" s="449" t="s">
        <v>2570</v>
      </c>
      <c r="D4403" s="450">
        <v>537.9</v>
      </c>
      <c r="E4403" s="450">
        <v>28.82</v>
      </c>
      <c r="F4403" s="450" t="s">
        <v>19601</v>
      </c>
    </row>
    <row r="4404" spans="1:6" ht="45" customHeight="1">
      <c r="A4404" s="447">
        <v>86924</v>
      </c>
      <c r="B4404" s="448" t="s">
        <v>3993</v>
      </c>
      <c r="C4404" s="449" t="s">
        <v>2570</v>
      </c>
      <c r="D4404" s="450">
        <v>434.15999999999997</v>
      </c>
      <c r="E4404" s="450">
        <v>25.24</v>
      </c>
      <c r="F4404" s="450" t="s">
        <v>19603</v>
      </c>
    </row>
    <row r="4405" spans="1:6" ht="30" customHeight="1">
      <c r="A4405" s="447">
        <v>86876</v>
      </c>
      <c r="B4405" s="448" t="s">
        <v>3994</v>
      </c>
      <c r="C4405" s="449" t="s">
        <v>2570</v>
      </c>
      <c r="D4405" s="450">
        <v>204.78</v>
      </c>
      <c r="E4405" s="450">
        <v>15.01</v>
      </c>
      <c r="F4405" s="450" t="s">
        <v>12338</v>
      </c>
    </row>
    <row r="4406" spans="1:6" ht="45" customHeight="1">
      <c r="A4406" s="447">
        <v>86929</v>
      </c>
      <c r="B4406" s="448" t="s">
        <v>3995</v>
      </c>
      <c r="C4406" s="449" t="s">
        <v>2570</v>
      </c>
      <c r="D4406" s="450">
        <v>228.96</v>
      </c>
      <c r="E4406" s="450">
        <v>22.03</v>
      </c>
      <c r="F4406" s="450" t="s">
        <v>19608</v>
      </c>
    </row>
    <row r="4407" spans="1:6" ht="45" customHeight="1">
      <c r="A4407" s="447">
        <v>86930</v>
      </c>
      <c r="B4407" s="448" t="s">
        <v>3996</v>
      </c>
      <c r="C4407" s="449" t="s">
        <v>2570</v>
      </c>
      <c r="D4407" s="450">
        <v>238.15</v>
      </c>
      <c r="E4407" s="450">
        <v>22.03</v>
      </c>
      <c r="F4407" s="450" t="s">
        <v>19609</v>
      </c>
    </row>
    <row r="4408" spans="1:6" ht="45" customHeight="1">
      <c r="A4408" s="447">
        <v>86927</v>
      </c>
      <c r="B4408" s="448" t="s">
        <v>3998</v>
      </c>
      <c r="C4408" s="449" t="s">
        <v>2570</v>
      </c>
      <c r="D4408" s="450">
        <v>235.06</v>
      </c>
      <c r="E4408" s="450">
        <v>23.13</v>
      </c>
      <c r="F4408" s="450" t="s">
        <v>19606</v>
      </c>
    </row>
    <row r="4409" spans="1:6" ht="45" customHeight="1">
      <c r="A4409" s="447">
        <v>86928</v>
      </c>
      <c r="B4409" s="448" t="s">
        <v>3999</v>
      </c>
      <c r="C4409" s="449" t="s">
        <v>2570</v>
      </c>
      <c r="D4409" s="450">
        <v>244.25</v>
      </c>
      <c r="E4409" s="450">
        <v>23.13</v>
      </c>
      <c r="F4409" s="450" t="s">
        <v>19607</v>
      </c>
    </row>
    <row r="4410" spans="1:6" ht="45" customHeight="1">
      <c r="A4410" s="447">
        <v>86925</v>
      </c>
      <c r="B4410" s="448" t="s">
        <v>4000</v>
      </c>
      <c r="C4410" s="449" t="s">
        <v>2570</v>
      </c>
      <c r="D4410" s="450">
        <v>388.58</v>
      </c>
      <c r="E4410" s="450">
        <v>27.95</v>
      </c>
      <c r="F4410" s="450" t="s">
        <v>19604</v>
      </c>
    </row>
    <row r="4411" spans="1:6" ht="45" customHeight="1">
      <c r="A4411" s="447">
        <v>86926</v>
      </c>
      <c r="B4411" s="448" t="s">
        <v>4001</v>
      </c>
      <c r="C4411" s="449" t="s">
        <v>2570</v>
      </c>
      <c r="D4411" s="450">
        <v>397.77000000000004</v>
      </c>
      <c r="E4411" s="450">
        <v>27.95</v>
      </c>
      <c r="F4411" s="450" t="s">
        <v>19605</v>
      </c>
    </row>
    <row r="4412" spans="1:6" ht="30" customHeight="1">
      <c r="A4412" s="447">
        <v>86875</v>
      </c>
      <c r="B4412" s="448" t="s">
        <v>4002</v>
      </c>
      <c r="C4412" s="449" t="s">
        <v>2570</v>
      </c>
      <c r="D4412" s="450">
        <v>364.39</v>
      </c>
      <c r="E4412" s="450">
        <v>20.94</v>
      </c>
      <c r="F4412" s="450" t="s">
        <v>19574</v>
      </c>
    </row>
    <row r="4413" spans="1:6">
      <c r="A4413" s="442"/>
      <c r="B4413" s="446" t="s">
        <v>2323</v>
      </c>
      <c r="C4413" s="444"/>
      <c r="D4413" s="445" t="s">
        <v>2587</v>
      </c>
      <c r="E4413" s="445" t="s">
        <v>2587</v>
      </c>
      <c r="F4413" s="445"/>
    </row>
    <row r="4414" spans="1:6" ht="15" customHeight="1">
      <c r="A4414" s="447">
        <v>86900</v>
      </c>
      <c r="B4414" s="448" t="s">
        <v>524</v>
      </c>
      <c r="C4414" s="449" t="s">
        <v>2570</v>
      </c>
      <c r="D4414" s="450">
        <v>132.99</v>
      </c>
      <c r="E4414" s="450">
        <v>11.07</v>
      </c>
      <c r="F4414" s="450" t="s">
        <v>19585</v>
      </c>
    </row>
    <row r="4415" spans="1:6" ht="30" customHeight="1">
      <c r="A4415" s="447">
        <v>86936</v>
      </c>
      <c r="B4415" s="448" t="s">
        <v>538</v>
      </c>
      <c r="C4415" s="449" t="s">
        <v>2570</v>
      </c>
      <c r="D4415" s="450">
        <v>264.55</v>
      </c>
      <c r="E4415" s="450">
        <v>19.77</v>
      </c>
      <c r="F4415" s="450" t="s">
        <v>19615</v>
      </c>
    </row>
    <row r="4416" spans="1:6" ht="30" customHeight="1">
      <c r="A4416" s="447">
        <v>86935</v>
      </c>
      <c r="B4416" s="448" t="s">
        <v>537</v>
      </c>
      <c r="C4416" s="449" t="s">
        <v>2570</v>
      </c>
      <c r="D4416" s="450">
        <v>174.85000000000002</v>
      </c>
      <c r="E4416" s="450">
        <v>16.010000000000002</v>
      </c>
      <c r="F4416" s="450" t="s">
        <v>19614</v>
      </c>
    </row>
    <row r="4417" spans="1:6" ht="30" customHeight="1">
      <c r="A4417" s="447">
        <v>86901</v>
      </c>
      <c r="B4417" s="448" t="s">
        <v>525</v>
      </c>
      <c r="C4417" s="449" t="s">
        <v>2570</v>
      </c>
      <c r="D4417" s="450">
        <v>98.88</v>
      </c>
      <c r="E4417" s="450">
        <v>19.7</v>
      </c>
      <c r="F4417" s="450" t="s">
        <v>19586</v>
      </c>
    </row>
    <row r="4418" spans="1:6" ht="30" customHeight="1">
      <c r="A4418" s="447">
        <v>86938</v>
      </c>
      <c r="B4418" s="448" t="s">
        <v>540</v>
      </c>
      <c r="C4418" s="449" t="s">
        <v>2570</v>
      </c>
      <c r="D4418" s="450">
        <v>214.29</v>
      </c>
      <c r="E4418" s="450">
        <v>28.4</v>
      </c>
      <c r="F4418" s="450" t="s">
        <v>16682</v>
      </c>
    </row>
    <row r="4419" spans="1:6" ht="30" customHeight="1">
      <c r="A4419" s="447">
        <v>86937</v>
      </c>
      <c r="B4419" s="448" t="s">
        <v>539</v>
      </c>
      <c r="C4419" s="449" t="s">
        <v>2570</v>
      </c>
      <c r="D4419" s="450">
        <v>124.57</v>
      </c>
      <c r="E4419" s="450">
        <v>24.66</v>
      </c>
      <c r="F4419" s="450" t="s">
        <v>19616</v>
      </c>
    </row>
    <row r="4420" spans="1:6">
      <c r="A4420" s="442"/>
      <c r="B4420" s="446" t="s">
        <v>220</v>
      </c>
      <c r="C4420" s="444"/>
      <c r="D4420" s="445" t="s">
        <v>2587</v>
      </c>
      <c r="E4420" s="445" t="s">
        <v>2587</v>
      </c>
      <c r="F4420" s="445"/>
    </row>
    <row r="4421" spans="1:6" ht="30" customHeight="1">
      <c r="A4421" s="447">
        <v>86902</v>
      </c>
      <c r="B4421" s="448" t="s">
        <v>526</v>
      </c>
      <c r="C4421" s="449" t="s">
        <v>2570</v>
      </c>
      <c r="D4421" s="450">
        <v>210.19</v>
      </c>
      <c r="E4421" s="450">
        <v>19.27</v>
      </c>
      <c r="F4421" s="450" t="s">
        <v>19587</v>
      </c>
    </row>
    <row r="4422" spans="1:6" ht="60" customHeight="1">
      <c r="A4422" s="447">
        <v>86941</v>
      </c>
      <c r="B4422" s="448" t="s">
        <v>4003</v>
      </c>
      <c r="C4422" s="449" t="s">
        <v>2570</v>
      </c>
      <c r="D4422" s="450">
        <v>476.01</v>
      </c>
      <c r="E4422" s="450">
        <v>44.86</v>
      </c>
      <c r="F4422" s="450" t="s">
        <v>19619</v>
      </c>
    </row>
    <row r="4423" spans="1:6" ht="45" customHeight="1">
      <c r="A4423" s="447">
        <v>86940</v>
      </c>
      <c r="B4423" s="448" t="s">
        <v>1555</v>
      </c>
      <c r="C4423" s="449" t="s">
        <v>2570</v>
      </c>
      <c r="D4423" s="450">
        <v>596.42000000000007</v>
      </c>
      <c r="E4423" s="450">
        <v>55.06</v>
      </c>
      <c r="F4423" s="450" t="s">
        <v>19618</v>
      </c>
    </row>
    <row r="4424" spans="1:6" ht="30" customHeight="1">
      <c r="A4424" s="447">
        <v>86903</v>
      </c>
      <c r="B4424" s="448" t="s">
        <v>4004</v>
      </c>
      <c r="C4424" s="449" t="s">
        <v>2570</v>
      </c>
      <c r="D4424" s="450">
        <v>271.94</v>
      </c>
      <c r="E4424" s="450">
        <v>31.21</v>
      </c>
      <c r="F4424" s="450" t="s">
        <v>19588</v>
      </c>
    </row>
    <row r="4425" spans="1:6" ht="45" customHeight="1">
      <c r="A4425" s="447">
        <v>86939</v>
      </c>
      <c r="B4425" s="448" t="s">
        <v>5175</v>
      </c>
      <c r="C4425" s="449" t="s">
        <v>2570</v>
      </c>
      <c r="D4425" s="450">
        <v>263.3</v>
      </c>
      <c r="E4425" s="450">
        <v>28.25</v>
      </c>
      <c r="F4425" s="450" t="s">
        <v>19617</v>
      </c>
    </row>
    <row r="4426" spans="1:6" ht="30" customHeight="1">
      <c r="A4426" s="447">
        <v>86904</v>
      </c>
      <c r="B4426" s="448" t="s">
        <v>4005</v>
      </c>
      <c r="C4426" s="449" t="s">
        <v>2570</v>
      </c>
      <c r="D4426" s="450">
        <v>110.08</v>
      </c>
      <c r="E4426" s="450">
        <v>8.4700000000000006</v>
      </c>
      <c r="F4426" s="450" t="s">
        <v>19589</v>
      </c>
    </row>
    <row r="4427" spans="1:6" ht="60" customHeight="1">
      <c r="A4427" s="447">
        <v>86943</v>
      </c>
      <c r="B4427" s="448" t="s">
        <v>4006</v>
      </c>
      <c r="C4427" s="449" t="s">
        <v>2570</v>
      </c>
      <c r="D4427" s="450">
        <v>163.19</v>
      </c>
      <c r="E4427" s="450">
        <v>17.45</v>
      </c>
      <c r="F4427" s="450" t="s">
        <v>19621</v>
      </c>
    </row>
    <row r="4428" spans="1:6" ht="60" customHeight="1">
      <c r="A4428" s="447">
        <v>86942</v>
      </c>
      <c r="B4428" s="448" t="s">
        <v>5174</v>
      </c>
      <c r="C4428" s="449" t="s">
        <v>2570</v>
      </c>
      <c r="D4428" s="450">
        <v>169.29</v>
      </c>
      <c r="E4428" s="450">
        <v>18.55</v>
      </c>
      <c r="F4428" s="450" t="s">
        <v>19620</v>
      </c>
    </row>
    <row r="4429" spans="1:6">
      <c r="A4429" s="442"/>
      <c r="B4429" s="446" t="s">
        <v>221</v>
      </c>
      <c r="C4429" s="444"/>
      <c r="D4429" s="445" t="s">
        <v>2587</v>
      </c>
      <c r="E4429" s="445" t="s">
        <v>2587</v>
      </c>
      <c r="F4429" s="445"/>
    </row>
    <row r="4430" spans="1:6">
      <c r="A4430" s="442"/>
      <c r="B4430" s="446" t="s">
        <v>2324</v>
      </c>
      <c r="C4430" s="444"/>
      <c r="D4430" s="445" t="s">
        <v>2587</v>
      </c>
      <c r="E4430" s="445" t="s">
        <v>2587</v>
      </c>
      <c r="F4430" s="445"/>
    </row>
    <row r="4431" spans="1:6" ht="30" customHeight="1">
      <c r="A4431" s="447">
        <v>86906</v>
      </c>
      <c r="B4431" s="448" t="s">
        <v>528</v>
      </c>
      <c r="C4431" s="449" t="s">
        <v>2570</v>
      </c>
      <c r="D4431" s="450">
        <v>37.29</v>
      </c>
      <c r="E4431" s="450">
        <v>1.94</v>
      </c>
      <c r="F4431" s="450" t="s">
        <v>17245</v>
      </c>
    </row>
    <row r="4432" spans="1:6" ht="30" customHeight="1">
      <c r="A4432" s="447">
        <v>86915</v>
      </c>
      <c r="B4432" s="448" t="s">
        <v>5178</v>
      </c>
      <c r="C4432" s="449" t="s">
        <v>2570</v>
      </c>
      <c r="D4432" s="450">
        <v>63.58</v>
      </c>
      <c r="E4432" s="450">
        <v>1.94</v>
      </c>
      <c r="F4432" s="450" t="s">
        <v>19595</v>
      </c>
    </row>
    <row r="4433" spans="1:6" ht="30" customHeight="1">
      <c r="A4433" s="447">
        <v>86912</v>
      </c>
      <c r="B4433" s="448" t="s">
        <v>5177</v>
      </c>
      <c r="C4433" s="449" t="s">
        <v>2570</v>
      </c>
      <c r="D4433" s="450">
        <v>31.17</v>
      </c>
      <c r="E4433" s="450">
        <v>2.39</v>
      </c>
      <c r="F4433" s="450" t="s">
        <v>19594</v>
      </c>
    </row>
    <row r="4434" spans="1:6" ht="30" customHeight="1">
      <c r="A4434" s="447">
        <v>86911</v>
      </c>
      <c r="B4434" s="448" t="s">
        <v>532</v>
      </c>
      <c r="C4434" s="449" t="s">
        <v>2570</v>
      </c>
      <c r="D4434" s="450">
        <v>31.17</v>
      </c>
      <c r="E4434" s="450">
        <v>2.39</v>
      </c>
      <c r="F4434" s="450" t="s">
        <v>19594</v>
      </c>
    </row>
    <row r="4435" spans="1:6" ht="30" customHeight="1">
      <c r="A4435" s="447">
        <v>86909</v>
      </c>
      <c r="B4435" s="448" t="s">
        <v>530</v>
      </c>
      <c r="C4435" s="449" t="s">
        <v>2570</v>
      </c>
      <c r="D4435" s="450">
        <v>74.86999999999999</v>
      </c>
      <c r="E4435" s="450">
        <v>3.29</v>
      </c>
      <c r="F4435" s="450" t="s">
        <v>19592</v>
      </c>
    </row>
    <row r="4436" spans="1:6" ht="30" customHeight="1">
      <c r="A4436" s="447">
        <v>86910</v>
      </c>
      <c r="B4436" s="448" t="s">
        <v>531</v>
      </c>
      <c r="C4436" s="449" t="s">
        <v>2570</v>
      </c>
      <c r="D4436" s="450">
        <v>71.53</v>
      </c>
      <c r="E4436" s="450">
        <v>3.3</v>
      </c>
      <c r="F4436" s="450" t="s">
        <v>19593</v>
      </c>
    </row>
    <row r="4437" spans="1:6" ht="30" customHeight="1">
      <c r="A4437" s="447">
        <v>86914</v>
      </c>
      <c r="B4437" s="448" t="s">
        <v>534</v>
      </c>
      <c r="C4437" s="449" t="s">
        <v>2570</v>
      </c>
      <c r="D4437" s="450">
        <v>27.810000000000002</v>
      </c>
      <c r="E4437" s="450">
        <v>2.99</v>
      </c>
      <c r="F4437" s="450" t="s">
        <v>16106</v>
      </c>
    </row>
    <row r="4438" spans="1:6" ht="30" customHeight="1">
      <c r="A4438" s="447">
        <v>86913</v>
      </c>
      <c r="B4438" s="448" t="s">
        <v>533</v>
      </c>
      <c r="C4438" s="449" t="s">
        <v>2570</v>
      </c>
      <c r="D4438" s="450">
        <v>12.67</v>
      </c>
      <c r="E4438" s="450">
        <v>3.01</v>
      </c>
      <c r="F4438" s="450" t="s">
        <v>13853</v>
      </c>
    </row>
    <row r="4439" spans="1:6" ht="15" customHeight="1">
      <c r="A4439" s="447">
        <v>86916</v>
      </c>
      <c r="B4439" s="448" t="s">
        <v>535</v>
      </c>
      <c r="C4439" s="449" t="s">
        <v>2570</v>
      </c>
      <c r="D4439" s="450">
        <v>21.87</v>
      </c>
      <c r="E4439" s="450">
        <v>3</v>
      </c>
      <c r="F4439" s="450" t="s">
        <v>19596</v>
      </c>
    </row>
    <row r="4440" spans="1:6" ht="30" customHeight="1">
      <c r="A4440" s="447">
        <v>89973</v>
      </c>
      <c r="B4440" s="448" t="s">
        <v>5176</v>
      </c>
      <c r="C4440" s="449" t="s">
        <v>2570</v>
      </c>
      <c r="D4440" s="450">
        <v>282.07</v>
      </c>
      <c r="E4440" s="450">
        <v>46.85</v>
      </c>
      <c r="F4440" s="450" t="s">
        <v>19731</v>
      </c>
    </row>
    <row r="4441" spans="1:6" ht="30" customHeight="1">
      <c r="A4441" s="447">
        <v>86905</v>
      </c>
      <c r="B4441" s="448" t="s">
        <v>527</v>
      </c>
      <c r="C4441" s="449" t="s">
        <v>2570</v>
      </c>
      <c r="D4441" s="450">
        <v>158.89999999999998</v>
      </c>
      <c r="E4441" s="450">
        <v>9.14</v>
      </c>
      <c r="F4441" s="450" t="s">
        <v>19590</v>
      </c>
    </row>
    <row r="4442" spans="1:6" ht="30" customHeight="1">
      <c r="A4442" s="447">
        <v>86908</v>
      </c>
      <c r="B4442" s="448" t="s">
        <v>529</v>
      </c>
      <c r="C4442" s="449" t="s">
        <v>2570</v>
      </c>
      <c r="D4442" s="450">
        <v>194.63</v>
      </c>
      <c r="E4442" s="450">
        <v>4.5</v>
      </c>
      <c r="F4442" s="450" t="s">
        <v>19591</v>
      </c>
    </row>
    <row r="4443" spans="1:6" ht="30" customHeight="1">
      <c r="A4443" s="447">
        <v>89354</v>
      </c>
      <c r="B4443" s="448" t="s">
        <v>5179</v>
      </c>
      <c r="C4443" s="449" t="s">
        <v>2570</v>
      </c>
      <c r="D4443" s="450">
        <v>179.86</v>
      </c>
      <c r="E4443" s="450">
        <v>11.04</v>
      </c>
      <c r="F4443" s="450" t="s">
        <v>19730</v>
      </c>
    </row>
    <row r="4444" spans="1:6">
      <c r="A4444" s="442"/>
      <c r="B4444" s="446" t="s">
        <v>222</v>
      </c>
      <c r="C4444" s="444"/>
      <c r="D4444" s="445" t="s">
        <v>2587</v>
      </c>
      <c r="E4444" s="445" t="s">
        <v>2587</v>
      </c>
      <c r="F4444" s="445"/>
    </row>
    <row r="4445" spans="1:6">
      <c r="A4445" s="442"/>
      <c r="B4445" s="446" t="s">
        <v>223</v>
      </c>
      <c r="C4445" s="444"/>
      <c r="D4445" s="445" t="s">
        <v>2587</v>
      </c>
      <c r="E4445" s="445" t="s">
        <v>2587</v>
      </c>
      <c r="F4445" s="445"/>
    </row>
    <row r="4446" spans="1:6" ht="15" customHeight="1">
      <c r="A4446" s="447">
        <v>86883</v>
      </c>
      <c r="B4446" s="448" t="s">
        <v>5180</v>
      </c>
      <c r="C4446" s="449" t="s">
        <v>2570</v>
      </c>
      <c r="D4446" s="450">
        <v>7.9300000000000006</v>
      </c>
      <c r="E4446" s="450">
        <v>1.63</v>
      </c>
      <c r="F4446" s="450" t="s">
        <v>11861</v>
      </c>
    </row>
    <row r="4447" spans="1:6" ht="30" customHeight="1">
      <c r="A4447" s="447">
        <v>86881</v>
      </c>
      <c r="B4447" s="448" t="s">
        <v>1359</v>
      </c>
      <c r="C4447" s="449" t="s">
        <v>2570</v>
      </c>
      <c r="D4447" s="450">
        <v>97.64</v>
      </c>
      <c r="E4447" s="450">
        <v>5.38</v>
      </c>
      <c r="F4447" s="450" t="s">
        <v>19576</v>
      </c>
    </row>
    <row r="4448" spans="1:6" ht="30" customHeight="1">
      <c r="A4448" s="447">
        <v>86882</v>
      </c>
      <c r="B4448" s="448" t="s">
        <v>5181</v>
      </c>
      <c r="C4448" s="449" t="s">
        <v>2570</v>
      </c>
      <c r="D4448" s="450">
        <v>14.030000000000001</v>
      </c>
      <c r="E4448" s="450">
        <v>2.73</v>
      </c>
      <c r="F4448" s="450" t="s">
        <v>18409</v>
      </c>
    </row>
    <row r="4449" spans="1:6" ht="30" customHeight="1">
      <c r="A4449" s="447">
        <v>86878</v>
      </c>
      <c r="B4449" s="448" t="s">
        <v>1356</v>
      </c>
      <c r="C4449" s="449" t="s">
        <v>2570</v>
      </c>
      <c r="D4449" s="450">
        <v>33.93</v>
      </c>
      <c r="E4449" s="450">
        <v>3.31</v>
      </c>
      <c r="F4449" s="450" t="s">
        <v>19575</v>
      </c>
    </row>
    <row r="4450" spans="1:6" ht="30" customHeight="1">
      <c r="A4450" s="447">
        <v>86880</v>
      </c>
      <c r="B4450" s="448" t="s">
        <v>1358</v>
      </c>
      <c r="C4450" s="449" t="s">
        <v>2570</v>
      </c>
      <c r="D4450" s="450">
        <v>13.78</v>
      </c>
      <c r="E4450" s="450">
        <v>2.4</v>
      </c>
      <c r="F4450" s="450" t="s">
        <v>12226</v>
      </c>
    </row>
    <row r="4451" spans="1:6" ht="30" customHeight="1">
      <c r="A4451" s="447">
        <v>86879</v>
      </c>
      <c r="B4451" s="448" t="s">
        <v>1357</v>
      </c>
      <c r="C4451" s="449" t="s">
        <v>2570</v>
      </c>
      <c r="D4451" s="450">
        <v>3.52</v>
      </c>
      <c r="E4451" s="450">
        <v>2.44</v>
      </c>
      <c r="F4451" s="450" t="s">
        <v>12267</v>
      </c>
    </row>
    <row r="4452" spans="1:6">
      <c r="A4452" s="442"/>
      <c r="B4452" s="446" t="s">
        <v>224</v>
      </c>
      <c r="C4452" s="444"/>
      <c r="D4452" s="445" t="s">
        <v>2587</v>
      </c>
      <c r="E4452" s="445" t="s">
        <v>2587</v>
      </c>
      <c r="F4452" s="445"/>
    </row>
    <row r="4453" spans="1:6" ht="45" customHeight="1">
      <c r="A4453" s="447">
        <v>72739</v>
      </c>
      <c r="B4453" s="448" t="s">
        <v>5182</v>
      </c>
      <c r="C4453" s="449" t="s">
        <v>2570</v>
      </c>
      <c r="D4453" s="450">
        <v>389.83</v>
      </c>
      <c r="E4453" s="450">
        <v>91.13</v>
      </c>
      <c r="F4453" s="450" t="s">
        <v>19570</v>
      </c>
    </row>
    <row r="4454" spans="1:6" ht="30" customHeight="1">
      <c r="A4454" s="447">
        <v>86888</v>
      </c>
      <c r="B4454" s="448" t="s">
        <v>5183</v>
      </c>
      <c r="C4454" s="449" t="s">
        <v>2570</v>
      </c>
      <c r="D4454" s="450">
        <v>380.21000000000004</v>
      </c>
      <c r="E4454" s="450">
        <v>17.64</v>
      </c>
      <c r="F4454" s="450" t="s">
        <v>19580</v>
      </c>
    </row>
    <row r="4455" spans="1:6" ht="45" customHeight="1">
      <c r="A4455" s="447">
        <v>86932</v>
      </c>
      <c r="B4455" s="448" t="s">
        <v>4021</v>
      </c>
      <c r="C4455" s="449" t="s">
        <v>2570</v>
      </c>
      <c r="D4455" s="450">
        <v>405.31</v>
      </c>
      <c r="E4455" s="450">
        <v>20.63</v>
      </c>
      <c r="F4455" s="450" t="s">
        <v>19611</v>
      </c>
    </row>
    <row r="4456" spans="1:6" ht="30" customHeight="1">
      <c r="A4456" s="447">
        <v>86931</v>
      </c>
      <c r="B4456" s="448" t="s">
        <v>4022</v>
      </c>
      <c r="C4456" s="449" t="s">
        <v>2570</v>
      </c>
      <c r="D4456" s="450">
        <v>386</v>
      </c>
      <c r="E4456" s="450">
        <v>20.63</v>
      </c>
      <c r="F4456" s="450" t="s">
        <v>19610</v>
      </c>
    </row>
    <row r="4457" spans="1:6" ht="30" customHeight="1">
      <c r="A4457" s="447">
        <v>95469</v>
      </c>
      <c r="B4457" s="448" t="s">
        <v>4024</v>
      </c>
      <c r="C4457" s="449" t="s">
        <v>2570</v>
      </c>
      <c r="D4457" s="450">
        <v>171.07999999999998</v>
      </c>
      <c r="E4457" s="450">
        <v>17.649999999999999</v>
      </c>
      <c r="F4457" s="450" t="s">
        <v>19628</v>
      </c>
    </row>
    <row r="4458" spans="1:6" ht="30" customHeight="1">
      <c r="A4458" s="447">
        <v>95470</v>
      </c>
      <c r="B4458" s="448" t="s">
        <v>4025</v>
      </c>
      <c r="C4458" s="449" t="s">
        <v>2570</v>
      </c>
      <c r="D4458" s="450">
        <v>176.73</v>
      </c>
      <c r="E4458" s="450">
        <v>17.649999999999999</v>
      </c>
      <c r="F4458" s="450" t="s">
        <v>19629</v>
      </c>
    </row>
    <row r="4459" spans="1:6" ht="30" customHeight="1">
      <c r="A4459" s="447">
        <v>95471</v>
      </c>
      <c r="B4459" s="448" t="s">
        <v>4026</v>
      </c>
      <c r="C4459" s="449" t="s">
        <v>2570</v>
      </c>
      <c r="D4459" s="450">
        <v>670.86</v>
      </c>
      <c r="E4459" s="450">
        <v>17.63</v>
      </c>
      <c r="F4459" s="450" t="s">
        <v>19630</v>
      </c>
    </row>
    <row r="4460" spans="1:6" ht="45" customHeight="1">
      <c r="A4460" s="447">
        <v>95472</v>
      </c>
      <c r="B4460" s="448" t="s">
        <v>4027</v>
      </c>
      <c r="C4460" s="449" t="s">
        <v>2570</v>
      </c>
      <c r="D4460" s="450">
        <v>676.51</v>
      </c>
      <c r="E4460" s="450">
        <v>17.63</v>
      </c>
      <c r="F4460" s="450" t="s">
        <v>19631</v>
      </c>
    </row>
    <row r="4461" spans="1:6" ht="45" customHeight="1">
      <c r="A4461" s="447" t="s">
        <v>2325</v>
      </c>
      <c r="B4461" s="448" t="s">
        <v>4023</v>
      </c>
      <c r="C4461" s="449" t="s">
        <v>2570</v>
      </c>
      <c r="D4461" s="450">
        <v>403.47</v>
      </c>
      <c r="E4461" s="450">
        <v>88.39</v>
      </c>
      <c r="F4461" s="450" t="s">
        <v>19571</v>
      </c>
    </row>
    <row r="4462" spans="1:6">
      <c r="A4462" s="442"/>
      <c r="B4462" s="446" t="s">
        <v>2190</v>
      </c>
      <c r="C4462" s="444"/>
      <c r="D4462" s="445" t="s">
        <v>2587</v>
      </c>
      <c r="E4462" s="445" t="s">
        <v>2587</v>
      </c>
      <c r="F4462" s="445"/>
    </row>
    <row r="4463" spans="1:6" ht="30" customHeight="1">
      <c r="A4463" s="447">
        <v>88571</v>
      </c>
      <c r="B4463" s="448" t="s">
        <v>4028</v>
      </c>
      <c r="C4463" s="449" t="s">
        <v>2570</v>
      </c>
      <c r="D4463" s="450">
        <v>47.29</v>
      </c>
      <c r="E4463" s="450">
        <v>13.83</v>
      </c>
      <c r="F4463" s="450" t="s">
        <v>18777</v>
      </c>
    </row>
    <row r="4464" spans="1:6" ht="15" customHeight="1">
      <c r="A4464" s="447">
        <v>95545</v>
      </c>
      <c r="B4464" s="448" t="s">
        <v>4729</v>
      </c>
      <c r="C4464" s="449" t="s">
        <v>2570</v>
      </c>
      <c r="D4464" s="450">
        <v>42.99</v>
      </c>
      <c r="E4464" s="450">
        <v>2.87</v>
      </c>
      <c r="F4464" s="450" t="s">
        <v>19633</v>
      </c>
    </row>
    <row r="4465" spans="1:6" ht="30" customHeight="1">
      <c r="A4465" s="447">
        <v>95547</v>
      </c>
      <c r="B4465" s="448" t="s">
        <v>4731</v>
      </c>
      <c r="C4465" s="449" t="s">
        <v>2570</v>
      </c>
      <c r="D4465" s="450">
        <v>43.86</v>
      </c>
      <c r="E4465" s="450">
        <v>5.76</v>
      </c>
      <c r="F4465" s="450" t="s">
        <v>19635</v>
      </c>
    </row>
    <row r="4466" spans="1:6" ht="15" customHeight="1">
      <c r="A4466" s="447">
        <v>95542</v>
      </c>
      <c r="B4466" s="448" t="s">
        <v>4029</v>
      </c>
      <c r="C4466" s="449" t="s">
        <v>2570</v>
      </c>
      <c r="D4466" s="450">
        <v>33.900000000000006</v>
      </c>
      <c r="E4466" s="450">
        <v>2.87</v>
      </c>
      <c r="F4466" s="450" t="s">
        <v>15976</v>
      </c>
    </row>
    <row r="4467" spans="1:6" ht="15" customHeight="1">
      <c r="A4467" s="447">
        <v>95543</v>
      </c>
      <c r="B4467" s="448" t="s">
        <v>4030</v>
      </c>
      <c r="C4467" s="449" t="s">
        <v>2570</v>
      </c>
      <c r="D4467" s="450">
        <v>53.22</v>
      </c>
      <c r="E4467" s="450">
        <v>5.75</v>
      </c>
      <c r="F4467" s="450" t="s">
        <v>19632</v>
      </c>
    </row>
    <row r="4468" spans="1:6" ht="15" customHeight="1">
      <c r="A4468" s="447">
        <v>95544</v>
      </c>
      <c r="B4468" s="448" t="s">
        <v>4728</v>
      </c>
      <c r="C4468" s="449" t="s">
        <v>2570</v>
      </c>
      <c r="D4468" s="450">
        <v>44.07</v>
      </c>
      <c r="E4468" s="450">
        <v>2.87</v>
      </c>
      <c r="F4468" s="450" t="s">
        <v>11918</v>
      </c>
    </row>
    <row r="4469" spans="1:6" ht="30" customHeight="1">
      <c r="A4469" s="447">
        <v>95546</v>
      </c>
      <c r="B4469" s="448" t="s">
        <v>4730</v>
      </c>
      <c r="C4469" s="449" t="s">
        <v>2570</v>
      </c>
      <c r="D4469" s="450">
        <v>116.58</v>
      </c>
      <c r="E4469" s="450">
        <v>17.3</v>
      </c>
      <c r="F4469" s="450" t="s">
        <v>19634</v>
      </c>
    </row>
    <row r="4470" spans="1:6">
      <c r="A4470" s="442"/>
      <c r="B4470" s="446" t="s">
        <v>225</v>
      </c>
      <c r="C4470" s="444"/>
      <c r="D4470" s="445" t="s">
        <v>2587</v>
      </c>
      <c r="E4470" s="445" t="s">
        <v>2587</v>
      </c>
      <c r="F4470" s="445"/>
    </row>
    <row r="4471" spans="1:6" ht="30" customHeight="1">
      <c r="A4471" s="447">
        <v>89969</v>
      </c>
      <c r="B4471" s="448" t="s">
        <v>4732</v>
      </c>
      <c r="C4471" s="449" t="s">
        <v>2570</v>
      </c>
      <c r="D4471" s="450">
        <v>20.57</v>
      </c>
      <c r="E4471" s="450">
        <v>9.44</v>
      </c>
      <c r="F4471" s="450" t="s">
        <v>18028</v>
      </c>
    </row>
    <row r="4472" spans="1:6" ht="30" customHeight="1">
      <c r="A4472" s="447">
        <v>89970</v>
      </c>
      <c r="B4472" s="448" t="s">
        <v>4733</v>
      </c>
      <c r="C4472" s="449" t="s">
        <v>2570</v>
      </c>
      <c r="D4472" s="450">
        <v>21.57</v>
      </c>
      <c r="E4472" s="450">
        <v>11.18</v>
      </c>
      <c r="F4472" s="450" t="s">
        <v>12593</v>
      </c>
    </row>
    <row r="4473" spans="1:6" ht="30" customHeight="1">
      <c r="A4473" s="447">
        <v>89971</v>
      </c>
      <c r="B4473" s="448" t="s">
        <v>4734</v>
      </c>
      <c r="C4473" s="449" t="s">
        <v>2570</v>
      </c>
      <c r="D4473" s="450">
        <v>22.83</v>
      </c>
      <c r="E4473" s="450">
        <v>10.4</v>
      </c>
      <c r="F4473" s="450" t="s">
        <v>18599</v>
      </c>
    </row>
    <row r="4474" spans="1:6" ht="30" customHeight="1">
      <c r="A4474" s="447">
        <v>89972</v>
      </c>
      <c r="B4474" s="448" t="s">
        <v>4735</v>
      </c>
      <c r="C4474" s="449" t="s">
        <v>2570</v>
      </c>
      <c r="D4474" s="450">
        <v>24.56</v>
      </c>
      <c r="E4474" s="450">
        <v>11.16</v>
      </c>
      <c r="F4474" s="450" t="s">
        <v>12303</v>
      </c>
    </row>
    <row r="4475" spans="1:6" ht="30" customHeight="1">
      <c r="A4475" s="447">
        <v>90371</v>
      </c>
      <c r="B4475" s="448" t="s">
        <v>4736</v>
      </c>
      <c r="C4475" s="449" t="s">
        <v>2570</v>
      </c>
      <c r="D4475" s="450">
        <v>15.61</v>
      </c>
      <c r="E4475" s="450">
        <v>5.54</v>
      </c>
      <c r="F4475" s="450" t="s">
        <v>12318</v>
      </c>
    </row>
    <row r="4476" spans="1:6" ht="45" customHeight="1">
      <c r="A4476" s="447">
        <v>94489</v>
      </c>
      <c r="B4476" s="448" t="s">
        <v>4737</v>
      </c>
      <c r="C4476" s="449" t="s">
        <v>2570</v>
      </c>
      <c r="D4476" s="450">
        <v>15.830000000000002</v>
      </c>
      <c r="E4476" s="450">
        <v>1.45</v>
      </c>
      <c r="F4476" s="450" t="s">
        <v>15515</v>
      </c>
    </row>
    <row r="4477" spans="1:6" ht="45" customHeight="1">
      <c r="A4477" s="447">
        <v>94490</v>
      </c>
      <c r="B4477" s="448" t="s">
        <v>4738</v>
      </c>
      <c r="C4477" s="449" t="s">
        <v>2570</v>
      </c>
      <c r="D4477" s="450">
        <v>24.909999999999997</v>
      </c>
      <c r="E4477" s="450">
        <v>4.4000000000000004</v>
      </c>
      <c r="F4477" s="450" t="s">
        <v>14412</v>
      </c>
    </row>
    <row r="4478" spans="1:6" ht="45" customHeight="1">
      <c r="A4478" s="447">
        <v>94491</v>
      </c>
      <c r="B4478" s="448" t="s">
        <v>4739</v>
      </c>
      <c r="C4478" s="449" t="s">
        <v>2570</v>
      </c>
      <c r="D4478" s="450">
        <v>34.35</v>
      </c>
      <c r="E4478" s="450">
        <v>6.28</v>
      </c>
      <c r="F4478" s="450" t="s">
        <v>12445</v>
      </c>
    </row>
    <row r="4479" spans="1:6" ht="45" customHeight="1">
      <c r="A4479" s="447">
        <v>94492</v>
      </c>
      <c r="B4479" s="448" t="s">
        <v>4740</v>
      </c>
      <c r="C4479" s="449" t="s">
        <v>2570</v>
      </c>
      <c r="D4479" s="450">
        <v>35.29</v>
      </c>
      <c r="E4479" s="450">
        <v>6.28</v>
      </c>
      <c r="F4479" s="450" t="s">
        <v>19734</v>
      </c>
    </row>
    <row r="4480" spans="1:6" ht="45" customHeight="1">
      <c r="A4480" s="447">
        <v>94493</v>
      </c>
      <c r="B4480" s="448" t="s">
        <v>4741</v>
      </c>
      <c r="C4480" s="449" t="s">
        <v>2570</v>
      </c>
      <c r="D4480" s="450">
        <v>65.34</v>
      </c>
      <c r="E4480" s="450">
        <v>10.17</v>
      </c>
      <c r="F4480" s="450" t="s">
        <v>19735</v>
      </c>
    </row>
    <row r="4481" spans="1:6" ht="45" customHeight="1">
      <c r="A4481" s="447" t="s">
        <v>3001</v>
      </c>
      <c r="B4481" s="448" t="s">
        <v>19726</v>
      </c>
      <c r="C4481" s="449" t="s">
        <v>2570</v>
      </c>
      <c r="D4481" s="450">
        <v>228.48999999999998</v>
      </c>
      <c r="E4481" s="450">
        <v>50.91</v>
      </c>
      <c r="F4481" s="450" t="s">
        <v>19727</v>
      </c>
    </row>
    <row r="4482" spans="1:6" ht="30" customHeight="1">
      <c r="A4482" s="447">
        <v>89352</v>
      </c>
      <c r="B4482" s="448" t="s">
        <v>5206</v>
      </c>
      <c r="C4482" s="449" t="s">
        <v>2570</v>
      </c>
      <c r="D4482" s="450">
        <v>18.87</v>
      </c>
      <c r="E4482" s="450">
        <v>5.54</v>
      </c>
      <c r="F4482" s="450" t="s">
        <v>19729</v>
      </c>
    </row>
    <row r="4483" spans="1:6" ht="30" customHeight="1">
      <c r="A4483" s="447">
        <v>89353</v>
      </c>
      <c r="B4483" s="448" t="s">
        <v>5207</v>
      </c>
      <c r="C4483" s="449" t="s">
        <v>2570</v>
      </c>
      <c r="D4483" s="450">
        <v>19.79</v>
      </c>
      <c r="E4483" s="450">
        <v>5.53</v>
      </c>
      <c r="F4483" s="450" t="s">
        <v>17968</v>
      </c>
    </row>
    <row r="4484" spans="1:6" ht="45" customHeight="1">
      <c r="A4484" s="447">
        <v>94494</v>
      </c>
      <c r="B4484" s="448" t="s">
        <v>5208</v>
      </c>
      <c r="C4484" s="449" t="s">
        <v>2570</v>
      </c>
      <c r="D4484" s="450">
        <v>25.749999999999996</v>
      </c>
      <c r="E4484" s="450">
        <v>21.51</v>
      </c>
      <c r="F4484" s="450" t="s">
        <v>19736</v>
      </c>
    </row>
    <row r="4485" spans="1:6" ht="45" customHeight="1">
      <c r="A4485" s="447">
        <v>94495</v>
      </c>
      <c r="B4485" s="448" t="s">
        <v>5209</v>
      </c>
      <c r="C4485" s="449" t="s">
        <v>2570</v>
      </c>
      <c r="D4485" s="450">
        <v>35.929999999999993</v>
      </c>
      <c r="E4485" s="450">
        <v>21.48</v>
      </c>
      <c r="F4485" s="450" t="s">
        <v>19737</v>
      </c>
    </row>
    <row r="4486" spans="1:6" ht="45" customHeight="1">
      <c r="A4486" s="447">
        <v>94496</v>
      </c>
      <c r="B4486" s="448" t="s">
        <v>5210</v>
      </c>
      <c r="C4486" s="449" t="s">
        <v>2570</v>
      </c>
      <c r="D4486" s="450">
        <v>46.259999999999991</v>
      </c>
      <c r="E4486" s="450">
        <v>21.87</v>
      </c>
      <c r="F4486" s="450" t="s">
        <v>19738</v>
      </c>
    </row>
    <row r="4487" spans="1:6" ht="45" customHeight="1">
      <c r="A4487" s="447">
        <v>94497</v>
      </c>
      <c r="B4487" s="448" t="s">
        <v>5211</v>
      </c>
      <c r="C4487" s="449" t="s">
        <v>2570</v>
      </c>
      <c r="D4487" s="450">
        <v>56.17</v>
      </c>
      <c r="E4487" s="450">
        <v>21.86</v>
      </c>
      <c r="F4487" s="450" t="s">
        <v>18523</v>
      </c>
    </row>
    <row r="4488" spans="1:6" ht="45" customHeight="1">
      <c r="A4488" s="447">
        <v>94498</v>
      </c>
      <c r="B4488" s="448" t="s">
        <v>5212</v>
      </c>
      <c r="C4488" s="449" t="s">
        <v>2570</v>
      </c>
      <c r="D4488" s="450">
        <v>75.449999999999989</v>
      </c>
      <c r="E4488" s="450">
        <v>22.62</v>
      </c>
      <c r="F4488" s="450" t="s">
        <v>19739</v>
      </c>
    </row>
    <row r="4489" spans="1:6" ht="45" customHeight="1">
      <c r="A4489" s="447">
        <v>94499</v>
      </c>
      <c r="B4489" s="448" t="s">
        <v>5213</v>
      </c>
      <c r="C4489" s="449" t="s">
        <v>2570</v>
      </c>
      <c r="D4489" s="450">
        <v>146.75</v>
      </c>
      <c r="E4489" s="450">
        <v>22.6</v>
      </c>
      <c r="F4489" s="450" t="s">
        <v>19740</v>
      </c>
    </row>
    <row r="4490" spans="1:6" ht="45" customHeight="1">
      <c r="A4490" s="447">
        <v>94500</v>
      </c>
      <c r="B4490" s="448" t="s">
        <v>5214</v>
      </c>
      <c r="C4490" s="449" t="s">
        <v>2570</v>
      </c>
      <c r="D4490" s="450">
        <v>176.27</v>
      </c>
      <c r="E4490" s="450">
        <v>23.41</v>
      </c>
      <c r="F4490" s="450" t="s">
        <v>19741</v>
      </c>
    </row>
    <row r="4491" spans="1:6" ht="45" customHeight="1">
      <c r="A4491" s="447">
        <v>94501</v>
      </c>
      <c r="B4491" s="448" t="s">
        <v>5215</v>
      </c>
      <c r="C4491" s="449" t="s">
        <v>2570</v>
      </c>
      <c r="D4491" s="450">
        <v>356.87</v>
      </c>
      <c r="E4491" s="450">
        <v>23.39</v>
      </c>
      <c r="F4491" s="450" t="s">
        <v>19742</v>
      </c>
    </row>
    <row r="4492" spans="1:6" ht="45" customHeight="1">
      <c r="A4492" s="447">
        <v>94792</v>
      </c>
      <c r="B4492" s="448" t="s">
        <v>5216</v>
      </c>
      <c r="C4492" s="449" t="s">
        <v>2570</v>
      </c>
      <c r="D4492" s="450">
        <v>60.66</v>
      </c>
      <c r="E4492" s="450">
        <v>21.45</v>
      </c>
      <c r="F4492" s="450" t="s">
        <v>19743</v>
      </c>
    </row>
    <row r="4493" spans="1:6" ht="45" customHeight="1">
      <c r="A4493" s="447">
        <v>94793</v>
      </c>
      <c r="B4493" s="448" t="s">
        <v>5217</v>
      </c>
      <c r="C4493" s="449" t="s">
        <v>2570</v>
      </c>
      <c r="D4493" s="450">
        <v>81.400000000000006</v>
      </c>
      <c r="E4493" s="450">
        <v>21.83</v>
      </c>
      <c r="F4493" s="450" t="s">
        <v>19744</v>
      </c>
    </row>
    <row r="4494" spans="1:6" ht="45" customHeight="1">
      <c r="A4494" s="447">
        <v>94794</v>
      </c>
      <c r="B4494" s="448" t="s">
        <v>5218</v>
      </c>
      <c r="C4494" s="449" t="s">
        <v>2570</v>
      </c>
      <c r="D4494" s="450">
        <v>84.75</v>
      </c>
      <c r="E4494" s="450">
        <v>21.83</v>
      </c>
      <c r="F4494" s="450" t="s">
        <v>19745</v>
      </c>
    </row>
    <row r="4495" spans="1:6" ht="30" customHeight="1">
      <c r="A4495" s="447">
        <v>89986</v>
      </c>
      <c r="B4495" s="448" t="s">
        <v>5219</v>
      </c>
      <c r="C4495" s="449" t="s">
        <v>2570</v>
      </c>
      <c r="D4495" s="450">
        <v>40.879999999999995</v>
      </c>
      <c r="E4495" s="450">
        <v>7.49</v>
      </c>
      <c r="F4495" s="450" t="s">
        <v>11765</v>
      </c>
    </row>
    <row r="4496" spans="1:6" ht="30" customHeight="1">
      <c r="A4496" s="447">
        <v>89987</v>
      </c>
      <c r="B4496" s="448" t="s">
        <v>5220</v>
      </c>
      <c r="C4496" s="449" t="s">
        <v>2570</v>
      </c>
      <c r="D4496" s="450">
        <v>45.739999999999995</v>
      </c>
      <c r="E4496" s="450">
        <v>7.49</v>
      </c>
      <c r="F4496" s="450" t="s">
        <v>19733</v>
      </c>
    </row>
    <row r="4497" spans="1:6" ht="30" customHeight="1">
      <c r="A4497" s="447">
        <v>89349</v>
      </c>
      <c r="B4497" s="448" t="s">
        <v>5221</v>
      </c>
      <c r="C4497" s="449" t="s">
        <v>2570</v>
      </c>
      <c r="D4497" s="450">
        <v>14.009999999999998</v>
      </c>
      <c r="E4497" s="450">
        <v>5.55</v>
      </c>
      <c r="F4497" s="450" t="s">
        <v>12530</v>
      </c>
    </row>
    <row r="4498" spans="1:6" ht="30" customHeight="1">
      <c r="A4498" s="447">
        <v>89351</v>
      </c>
      <c r="B4498" s="448" t="s">
        <v>19728</v>
      </c>
      <c r="C4498" s="449" t="s">
        <v>2570</v>
      </c>
      <c r="D4498" s="450">
        <v>16.310000000000002</v>
      </c>
      <c r="E4498" s="450">
        <v>5.54</v>
      </c>
      <c r="F4498" s="450" t="s">
        <v>12286</v>
      </c>
    </row>
    <row r="4499" spans="1:6" ht="30" customHeight="1">
      <c r="A4499" s="447">
        <v>89984</v>
      </c>
      <c r="B4499" s="448" t="s">
        <v>5222</v>
      </c>
      <c r="C4499" s="449" t="s">
        <v>2570</v>
      </c>
      <c r="D4499" s="450">
        <v>41.989999999999995</v>
      </c>
      <c r="E4499" s="450">
        <v>7.49</v>
      </c>
      <c r="F4499" s="450" t="s">
        <v>11454</v>
      </c>
    </row>
    <row r="4500" spans="1:6" ht="30" customHeight="1">
      <c r="A4500" s="447">
        <v>89985</v>
      </c>
      <c r="B4500" s="448" t="s">
        <v>5223</v>
      </c>
      <c r="C4500" s="449" t="s">
        <v>2570</v>
      </c>
      <c r="D4500" s="450">
        <v>43.3</v>
      </c>
      <c r="E4500" s="450">
        <v>7.49</v>
      </c>
      <c r="F4500" s="450" t="s">
        <v>16075</v>
      </c>
    </row>
    <row r="4501" spans="1:6" ht="30" customHeight="1">
      <c r="A4501" s="447">
        <v>86877</v>
      </c>
      <c r="B4501" s="448" t="s">
        <v>5224</v>
      </c>
      <c r="C4501" s="449" t="s">
        <v>2570</v>
      </c>
      <c r="D4501" s="450">
        <v>17.77</v>
      </c>
      <c r="E4501" s="450">
        <v>3.32</v>
      </c>
      <c r="F4501" s="450" t="s">
        <v>18640</v>
      </c>
    </row>
    <row r="4502" spans="1:6" ht="30" customHeight="1">
      <c r="A4502" s="447">
        <v>99635</v>
      </c>
      <c r="B4502" s="448" t="s">
        <v>19793</v>
      </c>
      <c r="C4502" s="449" t="s">
        <v>2570</v>
      </c>
      <c r="D4502" s="450">
        <v>192.92</v>
      </c>
      <c r="E4502" s="450">
        <v>21.8</v>
      </c>
      <c r="F4502" s="450" t="s">
        <v>19794</v>
      </c>
    </row>
    <row r="4503" spans="1:6" ht="15" customHeight="1">
      <c r="A4503" s="447" t="s">
        <v>1120</v>
      </c>
      <c r="B4503" s="448" t="s">
        <v>4771</v>
      </c>
      <c r="C4503" s="449" t="s">
        <v>2570</v>
      </c>
      <c r="D4503" s="450">
        <v>78.23</v>
      </c>
      <c r="E4503" s="450">
        <v>15.2</v>
      </c>
      <c r="F4503" s="450" t="s">
        <v>19725</v>
      </c>
    </row>
    <row r="4504" spans="1:6" ht="45" customHeight="1">
      <c r="A4504" s="447">
        <v>95248</v>
      </c>
      <c r="B4504" s="448" t="s">
        <v>4772</v>
      </c>
      <c r="C4504" s="449" t="s">
        <v>2570</v>
      </c>
      <c r="D4504" s="450">
        <v>33.159999999999997</v>
      </c>
      <c r="E4504" s="450">
        <v>21.49</v>
      </c>
      <c r="F4504" s="450" t="s">
        <v>12623</v>
      </c>
    </row>
    <row r="4505" spans="1:6" ht="45" customHeight="1">
      <c r="A4505" s="447">
        <v>95249</v>
      </c>
      <c r="B4505" s="448" t="s">
        <v>4773</v>
      </c>
      <c r="C4505" s="449" t="s">
        <v>2570</v>
      </c>
      <c r="D4505" s="450">
        <v>37.019999999999996</v>
      </c>
      <c r="E4505" s="450">
        <v>21.48</v>
      </c>
      <c r="F4505" s="450" t="s">
        <v>19757</v>
      </c>
    </row>
    <row r="4506" spans="1:6" ht="45" customHeight="1">
      <c r="A4506" s="447">
        <v>95250</v>
      </c>
      <c r="B4506" s="448" t="s">
        <v>4774</v>
      </c>
      <c r="C4506" s="449" t="s">
        <v>2570</v>
      </c>
      <c r="D4506" s="450">
        <v>47.109999999999992</v>
      </c>
      <c r="E4506" s="450">
        <v>21.46</v>
      </c>
      <c r="F4506" s="450" t="s">
        <v>19758</v>
      </c>
    </row>
    <row r="4507" spans="1:6" ht="45" customHeight="1">
      <c r="A4507" s="447">
        <v>95251</v>
      </c>
      <c r="B4507" s="448" t="s">
        <v>4775</v>
      </c>
      <c r="C4507" s="449" t="s">
        <v>2570</v>
      </c>
      <c r="D4507" s="450">
        <v>66.449999999999989</v>
      </c>
      <c r="E4507" s="450">
        <v>21.85</v>
      </c>
      <c r="F4507" s="450" t="s">
        <v>19759</v>
      </c>
    </row>
    <row r="4508" spans="1:6" ht="45" customHeight="1">
      <c r="A4508" s="447">
        <v>95252</v>
      </c>
      <c r="B4508" s="448" t="s">
        <v>4776</v>
      </c>
      <c r="C4508" s="449" t="s">
        <v>2570</v>
      </c>
      <c r="D4508" s="450">
        <v>78.33</v>
      </c>
      <c r="E4508" s="450">
        <v>21.84</v>
      </c>
      <c r="F4508" s="450" t="s">
        <v>19760</v>
      </c>
    </row>
    <row r="4509" spans="1:6" ht="45" customHeight="1">
      <c r="A4509" s="447">
        <v>95253</v>
      </c>
      <c r="B4509" s="448" t="s">
        <v>4777</v>
      </c>
      <c r="C4509" s="449" t="s">
        <v>2570</v>
      </c>
      <c r="D4509" s="450">
        <v>116.71000000000001</v>
      </c>
      <c r="E4509" s="450">
        <v>22.6</v>
      </c>
      <c r="F4509" s="450" t="s">
        <v>19761</v>
      </c>
    </row>
    <row r="4510" spans="1:6" ht="30" customHeight="1">
      <c r="A4510" s="447">
        <v>99619</v>
      </c>
      <c r="B4510" s="448" t="s">
        <v>19762</v>
      </c>
      <c r="C4510" s="449" t="s">
        <v>2570</v>
      </c>
      <c r="D4510" s="450">
        <v>66.36</v>
      </c>
      <c r="E4510" s="450">
        <v>5.51</v>
      </c>
      <c r="F4510" s="450" t="s">
        <v>19763</v>
      </c>
    </row>
    <row r="4511" spans="1:6" ht="30" customHeight="1">
      <c r="A4511" s="447">
        <v>99620</v>
      </c>
      <c r="B4511" s="448" t="s">
        <v>19764</v>
      </c>
      <c r="C4511" s="449" t="s">
        <v>2570</v>
      </c>
      <c r="D4511" s="450">
        <v>95.41</v>
      </c>
      <c r="E4511" s="450">
        <v>21.42</v>
      </c>
      <c r="F4511" s="450" t="s">
        <v>19765</v>
      </c>
    </row>
    <row r="4512" spans="1:6" ht="30" customHeight="1">
      <c r="A4512" s="447">
        <v>99621</v>
      </c>
      <c r="B4512" s="448" t="s">
        <v>19766</v>
      </c>
      <c r="C4512" s="449" t="s">
        <v>2570</v>
      </c>
      <c r="D4512" s="450">
        <v>138.99</v>
      </c>
      <c r="E4512" s="450">
        <v>21.81</v>
      </c>
      <c r="F4512" s="450" t="s">
        <v>19767</v>
      </c>
    </row>
    <row r="4513" spans="1:6" ht="30" customHeight="1">
      <c r="A4513" s="447">
        <v>99622</v>
      </c>
      <c r="B4513" s="448" t="s">
        <v>19768</v>
      </c>
      <c r="C4513" s="449" t="s">
        <v>2570</v>
      </c>
      <c r="D4513" s="450">
        <v>154.32</v>
      </c>
      <c r="E4513" s="450">
        <v>21.81</v>
      </c>
      <c r="F4513" s="450" t="s">
        <v>19769</v>
      </c>
    </row>
    <row r="4514" spans="1:6" ht="30" customHeight="1">
      <c r="A4514" s="447">
        <v>99623</v>
      </c>
      <c r="B4514" s="448" t="s">
        <v>19770</v>
      </c>
      <c r="C4514" s="449" t="s">
        <v>2570</v>
      </c>
      <c r="D4514" s="450">
        <v>213.29999999999998</v>
      </c>
      <c r="E4514" s="450">
        <v>22.59</v>
      </c>
      <c r="F4514" s="450" t="s">
        <v>19771</v>
      </c>
    </row>
    <row r="4515" spans="1:6" ht="30" customHeight="1">
      <c r="A4515" s="447">
        <v>99624</v>
      </c>
      <c r="B4515" s="448" t="s">
        <v>19772</v>
      </c>
      <c r="C4515" s="449" t="s">
        <v>2570</v>
      </c>
      <c r="D4515" s="450">
        <v>301.12</v>
      </c>
      <c r="E4515" s="450">
        <v>22.58</v>
      </c>
      <c r="F4515" s="450" t="s">
        <v>19773</v>
      </c>
    </row>
    <row r="4516" spans="1:6" ht="30" customHeight="1">
      <c r="A4516" s="447">
        <v>99625</v>
      </c>
      <c r="B4516" s="448" t="s">
        <v>19774</v>
      </c>
      <c r="C4516" s="449" t="s">
        <v>2570</v>
      </c>
      <c r="D4516" s="450">
        <v>412.96000000000004</v>
      </c>
      <c r="E4516" s="450">
        <v>23.39</v>
      </c>
      <c r="F4516" s="450" t="s">
        <v>19775</v>
      </c>
    </row>
    <row r="4517" spans="1:6" ht="30" customHeight="1">
      <c r="A4517" s="447">
        <v>99626</v>
      </c>
      <c r="B4517" s="448" t="s">
        <v>19776</v>
      </c>
      <c r="C4517" s="449" t="s">
        <v>2570</v>
      </c>
      <c r="D4517" s="450">
        <v>635.19000000000005</v>
      </c>
      <c r="E4517" s="450">
        <v>23.38</v>
      </c>
      <c r="F4517" s="450" t="s">
        <v>19777</v>
      </c>
    </row>
    <row r="4518" spans="1:6" ht="30" customHeight="1">
      <c r="A4518" s="447">
        <v>99627</v>
      </c>
      <c r="B4518" s="448" t="s">
        <v>19778</v>
      </c>
      <c r="C4518" s="449" t="s">
        <v>2570</v>
      </c>
      <c r="D4518" s="450">
        <v>47.019999999999996</v>
      </c>
      <c r="E4518" s="450">
        <v>21.87</v>
      </c>
      <c r="F4518" s="450" t="s">
        <v>19779</v>
      </c>
    </row>
    <row r="4519" spans="1:6" ht="30" customHeight="1">
      <c r="A4519" s="447">
        <v>99628</v>
      </c>
      <c r="B4519" s="448" t="s">
        <v>19780</v>
      </c>
      <c r="C4519" s="449" t="s">
        <v>2570</v>
      </c>
      <c r="D4519" s="450">
        <v>43.34</v>
      </c>
      <c r="E4519" s="450">
        <v>5.52</v>
      </c>
      <c r="F4519" s="450" t="s">
        <v>19781</v>
      </c>
    </row>
    <row r="4520" spans="1:6" ht="30" customHeight="1">
      <c r="A4520" s="447">
        <v>99629</v>
      </c>
      <c r="B4520" s="448" t="s">
        <v>19782</v>
      </c>
      <c r="C4520" s="449" t="s">
        <v>2570</v>
      </c>
      <c r="D4520" s="450">
        <v>53.16</v>
      </c>
      <c r="E4520" s="450">
        <v>21.45</v>
      </c>
      <c r="F4520" s="450" t="s">
        <v>19783</v>
      </c>
    </row>
    <row r="4521" spans="1:6" ht="30" customHeight="1">
      <c r="A4521" s="447">
        <v>99630</v>
      </c>
      <c r="B4521" s="448" t="s">
        <v>19784</v>
      </c>
      <c r="C4521" s="449" t="s">
        <v>2570</v>
      </c>
      <c r="D4521" s="450">
        <v>75.89</v>
      </c>
      <c r="E4521" s="450">
        <v>21.84</v>
      </c>
      <c r="F4521" s="450" t="s">
        <v>18783</v>
      </c>
    </row>
    <row r="4522" spans="1:6" ht="30" customHeight="1">
      <c r="A4522" s="447">
        <v>99631</v>
      </c>
      <c r="B4522" s="448" t="s">
        <v>19785</v>
      </c>
      <c r="C4522" s="449" t="s">
        <v>2570</v>
      </c>
      <c r="D4522" s="450">
        <v>86.15</v>
      </c>
      <c r="E4522" s="450">
        <v>21.83</v>
      </c>
      <c r="F4522" s="450" t="s">
        <v>19786</v>
      </c>
    </row>
    <row r="4523" spans="1:6" ht="30" customHeight="1">
      <c r="A4523" s="447">
        <v>99632</v>
      </c>
      <c r="B4523" s="448" t="s">
        <v>19787</v>
      </c>
      <c r="C4523" s="449" t="s">
        <v>2570</v>
      </c>
      <c r="D4523" s="450">
        <v>122.16</v>
      </c>
      <c r="E4523" s="450">
        <v>22.6</v>
      </c>
      <c r="F4523" s="450" t="s">
        <v>19788</v>
      </c>
    </row>
    <row r="4524" spans="1:6" ht="30" customHeight="1">
      <c r="A4524" s="447">
        <v>99633</v>
      </c>
      <c r="B4524" s="448" t="s">
        <v>19789</v>
      </c>
      <c r="C4524" s="449" t="s">
        <v>2570</v>
      </c>
      <c r="D4524" s="450">
        <v>257.02000000000004</v>
      </c>
      <c r="E4524" s="450">
        <v>23.4</v>
      </c>
      <c r="F4524" s="450" t="s">
        <v>19790</v>
      </c>
    </row>
    <row r="4525" spans="1:6" ht="30" customHeight="1">
      <c r="A4525" s="447">
        <v>99634</v>
      </c>
      <c r="B4525" s="448" t="s">
        <v>19791</v>
      </c>
      <c r="C4525" s="449" t="s">
        <v>2570</v>
      </c>
      <c r="D4525" s="450">
        <v>438.99</v>
      </c>
      <c r="E4525" s="450">
        <v>23.39</v>
      </c>
      <c r="F4525" s="450" t="s">
        <v>19792</v>
      </c>
    </row>
    <row r="4526" spans="1:6">
      <c r="A4526" s="442"/>
      <c r="B4526" s="446" t="s">
        <v>65</v>
      </c>
      <c r="C4526" s="444"/>
      <c r="D4526" s="445" t="s">
        <v>2587</v>
      </c>
      <c r="E4526" s="445" t="s">
        <v>2587</v>
      </c>
      <c r="F4526" s="445"/>
    </row>
    <row r="4527" spans="1:6">
      <c r="A4527" s="442"/>
      <c r="B4527" s="446" t="s">
        <v>25</v>
      </c>
      <c r="C4527" s="444"/>
      <c r="D4527" s="445" t="s">
        <v>2587</v>
      </c>
      <c r="E4527" s="445" t="s">
        <v>2587</v>
      </c>
      <c r="F4527" s="445"/>
    </row>
    <row r="4528" spans="1:6">
      <c r="A4528" s="442"/>
      <c r="B4528" s="443" t="s">
        <v>26</v>
      </c>
      <c r="C4528" s="444"/>
      <c r="D4528" s="445" t="s">
        <v>2587</v>
      </c>
      <c r="E4528" s="445" t="s">
        <v>2587</v>
      </c>
      <c r="F4528" s="445"/>
    </row>
    <row r="4529" spans="1:6">
      <c r="A4529" s="442"/>
      <c r="B4529" s="446" t="s">
        <v>27</v>
      </c>
      <c r="C4529" s="444"/>
      <c r="D4529" s="445" t="s">
        <v>2587</v>
      </c>
      <c r="E4529" s="445" t="s">
        <v>2587</v>
      </c>
      <c r="F4529" s="445"/>
    </row>
    <row r="4530" spans="1:6">
      <c r="A4530" s="442"/>
      <c r="B4530" s="446" t="s">
        <v>28</v>
      </c>
      <c r="C4530" s="444"/>
      <c r="D4530" s="445" t="s">
        <v>2587</v>
      </c>
      <c r="E4530" s="445" t="s">
        <v>2587</v>
      </c>
      <c r="F4530" s="445"/>
    </row>
    <row r="4531" spans="1:6">
      <c r="A4531" s="442"/>
      <c r="B4531" s="446" t="s">
        <v>2336</v>
      </c>
      <c r="C4531" s="444"/>
      <c r="D4531" s="445" t="s">
        <v>2587</v>
      </c>
      <c r="E4531" s="445" t="s">
        <v>2587</v>
      </c>
      <c r="F4531" s="445"/>
    </row>
    <row r="4532" spans="1:6" ht="15" customHeight="1">
      <c r="A4532" s="447" t="s">
        <v>2337</v>
      </c>
      <c r="B4532" s="448" t="s">
        <v>4778</v>
      </c>
      <c r="C4532" s="449" t="s">
        <v>2572</v>
      </c>
      <c r="D4532" s="450">
        <v>14.260000000000002</v>
      </c>
      <c r="E4532" s="450">
        <v>7.86</v>
      </c>
      <c r="F4532" s="450" t="s">
        <v>16012</v>
      </c>
    </row>
    <row r="4533" spans="1:6" ht="15" customHeight="1">
      <c r="A4533" s="447" t="s">
        <v>2909</v>
      </c>
      <c r="B4533" s="448" t="s">
        <v>4779</v>
      </c>
      <c r="C4533" s="449" t="s">
        <v>2572</v>
      </c>
      <c r="D4533" s="450">
        <v>39.629999999999995</v>
      </c>
      <c r="E4533" s="450">
        <v>23.55</v>
      </c>
      <c r="F4533" s="450" t="s">
        <v>16330</v>
      </c>
    </row>
    <row r="4534" spans="1:6">
      <c r="A4534" s="442"/>
      <c r="B4534" s="446" t="s">
        <v>2906</v>
      </c>
      <c r="C4534" s="444"/>
      <c r="D4534" s="445" t="s">
        <v>2587</v>
      </c>
      <c r="E4534" s="445" t="s">
        <v>2587</v>
      </c>
      <c r="F4534" s="445"/>
    </row>
    <row r="4535" spans="1:6" ht="45" customHeight="1">
      <c r="A4535" s="447">
        <v>83658</v>
      </c>
      <c r="B4535" s="448" t="s">
        <v>4780</v>
      </c>
      <c r="C4535" s="449" t="s">
        <v>2572</v>
      </c>
      <c r="D4535" s="450">
        <v>85.97</v>
      </c>
      <c r="E4535" s="450">
        <v>69.09</v>
      </c>
      <c r="F4535" s="450" t="s">
        <v>16339</v>
      </c>
    </row>
    <row r="4536" spans="1:6">
      <c r="A4536" s="442"/>
      <c r="B4536" s="446" t="s">
        <v>2907</v>
      </c>
      <c r="C4536" s="444"/>
      <c r="D4536" s="445" t="s">
        <v>2587</v>
      </c>
      <c r="E4536" s="445" t="s">
        <v>2587</v>
      </c>
      <c r="F4536" s="445"/>
    </row>
    <row r="4537" spans="1:6" ht="15" customHeight="1">
      <c r="A4537" s="447" t="s">
        <v>2908</v>
      </c>
      <c r="B4537" s="448" t="s">
        <v>4781</v>
      </c>
      <c r="C4537" s="449" t="s">
        <v>2572</v>
      </c>
      <c r="D4537" s="450">
        <v>13.389999999999999</v>
      </c>
      <c r="E4537" s="450">
        <v>11.97</v>
      </c>
      <c r="F4537" s="450" t="s">
        <v>16331</v>
      </c>
    </row>
    <row r="4538" spans="1:6" ht="15" customHeight="1">
      <c r="A4538" s="447" t="s">
        <v>3005</v>
      </c>
      <c r="B4538" s="448" t="s">
        <v>4782</v>
      </c>
      <c r="C4538" s="449" t="s">
        <v>2568</v>
      </c>
      <c r="D4538" s="450">
        <v>71.709999999999994</v>
      </c>
      <c r="E4538" s="450">
        <v>14.87</v>
      </c>
      <c r="F4538" s="450" t="s">
        <v>16333</v>
      </c>
    </row>
    <row r="4539" spans="1:6" ht="15" customHeight="1">
      <c r="A4539" s="447" t="s">
        <v>3006</v>
      </c>
      <c r="B4539" s="448" t="s">
        <v>4783</v>
      </c>
      <c r="C4539" s="449" t="s">
        <v>2568</v>
      </c>
      <c r="D4539" s="450">
        <v>62.39</v>
      </c>
      <c r="E4539" s="450">
        <v>22.88</v>
      </c>
      <c r="F4539" s="450" t="s">
        <v>16334</v>
      </c>
    </row>
    <row r="4540" spans="1:6" ht="15" customHeight="1">
      <c r="A4540" s="447" t="s">
        <v>3007</v>
      </c>
      <c r="B4540" s="448" t="s">
        <v>4784</v>
      </c>
      <c r="C4540" s="449" t="s">
        <v>2568</v>
      </c>
      <c r="D4540" s="450">
        <v>38.25</v>
      </c>
      <c r="E4540" s="450">
        <v>14.89</v>
      </c>
      <c r="F4540" s="450" t="s">
        <v>13091</v>
      </c>
    </row>
    <row r="4541" spans="1:6" ht="15" customHeight="1">
      <c r="A4541" s="447">
        <v>83667</v>
      </c>
      <c r="B4541" s="448" t="s">
        <v>4785</v>
      </c>
      <c r="C4541" s="449" t="s">
        <v>2568</v>
      </c>
      <c r="D4541" s="450">
        <v>72.41</v>
      </c>
      <c r="E4541" s="450">
        <v>28.05</v>
      </c>
      <c r="F4541" s="450" t="s">
        <v>16342</v>
      </c>
    </row>
    <row r="4542" spans="1:6" ht="15" customHeight="1">
      <c r="A4542" s="447" t="s">
        <v>3008</v>
      </c>
      <c r="B4542" s="448" t="s">
        <v>1960</v>
      </c>
      <c r="C4542" s="449" t="s">
        <v>2568</v>
      </c>
      <c r="D4542" s="450">
        <v>62.790000000000006</v>
      </c>
      <c r="E4542" s="450">
        <v>28.61</v>
      </c>
      <c r="F4542" s="450" t="s">
        <v>16335</v>
      </c>
    </row>
    <row r="4543" spans="1:6" ht="15" customHeight="1">
      <c r="A4543" s="447">
        <v>83668</v>
      </c>
      <c r="B4543" s="448" t="s">
        <v>1961</v>
      </c>
      <c r="C4543" s="449" t="s">
        <v>2568</v>
      </c>
      <c r="D4543" s="450">
        <v>62.510000000000005</v>
      </c>
      <c r="E4543" s="450">
        <v>28.05</v>
      </c>
      <c r="F4543" s="450" t="s">
        <v>16343</v>
      </c>
    </row>
    <row r="4544" spans="1:6" ht="15" customHeight="1">
      <c r="A4544" s="447">
        <v>83662</v>
      </c>
      <c r="B4544" s="448" t="s">
        <v>4786</v>
      </c>
      <c r="C4544" s="449" t="s">
        <v>2568</v>
      </c>
      <c r="D4544" s="450">
        <v>56.99</v>
      </c>
      <c r="E4544" s="450">
        <v>26.6</v>
      </c>
      <c r="F4544" s="450" t="s">
        <v>16003</v>
      </c>
    </row>
    <row r="4545" spans="1:6" ht="15" customHeight="1">
      <c r="A4545" s="447">
        <v>83682</v>
      </c>
      <c r="B4545" s="448" t="s">
        <v>1962</v>
      </c>
      <c r="C4545" s="449" t="s">
        <v>2568</v>
      </c>
      <c r="D4545" s="450">
        <v>62.790000000000006</v>
      </c>
      <c r="E4545" s="450">
        <v>28.61</v>
      </c>
      <c r="F4545" s="450" t="s">
        <v>16335</v>
      </c>
    </row>
    <row r="4546" spans="1:6" ht="15" customHeight="1">
      <c r="A4546" s="447">
        <v>83683</v>
      </c>
      <c r="B4546" s="448" t="s">
        <v>1963</v>
      </c>
      <c r="C4546" s="449" t="s">
        <v>2568</v>
      </c>
      <c r="D4546" s="450">
        <v>67.259999999999991</v>
      </c>
      <c r="E4546" s="450">
        <v>34.32</v>
      </c>
      <c r="F4546" s="450" t="s">
        <v>16351</v>
      </c>
    </row>
    <row r="4547" spans="1:6">
      <c r="A4547" s="442"/>
      <c r="B4547" s="446" t="s">
        <v>29</v>
      </c>
      <c r="C4547" s="444"/>
      <c r="D4547" s="445" t="s">
        <v>2587</v>
      </c>
      <c r="E4547" s="445" t="s">
        <v>2587</v>
      </c>
      <c r="F4547" s="445"/>
    </row>
    <row r="4548" spans="1:6" ht="15" customHeight="1">
      <c r="A4548" s="447" t="s">
        <v>1206</v>
      </c>
      <c r="B4548" s="448" t="s">
        <v>4787</v>
      </c>
      <c r="C4548" s="449" t="s">
        <v>2573</v>
      </c>
      <c r="D4548" s="450">
        <v>4.04</v>
      </c>
      <c r="E4548" s="450">
        <v>0.22</v>
      </c>
      <c r="F4548" s="450" t="s">
        <v>16332</v>
      </c>
    </row>
    <row r="4549" spans="1:6" ht="15" customHeight="1">
      <c r="A4549" s="447" t="s">
        <v>1207</v>
      </c>
      <c r="B4549" s="448" t="s">
        <v>4788</v>
      </c>
      <c r="C4549" s="449" t="s">
        <v>2573</v>
      </c>
      <c r="D4549" s="450">
        <v>8</v>
      </c>
      <c r="E4549" s="450">
        <v>0.22</v>
      </c>
      <c r="F4549" s="450" t="s">
        <v>13403</v>
      </c>
    </row>
    <row r="4550" spans="1:6" ht="15" customHeight="1">
      <c r="A4550" s="447">
        <v>83739</v>
      </c>
      <c r="B4550" s="448" t="s">
        <v>4789</v>
      </c>
      <c r="C4550" s="449" t="s">
        <v>2573</v>
      </c>
      <c r="D4550" s="450">
        <v>4.22</v>
      </c>
      <c r="E4550" s="450">
        <v>0.33</v>
      </c>
      <c r="F4550" s="450" t="s">
        <v>12013</v>
      </c>
    </row>
    <row r="4551" spans="1:6" ht="15" customHeight="1">
      <c r="A4551" s="447">
        <v>83665</v>
      </c>
      <c r="B4551" s="448" t="s">
        <v>4790</v>
      </c>
      <c r="C4551" s="449" t="s">
        <v>2573</v>
      </c>
      <c r="D4551" s="450">
        <v>5.21</v>
      </c>
      <c r="E4551" s="450">
        <v>0.33</v>
      </c>
      <c r="F4551" s="450" t="s">
        <v>16195</v>
      </c>
    </row>
    <row r="4552" spans="1:6" ht="15" customHeight="1">
      <c r="A4552" s="447">
        <v>83669</v>
      </c>
      <c r="B4552" s="448" t="s">
        <v>4791</v>
      </c>
      <c r="C4552" s="449" t="s">
        <v>2573</v>
      </c>
      <c r="D4552" s="450">
        <v>6.22</v>
      </c>
      <c r="E4552" s="450">
        <v>0.33</v>
      </c>
      <c r="F4552" s="450" t="s">
        <v>16344</v>
      </c>
    </row>
    <row r="4553" spans="1:6" ht="15" customHeight="1">
      <c r="A4553" s="447">
        <v>83729</v>
      </c>
      <c r="B4553" s="448" t="s">
        <v>4792</v>
      </c>
      <c r="C4553" s="449" t="s">
        <v>2573</v>
      </c>
      <c r="D4553" s="450">
        <v>12.35</v>
      </c>
      <c r="E4553" s="450">
        <v>0.33</v>
      </c>
      <c r="F4553" s="450" t="s">
        <v>16352</v>
      </c>
    </row>
    <row r="4554" spans="1:6" ht="30" customHeight="1">
      <c r="A4554" s="447">
        <v>83656</v>
      </c>
      <c r="B4554" s="448" t="s">
        <v>4793</v>
      </c>
      <c r="C4554" s="449" t="s">
        <v>2573</v>
      </c>
      <c r="D4554" s="450">
        <v>26.55</v>
      </c>
      <c r="E4554" s="450">
        <v>1.7</v>
      </c>
      <c r="F4554" s="450" t="s">
        <v>14901</v>
      </c>
    </row>
    <row r="4555" spans="1:6" ht="15" customHeight="1">
      <c r="A4555" s="447">
        <v>92123</v>
      </c>
      <c r="B4555" s="448" t="s">
        <v>4794</v>
      </c>
      <c r="C4555" s="449" t="s">
        <v>2568</v>
      </c>
      <c r="D4555" s="450">
        <v>19.39</v>
      </c>
      <c r="E4555" s="450">
        <v>17.670000000000002</v>
      </c>
      <c r="F4555" s="450" t="s">
        <v>20721</v>
      </c>
    </row>
    <row r="4556" spans="1:6">
      <c r="A4556" s="442"/>
      <c r="B4556" s="446" t="s">
        <v>1306</v>
      </c>
      <c r="C4556" s="444"/>
      <c r="D4556" s="445" t="s">
        <v>2587</v>
      </c>
      <c r="E4556" s="445" t="s">
        <v>2587</v>
      </c>
      <c r="F4556" s="445"/>
    </row>
    <row r="4557" spans="1:6" ht="15" customHeight="1">
      <c r="A4557" s="447" t="s">
        <v>1307</v>
      </c>
      <c r="B4557" s="448" t="s">
        <v>4795</v>
      </c>
      <c r="C4557" s="449" t="s">
        <v>2572</v>
      </c>
      <c r="D4557" s="450">
        <v>19.090000000000003</v>
      </c>
      <c r="E4557" s="450">
        <v>9.5299999999999994</v>
      </c>
      <c r="F4557" s="450" t="s">
        <v>11577</v>
      </c>
    </row>
    <row r="4558" spans="1:6" ht="15" customHeight="1">
      <c r="A4558" s="447">
        <v>83651</v>
      </c>
      <c r="B4558" s="448" t="s">
        <v>4804</v>
      </c>
      <c r="C4558" s="449" t="s">
        <v>2572</v>
      </c>
      <c r="D4558" s="450">
        <v>19.320000000000004</v>
      </c>
      <c r="E4558" s="450">
        <v>14.45</v>
      </c>
      <c r="F4558" s="450" t="s">
        <v>13948</v>
      </c>
    </row>
    <row r="4559" spans="1:6" ht="30" customHeight="1">
      <c r="A4559" s="447" t="s">
        <v>1308</v>
      </c>
      <c r="B4559" s="448" t="s">
        <v>4796</v>
      </c>
      <c r="C4559" s="449" t="s">
        <v>2572</v>
      </c>
      <c r="D4559" s="450">
        <v>34.870000000000005</v>
      </c>
      <c r="E4559" s="450">
        <v>12.41</v>
      </c>
      <c r="F4559" s="450" t="s">
        <v>14287</v>
      </c>
    </row>
    <row r="4560" spans="1:6" ht="30" customHeight="1">
      <c r="A4560" s="447" t="s">
        <v>1309</v>
      </c>
      <c r="B4560" s="448" t="s">
        <v>4797</v>
      </c>
      <c r="C4560" s="449" t="s">
        <v>2572</v>
      </c>
      <c r="D4560" s="450">
        <v>32.03</v>
      </c>
      <c r="E4560" s="450">
        <v>9.4499999999999993</v>
      </c>
      <c r="F4560" s="450" t="s">
        <v>16308</v>
      </c>
    </row>
    <row r="4561" spans="1:6" ht="30" customHeight="1">
      <c r="A4561" s="447" t="s">
        <v>1310</v>
      </c>
      <c r="B4561" s="448" t="s">
        <v>4798</v>
      </c>
      <c r="C4561" s="449" t="s">
        <v>2572</v>
      </c>
      <c r="D4561" s="450">
        <v>51</v>
      </c>
      <c r="E4561" s="450">
        <v>9.44</v>
      </c>
      <c r="F4561" s="450" t="s">
        <v>16338</v>
      </c>
    </row>
    <row r="4562" spans="1:6" ht="15" customHeight="1">
      <c r="A4562" s="447">
        <v>83670</v>
      </c>
      <c r="B4562" s="448" t="s">
        <v>4799</v>
      </c>
      <c r="C4562" s="449" t="s">
        <v>2572</v>
      </c>
      <c r="D4562" s="450">
        <v>20.45</v>
      </c>
      <c r="E4562" s="450">
        <v>28.84</v>
      </c>
      <c r="F4562" s="450" t="s">
        <v>16345</v>
      </c>
    </row>
    <row r="4563" spans="1:6" ht="15" customHeight="1">
      <c r="A4563" s="447">
        <v>83671</v>
      </c>
      <c r="B4563" s="448" t="s">
        <v>4800</v>
      </c>
      <c r="C4563" s="449" t="s">
        <v>2572</v>
      </c>
      <c r="D4563" s="450">
        <v>22.2</v>
      </c>
      <c r="E4563" s="450">
        <v>30.59</v>
      </c>
      <c r="F4563" s="450" t="s">
        <v>16346</v>
      </c>
    </row>
    <row r="4564" spans="1:6" ht="30" customHeight="1">
      <c r="A4564" s="447">
        <v>83679</v>
      </c>
      <c r="B4564" s="448" t="s">
        <v>4801</v>
      </c>
      <c r="C4564" s="449" t="s">
        <v>2572</v>
      </c>
      <c r="D4564" s="450">
        <v>8.0499999999999989</v>
      </c>
      <c r="E4564" s="450">
        <v>5.74</v>
      </c>
      <c r="F4564" s="450" t="s">
        <v>11349</v>
      </c>
    </row>
    <row r="4565" spans="1:6" ht="30" customHeight="1">
      <c r="A4565" s="447">
        <v>83680</v>
      </c>
      <c r="B4565" s="448" t="s">
        <v>4802</v>
      </c>
      <c r="C4565" s="449" t="s">
        <v>2572</v>
      </c>
      <c r="D4565" s="450">
        <v>10.499999999999998</v>
      </c>
      <c r="E4565" s="450">
        <v>5.74</v>
      </c>
      <c r="F4565" s="450" t="s">
        <v>12149</v>
      </c>
    </row>
    <row r="4566" spans="1:6" ht="30" customHeight="1">
      <c r="A4566" s="447">
        <v>83681</v>
      </c>
      <c r="B4566" s="448" t="s">
        <v>4803</v>
      </c>
      <c r="C4566" s="449" t="s">
        <v>2572</v>
      </c>
      <c r="D4566" s="450">
        <v>11.59</v>
      </c>
      <c r="E4566" s="450">
        <v>5.73</v>
      </c>
      <c r="F4566" s="450" t="s">
        <v>12479</v>
      </c>
    </row>
    <row r="4567" spans="1:6">
      <c r="A4567" s="442"/>
      <c r="B4567" s="446" t="s">
        <v>1311</v>
      </c>
      <c r="C4567" s="444"/>
      <c r="D4567" s="445" t="s">
        <v>2587</v>
      </c>
      <c r="E4567" s="445" t="s">
        <v>2587</v>
      </c>
      <c r="F4567" s="445"/>
    </row>
    <row r="4568" spans="1:6">
      <c r="A4568" s="442"/>
      <c r="B4568" s="446" t="s">
        <v>1312</v>
      </c>
      <c r="C4568" s="444"/>
      <c r="D4568" s="445" t="s">
        <v>2587</v>
      </c>
      <c r="E4568" s="445" t="s">
        <v>2587</v>
      </c>
      <c r="F4568" s="445"/>
    </row>
    <row r="4569" spans="1:6" ht="30" customHeight="1">
      <c r="A4569" s="447" t="s">
        <v>1313</v>
      </c>
      <c r="B4569" s="448" t="s">
        <v>5250</v>
      </c>
      <c r="C4569" s="449" t="s">
        <v>2572</v>
      </c>
      <c r="D4569" s="450">
        <v>41.42</v>
      </c>
      <c r="E4569" s="450">
        <v>9.44</v>
      </c>
      <c r="F4569" s="450" t="s">
        <v>16337</v>
      </c>
    </row>
    <row r="4570" spans="1:6" ht="15" customHeight="1">
      <c r="A4570" s="447">
        <v>83661</v>
      </c>
      <c r="B4570" s="448" t="s">
        <v>5251</v>
      </c>
      <c r="C4570" s="449" t="s">
        <v>2572</v>
      </c>
      <c r="D4570" s="450">
        <v>62.01</v>
      </c>
      <c r="E4570" s="450">
        <v>30.29</v>
      </c>
      <c r="F4570" s="450" t="s">
        <v>16340</v>
      </c>
    </row>
    <row r="4571" spans="1:6" ht="30" customHeight="1">
      <c r="A4571" s="447">
        <v>83664</v>
      </c>
      <c r="B4571" s="448" t="s">
        <v>5252</v>
      </c>
      <c r="C4571" s="449" t="s">
        <v>2572</v>
      </c>
      <c r="D4571" s="450">
        <v>37.35</v>
      </c>
      <c r="E4571" s="450">
        <v>15.01</v>
      </c>
      <c r="F4571" s="450" t="s">
        <v>16341</v>
      </c>
    </row>
    <row r="4572" spans="1:6">
      <c r="A4572" s="442"/>
      <c r="B4572" s="446" t="s">
        <v>30</v>
      </c>
      <c r="C4572" s="444"/>
      <c r="D4572" s="445" t="s">
        <v>2587</v>
      </c>
      <c r="E4572" s="445" t="s">
        <v>2587</v>
      </c>
      <c r="F4572" s="445"/>
    </row>
    <row r="4573" spans="1:6" ht="30" customHeight="1">
      <c r="A4573" s="447">
        <v>83675</v>
      </c>
      <c r="B4573" s="448" t="s">
        <v>5253</v>
      </c>
      <c r="C4573" s="449" t="s">
        <v>2572</v>
      </c>
      <c r="D4573" s="450">
        <v>37.410000000000004</v>
      </c>
      <c r="E4573" s="450">
        <v>46.07</v>
      </c>
      <c r="F4573" s="450" t="s">
        <v>16347</v>
      </c>
    </row>
    <row r="4574" spans="1:6" ht="30" customHeight="1">
      <c r="A4574" s="447">
        <v>83676</v>
      </c>
      <c r="B4574" s="448" t="s">
        <v>5254</v>
      </c>
      <c r="C4574" s="449" t="s">
        <v>2572</v>
      </c>
      <c r="D4574" s="450">
        <v>45.949999999999996</v>
      </c>
      <c r="E4574" s="450">
        <v>57.15</v>
      </c>
      <c r="F4574" s="450" t="s">
        <v>16348</v>
      </c>
    </row>
    <row r="4575" spans="1:6" ht="30" customHeight="1">
      <c r="A4575" s="447">
        <v>83677</v>
      </c>
      <c r="B4575" s="448" t="s">
        <v>4461</v>
      </c>
      <c r="C4575" s="449" t="s">
        <v>2572</v>
      </c>
      <c r="D4575" s="450">
        <v>58.290000000000006</v>
      </c>
      <c r="E4575" s="450">
        <v>69.8</v>
      </c>
      <c r="F4575" s="450" t="s">
        <v>16349</v>
      </c>
    </row>
    <row r="4576" spans="1:6" ht="30" customHeight="1">
      <c r="A4576" s="447">
        <v>83678</v>
      </c>
      <c r="B4576" s="448" t="s">
        <v>4462</v>
      </c>
      <c r="C4576" s="449" t="s">
        <v>2572</v>
      </c>
      <c r="D4576" s="450">
        <v>76.97</v>
      </c>
      <c r="E4576" s="450">
        <v>84.59</v>
      </c>
      <c r="F4576" s="450" t="s">
        <v>16350</v>
      </c>
    </row>
    <row r="4577" spans="1:6" ht="30" customHeight="1">
      <c r="A4577" s="447">
        <v>72978</v>
      </c>
      <c r="B4577" s="448" t="s">
        <v>4317</v>
      </c>
      <c r="C4577" s="449" t="s">
        <v>2572</v>
      </c>
      <c r="D4577" s="450">
        <v>1.62</v>
      </c>
      <c r="E4577" s="450">
        <v>3.96</v>
      </c>
      <c r="F4577" s="450" t="s">
        <v>11906</v>
      </c>
    </row>
    <row r="4578" spans="1:6" ht="30" customHeight="1">
      <c r="A4578" s="447">
        <v>72979</v>
      </c>
      <c r="B4578" s="448" t="s">
        <v>4318</v>
      </c>
      <c r="C4578" s="449" t="s">
        <v>2573</v>
      </c>
      <c r="D4578" s="450">
        <v>3.1500000000000004</v>
      </c>
      <c r="E4578" s="450">
        <v>7.51</v>
      </c>
      <c r="F4578" s="450" t="s">
        <v>20189</v>
      </c>
    </row>
    <row r="4579" spans="1:6" ht="15" customHeight="1">
      <c r="A4579" s="447">
        <v>88549</v>
      </c>
      <c r="B4579" s="448" t="s">
        <v>4890</v>
      </c>
      <c r="C4579" s="449" t="s">
        <v>2568</v>
      </c>
      <c r="D4579" s="450">
        <v>52.570000000000007</v>
      </c>
      <c r="E4579" s="450">
        <v>11.44</v>
      </c>
      <c r="F4579" s="450" t="s">
        <v>20004</v>
      </c>
    </row>
    <row r="4580" spans="1:6" ht="15" customHeight="1">
      <c r="A4580" s="447">
        <v>88549</v>
      </c>
      <c r="B4580" s="448" t="s">
        <v>4890</v>
      </c>
      <c r="C4580" s="449" t="s">
        <v>2568</v>
      </c>
      <c r="D4580" s="450">
        <v>52.570000000000007</v>
      </c>
      <c r="E4580" s="450">
        <v>11.44</v>
      </c>
      <c r="F4580" s="450" t="s">
        <v>20004</v>
      </c>
    </row>
    <row r="4581" spans="1:6" ht="30" customHeight="1">
      <c r="A4581" s="447">
        <v>83626</v>
      </c>
      <c r="B4581" s="448" t="s">
        <v>1981</v>
      </c>
      <c r="C4581" s="449" t="s">
        <v>2572</v>
      </c>
      <c r="D4581" s="450">
        <v>123.64</v>
      </c>
      <c r="E4581" s="450">
        <v>1.83</v>
      </c>
      <c r="F4581" s="450" t="s">
        <v>15701</v>
      </c>
    </row>
    <row r="4582" spans="1:6" ht="30" customHeight="1">
      <c r="A4582" s="447">
        <v>83624</v>
      </c>
      <c r="B4582" s="448" t="s">
        <v>1980</v>
      </c>
      <c r="C4582" s="449" t="s">
        <v>2572</v>
      </c>
      <c r="D4582" s="450">
        <v>156.88999999999999</v>
      </c>
      <c r="E4582" s="450">
        <v>1.83</v>
      </c>
      <c r="F4582" s="450" t="s">
        <v>15700</v>
      </c>
    </row>
    <row r="4583" spans="1:6" ht="30" customHeight="1">
      <c r="A4583" s="447">
        <v>83623</v>
      </c>
      <c r="B4583" s="448" t="s">
        <v>1979</v>
      </c>
      <c r="C4583" s="449" t="s">
        <v>2572</v>
      </c>
      <c r="D4583" s="450">
        <v>223.39999999999998</v>
      </c>
      <c r="E4583" s="450">
        <v>1.83</v>
      </c>
      <c r="F4583" s="450" t="s">
        <v>15699</v>
      </c>
    </row>
    <row r="4584" spans="1:6" ht="30" customHeight="1">
      <c r="A4584" s="447">
        <v>83716</v>
      </c>
      <c r="B4584" s="448" t="s">
        <v>1727</v>
      </c>
      <c r="C4584" s="449" t="s">
        <v>2570</v>
      </c>
      <c r="D4584" s="450">
        <v>251.98999999999998</v>
      </c>
      <c r="E4584" s="450">
        <v>72.349999999999994</v>
      </c>
      <c r="F4584" s="450" t="s">
        <v>16458</v>
      </c>
    </row>
    <row r="4585" spans="1:6" ht="15" customHeight="1">
      <c r="A4585" s="447">
        <v>73660</v>
      </c>
      <c r="B4585" s="448" t="s">
        <v>757</v>
      </c>
      <c r="C4585" s="449" t="s">
        <v>2573</v>
      </c>
      <c r="D4585" s="450">
        <v>40.080000000000005</v>
      </c>
      <c r="E4585" s="450">
        <v>31.54</v>
      </c>
      <c r="F4585" s="450" t="s">
        <v>19868</v>
      </c>
    </row>
    <row r="4586" spans="1:6" ht="45" customHeight="1">
      <c r="A4586" s="447" t="s">
        <v>2327</v>
      </c>
      <c r="B4586" s="448" t="s">
        <v>4693</v>
      </c>
      <c r="C4586" s="449" t="s">
        <v>2573</v>
      </c>
      <c r="D4586" s="450">
        <v>18</v>
      </c>
      <c r="E4586" s="450">
        <v>21.42</v>
      </c>
      <c r="F4586" s="450" t="s">
        <v>17324</v>
      </c>
    </row>
    <row r="4587" spans="1:6" ht="45" customHeight="1">
      <c r="A4587" s="447" t="s">
        <v>2326</v>
      </c>
      <c r="B4587" s="448" t="s">
        <v>4692</v>
      </c>
      <c r="C4587" s="449" t="s">
        <v>2573</v>
      </c>
      <c r="D4587" s="450">
        <v>31.05</v>
      </c>
      <c r="E4587" s="450">
        <v>20.440000000000001</v>
      </c>
      <c r="F4587" s="450" t="s">
        <v>14637</v>
      </c>
    </row>
    <row r="4588" spans="1:6" ht="30" customHeight="1">
      <c r="A4588" s="447">
        <v>72191</v>
      </c>
      <c r="B4588" s="448" t="s">
        <v>5503</v>
      </c>
      <c r="C4588" s="449" t="s">
        <v>2573</v>
      </c>
      <c r="D4588" s="450">
        <v>29.089999999999996</v>
      </c>
      <c r="E4588" s="450">
        <v>50.51</v>
      </c>
      <c r="F4588" s="450" t="s">
        <v>14988</v>
      </c>
    </row>
    <row r="4589" spans="1:6" ht="45" customHeight="1">
      <c r="A4589" s="447">
        <v>83627</v>
      </c>
      <c r="B4589" s="448" t="s">
        <v>5295</v>
      </c>
      <c r="C4589" s="449" t="s">
        <v>2570</v>
      </c>
      <c r="D4589" s="450">
        <v>385.67</v>
      </c>
      <c r="E4589" s="450">
        <v>55.56</v>
      </c>
      <c r="F4589" s="450" t="s">
        <v>15702</v>
      </c>
    </row>
    <row r="4590" spans="1:6" ht="45" customHeight="1">
      <c r="A4590" s="447">
        <v>95570</v>
      </c>
      <c r="B4590" s="448" t="s">
        <v>4146</v>
      </c>
      <c r="C4590" s="449" t="s">
        <v>2572</v>
      </c>
      <c r="D4590" s="450">
        <v>38.849999999999994</v>
      </c>
      <c r="E4590" s="450">
        <v>17.37</v>
      </c>
      <c r="F4590" s="450" t="s">
        <v>15694</v>
      </c>
    </row>
    <row r="4591" spans="1:6" ht="45" customHeight="1">
      <c r="A4591" s="447">
        <v>95567</v>
      </c>
      <c r="B4591" s="448" t="s">
        <v>4463</v>
      </c>
      <c r="C4591" s="449" t="s">
        <v>2572</v>
      </c>
      <c r="D4591" s="450">
        <v>35.89</v>
      </c>
      <c r="E4591" s="450">
        <v>14.51</v>
      </c>
      <c r="F4591" s="450" t="s">
        <v>15691</v>
      </c>
    </row>
    <row r="4592" spans="1:6" ht="45" customHeight="1">
      <c r="A4592" s="447">
        <v>95571</v>
      </c>
      <c r="B4592" s="448" t="s">
        <v>4147</v>
      </c>
      <c r="C4592" s="449" t="s">
        <v>2572</v>
      </c>
      <c r="D4592" s="450">
        <v>50.69</v>
      </c>
      <c r="E4592" s="450">
        <v>22.11</v>
      </c>
      <c r="F4592" s="450" t="s">
        <v>15695</v>
      </c>
    </row>
    <row r="4593" spans="1:6" ht="45" customHeight="1">
      <c r="A4593" s="447">
        <v>95568</v>
      </c>
      <c r="B4593" s="448" t="s">
        <v>4466</v>
      </c>
      <c r="C4593" s="449" t="s">
        <v>2572</v>
      </c>
      <c r="D4593" s="450">
        <v>46.89</v>
      </c>
      <c r="E4593" s="450">
        <v>18.48</v>
      </c>
      <c r="F4593" s="450" t="s">
        <v>15692</v>
      </c>
    </row>
    <row r="4594" spans="1:6" ht="45" customHeight="1">
      <c r="A4594" s="447">
        <v>95572</v>
      </c>
      <c r="B4594" s="448" t="s">
        <v>4148</v>
      </c>
      <c r="C4594" s="449" t="s">
        <v>2572</v>
      </c>
      <c r="D4594" s="450">
        <v>68.16</v>
      </c>
      <c r="E4594" s="450">
        <v>26.83</v>
      </c>
      <c r="F4594" s="450" t="s">
        <v>15696</v>
      </c>
    </row>
    <row r="4595" spans="1:6" ht="45" customHeight="1">
      <c r="A4595" s="447">
        <v>95569</v>
      </c>
      <c r="B4595" s="448" t="s">
        <v>4145</v>
      </c>
      <c r="C4595" s="449" t="s">
        <v>2572</v>
      </c>
      <c r="D4595" s="450">
        <v>63.360000000000007</v>
      </c>
      <c r="E4595" s="450">
        <v>22.43</v>
      </c>
      <c r="F4595" s="450" t="s">
        <v>15693</v>
      </c>
    </row>
    <row r="4596" spans="1:6" ht="45" customHeight="1">
      <c r="A4596" s="447">
        <v>92219</v>
      </c>
      <c r="B4596" s="448" t="s">
        <v>4168</v>
      </c>
      <c r="C4596" s="449" t="s">
        <v>2572</v>
      </c>
      <c r="D4596" s="450">
        <v>75.660000000000011</v>
      </c>
      <c r="E4596" s="450">
        <v>20.49</v>
      </c>
      <c r="F4596" s="450" t="s">
        <v>15661</v>
      </c>
    </row>
    <row r="4597" spans="1:6" ht="45" customHeight="1">
      <c r="A4597" s="447">
        <v>92210</v>
      </c>
      <c r="B4597" s="448" t="s">
        <v>4161</v>
      </c>
      <c r="C4597" s="449" t="s">
        <v>2572</v>
      </c>
      <c r="D4597" s="450">
        <v>71.87</v>
      </c>
      <c r="E4597" s="450">
        <v>17.11</v>
      </c>
      <c r="F4597" s="450" t="s">
        <v>15655</v>
      </c>
    </row>
    <row r="4598" spans="1:6" ht="45" customHeight="1">
      <c r="A4598" s="447">
        <v>92220</v>
      </c>
      <c r="B4598" s="448" t="s">
        <v>4169</v>
      </c>
      <c r="C4598" s="449" t="s">
        <v>2572</v>
      </c>
      <c r="D4598" s="450">
        <v>97.64</v>
      </c>
      <c r="E4598" s="450">
        <v>24.88</v>
      </c>
      <c r="F4598" s="450" t="s">
        <v>15662</v>
      </c>
    </row>
    <row r="4599" spans="1:6" ht="45" customHeight="1">
      <c r="A4599" s="447">
        <v>92226</v>
      </c>
      <c r="B4599" s="448" t="s">
        <v>4540</v>
      </c>
      <c r="C4599" s="449" t="s">
        <v>2572</v>
      </c>
      <c r="D4599" s="450">
        <v>259.39</v>
      </c>
      <c r="E4599" s="450">
        <v>48.89</v>
      </c>
      <c r="F4599" s="450" t="s">
        <v>15667</v>
      </c>
    </row>
    <row r="4600" spans="1:6" ht="45" customHeight="1">
      <c r="A4600" s="447">
        <v>92216</v>
      </c>
      <c r="B4600" s="448" t="s">
        <v>4167</v>
      </c>
      <c r="C4600" s="449" t="s">
        <v>2572</v>
      </c>
      <c r="D4600" s="450">
        <v>250.4</v>
      </c>
      <c r="E4600" s="450">
        <v>41.1</v>
      </c>
      <c r="F4600" s="450" t="s">
        <v>15660</v>
      </c>
    </row>
    <row r="4601" spans="1:6" ht="45" customHeight="1">
      <c r="A4601" s="447">
        <v>92829</v>
      </c>
      <c r="B4601" s="448" t="s">
        <v>5282</v>
      </c>
      <c r="C4601" s="449" t="s">
        <v>2572</v>
      </c>
      <c r="D4601" s="450">
        <v>356.77000000000004</v>
      </c>
      <c r="E4601" s="450">
        <v>60.64</v>
      </c>
      <c r="F4601" s="450" t="s">
        <v>15685</v>
      </c>
    </row>
    <row r="4602" spans="1:6" ht="45" customHeight="1">
      <c r="A4602" s="447">
        <v>92816</v>
      </c>
      <c r="B4602" s="448" t="s">
        <v>4541</v>
      </c>
      <c r="C4602" s="449" t="s">
        <v>2572</v>
      </c>
      <c r="D4602" s="450">
        <v>346.2</v>
      </c>
      <c r="E4602" s="450">
        <v>51.42</v>
      </c>
      <c r="F4602" s="450" t="s">
        <v>15674</v>
      </c>
    </row>
    <row r="4603" spans="1:6" ht="45" customHeight="1">
      <c r="A4603" s="447">
        <v>92831</v>
      </c>
      <c r="B4603" s="448" t="s">
        <v>5283</v>
      </c>
      <c r="C4603" s="449" t="s">
        <v>2572</v>
      </c>
      <c r="D4603" s="450">
        <v>518.67999999999995</v>
      </c>
      <c r="E4603" s="450">
        <v>80.58</v>
      </c>
      <c r="F4603" s="450" t="s">
        <v>15687</v>
      </c>
    </row>
    <row r="4604" spans="1:6" ht="45" customHeight="1">
      <c r="A4604" s="447">
        <v>92818</v>
      </c>
      <c r="B4604" s="448" t="s">
        <v>4542</v>
      </c>
      <c r="C4604" s="449" t="s">
        <v>2572</v>
      </c>
      <c r="D4604" s="450">
        <v>505.68</v>
      </c>
      <c r="E4604" s="450">
        <v>69.19</v>
      </c>
      <c r="F4604" s="450" t="s">
        <v>15676</v>
      </c>
    </row>
    <row r="4605" spans="1:6" ht="45" customHeight="1">
      <c r="A4605" s="447">
        <v>95566</v>
      </c>
      <c r="B4605" s="448" t="s">
        <v>4465</v>
      </c>
      <c r="C4605" s="449" t="s">
        <v>2572</v>
      </c>
      <c r="D4605" s="450">
        <v>67.610000000000014</v>
      </c>
      <c r="E4605" s="450">
        <v>17.32</v>
      </c>
      <c r="F4605" s="450" t="s">
        <v>15690</v>
      </c>
    </row>
    <row r="4606" spans="1:6" ht="45" customHeight="1">
      <c r="A4606" s="447">
        <v>92849</v>
      </c>
      <c r="B4606" s="448" t="s">
        <v>4155</v>
      </c>
      <c r="C4606" s="449" t="s">
        <v>2572</v>
      </c>
      <c r="D4606" s="450">
        <v>101.94999999999999</v>
      </c>
      <c r="E4606" s="450">
        <v>6.07</v>
      </c>
      <c r="F4606" s="450" t="s">
        <v>15644</v>
      </c>
    </row>
    <row r="4607" spans="1:6" ht="45" customHeight="1">
      <c r="A4607" s="447">
        <v>92833</v>
      </c>
      <c r="B4607" s="448" t="s">
        <v>4149</v>
      </c>
      <c r="C4607" s="449" t="s">
        <v>2572</v>
      </c>
      <c r="D4607" s="450">
        <v>98.86</v>
      </c>
      <c r="E4607" s="450">
        <v>3.2</v>
      </c>
      <c r="F4607" s="450" t="s">
        <v>15634</v>
      </c>
    </row>
    <row r="4608" spans="1:6" ht="45" customHeight="1">
      <c r="A4608" s="447">
        <v>92851</v>
      </c>
      <c r="B4608" s="448" t="s">
        <v>4156</v>
      </c>
      <c r="C4608" s="449" t="s">
        <v>2572</v>
      </c>
      <c r="D4608" s="450">
        <v>133.63</v>
      </c>
      <c r="E4608" s="450">
        <v>7.71</v>
      </c>
      <c r="F4608" s="450" t="s">
        <v>15646</v>
      </c>
    </row>
    <row r="4609" spans="1:6" ht="45" customHeight="1">
      <c r="A4609" s="447">
        <v>92835</v>
      </c>
      <c r="B4609" s="549" t="s">
        <v>4150</v>
      </c>
      <c r="C4609" s="449" t="s">
        <v>2572</v>
      </c>
      <c r="D4609" s="450">
        <v>129.83000000000001</v>
      </c>
      <c r="E4609" s="450">
        <v>4.07</v>
      </c>
      <c r="F4609" s="450" t="s">
        <v>15635</v>
      </c>
    </row>
    <row r="4610" spans="1:6" ht="45" customHeight="1">
      <c r="A4610" s="447">
        <v>92853</v>
      </c>
      <c r="B4610" s="448" t="s">
        <v>4157</v>
      </c>
      <c r="C4610" s="449" t="s">
        <v>2572</v>
      </c>
      <c r="D4610" s="450">
        <v>168.47</v>
      </c>
      <c r="E4610" s="450">
        <v>9.3800000000000008</v>
      </c>
      <c r="F4610" s="450" t="s">
        <v>15647</v>
      </c>
    </row>
    <row r="4611" spans="1:6" ht="45" customHeight="1">
      <c r="A4611" s="447">
        <v>92837</v>
      </c>
      <c r="B4611" s="448" t="s">
        <v>4151</v>
      </c>
      <c r="C4611" s="449" t="s">
        <v>2572</v>
      </c>
      <c r="D4611" s="450">
        <v>163.72</v>
      </c>
      <c r="E4611" s="450">
        <v>4.9400000000000004</v>
      </c>
      <c r="F4611" s="450" t="s">
        <v>15637</v>
      </c>
    </row>
    <row r="4612" spans="1:6" ht="45" customHeight="1">
      <c r="A4612" s="447">
        <v>92855</v>
      </c>
      <c r="B4612" s="448" t="s">
        <v>4158</v>
      </c>
      <c r="C4612" s="449" t="s">
        <v>2572</v>
      </c>
      <c r="D4612" s="450">
        <v>220.4</v>
      </c>
      <c r="E4612" s="450">
        <v>11.03</v>
      </c>
      <c r="F4612" s="450" t="s">
        <v>15648</v>
      </c>
    </row>
    <row r="4613" spans="1:6" ht="45" customHeight="1">
      <c r="A4613" s="447">
        <v>92839</v>
      </c>
      <c r="B4613" s="448" t="s">
        <v>4152</v>
      </c>
      <c r="C4613" s="449" t="s">
        <v>2572</v>
      </c>
      <c r="D4613" s="450">
        <v>214.85</v>
      </c>
      <c r="E4613" s="450">
        <v>5.82</v>
      </c>
      <c r="F4613" s="450" t="s">
        <v>15638</v>
      </c>
    </row>
    <row r="4614" spans="1:6" ht="45" customHeight="1">
      <c r="A4614" s="447">
        <v>92857</v>
      </c>
      <c r="B4614" s="448" t="s">
        <v>4159</v>
      </c>
      <c r="C4614" s="449" t="s">
        <v>2572</v>
      </c>
      <c r="D4614" s="450">
        <v>249.26</v>
      </c>
      <c r="E4614" s="450">
        <v>12.69</v>
      </c>
      <c r="F4614" s="450" t="s">
        <v>15650</v>
      </c>
    </row>
    <row r="4615" spans="1:6" ht="45" customHeight="1">
      <c r="A4615" s="447">
        <v>92841</v>
      </c>
      <c r="B4615" s="549" t="s">
        <v>4153</v>
      </c>
      <c r="C4615" s="449" t="s">
        <v>2572</v>
      </c>
      <c r="D4615" s="450">
        <v>242.9</v>
      </c>
      <c r="E4615" s="450">
        <v>6.69</v>
      </c>
      <c r="F4615" s="450" t="s">
        <v>15639</v>
      </c>
    </row>
    <row r="4616" spans="1:6" ht="45" customHeight="1">
      <c r="A4616" s="447">
        <v>92863</v>
      </c>
      <c r="B4616" s="448" t="s">
        <v>4160</v>
      </c>
      <c r="C4616" s="449" t="s">
        <v>2572</v>
      </c>
      <c r="D4616" s="450">
        <v>432.27000000000004</v>
      </c>
      <c r="E4616" s="450">
        <v>17.7</v>
      </c>
      <c r="F4616" s="450" t="s">
        <v>15653</v>
      </c>
    </row>
    <row r="4617" spans="1:6" ht="45" customHeight="1">
      <c r="A4617" s="447">
        <v>92847</v>
      </c>
      <c r="B4617" s="448" t="s">
        <v>4154</v>
      </c>
      <c r="C4617" s="449" t="s">
        <v>2572</v>
      </c>
      <c r="D4617" s="450">
        <v>423.34</v>
      </c>
      <c r="E4617" s="450">
        <v>9.31</v>
      </c>
      <c r="F4617" s="450" t="s">
        <v>15642</v>
      </c>
    </row>
    <row r="4618" spans="1:6">
      <c r="A4618" s="442"/>
      <c r="B4618" s="446" t="s">
        <v>1314</v>
      </c>
      <c r="C4618" s="444"/>
      <c r="D4618" s="445" t="s">
        <v>2587</v>
      </c>
      <c r="E4618" s="445" t="s">
        <v>2587</v>
      </c>
      <c r="F4618" s="445"/>
    </row>
    <row r="4619" spans="1:6" ht="15" customHeight="1">
      <c r="A4619" s="447" t="s">
        <v>1315</v>
      </c>
      <c r="B4619" s="448" t="s">
        <v>5284</v>
      </c>
      <c r="C4619" s="449" t="s">
        <v>2573</v>
      </c>
      <c r="D4619" s="450">
        <v>738.99</v>
      </c>
      <c r="E4619" s="450">
        <v>165.9</v>
      </c>
      <c r="F4619" s="450" t="s">
        <v>19870</v>
      </c>
    </row>
    <row r="4620" spans="1:6">
      <c r="A4620" s="442"/>
      <c r="B4620" s="446" t="s">
        <v>1316</v>
      </c>
      <c r="C4620" s="444"/>
      <c r="D4620" s="445" t="s">
        <v>2587</v>
      </c>
      <c r="E4620" s="445" t="s">
        <v>2587</v>
      </c>
      <c r="F4620" s="445"/>
    </row>
    <row r="4621" spans="1:6" ht="45" customHeight="1">
      <c r="A4621" s="447">
        <v>95565</v>
      </c>
      <c r="B4621" s="448" t="s">
        <v>4464</v>
      </c>
      <c r="C4621" s="449" t="s">
        <v>2572</v>
      </c>
      <c r="D4621" s="450">
        <v>64.650000000000006</v>
      </c>
      <c r="E4621" s="450">
        <v>14.46</v>
      </c>
      <c r="F4621" s="450" t="s">
        <v>15689</v>
      </c>
    </row>
    <row r="4622" spans="1:6" ht="15" customHeight="1">
      <c r="A4622" s="447">
        <v>73693</v>
      </c>
      <c r="B4622" s="448" t="s">
        <v>5285</v>
      </c>
      <c r="C4622" s="449" t="s">
        <v>2573</v>
      </c>
      <c r="D4622" s="450">
        <v>8.620000000000001</v>
      </c>
      <c r="E4622" s="450">
        <v>12.57</v>
      </c>
      <c r="F4622" s="450" t="s">
        <v>18773</v>
      </c>
    </row>
    <row r="4623" spans="1:6" ht="15" customHeight="1">
      <c r="A4623" s="447" t="s">
        <v>1317</v>
      </c>
      <c r="B4623" s="448" t="s">
        <v>5286</v>
      </c>
      <c r="C4623" s="449" t="s">
        <v>2568</v>
      </c>
      <c r="D4623" s="450">
        <v>22.190000000000005</v>
      </c>
      <c r="E4623" s="450">
        <v>58.21</v>
      </c>
      <c r="F4623" s="450" t="s">
        <v>19871</v>
      </c>
    </row>
    <row r="4624" spans="1:6" ht="15" customHeight="1">
      <c r="A4624" s="447" t="s">
        <v>2194</v>
      </c>
      <c r="B4624" s="448" t="s">
        <v>758</v>
      </c>
      <c r="C4624" s="449" t="s">
        <v>2568</v>
      </c>
      <c r="D4624" s="450">
        <v>78.079999999999984</v>
      </c>
      <c r="E4624" s="450">
        <v>69.180000000000007</v>
      </c>
      <c r="F4624" s="450" t="s">
        <v>19872</v>
      </c>
    </row>
    <row r="4625" spans="1:6" ht="15" customHeight="1">
      <c r="A4625" s="447" t="s">
        <v>2195</v>
      </c>
      <c r="B4625" s="448" t="s">
        <v>5287</v>
      </c>
      <c r="C4625" s="449" t="s">
        <v>2568</v>
      </c>
      <c r="D4625" s="450">
        <v>22.190000000000005</v>
      </c>
      <c r="E4625" s="450">
        <v>58.21</v>
      </c>
      <c r="F4625" s="450" t="s">
        <v>19871</v>
      </c>
    </row>
    <row r="4626" spans="1:6" ht="15" customHeight="1">
      <c r="A4626" s="447" t="s">
        <v>2196</v>
      </c>
      <c r="B4626" s="448" t="s">
        <v>5288</v>
      </c>
      <c r="C4626" s="449" t="s">
        <v>2568</v>
      </c>
      <c r="D4626" s="450">
        <v>24.309999999999995</v>
      </c>
      <c r="E4626" s="450">
        <v>63.74</v>
      </c>
      <c r="F4626" s="450" t="s">
        <v>19873</v>
      </c>
    </row>
    <row r="4627" spans="1:6" ht="15" customHeight="1">
      <c r="A4627" s="447" t="s">
        <v>2197</v>
      </c>
      <c r="B4627" s="448" t="s">
        <v>5289</v>
      </c>
      <c r="C4627" s="449" t="s">
        <v>2568</v>
      </c>
      <c r="D4627" s="450">
        <v>22.190000000000005</v>
      </c>
      <c r="E4627" s="450">
        <v>58.21</v>
      </c>
      <c r="F4627" s="450" t="s">
        <v>19871</v>
      </c>
    </row>
    <row r="4628" spans="1:6">
      <c r="A4628" s="442"/>
      <c r="B4628" s="443" t="s">
        <v>2198</v>
      </c>
      <c r="C4628" s="444"/>
      <c r="D4628" s="445" t="s">
        <v>2587</v>
      </c>
      <c r="E4628" s="445" t="s">
        <v>2587</v>
      </c>
      <c r="F4628" s="445"/>
    </row>
    <row r="4629" spans="1:6">
      <c r="A4629" s="442"/>
      <c r="B4629" s="446" t="s">
        <v>31</v>
      </c>
      <c r="C4629" s="444"/>
      <c r="D4629" s="445" t="s">
        <v>2587</v>
      </c>
      <c r="E4629" s="445" t="s">
        <v>2587</v>
      </c>
      <c r="F4629" s="445"/>
    </row>
    <row r="4630" spans="1:6">
      <c r="A4630" s="442"/>
      <c r="B4630" s="446" t="s">
        <v>2199</v>
      </c>
      <c r="C4630" s="444"/>
      <c r="D4630" s="445" t="s">
        <v>2587</v>
      </c>
      <c r="E4630" s="445" t="s">
        <v>2587</v>
      </c>
      <c r="F4630" s="445"/>
    </row>
    <row r="4631" spans="1:6" ht="15" customHeight="1">
      <c r="A4631" s="447">
        <v>73607</v>
      </c>
      <c r="B4631" s="448" t="s">
        <v>5291</v>
      </c>
      <c r="C4631" s="449" t="s">
        <v>2570</v>
      </c>
      <c r="D4631" s="450">
        <v>29.460000000000008</v>
      </c>
      <c r="E4631" s="450">
        <v>55.3</v>
      </c>
      <c r="F4631" s="450" t="s">
        <v>15698</v>
      </c>
    </row>
    <row r="4632" spans="1:6" ht="15" customHeight="1">
      <c r="A4632" s="447">
        <v>73606</v>
      </c>
      <c r="B4632" s="448" t="s">
        <v>5290</v>
      </c>
      <c r="C4632" s="449" t="s">
        <v>2570</v>
      </c>
      <c r="D4632" s="450">
        <v>44.19</v>
      </c>
      <c r="E4632" s="450">
        <v>82.95</v>
      </c>
      <c r="F4632" s="450" t="s">
        <v>15697</v>
      </c>
    </row>
    <row r="4633" spans="1:6" ht="15" customHeight="1">
      <c r="A4633" s="447">
        <v>84798</v>
      </c>
      <c r="B4633" s="448" t="s">
        <v>5292</v>
      </c>
      <c r="C4633" s="449" t="s">
        <v>2570</v>
      </c>
      <c r="D4633" s="450">
        <v>202.68</v>
      </c>
      <c r="E4633" s="450">
        <v>41.73</v>
      </c>
      <c r="F4633" s="450" t="s">
        <v>18223</v>
      </c>
    </row>
    <row r="4634" spans="1:6" ht="15" customHeight="1">
      <c r="A4634" s="447">
        <v>84796</v>
      </c>
      <c r="B4634" s="448" t="s">
        <v>5293</v>
      </c>
      <c r="C4634" s="449" t="s">
        <v>2570</v>
      </c>
      <c r="D4634" s="450">
        <v>490.87</v>
      </c>
      <c r="E4634" s="450">
        <v>47.38</v>
      </c>
      <c r="F4634" s="450" t="s">
        <v>18222</v>
      </c>
    </row>
    <row r="4635" spans="1:6" ht="45" customHeight="1">
      <c r="A4635" s="447">
        <v>92211</v>
      </c>
      <c r="B4635" s="448" t="s">
        <v>4162</v>
      </c>
      <c r="C4635" s="449" t="s">
        <v>2572</v>
      </c>
      <c r="D4635" s="450">
        <v>92.87</v>
      </c>
      <c r="E4635" s="450">
        <v>20.78</v>
      </c>
      <c r="F4635" s="450" t="s">
        <v>15656</v>
      </c>
    </row>
    <row r="4636" spans="1:6" ht="15" customHeight="1">
      <c r="A4636" s="447">
        <v>6171</v>
      </c>
      <c r="B4636" s="448" t="s">
        <v>1354</v>
      </c>
      <c r="C4636" s="449" t="s">
        <v>2570</v>
      </c>
      <c r="D4636" s="450">
        <v>15.89</v>
      </c>
      <c r="E4636" s="450">
        <v>5.56</v>
      </c>
      <c r="F4636" s="450" t="s">
        <v>19512</v>
      </c>
    </row>
    <row r="4637" spans="1:6" ht="15" customHeight="1">
      <c r="A4637" s="447">
        <v>6087</v>
      </c>
      <c r="B4637" s="448" t="s">
        <v>5294</v>
      </c>
      <c r="C4637" s="449" t="s">
        <v>2570</v>
      </c>
      <c r="D4637" s="450">
        <v>15.77</v>
      </c>
      <c r="E4637" s="450">
        <v>5.56</v>
      </c>
      <c r="F4637" s="450" t="s">
        <v>19636</v>
      </c>
    </row>
    <row r="4638" spans="1:6" ht="30" customHeight="1">
      <c r="A4638" s="447">
        <v>98114</v>
      </c>
      <c r="B4638" s="448" t="s">
        <v>19719</v>
      </c>
      <c r="C4638" s="449" t="s">
        <v>2570</v>
      </c>
      <c r="D4638" s="450">
        <v>384.61</v>
      </c>
      <c r="E4638" s="450">
        <v>39.909999999999997</v>
      </c>
      <c r="F4638" s="450" t="s">
        <v>19720</v>
      </c>
    </row>
    <row r="4639" spans="1:6" ht="30" customHeight="1">
      <c r="A4639" s="447">
        <v>98115</v>
      </c>
      <c r="B4639" s="448" t="s">
        <v>19721</v>
      </c>
      <c r="C4639" s="449" t="s">
        <v>2570</v>
      </c>
      <c r="D4639" s="450">
        <v>47.68</v>
      </c>
      <c r="E4639" s="450">
        <v>37.619999999999997</v>
      </c>
      <c r="F4639" s="450" t="s">
        <v>19722</v>
      </c>
    </row>
    <row r="4640" spans="1:6">
      <c r="A4640" s="442"/>
      <c r="B4640" s="446" t="s">
        <v>1140</v>
      </c>
      <c r="C4640" s="444"/>
      <c r="D4640" s="445" t="s">
        <v>2587</v>
      </c>
      <c r="E4640" s="445" t="s">
        <v>2587</v>
      </c>
      <c r="F4640" s="445"/>
    </row>
    <row r="4641" spans="1:6" ht="30" customHeight="1">
      <c r="A4641" s="447">
        <v>90724</v>
      </c>
      <c r="B4641" s="448" t="s">
        <v>1139</v>
      </c>
      <c r="C4641" s="449" t="s">
        <v>2570</v>
      </c>
      <c r="D4641" s="450">
        <v>6.3300000000000018</v>
      </c>
      <c r="E4641" s="450">
        <v>13.93</v>
      </c>
      <c r="F4641" s="450" t="s">
        <v>15587</v>
      </c>
    </row>
    <row r="4642" spans="1:6" ht="30" customHeight="1">
      <c r="A4642" s="447">
        <v>90725</v>
      </c>
      <c r="B4642" s="448" t="s">
        <v>1752</v>
      </c>
      <c r="C4642" s="449" t="s">
        <v>2570</v>
      </c>
      <c r="D4642" s="450">
        <v>7.9399999999999977</v>
      </c>
      <c r="E4642" s="450">
        <v>17.05</v>
      </c>
      <c r="F4642" s="450" t="s">
        <v>15588</v>
      </c>
    </row>
    <row r="4643" spans="1:6" ht="30" customHeight="1">
      <c r="A4643" s="447">
        <v>90726</v>
      </c>
      <c r="B4643" s="448" t="s">
        <v>1753</v>
      </c>
      <c r="C4643" s="449" t="s">
        <v>2570</v>
      </c>
      <c r="D4643" s="450">
        <v>9.5</v>
      </c>
      <c r="E4643" s="450">
        <v>20.239999999999998</v>
      </c>
      <c r="F4643" s="450" t="s">
        <v>13614</v>
      </c>
    </row>
    <row r="4644" spans="1:6" ht="30" customHeight="1">
      <c r="A4644" s="447">
        <v>90727</v>
      </c>
      <c r="B4644" s="448" t="s">
        <v>1754</v>
      </c>
      <c r="C4644" s="449" t="s">
        <v>2570</v>
      </c>
      <c r="D4644" s="450">
        <v>11.119999999999997</v>
      </c>
      <c r="E4644" s="450">
        <v>23.36</v>
      </c>
      <c r="F4644" s="450" t="s">
        <v>15589</v>
      </c>
    </row>
    <row r="4645" spans="1:6" ht="30" customHeight="1">
      <c r="A4645" s="447">
        <v>90728</v>
      </c>
      <c r="B4645" s="448" t="s">
        <v>1755</v>
      </c>
      <c r="C4645" s="449" t="s">
        <v>2570</v>
      </c>
      <c r="D4645" s="450">
        <v>12.68</v>
      </c>
      <c r="E4645" s="450">
        <v>26.54</v>
      </c>
      <c r="F4645" s="450" t="s">
        <v>15590</v>
      </c>
    </row>
    <row r="4646" spans="1:6" ht="30" customHeight="1">
      <c r="A4646" s="447">
        <v>90729</v>
      </c>
      <c r="B4646" s="448" t="s">
        <v>1756</v>
      </c>
      <c r="C4646" s="449" t="s">
        <v>2570</v>
      </c>
      <c r="D4646" s="450">
        <v>14.41</v>
      </c>
      <c r="E4646" s="450">
        <v>29.55</v>
      </c>
      <c r="F4646" s="450" t="s">
        <v>15591</v>
      </c>
    </row>
    <row r="4647" spans="1:6" ht="30" customHeight="1">
      <c r="A4647" s="447">
        <v>90730</v>
      </c>
      <c r="B4647" s="448" t="s">
        <v>1757</v>
      </c>
      <c r="C4647" s="449" t="s">
        <v>2570</v>
      </c>
      <c r="D4647" s="450">
        <v>15.969999999999999</v>
      </c>
      <c r="E4647" s="450">
        <v>32.76</v>
      </c>
      <c r="F4647" s="450" t="s">
        <v>15592</v>
      </c>
    </row>
    <row r="4648" spans="1:6" ht="30" customHeight="1">
      <c r="A4648" s="447">
        <v>90731</v>
      </c>
      <c r="B4648" s="448" t="s">
        <v>1758</v>
      </c>
      <c r="C4648" s="449" t="s">
        <v>2570</v>
      </c>
      <c r="D4648" s="450">
        <v>17.649999999999999</v>
      </c>
      <c r="E4648" s="450">
        <v>35.82</v>
      </c>
      <c r="F4648" s="450" t="s">
        <v>15593</v>
      </c>
    </row>
    <row r="4649" spans="1:6" ht="30" customHeight="1">
      <c r="A4649" s="447">
        <v>90732</v>
      </c>
      <c r="B4649" s="448" t="s">
        <v>1759</v>
      </c>
      <c r="C4649" s="449" t="s">
        <v>2570</v>
      </c>
      <c r="D4649" s="450">
        <v>22.480000000000004</v>
      </c>
      <c r="E4649" s="450">
        <v>45.2</v>
      </c>
      <c r="F4649" s="450" t="s">
        <v>15594</v>
      </c>
    </row>
    <row r="4650" spans="1:6">
      <c r="A4650" s="442"/>
      <c r="B4650" s="446" t="s">
        <v>2193</v>
      </c>
      <c r="C4650" s="444"/>
      <c r="D4650" s="445" t="s">
        <v>2587</v>
      </c>
      <c r="E4650" s="445" t="s">
        <v>2587</v>
      </c>
      <c r="F4650" s="445"/>
    </row>
    <row r="4651" spans="1:6" ht="45" customHeight="1">
      <c r="A4651" s="447">
        <v>98109</v>
      </c>
      <c r="B4651" s="448" t="s">
        <v>19713</v>
      </c>
      <c r="C4651" s="449" t="s">
        <v>2570</v>
      </c>
      <c r="D4651" s="450">
        <v>301.26000000000005</v>
      </c>
      <c r="E4651" s="450">
        <v>319.94</v>
      </c>
      <c r="F4651" s="450" t="s">
        <v>19714</v>
      </c>
    </row>
    <row r="4652" spans="1:6" ht="30" customHeight="1">
      <c r="A4652" s="447">
        <v>98110</v>
      </c>
      <c r="B4652" s="448" t="s">
        <v>19715</v>
      </c>
      <c r="C4652" s="449" t="s">
        <v>2570</v>
      </c>
      <c r="D4652" s="450">
        <v>401.67</v>
      </c>
      <c r="E4652" s="450">
        <v>10.56</v>
      </c>
      <c r="F4652" s="450" t="s">
        <v>19716</v>
      </c>
    </row>
    <row r="4653" spans="1:6" ht="30" customHeight="1">
      <c r="A4653" s="447">
        <v>98102</v>
      </c>
      <c r="B4653" s="448" t="s">
        <v>19535</v>
      </c>
      <c r="C4653" s="449" t="s">
        <v>2570</v>
      </c>
      <c r="D4653" s="450">
        <v>54.88</v>
      </c>
      <c r="E4653" s="450">
        <v>3.58</v>
      </c>
      <c r="F4653" s="450" t="s">
        <v>19536</v>
      </c>
    </row>
    <row r="4654" spans="1:6" ht="30" customHeight="1">
      <c r="A4654" s="447">
        <v>98103</v>
      </c>
      <c r="B4654" s="448" t="s">
        <v>19537</v>
      </c>
      <c r="C4654" s="449" t="s">
        <v>2570</v>
      </c>
      <c r="D4654" s="450">
        <v>115.98</v>
      </c>
      <c r="E4654" s="450">
        <v>5.88</v>
      </c>
      <c r="F4654" s="450" t="s">
        <v>19538</v>
      </c>
    </row>
    <row r="4655" spans="1:6" ht="45" customHeight="1">
      <c r="A4655" s="447">
        <v>98104</v>
      </c>
      <c r="B4655" s="448" t="s">
        <v>19539</v>
      </c>
      <c r="C4655" s="449" t="s">
        <v>2570</v>
      </c>
      <c r="D4655" s="450">
        <v>137.56000000000003</v>
      </c>
      <c r="E4655" s="450">
        <v>151.41999999999999</v>
      </c>
      <c r="F4655" s="450" t="s">
        <v>19540</v>
      </c>
    </row>
    <row r="4656" spans="1:6" ht="45" customHeight="1">
      <c r="A4656" s="447">
        <v>98105</v>
      </c>
      <c r="B4656" s="448" t="s">
        <v>19541</v>
      </c>
      <c r="C4656" s="449" t="s">
        <v>2570</v>
      </c>
      <c r="D4656" s="450">
        <v>237.06</v>
      </c>
      <c r="E4656" s="450">
        <v>264.08</v>
      </c>
      <c r="F4656" s="450" t="s">
        <v>19542</v>
      </c>
    </row>
    <row r="4657" spans="1:6" ht="45" customHeight="1">
      <c r="A4657" s="447">
        <v>98106</v>
      </c>
      <c r="B4657" s="448" t="s">
        <v>19543</v>
      </c>
      <c r="C4657" s="449" t="s">
        <v>2570</v>
      </c>
      <c r="D4657" s="450">
        <v>393.21999999999997</v>
      </c>
      <c r="E4657" s="450">
        <v>435.42</v>
      </c>
      <c r="F4657" s="450" t="s">
        <v>19544</v>
      </c>
    </row>
    <row r="4658" spans="1:6" ht="30" customHeight="1">
      <c r="A4658" s="447">
        <v>98107</v>
      </c>
      <c r="B4658" s="448" t="s">
        <v>19545</v>
      </c>
      <c r="C4658" s="449" t="s">
        <v>2570</v>
      </c>
      <c r="D4658" s="450">
        <v>104.49000000000001</v>
      </c>
      <c r="E4658" s="450">
        <v>109.91</v>
      </c>
      <c r="F4658" s="450" t="s">
        <v>19546</v>
      </c>
    </row>
    <row r="4659" spans="1:6" ht="30" customHeight="1">
      <c r="A4659" s="447">
        <v>98108</v>
      </c>
      <c r="B4659" s="448" t="s">
        <v>19547</v>
      </c>
      <c r="C4659" s="449" t="s">
        <v>2570</v>
      </c>
      <c r="D4659" s="450">
        <v>183.79000000000002</v>
      </c>
      <c r="E4659" s="450">
        <v>197.14</v>
      </c>
      <c r="F4659" s="450" t="s">
        <v>19548</v>
      </c>
    </row>
    <row r="4660" spans="1:6">
      <c r="A4660" s="442"/>
      <c r="B4660" s="446" t="s">
        <v>32</v>
      </c>
      <c r="C4660" s="444"/>
      <c r="D4660" s="445" t="s">
        <v>2587</v>
      </c>
      <c r="E4660" s="445" t="s">
        <v>2587</v>
      </c>
      <c r="F4660" s="445"/>
    </row>
    <row r="4661" spans="1:6" ht="30" customHeight="1">
      <c r="A4661" s="447" t="s">
        <v>2843</v>
      </c>
      <c r="B4661" s="448" t="s">
        <v>5296</v>
      </c>
      <c r="C4661" s="449" t="s">
        <v>2570</v>
      </c>
      <c r="D4661" s="450">
        <v>120.74999999999999</v>
      </c>
      <c r="E4661" s="450">
        <v>69.14</v>
      </c>
      <c r="F4661" s="450" t="s">
        <v>19513</v>
      </c>
    </row>
    <row r="4662" spans="1:6" ht="45" customHeight="1">
      <c r="A4662" s="447" t="s">
        <v>1203</v>
      </c>
      <c r="B4662" s="448" t="s">
        <v>5297</v>
      </c>
      <c r="C4662" s="449" t="s">
        <v>2570</v>
      </c>
      <c r="D4662" s="450">
        <v>190.77999999999997</v>
      </c>
      <c r="E4662" s="450">
        <v>45.17</v>
      </c>
      <c r="F4662" s="450" t="s">
        <v>19514</v>
      </c>
    </row>
    <row r="4663" spans="1:6" ht="30" customHeight="1">
      <c r="A4663" s="447">
        <v>97900</v>
      </c>
      <c r="B4663" s="448" t="s">
        <v>19517</v>
      </c>
      <c r="C4663" s="449" t="s">
        <v>2570</v>
      </c>
      <c r="D4663" s="450">
        <v>64.810000000000016</v>
      </c>
      <c r="E4663" s="450">
        <v>72.55</v>
      </c>
      <c r="F4663" s="450" t="s">
        <v>19518</v>
      </c>
    </row>
    <row r="4664" spans="1:6" ht="30" customHeight="1">
      <c r="A4664" s="447">
        <v>97901</v>
      </c>
      <c r="B4664" s="448" t="s">
        <v>19519</v>
      </c>
      <c r="C4664" s="449" t="s">
        <v>2570</v>
      </c>
      <c r="D4664" s="450">
        <v>103.25999999999999</v>
      </c>
      <c r="E4664" s="450">
        <v>114.69</v>
      </c>
      <c r="F4664" s="450" t="s">
        <v>19520</v>
      </c>
    </row>
    <row r="4665" spans="1:6" ht="30" customHeight="1">
      <c r="A4665" s="447">
        <v>97902</v>
      </c>
      <c r="B4665" s="448" t="s">
        <v>19521</v>
      </c>
      <c r="C4665" s="449" t="s">
        <v>2570</v>
      </c>
      <c r="D4665" s="450">
        <v>207.87</v>
      </c>
      <c r="E4665" s="450">
        <v>220.61</v>
      </c>
      <c r="F4665" s="450" t="s">
        <v>19522</v>
      </c>
    </row>
    <row r="4666" spans="1:6" ht="30" customHeight="1">
      <c r="A4666" s="447">
        <v>97903</v>
      </c>
      <c r="B4666" s="448" t="s">
        <v>19523</v>
      </c>
      <c r="C4666" s="449" t="s">
        <v>2570</v>
      </c>
      <c r="D4666" s="450">
        <v>288.43</v>
      </c>
      <c r="E4666" s="450">
        <v>302.83</v>
      </c>
      <c r="F4666" s="450" t="s">
        <v>19524</v>
      </c>
    </row>
    <row r="4667" spans="1:6" ht="30" customHeight="1">
      <c r="A4667" s="447">
        <v>97904</v>
      </c>
      <c r="B4667" s="448" t="s">
        <v>19525</v>
      </c>
      <c r="C4667" s="449" t="s">
        <v>2570</v>
      </c>
      <c r="D4667" s="450">
        <v>357.12</v>
      </c>
      <c r="E4667" s="450">
        <v>336.01</v>
      </c>
      <c r="F4667" s="450" t="s">
        <v>19526</v>
      </c>
    </row>
    <row r="4668" spans="1:6" ht="30" customHeight="1">
      <c r="A4668" s="447">
        <v>97905</v>
      </c>
      <c r="B4668" s="448" t="s">
        <v>19527</v>
      </c>
      <c r="C4668" s="449" t="s">
        <v>2570</v>
      </c>
      <c r="D4668" s="450">
        <v>86.63</v>
      </c>
      <c r="E4668" s="450">
        <v>91.57</v>
      </c>
      <c r="F4668" s="450" t="s">
        <v>19528</v>
      </c>
    </row>
    <row r="4669" spans="1:6" ht="30" customHeight="1">
      <c r="A4669" s="447">
        <v>97906</v>
      </c>
      <c r="B4669" s="448" t="s">
        <v>19529</v>
      </c>
      <c r="C4669" s="449" t="s">
        <v>2570</v>
      </c>
      <c r="D4669" s="450">
        <v>165.39999999999998</v>
      </c>
      <c r="E4669" s="450">
        <v>167.24</v>
      </c>
      <c r="F4669" s="450" t="s">
        <v>19530</v>
      </c>
    </row>
    <row r="4670" spans="1:6" ht="30" customHeight="1">
      <c r="A4670" s="447">
        <v>97907</v>
      </c>
      <c r="B4670" s="448" t="s">
        <v>19531</v>
      </c>
      <c r="C4670" s="449" t="s">
        <v>2570</v>
      </c>
      <c r="D4670" s="450">
        <v>234.23000000000002</v>
      </c>
      <c r="E4670" s="450">
        <v>234.74</v>
      </c>
      <c r="F4670" s="450" t="s">
        <v>19532</v>
      </c>
    </row>
    <row r="4671" spans="1:6" ht="30" customHeight="1">
      <c r="A4671" s="447">
        <v>97908</v>
      </c>
      <c r="B4671" s="448" t="s">
        <v>19533</v>
      </c>
      <c r="C4671" s="449" t="s">
        <v>2570</v>
      </c>
      <c r="D4671" s="450">
        <v>292.97999999999996</v>
      </c>
      <c r="E4671" s="450">
        <v>255.45</v>
      </c>
      <c r="F4671" s="450" t="s">
        <v>19534</v>
      </c>
    </row>
    <row r="4672" spans="1:6" ht="30" customHeight="1">
      <c r="A4672" s="447">
        <v>99250</v>
      </c>
      <c r="B4672" s="448" t="s">
        <v>19549</v>
      </c>
      <c r="C4672" s="449" t="s">
        <v>2570</v>
      </c>
      <c r="D4672" s="450">
        <v>62.449999999999989</v>
      </c>
      <c r="E4672" s="450">
        <v>72.56</v>
      </c>
      <c r="F4672" s="450" t="s">
        <v>19550</v>
      </c>
    </row>
    <row r="4673" spans="1:6" ht="30" customHeight="1">
      <c r="A4673" s="447">
        <v>99251</v>
      </c>
      <c r="B4673" s="448" t="s">
        <v>19551</v>
      </c>
      <c r="C4673" s="449" t="s">
        <v>2570</v>
      </c>
      <c r="D4673" s="450">
        <v>99.220000000000013</v>
      </c>
      <c r="E4673" s="450">
        <v>114.71</v>
      </c>
      <c r="F4673" s="450" t="s">
        <v>19552</v>
      </c>
    </row>
    <row r="4674" spans="1:6" ht="30" customHeight="1">
      <c r="A4674" s="447">
        <v>99253</v>
      </c>
      <c r="B4674" s="448" t="s">
        <v>19553</v>
      </c>
      <c r="C4674" s="449" t="s">
        <v>2570</v>
      </c>
      <c r="D4674" s="450">
        <v>198.81</v>
      </c>
      <c r="E4674" s="450">
        <v>220.63</v>
      </c>
      <c r="F4674" s="450" t="s">
        <v>19554</v>
      </c>
    </row>
    <row r="4675" spans="1:6" ht="30" customHeight="1">
      <c r="A4675" s="447">
        <v>99255</v>
      </c>
      <c r="B4675" s="448" t="s">
        <v>19555</v>
      </c>
      <c r="C4675" s="449" t="s">
        <v>2570</v>
      </c>
      <c r="D4675" s="450">
        <v>276.02</v>
      </c>
      <c r="E4675" s="450">
        <v>302.86</v>
      </c>
      <c r="F4675" s="450" t="s">
        <v>19556</v>
      </c>
    </row>
    <row r="4676" spans="1:6" ht="30" customHeight="1">
      <c r="A4676" s="447">
        <v>99257</v>
      </c>
      <c r="B4676" s="448" t="s">
        <v>19557</v>
      </c>
      <c r="C4676" s="449" t="s">
        <v>2570</v>
      </c>
      <c r="D4676" s="450">
        <v>341.06</v>
      </c>
      <c r="E4676" s="450">
        <v>336.06</v>
      </c>
      <c r="F4676" s="450" t="s">
        <v>19558</v>
      </c>
    </row>
    <row r="4677" spans="1:6" ht="30" customHeight="1">
      <c r="A4677" s="447">
        <v>99258</v>
      </c>
      <c r="B4677" s="448" t="s">
        <v>19559</v>
      </c>
      <c r="C4677" s="449" t="s">
        <v>2570</v>
      </c>
      <c r="D4677" s="450">
        <v>83.289999999999992</v>
      </c>
      <c r="E4677" s="450">
        <v>91.59</v>
      </c>
      <c r="F4677" s="450" t="s">
        <v>19560</v>
      </c>
    </row>
    <row r="4678" spans="1:6" ht="30" customHeight="1">
      <c r="A4678" s="447">
        <v>99260</v>
      </c>
      <c r="B4678" s="448" t="s">
        <v>19561</v>
      </c>
      <c r="C4678" s="449" t="s">
        <v>2570</v>
      </c>
      <c r="D4678" s="450">
        <v>159.69999999999999</v>
      </c>
      <c r="E4678" s="450">
        <v>167.25</v>
      </c>
      <c r="F4678" s="450" t="s">
        <v>19562</v>
      </c>
    </row>
    <row r="4679" spans="1:6" ht="30" customHeight="1">
      <c r="A4679" s="447">
        <v>99262</v>
      </c>
      <c r="B4679" s="448" t="s">
        <v>19563</v>
      </c>
      <c r="C4679" s="449" t="s">
        <v>2570</v>
      </c>
      <c r="D4679" s="450">
        <v>226.09000000000003</v>
      </c>
      <c r="E4679" s="450">
        <v>234.76</v>
      </c>
      <c r="F4679" s="450" t="s">
        <v>19564</v>
      </c>
    </row>
    <row r="4680" spans="1:6" ht="30" customHeight="1">
      <c r="A4680" s="447">
        <v>99264</v>
      </c>
      <c r="B4680" s="448" t="s">
        <v>19565</v>
      </c>
      <c r="C4680" s="449" t="s">
        <v>2570</v>
      </c>
      <c r="D4680" s="450">
        <v>281.99</v>
      </c>
      <c r="E4680" s="450">
        <v>255.48</v>
      </c>
      <c r="F4680" s="450" t="s">
        <v>19566</v>
      </c>
    </row>
    <row r="4681" spans="1:6">
      <c r="A4681" s="442"/>
      <c r="B4681" s="446" t="s">
        <v>1204</v>
      </c>
      <c r="C4681" s="444"/>
      <c r="D4681" s="445" t="s">
        <v>2587</v>
      </c>
      <c r="E4681" s="445" t="s">
        <v>2587</v>
      </c>
      <c r="F4681" s="445"/>
    </row>
    <row r="4682" spans="1:6" ht="30" customHeight="1">
      <c r="A4682" s="447">
        <v>89482</v>
      </c>
      <c r="B4682" s="448" t="s">
        <v>5298</v>
      </c>
      <c r="C4682" s="449" t="s">
        <v>2570</v>
      </c>
      <c r="D4682" s="450">
        <v>16.77</v>
      </c>
      <c r="E4682" s="450">
        <v>3.75</v>
      </c>
      <c r="F4682" s="450" t="s">
        <v>19567</v>
      </c>
    </row>
    <row r="4683" spans="1:6" ht="30" customHeight="1">
      <c r="A4683" s="447">
        <v>89707</v>
      </c>
      <c r="B4683" s="448" t="s">
        <v>5300</v>
      </c>
      <c r="C4683" s="449" t="s">
        <v>2570</v>
      </c>
      <c r="D4683" s="450">
        <v>18.149999999999999</v>
      </c>
      <c r="E4683" s="450">
        <v>6.94</v>
      </c>
      <c r="F4683" s="450" t="s">
        <v>19569</v>
      </c>
    </row>
    <row r="4684" spans="1:6" ht="30" customHeight="1">
      <c r="A4684" s="447">
        <v>89491</v>
      </c>
      <c r="B4684" s="448" t="s">
        <v>5299</v>
      </c>
      <c r="C4684" s="449" t="s">
        <v>2570</v>
      </c>
      <c r="D4684" s="450">
        <v>44.53</v>
      </c>
      <c r="E4684" s="450">
        <v>5.8</v>
      </c>
      <c r="F4684" s="450" t="s">
        <v>19568</v>
      </c>
    </row>
    <row r="4685" spans="1:6" ht="30" customHeight="1">
      <c r="A4685" s="447">
        <v>89708</v>
      </c>
      <c r="B4685" s="448" t="s">
        <v>5301</v>
      </c>
      <c r="C4685" s="449" t="s">
        <v>2570</v>
      </c>
      <c r="D4685" s="450">
        <v>46.11</v>
      </c>
      <c r="E4685" s="450">
        <v>10.53</v>
      </c>
      <c r="F4685" s="450" t="s">
        <v>13569</v>
      </c>
    </row>
    <row r="4686" spans="1:6">
      <c r="A4686" s="442"/>
      <c r="B4686" s="446" t="s">
        <v>33</v>
      </c>
      <c r="C4686" s="444"/>
      <c r="D4686" s="445" t="s">
        <v>2587</v>
      </c>
      <c r="E4686" s="445" t="s">
        <v>2587</v>
      </c>
      <c r="F4686" s="445"/>
    </row>
    <row r="4687" spans="1:6">
      <c r="A4687" s="442"/>
      <c r="B4687" s="446" t="s">
        <v>1205</v>
      </c>
      <c r="C4687" s="444"/>
      <c r="D4687" s="445" t="s">
        <v>2587</v>
      </c>
      <c r="E4687" s="445" t="s">
        <v>2587</v>
      </c>
      <c r="F4687" s="445"/>
    </row>
    <row r="4688" spans="1:6" ht="30" customHeight="1">
      <c r="A4688" s="447">
        <v>89495</v>
      </c>
      <c r="B4688" s="448" t="s">
        <v>5302</v>
      </c>
      <c r="C4688" s="449" t="s">
        <v>2570</v>
      </c>
      <c r="D4688" s="450">
        <v>7.22</v>
      </c>
      <c r="E4688" s="450">
        <v>0.95</v>
      </c>
      <c r="F4688" s="450" t="s">
        <v>13621</v>
      </c>
    </row>
    <row r="4689" spans="1:6" ht="30" customHeight="1">
      <c r="A4689" s="447">
        <v>89709</v>
      </c>
      <c r="B4689" s="448" t="s">
        <v>5303</v>
      </c>
      <c r="C4689" s="449" t="s">
        <v>2570</v>
      </c>
      <c r="D4689" s="450">
        <v>7.5699999999999994</v>
      </c>
      <c r="E4689" s="450">
        <v>1.95</v>
      </c>
      <c r="F4689" s="450" t="s">
        <v>17779</v>
      </c>
    </row>
    <row r="4690" spans="1:6" ht="30" customHeight="1">
      <c r="A4690" s="447">
        <v>89710</v>
      </c>
      <c r="B4690" s="448" t="s">
        <v>4193</v>
      </c>
      <c r="C4690" s="449" t="s">
        <v>2570</v>
      </c>
      <c r="D4690" s="450">
        <v>7.38</v>
      </c>
      <c r="E4690" s="450">
        <v>1.95</v>
      </c>
      <c r="F4690" s="450" t="s">
        <v>11406</v>
      </c>
    </row>
    <row r="4691" spans="1:6">
      <c r="A4691" s="442"/>
      <c r="B4691" s="446" t="s">
        <v>1300</v>
      </c>
      <c r="C4691" s="444"/>
      <c r="D4691" s="445" t="s">
        <v>2587</v>
      </c>
      <c r="E4691" s="445" t="s">
        <v>2587</v>
      </c>
      <c r="F4691" s="445"/>
    </row>
    <row r="4692" spans="1:6" ht="15" customHeight="1">
      <c r="A4692" s="447">
        <v>72285</v>
      </c>
      <c r="B4692" s="448" t="s">
        <v>1557</v>
      </c>
      <c r="C4692" s="449" t="s">
        <v>2570</v>
      </c>
      <c r="D4692" s="450">
        <v>40.900000000000006</v>
      </c>
      <c r="E4692" s="450">
        <v>39.69</v>
      </c>
      <c r="F4692" s="450" t="s">
        <v>15888</v>
      </c>
    </row>
    <row r="4693" spans="1:6">
      <c r="A4693" s="442"/>
      <c r="B4693" s="446" t="s">
        <v>1301</v>
      </c>
      <c r="C4693" s="444"/>
      <c r="D4693" s="445" t="s">
        <v>2587</v>
      </c>
      <c r="E4693" s="445" t="s">
        <v>2587</v>
      </c>
      <c r="F4693" s="445"/>
    </row>
    <row r="4694" spans="1:6" ht="60" customHeight="1">
      <c r="A4694" s="447">
        <v>93350</v>
      </c>
      <c r="B4694" s="448" t="s">
        <v>19878</v>
      </c>
      <c r="C4694" s="449" t="s">
        <v>2570</v>
      </c>
      <c r="D4694" s="450">
        <v>449.79000000000008</v>
      </c>
      <c r="E4694" s="450">
        <v>343.78</v>
      </c>
      <c r="F4694" s="450" t="s">
        <v>19879</v>
      </c>
    </row>
    <row r="4695" spans="1:6" ht="60" customHeight="1">
      <c r="A4695" s="447">
        <v>93351</v>
      </c>
      <c r="B4695" s="448" t="s">
        <v>19880</v>
      </c>
      <c r="C4695" s="449" t="s">
        <v>2570</v>
      </c>
      <c r="D4695" s="450">
        <v>371.39</v>
      </c>
      <c r="E4695" s="450">
        <v>274.88</v>
      </c>
      <c r="F4695" s="450" t="s">
        <v>19881</v>
      </c>
    </row>
    <row r="4696" spans="1:6" ht="60" customHeight="1">
      <c r="A4696" s="447">
        <v>93352</v>
      </c>
      <c r="B4696" s="448" t="s">
        <v>19882</v>
      </c>
      <c r="C4696" s="449" t="s">
        <v>2570</v>
      </c>
      <c r="D4696" s="450">
        <v>292.39999999999998</v>
      </c>
      <c r="E4696" s="450">
        <v>207.69</v>
      </c>
      <c r="F4696" s="450" t="s">
        <v>19883</v>
      </c>
    </row>
    <row r="4697" spans="1:6" ht="60" customHeight="1">
      <c r="A4697" s="447">
        <v>93353</v>
      </c>
      <c r="B4697" s="448" t="s">
        <v>19884</v>
      </c>
      <c r="C4697" s="449" t="s">
        <v>2570</v>
      </c>
      <c r="D4697" s="450">
        <v>215.45</v>
      </c>
      <c r="E4697" s="450">
        <v>142.06</v>
      </c>
      <c r="F4697" s="450" t="s">
        <v>19885</v>
      </c>
    </row>
    <row r="4698" spans="1:6" ht="60" customHeight="1">
      <c r="A4698" s="447">
        <v>93354</v>
      </c>
      <c r="B4698" s="448" t="s">
        <v>19886</v>
      </c>
      <c r="C4698" s="449" t="s">
        <v>2570</v>
      </c>
      <c r="D4698" s="450">
        <v>382.15</v>
      </c>
      <c r="E4698" s="450">
        <v>112.72</v>
      </c>
      <c r="F4698" s="450" t="s">
        <v>19887</v>
      </c>
    </row>
    <row r="4699" spans="1:6" ht="60" customHeight="1">
      <c r="A4699" s="447">
        <v>93355</v>
      </c>
      <c r="B4699" s="448" t="s">
        <v>19888</v>
      </c>
      <c r="C4699" s="449" t="s">
        <v>2570</v>
      </c>
      <c r="D4699" s="450">
        <v>318.13</v>
      </c>
      <c r="E4699" s="450">
        <v>92.68</v>
      </c>
      <c r="F4699" s="450" t="s">
        <v>19889</v>
      </c>
    </row>
    <row r="4700" spans="1:6" ht="60" customHeight="1">
      <c r="A4700" s="447">
        <v>93356</v>
      </c>
      <c r="B4700" s="448" t="s">
        <v>19890</v>
      </c>
      <c r="C4700" s="449" t="s">
        <v>2570</v>
      </c>
      <c r="D4700" s="450">
        <v>253.16000000000003</v>
      </c>
      <c r="E4700" s="450">
        <v>72.959999999999994</v>
      </c>
      <c r="F4700" s="450" t="s">
        <v>19891</v>
      </c>
    </row>
    <row r="4701" spans="1:6" ht="60" customHeight="1">
      <c r="A4701" s="447">
        <v>93357</v>
      </c>
      <c r="B4701" s="448" t="s">
        <v>19892</v>
      </c>
      <c r="C4701" s="449" t="s">
        <v>2570</v>
      </c>
      <c r="D4701" s="450">
        <v>189.81</v>
      </c>
      <c r="E4701" s="450">
        <v>53.48</v>
      </c>
      <c r="F4701" s="450" t="s">
        <v>19584</v>
      </c>
    </row>
    <row r="4702" spans="1:6">
      <c r="A4702" s="442"/>
      <c r="B4702" s="446" t="s">
        <v>2244</v>
      </c>
      <c r="C4702" s="444"/>
      <c r="D4702" s="445" t="s">
        <v>2587</v>
      </c>
      <c r="E4702" s="445" t="s">
        <v>2587</v>
      </c>
      <c r="F4702" s="445"/>
    </row>
    <row r="4703" spans="1:6" ht="45" customHeight="1">
      <c r="A4703" s="447">
        <v>73714</v>
      </c>
      <c r="B4703" s="448" t="s">
        <v>4194</v>
      </c>
      <c r="C4703" s="449" t="s">
        <v>2570</v>
      </c>
      <c r="D4703" s="450">
        <v>858.31000000000006</v>
      </c>
      <c r="E4703" s="450">
        <v>473.38</v>
      </c>
      <c r="F4703" s="450" t="s">
        <v>20730</v>
      </c>
    </row>
    <row r="4704" spans="1:6" ht="30" customHeight="1">
      <c r="A4704" s="447" t="s">
        <v>2209</v>
      </c>
      <c r="B4704" s="448" t="s">
        <v>4195</v>
      </c>
      <c r="C4704" s="449" t="s">
        <v>2570</v>
      </c>
      <c r="D4704" s="450">
        <v>252.26</v>
      </c>
      <c r="E4704" s="450">
        <v>72.94</v>
      </c>
      <c r="F4704" s="450" t="s">
        <v>16440</v>
      </c>
    </row>
    <row r="4705" spans="1:6" ht="45" customHeight="1">
      <c r="A4705" s="447">
        <v>92221</v>
      </c>
      <c r="B4705" s="448" t="s">
        <v>4170</v>
      </c>
      <c r="C4705" s="449" t="s">
        <v>2572</v>
      </c>
      <c r="D4705" s="450">
        <v>125.32</v>
      </c>
      <c r="E4705" s="450">
        <v>29.41</v>
      </c>
      <c r="F4705" s="450" t="s">
        <v>15663</v>
      </c>
    </row>
    <row r="4706" spans="1:6" ht="45" customHeight="1">
      <c r="A4706" s="447">
        <v>92212</v>
      </c>
      <c r="B4706" s="448" t="s">
        <v>4163</v>
      </c>
      <c r="C4706" s="449" t="s">
        <v>2572</v>
      </c>
      <c r="D4706" s="450">
        <v>119.76000000000002</v>
      </c>
      <c r="E4706" s="450">
        <v>24.57</v>
      </c>
      <c r="F4706" s="450" t="s">
        <v>13716</v>
      </c>
    </row>
    <row r="4707" spans="1:6" ht="45" customHeight="1">
      <c r="A4707" s="447">
        <v>92222</v>
      </c>
      <c r="B4707" s="448" t="s">
        <v>4171</v>
      </c>
      <c r="C4707" s="449" t="s">
        <v>2572</v>
      </c>
      <c r="D4707" s="450">
        <v>167.49</v>
      </c>
      <c r="E4707" s="450">
        <v>33.909999999999997</v>
      </c>
      <c r="F4707" s="450" t="s">
        <v>15664</v>
      </c>
    </row>
    <row r="4708" spans="1:6" ht="45" customHeight="1">
      <c r="A4708" s="447">
        <v>92213</v>
      </c>
      <c r="B4708" s="448" t="s">
        <v>4164</v>
      </c>
      <c r="C4708" s="449" t="s">
        <v>2572</v>
      </c>
      <c r="D4708" s="450">
        <v>161.03</v>
      </c>
      <c r="E4708" s="450">
        <v>28.3</v>
      </c>
      <c r="F4708" s="450" t="s">
        <v>15657</v>
      </c>
    </row>
    <row r="4709" spans="1:6" ht="45" customHeight="1">
      <c r="A4709" s="447">
        <v>92223</v>
      </c>
      <c r="B4709" s="448" t="s">
        <v>4172</v>
      </c>
      <c r="C4709" s="449" t="s">
        <v>2572</v>
      </c>
      <c r="D4709" s="450">
        <v>190.9</v>
      </c>
      <c r="E4709" s="450">
        <v>38.72</v>
      </c>
      <c r="F4709" s="450" t="s">
        <v>15665</v>
      </c>
    </row>
    <row r="4710" spans="1:6" ht="45" customHeight="1">
      <c r="A4710" s="447">
        <v>92214</v>
      </c>
      <c r="B4710" s="448" t="s">
        <v>4165</v>
      </c>
      <c r="C4710" s="449" t="s">
        <v>2572</v>
      </c>
      <c r="D4710" s="450">
        <v>183.70999999999998</v>
      </c>
      <c r="E4710" s="450">
        <v>32.39</v>
      </c>
      <c r="F4710" s="450" t="s">
        <v>15658</v>
      </c>
    </row>
    <row r="4711" spans="1:6" ht="45" customHeight="1">
      <c r="A4711" s="447">
        <v>92224</v>
      </c>
      <c r="B4711" s="448" t="s">
        <v>4539</v>
      </c>
      <c r="C4711" s="449" t="s">
        <v>2572</v>
      </c>
      <c r="D4711" s="450">
        <v>231.51000000000002</v>
      </c>
      <c r="E4711" s="450">
        <v>43.59</v>
      </c>
      <c r="F4711" s="450" t="s">
        <v>15666</v>
      </c>
    </row>
    <row r="4712" spans="1:6" ht="45" customHeight="1">
      <c r="A4712" s="447">
        <v>92215</v>
      </c>
      <c r="B4712" s="448" t="s">
        <v>4166</v>
      </c>
      <c r="C4712" s="449" t="s">
        <v>2572</v>
      </c>
      <c r="D4712" s="450">
        <v>223.51</v>
      </c>
      <c r="E4712" s="450">
        <v>36.57</v>
      </c>
      <c r="F4712" s="450" t="s">
        <v>15659</v>
      </c>
    </row>
    <row r="4713" spans="1:6">
      <c r="A4713" s="442"/>
      <c r="B4713" s="446" t="s">
        <v>2210</v>
      </c>
      <c r="C4713" s="444"/>
      <c r="D4713" s="445" t="s">
        <v>2587</v>
      </c>
      <c r="E4713" s="445" t="s">
        <v>2587</v>
      </c>
      <c r="F4713" s="445"/>
    </row>
    <row r="4714" spans="1:6" ht="30" customHeight="1">
      <c r="A4714" s="447">
        <v>83690</v>
      </c>
      <c r="B4714" s="448" t="s">
        <v>4196</v>
      </c>
      <c r="C4714" s="449" t="s">
        <v>2568</v>
      </c>
      <c r="D4714" s="450">
        <v>205.14999999999998</v>
      </c>
      <c r="E4714" s="450">
        <v>292.37</v>
      </c>
      <c r="F4714" s="450" t="s">
        <v>16439</v>
      </c>
    </row>
    <row r="4715" spans="1:6">
      <c r="A4715" s="442"/>
      <c r="B4715" s="446" t="s">
        <v>2211</v>
      </c>
      <c r="C4715" s="444"/>
      <c r="D4715" s="445" t="s">
        <v>2587</v>
      </c>
      <c r="E4715" s="445" t="s">
        <v>2587</v>
      </c>
      <c r="F4715" s="445"/>
    </row>
    <row r="4716" spans="1:6" ht="30" customHeight="1">
      <c r="A4716" s="447" t="s">
        <v>2212</v>
      </c>
      <c r="B4716" s="448" t="s">
        <v>4197</v>
      </c>
      <c r="C4716" s="449" t="s">
        <v>2570</v>
      </c>
      <c r="D4716" s="450">
        <v>266.84000000000003</v>
      </c>
      <c r="E4716" s="450">
        <v>296.10000000000002</v>
      </c>
      <c r="F4716" s="450" t="s">
        <v>16441</v>
      </c>
    </row>
    <row r="4717" spans="1:6" ht="45" customHeight="1">
      <c r="A4717" s="447" t="s">
        <v>2213</v>
      </c>
      <c r="B4717" s="448" t="s">
        <v>4198</v>
      </c>
      <c r="C4717" s="449" t="s">
        <v>2570</v>
      </c>
      <c r="D4717" s="450">
        <v>440.32999999999993</v>
      </c>
      <c r="E4717" s="450">
        <v>477.97</v>
      </c>
      <c r="F4717" s="450" t="s">
        <v>16442</v>
      </c>
    </row>
    <row r="4718" spans="1:6" ht="45" customHeight="1">
      <c r="A4718" s="447" t="s">
        <v>2214</v>
      </c>
      <c r="B4718" s="448" t="s">
        <v>4199</v>
      </c>
      <c r="C4718" s="449" t="s">
        <v>2570</v>
      </c>
      <c r="D4718" s="450">
        <v>663.18000000000006</v>
      </c>
      <c r="E4718" s="450">
        <v>708.03</v>
      </c>
      <c r="F4718" s="450" t="s">
        <v>16443</v>
      </c>
    </row>
    <row r="4719" spans="1:6" ht="45" customHeight="1">
      <c r="A4719" s="447" t="s">
        <v>2215</v>
      </c>
      <c r="B4719" s="448" t="s">
        <v>4200</v>
      </c>
      <c r="C4719" s="449" t="s">
        <v>2570</v>
      </c>
      <c r="D4719" s="450">
        <v>939.79</v>
      </c>
      <c r="E4719" s="450">
        <v>988.06</v>
      </c>
      <c r="F4719" s="450" t="s">
        <v>16444</v>
      </c>
    </row>
    <row r="4720" spans="1:6" ht="45" customHeight="1">
      <c r="A4720" s="447" t="s">
        <v>2216</v>
      </c>
      <c r="B4720" s="448" t="s">
        <v>4201</v>
      </c>
      <c r="C4720" s="449" t="s">
        <v>2570</v>
      </c>
      <c r="D4720" s="450">
        <v>1272.18</v>
      </c>
      <c r="E4720" s="450">
        <v>1320.89</v>
      </c>
      <c r="F4720" s="450" t="s">
        <v>16445</v>
      </c>
    </row>
    <row r="4721" spans="1:6" ht="45" customHeight="1">
      <c r="A4721" s="447" t="s">
        <v>2217</v>
      </c>
      <c r="B4721" s="448" t="s">
        <v>4202</v>
      </c>
      <c r="C4721" s="449" t="s">
        <v>2570</v>
      </c>
      <c r="D4721" s="450">
        <v>378.25999999999993</v>
      </c>
      <c r="E4721" s="450">
        <v>414.67</v>
      </c>
      <c r="F4721" s="450" t="s">
        <v>16446</v>
      </c>
    </row>
    <row r="4722" spans="1:6" ht="45" customHeight="1">
      <c r="A4722" s="447" t="s">
        <v>2218</v>
      </c>
      <c r="B4722" s="448" t="s">
        <v>4203</v>
      </c>
      <c r="C4722" s="449" t="s">
        <v>2570</v>
      </c>
      <c r="D4722" s="450">
        <v>627.36</v>
      </c>
      <c r="E4722" s="450">
        <v>674.17</v>
      </c>
      <c r="F4722" s="450" t="s">
        <v>16447</v>
      </c>
    </row>
    <row r="4723" spans="1:6" ht="45" customHeight="1">
      <c r="A4723" s="447" t="s">
        <v>2219</v>
      </c>
      <c r="B4723" s="448" t="s">
        <v>4204</v>
      </c>
      <c r="C4723" s="449" t="s">
        <v>2570</v>
      </c>
      <c r="D4723" s="450">
        <v>946.31</v>
      </c>
      <c r="E4723" s="450">
        <v>1001.27</v>
      </c>
      <c r="F4723" s="450" t="s">
        <v>16448</v>
      </c>
    </row>
    <row r="4724" spans="1:6" ht="45" customHeight="1">
      <c r="A4724" s="447" t="s">
        <v>2220</v>
      </c>
      <c r="B4724" s="448" t="s">
        <v>4205</v>
      </c>
      <c r="C4724" s="449" t="s">
        <v>2570</v>
      </c>
      <c r="D4724" s="450">
        <v>1211.95</v>
      </c>
      <c r="E4724" s="450">
        <v>1249.1400000000001</v>
      </c>
      <c r="F4724" s="450" t="s">
        <v>16449</v>
      </c>
    </row>
    <row r="4725" spans="1:6" ht="45" customHeight="1">
      <c r="A4725" s="447" t="s">
        <v>2221</v>
      </c>
      <c r="B4725" s="448" t="s">
        <v>4206</v>
      </c>
      <c r="C4725" s="449" t="s">
        <v>2570</v>
      </c>
      <c r="D4725" s="450">
        <v>1809.1499999999999</v>
      </c>
      <c r="E4725" s="450">
        <v>1869.82</v>
      </c>
      <c r="F4725" s="450" t="s">
        <v>16450</v>
      </c>
    </row>
    <row r="4726" spans="1:6" ht="45" customHeight="1">
      <c r="A4726" s="447" t="s">
        <v>2222</v>
      </c>
      <c r="B4726" s="448" t="s">
        <v>5335</v>
      </c>
      <c r="C4726" s="449" t="s">
        <v>2570</v>
      </c>
      <c r="D4726" s="450">
        <v>489.6</v>
      </c>
      <c r="E4726" s="450">
        <v>532.91999999999996</v>
      </c>
      <c r="F4726" s="450" t="s">
        <v>16451</v>
      </c>
    </row>
    <row r="4727" spans="1:6" ht="45" customHeight="1">
      <c r="A4727" s="447" t="s">
        <v>2223</v>
      </c>
      <c r="B4727" s="448" t="s">
        <v>5336</v>
      </c>
      <c r="C4727" s="449" t="s">
        <v>2570</v>
      </c>
      <c r="D4727" s="450">
        <v>814.27</v>
      </c>
      <c r="E4727" s="450">
        <v>870.06</v>
      </c>
      <c r="F4727" s="450" t="s">
        <v>16452</v>
      </c>
    </row>
    <row r="4728" spans="1:6" ht="45" customHeight="1">
      <c r="A4728" s="447" t="s">
        <v>2224</v>
      </c>
      <c r="B4728" s="448" t="s">
        <v>5337</v>
      </c>
      <c r="C4728" s="449" t="s">
        <v>2570</v>
      </c>
      <c r="D4728" s="450">
        <v>1229.0500000000002</v>
      </c>
      <c r="E4728" s="450">
        <v>1294.54</v>
      </c>
      <c r="F4728" s="450" t="s">
        <v>16453</v>
      </c>
    </row>
    <row r="4729" spans="1:6" ht="45" customHeight="1">
      <c r="A4729" s="447" t="s">
        <v>2269</v>
      </c>
      <c r="B4729" s="448" t="s">
        <v>5338</v>
      </c>
      <c r="C4729" s="449" t="s">
        <v>2570</v>
      </c>
      <c r="D4729" s="450">
        <v>1738.15</v>
      </c>
      <c r="E4729" s="450">
        <v>1809.83</v>
      </c>
      <c r="F4729" s="450" t="s">
        <v>16454</v>
      </c>
    </row>
    <row r="4730" spans="1:6" ht="45" customHeight="1">
      <c r="A4730" s="447" t="s">
        <v>2270</v>
      </c>
      <c r="B4730" s="448" t="s">
        <v>5339</v>
      </c>
      <c r="C4730" s="449" t="s">
        <v>2570</v>
      </c>
      <c r="D4730" s="450">
        <v>2346.1999999999998</v>
      </c>
      <c r="E4730" s="450">
        <v>2418.75</v>
      </c>
      <c r="F4730" s="450" t="s">
        <v>16455</v>
      </c>
    </row>
    <row r="4731" spans="1:6" ht="30" customHeight="1">
      <c r="A4731" s="447">
        <v>83659</v>
      </c>
      <c r="B4731" s="448" t="s">
        <v>5340</v>
      </c>
      <c r="C4731" s="449" t="s">
        <v>2570</v>
      </c>
      <c r="D4731" s="450">
        <v>360.89000000000004</v>
      </c>
      <c r="E4731" s="450">
        <v>379.82</v>
      </c>
      <c r="F4731" s="450" t="s">
        <v>16457</v>
      </c>
    </row>
    <row r="4732" spans="1:6">
      <c r="A4732" s="442"/>
      <c r="B4732" s="446" t="s">
        <v>88</v>
      </c>
      <c r="C4732" s="444"/>
      <c r="D4732" s="445" t="s">
        <v>2587</v>
      </c>
      <c r="E4732" s="445" t="s">
        <v>2587</v>
      </c>
      <c r="F4732" s="445"/>
    </row>
    <row r="4733" spans="1:6" ht="45" customHeight="1">
      <c r="A4733" s="447" t="s">
        <v>2202</v>
      </c>
      <c r="B4733" s="448" t="s">
        <v>5003</v>
      </c>
      <c r="C4733" s="449" t="s">
        <v>2570</v>
      </c>
      <c r="D4733" s="450">
        <v>831.62000000000012</v>
      </c>
      <c r="E4733" s="450">
        <v>464.53</v>
      </c>
      <c r="F4733" s="450" t="s">
        <v>16456</v>
      </c>
    </row>
    <row r="4734" spans="1:6" ht="45" customHeight="1">
      <c r="A4734" s="447">
        <v>97976</v>
      </c>
      <c r="B4734" s="448" t="s">
        <v>16459</v>
      </c>
      <c r="C4734" s="449" t="s">
        <v>2570</v>
      </c>
      <c r="D4734" s="450">
        <v>459.94999999999993</v>
      </c>
      <c r="E4734" s="450">
        <v>348.23</v>
      </c>
      <c r="F4734" s="450" t="s">
        <v>16460</v>
      </c>
    </row>
    <row r="4735" spans="1:6" ht="45" customHeight="1">
      <c r="A4735" s="447">
        <v>97977</v>
      </c>
      <c r="B4735" s="448" t="s">
        <v>16461</v>
      </c>
      <c r="C4735" s="449" t="s">
        <v>2570</v>
      </c>
      <c r="D4735" s="450">
        <v>659.29</v>
      </c>
      <c r="E4735" s="450">
        <v>521.51</v>
      </c>
      <c r="F4735" s="450" t="s">
        <v>16462</v>
      </c>
    </row>
    <row r="4736" spans="1:6" ht="45" customHeight="1">
      <c r="A4736" s="447">
        <v>97980</v>
      </c>
      <c r="B4736" s="448" t="s">
        <v>16463</v>
      </c>
      <c r="C4736" s="449" t="s">
        <v>2570</v>
      </c>
      <c r="D4736" s="450">
        <v>863.65000000000009</v>
      </c>
      <c r="E4736" s="450">
        <v>648.29999999999995</v>
      </c>
      <c r="F4736" s="450" t="s">
        <v>16464</v>
      </c>
    </row>
    <row r="4737" spans="1:6" ht="30" customHeight="1">
      <c r="A4737" s="447">
        <v>97981</v>
      </c>
      <c r="B4737" s="448" t="s">
        <v>16465</v>
      </c>
      <c r="C4737" s="449" t="s">
        <v>2572</v>
      </c>
      <c r="D4737" s="450">
        <v>482.41999999999996</v>
      </c>
      <c r="E4737" s="450">
        <v>432.75</v>
      </c>
      <c r="F4737" s="450" t="s">
        <v>16466</v>
      </c>
    </row>
    <row r="4738" spans="1:6" ht="30" customHeight="1">
      <c r="A4738" s="447">
        <v>97983</v>
      </c>
      <c r="B4738" s="448" t="s">
        <v>16467</v>
      </c>
      <c r="C4738" s="449" t="s">
        <v>2572</v>
      </c>
      <c r="D4738" s="450">
        <v>257.44</v>
      </c>
      <c r="E4738" s="450">
        <v>41.42</v>
      </c>
      <c r="F4738" s="450" t="s">
        <v>16468</v>
      </c>
    </row>
    <row r="4739" spans="1:6" ht="30" customHeight="1">
      <c r="A4739" s="447">
        <v>97985</v>
      </c>
      <c r="B4739" s="448" t="s">
        <v>16469</v>
      </c>
      <c r="C4739" s="449" t="s">
        <v>2572</v>
      </c>
      <c r="D4739" s="450">
        <v>579.63000000000011</v>
      </c>
      <c r="E4739" s="450">
        <v>530.05999999999995</v>
      </c>
      <c r="F4739" s="450" t="s">
        <v>16470</v>
      </c>
    </row>
    <row r="4740" spans="1:6" ht="30" customHeight="1">
      <c r="A4740" s="447">
        <v>97987</v>
      </c>
      <c r="B4740" s="448" t="s">
        <v>16471</v>
      </c>
      <c r="C4740" s="449" t="s">
        <v>2572</v>
      </c>
      <c r="D4740" s="450">
        <v>287.31</v>
      </c>
      <c r="E4740" s="450">
        <v>49.05</v>
      </c>
      <c r="F4740" s="450" t="s">
        <v>16472</v>
      </c>
    </row>
    <row r="4741" spans="1:6" ht="45" customHeight="1">
      <c r="A4741" s="447">
        <v>97988</v>
      </c>
      <c r="B4741" s="448" t="s">
        <v>16473</v>
      </c>
      <c r="C4741" s="449" t="s">
        <v>2570</v>
      </c>
      <c r="D4741" s="450">
        <v>1271.6499999999999</v>
      </c>
      <c r="E4741" s="450">
        <v>911.53</v>
      </c>
      <c r="F4741" s="450" t="s">
        <v>16474</v>
      </c>
    </row>
    <row r="4742" spans="1:6" ht="30" customHeight="1">
      <c r="A4742" s="447">
        <v>97989</v>
      </c>
      <c r="B4742" s="448" t="s">
        <v>16475</v>
      </c>
      <c r="C4742" s="449" t="s">
        <v>2572</v>
      </c>
      <c r="D4742" s="450">
        <v>676.89</v>
      </c>
      <c r="E4742" s="450">
        <v>627.33000000000004</v>
      </c>
      <c r="F4742" s="450" t="s">
        <v>16476</v>
      </c>
    </row>
    <row r="4743" spans="1:6" ht="30" customHeight="1">
      <c r="A4743" s="447">
        <v>97991</v>
      </c>
      <c r="B4743" s="448" t="s">
        <v>16477</v>
      </c>
      <c r="C4743" s="449" t="s">
        <v>2572</v>
      </c>
      <c r="D4743" s="450">
        <v>459.42</v>
      </c>
      <c r="E4743" s="450">
        <v>62.46</v>
      </c>
      <c r="F4743" s="450" t="s">
        <v>16478</v>
      </c>
    </row>
    <row r="4744" spans="1:6" ht="45" customHeight="1">
      <c r="A4744" s="447">
        <v>97992</v>
      </c>
      <c r="B4744" s="448" t="s">
        <v>16479</v>
      </c>
      <c r="C4744" s="449" t="s">
        <v>2570</v>
      </c>
      <c r="D4744" s="450">
        <v>1637.34</v>
      </c>
      <c r="E4744" s="450">
        <v>1126.82</v>
      </c>
      <c r="F4744" s="450" t="s">
        <v>16480</v>
      </c>
    </row>
    <row r="4745" spans="1:6" ht="30" customHeight="1">
      <c r="A4745" s="447">
        <v>97993</v>
      </c>
      <c r="B4745" s="448" t="s">
        <v>16481</v>
      </c>
      <c r="C4745" s="449" t="s">
        <v>2572</v>
      </c>
      <c r="D4745" s="450">
        <v>822.8</v>
      </c>
      <c r="E4745" s="450">
        <v>773.23</v>
      </c>
      <c r="F4745" s="450" t="s">
        <v>16482</v>
      </c>
    </row>
    <row r="4746" spans="1:6" ht="45" customHeight="1">
      <c r="A4746" s="447">
        <v>97994</v>
      </c>
      <c r="B4746" s="448" t="s">
        <v>16483</v>
      </c>
      <c r="C4746" s="449" t="s">
        <v>2570</v>
      </c>
      <c r="D4746" s="450">
        <v>1144.4099999999999</v>
      </c>
      <c r="E4746" s="450">
        <v>790.12</v>
      </c>
      <c r="F4746" s="450" t="s">
        <v>16484</v>
      </c>
    </row>
    <row r="4747" spans="1:6" ht="30" customHeight="1">
      <c r="A4747" s="447">
        <v>97995</v>
      </c>
      <c r="B4747" s="448" t="s">
        <v>16485</v>
      </c>
      <c r="C4747" s="449" t="s">
        <v>2572</v>
      </c>
      <c r="D4747" s="450">
        <v>552.55000000000007</v>
      </c>
      <c r="E4747" s="450">
        <v>465.4</v>
      </c>
      <c r="F4747" s="450" t="s">
        <v>16486</v>
      </c>
    </row>
    <row r="4748" spans="1:6" ht="45" customHeight="1">
      <c r="A4748" s="447">
        <v>97996</v>
      </c>
      <c r="B4748" s="448" t="s">
        <v>16487</v>
      </c>
      <c r="C4748" s="449" t="s">
        <v>2570</v>
      </c>
      <c r="D4748" s="450">
        <v>1452.9</v>
      </c>
      <c r="E4748" s="450">
        <v>990.71</v>
      </c>
      <c r="F4748" s="450" t="s">
        <v>16488</v>
      </c>
    </row>
    <row r="4749" spans="1:6" ht="30" customHeight="1">
      <c r="A4749" s="447">
        <v>97997</v>
      </c>
      <c r="B4749" s="448" t="s">
        <v>16489</v>
      </c>
      <c r="C4749" s="449" t="s">
        <v>2572</v>
      </c>
      <c r="D4749" s="450">
        <v>661.17</v>
      </c>
      <c r="E4749" s="450">
        <v>558.65</v>
      </c>
      <c r="F4749" s="450" t="s">
        <v>16490</v>
      </c>
    </row>
    <row r="4750" spans="1:6" ht="30" customHeight="1">
      <c r="A4750" s="447">
        <v>97999</v>
      </c>
      <c r="B4750" s="448" t="s">
        <v>16491</v>
      </c>
      <c r="C4750" s="449" t="s">
        <v>2572</v>
      </c>
      <c r="D4750" s="450">
        <v>769.81000000000006</v>
      </c>
      <c r="E4750" s="450">
        <v>651.91</v>
      </c>
      <c r="F4750" s="450" t="s">
        <v>16492</v>
      </c>
    </row>
    <row r="4751" spans="1:6" ht="30" customHeight="1">
      <c r="A4751" s="447">
        <v>98001</v>
      </c>
      <c r="B4751" s="448" t="s">
        <v>16493</v>
      </c>
      <c r="C4751" s="449" t="s">
        <v>2572</v>
      </c>
      <c r="D4751" s="450">
        <v>878.45999999999992</v>
      </c>
      <c r="E4751" s="450">
        <v>745.15</v>
      </c>
      <c r="F4751" s="450" t="s">
        <v>16494</v>
      </c>
    </row>
    <row r="4752" spans="1:6" ht="45" customHeight="1">
      <c r="A4752" s="447">
        <v>98002</v>
      </c>
      <c r="B4752" s="448" t="s">
        <v>16495</v>
      </c>
      <c r="C4752" s="449" t="s">
        <v>2570</v>
      </c>
      <c r="D4752" s="450">
        <v>2402.06</v>
      </c>
      <c r="E4752" s="450">
        <v>1592.19</v>
      </c>
      <c r="F4752" s="450" t="s">
        <v>16496</v>
      </c>
    </row>
    <row r="4753" spans="1:6" ht="30" customHeight="1">
      <c r="A4753" s="447">
        <v>98003</v>
      </c>
      <c r="B4753" s="448" t="s">
        <v>16497</v>
      </c>
      <c r="C4753" s="449" t="s">
        <v>2572</v>
      </c>
      <c r="D4753" s="450">
        <v>987.16</v>
      </c>
      <c r="E4753" s="450">
        <v>838.36</v>
      </c>
      <c r="F4753" s="450" t="s">
        <v>16498</v>
      </c>
    </row>
    <row r="4754" spans="1:6" ht="30" customHeight="1">
      <c r="A4754" s="447">
        <v>98005</v>
      </c>
      <c r="B4754" s="448" t="s">
        <v>16499</v>
      </c>
      <c r="C4754" s="449" t="s">
        <v>2572</v>
      </c>
      <c r="D4754" s="450">
        <v>1095.79</v>
      </c>
      <c r="E4754" s="450">
        <v>931.64</v>
      </c>
      <c r="F4754" s="450" t="s">
        <v>16500</v>
      </c>
    </row>
    <row r="4755" spans="1:6" ht="45" customHeight="1">
      <c r="A4755" s="447">
        <v>98006</v>
      </c>
      <c r="B4755" s="448" t="s">
        <v>16501</v>
      </c>
      <c r="C4755" s="449" t="s">
        <v>2570</v>
      </c>
      <c r="D4755" s="450">
        <v>3024.9</v>
      </c>
      <c r="E4755" s="450">
        <v>1993.31</v>
      </c>
      <c r="F4755" s="450" t="s">
        <v>16502</v>
      </c>
    </row>
    <row r="4756" spans="1:6" ht="30" customHeight="1">
      <c r="A4756" s="447">
        <v>98007</v>
      </c>
      <c r="B4756" s="448" t="s">
        <v>16503</v>
      </c>
      <c r="C4756" s="449" t="s">
        <v>2572</v>
      </c>
      <c r="D4756" s="450">
        <v>1204.3799999999999</v>
      </c>
      <c r="E4756" s="450">
        <v>1024.93</v>
      </c>
      <c r="F4756" s="450" t="s">
        <v>16504</v>
      </c>
    </row>
    <row r="4757" spans="1:6" ht="45" customHeight="1">
      <c r="A4757" s="447">
        <v>98008</v>
      </c>
      <c r="B4757" s="448" t="s">
        <v>16505</v>
      </c>
      <c r="C4757" s="449" t="s">
        <v>2570</v>
      </c>
      <c r="D4757" s="450">
        <v>1823.8600000000001</v>
      </c>
      <c r="E4757" s="450">
        <v>1193.83</v>
      </c>
      <c r="F4757" s="450" t="s">
        <v>16506</v>
      </c>
    </row>
    <row r="4758" spans="1:6" ht="30" customHeight="1">
      <c r="A4758" s="447">
        <v>98009</v>
      </c>
      <c r="B4758" s="448" t="s">
        <v>16507</v>
      </c>
      <c r="C4758" s="449" t="s">
        <v>2572</v>
      </c>
      <c r="D4758" s="450">
        <v>769.81000000000006</v>
      </c>
      <c r="E4758" s="450">
        <v>651.91</v>
      </c>
      <c r="F4758" s="450" t="s">
        <v>16492</v>
      </c>
    </row>
    <row r="4759" spans="1:6" ht="45" customHeight="1">
      <c r="A4759" s="447">
        <v>98010</v>
      </c>
      <c r="B4759" s="448" t="s">
        <v>16508</v>
      </c>
      <c r="C4759" s="449" t="s">
        <v>2570</v>
      </c>
      <c r="D4759" s="450">
        <v>2242.5100000000002</v>
      </c>
      <c r="E4759" s="450">
        <v>1430.41</v>
      </c>
      <c r="F4759" s="450" t="s">
        <v>16509</v>
      </c>
    </row>
    <row r="4760" spans="1:6" ht="30" customHeight="1">
      <c r="A4760" s="447">
        <v>98011</v>
      </c>
      <c r="B4760" s="448" t="s">
        <v>16510</v>
      </c>
      <c r="C4760" s="449" t="s">
        <v>2572</v>
      </c>
      <c r="D4760" s="450">
        <v>878.45999999999992</v>
      </c>
      <c r="E4760" s="450">
        <v>745.15</v>
      </c>
      <c r="F4760" s="450" t="s">
        <v>16494</v>
      </c>
    </row>
    <row r="4761" spans="1:6" ht="45" customHeight="1">
      <c r="A4761" s="447">
        <v>98012</v>
      </c>
      <c r="B4761" s="448" t="s">
        <v>16511</v>
      </c>
      <c r="C4761" s="449" t="s">
        <v>2570</v>
      </c>
      <c r="D4761" s="450">
        <v>2642.4999999999995</v>
      </c>
      <c r="E4761" s="450">
        <v>1666.98</v>
      </c>
      <c r="F4761" s="450" t="s">
        <v>16512</v>
      </c>
    </row>
    <row r="4762" spans="1:6" ht="30" customHeight="1">
      <c r="A4762" s="447">
        <v>98013</v>
      </c>
      <c r="B4762" s="448" t="s">
        <v>16513</v>
      </c>
      <c r="C4762" s="449" t="s">
        <v>2572</v>
      </c>
      <c r="D4762" s="450">
        <v>987.16</v>
      </c>
      <c r="E4762" s="450">
        <v>838.36</v>
      </c>
      <c r="F4762" s="450" t="s">
        <v>16498</v>
      </c>
    </row>
    <row r="4763" spans="1:6" ht="45" customHeight="1">
      <c r="A4763" s="447">
        <v>98014</v>
      </c>
      <c r="B4763" s="448" t="s">
        <v>16514</v>
      </c>
      <c r="C4763" s="449" t="s">
        <v>2570</v>
      </c>
      <c r="D4763" s="450">
        <v>3042.4200000000005</v>
      </c>
      <c r="E4763" s="450">
        <v>1903.6</v>
      </c>
      <c r="F4763" s="450" t="s">
        <v>16515</v>
      </c>
    </row>
    <row r="4764" spans="1:6" ht="30" customHeight="1">
      <c r="A4764" s="447">
        <v>98015</v>
      </c>
      <c r="B4764" s="448" t="s">
        <v>16516</v>
      </c>
      <c r="C4764" s="449" t="s">
        <v>2572</v>
      </c>
      <c r="D4764" s="450">
        <v>1095.79</v>
      </c>
      <c r="E4764" s="450">
        <v>931.64</v>
      </c>
      <c r="F4764" s="450" t="s">
        <v>16500</v>
      </c>
    </row>
    <row r="4765" spans="1:6" ht="45" customHeight="1">
      <c r="A4765" s="447">
        <v>98016</v>
      </c>
      <c r="B4765" s="448" t="s">
        <v>16517</v>
      </c>
      <c r="C4765" s="449" t="s">
        <v>2570</v>
      </c>
      <c r="D4765" s="450">
        <v>3442.3700000000003</v>
      </c>
      <c r="E4765" s="450">
        <v>2140.23</v>
      </c>
      <c r="F4765" s="450" t="s">
        <v>16518</v>
      </c>
    </row>
    <row r="4766" spans="1:6" ht="30" customHeight="1">
      <c r="A4766" s="447">
        <v>98017</v>
      </c>
      <c r="B4766" s="448" t="s">
        <v>16519</v>
      </c>
      <c r="C4766" s="449" t="s">
        <v>2572</v>
      </c>
      <c r="D4766" s="450">
        <v>1204.3799999999999</v>
      </c>
      <c r="E4766" s="450">
        <v>1024.93</v>
      </c>
      <c r="F4766" s="450" t="s">
        <v>16504</v>
      </c>
    </row>
    <row r="4767" spans="1:6" ht="45" customHeight="1">
      <c r="A4767" s="447">
        <v>98018</v>
      </c>
      <c r="B4767" s="448" t="s">
        <v>16520</v>
      </c>
      <c r="C4767" s="449" t="s">
        <v>2570</v>
      </c>
      <c r="D4767" s="450">
        <v>3842.18</v>
      </c>
      <c r="E4767" s="450">
        <v>2376.9699999999998</v>
      </c>
      <c r="F4767" s="450" t="s">
        <v>16521</v>
      </c>
    </row>
    <row r="4768" spans="1:6" ht="30" customHeight="1">
      <c r="A4768" s="447">
        <v>98019</v>
      </c>
      <c r="B4768" s="448" t="s">
        <v>16522</v>
      </c>
      <c r="C4768" s="449" t="s">
        <v>2572</v>
      </c>
      <c r="D4768" s="450">
        <v>1330.26</v>
      </c>
      <c r="E4768" s="450">
        <v>1126.47</v>
      </c>
      <c r="F4768" s="450" t="s">
        <v>16523</v>
      </c>
    </row>
    <row r="4769" spans="1:6" ht="45" customHeight="1">
      <c r="A4769" s="447">
        <v>98020</v>
      </c>
      <c r="B4769" s="448" t="s">
        <v>16524</v>
      </c>
      <c r="C4769" s="449" t="s">
        <v>2570</v>
      </c>
      <c r="D4769" s="450">
        <v>2727.21</v>
      </c>
      <c r="E4769" s="450">
        <v>1708.47</v>
      </c>
      <c r="F4769" s="450" t="s">
        <v>16525</v>
      </c>
    </row>
    <row r="4770" spans="1:6" ht="30" customHeight="1">
      <c r="A4770" s="447">
        <v>98021</v>
      </c>
      <c r="B4770" s="448" t="s">
        <v>16526</v>
      </c>
      <c r="C4770" s="449" t="s">
        <v>2572</v>
      </c>
      <c r="D4770" s="450">
        <v>1004.37</v>
      </c>
      <c r="E4770" s="450">
        <v>846.67</v>
      </c>
      <c r="F4770" s="450" t="s">
        <v>16527</v>
      </c>
    </row>
    <row r="4771" spans="1:6" ht="45" customHeight="1">
      <c r="A4771" s="447">
        <v>98022</v>
      </c>
      <c r="B4771" s="448" t="s">
        <v>16528</v>
      </c>
      <c r="C4771" s="449" t="s">
        <v>2570</v>
      </c>
      <c r="D4771" s="450">
        <v>3209.09</v>
      </c>
      <c r="E4771" s="450">
        <v>1980.8</v>
      </c>
      <c r="F4771" s="450" t="s">
        <v>16529</v>
      </c>
    </row>
    <row r="4772" spans="1:6" ht="30" customHeight="1">
      <c r="A4772" s="447">
        <v>98023</v>
      </c>
      <c r="B4772" s="448" t="s">
        <v>16530</v>
      </c>
      <c r="C4772" s="449" t="s">
        <v>2572</v>
      </c>
      <c r="D4772" s="450">
        <v>1113.02</v>
      </c>
      <c r="E4772" s="450">
        <v>939.93</v>
      </c>
      <c r="F4772" s="450" t="s">
        <v>16531</v>
      </c>
    </row>
    <row r="4773" spans="1:6" ht="45" customHeight="1">
      <c r="A4773" s="447">
        <v>98024</v>
      </c>
      <c r="B4773" s="448" t="s">
        <v>16532</v>
      </c>
      <c r="C4773" s="449" t="s">
        <v>2570</v>
      </c>
      <c r="D4773" s="450">
        <v>3732.73</v>
      </c>
      <c r="E4773" s="450">
        <v>2253.7800000000002</v>
      </c>
      <c r="F4773" s="450" t="s">
        <v>16533</v>
      </c>
    </row>
    <row r="4774" spans="1:6" ht="30" customHeight="1">
      <c r="A4774" s="447">
        <v>98025</v>
      </c>
      <c r="B4774" s="448" t="s">
        <v>16534</v>
      </c>
      <c r="C4774" s="449" t="s">
        <v>2572</v>
      </c>
      <c r="D4774" s="450">
        <v>1221.6299999999999</v>
      </c>
      <c r="E4774" s="450">
        <v>1033.22</v>
      </c>
      <c r="F4774" s="450" t="s">
        <v>16535</v>
      </c>
    </row>
    <row r="4775" spans="1:6" ht="45" customHeight="1">
      <c r="A4775" s="447">
        <v>98026</v>
      </c>
      <c r="B4775" s="448" t="s">
        <v>16536</v>
      </c>
      <c r="C4775" s="449" t="s">
        <v>2570</v>
      </c>
      <c r="D4775" s="450">
        <v>4219.45</v>
      </c>
      <c r="E4775" s="450">
        <v>2526.4899999999998</v>
      </c>
      <c r="F4775" s="450" t="s">
        <v>16537</v>
      </c>
    </row>
    <row r="4776" spans="1:6" ht="30" customHeight="1">
      <c r="A4776" s="447">
        <v>98027</v>
      </c>
      <c r="B4776" s="448" t="s">
        <v>16538</v>
      </c>
      <c r="C4776" s="449" t="s">
        <v>2572</v>
      </c>
      <c r="D4776" s="450">
        <v>1330.26</v>
      </c>
      <c r="E4776" s="450">
        <v>1126.47</v>
      </c>
      <c r="F4776" s="450" t="s">
        <v>16523</v>
      </c>
    </row>
    <row r="4777" spans="1:6" ht="45" customHeight="1">
      <c r="A4777" s="447">
        <v>98028</v>
      </c>
      <c r="B4777" s="448" t="s">
        <v>16539</v>
      </c>
      <c r="C4777" s="449" t="s">
        <v>2570</v>
      </c>
      <c r="D4777" s="450">
        <v>4706.2000000000007</v>
      </c>
      <c r="E4777" s="450">
        <v>2799.15</v>
      </c>
      <c r="F4777" s="450" t="s">
        <v>16540</v>
      </c>
    </row>
    <row r="4778" spans="1:6" ht="30" customHeight="1">
      <c r="A4778" s="447">
        <v>98029</v>
      </c>
      <c r="B4778" s="448" t="s">
        <v>16541</v>
      </c>
      <c r="C4778" s="449" t="s">
        <v>2572</v>
      </c>
      <c r="D4778" s="450">
        <v>1442.4499999999998</v>
      </c>
      <c r="E4778" s="450">
        <v>1221.44</v>
      </c>
      <c r="F4778" s="450" t="s">
        <v>16542</v>
      </c>
    </row>
    <row r="4779" spans="1:6" ht="45" customHeight="1">
      <c r="A4779" s="447">
        <v>98030</v>
      </c>
      <c r="B4779" s="448" t="s">
        <v>16543</v>
      </c>
      <c r="C4779" s="449" t="s">
        <v>2570</v>
      </c>
      <c r="D4779" s="450">
        <v>3869.88</v>
      </c>
      <c r="E4779" s="450">
        <v>2245.66</v>
      </c>
      <c r="F4779" s="450" t="s">
        <v>16544</v>
      </c>
    </row>
    <row r="4780" spans="1:6" ht="30" customHeight="1">
      <c r="A4780" s="447">
        <v>98031</v>
      </c>
      <c r="B4780" s="448" t="s">
        <v>16545</v>
      </c>
      <c r="C4780" s="449" t="s">
        <v>2572</v>
      </c>
      <c r="D4780" s="450">
        <v>1225.2299999999998</v>
      </c>
      <c r="E4780" s="450">
        <v>1034.95</v>
      </c>
      <c r="F4780" s="450" t="s">
        <v>16546</v>
      </c>
    </row>
    <row r="4781" spans="1:6" ht="45" customHeight="1">
      <c r="A4781" s="447">
        <v>98032</v>
      </c>
      <c r="B4781" s="448" t="s">
        <v>16547</v>
      </c>
      <c r="C4781" s="449" t="s">
        <v>2570</v>
      </c>
      <c r="D4781" s="450">
        <v>4469.4699999999993</v>
      </c>
      <c r="E4781" s="450">
        <v>2555.36</v>
      </c>
      <c r="F4781" s="450" t="s">
        <v>16548</v>
      </c>
    </row>
    <row r="4782" spans="1:6" ht="30" customHeight="1">
      <c r="A4782" s="447">
        <v>98033</v>
      </c>
      <c r="B4782" s="448" t="s">
        <v>16549</v>
      </c>
      <c r="C4782" s="449" t="s">
        <v>2572</v>
      </c>
      <c r="D4782" s="450">
        <v>1333.7900000000002</v>
      </c>
      <c r="E4782" s="450">
        <v>1128.28</v>
      </c>
      <c r="F4782" s="450" t="s">
        <v>16550</v>
      </c>
    </row>
    <row r="4783" spans="1:6" ht="45" customHeight="1">
      <c r="A4783" s="447">
        <v>98034</v>
      </c>
      <c r="B4783" s="448" t="s">
        <v>16551</v>
      </c>
      <c r="C4783" s="449" t="s">
        <v>2570</v>
      </c>
      <c r="D4783" s="450">
        <v>5069.1499999999996</v>
      </c>
      <c r="E4783" s="450">
        <v>2865.02</v>
      </c>
      <c r="F4783" s="450" t="s">
        <v>16552</v>
      </c>
    </row>
    <row r="4784" spans="1:6" ht="30" customHeight="1">
      <c r="A4784" s="447">
        <v>98035</v>
      </c>
      <c r="B4784" s="448" t="s">
        <v>16553</v>
      </c>
      <c r="C4784" s="449" t="s">
        <v>2572</v>
      </c>
      <c r="D4784" s="450">
        <v>1442.4499999999998</v>
      </c>
      <c r="E4784" s="450">
        <v>1221.44</v>
      </c>
      <c r="F4784" s="450" t="s">
        <v>16542</v>
      </c>
    </row>
    <row r="4785" spans="1:6" ht="45" customHeight="1">
      <c r="A4785" s="447">
        <v>98036</v>
      </c>
      <c r="B4785" s="448" t="s">
        <v>16554</v>
      </c>
      <c r="C4785" s="449" t="s">
        <v>2570</v>
      </c>
      <c r="D4785" s="450">
        <v>5668.83</v>
      </c>
      <c r="E4785" s="450">
        <v>3174.68</v>
      </c>
      <c r="F4785" s="450" t="s">
        <v>16555</v>
      </c>
    </row>
    <row r="4786" spans="1:6" ht="30" customHeight="1">
      <c r="A4786" s="447">
        <v>98037</v>
      </c>
      <c r="B4786" s="448" t="s">
        <v>16556</v>
      </c>
      <c r="C4786" s="449" t="s">
        <v>2572</v>
      </c>
      <c r="D4786" s="450">
        <v>1554.73</v>
      </c>
      <c r="E4786" s="450">
        <v>1316.37</v>
      </c>
      <c r="F4786" s="450" t="s">
        <v>16557</v>
      </c>
    </row>
    <row r="4787" spans="1:6" ht="45" customHeight="1">
      <c r="A4787" s="447">
        <v>98038</v>
      </c>
      <c r="B4787" s="448" t="s">
        <v>16558</v>
      </c>
      <c r="C4787" s="449" t="s">
        <v>2570</v>
      </c>
      <c r="D4787" s="450">
        <v>5207.1399999999994</v>
      </c>
      <c r="E4787" s="450">
        <v>2902.64</v>
      </c>
      <c r="F4787" s="450" t="s">
        <v>16559</v>
      </c>
    </row>
    <row r="4788" spans="1:6" ht="30" customHeight="1">
      <c r="A4788" s="447">
        <v>98039</v>
      </c>
      <c r="B4788" s="448" t="s">
        <v>16560</v>
      </c>
      <c r="C4788" s="449" t="s">
        <v>2572</v>
      </c>
      <c r="D4788" s="450">
        <v>1446.0599999999997</v>
      </c>
      <c r="E4788" s="450">
        <v>1223.1600000000001</v>
      </c>
      <c r="F4788" s="450" t="s">
        <v>16561</v>
      </c>
    </row>
    <row r="4789" spans="1:6" ht="45" customHeight="1">
      <c r="A4789" s="447">
        <v>98040</v>
      </c>
      <c r="B4789" s="448" t="s">
        <v>16562</v>
      </c>
      <c r="C4789" s="449" t="s">
        <v>2570</v>
      </c>
      <c r="D4789" s="450">
        <v>5905.4900000000007</v>
      </c>
      <c r="E4789" s="450">
        <v>3248.8</v>
      </c>
      <c r="F4789" s="450" t="s">
        <v>16563</v>
      </c>
    </row>
    <row r="4790" spans="1:6" ht="30" customHeight="1">
      <c r="A4790" s="447">
        <v>98041</v>
      </c>
      <c r="B4790" s="448" t="s">
        <v>16564</v>
      </c>
      <c r="C4790" s="449" t="s">
        <v>2572</v>
      </c>
      <c r="D4790" s="450">
        <v>1554.73</v>
      </c>
      <c r="E4790" s="450">
        <v>1316.37</v>
      </c>
      <c r="F4790" s="450" t="s">
        <v>16557</v>
      </c>
    </row>
    <row r="4791" spans="1:6" ht="45" customHeight="1">
      <c r="A4791" s="447">
        <v>98042</v>
      </c>
      <c r="B4791" s="448" t="s">
        <v>16565</v>
      </c>
      <c r="C4791" s="449" t="s">
        <v>2570</v>
      </c>
      <c r="D4791" s="450">
        <v>6604.0499999999993</v>
      </c>
      <c r="E4791" s="450">
        <v>3594.78</v>
      </c>
      <c r="F4791" s="450" t="s">
        <v>16566</v>
      </c>
    </row>
    <row r="4792" spans="1:6" ht="30" customHeight="1">
      <c r="A4792" s="447">
        <v>98043</v>
      </c>
      <c r="B4792" s="448" t="s">
        <v>16567</v>
      </c>
      <c r="C4792" s="449" t="s">
        <v>2572</v>
      </c>
      <c r="D4792" s="450">
        <v>1666.93</v>
      </c>
      <c r="E4792" s="450">
        <v>1411.39</v>
      </c>
      <c r="F4792" s="450" t="s">
        <v>16568</v>
      </c>
    </row>
    <row r="4793" spans="1:6" ht="45" customHeight="1">
      <c r="A4793" s="447">
        <v>98044</v>
      </c>
      <c r="B4793" s="448" t="s">
        <v>16569</v>
      </c>
      <c r="C4793" s="449" t="s">
        <v>2570</v>
      </c>
      <c r="D4793" s="450">
        <v>6748.9800000000005</v>
      </c>
      <c r="E4793" s="450">
        <v>3632.7</v>
      </c>
      <c r="F4793" s="450" t="s">
        <v>16570</v>
      </c>
    </row>
    <row r="4794" spans="1:6" ht="30" customHeight="1">
      <c r="A4794" s="447">
        <v>98045</v>
      </c>
      <c r="B4794" s="448" t="s">
        <v>16571</v>
      </c>
      <c r="C4794" s="449" t="s">
        <v>2572</v>
      </c>
      <c r="D4794" s="450">
        <v>1666.93</v>
      </c>
      <c r="E4794" s="450">
        <v>1411.39</v>
      </c>
      <c r="F4794" s="450" t="s">
        <v>16568</v>
      </c>
    </row>
    <row r="4795" spans="1:6" ht="45" customHeight="1">
      <c r="A4795" s="447">
        <v>98046</v>
      </c>
      <c r="B4795" s="448" t="s">
        <v>16572</v>
      </c>
      <c r="C4795" s="449" t="s">
        <v>2570</v>
      </c>
      <c r="D4795" s="450">
        <v>7547.3099999999995</v>
      </c>
      <c r="E4795" s="450">
        <v>4015.19</v>
      </c>
      <c r="F4795" s="450" t="s">
        <v>16573</v>
      </c>
    </row>
    <row r="4796" spans="1:6" ht="30" customHeight="1">
      <c r="A4796" s="447">
        <v>98047</v>
      </c>
      <c r="B4796" s="448" t="s">
        <v>16574</v>
      </c>
      <c r="C4796" s="449" t="s">
        <v>2572</v>
      </c>
      <c r="D4796" s="450">
        <v>1779.1600000000003</v>
      </c>
      <c r="E4796" s="450">
        <v>1506.37</v>
      </c>
      <c r="F4796" s="450" t="s">
        <v>16575</v>
      </c>
    </row>
    <row r="4797" spans="1:6" ht="45" customHeight="1">
      <c r="A4797" s="447">
        <v>98048</v>
      </c>
      <c r="B4797" s="448" t="s">
        <v>16576</v>
      </c>
      <c r="C4797" s="449" t="s">
        <v>2570</v>
      </c>
      <c r="D4797" s="450">
        <v>8498.57</v>
      </c>
      <c r="E4797" s="450">
        <v>4436.01</v>
      </c>
      <c r="F4797" s="450" t="s">
        <v>16577</v>
      </c>
    </row>
    <row r="4798" spans="1:6" ht="30" customHeight="1">
      <c r="A4798" s="447">
        <v>98049</v>
      </c>
      <c r="B4798" s="448" t="s">
        <v>16578</v>
      </c>
      <c r="C4798" s="449" t="s">
        <v>2572</v>
      </c>
      <c r="D4798" s="450">
        <v>1856.2199999999998</v>
      </c>
      <c r="E4798" s="450">
        <v>1584.4</v>
      </c>
      <c r="F4798" s="450" t="s">
        <v>16579</v>
      </c>
    </row>
    <row r="4799" spans="1:6" ht="30" customHeight="1">
      <c r="A4799" s="447">
        <v>98050</v>
      </c>
      <c r="B4799" s="448" t="s">
        <v>16580</v>
      </c>
      <c r="C4799" s="449" t="s">
        <v>2572</v>
      </c>
      <c r="D4799" s="450">
        <v>138.94999999999999</v>
      </c>
      <c r="E4799" s="450">
        <v>21.72</v>
      </c>
      <c r="F4799" s="450" t="s">
        <v>16581</v>
      </c>
    </row>
    <row r="4800" spans="1:6" ht="30" customHeight="1">
      <c r="A4800" s="447">
        <v>98051</v>
      </c>
      <c r="B4800" s="448" t="s">
        <v>16582</v>
      </c>
      <c r="C4800" s="449" t="s">
        <v>2572</v>
      </c>
      <c r="D4800" s="450">
        <v>384.56000000000006</v>
      </c>
      <c r="E4800" s="450">
        <v>335.26</v>
      </c>
      <c r="F4800" s="450" t="s">
        <v>16583</v>
      </c>
    </row>
    <row r="4801" spans="1:6" ht="45" customHeight="1">
      <c r="A4801" s="447">
        <v>98405</v>
      </c>
      <c r="B4801" s="448" t="s">
        <v>16584</v>
      </c>
      <c r="C4801" s="449" t="s">
        <v>2570</v>
      </c>
      <c r="D4801" s="450">
        <v>1066.69</v>
      </c>
      <c r="E4801" s="450">
        <v>784.68</v>
      </c>
      <c r="F4801" s="450" t="s">
        <v>16585</v>
      </c>
    </row>
    <row r="4802" spans="1:6" ht="45" customHeight="1">
      <c r="A4802" s="447">
        <v>98406</v>
      </c>
      <c r="B4802" s="448" t="s">
        <v>16586</v>
      </c>
      <c r="C4802" s="449" t="s">
        <v>2570</v>
      </c>
      <c r="D4802" s="450">
        <v>2713.45</v>
      </c>
      <c r="E4802" s="450">
        <v>1792.72</v>
      </c>
      <c r="F4802" s="450" t="s">
        <v>16587</v>
      </c>
    </row>
    <row r="4803" spans="1:6" ht="45" customHeight="1">
      <c r="A4803" s="447">
        <v>98407</v>
      </c>
      <c r="B4803" s="448" t="s">
        <v>16588</v>
      </c>
      <c r="C4803" s="449" t="s">
        <v>2570</v>
      </c>
      <c r="D4803" s="450">
        <v>1761.33</v>
      </c>
      <c r="E4803" s="450">
        <v>1191.23</v>
      </c>
      <c r="F4803" s="450" t="s">
        <v>16589</v>
      </c>
    </row>
    <row r="4804" spans="1:6" ht="45" customHeight="1">
      <c r="A4804" s="447">
        <v>98408</v>
      </c>
      <c r="B4804" s="448" t="s">
        <v>16590</v>
      </c>
      <c r="C4804" s="449" t="s">
        <v>2570</v>
      </c>
      <c r="D4804" s="450">
        <v>2069.84</v>
      </c>
      <c r="E4804" s="450">
        <v>1391.74</v>
      </c>
      <c r="F4804" s="450" t="s">
        <v>16591</v>
      </c>
    </row>
    <row r="4805" spans="1:6" ht="30" customHeight="1">
      <c r="A4805" s="447">
        <v>98409</v>
      </c>
      <c r="B4805" s="448" t="s">
        <v>16592</v>
      </c>
      <c r="C4805" s="449" t="s">
        <v>2572</v>
      </c>
      <c r="D4805" s="450">
        <v>212.72</v>
      </c>
      <c r="E4805" s="450">
        <v>34.270000000000003</v>
      </c>
      <c r="F4805" s="450" t="s">
        <v>16593</v>
      </c>
    </row>
    <row r="4806" spans="1:6" ht="30" customHeight="1">
      <c r="A4806" s="447">
        <v>98414</v>
      </c>
      <c r="B4806" s="448" t="s">
        <v>16594</v>
      </c>
      <c r="C4806" s="449" t="s">
        <v>2570</v>
      </c>
      <c r="D4806" s="450">
        <v>606.99</v>
      </c>
      <c r="E4806" s="450">
        <v>208.23</v>
      </c>
      <c r="F4806" s="450" t="s">
        <v>16595</v>
      </c>
    </row>
    <row r="4807" spans="1:6" ht="45" customHeight="1">
      <c r="A4807" s="447">
        <v>98415</v>
      </c>
      <c r="B4807" s="448" t="s">
        <v>16596</v>
      </c>
      <c r="C4807" s="449" t="s">
        <v>2570</v>
      </c>
      <c r="D4807" s="450">
        <v>606.99</v>
      </c>
      <c r="E4807" s="450">
        <v>208.23</v>
      </c>
      <c r="F4807" s="450" t="s">
        <v>16595</v>
      </c>
    </row>
    <row r="4808" spans="1:6" ht="45" customHeight="1">
      <c r="A4808" s="447">
        <v>98416</v>
      </c>
      <c r="B4808" s="448" t="s">
        <v>16597</v>
      </c>
      <c r="C4808" s="449" t="s">
        <v>2570</v>
      </c>
      <c r="D4808" s="450">
        <v>735.74</v>
      </c>
      <c r="E4808" s="450">
        <v>228.91</v>
      </c>
      <c r="F4808" s="450" t="s">
        <v>16598</v>
      </c>
    </row>
    <row r="4809" spans="1:6" ht="45" customHeight="1">
      <c r="A4809" s="447">
        <v>98417</v>
      </c>
      <c r="B4809" s="448" t="s">
        <v>16599</v>
      </c>
      <c r="C4809" s="449" t="s">
        <v>2570</v>
      </c>
      <c r="D4809" s="450">
        <v>864.52</v>
      </c>
      <c r="E4809" s="450">
        <v>249.56</v>
      </c>
      <c r="F4809" s="450" t="s">
        <v>16600</v>
      </c>
    </row>
    <row r="4810" spans="1:6" ht="45" customHeight="1">
      <c r="A4810" s="447">
        <v>98418</v>
      </c>
      <c r="B4810" s="448" t="s">
        <v>16601</v>
      </c>
      <c r="C4810" s="449" t="s">
        <v>2570</v>
      </c>
      <c r="D4810" s="450">
        <v>933.98</v>
      </c>
      <c r="E4810" s="450">
        <v>260.43</v>
      </c>
      <c r="F4810" s="450" t="s">
        <v>16602</v>
      </c>
    </row>
    <row r="4811" spans="1:6" ht="45" customHeight="1">
      <c r="A4811" s="447">
        <v>98419</v>
      </c>
      <c r="B4811" s="448" t="s">
        <v>16603</v>
      </c>
      <c r="C4811" s="449" t="s">
        <v>2570</v>
      </c>
      <c r="D4811" s="450">
        <v>1003.5</v>
      </c>
      <c r="E4811" s="450">
        <v>271.25</v>
      </c>
      <c r="F4811" s="450" t="s">
        <v>16604</v>
      </c>
    </row>
    <row r="4812" spans="1:6" ht="45" customHeight="1">
      <c r="A4812" s="447">
        <v>98420</v>
      </c>
      <c r="B4812" s="448" t="s">
        <v>16605</v>
      </c>
      <c r="C4812" s="449" t="s">
        <v>2570</v>
      </c>
      <c r="D4812" s="450">
        <v>991.83</v>
      </c>
      <c r="E4812" s="450">
        <v>247.91</v>
      </c>
      <c r="F4812" s="450" t="s">
        <v>16606</v>
      </c>
    </row>
    <row r="4813" spans="1:6" ht="45" customHeight="1">
      <c r="A4813" s="447">
        <v>98421</v>
      </c>
      <c r="B4813" s="448" t="s">
        <v>16607</v>
      </c>
      <c r="C4813" s="449" t="s">
        <v>2570</v>
      </c>
      <c r="D4813" s="450">
        <v>1120.5500000000002</v>
      </c>
      <c r="E4813" s="450">
        <v>268.62</v>
      </c>
      <c r="F4813" s="450" t="s">
        <v>16608</v>
      </c>
    </row>
    <row r="4814" spans="1:6" ht="45" customHeight="1">
      <c r="A4814" s="447">
        <v>98422</v>
      </c>
      <c r="B4814" s="448" t="s">
        <v>16609</v>
      </c>
      <c r="C4814" s="449" t="s">
        <v>2570</v>
      </c>
      <c r="D4814" s="450">
        <v>1249.29</v>
      </c>
      <c r="E4814" s="450">
        <v>289.31</v>
      </c>
      <c r="F4814" s="450" t="s">
        <v>16610</v>
      </c>
    </row>
    <row r="4815" spans="1:6" ht="45" customHeight="1">
      <c r="A4815" s="447">
        <v>98423</v>
      </c>
      <c r="B4815" s="448" t="s">
        <v>16611</v>
      </c>
      <c r="C4815" s="449" t="s">
        <v>2570</v>
      </c>
      <c r="D4815" s="450">
        <v>1318.75</v>
      </c>
      <c r="E4815" s="450">
        <v>300.18</v>
      </c>
      <c r="F4815" s="450" t="s">
        <v>16612</v>
      </c>
    </row>
    <row r="4816" spans="1:6" ht="45" customHeight="1">
      <c r="A4816" s="447">
        <v>98424</v>
      </c>
      <c r="B4816" s="448" t="s">
        <v>16613</v>
      </c>
      <c r="C4816" s="449" t="s">
        <v>2570</v>
      </c>
      <c r="D4816" s="450">
        <v>1388.25</v>
      </c>
      <c r="E4816" s="450">
        <v>311.02</v>
      </c>
      <c r="F4816" s="450" t="s">
        <v>16614</v>
      </c>
    </row>
    <row r="4817" spans="1:6" ht="45" customHeight="1">
      <c r="A4817" s="447">
        <v>98425</v>
      </c>
      <c r="B4817" s="448" t="s">
        <v>16615</v>
      </c>
      <c r="C4817" s="449" t="s">
        <v>2570</v>
      </c>
      <c r="D4817" s="450">
        <v>1271.6499999999999</v>
      </c>
      <c r="E4817" s="450">
        <v>911.53</v>
      </c>
      <c r="F4817" s="450" t="s">
        <v>16474</v>
      </c>
    </row>
    <row r="4818" spans="1:6" ht="45" customHeight="1">
      <c r="A4818" s="447">
        <v>98426</v>
      </c>
      <c r="B4818" s="448" t="s">
        <v>16616</v>
      </c>
      <c r="C4818" s="449" t="s">
        <v>2570</v>
      </c>
      <c r="D4818" s="450">
        <v>1609.77</v>
      </c>
      <c r="E4818" s="450">
        <v>1225.52</v>
      </c>
      <c r="F4818" s="450" t="s">
        <v>16617</v>
      </c>
    </row>
    <row r="4819" spans="1:6" ht="45" customHeight="1">
      <c r="A4819" s="447">
        <v>98427</v>
      </c>
      <c r="B4819" s="448" t="s">
        <v>16618</v>
      </c>
      <c r="C4819" s="449" t="s">
        <v>2570</v>
      </c>
      <c r="D4819" s="450">
        <v>1948.3100000000002</v>
      </c>
      <c r="E4819" s="450">
        <v>1539.09</v>
      </c>
      <c r="F4819" s="450" t="s">
        <v>16619</v>
      </c>
    </row>
    <row r="4820" spans="1:6" ht="45" customHeight="1">
      <c r="A4820" s="447">
        <v>98428</v>
      </c>
      <c r="B4820" s="448" t="s">
        <v>16620</v>
      </c>
      <c r="C4820" s="449" t="s">
        <v>2570</v>
      </c>
      <c r="D4820" s="450">
        <v>2140.41</v>
      </c>
      <c r="E4820" s="450">
        <v>1706.9</v>
      </c>
      <c r="F4820" s="450" t="s">
        <v>16621</v>
      </c>
    </row>
    <row r="4821" spans="1:6" ht="45" customHeight="1">
      <c r="A4821" s="447">
        <v>98429</v>
      </c>
      <c r="B4821" s="448" t="s">
        <v>16622</v>
      </c>
      <c r="C4821" s="449" t="s">
        <v>2570</v>
      </c>
      <c r="D4821" s="450">
        <v>2332.83</v>
      </c>
      <c r="E4821" s="450">
        <v>1874.39</v>
      </c>
      <c r="F4821" s="450" t="s">
        <v>16623</v>
      </c>
    </row>
    <row r="4822" spans="1:6" ht="45" customHeight="1">
      <c r="A4822" s="447">
        <v>98430</v>
      </c>
      <c r="B4822" s="448" t="s">
        <v>16624</v>
      </c>
      <c r="C4822" s="449" t="s">
        <v>2570</v>
      </c>
      <c r="D4822" s="450">
        <v>1656.7799999999997</v>
      </c>
      <c r="E4822" s="450">
        <v>950.92</v>
      </c>
      <c r="F4822" s="450" t="s">
        <v>16625</v>
      </c>
    </row>
    <row r="4823" spans="1:6" ht="45" customHeight="1">
      <c r="A4823" s="447">
        <v>98431</v>
      </c>
      <c r="B4823" s="448" t="s">
        <v>16626</v>
      </c>
      <c r="C4823" s="449" t="s">
        <v>2570</v>
      </c>
      <c r="D4823" s="450">
        <v>1994.83</v>
      </c>
      <c r="E4823" s="450">
        <v>1264.98</v>
      </c>
      <c r="F4823" s="450" t="s">
        <v>16627</v>
      </c>
    </row>
    <row r="4824" spans="1:6" ht="45" customHeight="1">
      <c r="A4824" s="447">
        <v>98432</v>
      </c>
      <c r="B4824" s="448" t="s">
        <v>16628</v>
      </c>
      <c r="C4824" s="449" t="s">
        <v>2570</v>
      </c>
      <c r="D4824" s="450">
        <v>2333.29</v>
      </c>
      <c r="E4824" s="450">
        <v>1578.63</v>
      </c>
      <c r="F4824" s="450" t="s">
        <v>16629</v>
      </c>
    </row>
    <row r="4825" spans="1:6" ht="45" customHeight="1">
      <c r="A4825" s="447">
        <v>98433</v>
      </c>
      <c r="B4825" s="448" t="s">
        <v>16630</v>
      </c>
      <c r="C4825" s="449" t="s">
        <v>2570</v>
      </c>
      <c r="D4825" s="450">
        <v>2525.38</v>
      </c>
      <c r="E4825" s="450">
        <v>1746.45</v>
      </c>
      <c r="F4825" s="450" t="s">
        <v>16631</v>
      </c>
    </row>
    <row r="4826" spans="1:6" ht="45" customHeight="1">
      <c r="A4826" s="447">
        <v>98434</v>
      </c>
      <c r="B4826" s="448" t="s">
        <v>16632</v>
      </c>
      <c r="C4826" s="449" t="s">
        <v>2570</v>
      </c>
      <c r="D4826" s="450">
        <v>2717.7799999999997</v>
      </c>
      <c r="E4826" s="450">
        <v>1913.96</v>
      </c>
      <c r="F4826" s="450" t="s">
        <v>16633</v>
      </c>
    </row>
    <row r="4827" spans="1:6" ht="30" customHeight="1">
      <c r="A4827" s="447">
        <v>99240</v>
      </c>
      <c r="B4827" s="448" t="s">
        <v>16634</v>
      </c>
      <c r="C4827" s="449" t="s">
        <v>2572</v>
      </c>
      <c r="D4827" s="450">
        <v>280.2</v>
      </c>
      <c r="E4827" s="450">
        <v>49.05</v>
      </c>
      <c r="F4827" s="450" t="s">
        <v>16635</v>
      </c>
    </row>
    <row r="4828" spans="1:6" ht="30" customHeight="1">
      <c r="A4828" s="447">
        <v>99241</v>
      </c>
      <c r="B4828" s="448" t="s">
        <v>16636</v>
      </c>
      <c r="C4828" s="449" t="s">
        <v>2572</v>
      </c>
      <c r="D4828" s="450">
        <v>732.57</v>
      </c>
      <c r="E4828" s="450">
        <v>651.92999999999995</v>
      </c>
      <c r="F4828" s="450" t="s">
        <v>16637</v>
      </c>
    </row>
    <row r="4829" spans="1:6" ht="45" customHeight="1">
      <c r="A4829" s="447">
        <v>99242</v>
      </c>
      <c r="B4829" s="448" t="s">
        <v>16638</v>
      </c>
      <c r="C4829" s="449" t="s">
        <v>2570</v>
      </c>
      <c r="D4829" s="450">
        <v>1211.71</v>
      </c>
      <c r="E4829" s="450">
        <v>911.66</v>
      </c>
      <c r="F4829" s="450" t="s">
        <v>16639</v>
      </c>
    </row>
    <row r="4830" spans="1:6" ht="30" customHeight="1">
      <c r="A4830" s="447">
        <v>99243</v>
      </c>
      <c r="B4830" s="448" t="s">
        <v>16640</v>
      </c>
      <c r="C4830" s="449" t="s">
        <v>2572</v>
      </c>
      <c r="D4830" s="450">
        <v>628.91999999999996</v>
      </c>
      <c r="E4830" s="450">
        <v>627.38</v>
      </c>
      <c r="F4830" s="450" t="s">
        <v>16641</v>
      </c>
    </row>
    <row r="4831" spans="1:6" ht="45" customHeight="1">
      <c r="A4831" s="447">
        <v>99244</v>
      </c>
      <c r="B4831" s="448" t="s">
        <v>16642</v>
      </c>
      <c r="C4831" s="449" t="s">
        <v>2570</v>
      </c>
      <c r="D4831" s="450">
        <v>2165.7399999999998</v>
      </c>
      <c r="E4831" s="450">
        <v>1430.59</v>
      </c>
      <c r="F4831" s="450" t="s">
        <v>16643</v>
      </c>
    </row>
    <row r="4832" spans="1:6" ht="30" customHeight="1">
      <c r="A4832" s="447">
        <v>99246</v>
      </c>
      <c r="B4832" s="448" t="s">
        <v>16644</v>
      </c>
      <c r="C4832" s="449" t="s">
        <v>2572</v>
      </c>
      <c r="D4832" s="450">
        <v>449.73000000000008</v>
      </c>
      <c r="E4832" s="450">
        <v>62.46</v>
      </c>
      <c r="F4832" s="450" t="s">
        <v>16645</v>
      </c>
    </row>
    <row r="4833" spans="1:6" ht="30" customHeight="1">
      <c r="A4833" s="447">
        <v>99247</v>
      </c>
      <c r="B4833" s="448" t="s">
        <v>16646</v>
      </c>
      <c r="C4833" s="449" t="s">
        <v>2572</v>
      </c>
      <c r="D4833" s="450">
        <v>835.75000000000011</v>
      </c>
      <c r="E4833" s="450">
        <v>745.18</v>
      </c>
      <c r="F4833" s="450" t="s">
        <v>16647</v>
      </c>
    </row>
    <row r="4834" spans="1:6" ht="45" customHeight="1">
      <c r="A4834" s="447">
        <v>99248</v>
      </c>
      <c r="B4834" s="448" t="s">
        <v>16648</v>
      </c>
      <c r="C4834" s="449" t="s">
        <v>2570</v>
      </c>
      <c r="D4834" s="450">
        <v>1562.9199999999998</v>
      </c>
      <c r="E4834" s="450">
        <v>1126.99</v>
      </c>
      <c r="F4834" s="450" t="s">
        <v>16649</v>
      </c>
    </row>
    <row r="4835" spans="1:6" ht="30" customHeight="1">
      <c r="A4835" s="447">
        <v>99249</v>
      </c>
      <c r="B4835" s="448" t="s">
        <v>16650</v>
      </c>
      <c r="C4835" s="449" t="s">
        <v>2572</v>
      </c>
      <c r="D4835" s="450">
        <v>767.37000000000012</v>
      </c>
      <c r="E4835" s="450">
        <v>773.27</v>
      </c>
      <c r="F4835" s="450" t="s">
        <v>16651</v>
      </c>
    </row>
    <row r="4836" spans="1:6" ht="45" customHeight="1">
      <c r="A4836" s="447">
        <v>99252</v>
      </c>
      <c r="B4836" s="448" t="s">
        <v>16652</v>
      </c>
      <c r="C4836" s="449" t="s">
        <v>2570</v>
      </c>
      <c r="D4836" s="450">
        <v>1105.04</v>
      </c>
      <c r="E4836" s="450">
        <v>790.23</v>
      </c>
      <c r="F4836" s="450" t="s">
        <v>16653</v>
      </c>
    </row>
    <row r="4837" spans="1:6" ht="30" customHeight="1">
      <c r="A4837" s="447">
        <v>99254</v>
      </c>
      <c r="B4837" s="448" t="s">
        <v>16654</v>
      </c>
      <c r="C4837" s="449" t="s">
        <v>2572</v>
      </c>
      <c r="D4837" s="450">
        <v>526.26</v>
      </c>
      <c r="E4837" s="450">
        <v>465.42</v>
      </c>
      <c r="F4837" s="450" t="s">
        <v>16655</v>
      </c>
    </row>
    <row r="4838" spans="1:6" ht="45" customHeight="1">
      <c r="A4838" s="447">
        <v>99256</v>
      </c>
      <c r="B4838" s="448" t="s">
        <v>16656</v>
      </c>
      <c r="C4838" s="449" t="s">
        <v>2570</v>
      </c>
      <c r="D4838" s="450">
        <v>2551.85</v>
      </c>
      <c r="E4838" s="450">
        <v>1667.19</v>
      </c>
      <c r="F4838" s="450" t="s">
        <v>16657</v>
      </c>
    </row>
    <row r="4839" spans="1:6" ht="45" customHeight="1">
      <c r="A4839" s="447">
        <v>99259</v>
      </c>
      <c r="B4839" s="448" t="s">
        <v>16658</v>
      </c>
      <c r="C4839" s="449" t="s">
        <v>2570</v>
      </c>
      <c r="D4839" s="450">
        <v>1402.9500000000003</v>
      </c>
      <c r="E4839" s="450">
        <v>990.83</v>
      </c>
      <c r="F4839" s="450" t="s">
        <v>16659</v>
      </c>
    </row>
    <row r="4840" spans="1:6" ht="30" customHeight="1">
      <c r="A4840" s="447">
        <v>99261</v>
      </c>
      <c r="B4840" s="448" t="s">
        <v>16660</v>
      </c>
      <c r="C4840" s="449" t="s">
        <v>2572</v>
      </c>
      <c r="D4840" s="450">
        <v>629.41</v>
      </c>
      <c r="E4840" s="450">
        <v>558.66999999999996</v>
      </c>
      <c r="F4840" s="450" t="s">
        <v>16661</v>
      </c>
    </row>
    <row r="4841" spans="1:6" ht="30" customHeight="1">
      <c r="A4841" s="447">
        <v>99263</v>
      </c>
      <c r="B4841" s="448" t="s">
        <v>16662</v>
      </c>
      <c r="C4841" s="449" t="s">
        <v>2572</v>
      </c>
      <c r="D4841" s="450">
        <v>938.9799999999999</v>
      </c>
      <c r="E4841" s="450">
        <v>838.38</v>
      </c>
      <c r="F4841" s="450" t="s">
        <v>16663</v>
      </c>
    </row>
    <row r="4842" spans="1:6" ht="45" customHeight="1">
      <c r="A4842" s="447">
        <v>99265</v>
      </c>
      <c r="B4842" s="448" t="s">
        <v>16664</v>
      </c>
      <c r="C4842" s="449" t="s">
        <v>2570</v>
      </c>
      <c r="D4842" s="450">
        <v>1700.81</v>
      </c>
      <c r="E4842" s="450">
        <v>1191.3699999999999</v>
      </c>
      <c r="F4842" s="450" t="s">
        <v>16665</v>
      </c>
    </row>
    <row r="4843" spans="1:6" ht="30" customHeight="1">
      <c r="A4843" s="447">
        <v>99266</v>
      </c>
      <c r="B4843" s="448" t="s">
        <v>16666</v>
      </c>
      <c r="C4843" s="449" t="s">
        <v>2572</v>
      </c>
      <c r="D4843" s="450">
        <v>732.57</v>
      </c>
      <c r="E4843" s="450">
        <v>651.92999999999995</v>
      </c>
      <c r="F4843" s="450" t="s">
        <v>16637</v>
      </c>
    </row>
    <row r="4844" spans="1:6" ht="45" customHeight="1">
      <c r="A4844" s="447">
        <v>99267</v>
      </c>
      <c r="B4844" s="448" t="s">
        <v>16667</v>
      </c>
      <c r="C4844" s="449" t="s">
        <v>2570</v>
      </c>
      <c r="D4844" s="450">
        <v>1998.7299999999998</v>
      </c>
      <c r="E4844" s="450">
        <v>1391.91</v>
      </c>
      <c r="F4844" s="450" t="s">
        <v>16668</v>
      </c>
    </row>
    <row r="4845" spans="1:6" ht="30" customHeight="1">
      <c r="A4845" s="447">
        <v>99269</v>
      </c>
      <c r="B4845" s="448" t="s">
        <v>16669</v>
      </c>
      <c r="C4845" s="449" t="s">
        <v>2572</v>
      </c>
      <c r="D4845" s="450">
        <v>835.75000000000011</v>
      </c>
      <c r="E4845" s="450">
        <v>745.18</v>
      </c>
      <c r="F4845" s="450" t="s">
        <v>16647</v>
      </c>
    </row>
    <row r="4846" spans="1:6" ht="45" customHeight="1">
      <c r="A4846" s="447">
        <v>99271</v>
      </c>
      <c r="B4846" s="448" t="s">
        <v>16670</v>
      </c>
      <c r="C4846" s="449" t="s">
        <v>2570</v>
      </c>
      <c r="D4846" s="450">
        <v>2937.8899999999994</v>
      </c>
      <c r="E4846" s="450">
        <v>1903.84</v>
      </c>
      <c r="F4846" s="450" t="s">
        <v>16671</v>
      </c>
    </row>
    <row r="4847" spans="1:6" ht="45" customHeight="1">
      <c r="A4847" s="447">
        <v>99272</v>
      </c>
      <c r="B4847" s="448" t="s">
        <v>16672</v>
      </c>
      <c r="C4847" s="449" t="s">
        <v>2570</v>
      </c>
      <c r="D4847" s="450">
        <v>434.60999999999996</v>
      </c>
      <c r="E4847" s="450">
        <v>348.3</v>
      </c>
      <c r="F4847" s="450" t="s">
        <v>16673</v>
      </c>
    </row>
    <row r="4848" spans="1:6" ht="45" customHeight="1">
      <c r="A4848" s="447">
        <v>99273</v>
      </c>
      <c r="B4848" s="448" t="s">
        <v>16674</v>
      </c>
      <c r="C4848" s="449" t="s">
        <v>2570</v>
      </c>
      <c r="D4848" s="450">
        <v>616.32000000000005</v>
      </c>
      <c r="E4848" s="450">
        <v>521.6</v>
      </c>
      <c r="F4848" s="450" t="s">
        <v>16675</v>
      </c>
    </row>
    <row r="4849" spans="1:6" ht="45" customHeight="1">
      <c r="A4849" s="447">
        <v>99274</v>
      </c>
      <c r="B4849" s="448" t="s">
        <v>16676</v>
      </c>
      <c r="C4849" s="449" t="s">
        <v>2570</v>
      </c>
      <c r="D4849" s="450">
        <v>2320.38</v>
      </c>
      <c r="E4849" s="450">
        <v>1592.37</v>
      </c>
      <c r="F4849" s="450" t="s">
        <v>16677</v>
      </c>
    </row>
    <row r="4850" spans="1:6" ht="30" customHeight="1">
      <c r="A4850" s="447">
        <v>99276</v>
      </c>
      <c r="B4850" s="448" t="s">
        <v>16678</v>
      </c>
      <c r="C4850" s="449" t="s">
        <v>2572</v>
      </c>
      <c r="D4850" s="450">
        <v>1042.1300000000001</v>
      </c>
      <c r="E4850" s="450">
        <v>931.66</v>
      </c>
      <c r="F4850" s="450" t="s">
        <v>16679</v>
      </c>
    </row>
    <row r="4851" spans="1:6" ht="30" customHeight="1">
      <c r="A4851" s="447">
        <v>99277</v>
      </c>
      <c r="B4851" s="448" t="s">
        <v>16680</v>
      </c>
      <c r="C4851" s="449" t="s">
        <v>2572</v>
      </c>
      <c r="D4851" s="450">
        <v>938.9799999999999</v>
      </c>
      <c r="E4851" s="450">
        <v>838.38</v>
      </c>
      <c r="F4851" s="450" t="s">
        <v>16663</v>
      </c>
    </row>
    <row r="4852" spans="1:6" ht="30" customHeight="1">
      <c r="A4852" s="447">
        <v>99278</v>
      </c>
      <c r="B4852" s="448" t="s">
        <v>16681</v>
      </c>
      <c r="C4852" s="449" t="s">
        <v>2572</v>
      </c>
      <c r="D4852" s="450">
        <v>208.42</v>
      </c>
      <c r="E4852" s="450">
        <v>34.270000000000003</v>
      </c>
      <c r="F4852" s="450" t="s">
        <v>16682</v>
      </c>
    </row>
    <row r="4853" spans="1:6" ht="45" customHeight="1">
      <c r="A4853" s="447">
        <v>99279</v>
      </c>
      <c r="B4853" s="448" t="s">
        <v>16683</v>
      </c>
      <c r="C4853" s="449" t="s">
        <v>2570</v>
      </c>
      <c r="D4853" s="450">
        <v>2621.1999999999998</v>
      </c>
      <c r="E4853" s="450">
        <v>1792.93</v>
      </c>
      <c r="F4853" s="450" t="s">
        <v>16684</v>
      </c>
    </row>
    <row r="4854" spans="1:6" ht="45" customHeight="1">
      <c r="A4854" s="447">
        <v>99280</v>
      </c>
      <c r="B4854" s="448" t="s">
        <v>16685</v>
      </c>
      <c r="C4854" s="449" t="s">
        <v>2570</v>
      </c>
      <c r="D4854" s="450">
        <v>818.07</v>
      </c>
      <c r="E4854" s="450">
        <v>648.41999999999996</v>
      </c>
      <c r="F4854" s="450" t="s">
        <v>16686</v>
      </c>
    </row>
    <row r="4855" spans="1:6" ht="30" customHeight="1">
      <c r="A4855" s="447">
        <v>99281</v>
      </c>
      <c r="B4855" s="448" t="s">
        <v>16687</v>
      </c>
      <c r="C4855" s="449" t="s">
        <v>2572</v>
      </c>
      <c r="D4855" s="450">
        <v>1042.1300000000001</v>
      </c>
      <c r="E4855" s="450">
        <v>931.66</v>
      </c>
      <c r="F4855" s="450" t="s">
        <v>16679</v>
      </c>
    </row>
    <row r="4856" spans="1:6" ht="30" customHeight="1">
      <c r="A4856" s="447">
        <v>99282</v>
      </c>
      <c r="B4856" s="448" t="s">
        <v>16688</v>
      </c>
      <c r="C4856" s="449" t="s">
        <v>2572</v>
      </c>
      <c r="D4856" s="450">
        <v>1162.1100000000001</v>
      </c>
      <c r="E4856" s="450">
        <v>1034.98</v>
      </c>
      <c r="F4856" s="450" t="s">
        <v>16689</v>
      </c>
    </row>
    <row r="4857" spans="1:6" ht="30" customHeight="1">
      <c r="A4857" s="447">
        <v>99283</v>
      </c>
      <c r="B4857" s="448" t="s">
        <v>16690</v>
      </c>
      <c r="C4857" s="449" t="s">
        <v>2572</v>
      </c>
      <c r="D4857" s="450">
        <v>444.4</v>
      </c>
      <c r="E4857" s="450">
        <v>432.78</v>
      </c>
      <c r="F4857" s="450" t="s">
        <v>16691</v>
      </c>
    </row>
    <row r="4858" spans="1:6" ht="45" customHeight="1">
      <c r="A4858" s="447">
        <v>99284</v>
      </c>
      <c r="B4858" s="448" t="s">
        <v>16692</v>
      </c>
      <c r="C4858" s="449" t="s">
        <v>2570</v>
      </c>
      <c r="D4858" s="450">
        <v>3323.96</v>
      </c>
      <c r="E4858" s="450">
        <v>2140.5</v>
      </c>
      <c r="F4858" s="450" t="s">
        <v>16693</v>
      </c>
    </row>
    <row r="4859" spans="1:6" ht="45" customHeight="1">
      <c r="A4859" s="447">
        <v>99286</v>
      </c>
      <c r="B4859" s="448" t="s">
        <v>16694</v>
      </c>
      <c r="C4859" s="449" t="s">
        <v>2570</v>
      </c>
      <c r="D4859" s="450">
        <v>2922.0699999999997</v>
      </c>
      <c r="E4859" s="450">
        <v>1993.54</v>
      </c>
      <c r="F4859" s="450" t="s">
        <v>16695</v>
      </c>
    </row>
    <row r="4860" spans="1:6" ht="45" customHeight="1">
      <c r="A4860" s="447">
        <v>99287</v>
      </c>
      <c r="B4860" s="448" t="s">
        <v>16696</v>
      </c>
      <c r="C4860" s="449" t="s">
        <v>2570</v>
      </c>
      <c r="D4860" s="450">
        <v>4310.72</v>
      </c>
      <c r="E4860" s="450">
        <v>2555.71</v>
      </c>
      <c r="F4860" s="450" t="s">
        <v>16697</v>
      </c>
    </row>
    <row r="4861" spans="1:6" ht="30" customHeight="1">
      <c r="A4861" s="447">
        <v>99288</v>
      </c>
      <c r="B4861" s="448" t="s">
        <v>16698</v>
      </c>
      <c r="C4861" s="449" t="s">
        <v>2572</v>
      </c>
      <c r="D4861" s="450">
        <v>251.78999999999996</v>
      </c>
      <c r="E4861" s="450">
        <v>41.42</v>
      </c>
      <c r="F4861" s="450" t="s">
        <v>16699</v>
      </c>
    </row>
    <row r="4862" spans="1:6" ht="30" customHeight="1">
      <c r="A4862" s="447">
        <v>99289</v>
      </c>
      <c r="B4862" s="448" t="s">
        <v>16700</v>
      </c>
      <c r="C4862" s="449" t="s">
        <v>2572</v>
      </c>
      <c r="D4862" s="450">
        <v>1145.25</v>
      </c>
      <c r="E4862" s="450">
        <v>1024.96</v>
      </c>
      <c r="F4862" s="450" t="s">
        <v>16701</v>
      </c>
    </row>
    <row r="4863" spans="1:6" ht="45" customHeight="1">
      <c r="A4863" s="447">
        <v>99290</v>
      </c>
      <c r="B4863" s="448" t="s">
        <v>16702</v>
      </c>
      <c r="C4863" s="449" t="s">
        <v>2570</v>
      </c>
      <c r="D4863" s="450">
        <v>1760.9599999999998</v>
      </c>
      <c r="E4863" s="450">
        <v>1193.99</v>
      </c>
      <c r="F4863" s="450" t="s">
        <v>16703</v>
      </c>
    </row>
    <row r="4864" spans="1:6" ht="30" customHeight="1">
      <c r="A4864" s="447">
        <v>99291</v>
      </c>
      <c r="B4864" s="448" t="s">
        <v>16704</v>
      </c>
      <c r="C4864" s="449" t="s">
        <v>2572</v>
      </c>
      <c r="D4864" s="450">
        <v>1145.25</v>
      </c>
      <c r="E4864" s="450">
        <v>1024.96</v>
      </c>
      <c r="F4864" s="450" t="s">
        <v>16701</v>
      </c>
    </row>
    <row r="4865" spans="1:6" ht="45" customHeight="1">
      <c r="A4865" s="447">
        <v>99292</v>
      </c>
      <c r="B4865" s="448" t="s">
        <v>16705</v>
      </c>
      <c r="C4865" s="449" t="s">
        <v>2570</v>
      </c>
      <c r="D4865" s="450">
        <v>1013.81</v>
      </c>
      <c r="E4865" s="450">
        <v>784.81</v>
      </c>
      <c r="F4865" s="450" t="s">
        <v>16706</v>
      </c>
    </row>
    <row r="4866" spans="1:6" ht="30" customHeight="1">
      <c r="A4866" s="447">
        <v>99293</v>
      </c>
      <c r="B4866" s="448" t="s">
        <v>16707</v>
      </c>
      <c r="C4866" s="449" t="s">
        <v>2572</v>
      </c>
      <c r="D4866" s="450">
        <v>536.65</v>
      </c>
      <c r="E4866" s="450">
        <v>530.09</v>
      </c>
      <c r="F4866" s="450" t="s">
        <v>16708</v>
      </c>
    </row>
    <row r="4867" spans="1:6" ht="45" customHeight="1">
      <c r="A4867" s="447">
        <v>99294</v>
      </c>
      <c r="B4867" s="448" t="s">
        <v>16709</v>
      </c>
      <c r="C4867" s="449" t="s">
        <v>2570</v>
      </c>
      <c r="D4867" s="450">
        <v>3709.8999999999996</v>
      </c>
      <c r="E4867" s="450">
        <v>2377.2600000000002</v>
      </c>
      <c r="F4867" s="450" t="s">
        <v>16710</v>
      </c>
    </row>
    <row r="4868" spans="1:6" ht="30" customHeight="1">
      <c r="A4868" s="447">
        <v>99296</v>
      </c>
      <c r="B4868" s="448" t="s">
        <v>16711</v>
      </c>
      <c r="C4868" s="449" t="s">
        <v>2572</v>
      </c>
      <c r="D4868" s="450">
        <v>1265.2000000000003</v>
      </c>
      <c r="E4868" s="450">
        <v>1128.31</v>
      </c>
      <c r="F4868" s="450" t="s">
        <v>16712</v>
      </c>
    </row>
    <row r="4869" spans="1:6" ht="30" customHeight="1">
      <c r="A4869" s="447">
        <v>99297</v>
      </c>
      <c r="B4869" s="448" t="s">
        <v>16713</v>
      </c>
      <c r="C4869" s="449" t="s">
        <v>2572</v>
      </c>
      <c r="D4869" s="450">
        <v>1262.3600000000001</v>
      </c>
      <c r="E4869" s="450">
        <v>1126.5</v>
      </c>
      <c r="F4869" s="450" t="s">
        <v>16714</v>
      </c>
    </row>
    <row r="4870" spans="1:6" ht="45" customHeight="1">
      <c r="A4870" s="447">
        <v>99298</v>
      </c>
      <c r="B4870" s="448" t="s">
        <v>16715</v>
      </c>
      <c r="C4870" s="449" t="s">
        <v>2570</v>
      </c>
      <c r="D4870" s="450">
        <v>4888.4599999999991</v>
      </c>
      <c r="E4870" s="450">
        <v>2865.4</v>
      </c>
      <c r="F4870" s="450" t="s">
        <v>16716</v>
      </c>
    </row>
    <row r="4871" spans="1:6" ht="30" customHeight="1">
      <c r="A4871" s="447">
        <v>99299</v>
      </c>
      <c r="B4871" s="448" t="s">
        <v>16717</v>
      </c>
      <c r="C4871" s="449" t="s">
        <v>2572</v>
      </c>
      <c r="D4871" s="450">
        <v>1368.4</v>
      </c>
      <c r="E4871" s="450">
        <v>1221.46</v>
      </c>
      <c r="F4871" s="450" t="s">
        <v>16718</v>
      </c>
    </row>
    <row r="4872" spans="1:6" ht="45" customHeight="1">
      <c r="A4872" s="447">
        <v>99300</v>
      </c>
      <c r="B4872" s="448" t="s">
        <v>16719</v>
      </c>
      <c r="C4872" s="449" t="s">
        <v>2570</v>
      </c>
      <c r="D4872" s="450">
        <v>5466.17</v>
      </c>
      <c r="E4872" s="450">
        <v>3175.11</v>
      </c>
      <c r="F4872" s="450" t="s">
        <v>16720</v>
      </c>
    </row>
    <row r="4873" spans="1:6" ht="45" customHeight="1">
      <c r="A4873" s="447">
        <v>99301</v>
      </c>
      <c r="B4873" s="448" t="s">
        <v>16721</v>
      </c>
      <c r="C4873" s="449" t="s">
        <v>2570</v>
      </c>
      <c r="D4873" s="450">
        <v>2632.31</v>
      </c>
      <c r="E4873" s="450">
        <v>1708.69</v>
      </c>
      <c r="F4873" s="450" t="s">
        <v>16722</v>
      </c>
    </row>
    <row r="4874" spans="1:6" ht="30" customHeight="1">
      <c r="A4874" s="447">
        <v>99302</v>
      </c>
      <c r="B4874" s="448" t="s">
        <v>16723</v>
      </c>
      <c r="C4874" s="449" t="s">
        <v>2572</v>
      </c>
      <c r="D4874" s="450">
        <v>1474.5099999999998</v>
      </c>
      <c r="E4874" s="450">
        <v>1316.4</v>
      </c>
      <c r="F4874" s="450" t="s">
        <v>16724</v>
      </c>
    </row>
    <row r="4875" spans="1:6" ht="45" customHeight="1">
      <c r="A4875" s="447">
        <v>99303</v>
      </c>
      <c r="B4875" s="448" t="s">
        <v>16725</v>
      </c>
      <c r="C4875" s="449" t="s">
        <v>2570</v>
      </c>
      <c r="D4875" s="450">
        <v>5020.05</v>
      </c>
      <c r="E4875" s="450">
        <v>2903.04</v>
      </c>
      <c r="F4875" s="450" t="s">
        <v>16726</v>
      </c>
    </row>
    <row r="4876" spans="1:6" ht="30" customHeight="1">
      <c r="A4876" s="447">
        <v>99304</v>
      </c>
      <c r="B4876" s="448" t="s">
        <v>16727</v>
      </c>
      <c r="C4876" s="449" t="s">
        <v>2572</v>
      </c>
      <c r="D4876" s="450">
        <v>1371.3200000000002</v>
      </c>
      <c r="E4876" s="450">
        <v>1223.19</v>
      </c>
      <c r="F4876" s="450" t="s">
        <v>16728</v>
      </c>
    </row>
    <row r="4877" spans="1:6" ht="45" customHeight="1">
      <c r="A4877" s="447">
        <v>99305</v>
      </c>
      <c r="B4877" s="448" t="s">
        <v>16729</v>
      </c>
      <c r="C4877" s="449" t="s">
        <v>2570</v>
      </c>
      <c r="D4877" s="450">
        <v>5692.5500000000011</v>
      </c>
      <c r="E4877" s="450">
        <v>3249.24</v>
      </c>
      <c r="F4877" s="450" t="s">
        <v>16730</v>
      </c>
    </row>
    <row r="4878" spans="1:6" ht="30" customHeight="1">
      <c r="A4878" s="447">
        <v>99306</v>
      </c>
      <c r="B4878" s="448" t="s">
        <v>16731</v>
      </c>
      <c r="C4878" s="449" t="s">
        <v>2572</v>
      </c>
      <c r="D4878" s="450">
        <v>1474.5099999999998</v>
      </c>
      <c r="E4878" s="450">
        <v>1316.4</v>
      </c>
      <c r="F4878" s="450" t="s">
        <v>16724</v>
      </c>
    </row>
    <row r="4879" spans="1:6" ht="30" customHeight="1">
      <c r="A4879" s="447">
        <v>99307</v>
      </c>
      <c r="B4879" s="448" t="s">
        <v>16732</v>
      </c>
      <c r="C4879" s="449" t="s">
        <v>2572</v>
      </c>
      <c r="D4879" s="450">
        <v>952.88999999999987</v>
      </c>
      <c r="E4879" s="450">
        <v>846.7</v>
      </c>
      <c r="F4879" s="450" t="s">
        <v>16733</v>
      </c>
    </row>
    <row r="4880" spans="1:6" ht="45" customHeight="1">
      <c r="A4880" s="447">
        <v>99308</v>
      </c>
      <c r="B4880" s="448" t="s">
        <v>16734</v>
      </c>
      <c r="C4880" s="449" t="s">
        <v>2570</v>
      </c>
      <c r="D4880" s="450">
        <v>6365.27</v>
      </c>
      <c r="E4880" s="450">
        <v>3595.27</v>
      </c>
      <c r="F4880" s="450" t="s">
        <v>16735</v>
      </c>
    </row>
    <row r="4881" spans="1:6" ht="30" customHeight="1">
      <c r="A4881" s="447">
        <v>99309</v>
      </c>
      <c r="B4881" s="448" t="s">
        <v>16736</v>
      </c>
      <c r="C4881" s="449" t="s">
        <v>2572</v>
      </c>
      <c r="D4881" s="450">
        <v>1580.55</v>
      </c>
      <c r="E4881" s="450">
        <v>1411.43</v>
      </c>
      <c r="F4881" s="450" t="s">
        <v>16737</v>
      </c>
    </row>
    <row r="4882" spans="1:6" ht="45" customHeight="1">
      <c r="A4882" s="447">
        <v>99310</v>
      </c>
      <c r="B4882" s="448" t="s">
        <v>16738</v>
      </c>
      <c r="C4882" s="449" t="s">
        <v>2570</v>
      </c>
      <c r="D4882" s="450">
        <v>6503.31</v>
      </c>
      <c r="E4882" s="450">
        <v>3633.2</v>
      </c>
      <c r="F4882" s="450" t="s">
        <v>16739</v>
      </c>
    </row>
    <row r="4883" spans="1:6" ht="30" customHeight="1">
      <c r="A4883" s="447">
        <v>99311</v>
      </c>
      <c r="B4883" s="448" t="s">
        <v>16740</v>
      </c>
      <c r="C4883" s="449" t="s">
        <v>2572</v>
      </c>
      <c r="D4883" s="450">
        <v>1580.55</v>
      </c>
      <c r="E4883" s="450">
        <v>1411.43</v>
      </c>
      <c r="F4883" s="450" t="s">
        <v>16737</v>
      </c>
    </row>
    <row r="4884" spans="1:6" ht="45" customHeight="1">
      <c r="A4884" s="447">
        <v>99312</v>
      </c>
      <c r="B4884" s="448" t="s">
        <v>16741</v>
      </c>
      <c r="C4884" s="449" t="s">
        <v>2570</v>
      </c>
      <c r="D4884" s="450">
        <v>3097.26</v>
      </c>
      <c r="E4884" s="450">
        <v>1981.04</v>
      </c>
      <c r="F4884" s="450" t="s">
        <v>16742</v>
      </c>
    </row>
    <row r="4885" spans="1:6" ht="45" customHeight="1">
      <c r="A4885" s="447">
        <v>99313</v>
      </c>
      <c r="B4885" s="448" t="s">
        <v>16743</v>
      </c>
      <c r="C4885" s="449" t="s">
        <v>2570</v>
      </c>
      <c r="D4885" s="450">
        <v>7271.82</v>
      </c>
      <c r="E4885" s="450">
        <v>4015.74</v>
      </c>
      <c r="F4885" s="450" t="s">
        <v>16744</v>
      </c>
    </row>
    <row r="4886" spans="1:6" ht="30" customHeight="1">
      <c r="A4886" s="447">
        <v>99314</v>
      </c>
      <c r="B4886" s="448" t="s">
        <v>16745</v>
      </c>
      <c r="C4886" s="449" t="s">
        <v>2572</v>
      </c>
      <c r="D4886" s="450">
        <v>1686.63</v>
      </c>
      <c r="E4886" s="450">
        <v>1506.4</v>
      </c>
      <c r="F4886" s="450" t="s">
        <v>16746</v>
      </c>
    </row>
    <row r="4887" spans="1:6" ht="45" customHeight="1">
      <c r="A4887" s="447">
        <v>99315</v>
      </c>
      <c r="B4887" s="448" t="s">
        <v>16747</v>
      </c>
      <c r="C4887" s="449" t="s">
        <v>2570</v>
      </c>
      <c r="D4887" s="450">
        <v>8185.8200000000006</v>
      </c>
      <c r="E4887" s="450">
        <v>4436.63</v>
      </c>
      <c r="F4887" s="450" t="s">
        <v>16748</v>
      </c>
    </row>
    <row r="4888" spans="1:6" ht="30" customHeight="1">
      <c r="A4888" s="447">
        <v>99317</v>
      </c>
      <c r="B4888" s="448" t="s">
        <v>16749</v>
      </c>
      <c r="C4888" s="449" t="s">
        <v>2572</v>
      </c>
      <c r="D4888" s="450">
        <v>1056.06</v>
      </c>
      <c r="E4888" s="450">
        <v>939.96</v>
      </c>
      <c r="F4888" s="450" t="s">
        <v>16750</v>
      </c>
    </row>
    <row r="4889" spans="1:6" ht="30" customHeight="1">
      <c r="A4889" s="447">
        <v>99318</v>
      </c>
      <c r="B4889" s="448" t="s">
        <v>16751</v>
      </c>
      <c r="C4889" s="449" t="s">
        <v>2572</v>
      </c>
      <c r="D4889" s="450">
        <v>137.02000000000001</v>
      </c>
      <c r="E4889" s="450">
        <v>21.72</v>
      </c>
      <c r="F4889" s="450" t="s">
        <v>11690</v>
      </c>
    </row>
    <row r="4890" spans="1:6" ht="30" customHeight="1">
      <c r="A4890" s="447">
        <v>99319</v>
      </c>
      <c r="B4890" s="448" t="s">
        <v>16752</v>
      </c>
      <c r="C4890" s="449" t="s">
        <v>2572</v>
      </c>
      <c r="D4890" s="450">
        <v>352.74999999999994</v>
      </c>
      <c r="E4890" s="450">
        <v>335.29</v>
      </c>
      <c r="F4890" s="450" t="s">
        <v>16753</v>
      </c>
    </row>
    <row r="4891" spans="1:6" ht="45" customHeight="1">
      <c r="A4891" s="447">
        <v>99320</v>
      </c>
      <c r="B4891" s="448" t="s">
        <v>16754</v>
      </c>
      <c r="C4891" s="449" t="s">
        <v>2570</v>
      </c>
      <c r="D4891" s="450">
        <v>3603.9500000000003</v>
      </c>
      <c r="E4891" s="450">
        <v>2254.06</v>
      </c>
      <c r="F4891" s="450" t="s">
        <v>16755</v>
      </c>
    </row>
    <row r="4892" spans="1:6" ht="30" customHeight="1">
      <c r="A4892" s="447">
        <v>99321</v>
      </c>
      <c r="B4892" s="448" t="s">
        <v>16756</v>
      </c>
      <c r="C4892" s="449" t="s">
        <v>2572</v>
      </c>
      <c r="D4892" s="450">
        <v>1159.1999999999998</v>
      </c>
      <c r="E4892" s="450">
        <v>1033.25</v>
      </c>
      <c r="F4892" s="450" t="s">
        <v>16757</v>
      </c>
    </row>
    <row r="4893" spans="1:6" ht="45" customHeight="1">
      <c r="A4893" s="447">
        <v>99322</v>
      </c>
      <c r="B4893" s="448" t="s">
        <v>16758</v>
      </c>
      <c r="C4893" s="449" t="s">
        <v>2570</v>
      </c>
      <c r="D4893" s="450">
        <v>4073.72</v>
      </c>
      <c r="E4893" s="450">
        <v>2526.81</v>
      </c>
      <c r="F4893" s="450" t="s">
        <v>16759</v>
      </c>
    </row>
    <row r="4894" spans="1:6" ht="30" customHeight="1">
      <c r="A4894" s="447">
        <v>99323</v>
      </c>
      <c r="B4894" s="448" t="s">
        <v>16760</v>
      </c>
      <c r="C4894" s="449" t="s">
        <v>2572</v>
      </c>
      <c r="D4894" s="450">
        <v>1262.3600000000001</v>
      </c>
      <c r="E4894" s="450">
        <v>1126.5</v>
      </c>
      <c r="F4894" s="450" t="s">
        <v>16714</v>
      </c>
    </row>
    <row r="4895" spans="1:6" ht="45" customHeight="1">
      <c r="A4895" s="447">
        <v>99324</v>
      </c>
      <c r="B4895" s="448" t="s">
        <v>16761</v>
      </c>
      <c r="C4895" s="449" t="s">
        <v>2570</v>
      </c>
      <c r="D4895" s="450">
        <v>4543.54</v>
      </c>
      <c r="E4895" s="450">
        <v>2799.5</v>
      </c>
      <c r="F4895" s="450" t="s">
        <v>16762</v>
      </c>
    </row>
    <row r="4896" spans="1:6" ht="30" customHeight="1">
      <c r="A4896" s="447">
        <v>99325</v>
      </c>
      <c r="B4896" s="448" t="s">
        <v>16763</v>
      </c>
      <c r="C4896" s="449" t="s">
        <v>2572</v>
      </c>
      <c r="D4896" s="450">
        <v>1368.4</v>
      </c>
      <c r="E4896" s="450">
        <v>1221.46</v>
      </c>
      <c r="F4896" s="450" t="s">
        <v>16718</v>
      </c>
    </row>
    <row r="4897" spans="1:6" ht="45" customHeight="1">
      <c r="A4897" s="447">
        <v>99326</v>
      </c>
      <c r="B4897" s="448" t="s">
        <v>16764</v>
      </c>
      <c r="C4897" s="449" t="s">
        <v>2570</v>
      </c>
      <c r="D4897" s="450">
        <v>3733.08</v>
      </c>
      <c r="E4897" s="450">
        <v>2245.96</v>
      </c>
      <c r="F4897" s="450" t="s">
        <v>16765</v>
      </c>
    </row>
    <row r="4898" spans="1:6" ht="30" customHeight="1">
      <c r="A4898" s="447">
        <v>99327</v>
      </c>
      <c r="B4898" s="448" t="s">
        <v>16766</v>
      </c>
      <c r="C4898" s="449" t="s">
        <v>2572</v>
      </c>
      <c r="D4898" s="450">
        <v>1764.24</v>
      </c>
      <c r="E4898" s="450">
        <v>1584.43</v>
      </c>
      <c r="F4898" s="450" t="s">
        <v>16767</v>
      </c>
    </row>
    <row r="4899" spans="1:6">
      <c r="A4899" s="442"/>
      <c r="B4899" s="443" t="s">
        <v>89</v>
      </c>
      <c r="C4899" s="444"/>
      <c r="D4899" s="445" t="s">
        <v>2587</v>
      </c>
      <c r="E4899" s="445" t="s">
        <v>2587</v>
      </c>
      <c r="F4899" s="445"/>
    </row>
    <row r="4900" spans="1:6">
      <c r="A4900" s="442"/>
      <c r="B4900" s="446" t="s">
        <v>90</v>
      </c>
      <c r="C4900" s="444"/>
      <c r="D4900" s="445" t="s">
        <v>2587</v>
      </c>
      <c r="E4900" s="445" t="s">
        <v>2587</v>
      </c>
      <c r="F4900" s="445"/>
    </row>
    <row r="4901" spans="1:6" ht="15" customHeight="1">
      <c r="A4901" s="447">
        <v>97631</v>
      </c>
      <c r="B4901" s="448" t="s">
        <v>20794</v>
      </c>
      <c r="C4901" s="449" t="s">
        <v>2573</v>
      </c>
      <c r="D4901" s="450">
        <v>0.62000000000000011</v>
      </c>
      <c r="E4901" s="450">
        <v>1.94</v>
      </c>
      <c r="F4901" s="450" t="s">
        <v>20795</v>
      </c>
    </row>
    <row r="4902" spans="1:6">
      <c r="A4902" s="442"/>
      <c r="B4902" s="446" t="s">
        <v>91</v>
      </c>
      <c r="C4902" s="444"/>
      <c r="D4902" s="445" t="s">
        <v>2587</v>
      </c>
      <c r="E4902" s="445" t="s">
        <v>2587</v>
      </c>
      <c r="F4902" s="445"/>
    </row>
    <row r="4903" spans="1:6" ht="30" customHeight="1">
      <c r="A4903" s="447">
        <v>98560</v>
      </c>
      <c r="B4903" s="448" t="s">
        <v>17710</v>
      </c>
      <c r="C4903" s="449" t="s">
        <v>2573</v>
      </c>
      <c r="D4903" s="450">
        <v>15.810000000000002</v>
      </c>
      <c r="E4903" s="450">
        <v>19.79</v>
      </c>
      <c r="F4903" s="450" t="s">
        <v>17711</v>
      </c>
    </row>
    <row r="4904" spans="1:6" ht="30" customHeight="1">
      <c r="A4904" s="447">
        <v>98561</v>
      </c>
      <c r="B4904" s="448" t="s">
        <v>17712</v>
      </c>
      <c r="C4904" s="449" t="s">
        <v>2573</v>
      </c>
      <c r="D4904" s="450">
        <v>12.650000000000002</v>
      </c>
      <c r="E4904" s="450">
        <v>16.559999999999999</v>
      </c>
      <c r="F4904" s="450" t="s">
        <v>16885</v>
      </c>
    </row>
    <row r="4905" spans="1:6" ht="30" customHeight="1">
      <c r="A4905" s="447">
        <v>98562</v>
      </c>
      <c r="B4905" s="448" t="s">
        <v>17713</v>
      </c>
      <c r="C4905" s="449" t="s">
        <v>2573</v>
      </c>
      <c r="D4905" s="450">
        <v>15.590000000000002</v>
      </c>
      <c r="E4905" s="450">
        <v>15.17</v>
      </c>
      <c r="F4905" s="450" t="s">
        <v>17714</v>
      </c>
    </row>
    <row r="4906" spans="1:6">
      <c r="A4906" s="442"/>
      <c r="B4906" s="446" t="s">
        <v>92</v>
      </c>
      <c r="C4906" s="444"/>
      <c r="D4906" s="445" t="s">
        <v>2587</v>
      </c>
      <c r="E4906" s="445" t="s">
        <v>2587</v>
      </c>
      <c r="F4906" s="445"/>
    </row>
    <row r="4907" spans="1:6" ht="30" customHeight="1">
      <c r="A4907" s="447">
        <v>68053</v>
      </c>
      <c r="B4907" s="448" t="s">
        <v>4327</v>
      </c>
      <c r="C4907" s="449" t="s">
        <v>2573</v>
      </c>
      <c r="D4907" s="450">
        <v>2.0099999999999998</v>
      </c>
      <c r="E4907" s="450">
        <v>3.37</v>
      </c>
      <c r="F4907" s="450" t="s">
        <v>17721</v>
      </c>
    </row>
    <row r="4908" spans="1:6">
      <c r="A4908" s="442"/>
      <c r="B4908" s="446" t="s">
        <v>93</v>
      </c>
      <c r="C4908" s="444"/>
      <c r="D4908" s="445" t="s">
        <v>2587</v>
      </c>
      <c r="E4908" s="445" t="s">
        <v>2587</v>
      </c>
      <c r="F4908" s="445"/>
    </row>
    <row r="4909" spans="1:6" ht="15" customHeight="1">
      <c r="A4909" s="447" t="s">
        <v>2203</v>
      </c>
      <c r="B4909" s="448" t="s">
        <v>4328</v>
      </c>
      <c r="C4909" s="449" t="s">
        <v>2573</v>
      </c>
      <c r="D4909" s="450">
        <v>32.849999999999994</v>
      </c>
      <c r="E4909" s="450">
        <v>1.59</v>
      </c>
      <c r="F4909" s="450" t="s">
        <v>16336</v>
      </c>
    </row>
    <row r="4910" spans="1:6" ht="30" customHeight="1">
      <c r="A4910" s="447" t="s">
        <v>2204</v>
      </c>
      <c r="B4910" s="448" t="s">
        <v>4329</v>
      </c>
      <c r="C4910" s="449" t="s">
        <v>2573</v>
      </c>
      <c r="D4910" s="450">
        <v>38.17</v>
      </c>
      <c r="E4910" s="450">
        <v>5.53</v>
      </c>
      <c r="F4910" s="450" t="s">
        <v>17722</v>
      </c>
    </row>
    <row r="4911" spans="1:6">
      <c r="A4911" s="442"/>
      <c r="B4911" s="446" t="s">
        <v>94</v>
      </c>
      <c r="C4911" s="444"/>
      <c r="D4911" s="445" t="s">
        <v>2587</v>
      </c>
      <c r="E4911" s="445" t="s">
        <v>2587</v>
      </c>
      <c r="F4911" s="445"/>
    </row>
    <row r="4912" spans="1:6" ht="30" customHeight="1">
      <c r="A4912" s="447">
        <v>83735</v>
      </c>
      <c r="B4912" s="448" t="s">
        <v>4330</v>
      </c>
      <c r="C4912" s="449" t="s">
        <v>2573</v>
      </c>
      <c r="D4912" s="450">
        <v>38.200000000000003</v>
      </c>
      <c r="E4912" s="450">
        <v>16.62</v>
      </c>
      <c r="F4912" s="450" t="s">
        <v>17715</v>
      </c>
    </row>
    <row r="4913" spans="1:6">
      <c r="A4913" s="442"/>
      <c r="B4913" s="446" t="s">
        <v>95</v>
      </c>
      <c r="C4913" s="444"/>
      <c r="D4913" s="445" t="s">
        <v>2587</v>
      </c>
      <c r="E4913" s="445" t="s">
        <v>2587</v>
      </c>
      <c r="F4913" s="445"/>
    </row>
    <row r="4914" spans="1:6" ht="30" customHeight="1">
      <c r="A4914" s="447">
        <v>98546</v>
      </c>
      <c r="B4914" s="448" t="s">
        <v>17723</v>
      </c>
      <c r="C4914" s="449" t="s">
        <v>2573</v>
      </c>
      <c r="D4914" s="450">
        <v>44.54</v>
      </c>
      <c r="E4914" s="450">
        <v>18.64</v>
      </c>
      <c r="F4914" s="450" t="s">
        <v>16330</v>
      </c>
    </row>
    <row r="4915" spans="1:6" ht="30" customHeight="1">
      <c r="A4915" s="447">
        <v>98547</v>
      </c>
      <c r="B4915" s="448" t="s">
        <v>17724</v>
      </c>
      <c r="C4915" s="449" t="s">
        <v>2573</v>
      </c>
      <c r="D4915" s="450">
        <v>85.38</v>
      </c>
      <c r="E4915" s="450">
        <v>26.96</v>
      </c>
      <c r="F4915" s="450" t="s">
        <v>17344</v>
      </c>
    </row>
    <row r="4916" spans="1:6" ht="15" customHeight="1">
      <c r="A4916" s="447">
        <v>98557</v>
      </c>
      <c r="B4916" s="448" t="s">
        <v>17727</v>
      </c>
      <c r="C4916" s="449" t="s">
        <v>2573</v>
      </c>
      <c r="D4916" s="450">
        <v>15.75</v>
      </c>
      <c r="E4916" s="450">
        <v>8.32</v>
      </c>
      <c r="F4916" s="450" t="s">
        <v>12188</v>
      </c>
    </row>
    <row r="4917" spans="1:6" ht="30" customHeight="1">
      <c r="A4917" s="447" t="s">
        <v>1089</v>
      </c>
      <c r="B4917" s="448" t="s">
        <v>4331</v>
      </c>
      <c r="C4917" s="449" t="s">
        <v>2573</v>
      </c>
      <c r="D4917" s="450">
        <v>85.4</v>
      </c>
      <c r="E4917" s="450">
        <v>33.68</v>
      </c>
      <c r="F4917" s="450" t="s">
        <v>17725</v>
      </c>
    </row>
    <row r="4918" spans="1:6" ht="30" customHeight="1">
      <c r="A4918" s="447">
        <v>98555</v>
      </c>
      <c r="B4918" s="448" t="s">
        <v>17716</v>
      </c>
      <c r="C4918" s="449" t="s">
        <v>2573</v>
      </c>
      <c r="D4918" s="450">
        <v>17.759999999999998</v>
      </c>
      <c r="E4918" s="450">
        <v>10.49</v>
      </c>
      <c r="F4918" s="450" t="s">
        <v>14901</v>
      </c>
    </row>
    <row r="4919" spans="1:6" ht="30" customHeight="1">
      <c r="A4919" s="447">
        <v>98556</v>
      </c>
      <c r="B4919" s="448" t="s">
        <v>17717</v>
      </c>
      <c r="C4919" s="449" t="s">
        <v>2573</v>
      </c>
      <c r="D4919" s="450">
        <v>29.18</v>
      </c>
      <c r="E4919" s="450">
        <v>17.329999999999998</v>
      </c>
      <c r="F4919" s="450" t="s">
        <v>17718</v>
      </c>
    </row>
    <row r="4920" spans="1:6" ht="15" customHeight="1">
      <c r="A4920" s="447" t="s">
        <v>1090</v>
      </c>
      <c r="B4920" s="448" t="s">
        <v>4332</v>
      </c>
      <c r="C4920" s="449" t="s">
        <v>2573</v>
      </c>
      <c r="D4920" s="450">
        <v>45.54</v>
      </c>
      <c r="E4920" s="450">
        <v>31.32</v>
      </c>
      <c r="F4920" s="450" t="s">
        <v>17726</v>
      </c>
    </row>
    <row r="4921" spans="1:6" ht="15" customHeight="1">
      <c r="A4921" s="447" t="s">
        <v>1091</v>
      </c>
      <c r="B4921" s="448" t="s">
        <v>4333</v>
      </c>
      <c r="C4921" s="449" t="s">
        <v>2573</v>
      </c>
      <c r="D4921" s="450">
        <v>4.29</v>
      </c>
      <c r="E4921" s="450">
        <v>4.63</v>
      </c>
      <c r="F4921" s="450" t="s">
        <v>16064</v>
      </c>
    </row>
    <row r="4922" spans="1:6" ht="15" customHeight="1">
      <c r="A4922" s="447" t="s">
        <v>1092</v>
      </c>
      <c r="B4922" s="448" t="s">
        <v>4334</v>
      </c>
      <c r="C4922" s="449" t="s">
        <v>2573</v>
      </c>
      <c r="D4922" s="450">
        <v>14.66</v>
      </c>
      <c r="E4922" s="450">
        <v>13.46</v>
      </c>
      <c r="F4922" s="450" t="s">
        <v>15490</v>
      </c>
    </row>
    <row r="4923" spans="1:6" ht="15" customHeight="1">
      <c r="A4923" s="447" t="s">
        <v>1093</v>
      </c>
      <c r="B4923" s="448" t="s">
        <v>4335</v>
      </c>
      <c r="C4923" s="449" t="s">
        <v>2573</v>
      </c>
      <c r="D4923" s="450">
        <v>27.98</v>
      </c>
      <c r="E4923" s="450">
        <v>26.84</v>
      </c>
      <c r="F4923" s="450" t="s">
        <v>17715</v>
      </c>
    </row>
    <row r="4924" spans="1:6" ht="30" customHeight="1">
      <c r="A4924" s="447">
        <v>98558</v>
      </c>
      <c r="B4924" s="448" t="s">
        <v>17719</v>
      </c>
      <c r="C4924" s="449" t="s">
        <v>2570</v>
      </c>
      <c r="D4924" s="450">
        <v>4.67</v>
      </c>
      <c r="E4924" s="450">
        <v>2.38</v>
      </c>
      <c r="F4924" s="450" t="s">
        <v>12283</v>
      </c>
    </row>
    <row r="4925" spans="1:6" ht="15" customHeight="1">
      <c r="A4925" s="447">
        <v>98559</v>
      </c>
      <c r="B4925" s="448" t="s">
        <v>17720</v>
      </c>
      <c r="C4925" s="449" t="s">
        <v>2572</v>
      </c>
      <c r="D4925" s="450">
        <v>1.72</v>
      </c>
      <c r="E4925" s="450">
        <v>1.1599999999999999</v>
      </c>
      <c r="F4925" s="450" t="s">
        <v>13217</v>
      </c>
    </row>
    <row r="4926" spans="1:6">
      <c r="A4926" s="442"/>
      <c r="B4926" s="446" t="s">
        <v>2921</v>
      </c>
      <c r="C4926" s="444"/>
      <c r="D4926" s="445" t="s">
        <v>2587</v>
      </c>
      <c r="E4926" s="445" t="s">
        <v>2587</v>
      </c>
      <c r="F4926" s="445"/>
    </row>
    <row r="4927" spans="1:6" ht="15" customHeight="1">
      <c r="A4927" s="447" t="s">
        <v>2922</v>
      </c>
      <c r="B4927" s="448" t="s">
        <v>4336</v>
      </c>
      <c r="C4927" s="449" t="s">
        <v>2572</v>
      </c>
      <c r="D4927" s="450">
        <v>28.08</v>
      </c>
      <c r="E4927" s="450">
        <v>15.68</v>
      </c>
      <c r="F4927" s="450" t="s">
        <v>17729</v>
      </c>
    </row>
    <row r="4928" spans="1:6" ht="15" customHeight="1">
      <c r="A4928" s="447" t="s">
        <v>2923</v>
      </c>
      <c r="B4928" s="448" t="s">
        <v>4337</v>
      </c>
      <c r="C4928" s="449" t="s">
        <v>2573</v>
      </c>
      <c r="D4928" s="450">
        <v>93.38</v>
      </c>
      <c r="E4928" s="450">
        <v>52.07</v>
      </c>
      <c r="F4928" s="450" t="s">
        <v>17730</v>
      </c>
    </row>
    <row r="4929" spans="1:6" ht="30" customHeight="1">
      <c r="A4929" s="447">
        <v>72124</v>
      </c>
      <c r="B4929" s="448" t="s">
        <v>4338</v>
      </c>
      <c r="C4929" s="449" t="s">
        <v>1320</v>
      </c>
      <c r="D4929" s="450">
        <v>90.220000000000013</v>
      </c>
      <c r="E4929" s="450">
        <v>5.46</v>
      </c>
      <c r="F4929" s="450" t="s">
        <v>17728</v>
      </c>
    </row>
    <row r="4930" spans="1:6">
      <c r="A4930" s="442"/>
      <c r="B4930" s="446" t="s">
        <v>2924</v>
      </c>
      <c r="C4930" s="444"/>
      <c r="D4930" s="445" t="s">
        <v>2587</v>
      </c>
      <c r="E4930" s="445" t="s">
        <v>2587</v>
      </c>
      <c r="F4930" s="445"/>
    </row>
    <row r="4931" spans="1:6" ht="15" customHeight="1">
      <c r="A4931" s="447" t="s">
        <v>2925</v>
      </c>
      <c r="B4931" s="448" t="s">
        <v>4339</v>
      </c>
      <c r="C4931" s="449" t="s">
        <v>2572</v>
      </c>
      <c r="D4931" s="450">
        <v>205.69</v>
      </c>
      <c r="E4931" s="450">
        <v>3.29</v>
      </c>
      <c r="F4931" s="450" t="s">
        <v>17610</v>
      </c>
    </row>
    <row r="4932" spans="1:6" ht="30" customHeight="1">
      <c r="A4932" s="447">
        <v>98576</v>
      </c>
      <c r="B4932" s="448" t="s">
        <v>17612</v>
      </c>
      <c r="C4932" s="449" t="s">
        <v>2572</v>
      </c>
      <c r="D4932" s="450">
        <v>11.09</v>
      </c>
      <c r="E4932" s="450">
        <v>0.49</v>
      </c>
      <c r="F4932" s="450" t="s">
        <v>15816</v>
      </c>
    </row>
    <row r="4933" spans="1:6">
      <c r="A4933" s="442"/>
      <c r="B4933" s="446" t="s">
        <v>96</v>
      </c>
      <c r="C4933" s="444"/>
      <c r="D4933" s="445" t="s">
        <v>2587</v>
      </c>
      <c r="E4933" s="445" t="s">
        <v>2587</v>
      </c>
      <c r="F4933" s="445"/>
    </row>
    <row r="4934" spans="1:6" s="540" customFormat="1" ht="30" customHeight="1">
      <c r="A4934" s="539">
        <v>98563</v>
      </c>
      <c r="B4934" s="448" t="s">
        <v>17731</v>
      </c>
      <c r="C4934" s="449" t="s">
        <v>2573</v>
      </c>
      <c r="D4934" s="450">
        <v>12.85</v>
      </c>
      <c r="E4934" s="450">
        <v>11.19</v>
      </c>
      <c r="F4934" s="450" t="s">
        <v>17732</v>
      </c>
    </row>
    <row r="4935" spans="1:6" s="540" customFormat="1" ht="30" customHeight="1">
      <c r="A4935" s="539">
        <v>98564</v>
      </c>
      <c r="B4935" s="448" t="s">
        <v>17733</v>
      </c>
      <c r="C4935" s="449" t="s">
        <v>2573</v>
      </c>
      <c r="D4935" s="450">
        <v>21.89</v>
      </c>
      <c r="E4935" s="450">
        <v>12.04</v>
      </c>
      <c r="F4935" s="450" t="s">
        <v>17734</v>
      </c>
    </row>
    <row r="4936" spans="1:6" s="540" customFormat="1" ht="30" customHeight="1">
      <c r="A4936" s="539">
        <v>98565</v>
      </c>
      <c r="B4936" s="448" t="s">
        <v>17735</v>
      </c>
      <c r="C4936" s="449" t="s">
        <v>2573</v>
      </c>
      <c r="D4936" s="450">
        <v>18.040000000000003</v>
      </c>
      <c r="E4936" s="450">
        <v>16.98</v>
      </c>
      <c r="F4936" s="450" t="s">
        <v>17736</v>
      </c>
    </row>
    <row r="4937" spans="1:6" s="540" customFormat="1" ht="30" customHeight="1">
      <c r="A4937" s="539">
        <v>98566</v>
      </c>
      <c r="B4937" s="448" t="s">
        <v>17737</v>
      </c>
      <c r="C4937" s="449" t="s">
        <v>2573</v>
      </c>
      <c r="D4937" s="450">
        <v>27.110000000000003</v>
      </c>
      <c r="E4937" s="450">
        <v>17.809999999999999</v>
      </c>
      <c r="F4937" s="450" t="s">
        <v>17738</v>
      </c>
    </row>
    <row r="4938" spans="1:6" s="540" customFormat="1" ht="30" customHeight="1">
      <c r="A4938" s="539">
        <v>98567</v>
      </c>
      <c r="B4938" s="448" t="s">
        <v>17739</v>
      </c>
      <c r="C4938" s="449" t="s">
        <v>2573</v>
      </c>
      <c r="D4938" s="450">
        <v>22.91</v>
      </c>
      <c r="E4938" s="450">
        <v>22.63</v>
      </c>
      <c r="F4938" s="450" t="s">
        <v>11608</v>
      </c>
    </row>
    <row r="4939" spans="1:6" s="540" customFormat="1" ht="30" customHeight="1">
      <c r="A4939" s="539">
        <v>98568</v>
      </c>
      <c r="B4939" s="448" t="s">
        <v>17740</v>
      </c>
      <c r="C4939" s="449" t="s">
        <v>2573</v>
      </c>
      <c r="D4939" s="450">
        <v>31.939999999999998</v>
      </c>
      <c r="E4939" s="450">
        <v>23.47</v>
      </c>
      <c r="F4939" s="450" t="s">
        <v>17741</v>
      </c>
    </row>
    <row r="4940" spans="1:6" s="540" customFormat="1" ht="30" customHeight="1">
      <c r="A4940" s="539">
        <v>98569</v>
      </c>
      <c r="B4940" s="448" t="s">
        <v>17742</v>
      </c>
      <c r="C4940" s="449" t="s">
        <v>2573</v>
      </c>
      <c r="D4940" s="450">
        <v>28.17</v>
      </c>
      <c r="E4940" s="450">
        <v>28.33</v>
      </c>
      <c r="F4940" s="450" t="s">
        <v>17743</v>
      </c>
    </row>
    <row r="4941" spans="1:6" s="540" customFormat="1" ht="30" customHeight="1">
      <c r="A4941" s="539">
        <v>98570</v>
      </c>
      <c r="B4941" s="448" t="s">
        <v>17744</v>
      </c>
      <c r="C4941" s="449" t="s">
        <v>2573</v>
      </c>
      <c r="D4941" s="450">
        <v>37.199999999999996</v>
      </c>
      <c r="E4941" s="450">
        <v>29.21</v>
      </c>
      <c r="F4941" s="450" t="s">
        <v>17745</v>
      </c>
    </row>
    <row r="4942" spans="1:6" s="540" customFormat="1" ht="30" customHeight="1">
      <c r="A4942" s="539">
        <v>98571</v>
      </c>
      <c r="B4942" s="448" t="s">
        <v>17746</v>
      </c>
      <c r="C4942" s="449" t="s">
        <v>2573</v>
      </c>
      <c r="D4942" s="450">
        <v>14.18</v>
      </c>
      <c r="E4942" s="450">
        <v>11.89</v>
      </c>
      <c r="F4942" s="450" t="s">
        <v>17747</v>
      </c>
    </row>
    <row r="4943" spans="1:6" s="540" customFormat="1" ht="30" customHeight="1">
      <c r="A4943" s="539">
        <v>98572</v>
      </c>
      <c r="B4943" s="448" t="s">
        <v>17748</v>
      </c>
      <c r="C4943" s="449" t="s">
        <v>2573</v>
      </c>
      <c r="D4943" s="450">
        <v>17.330000000000005</v>
      </c>
      <c r="E4943" s="450">
        <v>15.01</v>
      </c>
      <c r="F4943" s="450" t="s">
        <v>13129</v>
      </c>
    </row>
    <row r="4944" spans="1:6" s="540" customFormat="1" ht="15" customHeight="1">
      <c r="A4944" s="539">
        <v>98573</v>
      </c>
      <c r="B4944" s="448" t="s">
        <v>17749</v>
      </c>
      <c r="C4944" s="449" t="s">
        <v>2573</v>
      </c>
      <c r="D4944" s="450">
        <v>26.259999999999998</v>
      </c>
      <c r="E4944" s="450">
        <v>15.63</v>
      </c>
      <c r="F4944" s="450" t="s">
        <v>17750</v>
      </c>
    </row>
    <row r="4945" spans="1:6">
      <c r="A4945" s="442"/>
      <c r="B4945" s="446" t="s">
        <v>2288</v>
      </c>
      <c r="C4945" s="444"/>
      <c r="D4945" s="445" t="s">
        <v>2587</v>
      </c>
      <c r="E4945" s="445" t="s">
        <v>2587</v>
      </c>
      <c r="F4945" s="445"/>
    </row>
    <row r="4946" spans="1:6" ht="15" customHeight="1">
      <c r="A4946" s="447">
        <v>40675</v>
      </c>
      <c r="B4946" s="448" t="s">
        <v>174</v>
      </c>
      <c r="C4946" s="449" t="s">
        <v>2572</v>
      </c>
      <c r="D4946" s="450">
        <v>1.1000000000000001</v>
      </c>
      <c r="E4946" s="450">
        <v>3.4</v>
      </c>
      <c r="F4946" s="450" t="s">
        <v>13756</v>
      </c>
    </row>
    <row r="4947" spans="1:6" ht="30" customHeight="1">
      <c r="A4947" s="447">
        <v>84088</v>
      </c>
      <c r="B4947" s="448" t="s">
        <v>4340</v>
      </c>
      <c r="C4947" s="449" t="s">
        <v>2572</v>
      </c>
      <c r="D4947" s="450">
        <v>50.709999999999994</v>
      </c>
      <c r="E4947" s="450">
        <v>12.7</v>
      </c>
      <c r="F4947" s="450" t="s">
        <v>20550</v>
      </c>
    </row>
    <row r="4948" spans="1:6" ht="30" customHeight="1">
      <c r="A4948" s="447">
        <v>84089</v>
      </c>
      <c r="B4948" s="448" t="s">
        <v>4341</v>
      </c>
      <c r="C4948" s="449" t="s">
        <v>2572</v>
      </c>
      <c r="D4948" s="450">
        <v>71.240000000000009</v>
      </c>
      <c r="E4948" s="450">
        <v>19.13</v>
      </c>
      <c r="F4948" s="450" t="s">
        <v>20551</v>
      </c>
    </row>
    <row r="4949" spans="1:6" ht="30" customHeight="1">
      <c r="A4949" s="447">
        <v>71623</v>
      </c>
      <c r="B4949" s="448" t="s">
        <v>847</v>
      </c>
      <c r="C4949" s="449" t="s">
        <v>2572</v>
      </c>
      <c r="D4949" s="450">
        <v>13.7</v>
      </c>
      <c r="E4949" s="450">
        <v>12.84</v>
      </c>
      <c r="F4949" s="450" t="s">
        <v>12740</v>
      </c>
    </row>
    <row r="4950" spans="1:6">
      <c r="A4950" s="442"/>
      <c r="B4950" s="443" t="s">
        <v>1097</v>
      </c>
      <c r="C4950" s="444"/>
      <c r="D4950" s="445" t="s">
        <v>2587</v>
      </c>
      <c r="E4950" s="445" t="s">
        <v>2587</v>
      </c>
      <c r="F4950" s="445"/>
    </row>
    <row r="4951" spans="1:6">
      <c r="A4951" s="442"/>
      <c r="B4951" s="446" t="s">
        <v>97</v>
      </c>
      <c r="C4951" s="444"/>
      <c r="D4951" s="445" t="s">
        <v>2587</v>
      </c>
      <c r="E4951" s="445" t="s">
        <v>2587</v>
      </c>
      <c r="F4951" s="445"/>
    </row>
    <row r="4952" spans="1:6" ht="30" customHeight="1">
      <c r="A4952" s="447">
        <v>97640</v>
      </c>
      <c r="B4952" s="448" t="s">
        <v>20805</v>
      </c>
      <c r="C4952" s="449" t="s">
        <v>2573</v>
      </c>
      <c r="D4952" s="450">
        <v>0.30000000000000004</v>
      </c>
      <c r="E4952" s="450">
        <v>1.06</v>
      </c>
      <c r="F4952" s="450" t="s">
        <v>11488</v>
      </c>
    </row>
    <row r="4953" spans="1:6" ht="15" customHeight="1">
      <c r="A4953" s="447">
        <v>97641</v>
      </c>
      <c r="B4953" s="448" t="s">
        <v>20806</v>
      </c>
      <c r="C4953" s="449" t="s">
        <v>2573</v>
      </c>
      <c r="D4953" s="450">
        <v>0.98</v>
      </c>
      <c r="E4953" s="450">
        <v>2.88</v>
      </c>
      <c r="F4953" s="450" t="s">
        <v>12179</v>
      </c>
    </row>
    <row r="4954" spans="1:6" ht="30" customHeight="1">
      <c r="A4954" s="447">
        <v>97642</v>
      </c>
      <c r="B4954" s="448" t="s">
        <v>20807</v>
      </c>
      <c r="C4954" s="449" t="s">
        <v>2573</v>
      </c>
      <c r="D4954" s="450">
        <v>0.60000000000000009</v>
      </c>
      <c r="E4954" s="450">
        <v>1.85</v>
      </c>
      <c r="F4954" s="450" t="s">
        <v>11518</v>
      </c>
    </row>
    <row r="4955" spans="1:6" ht="30" customHeight="1">
      <c r="A4955" s="447">
        <v>72201</v>
      </c>
      <c r="B4955" s="448" t="s">
        <v>4342</v>
      </c>
      <c r="C4955" s="449" t="s">
        <v>2573</v>
      </c>
      <c r="D4955" s="450">
        <v>3.04</v>
      </c>
      <c r="E4955" s="450">
        <v>7.61</v>
      </c>
      <c r="F4955" s="450" t="s">
        <v>20569</v>
      </c>
    </row>
    <row r="4956" spans="1:6" ht="30" customHeight="1">
      <c r="A4956" s="447">
        <v>97632</v>
      </c>
      <c r="B4956" s="448" t="s">
        <v>20796</v>
      </c>
      <c r="C4956" s="449" t="s">
        <v>2572</v>
      </c>
      <c r="D4956" s="450">
        <v>0.48</v>
      </c>
      <c r="E4956" s="450">
        <v>1.52</v>
      </c>
      <c r="F4956" s="450" t="s">
        <v>11320</v>
      </c>
    </row>
    <row r="4957" spans="1:6" ht="30" customHeight="1">
      <c r="A4957" s="447">
        <v>97633</v>
      </c>
      <c r="B4957" s="448" t="s">
        <v>20797</v>
      </c>
      <c r="C4957" s="449" t="s">
        <v>2573</v>
      </c>
      <c r="D4957" s="450">
        <v>5.0199999999999996</v>
      </c>
      <c r="E4957" s="450">
        <v>12.5</v>
      </c>
      <c r="F4957" s="450" t="s">
        <v>20798</v>
      </c>
    </row>
    <row r="4958" spans="1:6" ht="30" customHeight="1">
      <c r="A4958" s="447">
        <v>97634</v>
      </c>
      <c r="B4958" s="448" t="s">
        <v>20799</v>
      </c>
      <c r="C4958" s="449" t="s">
        <v>2573</v>
      </c>
      <c r="D4958" s="450">
        <v>2.7400000000000011</v>
      </c>
      <c r="E4958" s="450">
        <v>6.89</v>
      </c>
      <c r="F4958" s="450" t="s">
        <v>13417</v>
      </c>
    </row>
    <row r="4959" spans="1:6" ht="15" customHeight="1">
      <c r="A4959" s="447">
        <v>40780</v>
      </c>
      <c r="B4959" s="448" t="s">
        <v>5500</v>
      </c>
      <c r="C4959" s="449" t="s">
        <v>2573</v>
      </c>
      <c r="D4959" s="450">
        <v>2.7800000000000002</v>
      </c>
      <c r="E4959" s="450">
        <v>7.28</v>
      </c>
      <c r="F4959" s="450" t="s">
        <v>14488</v>
      </c>
    </row>
    <row r="4960" spans="1:6">
      <c r="A4960" s="442"/>
      <c r="B4960" s="446" t="s">
        <v>1098</v>
      </c>
      <c r="C4960" s="444"/>
      <c r="D4960" s="445" t="s">
        <v>2587</v>
      </c>
      <c r="E4960" s="445" t="s">
        <v>2587</v>
      </c>
      <c r="F4960" s="445"/>
    </row>
    <row r="4961" spans="1:6" ht="45" customHeight="1">
      <c r="A4961" s="447">
        <v>87871</v>
      </c>
      <c r="B4961" s="448" t="s">
        <v>4343</v>
      </c>
      <c r="C4961" s="449" t="s">
        <v>2573</v>
      </c>
      <c r="D4961" s="450">
        <v>11.510000000000002</v>
      </c>
      <c r="E4961" s="450">
        <v>3.12</v>
      </c>
      <c r="F4961" s="450" t="s">
        <v>13955</v>
      </c>
    </row>
    <row r="4962" spans="1:6" ht="45" customHeight="1">
      <c r="A4962" s="447">
        <v>87872</v>
      </c>
      <c r="B4962" s="448" t="s">
        <v>4344</v>
      </c>
      <c r="C4962" s="449" t="s">
        <v>2573</v>
      </c>
      <c r="D4962" s="450">
        <v>11.299999999999999</v>
      </c>
      <c r="E4962" s="450">
        <v>2.65</v>
      </c>
      <c r="F4962" s="450" t="s">
        <v>20432</v>
      </c>
    </row>
    <row r="4963" spans="1:6" ht="45" customHeight="1">
      <c r="A4963" s="447">
        <v>87873</v>
      </c>
      <c r="B4963" s="448" t="s">
        <v>4345</v>
      </c>
      <c r="C4963" s="449" t="s">
        <v>2573</v>
      </c>
      <c r="D4963" s="450">
        <v>2.52</v>
      </c>
      <c r="E4963" s="450">
        <v>0.92</v>
      </c>
      <c r="F4963" s="450" t="s">
        <v>16042</v>
      </c>
    </row>
    <row r="4964" spans="1:6" ht="45" customHeight="1">
      <c r="A4964" s="447">
        <v>87874</v>
      </c>
      <c r="B4964" s="448" t="s">
        <v>4346</v>
      </c>
      <c r="C4964" s="449" t="s">
        <v>2573</v>
      </c>
      <c r="D4964" s="450">
        <v>2.4900000000000002</v>
      </c>
      <c r="E4964" s="450">
        <v>0.82</v>
      </c>
      <c r="F4964" s="450" t="s">
        <v>14459</v>
      </c>
    </row>
    <row r="4965" spans="1:6" ht="45" customHeight="1">
      <c r="A4965" s="447">
        <v>87876</v>
      </c>
      <c r="B4965" s="448" t="s">
        <v>4347</v>
      </c>
      <c r="C4965" s="449" t="s">
        <v>2573</v>
      </c>
      <c r="D4965" s="450">
        <v>6.6099999999999994</v>
      </c>
      <c r="E4965" s="450">
        <v>1.03</v>
      </c>
      <c r="F4965" s="450" t="s">
        <v>20433</v>
      </c>
    </row>
    <row r="4966" spans="1:6" ht="45" customHeight="1">
      <c r="A4966" s="447">
        <v>87877</v>
      </c>
      <c r="B4966" s="448" t="s">
        <v>4348</v>
      </c>
      <c r="C4966" s="449" t="s">
        <v>2573</v>
      </c>
      <c r="D4966" s="450">
        <v>6.52</v>
      </c>
      <c r="E4966" s="450">
        <v>0.81</v>
      </c>
      <c r="F4966" s="450" t="s">
        <v>13668</v>
      </c>
    </row>
    <row r="4967" spans="1:6" ht="30" customHeight="1">
      <c r="A4967" s="447">
        <v>87878</v>
      </c>
      <c r="B4967" s="448" t="s">
        <v>4349</v>
      </c>
      <c r="C4967" s="449" t="s">
        <v>2573</v>
      </c>
      <c r="D4967" s="450">
        <v>1.5199999999999998</v>
      </c>
      <c r="E4967" s="450">
        <v>1.82</v>
      </c>
      <c r="F4967" s="450" t="s">
        <v>12351</v>
      </c>
    </row>
    <row r="4968" spans="1:6" ht="30" customHeight="1">
      <c r="A4968" s="447">
        <v>87879</v>
      </c>
      <c r="B4968" s="448" t="s">
        <v>4350</v>
      </c>
      <c r="C4968" s="449" t="s">
        <v>2573</v>
      </c>
      <c r="D4968" s="450">
        <v>1.4000000000000001</v>
      </c>
      <c r="E4968" s="450">
        <v>1.49</v>
      </c>
      <c r="F4968" s="450" t="s">
        <v>13456</v>
      </c>
    </row>
    <row r="4969" spans="1:6" ht="30" customHeight="1">
      <c r="A4969" s="447">
        <v>87881</v>
      </c>
      <c r="B4969" s="448" t="s">
        <v>315</v>
      </c>
      <c r="C4969" s="449" t="s">
        <v>2573</v>
      </c>
      <c r="D4969" s="450">
        <v>2.48</v>
      </c>
      <c r="E4969" s="450">
        <v>0.86</v>
      </c>
      <c r="F4969" s="450" t="s">
        <v>12351</v>
      </c>
    </row>
    <row r="4970" spans="1:6" ht="30" customHeight="1">
      <c r="A4970" s="447">
        <v>87882</v>
      </c>
      <c r="B4970" s="448" t="s">
        <v>316</v>
      </c>
      <c r="C4970" s="449" t="s">
        <v>2573</v>
      </c>
      <c r="D4970" s="450">
        <v>2.46</v>
      </c>
      <c r="E4970" s="450">
        <v>0.75</v>
      </c>
      <c r="F4970" s="450" t="s">
        <v>12008</v>
      </c>
    </row>
    <row r="4971" spans="1:6" ht="30" customHeight="1">
      <c r="A4971" s="447">
        <v>87884</v>
      </c>
      <c r="B4971" s="448" t="s">
        <v>317</v>
      </c>
      <c r="C4971" s="449" t="s">
        <v>2573</v>
      </c>
      <c r="D4971" s="450">
        <v>6.58</v>
      </c>
      <c r="E4971" s="450">
        <v>0.96</v>
      </c>
      <c r="F4971" s="450" t="s">
        <v>12275</v>
      </c>
    </row>
    <row r="4972" spans="1:6" ht="30" customHeight="1">
      <c r="A4972" s="447">
        <v>87885</v>
      </c>
      <c r="B4972" s="448" t="s">
        <v>4351</v>
      </c>
      <c r="C4972" s="449" t="s">
        <v>2573</v>
      </c>
      <c r="D4972" s="450">
        <v>6.48</v>
      </c>
      <c r="E4972" s="450">
        <v>0.75</v>
      </c>
      <c r="F4972" s="450" t="s">
        <v>12459</v>
      </c>
    </row>
    <row r="4973" spans="1:6" ht="30" customHeight="1">
      <c r="A4973" s="447">
        <v>87886</v>
      </c>
      <c r="B4973" s="448" t="s">
        <v>318</v>
      </c>
      <c r="C4973" s="449" t="s">
        <v>2573</v>
      </c>
      <c r="D4973" s="450">
        <v>12.85</v>
      </c>
      <c r="E4973" s="450">
        <v>7.42</v>
      </c>
      <c r="F4973" s="450" t="s">
        <v>18622</v>
      </c>
    </row>
    <row r="4974" spans="1:6" ht="30" customHeight="1">
      <c r="A4974" s="447">
        <v>87887</v>
      </c>
      <c r="B4974" s="448" t="s">
        <v>319</v>
      </c>
      <c r="C4974" s="449" t="s">
        <v>2573</v>
      </c>
      <c r="D4974" s="450">
        <v>12.649999999999999</v>
      </c>
      <c r="E4974" s="450">
        <v>6.94</v>
      </c>
      <c r="F4974" s="450" t="s">
        <v>20434</v>
      </c>
    </row>
    <row r="4975" spans="1:6" ht="45" customHeight="1">
      <c r="A4975" s="447">
        <v>87888</v>
      </c>
      <c r="B4975" s="448" t="s">
        <v>4352</v>
      </c>
      <c r="C4975" s="449" t="s">
        <v>2573</v>
      </c>
      <c r="D4975" s="450">
        <v>2.8099999999999996</v>
      </c>
      <c r="E4975" s="450">
        <v>1.83</v>
      </c>
      <c r="F4975" s="450" t="s">
        <v>13216</v>
      </c>
    </row>
    <row r="4976" spans="1:6" ht="45" customHeight="1">
      <c r="A4976" s="447">
        <v>87889</v>
      </c>
      <c r="B4976" s="448" t="s">
        <v>4353</v>
      </c>
      <c r="C4976" s="449" t="s">
        <v>2573</v>
      </c>
      <c r="D4976" s="450">
        <v>2.79</v>
      </c>
      <c r="E4976" s="450">
        <v>1.72</v>
      </c>
      <c r="F4976" s="450" t="s">
        <v>11596</v>
      </c>
    </row>
    <row r="4977" spans="1:6" ht="45" customHeight="1">
      <c r="A4977" s="447">
        <v>87891</v>
      </c>
      <c r="B4977" s="448" t="s">
        <v>4354</v>
      </c>
      <c r="C4977" s="449" t="s">
        <v>2573</v>
      </c>
      <c r="D4977" s="450">
        <v>6.92</v>
      </c>
      <c r="E4977" s="450">
        <v>1.92</v>
      </c>
      <c r="F4977" s="450" t="s">
        <v>11305</v>
      </c>
    </row>
    <row r="4978" spans="1:6" ht="45" customHeight="1">
      <c r="A4978" s="447">
        <v>87892</v>
      </c>
      <c r="B4978" s="448" t="s">
        <v>4355</v>
      </c>
      <c r="C4978" s="449" t="s">
        <v>2573</v>
      </c>
      <c r="D4978" s="450">
        <v>6.8299999999999992</v>
      </c>
      <c r="E4978" s="450">
        <v>1.7</v>
      </c>
      <c r="F4978" s="450" t="s">
        <v>12372</v>
      </c>
    </row>
    <row r="4979" spans="1:6" ht="45" customHeight="1">
      <c r="A4979" s="447">
        <v>87893</v>
      </c>
      <c r="B4979" s="448" t="s">
        <v>4356</v>
      </c>
      <c r="C4979" s="449" t="s">
        <v>2573</v>
      </c>
      <c r="D4979" s="450">
        <v>2.04</v>
      </c>
      <c r="E4979" s="450">
        <v>3.38</v>
      </c>
      <c r="F4979" s="450" t="s">
        <v>11365</v>
      </c>
    </row>
    <row r="4980" spans="1:6" ht="45" customHeight="1">
      <c r="A4980" s="447">
        <v>87894</v>
      </c>
      <c r="B4980" s="448" t="s">
        <v>4357</v>
      </c>
      <c r="C4980" s="449" t="s">
        <v>2573</v>
      </c>
      <c r="D4980" s="450">
        <v>1.92</v>
      </c>
      <c r="E4980" s="450">
        <v>3.05</v>
      </c>
      <c r="F4980" s="450" t="s">
        <v>19987</v>
      </c>
    </row>
    <row r="4981" spans="1:6" ht="45" customHeight="1">
      <c r="A4981" s="447">
        <v>87896</v>
      </c>
      <c r="B4981" s="448" t="s">
        <v>4358</v>
      </c>
      <c r="C4981" s="449" t="s">
        <v>2573</v>
      </c>
      <c r="D4981" s="450">
        <v>2.1399999999999997</v>
      </c>
      <c r="E4981" s="450">
        <v>2.62</v>
      </c>
      <c r="F4981" s="450" t="s">
        <v>11343</v>
      </c>
    </row>
    <row r="4982" spans="1:6" ht="45" customHeight="1">
      <c r="A4982" s="447">
        <v>87897</v>
      </c>
      <c r="B4982" s="448" t="s">
        <v>4359</v>
      </c>
      <c r="C4982" s="449" t="s">
        <v>2573</v>
      </c>
      <c r="D4982" s="450">
        <v>2.0199999999999996</v>
      </c>
      <c r="E4982" s="450">
        <v>2.29</v>
      </c>
      <c r="F4982" s="450" t="s">
        <v>11746</v>
      </c>
    </row>
    <row r="4983" spans="1:6" ht="45" customHeight="1">
      <c r="A4983" s="447">
        <v>87899</v>
      </c>
      <c r="B4983" s="448" t="s">
        <v>4360</v>
      </c>
      <c r="C4983" s="449" t="s">
        <v>2573</v>
      </c>
      <c r="D4983" s="450">
        <v>3.0500000000000003</v>
      </c>
      <c r="E4983" s="450">
        <v>2.64</v>
      </c>
      <c r="F4983" s="450" t="s">
        <v>15068</v>
      </c>
    </row>
    <row r="4984" spans="1:6" ht="45" customHeight="1">
      <c r="A4984" s="447">
        <v>87900</v>
      </c>
      <c r="B4984" s="448" t="s">
        <v>4361</v>
      </c>
      <c r="C4984" s="449" t="s">
        <v>2573</v>
      </c>
      <c r="D4984" s="450">
        <v>3.03</v>
      </c>
      <c r="E4984" s="450">
        <v>2.5299999999999998</v>
      </c>
      <c r="F4984" s="450" t="s">
        <v>17468</v>
      </c>
    </row>
    <row r="4985" spans="1:6" ht="45" customHeight="1">
      <c r="A4985" s="447">
        <v>87902</v>
      </c>
      <c r="B4985" s="448" t="s">
        <v>5457</v>
      </c>
      <c r="C4985" s="449" t="s">
        <v>2573</v>
      </c>
      <c r="D4985" s="450">
        <v>7.17</v>
      </c>
      <c r="E4985" s="450">
        <v>2.72</v>
      </c>
      <c r="F4985" s="450" t="s">
        <v>20435</v>
      </c>
    </row>
    <row r="4986" spans="1:6" ht="45" customHeight="1">
      <c r="A4986" s="447">
        <v>87903</v>
      </c>
      <c r="B4986" s="448" t="s">
        <v>5458</v>
      </c>
      <c r="C4986" s="449" t="s">
        <v>2573</v>
      </c>
      <c r="D4986" s="450">
        <v>7.08</v>
      </c>
      <c r="E4986" s="450">
        <v>2.5</v>
      </c>
      <c r="F4986" s="450" t="s">
        <v>18692</v>
      </c>
    </row>
    <row r="4987" spans="1:6" ht="45" customHeight="1">
      <c r="A4987" s="447">
        <v>87904</v>
      </c>
      <c r="B4987" s="448" t="s">
        <v>5459</v>
      </c>
      <c r="C4987" s="449" t="s">
        <v>2573</v>
      </c>
      <c r="D4987" s="450">
        <v>2.4699999999999998</v>
      </c>
      <c r="E4987" s="450">
        <v>4.71</v>
      </c>
      <c r="F4987" s="450" t="s">
        <v>14150</v>
      </c>
    </row>
    <row r="4988" spans="1:6" ht="45" customHeight="1">
      <c r="A4988" s="447">
        <v>87905</v>
      </c>
      <c r="B4988" s="448" t="s">
        <v>5460</v>
      </c>
      <c r="C4988" s="449" t="s">
        <v>2573</v>
      </c>
      <c r="D4988" s="450">
        <v>2.3500000000000005</v>
      </c>
      <c r="E4988" s="450">
        <v>4.38</v>
      </c>
      <c r="F4988" s="450" t="s">
        <v>17476</v>
      </c>
    </row>
    <row r="4989" spans="1:6" ht="45" customHeight="1">
      <c r="A4989" s="447">
        <v>87907</v>
      </c>
      <c r="B4989" s="448" t="s">
        <v>5461</v>
      </c>
      <c r="C4989" s="449" t="s">
        <v>2573</v>
      </c>
      <c r="D4989" s="450">
        <v>2.6300000000000003</v>
      </c>
      <c r="E4989" s="450">
        <v>3.61</v>
      </c>
      <c r="F4989" s="450" t="s">
        <v>11431</v>
      </c>
    </row>
    <row r="4990" spans="1:6" ht="45" customHeight="1">
      <c r="A4990" s="447">
        <v>87908</v>
      </c>
      <c r="B4990" s="448" t="s">
        <v>5462</v>
      </c>
      <c r="C4990" s="449" t="s">
        <v>2573</v>
      </c>
      <c r="D4990" s="450">
        <v>2.52</v>
      </c>
      <c r="E4990" s="450">
        <v>3.27</v>
      </c>
      <c r="F4990" s="450" t="s">
        <v>16798</v>
      </c>
    </row>
    <row r="4991" spans="1:6" ht="45" customHeight="1">
      <c r="A4991" s="447">
        <v>87910</v>
      </c>
      <c r="B4991" s="448" t="s">
        <v>765</v>
      </c>
      <c r="C4991" s="449" t="s">
        <v>2573</v>
      </c>
      <c r="D4991" s="450">
        <v>12.93</v>
      </c>
      <c r="E4991" s="450">
        <v>7.16</v>
      </c>
      <c r="F4991" s="450" t="s">
        <v>12942</v>
      </c>
    </row>
    <row r="4992" spans="1:6" ht="45" customHeight="1">
      <c r="A4992" s="447">
        <v>87911</v>
      </c>
      <c r="B4992" s="448" t="s">
        <v>766</v>
      </c>
      <c r="C4992" s="449" t="s">
        <v>2573</v>
      </c>
      <c r="D4992" s="450">
        <v>12.73</v>
      </c>
      <c r="E4992" s="450">
        <v>6.68</v>
      </c>
      <c r="F4992" s="450" t="s">
        <v>12138</v>
      </c>
    </row>
    <row r="4993" spans="1:6">
      <c r="A4993" s="442"/>
      <c r="B4993" s="446" t="s">
        <v>98</v>
      </c>
      <c r="C4993" s="444"/>
      <c r="D4993" s="445" t="s">
        <v>2587</v>
      </c>
      <c r="E4993" s="445" t="s">
        <v>2587</v>
      </c>
      <c r="F4993" s="445"/>
    </row>
    <row r="4994" spans="1:6" ht="60" customHeight="1">
      <c r="A4994" s="447">
        <v>89173</v>
      </c>
      <c r="B4994" s="448" t="s">
        <v>454</v>
      </c>
      <c r="C4994" s="449" t="s">
        <v>2573</v>
      </c>
      <c r="D4994" s="450">
        <v>11.69</v>
      </c>
      <c r="E4994" s="450">
        <v>12.24</v>
      </c>
      <c r="F4994" s="450" t="s">
        <v>11408</v>
      </c>
    </row>
    <row r="4995" spans="1:6" ht="60" customHeight="1">
      <c r="A4995" s="447">
        <v>89048</v>
      </c>
      <c r="B4995" s="448" t="s">
        <v>813</v>
      </c>
      <c r="C4995" s="449" t="s">
        <v>2573</v>
      </c>
      <c r="D4995" s="450">
        <v>11.820000000000002</v>
      </c>
      <c r="E4995" s="450">
        <v>12.6</v>
      </c>
      <c r="F4995" s="450" t="s">
        <v>18670</v>
      </c>
    </row>
    <row r="4996" spans="1:6" ht="15" customHeight="1">
      <c r="A4996" s="447">
        <v>94224</v>
      </c>
      <c r="B4996" s="448" t="s">
        <v>5463</v>
      </c>
      <c r="C4996" s="449" t="s">
        <v>2572</v>
      </c>
      <c r="D4996" s="450">
        <v>6.4699999999999989</v>
      </c>
      <c r="E4996" s="450">
        <v>12.11</v>
      </c>
      <c r="F4996" s="450" t="s">
        <v>16266</v>
      </c>
    </row>
    <row r="4997" spans="1:6" ht="60" customHeight="1">
      <c r="A4997" s="447">
        <v>87527</v>
      </c>
      <c r="B4997" s="448" t="s">
        <v>5464</v>
      </c>
      <c r="C4997" s="449" t="s">
        <v>2573</v>
      </c>
      <c r="D4997" s="450">
        <v>12.719999999999999</v>
      </c>
      <c r="E4997" s="450">
        <v>14.09</v>
      </c>
      <c r="F4997" s="450" t="s">
        <v>17011</v>
      </c>
    </row>
    <row r="4998" spans="1:6" ht="45" customHeight="1">
      <c r="A4998" s="447">
        <v>87528</v>
      </c>
      <c r="B4998" s="448" t="s">
        <v>5465</v>
      </c>
      <c r="C4998" s="449" t="s">
        <v>2573</v>
      </c>
      <c r="D4998" s="450">
        <v>13.82</v>
      </c>
      <c r="E4998" s="450">
        <v>16.899999999999999</v>
      </c>
      <c r="F4998" s="450" t="s">
        <v>12725</v>
      </c>
    </row>
    <row r="4999" spans="1:6" ht="60" customHeight="1">
      <c r="A4999" s="447">
        <v>87531</v>
      </c>
      <c r="B4999" s="448" t="s">
        <v>5466</v>
      </c>
      <c r="C4999" s="449" t="s">
        <v>2573</v>
      </c>
      <c r="D4999" s="450">
        <v>11.660000000000002</v>
      </c>
      <c r="E4999" s="450">
        <v>11.03</v>
      </c>
      <c r="F4999" s="450" t="s">
        <v>20451</v>
      </c>
    </row>
    <row r="5000" spans="1:6" ht="45" customHeight="1">
      <c r="A5000" s="447">
        <v>87532</v>
      </c>
      <c r="B5000" s="448" t="s">
        <v>5467</v>
      </c>
      <c r="C5000" s="449" t="s">
        <v>2573</v>
      </c>
      <c r="D5000" s="450">
        <v>12.760000000000002</v>
      </c>
      <c r="E5000" s="450">
        <v>13.84</v>
      </c>
      <c r="F5000" s="450" t="s">
        <v>19308</v>
      </c>
    </row>
    <row r="5001" spans="1:6" ht="60" customHeight="1">
      <c r="A5001" s="447">
        <v>87535</v>
      </c>
      <c r="B5001" s="448" t="s">
        <v>5468</v>
      </c>
      <c r="C5001" s="449" t="s">
        <v>2573</v>
      </c>
      <c r="D5001" s="450">
        <v>10.879999999999999</v>
      </c>
      <c r="E5001" s="450">
        <v>8.77</v>
      </c>
      <c r="F5001" s="450" t="s">
        <v>11696</v>
      </c>
    </row>
    <row r="5002" spans="1:6" ht="45" customHeight="1">
      <c r="A5002" s="447">
        <v>87536</v>
      </c>
      <c r="B5002" s="448" t="s">
        <v>5469</v>
      </c>
      <c r="C5002" s="449" t="s">
        <v>2573</v>
      </c>
      <c r="D5002" s="450">
        <v>11.979999999999999</v>
      </c>
      <c r="E5002" s="450">
        <v>11.58</v>
      </c>
      <c r="F5002" s="450" t="s">
        <v>20452</v>
      </c>
    </row>
    <row r="5003" spans="1:6" ht="60" customHeight="1">
      <c r="A5003" s="447">
        <v>87537</v>
      </c>
      <c r="B5003" s="448" t="s">
        <v>5470</v>
      </c>
      <c r="C5003" s="449" t="s">
        <v>2573</v>
      </c>
      <c r="D5003" s="450">
        <v>34.830000000000005</v>
      </c>
      <c r="E5003" s="450">
        <v>11.44</v>
      </c>
      <c r="F5003" s="450" t="s">
        <v>12884</v>
      </c>
    </row>
    <row r="5004" spans="1:6" ht="60" customHeight="1">
      <c r="A5004" s="447">
        <v>87539</v>
      </c>
      <c r="B5004" s="448" t="s">
        <v>5471</v>
      </c>
      <c r="C5004" s="449" t="s">
        <v>2573</v>
      </c>
      <c r="D5004" s="450">
        <v>33.94</v>
      </c>
      <c r="E5004" s="450">
        <v>8.8000000000000007</v>
      </c>
      <c r="F5004" s="450" t="s">
        <v>20453</v>
      </c>
    </row>
    <row r="5005" spans="1:6" ht="60" customHeight="1">
      <c r="A5005" s="447">
        <v>87541</v>
      </c>
      <c r="B5005" s="448" t="s">
        <v>5472</v>
      </c>
      <c r="C5005" s="449" t="s">
        <v>2573</v>
      </c>
      <c r="D5005" s="450">
        <v>33.290000000000006</v>
      </c>
      <c r="E5005" s="450">
        <v>6.84</v>
      </c>
      <c r="F5005" s="450" t="s">
        <v>18547</v>
      </c>
    </row>
    <row r="5006" spans="1:6" ht="60" customHeight="1">
      <c r="A5006" s="447">
        <v>87545</v>
      </c>
      <c r="B5006" s="448" t="s">
        <v>4377</v>
      </c>
      <c r="C5006" s="449" t="s">
        <v>2573</v>
      </c>
      <c r="D5006" s="450">
        <v>8.0499999999999989</v>
      </c>
      <c r="E5006" s="450">
        <v>10.76</v>
      </c>
      <c r="F5006" s="450" t="s">
        <v>13103</v>
      </c>
    </row>
    <row r="5007" spans="1:6" ht="45" customHeight="1">
      <c r="A5007" s="447">
        <v>87546</v>
      </c>
      <c r="B5007" s="448" t="s">
        <v>4378</v>
      </c>
      <c r="C5007" s="449" t="s">
        <v>2573</v>
      </c>
      <c r="D5007" s="450">
        <v>8.66</v>
      </c>
      <c r="E5007" s="450">
        <v>12.36</v>
      </c>
      <c r="F5007" s="450" t="s">
        <v>12518</v>
      </c>
    </row>
    <row r="5008" spans="1:6" ht="60" customHeight="1">
      <c r="A5008" s="447">
        <v>87549</v>
      </c>
      <c r="B5008" s="448" t="s">
        <v>4379</v>
      </c>
      <c r="C5008" s="449" t="s">
        <v>2573</v>
      </c>
      <c r="D5008" s="450">
        <v>7.0099999999999989</v>
      </c>
      <c r="E5008" s="450">
        <v>7.69</v>
      </c>
      <c r="F5008" s="450" t="s">
        <v>13918</v>
      </c>
    </row>
    <row r="5009" spans="1:6" ht="45" customHeight="1">
      <c r="A5009" s="447">
        <v>87550</v>
      </c>
      <c r="B5009" s="448" t="s">
        <v>5161</v>
      </c>
      <c r="C5009" s="449" t="s">
        <v>2573</v>
      </c>
      <c r="D5009" s="450">
        <v>7.6099999999999994</v>
      </c>
      <c r="E5009" s="450">
        <v>9.3000000000000007</v>
      </c>
      <c r="F5009" s="450" t="s">
        <v>20456</v>
      </c>
    </row>
    <row r="5010" spans="1:6" ht="60" customHeight="1">
      <c r="A5010" s="447">
        <v>87553</v>
      </c>
      <c r="B5010" s="448" t="s">
        <v>5162</v>
      </c>
      <c r="C5010" s="449" t="s">
        <v>2573</v>
      </c>
      <c r="D5010" s="450">
        <v>6.28</v>
      </c>
      <c r="E5010" s="450">
        <v>5.38</v>
      </c>
      <c r="F5010" s="450" t="s">
        <v>13312</v>
      </c>
    </row>
    <row r="5011" spans="1:6" ht="45" customHeight="1">
      <c r="A5011" s="447">
        <v>87554</v>
      </c>
      <c r="B5011" s="448" t="s">
        <v>5163</v>
      </c>
      <c r="C5011" s="449" t="s">
        <v>2573</v>
      </c>
      <c r="D5011" s="450">
        <v>6.8699999999999992</v>
      </c>
      <c r="E5011" s="450">
        <v>7</v>
      </c>
      <c r="F5011" s="450" t="s">
        <v>20457</v>
      </c>
    </row>
    <row r="5012" spans="1:6" ht="60" customHeight="1">
      <c r="A5012" s="447">
        <v>87555</v>
      </c>
      <c r="B5012" s="448" t="s">
        <v>5164</v>
      </c>
      <c r="C5012" s="449" t="s">
        <v>2573</v>
      </c>
      <c r="D5012" s="450">
        <v>20.380000000000003</v>
      </c>
      <c r="E5012" s="450">
        <v>8.5299999999999994</v>
      </c>
      <c r="F5012" s="450" t="s">
        <v>12839</v>
      </c>
    </row>
    <row r="5013" spans="1:6" ht="60" customHeight="1">
      <c r="A5013" s="447">
        <v>87557</v>
      </c>
      <c r="B5013" s="448" t="s">
        <v>5165</v>
      </c>
      <c r="C5013" s="449" t="s">
        <v>2573</v>
      </c>
      <c r="D5013" s="450">
        <v>19.510000000000002</v>
      </c>
      <c r="E5013" s="450">
        <v>5.86</v>
      </c>
      <c r="F5013" s="450" t="s">
        <v>20458</v>
      </c>
    </row>
    <row r="5014" spans="1:6" ht="60" customHeight="1">
      <c r="A5014" s="447">
        <v>87559</v>
      </c>
      <c r="B5014" s="448" t="s">
        <v>5166</v>
      </c>
      <c r="C5014" s="449" t="s">
        <v>2573</v>
      </c>
      <c r="D5014" s="450">
        <v>18.86</v>
      </c>
      <c r="E5014" s="450">
        <v>3.91</v>
      </c>
      <c r="F5014" s="450" t="s">
        <v>13420</v>
      </c>
    </row>
    <row r="5015" spans="1:6" ht="45" customHeight="1">
      <c r="A5015" s="447">
        <v>87775</v>
      </c>
      <c r="B5015" s="448" t="s">
        <v>1375</v>
      </c>
      <c r="C5015" s="449" t="s">
        <v>2573</v>
      </c>
      <c r="D5015" s="450">
        <v>17.29</v>
      </c>
      <c r="E5015" s="450">
        <v>23.53</v>
      </c>
      <c r="F5015" s="450" t="s">
        <v>20460</v>
      </c>
    </row>
    <row r="5016" spans="1:6" ht="45" customHeight="1">
      <c r="A5016" s="447">
        <v>87777</v>
      </c>
      <c r="B5016" s="448" t="s">
        <v>1376</v>
      </c>
      <c r="C5016" s="449" t="s">
        <v>2573</v>
      </c>
      <c r="D5016" s="450">
        <v>18.209999999999997</v>
      </c>
      <c r="E5016" s="450">
        <v>25.87</v>
      </c>
      <c r="F5016" s="450" t="s">
        <v>14916</v>
      </c>
    </row>
    <row r="5017" spans="1:6" ht="45" customHeight="1">
      <c r="A5017" s="447">
        <v>87778</v>
      </c>
      <c r="B5017" s="448" t="s">
        <v>1377</v>
      </c>
      <c r="C5017" s="449" t="s">
        <v>2573</v>
      </c>
      <c r="D5017" s="450">
        <v>35.18</v>
      </c>
      <c r="E5017" s="450">
        <v>19.64</v>
      </c>
      <c r="F5017" s="450" t="s">
        <v>17715</v>
      </c>
    </row>
    <row r="5018" spans="1:6" ht="45" customHeight="1">
      <c r="A5018" s="447">
        <v>87779</v>
      </c>
      <c r="B5018" s="448" t="s">
        <v>1378</v>
      </c>
      <c r="C5018" s="449" t="s">
        <v>2573</v>
      </c>
      <c r="D5018" s="450">
        <v>20.590000000000003</v>
      </c>
      <c r="E5018" s="450">
        <v>26.36</v>
      </c>
      <c r="F5018" s="450" t="s">
        <v>15928</v>
      </c>
    </row>
    <row r="5019" spans="1:6" ht="45" customHeight="1">
      <c r="A5019" s="447">
        <v>87781</v>
      </c>
      <c r="B5019" s="448" t="s">
        <v>1379</v>
      </c>
      <c r="C5019" s="449" t="s">
        <v>2573</v>
      </c>
      <c r="D5019" s="450">
        <v>21.84</v>
      </c>
      <c r="E5019" s="450">
        <v>29.49</v>
      </c>
      <c r="F5019" s="450" t="s">
        <v>20461</v>
      </c>
    </row>
    <row r="5020" spans="1:6" ht="45" customHeight="1">
      <c r="A5020" s="447">
        <v>87783</v>
      </c>
      <c r="B5020" s="448" t="s">
        <v>1380</v>
      </c>
      <c r="C5020" s="449" t="s">
        <v>2573</v>
      </c>
      <c r="D5020" s="450">
        <v>45.030000000000008</v>
      </c>
      <c r="E5020" s="450">
        <v>22.4</v>
      </c>
      <c r="F5020" s="450" t="s">
        <v>15565</v>
      </c>
    </row>
    <row r="5021" spans="1:6" ht="45" customHeight="1">
      <c r="A5021" s="447">
        <v>87784</v>
      </c>
      <c r="B5021" s="448" t="s">
        <v>1381</v>
      </c>
      <c r="C5021" s="449" t="s">
        <v>2573</v>
      </c>
      <c r="D5021" s="450">
        <v>23.92</v>
      </c>
      <c r="E5021" s="450">
        <v>29.17</v>
      </c>
      <c r="F5021" s="450" t="s">
        <v>20462</v>
      </c>
    </row>
    <row r="5022" spans="1:6" ht="45" customHeight="1">
      <c r="A5022" s="447">
        <v>87786</v>
      </c>
      <c r="B5022" s="448" t="s">
        <v>1382</v>
      </c>
      <c r="C5022" s="449" t="s">
        <v>2573</v>
      </c>
      <c r="D5022" s="450">
        <v>25.450000000000003</v>
      </c>
      <c r="E5022" s="450">
        <v>33.119999999999997</v>
      </c>
      <c r="F5022" s="450" t="s">
        <v>20463</v>
      </c>
    </row>
    <row r="5023" spans="1:6" ht="45" customHeight="1">
      <c r="A5023" s="447">
        <v>87787</v>
      </c>
      <c r="B5023" s="448" t="s">
        <v>1383</v>
      </c>
      <c r="C5023" s="449" t="s">
        <v>2573</v>
      </c>
      <c r="D5023" s="450">
        <v>54.93</v>
      </c>
      <c r="E5023" s="450">
        <v>25.1</v>
      </c>
      <c r="F5023" s="450" t="s">
        <v>20464</v>
      </c>
    </row>
    <row r="5024" spans="1:6" ht="45" customHeight="1">
      <c r="A5024" s="447">
        <v>87788</v>
      </c>
      <c r="B5024" s="448" t="s">
        <v>1384</v>
      </c>
      <c r="C5024" s="449" t="s">
        <v>2573</v>
      </c>
      <c r="D5024" s="450">
        <v>29.309999999999995</v>
      </c>
      <c r="E5024" s="450">
        <v>40.24</v>
      </c>
      <c r="F5024" s="450" t="s">
        <v>15163</v>
      </c>
    </row>
    <row r="5025" spans="1:6" ht="45" customHeight="1">
      <c r="A5025" s="447">
        <v>87790</v>
      </c>
      <c r="B5025" s="448" t="s">
        <v>1385</v>
      </c>
      <c r="C5025" s="449" t="s">
        <v>2573</v>
      </c>
      <c r="D5025" s="450">
        <v>31</v>
      </c>
      <c r="E5025" s="450">
        <v>44.59</v>
      </c>
      <c r="F5025" s="450" t="s">
        <v>17361</v>
      </c>
    </row>
    <row r="5026" spans="1:6" ht="60" customHeight="1">
      <c r="A5026" s="447">
        <v>87791</v>
      </c>
      <c r="B5026" s="448" t="s">
        <v>1386</v>
      </c>
      <c r="C5026" s="449" t="s">
        <v>2573</v>
      </c>
      <c r="D5026" s="450">
        <v>62.56</v>
      </c>
      <c r="E5026" s="450">
        <v>33.69</v>
      </c>
      <c r="F5026" s="450" t="s">
        <v>20465</v>
      </c>
    </row>
    <row r="5027" spans="1:6" ht="45" customHeight="1">
      <c r="A5027" s="447">
        <v>87792</v>
      </c>
      <c r="B5027" s="448" t="s">
        <v>1387</v>
      </c>
      <c r="C5027" s="449" t="s">
        <v>2573</v>
      </c>
      <c r="D5027" s="450">
        <v>13.12</v>
      </c>
      <c r="E5027" s="450">
        <v>12.81</v>
      </c>
      <c r="F5027" s="450" t="s">
        <v>19266</v>
      </c>
    </row>
    <row r="5028" spans="1:6" ht="45" customHeight="1">
      <c r="A5028" s="447">
        <v>87794</v>
      </c>
      <c r="B5028" s="448" t="s">
        <v>1388</v>
      </c>
      <c r="C5028" s="449" t="s">
        <v>2573</v>
      </c>
      <c r="D5028" s="450">
        <v>13.940000000000001</v>
      </c>
      <c r="E5028" s="450">
        <v>15.04</v>
      </c>
      <c r="F5028" s="450" t="s">
        <v>20466</v>
      </c>
    </row>
    <row r="5029" spans="1:6" ht="45" customHeight="1">
      <c r="A5029" s="447">
        <v>87795</v>
      </c>
      <c r="B5029" s="448" t="s">
        <v>1389</v>
      </c>
      <c r="C5029" s="449" t="s">
        <v>2573</v>
      </c>
      <c r="D5029" s="450">
        <v>29.71</v>
      </c>
      <c r="E5029" s="450">
        <v>8.9600000000000009</v>
      </c>
      <c r="F5029" s="450" t="s">
        <v>20467</v>
      </c>
    </row>
    <row r="5030" spans="1:6" ht="45" customHeight="1">
      <c r="A5030" s="447">
        <v>87797</v>
      </c>
      <c r="B5030" s="448" t="s">
        <v>1390</v>
      </c>
      <c r="C5030" s="449" t="s">
        <v>2573</v>
      </c>
      <c r="D5030" s="450">
        <v>16.23</v>
      </c>
      <c r="E5030" s="450">
        <v>15.64</v>
      </c>
      <c r="F5030" s="450" t="s">
        <v>20468</v>
      </c>
    </row>
    <row r="5031" spans="1:6" ht="45" customHeight="1">
      <c r="A5031" s="447">
        <v>87799</v>
      </c>
      <c r="B5031" s="448" t="s">
        <v>1391</v>
      </c>
      <c r="C5031" s="449" t="s">
        <v>2573</v>
      </c>
      <c r="D5031" s="450">
        <v>17.380000000000003</v>
      </c>
      <c r="E5031" s="450">
        <v>18.57</v>
      </c>
      <c r="F5031" s="450" t="s">
        <v>20469</v>
      </c>
    </row>
    <row r="5032" spans="1:6" ht="45" customHeight="1">
      <c r="A5032" s="447">
        <v>87800</v>
      </c>
      <c r="B5032" s="448" t="s">
        <v>1392</v>
      </c>
      <c r="C5032" s="449" t="s">
        <v>2573</v>
      </c>
      <c r="D5032" s="450">
        <v>38.97</v>
      </c>
      <c r="E5032" s="450">
        <v>11.68</v>
      </c>
      <c r="F5032" s="450" t="s">
        <v>19056</v>
      </c>
    </row>
    <row r="5033" spans="1:6" ht="45" customHeight="1">
      <c r="A5033" s="447">
        <v>87801</v>
      </c>
      <c r="B5033" s="448" t="s">
        <v>1393</v>
      </c>
      <c r="C5033" s="449" t="s">
        <v>2573</v>
      </c>
      <c r="D5033" s="450">
        <v>19.419999999999998</v>
      </c>
      <c r="E5033" s="450">
        <v>18.38</v>
      </c>
      <c r="F5033" s="450" t="s">
        <v>11751</v>
      </c>
    </row>
    <row r="5034" spans="1:6" ht="45" customHeight="1">
      <c r="A5034" s="447">
        <v>87803</v>
      </c>
      <c r="B5034" s="448" t="s">
        <v>1394</v>
      </c>
      <c r="C5034" s="449" t="s">
        <v>2573</v>
      </c>
      <c r="D5034" s="450">
        <v>20.85</v>
      </c>
      <c r="E5034" s="450">
        <v>22.07</v>
      </c>
      <c r="F5034" s="450" t="s">
        <v>20470</v>
      </c>
    </row>
    <row r="5035" spans="1:6" ht="45" customHeight="1">
      <c r="A5035" s="447">
        <v>87804</v>
      </c>
      <c r="B5035" s="448" t="s">
        <v>351</v>
      </c>
      <c r="C5035" s="449" t="s">
        <v>2573</v>
      </c>
      <c r="D5035" s="450">
        <v>48.230000000000004</v>
      </c>
      <c r="E5035" s="450">
        <v>14.4</v>
      </c>
      <c r="F5035" s="450" t="s">
        <v>20471</v>
      </c>
    </row>
    <row r="5036" spans="1:6" ht="45" customHeight="1">
      <c r="A5036" s="447">
        <v>87805</v>
      </c>
      <c r="B5036" s="448" t="s">
        <v>352</v>
      </c>
      <c r="C5036" s="449" t="s">
        <v>2573</v>
      </c>
      <c r="D5036" s="450">
        <v>21.860000000000003</v>
      </c>
      <c r="E5036" s="450">
        <v>21.98</v>
      </c>
      <c r="F5036" s="450" t="s">
        <v>18371</v>
      </c>
    </row>
    <row r="5037" spans="1:6" ht="45" customHeight="1">
      <c r="A5037" s="447">
        <v>87807</v>
      </c>
      <c r="B5037" s="448" t="s">
        <v>353</v>
      </c>
      <c r="C5037" s="449" t="s">
        <v>2573</v>
      </c>
      <c r="D5037" s="450">
        <v>23.449999999999996</v>
      </c>
      <c r="E5037" s="450">
        <v>26.03</v>
      </c>
      <c r="F5037" s="450" t="s">
        <v>11454</v>
      </c>
    </row>
    <row r="5038" spans="1:6" ht="60" customHeight="1">
      <c r="A5038" s="447">
        <v>87808</v>
      </c>
      <c r="B5038" s="448" t="s">
        <v>354</v>
      </c>
      <c r="C5038" s="449" t="s">
        <v>2573</v>
      </c>
      <c r="D5038" s="450">
        <v>52.749999999999993</v>
      </c>
      <c r="E5038" s="450">
        <v>15.49</v>
      </c>
      <c r="F5038" s="450" t="s">
        <v>14658</v>
      </c>
    </row>
    <row r="5039" spans="1:6" ht="60" customHeight="1">
      <c r="A5039" s="447">
        <v>87809</v>
      </c>
      <c r="B5039" s="448" t="s">
        <v>126</v>
      </c>
      <c r="C5039" s="449" t="s">
        <v>2573</v>
      </c>
      <c r="D5039" s="450">
        <v>23.049999999999997</v>
      </c>
      <c r="E5039" s="450">
        <v>44.7</v>
      </c>
      <c r="F5039" s="450" t="s">
        <v>20472</v>
      </c>
    </row>
    <row r="5040" spans="1:6" ht="45" customHeight="1">
      <c r="A5040" s="447">
        <v>87811</v>
      </c>
      <c r="B5040" s="448" t="s">
        <v>127</v>
      </c>
      <c r="C5040" s="449" t="s">
        <v>2573</v>
      </c>
      <c r="D5040" s="450">
        <v>23.869999999999997</v>
      </c>
      <c r="E5040" s="450">
        <v>46.93</v>
      </c>
      <c r="F5040" s="450" t="s">
        <v>20473</v>
      </c>
    </row>
    <row r="5041" spans="1:6" ht="45" customHeight="1">
      <c r="A5041" s="447">
        <v>87812</v>
      </c>
      <c r="B5041" s="448" t="s">
        <v>128</v>
      </c>
      <c r="C5041" s="449" t="s">
        <v>2573</v>
      </c>
      <c r="D5041" s="450">
        <v>39.51</v>
      </c>
      <c r="E5041" s="450">
        <v>40.6</v>
      </c>
      <c r="F5041" s="450" t="s">
        <v>20474</v>
      </c>
    </row>
    <row r="5042" spans="1:6" ht="60" customHeight="1">
      <c r="A5042" s="447">
        <v>87813</v>
      </c>
      <c r="B5042" s="448" t="s">
        <v>129</v>
      </c>
      <c r="C5042" s="449" t="s">
        <v>2573</v>
      </c>
      <c r="D5042" s="450">
        <v>26.199999999999996</v>
      </c>
      <c r="E5042" s="450">
        <v>47.49</v>
      </c>
      <c r="F5042" s="450" t="s">
        <v>20475</v>
      </c>
    </row>
    <row r="5043" spans="1:6" ht="45" customHeight="1">
      <c r="A5043" s="447">
        <v>87815</v>
      </c>
      <c r="B5043" s="448" t="s">
        <v>130</v>
      </c>
      <c r="C5043" s="449" t="s">
        <v>2573</v>
      </c>
      <c r="D5043" s="450">
        <v>27.369999999999997</v>
      </c>
      <c r="E5043" s="450">
        <v>50.4</v>
      </c>
      <c r="F5043" s="450" t="s">
        <v>20476</v>
      </c>
    </row>
    <row r="5044" spans="1:6" ht="45" customHeight="1">
      <c r="A5044" s="447">
        <v>87816</v>
      </c>
      <c r="B5044" s="448" t="s">
        <v>131</v>
      </c>
      <c r="C5044" s="449" t="s">
        <v>2573</v>
      </c>
      <c r="D5044" s="450">
        <v>48.77</v>
      </c>
      <c r="E5044" s="450">
        <v>43.32</v>
      </c>
      <c r="F5044" s="450" t="s">
        <v>20477</v>
      </c>
    </row>
    <row r="5045" spans="1:6" ht="60" customHeight="1">
      <c r="A5045" s="447">
        <v>87817</v>
      </c>
      <c r="B5045" s="448" t="s">
        <v>132</v>
      </c>
      <c r="C5045" s="449" t="s">
        <v>2573</v>
      </c>
      <c r="D5045" s="450">
        <v>29.28</v>
      </c>
      <c r="E5045" s="450">
        <v>49.97</v>
      </c>
      <c r="F5045" s="450" t="s">
        <v>13637</v>
      </c>
    </row>
    <row r="5046" spans="1:6" ht="45" customHeight="1">
      <c r="A5046" s="447">
        <v>87819</v>
      </c>
      <c r="B5046" s="448" t="s">
        <v>844</v>
      </c>
      <c r="C5046" s="449" t="s">
        <v>2573</v>
      </c>
      <c r="D5046" s="450">
        <v>30.720000000000006</v>
      </c>
      <c r="E5046" s="450">
        <v>53.65</v>
      </c>
      <c r="F5046" s="450" t="s">
        <v>17263</v>
      </c>
    </row>
    <row r="5047" spans="1:6" ht="45" customHeight="1">
      <c r="A5047" s="447">
        <v>87820</v>
      </c>
      <c r="B5047" s="448" t="s">
        <v>560</v>
      </c>
      <c r="C5047" s="449" t="s">
        <v>2573</v>
      </c>
      <c r="D5047" s="450">
        <v>58.08</v>
      </c>
      <c r="E5047" s="450">
        <v>46</v>
      </c>
      <c r="F5047" s="450" t="s">
        <v>20478</v>
      </c>
    </row>
    <row r="5048" spans="1:6" ht="60" customHeight="1">
      <c r="A5048" s="447">
        <v>87821</v>
      </c>
      <c r="B5048" s="448" t="s">
        <v>561</v>
      </c>
      <c r="C5048" s="449" t="s">
        <v>2573</v>
      </c>
      <c r="D5048" s="450">
        <v>40.340000000000003</v>
      </c>
      <c r="E5048" s="450">
        <v>75.95</v>
      </c>
      <c r="F5048" s="450" t="s">
        <v>20479</v>
      </c>
    </row>
    <row r="5049" spans="1:6" ht="45" customHeight="1">
      <c r="A5049" s="447">
        <v>87823</v>
      </c>
      <c r="B5049" s="448" t="s">
        <v>562</v>
      </c>
      <c r="C5049" s="449" t="s">
        <v>2573</v>
      </c>
      <c r="D5049" s="450">
        <v>41.940000000000012</v>
      </c>
      <c r="E5049" s="450">
        <v>79.989999999999995</v>
      </c>
      <c r="F5049" s="450" t="s">
        <v>20480</v>
      </c>
    </row>
    <row r="5050" spans="1:6" ht="60" customHeight="1">
      <c r="A5050" s="447">
        <v>87824</v>
      </c>
      <c r="B5050" s="448" t="s">
        <v>563</v>
      </c>
      <c r="C5050" s="449" t="s">
        <v>2573</v>
      </c>
      <c r="D5050" s="450">
        <v>71.13</v>
      </c>
      <c r="E5050" s="450">
        <v>69.19</v>
      </c>
      <c r="F5050" s="450" t="s">
        <v>20481</v>
      </c>
    </row>
    <row r="5051" spans="1:6" ht="45" customHeight="1">
      <c r="A5051" s="447">
        <v>87825</v>
      </c>
      <c r="B5051" s="448" t="s">
        <v>564</v>
      </c>
      <c r="C5051" s="449" t="s">
        <v>2573</v>
      </c>
      <c r="D5051" s="450">
        <v>19.71</v>
      </c>
      <c r="E5051" s="450">
        <v>32.32</v>
      </c>
      <c r="F5051" s="450" t="s">
        <v>13460</v>
      </c>
    </row>
    <row r="5052" spans="1:6" ht="45" customHeight="1">
      <c r="A5052" s="447">
        <v>87827</v>
      </c>
      <c r="B5052" s="448" t="s">
        <v>565</v>
      </c>
      <c r="C5052" s="449" t="s">
        <v>2573</v>
      </c>
      <c r="D5052" s="450">
        <v>20.78</v>
      </c>
      <c r="E5052" s="450">
        <v>34.979999999999997</v>
      </c>
      <c r="F5052" s="450" t="s">
        <v>13844</v>
      </c>
    </row>
    <row r="5053" spans="1:6" ht="45" customHeight="1">
      <c r="A5053" s="447">
        <v>87828</v>
      </c>
      <c r="B5053" s="448" t="s">
        <v>566</v>
      </c>
      <c r="C5053" s="449" t="s">
        <v>2573</v>
      </c>
      <c r="D5053" s="450">
        <v>40.25</v>
      </c>
      <c r="E5053" s="450">
        <v>28.51</v>
      </c>
      <c r="F5053" s="450" t="s">
        <v>12714</v>
      </c>
    </row>
    <row r="5054" spans="1:6" ht="45" customHeight="1">
      <c r="A5054" s="447">
        <v>87829</v>
      </c>
      <c r="B5054" s="448" t="s">
        <v>567</v>
      </c>
      <c r="C5054" s="449" t="s">
        <v>2573</v>
      </c>
      <c r="D5054" s="450">
        <v>23.36</v>
      </c>
      <c r="E5054" s="450">
        <v>35.25</v>
      </c>
      <c r="F5054" s="450" t="s">
        <v>20482</v>
      </c>
    </row>
    <row r="5055" spans="1:6" ht="45" customHeight="1">
      <c r="A5055" s="447">
        <v>87831</v>
      </c>
      <c r="B5055" s="448" t="s">
        <v>355</v>
      </c>
      <c r="C5055" s="449" t="s">
        <v>2573</v>
      </c>
      <c r="D5055" s="450">
        <v>24.759999999999998</v>
      </c>
      <c r="E5055" s="450">
        <v>38.840000000000003</v>
      </c>
      <c r="F5055" s="450" t="s">
        <v>13721</v>
      </c>
    </row>
    <row r="5056" spans="1:6" ht="45" customHeight="1">
      <c r="A5056" s="447">
        <v>87832</v>
      </c>
      <c r="B5056" s="448" t="s">
        <v>811</v>
      </c>
      <c r="C5056" s="449" t="s">
        <v>2573</v>
      </c>
      <c r="D5056" s="450">
        <v>51.51</v>
      </c>
      <c r="E5056" s="450">
        <v>31.21</v>
      </c>
      <c r="F5056" s="450" t="s">
        <v>20483</v>
      </c>
    </row>
    <row r="5057" spans="1:6">
      <c r="A5057" s="442"/>
      <c r="B5057" s="446" t="s">
        <v>2688</v>
      </c>
      <c r="C5057" s="444"/>
      <c r="D5057" s="445" t="s">
        <v>2587</v>
      </c>
      <c r="E5057" s="445" t="s">
        <v>2587</v>
      </c>
      <c r="F5057" s="445"/>
    </row>
    <row r="5058" spans="1:6" ht="15" customHeight="1">
      <c r="A5058" s="447">
        <v>5998</v>
      </c>
      <c r="B5058" s="448" t="s">
        <v>231</v>
      </c>
      <c r="C5058" s="449" t="s">
        <v>2573</v>
      </c>
      <c r="D5058" s="450">
        <v>0.6</v>
      </c>
      <c r="E5058" s="450">
        <v>0.11</v>
      </c>
      <c r="F5058" s="450" t="s">
        <v>11886</v>
      </c>
    </row>
    <row r="5059" spans="1:6">
      <c r="A5059" s="442"/>
      <c r="B5059" s="446" t="s">
        <v>1101</v>
      </c>
      <c r="C5059" s="444"/>
      <c r="D5059" s="445" t="s">
        <v>2587</v>
      </c>
      <c r="E5059" s="445" t="s">
        <v>2587</v>
      </c>
      <c r="F5059" s="445"/>
    </row>
    <row r="5060" spans="1:6" ht="30" customHeight="1">
      <c r="A5060" s="447">
        <v>84027</v>
      </c>
      <c r="B5060" s="448" t="s">
        <v>5167</v>
      </c>
      <c r="C5060" s="449" t="s">
        <v>2573</v>
      </c>
      <c r="D5060" s="450">
        <v>10.250000000000004</v>
      </c>
      <c r="E5060" s="450">
        <v>22.77</v>
      </c>
      <c r="F5060" s="450" t="s">
        <v>12302</v>
      </c>
    </row>
    <row r="5061" spans="1:6" ht="30" customHeight="1">
      <c r="A5061" s="447">
        <v>84072</v>
      </c>
      <c r="B5061" s="448" t="s">
        <v>5168</v>
      </c>
      <c r="C5061" s="449" t="s">
        <v>2573</v>
      </c>
      <c r="D5061" s="450">
        <v>10.639999999999997</v>
      </c>
      <c r="E5061" s="450">
        <v>22.77</v>
      </c>
      <c r="F5061" s="450" t="s">
        <v>17838</v>
      </c>
    </row>
    <row r="5062" spans="1:6" ht="30" customHeight="1">
      <c r="A5062" s="447">
        <v>84024</v>
      </c>
      <c r="B5062" s="448" t="s">
        <v>5169</v>
      </c>
      <c r="C5062" s="449" t="s">
        <v>2573</v>
      </c>
      <c r="D5062" s="450">
        <v>12.73</v>
      </c>
      <c r="E5062" s="450">
        <v>26.09</v>
      </c>
      <c r="F5062" s="450" t="s">
        <v>13763</v>
      </c>
    </row>
    <row r="5063" spans="1:6" ht="30" customHeight="1">
      <c r="A5063" s="447">
        <v>84023</v>
      </c>
      <c r="B5063" s="448" t="s">
        <v>5170</v>
      </c>
      <c r="C5063" s="449" t="s">
        <v>2573</v>
      </c>
      <c r="D5063" s="450">
        <v>14.219999999999999</v>
      </c>
      <c r="E5063" s="450">
        <v>26.57</v>
      </c>
      <c r="F5063" s="450" t="s">
        <v>20436</v>
      </c>
    </row>
    <row r="5064" spans="1:6" ht="30" customHeight="1">
      <c r="A5064" s="447">
        <v>84026</v>
      </c>
      <c r="B5064" s="448" t="s">
        <v>5171</v>
      </c>
      <c r="C5064" s="449" t="s">
        <v>2573</v>
      </c>
      <c r="D5064" s="450">
        <v>17.589999999999996</v>
      </c>
      <c r="E5064" s="450">
        <v>30.35</v>
      </c>
      <c r="F5064" s="450" t="s">
        <v>12831</v>
      </c>
    </row>
    <row r="5065" spans="1:6" ht="30" customHeight="1">
      <c r="A5065" s="447">
        <v>84028</v>
      </c>
      <c r="B5065" s="448" t="s">
        <v>5172</v>
      </c>
      <c r="C5065" s="449" t="s">
        <v>2573</v>
      </c>
      <c r="D5065" s="450">
        <v>22.849999999999998</v>
      </c>
      <c r="E5065" s="450">
        <v>30.34</v>
      </c>
      <c r="F5065" s="450" t="s">
        <v>20437</v>
      </c>
    </row>
    <row r="5066" spans="1:6" ht="30" customHeight="1">
      <c r="A5066" s="447">
        <v>5991</v>
      </c>
      <c r="B5066" s="448" t="s">
        <v>5173</v>
      </c>
      <c r="C5066" s="449" t="s">
        <v>2573</v>
      </c>
      <c r="D5066" s="450">
        <v>16.149999999999999</v>
      </c>
      <c r="E5066" s="450">
        <v>26.54</v>
      </c>
      <c r="F5066" s="450" t="s">
        <v>18081</v>
      </c>
    </row>
    <row r="5067" spans="1:6">
      <c r="A5067" s="442"/>
      <c r="B5067" s="446" t="s">
        <v>99</v>
      </c>
      <c r="C5067" s="444"/>
      <c r="D5067" s="445" t="s">
        <v>2587</v>
      </c>
      <c r="E5067" s="445" t="s">
        <v>2587</v>
      </c>
      <c r="F5067" s="445"/>
    </row>
    <row r="5068" spans="1:6">
      <c r="A5068" s="442"/>
      <c r="B5068" s="446" t="s">
        <v>100</v>
      </c>
      <c r="C5068" s="444"/>
      <c r="D5068" s="445" t="s">
        <v>2587</v>
      </c>
      <c r="E5068" s="445" t="s">
        <v>2587</v>
      </c>
      <c r="F5068" s="445"/>
    </row>
    <row r="5069" spans="1:6">
      <c r="A5069" s="442"/>
      <c r="B5069" s="446" t="s">
        <v>1102</v>
      </c>
      <c r="C5069" s="444"/>
      <c r="D5069" s="445" t="s">
        <v>2587</v>
      </c>
      <c r="E5069" s="445" t="s">
        <v>2587</v>
      </c>
      <c r="F5069" s="445"/>
    </row>
    <row r="5070" spans="1:6" ht="30" customHeight="1">
      <c r="A5070" s="447">
        <v>87242</v>
      </c>
      <c r="B5070" s="448" t="s">
        <v>232</v>
      </c>
      <c r="C5070" s="449" t="s">
        <v>2573</v>
      </c>
      <c r="D5070" s="450">
        <v>158.6</v>
      </c>
      <c r="E5070" s="450">
        <v>28.25</v>
      </c>
      <c r="F5070" s="450" t="s">
        <v>20509</v>
      </c>
    </row>
    <row r="5071" spans="1:6" ht="30" customHeight="1">
      <c r="A5071" s="447">
        <v>87243</v>
      </c>
      <c r="B5071" s="448" t="s">
        <v>233</v>
      </c>
      <c r="C5071" s="449" t="s">
        <v>2573</v>
      </c>
      <c r="D5071" s="450">
        <v>148.56</v>
      </c>
      <c r="E5071" s="450">
        <v>22.43</v>
      </c>
      <c r="F5071" s="450" t="s">
        <v>20510</v>
      </c>
    </row>
    <row r="5072" spans="1:6" ht="45" customHeight="1">
      <c r="A5072" s="447">
        <v>87244</v>
      </c>
      <c r="B5072" s="448" t="s">
        <v>234</v>
      </c>
      <c r="C5072" s="449" t="s">
        <v>2573</v>
      </c>
      <c r="D5072" s="450">
        <v>151.35</v>
      </c>
      <c r="E5072" s="450">
        <v>30.16</v>
      </c>
      <c r="F5072" s="450" t="s">
        <v>20511</v>
      </c>
    </row>
    <row r="5073" spans="1:6" ht="45" customHeight="1">
      <c r="A5073" s="447">
        <v>87245</v>
      </c>
      <c r="B5073" s="448" t="s">
        <v>235</v>
      </c>
      <c r="C5073" s="449" t="s">
        <v>2573</v>
      </c>
      <c r="D5073" s="450">
        <v>181.13</v>
      </c>
      <c r="E5073" s="450">
        <v>37.15</v>
      </c>
      <c r="F5073" s="450" t="s">
        <v>20512</v>
      </c>
    </row>
    <row r="5074" spans="1:6" ht="45" customHeight="1">
      <c r="A5074" s="447">
        <v>88786</v>
      </c>
      <c r="B5074" s="448" t="s">
        <v>168</v>
      </c>
      <c r="C5074" s="449" t="s">
        <v>2573</v>
      </c>
      <c r="D5074" s="450">
        <v>178.96</v>
      </c>
      <c r="E5074" s="450">
        <v>28.25</v>
      </c>
      <c r="F5074" s="450" t="s">
        <v>20532</v>
      </c>
    </row>
    <row r="5075" spans="1:6" ht="45" customHeight="1">
      <c r="A5075" s="447">
        <v>88787</v>
      </c>
      <c r="B5075" s="448" t="s">
        <v>169</v>
      </c>
      <c r="C5075" s="449" t="s">
        <v>2573</v>
      </c>
      <c r="D5075" s="450">
        <v>167.97</v>
      </c>
      <c r="E5075" s="450">
        <v>22.43</v>
      </c>
      <c r="F5075" s="450" t="s">
        <v>20533</v>
      </c>
    </row>
    <row r="5076" spans="1:6" ht="45" customHeight="1">
      <c r="A5076" s="447">
        <v>88788</v>
      </c>
      <c r="B5076" s="448" t="s">
        <v>170</v>
      </c>
      <c r="C5076" s="449" t="s">
        <v>2573</v>
      </c>
      <c r="D5076" s="450">
        <v>170.76</v>
      </c>
      <c r="E5076" s="450">
        <v>30.16</v>
      </c>
      <c r="F5076" s="450" t="s">
        <v>20534</v>
      </c>
    </row>
    <row r="5077" spans="1:6" ht="45" customHeight="1">
      <c r="A5077" s="447">
        <v>88789</v>
      </c>
      <c r="B5077" s="448" t="s">
        <v>171</v>
      </c>
      <c r="C5077" s="449" t="s">
        <v>2573</v>
      </c>
      <c r="D5077" s="450">
        <v>203.79</v>
      </c>
      <c r="E5077" s="450">
        <v>37.15</v>
      </c>
      <c r="F5077" s="450" t="s">
        <v>20535</v>
      </c>
    </row>
    <row r="5078" spans="1:6">
      <c r="A5078" s="442"/>
      <c r="B5078" s="446" t="s">
        <v>1103</v>
      </c>
      <c r="C5078" s="444"/>
      <c r="D5078" s="445" t="s">
        <v>2587</v>
      </c>
      <c r="E5078" s="445" t="s">
        <v>2587</v>
      </c>
      <c r="F5078" s="445"/>
    </row>
    <row r="5079" spans="1:6" ht="60" customHeight="1">
      <c r="A5079" s="447">
        <v>89170</v>
      </c>
      <c r="B5079" s="448" t="s">
        <v>173</v>
      </c>
      <c r="C5079" s="449" t="s">
        <v>2573</v>
      </c>
      <c r="D5079" s="450">
        <v>29.04</v>
      </c>
      <c r="E5079" s="450">
        <v>14.92</v>
      </c>
      <c r="F5079" s="450" t="s">
        <v>15591</v>
      </c>
    </row>
    <row r="5080" spans="1:6" ht="60" customHeight="1">
      <c r="A5080" s="447">
        <v>89045</v>
      </c>
      <c r="B5080" s="448" t="s">
        <v>172</v>
      </c>
      <c r="C5080" s="449" t="s">
        <v>2573</v>
      </c>
      <c r="D5080" s="450">
        <v>29.529999999999998</v>
      </c>
      <c r="E5080" s="450">
        <v>16.09</v>
      </c>
      <c r="F5080" s="450" t="s">
        <v>20536</v>
      </c>
    </row>
    <row r="5081" spans="1:6" ht="45" customHeight="1">
      <c r="A5081" s="447">
        <v>87267</v>
      </c>
      <c r="B5081" s="448" t="s">
        <v>20518</v>
      </c>
      <c r="C5081" s="449" t="s">
        <v>2573</v>
      </c>
      <c r="D5081" s="450">
        <v>29.610000000000003</v>
      </c>
      <c r="E5081" s="450">
        <v>15.59</v>
      </c>
      <c r="F5081" s="450" t="s">
        <v>14514</v>
      </c>
    </row>
    <row r="5082" spans="1:6" ht="45" customHeight="1">
      <c r="A5082" s="447">
        <v>87265</v>
      </c>
      <c r="B5082" s="448" t="s">
        <v>20515</v>
      </c>
      <c r="C5082" s="449" t="s">
        <v>2573</v>
      </c>
      <c r="D5082" s="450">
        <v>27.89</v>
      </c>
      <c r="E5082" s="450">
        <v>11.28</v>
      </c>
      <c r="F5082" s="450" t="s">
        <v>15981</v>
      </c>
    </row>
    <row r="5083" spans="1:6" ht="45" customHeight="1">
      <c r="A5083" s="447">
        <v>87266</v>
      </c>
      <c r="B5083" s="448" t="s">
        <v>20516</v>
      </c>
      <c r="C5083" s="449" t="s">
        <v>2573</v>
      </c>
      <c r="D5083" s="450">
        <v>30.43</v>
      </c>
      <c r="E5083" s="450">
        <v>17.75</v>
      </c>
      <c r="F5083" s="450" t="s">
        <v>20517</v>
      </c>
    </row>
    <row r="5084" spans="1:6" ht="45" customHeight="1">
      <c r="A5084" s="447">
        <v>87264</v>
      </c>
      <c r="B5084" s="448" t="s">
        <v>20513</v>
      </c>
      <c r="C5084" s="449" t="s">
        <v>2573</v>
      </c>
      <c r="D5084" s="450">
        <v>29.759999999999998</v>
      </c>
      <c r="E5084" s="450">
        <v>16.03</v>
      </c>
      <c r="F5084" s="450" t="s">
        <v>20514</v>
      </c>
    </row>
    <row r="5085" spans="1:6" ht="45" customHeight="1">
      <c r="A5085" s="447">
        <v>87271</v>
      </c>
      <c r="B5085" s="448" t="s">
        <v>20523</v>
      </c>
      <c r="C5085" s="449" t="s">
        <v>2573</v>
      </c>
      <c r="D5085" s="450">
        <v>30.31</v>
      </c>
      <c r="E5085" s="450">
        <v>18.09</v>
      </c>
      <c r="F5085" s="450" t="s">
        <v>20524</v>
      </c>
    </row>
    <row r="5086" spans="1:6" ht="45" customHeight="1">
      <c r="A5086" s="447">
        <v>87269</v>
      </c>
      <c r="B5086" s="448" t="s">
        <v>20520</v>
      </c>
      <c r="C5086" s="449" t="s">
        <v>2573</v>
      </c>
      <c r="D5086" s="450">
        <v>28.779999999999998</v>
      </c>
      <c r="E5086" s="450">
        <v>13.77</v>
      </c>
      <c r="F5086" s="450" t="s">
        <v>20521</v>
      </c>
    </row>
    <row r="5087" spans="1:6" ht="45" customHeight="1">
      <c r="A5087" s="447">
        <v>87270</v>
      </c>
      <c r="B5087" s="448" t="s">
        <v>20522</v>
      </c>
      <c r="C5087" s="449" t="s">
        <v>2573</v>
      </c>
      <c r="D5087" s="450">
        <v>31.32</v>
      </c>
      <c r="E5087" s="450">
        <v>20.46</v>
      </c>
      <c r="F5087" s="450" t="s">
        <v>13510</v>
      </c>
    </row>
    <row r="5088" spans="1:6" ht="45" customHeight="1">
      <c r="A5088" s="447">
        <v>87268</v>
      </c>
      <c r="B5088" s="448" t="s">
        <v>20519</v>
      </c>
      <c r="C5088" s="449" t="s">
        <v>2573</v>
      </c>
      <c r="D5088" s="450">
        <v>30.8</v>
      </c>
      <c r="E5088" s="450">
        <v>18.98</v>
      </c>
      <c r="F5088" s="450" t="s">
        <v>13605</v>
      </c>
    </row>
    <row r="5089" spans="1:6" ht="45" customHeight="1">
      <c r="A5089" s="447">
        <v>87273</v>
      </c>
      <c r="B5089" s="448" t="s">
        <v>20527</v>
      </c>
      <c r="C5089" s="449" t="s">
        <v>2573</v>
      </c>
      <c r="D5089" s="450">
        <v>29.740000000000002</v>
      </c>
      <c r="E5089" s="450">
        <v>14.82</v>
      </c>
      <c r="F5089" s="450" t="s">
        <v>20528</v>
      </c>
    </row>
    <row r="5090" spans="1:6" ht="45" customHeight="1">
      <c r="A5090" s="447">
        <v>87274</v>
      </c>
      <c r="B5090" s="448" t="s">
        <v>20529</v>
      </c>
      <c r="C5090" s="449" t="s">
        <v>2573</v>
      </c>
      <c r="D5090" s="450">
        <v>32.629999999999995</v>
      </c>
      <c r="E5090" s="450">
        <v>22.19</v>
      </c>
      <c r="F5090" s="450" t="s">
        <v>17715</v>
      </c>
    </row>
    <row r="5091" spans="1:6" ht="45" customHeight="1">
      <c r="A5091" s="447">
        <v>87272</v>
      </c>
      <c r="B5091" s="448" t="s">
        <v>20525</v>
      </c>
      <c r="C5091" s="449" t="s">
        <v>2573</v>
      </c>
      <c r="D5091" s="450">
        <v>32.17</v>
      </c>
      <c r="E5091" s="450">
        <v>21.24</v>
      </c>
      <c r="F5091" s="450" t="s">
        <v>20526</v>
      </c>
    </row>
    <row r="5092" spans="1:6" ht="45" customHeight="1">
      <c r="A5092" s="447">
        <v>87275</v>
      </c>
      <c r="B5092" s="448" t="s">
        <v>20530</v>
      </c>
      <c r="C5092" s="449" t="s">
        <v>2573</v>
      </c>
      <c r="D5092" s="450">
        <v>31.759999999999998</v>
      </c>
      <c r="E5092" s="450">
        <v>20.03</v>
      </c>
      <c r="F5092" s="450" t="s">
        <v>20531</v>
      </c>
    </row>
    <row r="5093" spans="1:6" ht="45" customHeight="1">
      <c r="A5093" s="447">
        <v>93392</v>
      </c>
      <c r="B5093" s="448" t="s">
        <v>20537</v>
      </c>
      <c r="C5093" s="449" t="s">
        <v>2573</v>
      </c>
      <c r="D5093" s="450">
        <v>21.38</v>
      </c>
      <c r="E5093" s="450">
        <v>16.05</v>
      </c>
      <c r="F5093" s="450" t="s">
        <v>20538</v>
      </c>
    </row>
    <row r="5094" spans="1:6" ht="45" customHeight="1">
      <c r="A5094" s="447">
        <v>93393</v>
      </c>
      <c r="B5094" s="448" t="s">
        <v>20539</v>
      </c>
      <c r="C5094" s="449" t="s">
        <v>2573</v>
      </c>
      <c r="D5094" s="450">
        <v>19.579999999999998</v>
      </c>
      <c r="E5094" s="450">
        <v>11.3</v>
      </c>
      <c r="F5094" s="450" t="s">
        <v>14611</v>
      </c>
    </row>
    <row r="5095" spans="1:6" ht="45" customHeight="1">
      <c r="A5095" s="447">
        <v>93394</v>
      </c>
      <c r="B5095" s="448" t="s">
        <v>20540</v>
      </c>
      <c r="C5095" s="449" t="s">
        <v>2573</v>
      </c>
      <c r="D5095" s="450">
        <v>22.05</v>
      </c>
      <c r="E5095" s="450">
        <v>17.77</v>
      </c>
      <c r="F5095" s="450" t="s">
        <v>12731</v>
      </c>
    </row>
    <row r="5096" spans="1:6" ht="45" customHeight="1">
      <c r="A5096" s="447">
        <v>93395</v>
      </c>
      <c r="B5096" s="448" t="s">
        <v>20541</v>
      </c>
      <c r="C5096" s="449" t="s">
        <v>2573</v>
      </c>
      <c r="D5096" s="450">
        <v>21.230000000000004</v>
      </c>
      <c r="E5096" s="450">
        <v>15.61</v>
      </c>
      <c r="F5096" s="450" t="s">
        <v>20542</v>
      </c>
    </row>
    <row r="5097" spans="1:6" ht="45" customHeight="1">
      <c r="A5097" s="447">
        <v>99194</v>
      </c>
      <c r="B5097" s="448" t="s">
        <v>20543</v>
      </c>
      <c r="C5097" s="449" t="s">
        <v>2573</v>
      </c>
      <c r="D5097" s="450">
        <v>26.15</v>
      </c>
      <c r="E5097" s="450">
        <v>16.04</v>
      </c>
      <c r="F5097" s="450" t="s">
        <v>20544</v>
      </c>
    </row>
    <row r="5098" spans="1:6" ht="45" customHeight="1">
      <c r="A5098" s="447">
        <v>99195</v>
      </c>
      <c r="B5098" s="448" t="s">
        <v>20545</v>
      </c>
      <c r="C5098" s="449" t="s">
        <v>2573</v>
      </c>
      <c r="D5098" s="450">
        <v>24.36</v>
      </c>
      <c r="E5098" s="450">
        <v>11.28</v>
      </c>
      <c r="F5098" s="450" t="s">
        <v>17903</v>
      </c>
    </row>
    <row r="5099" spans="1:6" ht="45" customHeight="1">
      <c r="A5099" s="447">
        <v>99196</v>
      </c>
      <c r="B5099" s="448" t="s">
        <v>20546</v>
      </c>
      <c r="C5099" s="449" t="s">
        <v>2573</v>
      </c>
      <c r="D5099" s="450">
        <v>26.819999999999997</v>
      </c>
      <c r="E5099" s="450">
        <v>17.760000000000002</v>
      </c>
      <c r="F5099" s="450" t="s">
        <v>20547</v>
      </c>
    </row>
    <row r="5100" spans="1:6" ht="45" customHeight="1">
      <c r="A5100" s="447">
        <v>99198</v>
      </c>
      <c r="B5100" s="448" t="s">
        <v>20548</v>
      </c>
      <c r="C5100" s="449" t="s">
        <v>2573</v>
      </c>
      <c r="D5100" s="450">
        <v>26</v>
      </c>
      <c r="E5100" s="450">
        <v>15.6</v>
      </c>
      <c r="F5100" s="450" t="s">
        <v>20549</v>
      </c>
    </row>
    <row r="5101" spans="1:6">
      <c r="A5101" s="442"/>
      <c r="B5101" s="446" t="s">
        <v>101</v>
      </c>
      <c r="C5101" s="444"/>
      <c r="D5101" s="445" t="s">
        <v>2587</v>
      </c>
      <c r="E5101" s="445" t="s">
        <v>2587</v>
      </c>
      <c r="F5101" s="445"/>
    </row>
    <row r="5102" spans="1:6" ht="45" customHeight="1">
      <c r="A5102" s="447">
        <v>87834</v>
      </c>
      <c r="B5102" s="448" t="s">
        <v>812</v>
      </c>
      <c r="C5102" s="449" t="s">
        <v>2573</v>
      </c>
      <c r="D5102" s="450">
        <v>114.07</v>
      </c>
      <c r="E5102" s="450">
        <v>13.37</v>
      </c>
      <c r="F5102" s="450" t="s">
        <v>20484</v>
      </c>
    </row>
    <row r="5103" spans="1:6" ht="45" customHeight="1">
      <c r="A5103" s="447">
        <v>87835</v>
      </c>
      <c r="B5103" s="448" t="s">
        <v>5322</v>
      </c>
      <c r="C5103" s="449" t="s">
        <v>2573</v>
      </c>
      <c r="D5103" s="450">
        <v>76</v>
      </c>
      <c r="E5103" s="450">
        <v>10.93</v>
      </c>
      <c r="F5103" s="450" t="s">
        <v>18390</v>
      </c>
    </row>
    <row r="5104" spans="1:6" ht="45" customHeight="1">
      <c r="A5104" s="447">
        <v>87836</v>
      </c>
      <c r="B5104" s="448" t="s">
        <v>5323</v>
      </c>
      <c r="C5104" s="449" t="s">
        <v>2573</v>
      </c>
      <c r="D5104" s="450">
        <v>111.58000000000001</v>
      </c>
      <c r="E5104" s="450">
        <v>8.85</v>
      </c>
      <c r="F5104" s="450" t="s">
        <v>20485</v>
      </c>
    </row>
    <row r="5105" spans="1:6" ht="45" customHeight="1">
      <c r="A5105" s="447">
        <v>87837</v>
      </c>
      <c r="B5105" s="448" t="s">
        <v>5324</v>
      </c>
      <c r="C5105" s="449" t="s">
        <v>2573</v>
      </c>
      <c r="D5105" s="450">
        <v>73.98</v>
      </c>
      <c r="E5105" s="450">
        <v>6.8</v>
      </c>
      <c r="F5105" s="450" t="s">
        <v>19353</v>
      </c>
    </row>
    <row r="5106" spans="1:6" ht="45" customHeight="1">
      <c r="A5106" s="447">
        <v>87838</v>
      </c>
      <c r="B5106" s="448" t="s">
        <v>5325</v>
      </c>
      <c r="C5106" s="449" t="s">
        <v>2573</v>
      </c>
      <c r="D5106" s="450">
        <v>118.03</v>
      </c>
      <c r="E5106" s="450">
        <v>16.46</v>
      </c>
      <c r="F5106" s="450" t="s">
        <v>20486</v>
      </c>
    </row>
    <row r="5107" spans="1:6" ht="45" customHeight="1">
      <c r="A5107" s="447">
        <v>87839</v>
      </c>
      <c r="B5107" s="448" t="s">
        <v>5326</v>
      </c>
      <c r="C5107" s="449" t="s">
        <v>2573</v>
      </c>
      <c r="D5107" s="450">
        <v>77.75</v>
      </c>
      <c r="E5107" s="450">
        <v>14.02</v>
      </c>
      <c r="F5107" s="450" t="s">
        <v>20487</v>
      </c>
    </row>
    <row r="5108" spans="1:6" ht="45" customHeight="1">
      <c r="A5108" s="447">
        <v>87840</v>
      </c>
      <c r="B5108" s="448" t="s">
        <v>5327</v>
      </c>
      <c r="C5108" s="449" t="s">
        <v>2573</v>
      </c>
      <c r="D5108" s="450">
        <v>115.07000000000001</v>
      </c>
      <c r="E5108" s="450">
        <v>10.88</v>
      </c>
      <c r="F5108" s="450" t="s">
        <v>20488</v>
      </c>
    </row>
    <row r="5109" spans="1:6" ht="45" customHeight="1">
      <c r="A5109" s="447">
        <v>87841</v>
      </c>
      <c r="B5109" s="448" t="s">
        <v>5328</v>
      </c>
      <c r="C5109" s="449" t="s">
        <v>2573</v>
      </c>
      <c r="D5109" s="450">
        <v>75.239999999999995</v>
      </c>
      <c r="E5109" s="450">
        <v>8.83</v>
      </c>
      <c r="F5109" s="450" t="s">
        <v>20489</v>
      </c>
    </row>
    <row r="5110" spans="1:6" ht="45" customHeight="1">
      <c r="A5110" s="447">
        <v>87842</v>
      </c>
      <c r="B5110" s="448" t="s">
        <v>5329</v>
      </c>
      <c r="C5110" s="449" t="s">
        <v>2573</v>
      </c>
      <c r="D5110" s="450">
        <v>108.24</v>
      </c>
      <c r="E5110" s="450">
        <v>24.48</v>
      </c>
      <c r="F5110" s="450" t="s">
        <v>20490</v>
      </c>
    </row>
    <row r="5111" spans="1:6" ht="45" customHeight="1">
      <c r="A5111" s="447">
        <v>87843</v>
      </c>
      <c r="B5111" s="448" t="s">
        <v>5330</v>
      </c>
      <c r="C5111" s="449" t="s">
        <v>2573</v>
      </c>
      <c r="D5111" s="450">
        <v>77.319999999999993</v>
      </c>
      <c r="E5111" s="450">
        <v>22.01</v>
      </c>
      <c r="F5111" s="450" t="s">
        <v>20491</v>
      </c>
    </row>
    <row r="5112" spans="1:6" ht="45" customHeight="1">
      <c r="A5112" s="447">
        <v>87844</v>
      </c>
      <c r="B5112" s="448" t="s">
        <v>5331</v>
      </c>
      <c r="C5112" s="449" t="s">
        <v>2573</v>
      </c>
      <c r="D5112" s="450">
        <v>104.00999999999999</v>
      </c>
      <c r="E5112" s="450">
        <v>16.09</v>
      </c>
      <c r="F5112" s="450" t="s">
        <v>20492</v>
      </c>
    </row>
    <row r="5113" spans="1:6" ht="45" customHeight="1">
      <c r="A5113" s="447">
        <v>87845</v>
      </c>
      <c r="B5113" s="448" t="s">
        <v>5332</v>
      </c>
      <c r="C5113" s="449" t="s">
        <v>2573</v>
      </c>
      <c r="D5113" s="450">
        <v>73.53</v>
      </c>
      <c r="E5113" s="450">
        <v>14.07</v>
      </c>
      <c r="F5113" s="450" t="s">
        <v>20493</v>
      </c>
    </row>
    <row r="5114" spans="1:6" ht="45" customHeight="1">
      <c r="A5114" s="447">
        <v>87846</v>
      </c>
      <c r="B5114" s="448" t="s">
        <v>5333</v>
      </c>
      <c r="C5114" s="449" t="s">
        <v>2573</v>
      </c>
      <c r="D5114" s="450">
        <v>122.03999999999999</v>
      </c>
      <c r="E5114" s="450">
        <v>16.399999999999999</v>
      </c>
      <c r="F5114" s="450" t="s">
        <v>20494</v>
      </c>
    </row>
    <row r="5115" spans="1:6" ht="45" customHeight="1">
      <c r="A5115" s="447">
        <v>87847</v>
      </c>
      <c r="B5115" s="448" t="s">
        <v>5334</v>
      </c>
      <c r="C5115" s="449" t="s">
        <v>2573</v>
      </c>
      <c r="D5115" s="450">
        <v>83.97</v>
      </c>
      <c r="E5115" s="450">
        <v>13.95</v>
      </c>
      <c r="F5115" s="450" t="s">
        <v>20495</v>
      </c>
    </row>
    <row r="5116" spans="1:6" ht="45" customHeight="1">
      <c r="A5116" s="447">
        <v>87848</v>
      </c>
      <c r="B5116" s="448" t="s">
        <v>5032</v>
      </c>
      <c r="C5116" s="449" t="s">
        <v>2573</v>
      </c>
      <c r="D5116" s="450">
        <v>119.29999999999998</v>
      </c>
      <c r="E5116" s="450">
        <v>10.93</v>
      </c>
      <c r="F5116" s="450" t="s">
        <v>20496</v>
      </c>
    </row>
    <row r="5117" spans="1:6" ht="45" customHeight="1">
      <c r="A5117" s="447">
        <v>87849</v>
      </c>
      <c r="B5117" s="448" t="s">
        <v>4639</v>
      </c>
      <c r="C5117" s="449" t="s">
        <v>2573</v>
      </c>
      <c r="D5117" s="450">
        <v>81.669999999999987</v>
      </c>
      <c r="E5117" s="450">
        <v>8.9</v>
      </c>
      <c r="F5117" s="450" t="s">
        <v>20497</v>
      </c>
    </row>
    <row r="5118" spans="1:6" ht="45" customHeight="1">
      <c r="A5118" s="447">
        <v>87850</v>
      </c>
      <c r="B5118" s="448" t="s">
        <v>4640</v>
      </c>
      <c r="C5118" s="449" t="s">
        <v>2573</v>
      </c>
      <c r="D5118" s="450">
        <v>126.00999999999999</v>
      </c>
      <c r="E5118" s="450">
        <v>19.5</v>
      </c>
      <c r="F5118" s="450" t="s">
        <v>20498</v>
      </c>
    </row>
    <row r="5119" spans="1:6" ht="45" customHeight="1">
      <c r="A5119" s="447">
        <v>87851</v>
      </c>
      <c r="B5119" s="448" t="s">
        <v>4641</v>
      </c>
      <c r="C5119" s="449" t="s">
        <v>2573</v>
      </c>
      <c r="D5119" s="450">
        <v>85.73</v>
      </c>
      <c r="E5119" s="450">
        <v>17.059999999999999</v>
      </c>
      <c r="F5119" s="450" t="s">
        <v>20499</v>
      </c>
    </row>
    <row r="5120" spans="1:6" ht="45" customHeight="1">
      <c r="A5120" s="447">
        <v>87852</v>
      </c>
      <c r="B5120" s="448" t="s">
        <v>4642</v>
      </c>
      <c r="C5120" s="449" t="s">
        <v>2573</v>
      </c>
      <c r="D5120" s="450">
        <v>122.75999999999999</v>
      </c>
      <c r="E5120" s="450">
        <v>12.96</v>
      </c>
      <c r="F5120" s="450" t="s">
        <v>20500</v>
      </c>
    </row>
    <row r="5121" spans="1:6" ht="45" customHeight="1">
      <c r="A5121" s="447">
        <v>87853</v>
      </c>
      <c r="B5121" s="448" t="s">
        <v>4643</v>
      </c>
      <c r="C5121" s="449" t="s">
        <v>2573</v>
      </c>
      <c r="D5121" s="450">
        <v>82.93</v>
      </c>
      <c r="E5121" s="450">
        <v>10.91</v>
      </c>
      <c r="F5121" s="450" t="s">
        <v>16928</v>
      </c>
    </row>
    <row r="5122" spans="1:6" ht="45" customHeight="1">
      <c r="A5122" s="447">
        <v>87854</v>
      </c>
      <c r="B5122" s="448" t="s">
        <v>4644</v>
      </c>
      <c r="C5122" s="449" t="s">
        <v>2573</v>
      </c>
      <c r="D5122" s="450">
        <v>116.23</v>
      </c>
      <c r="E5122" s="450">
        <v>27.48</v>
      </c>
      <c r="F5122" s="450" t="s">
        <v>20501</v>
      </c>
    </row>
    <row r="5123" spans="1:6" ht="45" customHeight="1">
      <c r="A5123" s="447">
        <v>87855</v>
      </c>
      <c r="B5123" s="448" t="s">
        <v>4645</v>
      </c>
      <c r="C5123" s="449" t="s">
        <v>2573</v>
      </c>
      <c r="D5123" s="450">
        <v>85.3</v>
      </c>
      <c r="E5123" s="450">
        <v>25.05</v>
      </c>
      <c r="F5123" s="450" t="s">
        <v>20502</v>
      </c>
    </row>
    <row r="5124" spans="1:6" ht="45" customHeight="1">
      <c r="A5124" s="447">
        <v>87856</v>
      </c>
      <c r="B5124" s="448" t="s">
        <v>4646</v>
      </c>
      <c r="C5124" s="449" t="s">
        <v>2573</v>
      </c>
      <c r="D5124" s="450">
        <v>111.69999999999999</v>
      </c>
      <c r="E5124" s="450">
        <v>18.190000000000001</v>
      </c>
      <c r="F5124" s="450" t="s">
        <v>20503</v>
      </c>
    </row>
    <row r="5125" spans="1:6" ht="45" customHeight="1">
      <c r="A5125" s="447">
        <v>87857</v>
      </c>
      <c r="B5125" s="448" t="s">
        <v>4647</v>
      </c>
      <c r="C5125" s="449" t="s">
        <v>2573</v>
      </c>
      <c r="D5125" s="450">
        <v>81.22</v>
      </c>
      <c r="E5125" s="450">
        <v>16.149999999999999</v>
      </c>
      <c r="F5125" s="450" t="s">
        <v>20504</v>
      </c>
    </row>
    <row r="5126" spans="1:6" ht="30" customHeight="1">
      <c r="A5126" s="447">
        <v>87858</v>
      </c>
      <c r="B5126" s="448" t="s">
        <v>4648</v>
      </c>
      <c r="C5126" s="449" t="s">
        <v>2573</v>
      </c>
      <c r="D5126" s="450">
        <v>77.150000000000006</v>
      </c>
      <c r="E5126" s="450">
        <v>17.96</v>
      </c>
      <c r="F5126" s="450" t="s">
        <v>20505</v>
      </c>
    </row>
    <row r="5127" spans="1:6" ht="30" customHeight="1">
      <c r="A5127" s="447">
        <v>87859</v>
      </c>
      <c r="B5127" s="448" t="s">
        <v>4649</v>
      </c>
      <c r="C5127" s="449" t="s">
        <v>2573</v>
      </c>
      <c r="D5127" s="450">
        <v>86.47</v>
      </c>
      <c r="E5127" s="450">
        <v>24.64</v>
      </c>
      <c r="F5127" s="450" t="s">
        <v>20506</v>
      </c>
    </row>
    <row r="5128" spans="1:6" ht="15" customHeight="1">
      <c r="A5128" s="447">
        <v>95305</v>
      </c>
      <c r="B5128" s="448" t="s">
        <v>4650</v>
      </c>
      <c r="C5128" s="449" t="s">
        <v>2573</v>
      </c>
      <c r="D5128" s="450">
        <v>7.36</v>
      </c>
      <c r="E5128" s="450">
        <v>3.88</v>
      </c>
      <c r="F5128" s="450" t="s">
        <v>13555</v>
      </c>
    </row>
    <row r="5129" spans="1:6" ht="15" customHeight="1">
      <c r="A5129" s="447">
        <v>95306</v>
      </c>
      <c r="B5129" s="448" t="s">
        <v>4651</v>
      </c>
      <c r="C5129" s="449" t="s">
        <v>2573</v>
      </c>
      <c r="D5129" s="450">
        <v>7.870000000000001</v>
      </c>
      <c r="E5129" s="450">
        <v>5.34</v>
      </c>
      <c r="F5129" s="450" t="s">
        <v>15710</v>
      </c>
    </row>
    <row r="5130" spans="1:6">
      <c r="A5130" s="442"/>
      <c r="B5130" s="446" t="s">
        <v>1104</v>
      </c>
      <c r="C5130" s="444"/>
      <c r="D5130" s="445" t="s">
        <v>2587</v>
      </c>
      <c r="E5130" s="445" t="s">
        <v>2587</v>
      </c>
      <c r="F5130" s="445"/>
    </row>
    <row r="5131" spans="1:6" ht="30" customHeight="1">
      <c r="A5131" s="447">
        <v>87261</v>
      </c>
      <c r="B5131" s="448" t="s">
        <v>400</v>
      </c>
      <c r="C5131" s="449" t="s">
        <v>2573</v>
      </c>
      <c r="D5131" s="450">
        <v>76.259999999999991</v>
      </c>
      <c r="E5131" s="450">
        <v>21.35</v>
      </c>
      <c r="F5131" s="450" t="s">
        <v>20321</v>
      </c>
    </row>
    <row r="5132" spans="1:6" ht="30" customHeight="1">
      <c r="A5132" s="447">
        <v>87262</v>
      </c>
      <c r="B5132" s="448" t="s">
        <v>401</v>
      </c>
      <c r="C5132" s="449" t="s">
        <v>2573</v>
      </c>
      <c r="D5132" s="450">
        <v>71.84</v>
      </c>
      <c r="E5132" s="450">
        <v>14.38</v>
      </c>
      <c r="F5132" s="450" t="s">
        <v>20322</v>
      </c>
    </row>
    <row r="5133" spans="1:6" ht="30" customHeight="1">
      <c r="A5133" s="447">
        <v>87263</v>
      </c>
      <c r="B5133" s="448" t="s">
        <v>402</v>
      </c>
      <c r="C5133" s="449" t="s">
        <v>2573</v>
      </c>
      <c r="D5133" s="450">
        <v>69.61</v>
      </c>
      <c r="E5133" s="450">
        <v>9.3800000000000008</v>
      </c>
      <c r="F5133" s="450" t="s">
        <v>20323</v>
      </c>
    </row>
    <row r="5134" spans="1:6" ht="15" customHeight="1">
      <c r="A5134" s="447" t="s">
        <v>1105</v>
      </c>
      <c r="B5134" s="448" t="s">
        <v>5499</v>
      </c>
      <c r="C5134" s="449" t="s">
        <v>2572</v>
      </c>
      <c r="D5134" s="450">
        <v>32.350000000000009</v>
      </c>
      <c r="E5134" s="450">
        <v>69.33</v>
      </c>
      <c r="F5134" s="450" t="s">
        <v>20568</v>
      </c>
    </row>
    <row r="5135" spans="1:6">
      <c r="A5135" s="442"/>
      <c r="B5135" s="446" t="s">
        <v>102</v>
      </c>
      <c r="C5135" s="444"/>
      <c r="D5135" s="445" t="s">
        <v>2587</v>
      </c>
      <c r="E5135" s="445" t="s">
        <v>2587</v>
      </c>
      <c r="F5135" s="445"/>
    </row>
    <row r="5136" spans="1:6" ht="30" customHeight="1">
      <c r="A5136" s="447">
        <v>91514</v>
      </c>
      <c r="B5136" s="448" t="s">
        <v>177</v>
      </c>
      <c r="C5136" s="449" t="s">
        <v>2573</v>
      </c>
      <c r="D5136" s="450">
        <v>1.3600000000000003</v>
      </c>
      <c r="E5136" s="450">
        <v>4.25</v>
      </c>
      <c r="F5136" s="450" t="s">
        <v>12795</v>
      </c>
    </row>
    <row r="5137" spans="1:6" ht="30" customHeight="1">
      <c r="A5137" s="447">
        <v>91515</v>
      </c>
      <c r="B5137" s="448" t="s">
        <v>178</v>
      </c>
      <c r="C5137" s="449" t="s">
        <v>2573</v>
      </c>
      <c r="D5137" s="450">
        <v>1.8099999999999996</v>
      </c>
      <c r="E5137" s="450">
        <v>5.61</v>
      </c>
      <c r="F5137" s="450" t="s">
        <v>12533</v>
      </c>
    </row>
    <row r="5138" spans="1:6" ht="30" customHeight="1">
      <c r="A5138" s="447">
        <v>91516</v>
      </c>
      <c r="B5138" s="448" t="s">
        <v>179</v>
      </c>
      <c r="C5138" s="449" t="s">
        <v>2573</v>
      </c>
      <c r="D5138" s="450">
        <v>2.6899999999999995</v>
      </c>
      <c r="E5138" s="450">
        <v>8.17</v>
      </c>
      <c r="F5138" s="450" t="s">
        <v>20582</v>
      </c>
    </row>
    <row r="5139" spans="1:6" ht="30" customHeight="1">
      <c r="A5139" s="447">
        <v>91517</v>
      </c>
      <c r="B5139" s="448" t="s">
        <v>180</v>
      </c>
      <c r="C5139" s="449" t="s">
        <v>2573</v>
      </c>
      <c r="D5139" s="450">
        <v>2.99</v>
      </c>
      <c r="E5139" s="450">
        <v>9.1</v>
      </c>
      <c r="F5139" s="450" t="s">
        <v>11649</v>
      </c>
    </row>
    <row r="5140" spans="1:6" ht="30" customHeight="1">
      <c r="A5140" s="447">
        <v>91519</v>
      </c>
      <c r="B5140" s="448" t="s">
        <v>181</v>
      </c>
      <c r="C5140" s="449" t="s">
        <v>2573</v>
      </c>
      <c r="D5140" s="450">
        <v>3.4800000000000004</v>
      </c>
      <c r="E5140" s="450">
        <v>10.41</v>
      </c>
      <c r="F5140" s="450" t="s">
        <v>20583</v>
      </c>
    </row>
    <row r="5141" spans="1:6" ht="30" customHeight="1">
      <c r="A5141" s="447">
        <v>91520</v>
      </c>
      <c r="B5141" s="448" t="s">
        <v>182</v>
      </c>
      <c r="C5141" s="449" t="s">
        <v>2573</v>
      </c>
      <c r="D5141" s="450">
        <v>0.47999999999999976</v>
      </c>
      <c r="E5141" s="450">
        <v>1.53</v>
      </c>
      <c r="F5141" s="450" t="s">
        <v>14744</v>
      </c>
    </row>
    <row r="5142" spans="1:6" ht="30" customHeight="1">
      <c r="A5142" s="447">
        <v>91522</v>
      </c>
      <c r="B5142" s="448" t="s">
        <v>183</v>
      </c>
      <c r="C5142" s="449" t="s">
        <v>2573</v>
      </c>
      <c r="D5142" s="450">
        <v>0.57000000000000006</v>
      </c>
      <c r="E5142" s="450">
        <v>1.86</v>
      </c>
      <c r="F5142" s="450" t="s">
        <v>13393</v>
      </c>
    </row>
    <row r="5143" spans="1:6" ht="30" customHeight="1">
      <c r="A5143" s="447">
        <v>91525</v>
      </c>
      <c r="B5143" s="448" t="s">
        <v>184</v>
      </c>
      <c r="C5143" s="449" t="s">
        <v>2573</v>
      </c>
      <c r="D5143" s="450">
        <v>1.38</v>
      </c>
      <c r="E5143" s="450">
        <v>3</v>
      </c>
      <c r="F5143" s="450" t="s">
        <v>11325</v>
      </c>
    </row>
    <row r="5144" spans="1:6">
      <c r="A5144" s="442"/>
      <c r="B5144" s="446" t="s">
        <v>103</v>
      </c>
      <c r="C5144" s="444"/>
      <c r="D5144" s="445" t="s">
        <v>2587</v>
      </c>
      <c r="E5144" s="445" t="s">
        <v>2587</v>
      </c>
      <c r="F5144" s="445"/>
    </row>
    <row r="5145" spans="1:6" ht="45" customHeight="1">
      <c r="A5145" s="447">
        <v>89049</v>
      </c>
      <c r="B5145" s="448" t="s">
        <v>453</v>
      </c>
      <c r="C5145" s="449" t="s">
        <v>2573</v>
      </c>
      <c r="D5145" s="450">
        <v>8.7800000000000011</v>
      </c>
      <c r="E5145" s="450">
        <v>9.6999999999999993</v>
      </c>
      <c r="F5145" s="450" t="s">
        <v>20507</v>
      </c>
    </row>
    <row r="5146" spans="1:6" ht="30" customHeight="1">
      <c r="A5146" s="447">
        <v>87418</v>
      </c>
      <c r="B5146" s="448" t="s">
        <v>774</v>
      </c>
      <c r="C5146" s="449" t="s">
        <v>2573</v>
      </c>
      <c r="D5146" s="450">
        <v>7.9599999999999991</v>
      </c>
      <c r="E5146" s="450">
        <v>6.49</v>
      </c>
      <c r="F5146" s="450" t="s">
        <v>12666</v>
      </c>
    </row>
    <row r="5147" spans="1:6" ht="30" customHeight="1">
      <c r="A5147" s="447">
        <v>87421</v>
      </c>
      <c r="B5147" s="448" t="s">
        <v>777</v>
      </c>
      <c r="C5147" s="449" t="s">
        <v>2573</v>
      </c>
      <c r="D5147" s="450">
        <v>13.069999999999999</v>
      </c>
      <c r="E5147" s="450">
        <v>8.33</v>
      </c>
      <c r="F5147" s="450" t="s">
        <v>13486</v>
      </c>
    </row>
    <row r="5148" spans="1:6" ht="30" customHeight="1">
      <c r="A5148" s="447">
        <v>87417</v>
      </c>
      <c r="B5148" s="448" t="s">
        <v>773</v>
      </c>
      <c r="C5148" s="449" t="s">
        <v>2573</v>
      </c>
      <c r="D5148" s="450">
        <v>7.8299999999999992</v>
      </c>
      <c r="E5148" s="450">
        <v>6.19</v>
      </c>
      <c r="F5148" s="450" t="s">
        <v>20441</v>
      </c>
    </row>
    <row r="5149" spans="1:6" ht="30" customHeight="1">
      <c r="A5149" s="447">
        <v>87420</v>
      </c>
      <c r="B5149" s="448" t="s">
        <v>776</v>
      </c>
      <c r="C5149" s="449" t="s">
        <v>2573</v>
      </c>
      <c r="D5149" s="450">
        <v>12.959999999999999</v>
      </c>
      <c r="E5149" s="450">
        <v>8.01</v>
      </c>
      <c r="F5149" s="450" t="s">
        <v>20443</v>
      </c>
    </row>
    <row r="5150" spans="1:6" ht="30" customHeight="1">
      <c r="A5150" s="447">
        <v>87419</v>
      </c>
      <c r="B5150" s="448" t="s">
        <v>775</v>
      </c>
      <c r="C5150" s="449" t="s">
        <v>2573</v>
      </c>
      <c r="D5150" s="450">
        <v>8.27</v>
      </c>
      <c r="E5150" s="450">
        <v>7.42</v>
      </c>
      <c r="F5150" s="450" t="s">
        <v>20442</v>
      </c>
    </row>
    <row r="5151" spans="1:6" ht="30" customHeight="1">
      <c r="A5151" s="447">
        <v>87422</v>
      </c>
      <c r="B5151" s="448" t="s">
        <v>778</v>
      </c>
      <c r="C5151" s="449" t="s">
        <v>2573</v>
      </c>
      <c r="D5151" s="450">
        <v>13.4</v>
      </c>
      <c r="E5151" s="450">
        <v>9.24</v>
      </c>
      <c r="F5151" s="450" t="s">
        <v>20444</v>
      </c>
    </row>
    <row r="5152" spans="1:6" ht="30" customHeight="1">
      <c r="A5152" s="447">
        <v>87412</v>
      </c>
      <c r="B5152" s="448" t="s">
        <v>768</v>
      </c>
      <c r="C5152" s="449" t="s">
        <v>2573</v>
      </c>
      <c r="D5152" s="450">
        <v>9.0699999999999985</v>
      </c>
      <c r="E5152" s="450">
        <v>9.9</v>
      </c>
      <c r="F5152" s="450" t="s">
        <v>20438</v>
      </c>
    </row>
    <row r="5153" spans="1:6" ht="30" customHeight="1">
      <c r="A5153" s="447">
        <v>87415</v>
      </c>
      <c r="B5153" s="448" t="s">
        <v>771</v>
      </c>
      <c r="C5153" s="449" t="s">
        <v>2573</v>
      </c>
      <c r="D5153" s="450">
        <v>14.040000000000001</v>
      </c>
      <c r="E5153" s="450">
        <v>11.08</v>
      </c>
      <c r="F5153" s="450" t="s">
        <v>20440</v>
      </c>
    </row>
    <row r="5154" spans="1:6" ht="30" customHeight="1">
      <c r="A5154" s="447">
        <v>87411</v>
      </c>
      <c r="B5154" s="448" t="s">
        <v>767</v>
      </c>
      <c r="C5154" s="449" t="s">
        <v>2573</v>
      </c>
      <c r="D5154" s="450">
        <v>7.6300000000000008</v>
      </c>
      <c r="E5154" s="450">
        <v>5.58</v>
      </c>
      <c r="F5154" s="450" t="s">
        <v>15710</v>
      </c>
    </row>
    <row r="5155" spans="1:6" ht="30" customHeight="1">
      <c r="A5155" s="447">
        <v>87414</v>
      </c>
      <c r="B5155" s="448" t="s">
        <v>770</v>
      </c>
      <c r="C5155" s="449" t="s">
        <v>2573</v>
      </c>
      <c r="D5155" s="450">
        <v>12.59</v>
      </c>
      <c r="E5155" s="450">
        <v>6.93</v>
      </c>
      <c r="F5155" s="450" t="s">
        <v>16020</v>
      </c>
    </row>
    <row r="5156" spans="1:6" ht="30" customHeight="1">
      <c r="A5156" s="447">
        <v>87413</v>
      </c>
      <c r="B5156" s="448" t="s">
        <v>769</v>
      </c>
      <c r="C5156" s="449" t="s">
        <v>2573</v>
      </c>
      <c r="D5156" s="450">
        <v>9.91</v>
      </c>
      <c r="E5156" s="450">
        <v>12.34</v>
      </c>
      <c r="F5156" s="450" t="s">
        <v>20439</v>
      </c>
    </row>
    <row r="5157" spans="1:6" ht="30" customHeight="1">
      <c r="A5157" s="447">
        <v>87416</v>
      </c>
      <c r="B5157" s="448" t="s">
        <v>772</v>
      </c>
      <c r="C5157" s="449" t="s">
        <v>2573</v>
      </c>
      <c r="D5157" s="450">
        <v>14.91</v>
      </c>
      <c r="E5157" s="450">
        <v>13.7</v>
      </c>
      <c r="F5157" s="450" t="s">
        <v>19749</v>
      </c>
    </row>
    <row r="5158" spans="1:6" ht="30" customHeight="1">
      <c r="A5158" s="447">
        <v>87424</v>
      </c>
      <c r="B5158" s="448" t="s">
        <v>780</v>
      </c>
      <c r="C5158" s="449" t="s">
        <v>2573</v>
      </c>
      <c r="D5158" s="450">
        <v>14.91</v>
      </c>
      <c r="E5158" s="450">
        <v>13.7</v>
      </c>
      <c r="F5158" s="450" t="s">
        <v>19749</v>
      </c>
    </row>
    <row r="5159" spans="1:6" ht="30" customHeight="1">
      <c r="A5159" s="447">
        <v>87427</v>
      </c>
      <c r="B5159" s="448" t="s">
        <v>783</v>
      </c>
      <c r="C5159" s="449" t="s">
        <v>2573</v>
      </c>
      <c r="D5159" s="450">
        <v>18.520000000000003</v>
      </c>
      <c r="E5159" s="450">
        <v>14.94</v>
      </c>
      <c r="F5159" s="450" t="s">
        <v>13736</v>
      </c>
    </row>
    <row r="5160" spans="1:6" ht="30" customHeight="1">
      <c r="A5160" s="447">
        <v>87423</v>
      </c>
      <c r="B5160" s="448" t="s">
        <v>779</v>
      </c>
      <c r="C5160" s="449" t="s">
        <v>2573</v>
      </c>
      <c r="D5160" s="450">
        <v>14.759999999999998</v>
      </c>
      <c r="E5160" s="450">
        <v>13.21</v>
      </c>
      <c r="F5160" s="450" t="s">
        <v>13076</v>
      </c>
    </row>
    <row r="5161" spans="1:6" ht="30" customHeight="1">
      <c r="A5161" s="447">
        <v>87426</v>
      </c>
      <c r="B5161" s="448" t="s">
        <v>782</v>
      </c>
      <c r="C5161" s="449" t="s">
        <v>2573</v>
      </c>
      <c r="D5161" s="450">
        <v>18.350000000000001</v>
      </c>
      <c r="E5161" s="450">
        <v>14.47</v>
      </c>
      <c r="F5161" s="450" t="s">
        <v>20446</v>
      </c>
    </row>
    <row r="5162" spans="1:6" ht="30" customHeight="1">
      <c r="A5162" s="447">
        <v>87425</v>
      </c>
      <c r="B5162" s="448" t="s">
        <v>781</v>
      </c>
      <c r="C5162" s="449" t="s">
        <v>2573</v>
      </c>
      <c r="D5162" s="450">
        <v>15.16</v>
      </c>
      <c r="E5162" s="450">
        <v>14.48</v>
      </c>
      <c r="F5162" s="450" t="s">
        <v>20445</v>
      </c>
    </row>
    <row r="5163" spans="1:6" ht="30" customHeight="1">
      <c r="A5163" s="447">
        <v>87428</v>
      </c>
      <c r="B5163" s="448" t="s">
        <v>784</v>
      </c>
      <c r="C5163" s="449" t="s">
        <v>2573</v>
      </c>
      <c r="D5163" s="450">
        <v>18.759999999999998</v>
      </c>
      <c r="E5163" s="450">
        <v>15.72</v>
      </c>
      <c r="F5163" s="450" t="s">
        <v>15589</v>
      </c>
    </row>
    <row r="5164" spans="1:6" ht="45" customHeight="1">
      <c r="A5164" s="447">
        <v>87429</v>
      </c>
      <c r="B5164" s="448" t="s">
        <v>785</v>
      </c>
      <c r="C5164" s="449" t="s">
        <v>2573</v>
      </c>
      <c r="D5164" s="450">
        <v>8.94</v>
      </c>
      <c r="E5164" s="450">
        <v>6.9</v>
      </c>
      <c r="F5164" s="450" t="s">
        <v>20447</v>
      </c>
    </row>
    <row r="5165" spans="1:6" ht="45" customHeight="1">
      <c r="A5165" s="447">
        <v>87430</v>
      </c>
      <c r="B5165" s="448" t="s">
        <v>786</v>
      </c>
      <c r="C5165" s="449" t="s">
        <v>2573</v>
      </c>
      <c r="D5165" s="450">
        <v>9.0599999999999987</v>
      </c>
      <c r="E5165" s="450">
        <v>7.21</v>
      </c>
      <c r="F5165" s="450" t="s">
        <v>13762</v>
      </c>
    </row>
    <row r="5166" spans="1:6" ht="45" customHeight="1">
      <c r="A5166" s="447">
        <v>87431</v>
      </c>
      <c r="B5166" s="448" t="s">
        <v>787</v>
      </c>
      <c r="C5166" s="449" t="s">
        <v>2573</v>
      </c>
      <c r="D5166" s="450">
        <v>9.11</v>
      </c>
      <c r="E5166" s="450">
        <v>7.37</v>
      </c>
      <c r="F5166" s="450" t="s">
        <v>11319</v>
      </c>
    </row>
    <row r="5167" spans="1:6" ht="45" customHeight="1">
      <c r="A5167" s="447">
        <v>87432</v>
      </c>
      <c r="B5167" s="448" t="s">
        <v>788</v>
      </c>
      <c r="C5167" s="449" t="s">
        <v>2573</v>
      </c>
      <c r="D5167" s="450">
        <v>14.59</v>
      </c>
      <c r="E5167" s="450">
        <v>8.16</v>
      </c>
      <c r="F5167" s="450" t="s">
        <v>13934</v>
      </c>
    </row>
    <row r="5168" spans="1:6" ht="45" customHeight="1">
      <c r="A5168" s="447">
        <v>87433</v>
      </c>
      <c r="B5168" s="448" t="s">
        <v>789</v>
      </c>
      <c r="C5168" s="449" t="s">
        <v>2573</v>
      </c>
      <c r="D5168" s="450">
        <v>14.809999999999999</v>
      </c>
      <c r="E5168" s="450">
        <v>8.8000000000000007</v>
      </c>
      <c r="F5168" s="450" t="s">
        <v>11855</v>
      </c>
    </row>
    <row r="5169" spans="1:6" ht="45" customHeight="1">
      <c r="A5169" s="447">
        <v>87434</v>
      </c>
      <c r="B5169" s="448" t="s">
        <v>790</v>
      </c>
      <c r="C5169" s="449" t="s">
        <v>2573</v>
      </c>
      <c r="D5169" s="450">
        <v>14.959999999999999</v>
      </c>
      <c r="E5169" s="450">
        <v>9.24</v>
      </c>
      <c r="F5169" s="450" t="s">
        <v>18815</v>
      </c>
    </row>
    <row r="5170" spans="1:6" ht="45" customHeight="1">
      <c r="A5170" s="447">
        <v>87435</v>
      </c>
      <c r="B5170" s="448" t="s">
        <v>791</v>
      </c>
      <c r="C5170" s="449" t="s">
        <v>2573</v>
      </c>
      <c r="D5170" s="450">
        <v>15.270000000000001</v>
      </c>
      <c r="E5170" s="450">
        <v>10.17</v>
      </c>
      <c r="F5170" s="450" t="s">
        <v>14454</v>
      </c>
    </row>
    <row r="5171" spans="1:6" ht="45" customHeight="1">
      <c r="A5171" s="447">
        <v>87436</v>
      </c>
      <c r="B5171" s="448" t="s">
        <v>792</v>
      </c>
      <c r="C5171" s="449" t="s">
        <v>2573</v>
      </c>
      <c r="D5171" s="450">
        <v>15.63</v>
      </c>
      <c r="E5171" s="450">
        <v>11.26</v>
      </c>
      <c r="F5171" s="450" t="s">
        <v>13421</v>
      </c>
    </row>
    <row r="5172" spans="1:6" ht="45" customHeight="1">
      <c r="A5172" s="447">
        <v>87437</v>
      </c>
      <c r="B5172" s="448" t="s">
        <v>793</v>
      </c>
      <c r="C5172" s="449" t="s">
        <v>2573</v>
      </c>
      <c r="D5172" s="450">
        <v>15.890000000000002</v>
      </c>
      <c r="E5172" s="450">
        <v>12.03</v>
      </c>
      <c r="F5172" s="450" t="s">
        <v>20448</v>
      </c>
    </row>
    <row r="5173" spans="1:6" ht="45" customHeight="1">
      <c r="A5173" s="447">
        <v>87438</v>
      </c>
      <c r="B5173" s="448" t="s">
        <v>794</v>
      </c>
      <c r="C5173" s="449" t="s">
        <v>2573</v>
      </c>
      <c r="D5173" s="450">
        <v>19.580000000000002</v>
      </c>
      <c r="E5173" s="450">
        <v>11.77</v>
      </c>
      <c r="F5173" s="450" t="s">
        <v>14803</v>
      </c>
    </row>
    <row r="5174" spans="1:6" ht="45" customHeight="1">
      <c r="A5174" s="447">
        <v>87439</v>
      </c>
      <c r="B5174" s="448" t="s">
        <v>795</v>
      </c>
      <c r="C5174" s="449" t="s">
        <v>2573</v>
      </c>
      <c r="D5174" s="450">
        <v>20.050000000000004</v>
      </c>
      <c r="E5174" s="450">
        <v>13.12</v>
      </c>
      <c r="F5174" s="450" t="s">
        <v>20449</v>
      </c>
    </row>
    <row r="5175" spans="1:6" ht="45" customHeight="1">
      <c r="A5175" s="447">
        <v>87440</v>
      </c>
      <c r="B5175" s="448" t="s">
        <v>796</v>
      </c>
      <c r="C5175" s="449" t="s">
        <v>2573</v>
      </c>
      <c r="D5175" s="450">
        <v>20.240000000000002</v>
      </c>
      <c r="E5175" s="450">
        <v>13.79</v>
      </c>
      <c r="F5175" s="450" t="s">
        <v>20450</v>
      </c>
    </row>
    <row r="5176" spans="1:6">
      <c r="A5176" s="442"/>
      <c r="B5176" s="446" t="s">
        <v>2149</v>
      </c>
      <c r="C5176" s="444"/>
      <c r="D5176" s="445" t="s">
        <v>2587</v>
      </c>
      <c r="E5176" s="445" t="s">
        <v>2587</v>
      </c>
      <c r="F5176" s="445"/>
    </row>
    <row r="5177" spans="1:6" ht="15" customHeight="1">
      <c r="A5177" s="447">
        <v>84093</v>
      </c>
      <c r="B5177" s="448" t="s">
        <v>175</v>
      </c>
      <c r="C5177" s="449" t="s">
        <v>2572</v>
      </c>
      <c r="D5177" s="450">
        <v>23.67</v>
      </c>
      <c r="E5177" s="450">
        <v>7.52</v>
      </c>
      <c r="F5177" s="450" t="s">
        <v>13372</v>
      </c>
    </row>
    <row r="5178" spans="1:6" ht="30" customHeight="1">
      <c r="A5178" s="447">
        <v>96112</v>
      </c>
      <c r="B5178" s="448" t="s">
        <v>20552</v>
      </c>
      <c r="C5178" s="449" t="s">
        <v>2573</v>
      </c>
      <c r="D5178" s="450">
        <v>52.969999999999992</v>
      </c>
      <c r="E5178" s="450">
        <v>41.24</v>
      </c>
      <c r="F5178" s="450" t="s">
        <v>20553</v>
      </c>
    </row>
    <row r="5179" spans="1:6" ht="30" customHeight="1">
      <c r="A5179" s="447">
        <v>96117</v>
      </c>
      <c r="B5179" s="448" t="s">
        <v>20554</v>
      </c>
      <c r="C5179" s="449" t="s">
        <v>2573</v>
      </c>
      <c r="D5179" s="450">
        <v>76.66</v>
      </c>
      <c r="E5179" s="450">
        <v>32.65</v>
      </c>
      <c r="F5179" s="450" t="s">
        <v>20555</v>
      </c>
    </row>
    <row r="5180" spans="1:6" ht="15" customHeight="1">
      <c r="A5180" s="447">
        <v>96122</v>
      </c>
      <c r="B5180" s="448" t="s">
        <v>20556</v>
      </c>
      <c r="C5180" s="449" t="s">
        <v>2572</v>
      </c>
      <c r="D5180" s="450">
        <v>18.709999999999997</v>
      </c>
      <c r="E5180" s="450">
        <v>7.19</v>
      </c>
      <c r="F5180" s="450" t="s">
        <v>11700</v>
      </c>
    </row>
    <row r="5181" spans="1:6">
      <c r="A5181" s="442"/>
      <c r="B5181" s="446" t="s">
        <v>2896</v>
      </c>
      <c r="C5181" s="444"/>
      <c r="D5181" s="445" t="s">
        <v>2587</v>
      </c>
      <c r="E5181" s="445" t="s">
        <v>2587</v>
      </c>
      <c r="F5181" s="445"/>
    </row>
    <row r="5182" spans="1:6" ht="15" customHeight="1">
      <c r="A5182" s="447">
        <v>96109</v>
      </c>
      <c r="B5182" s="448" t="s">
        <v>20557</v>
      </c>
      <c r="C5182" s="449" t="s">
        <v>2573</v>
      </c>
      <c r="D5182" s="450">
        <v>21.859999999999996</v>
      </c>
      <c r="E5182" s="450">
        <v>17.510000000000002</v>
      </c>
      <c r="F5182" s="450" t="s">
        <v>20558</v>
      </c>
    </row>
    <row r="5183" spans="1:6" ht="15" customHeight="1">
      <c r="A5183" s="447">
        <v>96113</v>
      </c>
      <c r="B5183" s="448" t="s">
        <v>20561</v>
      </c>
      <c r="C5183" s="449" t="s">
        <v>2573</v>
      </c>
      <c r="D5183" s="450">
        <v>21.190000000000005</v>
      </c>
      <c r="E5183" s="450">
        <v>13.83</v>
      </c>
      <c r="F5183" s="450" t="s">
        <v>17736</v>
      </c>
    </row>
    <row r="5184" spans="1:6" ht="15" customHeight="1">
      <c r="A5184" s="447">
        <v>96120</v>
      </c>
      <c r="B5184" s="448" t="s">
        <v>20563</v>
      </c>
      <c r="C5184" s="449" t="s">
        <v>2572</v>
      </c>
      <c r="D5184" s="450">
        <v>1.7000000000000002</v>
      </c>
      <c r="E5184" s="450">
        <v>1</v>
      </c>
      <c r="F5184" s="450" t="s">
        <v>13610</v>
      </c>
    </row>
    <row r="5185" spans="1:6" ht="15" customHeight="1">
      <c r="A5185" s="447">
        <v>99054</v>
      </c>
      <c r="B5185" s="448" t="s">
        <v>20565</v>
      </c>
      <c r="C5185" s="449" t="s">
        <v>2573</v>
      </c>
      <c r="D5185" s="450">
        <v>24.749999999999996</v>
      </c>
      <c r="E5185" s="450">
        <v>23.51</v>
      </c>
      <c r="F5185" s="450" t="s">
        <v>20566</v>
      </c>
    </row>
    <row r="5186" spans="1:6">
      <c r="A5186" s="442"/>
      <c r="B5186" s="446" t="s">
        <v>2897</v>
      </c>
      <c r="C5186" s="444"/>
      <c r="D5186" s="445" t="s">
        <v>2587</v>
      </c>
      <c r="E5186" s="445" t="s">
        <v>2587</v>
      </c>
      <c r="F5186" s="445"/>
    </row>
    <row r="5187" spans="1:6" ht="30" customHeight="1">
      <c r="A5187" s="447">
        <v>96111</v>
      </c>
      <c r="B5187" s="448" t="s">
        <v>20570</v>
      </c>
      <c r="C5187" s="449" t="s">
        <v>2573</v>
      </c>
      <c r="D5187" s="450">
        <v>28.35</v>
      </c>
      <c r="E5187" s="450">
        <v>8.61</v>
      </c>
      <c r="F5187" s="450" t="s">
        <v>20571</v>
      </c>
    </row>
    <row r="5188" spans="1:6" ht="30" customHeight="1">
      <c r="A5188" s="447">
        <v>96116</v>
      </c>
      <c r="B5188" s="448" t="s">
        <v>20572</v>
      </c>
      <c r="C5188" s="449" t="s">
        <v>2573</v>
      </c>
      <c r="D5188" s="450">
        <v>32.33</v>
      </c>
      <c r="E5188" s="450">
        <v>7.59</v>
      </c>
      <c r="F5188" s="450" t="s">
        <v>12754</v>
      </c>
    </row>
    <row r="5189" spans="1:6" ht="15" customHeight="1">
      <c r="A5189" s="447">
        <v>96121</v>
      </c>
      <c r="B5189" s="448" t="s">
        <v>20573</v>
      </c>
      <c r="C5189" s="449" t="s">
        <v>2572</v>
      </c>
      <c r="D5189" s="450">
        <v>5.56</v>
      </c>
      <c r="E5189" s="450">
        <v>2.2400000000000002</v>
      </c>
      <c r="F5189" s="450" t="s">
        <v>12206</v>
      </c>
    </row>
    <row r="5190" spans="1:6" ht="30" customHeight="1">
      <c r="A5190" s="447">
        <v>96485</v>
      </c>
      <c r="B5190" s="448" t="s">
        <v>20574</v>
      </c>
      <c r="C5190" s="449" t="s">
        <v>2573</v>
      </c>
      <c r="D5190" s="450">
        <v>33.21</v>
      </c>
      <c r="E5190" s="450">
        <v>8.6</v>
      </c>
      <c r="F5190" s="450" t="s">
        <v>20575</v>
      </c>
    </row>
    <row r="5191" spans="1:6" ht="30" customHeight="1">
      <c r="A5191" s="447">
        <v>96486</v>
      </c>
      <c r="B5191" s="448" t="s">
        <v>20576</v>
      </c>
      <c r="C5191" s="449" t="s">
        <v>2573</v>
      </c>
      <c r="D5191" s="450">
        <v>37.47</v>
      </c>
      <c r="E5191" s="450">
        <v>7.58</v>
      </c>
      <c r="F5191" s="450" t="s">
        <v>20577</v>
      </c>
    </row>
    <row r="5192" spans="1:6">
      <c r="A5192" s="442"/>
      <c r="B5192" s="538" t="s">
        <v>20991</v>
      </c>
      <c r="C5192" s="444"/>
      <c r="D5192" s="445" t="s">
        <v>2587</v>
      </c>
      <c r="E5192" s="445" t="s">
        <v>2587</v>
      </c>
      <c r="F5192" s="445"/>
    </row>
    <row r="5193" spans="1:6" ht="30" customHeight="1">
      <c r="A5193" s="447">
        <v>96110</v>
      </c>
      <c r="B5193" s="448" t="s">
        <v>20559</v>
      </c>
      <c r="C5193" s="449" t="s">
        <v>2573</v>
      </c>
      <c r="D5193" s="450">
        <v>46.089999999999996</v>
      </c>
      <c r="E5193" s="450">
        <v>12.17</v>
      </c>
      <c r="F5193" s="450" t="s">
        <v>20560</v>
      </c>
    </row>
    <row r="5194" spans="1:6" ht="30" customHeight="1">
      <c r="A5194" s="447">
        <v>96114</v>
      </c>
      <c r="B5194" s="448" t="s">
        <v>20562</v>
      </c>
      <c r="C5194" s="449" t="s">
        <v>2573</v>
      </c>
      <c r="D5194" s="450">
        <v>49.349999999999994</v>
      </c>
      <c r="E5194" s="450">
        <v>9.66</v>
      </c>
      <c r="F5194" s="450" t="s">
        <v>19950</v>
      </c>
    </row>
    <row r="5195" spans="1:6" ht="30" customHeight="1">
      <c r="A5195" s="447">
        <v>96123</v>
      </c>
      <c r="B5195" s="448" t="s">
        <v>20564</v>
      </c>
      <c r="C5195" s="449" t="s">
        <v>2572</v>
      </c>
      <c r="D5195" s="450">
        <v>18.38</v>
      </c>
      <c r="E5195" s="450">
        <v>5.59</v>
      </c>
      <c r="F5195" s="450" t="s">
        <v>16032</v>
      </c>
    </row>
    <row r="5196" spans="1:6">
      <c r="A5196" s="442"/>
      <c r="B5196" s="446" t="s">
        <v>2898</v>
      </c>
      <c r="C5196" s="444"/>
      <c r="D5196" s="445" t="s">
        <v>2587</v>
      </c>
      <c r="E5196" s="445" t="s">
        <v>2587</v>
      </c>
      <c r="F5196" s="445"/>
    </row>
    <row r="5197" spans="1:6">
      <c r="A5197" s="442"/>
      <c r="B5197" s="446" t="s">
        <v>2899</v>
      </c>
      <c r="C5197" s="444"/>
      <c r="D5197" s="445" t="s">
        <v>2587</v>
      </c>
      <c r="E5197" s="445" t="s">
        <v>2587</v>
      </c>
      <c r="F5197" s="445"/>
    </row>
    <row r="5198" spans="1:6">
      <c r="A5198" s="442"/>
      <c r="B5198" s="446" t="s">
        <v>104</v>
      </c>
      <c r="C5198" s="444"/>
      <c r="D5198" s="445" t="s">
        <v>2587</v>
      </c>
      <c r="E5198" s="445" t="s">
        <v>2587</v>
      </c>
      <c r="F5198" s="445"/>
    </row>
    <row r="5199" spans="1:6" ht="45" customHeight="1">
      <c r="A5199" s="447">
        <v>72198</v>
      </c>
      <c r="B5199" s="448" t="s">
        <v>5501</v>
      </c>
      <c r="C5199" s="449" t="s">
        <v>2573</v>
      </c>
      <c r="D5199" s="450">
        <v>64.16</v>
      </c>
      <c r="E5199" s="450">
        <v>44.59</v>
      </c>
      <c r="F5199" s="450" t="s">
        <v>20578</v>
      </c>
    </row>
    <row r="5200" spans="1:6" ht="15" customHeight="1">
      <c r="A5200" s="447" t="s">
        <v>2900</v>
      </c>
      <c r="B5200" s="448" t="s">
        <v>5502</v>
      </c>
      <c r="C5200" s="449" t="s">
        <v>2573</v>
      </c>
      <c r="D5200" s="450">
        <v>42.61</v>
      </c>
      <c r="E5200" s="450">
        <v>16.850000000000001</v>
      </c>
      <c r="F5200" s="450" t="s">
        <v>20579</v>
      </c>
    </row>
    <row r="5201" spans="1:6">
      <c r="A5201" s="442"/>
      <c r="B5201" s="443" t="s">
        <v>2901</v>
      </c>
      <c r="C5201" s="444"/>
      <c r="D5201" s="445" t="s">
        <v>2587</v>
      </c>
      <c r="E5201" s="445" t="s">
        <v>2587</v>
      </c>
      <c r="F5201" s="445"/>
    </row>
    <row r="5202" spans="1:6">
      <c r="A5202" s="442"/>
      <c r="B5202" s="446" t="s">
        <v>105</v>
      </c>
      <c r="C5202" s="444"/>
      <c r="D5202" s="445" t="s">
        <v>2587</v>
      </c>
      <c r="E5202" s="445" t="s">
        <v>2587</v>
      </c>
      <c r="F5202" s="445"/>
    </row>
    <row r="5203" spans="1:6" ht="30" customHeight="1">
      <c r="A5203" s="447">
        <v>97643</v>
      </c>
      <c r="B5203" s="448" t="s">
        <v>20808</v>
      </c>
      <c r="C5203" s="449" t="s">
        <v>2573</v>
      </c>
      <c r="D5203" s="450">
        <v>5.3500000000000014</v>
      </c>
      <c r="E5203" s="450">
        <v>13.66</v>
      </c>
      <c r="F5203" s="450" t="s">
        <v>14679</v>
      </c>
    </row>
    <row r="5204" spans="1:6" ht="30" customHeight="1">
      <c r="A5204" s="447">
        <v>72192</v>
      </c>
      <c r="B5204" s="448" t="s">
        <v>5504</v>
      </c>
      <c r="C5204" s="449" t="s">
        <v>2573</v>
      </c>
      <c r="D5204" s="450">
        <v>7.759999999999998</v>
      </c>
      <c r="E5204" s="450">
        <v>12.55</v>
      </c>
      <c r="F5204" s="450" t="s">
        <v>19264</v>
      </c>
    </row>
    <row r="5205" spans="1:6" ht="30" customHeight="1">
      <c r="A5205" s="447">
        <v>72193</v>
      </c>
      <c r="B5205" s="448" t="s">
        <v>5184</v>
      </c>
      <c r="C5205" s="449" t="s">
        <v>2573</v>
      </c>
      <c r="D5205" s="450">
        <v>18.39</v>
      </c>
      <c r="E5205" s="450">
        <v>37.46</v>
      </c>
      <c r="F5205" s="450" t="s">
        <v>20299</v>
      </c>
    </row>
    <row r="5206" spans="1:6" ht="15" customHeight="1">
      <c r="A5206" s="447">
        <v>84117</v>
      </c>
      <c r="B5206" s="448" t="s">
        <v>5185</v>
      </c>
      <c r="C5206" s="449" t="s">
        <v>2573</v>
      </c>
      <c r="D5206" s="450">
        <v>5.9</v>
      </c>
      <c r="E5206" s="450">
        <v>14.63</v>
      </c>
      <c r="F5206" s="450" t="s">
        <v>14463</v>
      </c>
    </row>
    <row r="5207" spans="1:6" ht="15" customHeight="1">
      <c r="A5207" s="447">
        <v>84120</v>
      </c>
      <c r="B5207" s="448" t="s">
        <v>5186</v>
      </c>
      <c r="C5207" s="449" t="s">
        <v>2573</v>
      </c>
      <c r="D5207" s="450">
        <v>7.61</v>
      </c>
      <c r="E5207" s="450">
        <v>4.4400000000000004</v>
      </c>
      <c r="F5207" s="450" t="s">
        <v>13554</v>
      </c>
    </row>
    <row r="5208" spans="1:6" ht="30" customHeight="1">
      <c r="A5208" s="447">
        <v>84663</v>
      </c>
      <c r="B5208" s="448" t="s">
        <v>5187</v>
      </c>
      <c r="C5208" s="449" t="s">
        <v>2573</v>
      </c>
      <c r="D5208" s="450">
        <v>10.48</v>
      </c>
      <c r="E5208" s="450">
        <v>10.89</v>
      </c>
      <c r="F5208" s="450" t="s">
        <v>20297</v>
      </c>
    </row>
    <row r="5209" spans="1:6" ht="15" customHeight="1">
      <c r="A5209" s="447">
        <v>84084</v>
      </c>
      <c r="B5209" s="448" t="s">
        <v>3286</v>
      </c>
      <c r="C5209" s="449" t="s">
        <v>2573</v>
      </c>
      <c r="D5209" s="450">
        <v>2.0600000000000005</v>
      </c>
      <c r="E5209" s="450">
        <v>4.6399999999999997</v>
      </c>
      <c r="F5209" s="450" t="s">
        <v>15829</v>
      </c>
    </row>
    <row r="5210" spans="1:6">
      <c r="A5210" s="442"/>
      <c r="B5210" s="446" t="s">
        <v>106</v>
      </c>
      <c r="C5210" s="444"/>
      <c r="D5210" s="445" t="s">
        <v>2587</v>
      </c>
      <c r="E5210" s="445" t="s">
        <v>2587</v>
      </c>
      <c r="F5210" s="445"/>
    </row>
    <row r="5211" spans="1:6" ht="60" customHeight="1">
      <c r="A5211" s="447">
        <v>94438</v>
      </c>
      <c r="B5211" s="448" t="s">
        <v>5188</v>
      </c>
      <c r="C5211" s="449" t="s">
        <v>2573</v>
      </c>
      <c r="D5211" s="450">
        <v>18.87</v>
      </c>
      <c r="E5211" s="450">
        <v>12.64</v>
      </c>
      <c r="F5211" s="450" t="s">
        <v>19274</v>
      </c>
    </row>
    <row r="5212" spans="1:6" ht="60" customHeight="1">
      <c r="A5212" s="447">
        <v>94439</v>
      </c>
      <c r="B5212" s="448" t="s">
        <v>20429</v>
      </c>
      <c r="C5212" s="449" t="s">
        <v>2573</v>
      </c>
      <c r="D5212" s="450">
        <v>21.449999999999996</v>
      </c>
      <c r="E5212" s="450">
        <v>13.63</v>
      </c>
      <c r="F5212" s="450" t="s">
        <v>15024</v>
      </c>
    </row>
    <row r="5213" spans="1:6" ht="60" customHeight="1">
      <c r="A5213" s="447">
        <v>94782</v>
      </c>
      <c r="B5213" s="448" t="s">
        <v>5189</v>
      </c>
      <c r="C5213" s="449" t="s">
        <v>2573</v>
      </c>
      <c r="D5213" s="450">
        <v>21.61</v>
      </c>
      <c r="E5213" s="450">
        <v>12.74</v>
      </c>
      <c r="F5213" s="450" t="s">
        <v>20431</v>
      </c>
    </row>
    <row r="5214" spans="1:6" ht="45" customHeight="1">
      <c r="A5214" s="447">
        <v>94779</v>
      </c>
      <c r="B5214" s="448" t="s">
        <v>5190</v>
      </c>
      <c r="C5214" s="449" t="s">
        <v>2573</v>
      </c>
      <c r="D5214" s="450">
        <v>18.759999999999998</v>
      </c>
      <c r="E5214" s="450">
        <v>11.63</v>
      </c>
      <c r="F5214" s="450" t="s">
        <v>20430</v>
      </c>
    </row>
    <row r="5215" spans="1:6" ht="45" customHeight="1">
      <c r="A5215" s="447">
        <v>87620</v>
      </c>
      <c r="B5215" s="448" t="s">
        <v>5191</v>
      </c>
      <c r="C5215" s="449" t="s">
        <v>2573</v>
      </c>
      <c r="D5215" s="450">
        <v>14.8</v>
      </c>
      <c r="E5215" s="450">
        <v>8.2899999999999991</v>
      </c>
      <c r="F5215" s="450" t="s">
        <v>20376</v>
      </c>
    </row>
    <row r="5216" spans="1:6" ht="30" customHeight="1">
      <c r="A5216" s="447">
        <v>87622</v>
      </c>
      <c r="B5216" s="448" t="s">
        <v>5192</v>
      </c>
      <c r="C5216" s="449" t="s">
        <v>2573</v>
      </c>
      <c r="D5216" s="450">
        <v>15.689999999999998</v>
      </c>
      <c r="E5216" s="450">
        <v>10.55</v>
      </c>
      <c r="F5216" s="450" t="s">
        <v>15117</v>
      </c>
    </row>
    <row r="5217" spans="1:6" ht="45" customHeight="1">
      <c r="A5217" s="447">
        <v>87630</v>
      </c>
      <c r="B5217" s="448" t="s">
        <v>5193</v>
      </c>
      <c r="C5217" s="449" t="s">
        <v>2573</v>
      </c>
      <c r="D5217" s="450">
        <v>18.75</v>
      </c>
      <c r="E5217" s="450">
        <v>9.8800000000000008</v>
      </c>
      <c r="F5217" s="450" t="s">
        <v>20379</v>
      </c>
    </row>
    <row r="5218" spans="1:6" ht="30" customHeight="1">
      <c r="A5218" s="447">
        <v>87632</v>
      </c>
      <c r="B5218" s="448" t="s">
        <v>5194</v>
      </c>
      <c r="C5218" s="449" t="s">
        <v>2573</v>
      </c>
      <c r="D5218" s="450">
        <v>19.97</v>
      </c>
      <c r="E5218" s="450">
        <v>13.04</v>
      </c>
      <c r="F5218" s="450" t="s">
        <v>16162</v>
      </c>
    </row>
    <row r="5219" spans="1:6" ht="45" customHeight="1">
      <c r="A5219" s="447">
        <v>87640</v>
      </c>
      <c r="B5219" s="448" t="s">
        <v>5195</v>
      </c>
      <c r="C5219" s="449" t="s">
        <v>2573</v>
      </c>
      <c r="D5219" s="450">
        <v>21.970000000000006</v>
      </c>
      <c r="E5219" s="450">
        <v>11.12</v>
      </c>
      <c r="F5219" s="450" t="s">
        <v>20381</v>
      </c>
    </row>
    <row r="5220" spans="1:6" ht="30" customHeight="1">
      <c r="A5220" s="447">
        <v>87642</v>
      </c>
      <c r="B5220" s="448" t="s">
        <v>5196</v>
      </c>
      <c r="C5220" s="449" t="s">
        <v>2573</v>
      </c>
      <c r="D5220" s="450">
        <v>23.509999999999998</v>
      </c>
      <c r="E5220" s="450">
        <v>14.97</v>
      </c>
      <c r="F5220" s="450" t="s">
        <v>18174</v>
      </c>
    </row>
    <row r="5221" spans="1:6" ht="45" customHeight="1">
      <c r="A5221" s="447">
        <v>87680</v>
      </c>
      <c r="B5221" s="448" t="s">
        <v>5197</v>
      </c>
      <c r="C5221" s="449" t="s">
        <v>2573</v>
      </c>
      <c r="D5221" s="450">
        <v>18.13</v>
      </c>
      <c r="E5221" s="450">
        <v>9.59</v>
      </c>
      <c r="F5221" s="450" t="s">
        <v>16807</v>
      </c>
    </row>
    <row r="5222" spans="1:6" ht="30" customHeight="1">
      <c r="A5222" s="447">
        <v>87682</v>
      </c>
      <c r="B5222" s="448" t="s">
        <v>5198</v>
      </c>
      <c r="C5222" s="449" t="s">
        <v>2573</v>
      </c>
      <c r="D5222" s="450">
        <v>19.670000000000002</v>
      </c>
      <c r="E5222" s="450">
        <v>13.44</v>
      </c>
      <c r="F5222" s="450" t="s">
        <v>20384</v>
      </c>
    </row>
    <row r="5223" spans="1:6" ht="45" customHeight="1">
      <c r="A5223" s="447">
        <v>87690</v>
      </c>
      <c r="B5223" s="448" t="s">
        <v>5199</v>
      </c>
      <c r="C5223" s="449" t="s">
        <v>2573</v>
      </c>
      <c r="D5223" s="450">
        <v>20.910000000000004</v>
      </c>
      <c r="E5223" s="450">
        <v>11.37</v>
      </c>
      <c r="F5223" s="450" t="s">
        <v>20387</v>
      </c>
    </row>
    <row r="5224" spans="1:6" ht="30" customHeight="1">
      <c r="A5224" s="447">
        <v>87692</v>
      </c>
      <c r="B5224" s="448" t="s">
        <v>5200</v>
      </c>
      <c r="C5224" s="449" t="s">
        <v>2573</v>
      </c>
      <c r="D5224" s="450">
        <v>22.660000000000004</v>
      </c>
      <c r="E5224" s="450">
        <v>15.79</v>
      </c>
      <c r="F5224" s="450" t="s">
        <v>14627</v>
      </c>
    </row>
    <row r="5225" spans="1:6" ht="45" customHeight="1">
      <c r="A5225" s="447">
        <v>87700</v>
      </c>
      <c r="B5225" s="448" t="s">
        <v>5201</v>
      </c>
      <c r="C5225" s="449" t="s">
        <v>2573</v>
      </c>
      <c r="D5225" s="450">
        <v>22.689999999999998</v>
      </c>
      <c r="E5225" s="450">
        <v>12.14</v>
      </c>
      <c r="F5225" s="450" t="s">
        <v>13377</v>
      </c>
    </row>
    <row r="5226" spans="1:6" ht="30" customHeight="1">
      <c r="A5226" s="447">
        <v>87702</v>
      </c>
      <c r="B5226" s="448" t="s">
        <v>5202</v>
      </c>
      <c r="C5226" s="449" t="s">
        <v>2573</v>
      </c>
      <c r="D5226" s="450">
        <v>24.57</v>
      </c>
      <c r="E5226" s="450">
        <v>16.97</v>
      </c>
      <c r="F5226" s="450" t="s">
        <v>20390</v>
      </c>
    </row>
    <row r="5227" spans="1:6" ht="45" customHeight="1">
      <c r="A5227" s="447">
        <v>87735</v>
      </c>
      <c r="B5227" s="448" t="s">
        <v>5203</v>
      </c>
      <c r="C5227" s="449" t="s">
        <v>2573</v>
      </c>
      <c r="D5227" s="450">
        <v>17.160000000000004</v>
      </c>
      <c r="E5227" s="450">
        <v>14.9</v>
      </c>
      <c r="F5227" s="450" t="s">
        <v>20393</v>
      </c>
    </row>
    <row r="5228" spans="1:6" ht="30" customHeight="1">
      <c r="A5228" s="447">
        <v>87737</v>
      </c>
      <c r="B5228" s="448" t="s">
        <v>5204</v>
      </c>
      <c r="C5228" s="449" t="s">
        <v>2573</v>
      </c>
      <c r="D5228" s="450">
        <v>18.05</v>
      </c>
      <c r="E5228" s="450">
        <v>17.16</v>
      </c>
      <c r="F5228" s="450" t="s">
        <v>19395</v>
      </c>
    </row>
    <row r="5229" spans="1:6" ht="45" customHeight="1">
      <c r="A5229" s="447">
        <v>87745</v>
      </c>
      <c r="B5229" s="448" t="s">
        <v>5205</v>
      </c>
      <c r="C5229" s="449" t="s">
        <v>2573</v>
      </c>
      <c r="D5229" s="450">
        <v>21.12</v>
      </c>
      <c r="E5229" s="450">
        <v>16.48</v>
      </c>
      <c r="F5229" s="450" t="s">
        <v>20395</v>
      </c>
    </row>
    <row r="5230" spans="1:6" ht="30" customHeight="1">
      <c r="A5230" s="447">
        <v>87747</v>
      </c>
      <c r="B5230" s="448" t="s">
        <v>4468</v>
      </c>
      <c r="C5230" s="449" t="s">
        <v>2573</v>
      </c>
      <c r="D5230" s="450">
        <v>22.339999999999996</v>
      </c>
      <c r="E5230" s="450">
        <v>19.64</v>
      </c>
      <c r="F5230" s="450" t="s">
        <v>20396</v>
      </c>
    </row>
    <row r="5231" spans="1:6" ht="45" customHeight="1">
      <c r="A5231" s="447">
        <v>87755</v>
      </c>
      <c r="B5231" s="448" t="s">
        <v>4469</v>
      </c>
      <c r="C5231" s="449" t="s">
        <v>2573</v>
      </c>
      <c r="D5231" s="450">
        <v>18.25</v>
      </c>
      <c r="E5231" s="450">
        <v>17.18</v>
      </c>
      <c r="F5231" s="450" t="s">
        <v>20399</v>
      </c>
    </row>
    <row r="5232" spans="1:6" ht="30" customHeight="1">
      <c r="A5232" s="447">
        <v>87757</v>
      </c>
      <c r="B5232" s="448" t="s">
        <v>4470</v>
      </c>
      <c r="C5232" s="449" t="s">
        <v>2573</v>
      </c>
      <c r="D5232" s="450">
        <v>19.450000000000003</v>
      </c>
      <c r="E5232" s="450">
        <v>20.36</v>
      </c>
      <c r="F5232" s="450" t="s">
        <v>20400</v>
      </c>
    </row>
    <row r="5233" spans="1:6" ht="45" customHeight="1">
      <c r="A5233" s="447">
        <v>87765</v>
      </c>
      <c r="B5233" s="448" t="s">
        <v>4471</v>
      </c>
      <c r="C5233" s="449" t="s">
        <v>2573</v>
      </c>
      <c r="D5233" s="450">
        <v>21.490000000000002</v>
      </c>
      <c r="E5233" s="450">
        <v>18.399999999999999</v>
      </c>
      <c r="F5233" s="450" t="s">
        <v>20403</v>
      </c>
    </row>
    <row r="5234" spans="1:6" ht="30" customHeight="1">
      <c r="A5234" s="447">
        <v>87767</v>
      </c>
      <c r="B5234" s="448" t="s">
        <v>4472</v>
      </c>
      <c r="C5234" s="449" t="s">
        <v>2573</v>
      </c>
      <c r="D5234" s="450">
        <v>23.040000000000003</v>
      </c>
      <c r="E5234" s="450">
        <v>22.24</v>
      </c>
      <c r="F5234" s="450" t="s">
        <v>20404</v>
      </c>
    </row>
    <row r="5235" spans="1:6">
      <c r="A5235" s="442"/>
      <c r="B5235" s="446" t="s">
        <v>107</v>
      </c>
      <c r="C5235" s="444"/>
      <c r="D5235" s="445" t="s">
        <v>2587</v>
      </c>
      <c r="E5235" s="445" t="s">
        <v>2587</v>
      </c>
      <c r="F5235" s="445"/>
    </row>
    <row r="5236" spans="1:6" ht="30" customHeight="1">
      <c r="A5236" s="447">
        <v>87623</v>
      </c>
      <c r="B5236" s="448" t="s">
        <v>4473</v>
      </c>
      <c r="C5236" s="449" t="s">
        <v>2573</v>
      </c>
      <c r="D5236" s="450">
        <v>42.48</v>
      </c>
      <c r="E5236" s="450">
        <v>7.96</v>
      </c>
      <c r="F5236" s="450" t="s">
        <v>20377</v>
      </c>
    </row>
    <row r="5237" spans="1:6" ht="30" customHeight="1">
      <c r="A5237" s="447">
        <v>87624</v>
      </c>
      <c r="B5237" s="448" t="s">
        <v>4474</v>
      </c>
      <c r="C5237" s="449" t="s">
        <v>2573</v>
      </c>
      <c r="D5237" s="450">
        <v>44.5</v>
      </c>
      <c r="E5237" s="450">
        <v>11.66</v>
      </c>
      <c r="F5237" s="450" t="s">
        <v>20378</v>
      </c>
    </row>
    <row r="5238" spans="1:6" ht="30" customHeight="1">
      <c r="A5238" s="447">
        <v>87633</v>
      </c>
      <c r="B5238" s="448" t="s">
        <v>4475</v>
      </c>
      <c r="C5238" s="449" t="s">
        <v>2573</v>
      </c>
      <c r="D5238" s="450">
        <v>57.19</v>
      </c>
      <c r="E5238" s="450">
        <v>9.4700000000000006</v>
      </c>
      <c r="F5238" s="450" t="s">
        <v>20380</v>
      </c>
    </row>
    <row r="5239" spans="1:6" ht="30" customHeight="1">
      <c r="A5239" s="447">
        <v>87634</v>
      </c>
      <c r="B5239" s="448" t="s">
        <v>4476</v>
      </c>
      <c r="C5239" s="449" t="s">
        <v>2573</v>
      </c>
      <c r="D5239" s="450">
        <v>60.01</v>
      </c>
      <c r="E5239" s="450">
        <v>14.6</v>
      </c>
      <c r="F5239" s="450" t="s">
        <v>19783</v>
      </c>
    </row>
    <row r="5240" spans="1:6" ht="30" customHeight="1">
      <c r="A5240" s="447">
        <v>87643</v>
      </c>
      <c r="B5240" s="448" t="s">
        <v>4477</v>
      </c>
      <c r="C5240" s="449" t="s">
        <v>2573</v>
      </c>
      <c r="D5240" s="450">
        <v>69.239999999999995</v>
      </c>
      <c r="E5240" s="450">
        <v>10.61</v>
      </c>
      <c r="F5240" s="450" t="s">
        <v>20382</v>
      </c>
    </row>
    <row r="5241" spans="1:6" ht="30" customHeight="1">
      <c r="A5241" s="447">
        <v>87644</v>
      </c>
      <c r="B5241" s="448" t="s">
        <v>4478</v>
      </c>
      <c r="C5241" s="449" t="s">
        <v>2573</v>
      </c>
      <c r="D5241" s="450">
        <v>72.72</v>
      </c>
      <c r="E5241" s="450">
        <v>16.91</v>
      </c>
      <c r="F5241" s="450" t="s">
        <v>20383</v>
      </c>
    </row>
    <row r="5242" spans="1:6" ht="30" customHeight="1">
      <c r="A5242" s="447">
        <v>87683</v>
      </c>
      <c r="B5242" s="448" t="s">
        <v>4479</v>
      </c>
      <c r="C5242" s="449" t="s">
        <v>2573</v>
      </c>
      <c r="D5242" s="450">
        <v>65.400000000000006</v>
      </c>
      <c r="E5242" s="450">
        <v>9.08</v>
      </c>
      <c r="F5242" s="450" t="s">
        <v>20385</v>
      </c>
    </row>
    <row r="5243" spans="1:6" ht="30" customHeight="1">
      <c r="A5243" s="447">
        <v>87684</v>
      </c>
      <c r="B5243" s="448" t="s">
        <v>4480</v>
      </c>
      <c r="C5243" s="449" t="s">
        <v>2573</v>
      </c>
      <c r="D5243" s="450">
        <v>68.88000000000001</v>
      </c>
      <c r="E5243" s="450">
        <v>15.38</v>
      </c>
      <c r="F5243" s="450" t="s">
        <v>20386</v>
      </c>
    </row>
    <row r="5244" spans="1:6" ht="30" customHeight="1">
      <c r="A5244" s="447">
        <v>87693</v>
      </c>
      <c r="B5244" s="448" t="s">
        <v>4481</v>
      </c>
      <c r="C5244" s="449" t="s">
        <v>2573</v>
      </c>
      <c r="D5244" s="450">
        <v>75.06</v>
      </c>
      <c r="E5244" s="450">
        <v>10.78</v>
      </c>
      <c r="F5244" s="450" t="s">
        <v>20388</v>
      </c>
    </row>
    <row r="5245" spans="1:6" ht="30" customHeight="1">
      <c r="A5245" s="447">
        <v>87694</v>
      </c>
      <c r="B5245" s="448" t="s">
        <v>4482</v>
      </c>
      <c r="C5245" s="449" t="s">
        <v>2573</v>
      </c>
      <c r="D5245" s="450">
        <v>79.03</v>
      </c>
      <c r="E5245" s="450">
        <v>18</v>
      </c>
      <c r="F5245" s="450" t="s">
        <v>20389</v>
      </c>
    </row>
    <row r="5246" spans="1:6" ht="30" customHeight="1">
      <c r="A5246" s="447">
        <v>87703</v>
      </c>
      <c r="B5246" s="448" t="s">
        <v>4483</v>
      </c>
      <c r="C5246" s="449" t="s">
        <v>2573</v>
      </c>
      <c r="D5246" s="450">
        <v>81.64</v>
      </c>
      <c r="E5246" s="450">
        <v>11.5</v>
      </c>
      <c r="F5246" s="450" t="s">
        <v>20391</v>
      </c>
    </row>
    <row r="5247" spans="1:6" ht="30" customHeight="1">
      <c r="A5247" s="447">
        <v>87704</v>
      </c>
      <c r="B5247" s="448" t="s">
        <v>4484</v>
      </c>
      <c r="C5247" s="449" t="s">
        <v>2573</v>
      </c>
      <c r="D5247" s="450">
        <v>85.96</v>
      </c>
      <c r="E5247" s="450">
        <v>19.37</v>
      </c>
      <c r="F5247" s="450" t="s">
        <v>20392</v>
      </c>
    </row>
    <row r="5248" spans="1:6" ht="30" customHeight="1">
      <c r="A5248" s="447">
        <v>87738</v>
      </c>
      <c r="B5248" s="448" t="s">
        <v>4485</v>
      </c>
      <c r="C5248" s="449" t="s">
        <v>2573</v>
      </c>
      <c r="D5248" s="450">
        <v>44.839999999999996</v>
      </c>
      <c r="E5248" s="450">
        <v>14.57</v>
      </c>
      <c r="F5248" s="450" t="s">
        <v>20394</v>
      </c>
    </row>
    <row r="5249" spans="1:6" ht="30" customHeight="1">
      <c r="A5249" s="447">
        <v>87739</v>
      </c>
      <c r="B5249" s="448" t="s">
        <v>4486</v>
      </c>
      <c r="C5249" s="449" t="s">
        <v>2573</v>
      </c>
      <c r="D5249" s="450">
        <v>46.86999999999999</v>
      </c>
      <c r="E5249" s="450">
        <v>18.260000000000002</v>
      </c>
      <c r="F5249" s="450" t="s">
        <v>20067</v>
      </c>
    </row>
    <row r="5250" spans="1:6" ht="30" customHeight="1">
      <c r="A5250" s="447">
        <v>87748</v>
      </c>
      <c r="B5250" s="448" t="s">
        <v>4487</v>
      </c>
      <c r="C5250" s="449" t="s">
        <v>2573</v>
      </c>
      <c r="D5250" s="450">
        <v>59.559999999999995</v>
      </c>
      <c r="E5250" s="450">
        <v>16.07</v>
      </c>
      <c r="F5250" s="450" t="s">
        <v>20397</v>
      </c>
    </row>
    <row r="5251" spans="1:6" ht="30" customHeight="1">
      <c r="A5251" s="447">
        <v>87749</v>
      </c>
      <c r="B5251" s="448" t="s">
        <v>4488</v>
      </c>
      <c r="C5251" s="449" t="s">
        <v>2573</v>
      </c>
      <c r="D5251" s="450">
        <v>62.39</v>
      </c>
      <c r="E5251" s="450">
        <v>21.19</v>
      </c>
      <c r="F5251" s="450" t="s">
        <v>20398</v>
      </c>
    </row>
    <row r="5252" spans="1:6" ht="30" customHeight="1">
      <c r="A5252" s="447">
        <v>87758</v>
      </c>
      <c r="B5252" s="448" t="s">
        <v>4489</v>
      </c>
      <c r="C5252" s="449" t="s">
        <v>2573</v>
      </c>
      <c r="D5252" s="450">
        <v>56.709999999999994</v>
      </c>
      <c r="E5252" s="450">
        <v>16.75</v>
      </c>
      <c r="F5252" s="450" t="s">
        <v>20401</v>
      </c>
    </row>
    <row r="5253" spans="1:6" ht="30" customHeight="1">
      <c r="A5253" s="447">
        <v>87759</v>
      </c>
      <c r="B5253" s="448" t="s">
        <v>4490</v>
      </c>
      <c r="C5253" s="449" t="s">
        <v>2573</v>
      </c>
      <c r="D5253" s="450">
        <v>59.539999999999992</v>
      </c>
      <c r="E5253" s="450">
        <v>21.87</v>
      </c>
      <c r="F5253" s="450" t="s">
        <v>20402</v>
      </c>
    </row>
    <row r="5254" spans="1:6" ht="30" customHeight="1">
      <c r="A5254" s="447">
        <v>87768</v>
      </c>
      <c r="B5254" s="448" t="s">
        <v>5225</v>
      </c>
      <c r="C5254" s="449" t="s">
        <v>2573</v>
      </c>
      <c r="D5254" s="450">
        <v>68.77000000000001</v>
      </c>
      <c r="E5254" s="450">
        <v>17.88</v>
      </c>
      <c r="F5254" s="450" t="s">
        <v>20405</v>
      </c>
    </row>
    <row r="5255" spans="1:6" ht="30" customHeight="1">
      <c r="A5255" s="447">
        <v>87769</v>
      </c>
      <c r="B5255" s="448" t="s">
        <v>5226</v>
      </c>
      <c r="C5255" s="449" t="s">
        <v>2573</v>
      </c>
      <c r="D5255" s="450">
        <v>72.25</v>
      </c>
      <c r="E5255" s="450">
        <v>24.18</v>
      </c>
      <c r="F5255" s="450" t="s">
        <v>20406</v>
      </c>
    </row>
    <row r="5256" spans="1:6">
      <c r="A5256" s="442"/>
      <c r="B5256" s="446" t="s">
        <v>108</v>
      </c>
      <c r="C5256" s="444"/>
      <c r="D5256" s="445" t="s">
        <v>2587</v>
      </c>
      <c r="E5256" s="445" t="s">
        <v>2587</v>
      </c>
      <c r="F5256" s="445"/>
    </row>
    <row r="5257" spans="1:6" ht="30" customHeight="1">
      <c r="A5257" s="447">
        <v>88470</v>
      </c>
      <c r="B5257" s="448" t="s">
        <v>5227</v>
      </c>
      <c r="C5257" s="449" t="s">
        <v>2573</v>
      </c>
      <c r="D5257" s="450">
        <v>13.36</v>
      </c>
      <c r="E5257" s="450">
        <v>3.05</v>
      </c>
      <c r="F5257" s="450" t="s">
        <v>13981</v>
      </c>
    </row>
    <row r="5258" spans="1:6" ht="30" customHeight="1">
      <c r="A5258" s="447">
        <v>88471</v>
      </c>
      <c r="B5258" s="448" t="s">
        <v>5228</v>
      </c>
      <c r="C5258" s="449" t="s">
        <v>2573</v>
      </c>
      <c r="D5258" s="450">
        <v>16.46</v>
      </c>
      <c r="E5258" s="450">
        <v>3.88</v>
      </c>
      <c r="F5258" s="450" t="s">
        <v>20298</v>
      </c>
    </row>
    <row r="5259" spans="1:6" ht="30" customHeight="1">
      <c r="A5259" s="447">
        <v>88472</v>
      </c>
      <c r="B5259" s="448" t="s">
        <v>5229</v>
      </c>
      <c r="C5259" s="449" t="s">
        <v>2573</v>
      </c>
      <c r="D5259" s="450">
        <v>18.909999999999997</v>
      </c>
      <c r="E5259" s="450">
        <v>4.49</v>
      </c>
      <c r="F5259" s="450" t="s">
        <v>20407</v>
      </c>
    </row>
    <row r="5260" spans="1:6" ht="15" customHeight="1">
      <c r="A5260" s="447">
        <v>88476</v>
      </c>
      <c r="B5260" s="448" t="s">
        <v>5230</v>
      </c>
      <c r="C5260" s="449" t="s">
        <v>2573</v>
      </c>
      <c r="D5260" s="450">
        <v>11.03</v>
      </c>
      <c r="E5260" s="450">
        <v>2.2599999999999998</v>
      </c>
      <c r="F5260" s="450" t="s">
        <v>11403</v>
      </c>
    </row>
    <row r="5261" spans="1:6" ht="15" customHeight="1">
      <c r="A5261" s="447">
        <v>88477</v>
      </c>
      <c r="B5261" s="448" t="s">
        <v>5231</v>
      </c>
      <c r="C5261" s="449" t="s">
        <v>2573</v>
      </c>
      <c r="D5261" s="450">
        <v>14.919999999999998</v>
      </c>
      <c r="E5261" s="450">
        <v>3.48</v>
      </c>
      <c r="F5261" s="450" t="s">
        <v>11782</v>
      </c>
    </row>
    <row r="5262" spans="1:6" ht="15" customHeight="1">
      <c r="A5262" s="447">
        <v>88478</v>
      </c>
      <c r="B5262" s="448" t="s">
        <v>5232</v>
      </c>
      <c r="C5262" s="449" t="s">
        <v>2573</v>
      </c>
      <c r="D5262" s="450">
        <v>18.100000000000001</v>
      </c>
      <c r="E5262" s="450">
        <v>4.45</v>
      </c>
      <c r="F5262" s="450" t="s">
        <v>13107</v>
      </c>
    </row>
    <row r="5263" spans="1:6">
      <c r="A5263" s="442"/>
      <c r="B5263" s="446" t="s">
        <v>109</v>
      </c>
      <c r="C5263" s="444"/>
      <c r="D5263" s="445" t="s">
        <v>2587</v>
      </c>
      <c r="E5263" s="445" t="s">
        <v>2587</v>
      </c>
      <c r="F5263" s="445"/>
    </row>
    <row r="5264" spans="1:6" ht="45" customHeight="1">
      <c r="A5264" s="447">
        <v>90900</v>
      </c>
      <c r="B5264" s="448" t="s">
        <v>5233</v>
      </c>
      <c r="C5264" s="449" t="s">
        <v>2573</v>
      </c>
      <c r="D5264" s="450">
        <v>38.629999999999995</v>
      </c>
      <c r="E5264" s="450">
        <v>17.41</v>
      </c>
      <c r="F5264" s="450" t="s">
        <v>20408</v>
      </c>
    </row>
    <row r="5265" spans="1:6" ht="30" customHeight="1">
      <c r="A5265" s="447">
        <v>90902</v>
      </c>
      <c r="B5265" s="448" t="s">
        <v>5234</v>
      </c>
      <c r="C5265" s="449" t="s">
        <v>2573</v>
      </c>
      <c r="D5265" s="450">
        <v>40.380000000000003</v>
      </c>
      <c r="E5265" s="450">
        <v>21.83</v>
      </c>
      <c r="F5265" s="450" t="s">
        <v>11952</v>
      </c>
    </row>
    <row r="5266" spans="1:6" ht="30" customHeight="1">
      <c r="A5266" s="447">
        <v>90903</v>
      </c>
      <c r="B5266" s="448" t="s">
        <v>5235</v>
      </c>
      <c r="C5266" s="449" t="s">
        <v>2573</v>
      </c>
      <c r="D5266" s="450">
        <v>92.74</v>
      </c>
      <c r="E5266" s="450">
        <v>16.86</v>
      </c>
      <c r="F5266" s="450" t="s">
        <v>20409</v>
      </c>
    </row>
    <row r="5267" spans="1:6" ht="30" customHeight="1">
      <c r="A5267" s="447">
        <v>90904</v>
      </c>
      <c r="B5267" s="448" t="s">
        <v>5236</v>
      </c>
      <c r="C5267" s="449" t="s">
        <v>2573</v>
      </c>
      <c r="D5267" s="450">
        <v>96.72</v>
      </c>
      <c r="E5267" s="450">
        <v>24.07</v>
      </c>
      <c r="F5267" s="450" t="s">
        <v>20410</v>
      </c>
    </row>
    <row r="5268" spans="1:6" ht="45" customHeight="1">
      <c r="A5268" s="447">
        <v>90910</v>
      </c>
      <c r="B5268" s="448" t="s">
        <v>5237</v>
      </c>
      <c r="C5268" s="449" t="s">
        <v>2573</v>
      </c>
      <c r="D5268" s="450">
        <v>40.619999999999997</v>
      </c>
      <c r="E5268" s="450">
        <v>18.78</v>
      </c>
      <c r="F5268" s="450" t="s">
        <v>20411</v>
      </c>
    </row>
    <row r="5269" spans="1:6" ht="30" customHeight="1">
      <c r="A5269" s="447">
        <v>90912</v>
      </c>
      <c r="B5269" s="448" t="s">
        <v>5238</v>
      </c>
      <c r="C5269" s="449" t="s">
        <v>2573</v>
      </c>
      <c r="D5269" s="450">
        <v>42.519999999999996</v>
      </c>
      <c r="E5269" s="450">
        <v>23.59</v>
      </c>
      <c r="F5269" s="450" t="s">
        <v>20412</v>
      </c>
    </row>
    <row r="5270" spans="1:6" ht="30" customHeight="1">
      <c r="A5270" s="447">
        <v>90913</v>
      </c>
      <c r="B5270" s="448" t="s">
        <v>5239</v>
      </c>
      <c r="C5270" s="449" t="s">
        <v>2573</v>
      </c>
      <c r="D5270" s="450">
        <v>99.539999999999992</v>
      </c>
      <c r="E5270" s="450">
        <v>18.170000000000002</v>
      </c>
      <c r="F5270" s="450" t="s">
        <v>20413</v>
      </c>
    </row>
    <row r="5271" spans="1:6" ht="30" customHeight="1">
      <c r="A5271" s="447">
        <v>90914</v>
      </c>
      <c r="B5271" s="448" t="s">
        <v>5240</v>
      </c>
      <c r="C5271" s="449" t="s">
        <v>2573</v>
      </c>
      <c r="D5271" s="450">
        <v>103.86000000000001</v>
      </c>
      <c r="E5271" s="450">
        <v>26.04</v>
      </c>
      <c r="F5271" s="450" t="s">
        <v>20414</v>
      </c>
    </row>
    <row r="5272" spans="1:6" ht="45" customHeight="1">
      <c r="A5272" s="447">
        <v>90920</v>
      </c>
      <c r="B5272" s="448" t="s">
        <v>5241</v>
      </c>
      <c r="C5272" s="449" t="s">
        <v>2573</v>
      </c>
      <c r="D5272" s="450">
        <v>44.28</v>
      </c>
      <c r="E5272" s="450">
        <v>21.31</v>
      </c>
      <c r="F5272" s="450" t="s">
        <v>20415</v>
      </c>
    </row>
    <row r="5273" spans="1:6" ht="30" customHeight="1">
      <c r="A5273" s="447">
        <v>90922</v>
      </c>
      <c r="B5273" s="448" t="s">
        <v>5242</v>
      </c>
      <c r="C5273" s="449" t="s">
        <v>2573</v>
      </c>
      <c r="D5273" s="450">
        <v>46.459999999999994</v>
      </c>
      <c r="E5273" s="450">
        <v>26.84</v>
      </c>
      <c r="F5273" s="450" t="s">
        <v>20416</v>
      </c>
    </row>
    <row r="5274" spans="1:6" ht="30" customHeight="1">
      <c r="A5274" s="447">
        <v>90923</v>
      </c>
      <c r="B5274" s="448" t="s">
        <v>5243</v>
      </c>
      <c r="C5274" s="449" t="s">
        <v>2573</v>
      </c>
      <c r="D5274" s="450">
        <v>112.00999999999999</v>
      </c>
      <c r="E5274" s="450">
        <v>20.63</v>
      </c>
      <c r="F5274" s="450" t="s">
        <v>20417</v>
      </c>
    </row>
    <row r="5275" spans="1:6" ht="30" customHeight="1">
      <c r="A5275" s="447">
        <v>90924</v>
      </c>
      <c r="B5275" s="448" t="s">
        <v>5244</v>
      </c>
      <c r="C5275" s="449" t="s">
        <v>2573</v>
      </c>
      <c r="D5275" s="450">
        <v>117.01</v>
      </c>
      <c r="E5275" s="450">
        <v>29.64</v>
      </c>
      <c r="F5275" s="450" t="s">
        <v>20418</v>
      </c>
    </row>
    <row r="5276" spans="1:6" ht="45" customHeight="1">
      <c r="A5276" s="447">
        <v>90930</v>
      </c>
      <c r="B5276" s="448" t="s">
        <v>5245</v>
      </c>
      <c r="C5276" s="449" t="s">
        <v>2573</v>
      </c>
      <c r="D5276" s="450">
        <v>36.840000000000003</v>
      </c>
      <c r="E5276" s="450">
        <v>13.62</v>
      </c>
      <c r="F5276" s="450" t="s">
        <v>20419</v>
      </c>
    </row>
    <row r="5277" spans="1:6" ht="30" customHeight="1">
      <c r="A5277" s="447">
        <v>90932</v>
      </c>
      <c r="B5277" s="448" t="s">
        <v>5246</v>
      </c>
      <c r="C5277" s="449" t="s">
        <v>2573</v>
      </c>
      <c r="D5277" s="450">
        <v>38.6</v>
      </c>
      <c r="E5277" s="450">
        <v>18.03</v>
      </c>
      <c r="F5277" s="450" t="s">
        <v>20420</v>
      </c>
    </row>
    <row r="5278" spans="1:6" ht="30" customHeight="1">
      <c r="A5278" s="447">
        <v>90933</v>
      </c>
      <c r="B5278" s="448" t="s">
        <v>5247</v>
      </c>
      <c r="C5278" s="449" t="s">
        <v>2573</v>
      </c>
      <c r="D5278" s="450">
        <v>90.949999999999989</v>
      </c>
      <c r="E5278" s="450">
        <v>13.07</v>
      </c>
      <c r="F5278" s="450" t="s">
        <v>20421</v>
      </c>
    </row>
    <row r="5279" spans="1:6" ht="30" customHeight="1">
      <c r="A5279" s="447">
        <v>90934</v>
      </c>
      <c r="B5279" s="448" t="s">
        <v>5248</v>
      </c>
      <c r="C5279" s="449" t="s">
        <v>2573</v>
      </c>
      <c r="D5279" s="450">
        <v>94.929999999999993</v>
      </c>
      <c r="E5279" s="450">
        <v>20.28</v>
      </c>
      <c r="F5279" s="450" t="s">
        <v>20422</v>
      </c>
    </row>
    <row r="5280" spans="1:6" ht="45" customHeight="1">
      <c r="A5280" s="447">
        <v>90940</v>
      </c>
      <c r="B5280" s="448" t="s">
        <v>5249</v>
      </c>
      <c r="C5280" s="449" t="s">
        <v>2573</v>
      </c>
      <c r="D5280" s="450">
        <v>38.85</v>
      </c>
      <c r="E5280" s="450">
        <v>14.99</v>
      </c>
      <c r="F5280" s="450" t="s">
        <v>15919</v>
      </c>
    </row>
    <row r="5281" spans="1:6" ht="30" customHeight="1">
      <c r="A5281" s="447">
        <v>90942</v>
      </c>
      <c r="B5281" s="448" t="s">
        <v>4513</v>
      </c>
      <c r="C5281" s="449" t="s">
        <v>2573</v>
      </c>
      <c r="D5281" s="450">
        <v>40.76</v>
      </c>
      <c r="E5281" s="450">
        <v>19.79</v>
      </c>
      <c r="F5281" s="450" t="s">
        <v>14970</v>
      </c>
    </row>
    <row r="5282" spans="1:6" ht="30" customHeight="1">
      <c r="A5282" s="447">
        <v>90943</v>
      </c>
      <c r="B5282" s="448" t="s">
        <v>4514</v>
      </c>
      <c r="C5282" s="449" t="s">
        <v>2573</v>
      </c>
      <c r="D5282" s="450">
        <v>97.77000000000001</v>
      </c>
      <c r="E5282" s="450">
        <v>14.38</v>
      </c>
      <c r="F5282" s="450" t="s">
        <v>20423</v>
      </c>
    </row>
    <row r="5283" spans="1:6" ht="30" customHeight="1">
      <c r="A5283" s="447">
        <v>90944</v>
      </c>
      <c r="B5283" s="448" t="s">
        <v>4515</v>
      </c>
      <c r="C5283" s="449" t="s">
        <v>2573</v>
      </c>
      <c r="D5283" s="450">
        <v>102.09</v>
      </c>
      <c r="E5283" s="450">
        <v>22.25</v>
      </c>
      <c r="F5283" s="450" t="s">
        <v>20424</v>
      </c>
    </row>
    <row r="5284" spans="1:6" ht="45" customHeight="1">
      <c r="A5284" s="447">
        <v>90950</v>
      </c>
      <c r="B5284" s="448" t="s">
        <v>4516</v>
      </c>
      <c r="C5284" s="449" t="s">
        <v>2573</v>
      </c>
      <c r="D5284" s="450">
        <v>42.519999999999996</v>
      </c>
      <c r="E5284" s="450">
        <v>17.489999999999998</v>
      </c>
      <c r="F5284" s="450" t="s">
        <v>20425</v>
      </c>
    </row>
    <row r="5285" spans="1:6" ht="30" customHeight="1">
      <c r="A5285" s="447">
        <v>90952</v>
      </c>
      <c r="B5285" s="448" t="s">
        <v>4517</v>
      </c>
      <c r="C5285" s="449" t="s">
        <v>2573</v>
      </c>
      <c r="D5285" s="450">
        <v>44.709999999999994</v>
      </c>
      <c r="E5285" s="450">
        <v>23.01</v>
      </c>
      <c r="F5285" s="450" t="s">
        <v>20426</v>
      </c>
    </row>
    <row r="5286" spans="1:6" ht="30" customHeight="1">
      <c r="A5286" s="447">
        <v>90953</v>
      </c>
      <c r="B5286" s="448" t="s">
        <v>4518</v>
      </c>
      <c r="C5286" s="449" t="s">
        <v>2573</v>
      </c>
      <c r="D5286" s="450">
        <v>110.24000000000001</v>
      </c>
      <c r="E5286" s="450">
        <v>16.82</v>
      </c>
      <c r="F5286" s="450" t="s">
        <v>20427</v>
      </c>
    </row>
    <row r="5287" spans="1:6" ht="30" customHeight="1">
      <c r="A5287" s="447">
        <v>90954</v>
      </c>
      <c r="B5287" s="448" t="s">
        <v>4519</v>
      </c>
      <c r="C5287" s="449" t="s">
        <v>2573</v>
      </c>
      <c r="D5287" s="450">
        <v>115.25</v>
      </c>
      <c r="E5287" s="450">
        <v>25.82</v>
      </c>
      <c r="F5287" s="450" t="s">
        <v>20428</v>
      </c>
    </row>
    <row r="5288" spans="1:6">
      <c r="A5288" s="442"/>
      <c r="B5288" s="446" t="s">
        <v>110</v>
      </c>
      <c r="C5288" s="444"/>
      <c r="D5288" s="445" t="s">
        <v>2587</v>
      </c>
      <c r="E5288" s="445" t="s">
        <v>2587</v>
      </c>
      <c r="F5288" s="445"/>
    </row>
    <row r="5289" spans="1:6">
      <c r="A5289" s="442"/>
      <c r="B5289" s="446" t="s">
        <v>2182</v>
      </c>
      <c r="C5289" s="444"/>
      <c r="D5289" s="445" t="s">
        <v>2587</v>
      </c>
      <c r="E5289" s="445" t="s">
        <v>2587</v>
      </c>
      <c r="F5289" s="445"/>
    </row>
    <row r="5290" spans="1:6" ht="30" customHeight="1">
      <c r="A5290" s="447">
        <v>98679</v>
      </c>
      <c r="B5290" s="448" t="s">
        <v>20336</v>
      </c>
      <c r="C5290" s="449" t="s">
        <v>2573</v>
      </c>
      <c r="D5290" s="450">
        <v>16.77</v>
      </c>
      <c r="E5290" s="450">
        <v>9.73</v>
      </c>
      <c r="F5290" s="450" t="s">
        <v>16176</v>
      </c>
    </row>
    <row r="5291" spans="1:6" ht="30" customHeight="1">
      <c r="A5291" s="447">
        <v>98680</v>
      </c>
      <c r="B5291" s="448" t="s">
        <v>20337</v>
      </c>
      <c r="C5291" s="449" t="s">
        <v>2573</v>
      </c>
      <c r="D5291" s="450">
        <v>21.179999999999996</v>
      </c>
      <c r="E5291" s="450">
        <v>11.23</v>
      </c>
      <c r="F5291" s="450" t="s">
        <v>14593</v>
      </c>
    </row>
    <row r="5292" spans="1:6" ht="30" customHeight="1">
      <c r="A5292" s="447">
        <v>98681</v>
      </c>
      <c r="B5292" s="448" t="s">
        <v>20338</v>
      </c>
      <c r="C5292" s="449" t="s">
        <v>2573</v>
      </c>
      <c r="D5292" s="450">
        <v>16.119999999999997</v>
      </c>
      <c r="E5292" s="450">
        <v>8.49</v>
      </c>
      <c r="F5292" s="450" t="s">
        <v>13963</v>
      </c>
    </row>
    <row r="5293" spans="1:6" ht="30" customHeight="1">
      <c r="A5293" s="447">
        <v>98682</v>
      </c>
      <c r="B5293" s="448" t="s">
        <v>20339</v>
      </c>
      <c r="C5293" s="449" t="s">
        <v>2573</v>
      </c>
      <c r="D5293" s="450">
        <v>20.54</v>
      </c>
      <c r="E5293" s="450">
        <v>9.98</v>
      </c>
      <c r="F5293" s="450" t="s">
        <v>20340</v>
      </c>
    </row>
    <row r="5294" spans="1:6">
      <c r="A5294" s="442"/>
      <c r="B5294" s="446" t="s">
        <v>2892</v>
      </c>
      <c r="C5294" s="444"/>
      <c r="D5294" s="445" t="s">
        <v>2587</v>
      </c>
      <c r="E5294" s="445" t="s">
        <v>2587</v>
      </c>
      <c r="F5294" s="445"/>
    </row>
    <row r="5295" spans="1:6" ht="30" customHeight="1">
      <c r="A5295" s="447">
        <v>73655</v>
      </c>
      <c r="B5295" s="448" t="s">
        <v>4520</v>
      </c>
      <c r="C5295" s="449" t="s">
        <v>2573</v>
      </c>
      <c r="D5295" s="450">
        <v>117.85</v>
      </c>
      <c r="E5295" s="450">
        <v>52.87</v>
      </c>
      <c r="F5295" s="450" t="s">
        <v>20300</v>
      </c>
    </row>
    <row r="5296" spans="1:6" ht="30" customHeight="1">
      <c r="A5296" s="447" t="s">
        <v>2893</v>
      </c>
      <c r="B5296" s="448" t="s">
        <v>4521</v>
      </c>
      <c r="C5296" s="449" t="s">
        <v>2573</v>
      </c>
      <c r="D5296" s="450">
        <v>96.69</v>
      </c>
      <c r="E5296" s="450">
        <v>28.85</v>
      </c>
      <c r="F5296" s="450" t="s">
        <v>20301</v>
      </c>
    </row>
    <row r="5297" spans="1:6" ht="15" customHeight="1">
      <c r="A5297" s="447">
        <v>84181</v>
      </c>
      <c r="B5297" s="448" t="s">
        <v>396</v>
      </c>
      <c r="C5297" s="449" t="s">
        <v>2573</v>
      </c>
      <c r="D5297" s="450">
        <v>87.75</v>
      </c>
      <c r="E5297" s="450">
        <v>12.63</v>
      </c>
      <c r="F5297" s="450" t="s">
        <v>20302</v>
      </c>
    </row>
    <row r="5298" spans="1:6">
      <c r="A5298" s="442"/>
      <c r="B5298" s="446" t="s">
        <v>111</v>
      </c>
      <c r="C5298" s="444"/>
      <c r="D5298" s="445" t="s">
        <v>2587</v>
      </c>
      <c r="E5298" s="445" t="s">
        <v>2587</v>
      </c>
      <c r="F5298" s="445"/>
    </row>
    <row r="5299" spans="1:6" ht="45" customHeight="1">
      <c r="A5299" s="447">
        <v>89171</v>
      </c>
      <c r="B5299" s="448" t="s">
        <v>404</v>
      </c>
      <c r="C5299" s="449" t="s">
        <v>2573</v>
      </c>
      <c r="D5299" s="450">
        <v>22.05</v>
      </c>
      <c r="E5299" s="450">
        <v>7.32</v>
      </c>
      <c r="F5299" s="450" t="s">
        <v>17988</v>
      </c>
    </row>
    <row r="5300" spans="1:6" ht="45" customHeight="1">
      <c r="A5300" s="447">
        <v>89046</v>
      </c>
      <c r="B5300" s="448" t="s">
        <v>403</v>
      </c>
      <c r="C5300" s="449" t="s">
        <v>2573</v>
      </c>
      <c r="D5300" s="450">
        <v>22.64</v>
      </c>
      <c r="E5300" s="450">
        <v>9.1</v>
      </c>
      <c r="F5300" s="450" t="s">
        <v>12430</v>
      </c>
    </row>
    <row r="5301" spans="1:6" ht="30" customHeight="1">
      <c r="A5301" s="447">
        <v>87246</v>
      </c>
      <c r="B5301" s="448" t="s">
        <v>20303</v>
      </c>
      <c r="C5301" s="449" t="s">
        <v>2573</v>
      </c>
      <c r="D5301" s="450">
        <v>24.509999999999998</v>
      </c>
      <c r="E5301" s="450">
        <v>13.36</v>
      </c>
      <c r="F5301" s="450" t="s">
        <v>18867</v>
      </c>
    </row>
    <row r="5302" spans="1:6" ht="30" customHeight="1">
      <c r="A5302" s="447">
        <v>87247</v>
      </c>
      <c r="B5302" s="448" t="s">
        <v>20304</v>
      </c>
      <c r="C5302" s="449" t="s">
        <v>2573</v>
      </c>
      <c r="D5302" s="450">
        <v>22.79</v>
      </c>
      <c r="E5302" s="450">
        <v>9.26</v>
      </c>
      <c r="F5302" s="450" t="s">
        <v>16845</v>
      </c>
    </row>
    <row r="5303" spans="1:6" ht="30" customHeight="1">
      <c r="A5303" s="447">
        <v>87248</v>
      </c>
      <c r="B5303" s="448" t="s">
        <v>20305</v>
      </c>
      <c r="C5303" s="449" t="s">
        <v>2573</v>
      </c>
      <c r="D5303" s="450">
        <v>21.54</v>
      </c>
      <c r="E5303" s="450">
        <v>5.6</v>
      </c>
      <c r="F5303" s="450" t="s">
        <v>13082</v>
      </c>
    </row>
    <row r="5304" spans="1:6" ht="30" customHeight="1">
      <c r="A5304" s="447">
        <v>87249</v>
      </c>
      <c r="B5304" s="448" t="s">
        <v>20306</v>
      </c>
      <c r="C5304" s="449" t="s">
        <v>2573</v>
      </c>
      <c r="D5304" s="450">
        <v>26.49</v>
      </c>
      <c r="E5304" s="450">
        <v>16.84</v>
      </c>
      <c r="F5304" s="450" t="s">
        <v>20307</v>
      </c>
    </row>
    <row r="5305" spans="1:6" ht="30" customHeight="1">
      <c r="A5305" s="447">
        <v>87250</v>
      </c>
      <c r="B5305" s="448" t="s">
        <v>20308</v>
      </c>
      <c r="C5305" s="449" t="s">
        <v>2573</v>
      </c>
      <c r="D5305" s="450">
        <v>23.75</v>
      </c>
      <c r="E5305" s="450">
        <v>10.35</v>
      </c>
      <c r="F5305" s="450" t="s">
        <v>20309</v>
      </c>
    </row>
    <row r="5306" spans="1:6" ht="30" customHeight="1">
      <c r="A5306" s="447">
        <v>87251</v>
      </c>
      <c r="B5306" s="448" t="s">
        <v>20310</v>
      </c>
      <c r="C5306" s="449" t="s">
        <v>2573</v>
      </c>
      <c r="D5306" s="450">
        <v>22.09</v>
      </c>
      <c r="E5306" s="450">
        <v>5.93</v>
      </c>
      <c r="F5306" s="450" t="s">
        <v>20311</v>
      </c>
    </row>
    <row r="5307" spans="1:6" ht="30" customHeight="1">
      <c r="A5307" s="447">
        <v>87255</v>
      </c>
      <c r="B5307" s="448" t="s">
        <v>20312</v>
      </c>
      <c r="C5307" s="449" t="s">
        <v>2573</v>
      </c>
      <c r="D5307" s="450">
        <v>46.61</v>
      </c>
      <c r="E5307" s="450">
        <v>18.940000000000001</v>
      </c>
      <c r="F5307" s="450" t="s">
        <v>20313</v>
      </c>
    </row>
    <row r="5308" spans="1:6" ht="30" customHeight="1">
      <c r="A5308" s="447">
        <v>87256</v>
      </c>
      <c r="B5308" s="448" t="s">
        <v>20314</v>
      </c>
      <c r="C5308" s="449" t="s">
        <v>2573</v>
      </c>
      <c r="D5308" s="450">
        <v>42.93</v>
      </c>
      <c r="E5308" s="450">
        <v>11.97</v>
      </c>
      <c r="F5308" s="450" t="s">
        <v>20315</v>
      </c>
    </row>
    <row r="5309" spans="1:6" ht="30" customHeight="1">
      <c r="A5309" s="447">
        <v>87257</v>
      </c>
      <c r="B5309" s="448" t="s">
        <v>20316</v>
      </c>
      <c r="C5309" s="449" t="s">
        <v>2573</v>
      </c>
      <c r="D5309" s="450">
        <v>40.869999999999997</v>
      </c>
      <c r="E5309" s="450">
        <v>6.96</v>
      </c>
      <c r="F5309" s="450" t="s">
        <v>20317</v>
      </c>
    </row>
    <row r="5310" spans="1:6" ht="30" customHeight="1">
      <c r="A5310" s="447">
        <v>87258</v>
      </c>
      <c r="B5310" s="448" t="s">
        <v>397</v>
      </c>
      <c r="C5310" s="449" t="s">
        <v>2573</v>
      </c>
      <c r="D5310" s="450">
        <v>66.430000000000007</v>
      </c>
      <c r="E5310" s="450">
        <v>19.25</v>
      </c>
      <c r="F5310" s="450" t="s">
        <v>20318</v>
      </c>
    </row>
    <row r="5311" spans="1:6" ht="30" customHeight="1">
      <c r="A5311" s="447">
        <v>87259</v>
      </c>
      <c r="B5311" s="448" t="s">
        <v>398</v>
      </c>
      <c r="C5311" s="449" t="s">
        <v>2573</v>
      </c>
      <c r="D5311" s="450">
        <v>62.92</v>
      </c>
      <c r="E5311" s="450">
        <v>12.7</v>
      </c>
      <c r="F5311" s="450" t="s">
        <v>20319</v>
      </c>
    </row>
    <row r="5312" spans="1:6" ht="30" customHeight="1">
      <c r="A5312" s="447">
        <v>87260</v>
      </c>
      <c r="B5312" s="448" t="s">
        <v>399</v>
      </c>
      <c r="C5312" s="449" t="s">
        <v>2573</v>
      </c>
      <c r="D5312" s="450">
        <v>61.010000000000005</v>
      </c>
      <c r="E5312" s="450">
        <v>8.4700000000000006</v>
      </c>
      <c r="F5312" s="450" t="s">
        <v>20320</v>
      </c>
    </row>
    <row r="5313" spans="1:6" ht="30" customHeight="1">
      <c r="A5313" s="447">
        <v>93389</v>
      </c>
      <c r="B5313" s="448" t="s">
        <v>20324</v>
      </c>
      <c r="C5313" s="449" t="s">
        <v>2573</v>
      </c>
      <c r="D5313" s="450">
        <v>21.630000000000003</v>
      </c>
      <c r="E5313" s="450">
        <v>13.37</v>
      </c>
      <c r="F5313" s="450" t="s">
        <v>13538</v>
      </c>
    </row>
    <row r="5314" spans="1:6" ht="30" customHeight="1">
      <c r="A5314" s="447">
        <v>93390</v>
      </c>
      <c r="B5314" s="448" t="s">
        <v>20325</v>
      </c>
      <c r="C5314" s="449" t="s">
        <v>2573</v>
      </c>
      <c r="D5314" s="450">
        <v>19.979999999999997</v>
      </c>
      <c r="E5314" s="450">
        <v>9.26</v>
      </c>
      <c r="F5314" s="450" t="s">
        <v>13399</v>
      </c>
    </row>
    <row r="5315" spans="1:6" ht="30" customHeight="1">
      <c r="A5315" s="447">
        <v>93391</v>
      </c>
      <c r="B5315" s="448" t="s">
        <v>20326</v>
      </c>
      <c r="C5315" s="449" t="s">
        <v>2573</v>
      </c>
      <c r="D5315" s="450">
        <v>18.729999999999997</v>
      </c>
      <c r="E5315" s="450">
        <v>5.6</v>
      </c>
      <c r="F5315" s="450" t="s">
        <v>13099</v>
      </c>
    </row>
    <row r="5316" spans="1:6">
      <c r="A5316" s="442"/>
      <c r="B5316" s="446" t="s">
        <v>2894</v>
      </c>
      <c r="C5316" s="444"/>
      <c r="D5316" s="445" t="s">
        <v>2587</v>
      </c>
      <c r="E5316" s="445" t="s">
        <v>2587</v>
      </c>
      <c r="F5316" s="445"/>
    </row>
    <row r="5317" spans="1:6" ht="30" customHeight="1">
      <c r="A5317" s="447">
        <v>84191</v>
      </c>
      <c r="B5317" s="448" t="s">
        <v>4522</v>
      </c>
      <c r="C5317" s="449" t="s">
        <v>2573</v>
      </c>
      <c r="D5317" s="450">
        <v>93.3</v>
      </c>
      <c r="E5317" s="450">
        <v>15.8</v>
      </c>
      <c r="F5317" s="450" t="s">
        <v>20354</v>
      </c>
    </row>
    <row r="5318" spans="1:6" ht="30" customHeight="1">
      <c r="A5318" s="447" t="s">
        <v>2895</v>
      </c>
      <c r="B5318" s="448" t="s">
        <v>405</v>
      </c>
      <c r="C5318" s="449" t="s">
        <v>2573</v>
      </c>
      <c r="D5318" s="450">
        <v>117.53</v>
      </c>
      <c r="E5318" s="450">
        <v>20.47</v>
      </c>
      <c r="F5318" s="450" t="s">
        <v>20327</v>
      </c>
    </row>
    <row r="5319" spans="1:6" ht="30" customHeight="1">
      <c r="A5319" s="447" t="s">
        <v>1193</v>
      </c>
      <c r="B5319" s="448" t="s">
        <v>4523</v>
      </c>
      <c r="C5319" s="449" t="s">
        <v>2573</v>
      </c>
      <c r="D5319" s="450">
        <v>23.66</v>
      </c>
      <c r="E5319" s="450">
        <v>7.18</v>
      </c>
      <c r="F5319" s="450" t="s">
        <v>14073</v>
      </c>
    </row>
    <row r="5320" spans="1:6" ht="30" customHeight="1">
      <c r="A5320" s="447">
        <v>84183</v>
      </c>
      <c r="B5320" s="448" t="s">
        <v>20328</v>
      </c>
      <c r="C5320" s="449" t="s">
        <v>2573</v>
      </c>
      <c r="D5320" s="450">
        <v>77.669999999999987</v>
      </c>
      <c r="E5320" s="450">
        <v>25.21</v>
      </c>
      <c r="F5320" s="450" t="s">
        <v>16159</v>
      </c>
    </row>
    <row r="5321" spans="1:6" ht="30" customHeight="1">
      <c r="A5321" s="447">
        <v>98670</v>
      </c>
      <c r="B5321" s="448" t="s">
        <v>20329</v>
      </c>
      <c r="C5321" s="449" t="s">
        <v>2573</v>
      </c>
      <c r="D5321" s="450">
        <v>72</v>
      </c>
      <c r="E5321" s="450">
        <v>48.11</v>
      </c>
      <c r="F5321" s="450" t="s">
        <v>14484</v>
      </c>
    </row>
    <row r="5322" spans="1:6" ht="15" customHeight="1">
      <c r="A5322" s="447">
        <v>98671</v>
      </c>
      <c r="B5322" s="448" t="s">
        <v>20330</v>
      </c>
      <c r="C5322" s="449" t="s">
        <v>2573</v>
      </c>
      <c r="D5322" s="450">
        <v>206.25</v>
      </c>
      <c r="E5322" s="450">
        <v>30</v>
      </c>
      <c r="F5322" s="450" t="s">
        <v>20331</v>
      </c>
    </row>
    <row r="5323" spans="1:6" ht="15" customHeight="1">
      <c r="A5323" s="447">
        <v>98672</v>
      </c>
      <c r="B5323" s="448" t="s">
        <v>20332</v>
      </c>
      <c r="C5323" s="449" t="s">
        <v>2573</v>
      </c>
      <c r="D5323" s="450">
        <v>231.20999999999998</v>
      </c>
      <c r="E5323" s="450">
        <v>30</v>
      </c>
      <c r="F5323" s="450" t="s">
        <v>20333</v>
      </c>
    </row>
    <row r="5324" spans="1:6">
      <c r="A5324" s="442"/>
      <c r="B5324" s="446" t="s">
        <v>112</v>
      </c>
      <c r="C5324" s="444"/>
      <c r="D5324" s="445" t="s">
        <v>2587</v>
      </c>
      <c r="E5324" s="445" t="s">
        <v>2587</v>
      </c>
      <c r="F5324" s="445"/>
    </row>
    <row r="5325" spans="1:6" ht="30" customHeight="1">
      <c r="A5325" s="447">
        <v>98673</v>
      </c>
      <c r="B5325" s="448" t="s">
        <v>20334</v>
      </c>
      <c r="C5325" s="449" t="s">
        <v>2573</v>
      </c>
      <c r="D5325" s="450">
        <v>168.5</v>
      </c>
      <c r="E5325" s="450">
        <v>5.71</v>
      </c>
      <c r="F5325" s="450" t="s">
        <v>20335</v>
      </c>
    </row>
    <row r="5326" spans="1:6" ht="30" customHeight="1">
      <c r="A5326" s="447">
        <v>72200</v>
      </c>
      <c r="B5326" s="448" t="s">
        <v>4524</v>
      </c>
      <c r="C5326" s="449" t="s">
        <v>2573</v>
      </c>
      <c r="D5326" s="450">
        <v>65.63</v>
      </c>
      <c r="E5326" s="450">
        <v>22.6</v>
      </c>
      <c r="F5326" s="450" t="s">
        <v>20567</v>
      </c>
    </row>
    <row r="5327" spans="1:6" ht="30" customHeight="1">
      <c r="A5327" s="447">
        <v>72187</v>
      </c>
      <c r="B5327" s="448" t="s">
        <v>4525</v>
      </c>
      <c r="C5327" s="449" t="s">
        <v>2573</v>
      </c>
      <c r="D5327" s="450">
        <v>209.99</v>
      </c>
      <c r="E5327" s="450">
        <v>13.39</v>
      </c>
      <c r="F5327" s="450" t="s">
        <v>20348</v>
      </c>
    </row>
    <row r="5328" spans="1:6" ht="15" customHeight="1">
      <c r="A5328" s="447">
        <v>84186</v>
      </c>
      <c r="B5328" s="448" t="s">
        <v>407</v>
      </c>
      <c r="C5328" s="449" t="s">
        <v>2573</v>
      </c>
      <c r="D5328" s="450">
        <v>82.72</v>
      </c>
      <c r="E5328" s="450">
        <v>4.6900000000000004</v>
      </c>
      <c r="F5328" s="450" t="s">
        <v>20350</v>
      </c>
    </row>
    <row r="5329" spans="1:6" ht="30" customHeight="1">
      <c r="A5329" s="447">
        <v>72188</v>
      </c>
      <c r="B5329" s="448" t="s">
        <v>4526</v>
      </c>
      <c r="C5329" s="449" t="s">
        <v>2573</v>
      </c>
      <c r="D5329" s="450">
        <v>209.99</v>
      </c>
      <c r="E5329" s="450">
        <v>13.39</v>
      </c>
      <c r="F5329" s="450" t="s">
        <v>20348</v>
      </c>
    </row>
    <row r="5330" spans="1:6" ht="15" customHeight="1">
      <c r="A5330" s="447">
        <v>84187</v>
      </c>
      <c r="B5330" s="448" t="s">
        <v>408</v>
      </c>
      <c r="C5330" s="449" t="s">
        <v>2573</v>
      </c>
      <c r="D5330" s="450">
        <v>9.9500000000000011</v>
      </c>
      <c r="E5330" s="450">
        <v>4.7699999999999996</v>
      </c>
      <c r="F5330" s="450" t="s">
        <v>11705</v>
      </c>
    </row>
    <row r="5331" spans="1:6" ht="15" customHeight="1">
      <c r="A5331" s="447" t="s">
        <v>1194</v>
      </c>
      <c r="B5331" s="448" t="s">
        <v>406</v>
      </c>
      <c r="C5331" s="449" t="s">
        <v>2573</v>
      </c>
      <c r="D5331" s="450">
        <v>200.95999999999998</v>
      </c>
      <c r="E5331" s="450">
        <v>4.68</v>
      </c>
      <c r="F5331" s="450" t="s">
        <v>20349</v>
      </c>
    </row>
    <row r="5332" spans="1:6">
      <c r="A5332" s="442"/>
      <c r="B5332" s="446" t="s">
        <v>113</v>
      </c>
      <c r="C5332" s="444"/>
      <c r="D5332" s="445" t="s">
        <v>2587</v>
      </c>
      <c r="E5332" s="445" t="s">
        <v>2587</v>
      </c>
      <c r="F5332" s="445"/>
    </row>
    <row r="5333" spans="1:6" ht="30" customHeight="1">
      <c r="A5333" s="447">
        <v>72136</v>
      </c>
      <c r="B5333" s="448" t="s">
        <v>4527</v>
      </c>
      <c r="C5333" s="449" t="s">
        <v>2573</v>
      </c>
      <c r="D5333" s="450">
        <v>38.289999999999992</v>
      </c>
      <c r="E5333" s="450">
        <v>44.09</v>
      </c>
      <c r="F5333" s="450" t="s">
        <v>20351</v>
      </c>
    </row>
    <row r="5334" spans="1:6" ht="30" customHeight="1">
      <c r="A5334" s="447">
        <v>72137</v>
      </c>
      <c r="B5334" s="448" t="s">
        <v>4528</v>
      </c>
      <c r="C5334" s="449" t="s">
        <v>2573</v>
      </c>
      <c r="D5334" s="450">
        <v>45.800000000000004</v>
      </c>
      <c r="E5334" s="450">
        <v>50.04</v>
      </c>
      <c r="F5334" s="450" t="s">
        <v>20352</v>
      </c>
    </row>
    <row r="5335" spans="1:6" ht="15" customHeight="1">
      <c r="A5335" s="447">
        <v>72815</v>
      </c>
      <c r="B5335" s="448" t="s">
        <v>4529</v>
      </c>
      <c r="C5335" s="449" t="s">
        <v>2573</v>
      </c>
      <c r="D5335" s="450">
        <v>33.809999999999995</v>
      </c>
      <c r="E5335" s="450">
        <v>13.85</v>
      </c>
      <c r="F5335" s="450" t="s">
        <v>20353</v>
      </c>
    </row>
    <row r="5336" spans="1:6">
      <c r="A5336" s="442"/>
      <c r="B5336" s="446" t="s">
        <v>4530</v>
      </c>
      <c r="C5336" s="444"/>
      <c r="D5336" s="445" t="s">
        <v>2587</v>
      </c>
      <c r="E5336" s="445" t="s">
        <v>2587</v>
      </c>
      <c r="F5336" s="445"/>
    </row>
    <row r="5337" spans="1:6" ht="30" customHeight="1">
      <c r="A5337" s="447">
        <v>92391</v>
      </c>
      <c r="B5337" s="448" t="s">
        <v>4531</v>
      </c>
      <c r="C5337" s="449" t="s">
        <v>2573</v>
      </c>
      <c r="D5337" s="450">
        <v>47.64</v>
      </c>
      <c r="E5337" s="450">
        <v>2.44</v>
      </c>
      <c r="F5337" s="450" t="s">
        <v>20192</v>
      </c>
    </row>
    <row r="5338" spans="1:6" ht="30" customHeight="1">
      <c r="A5338" s="447">
        <v>92392</v>
      </c>
      <c r="B5338" s="448" t="s">
        <v>4532</v>
      </c>
      <c r="C5338" s="449" t="s">
        <v>2573</v>
      </c>
      <c r="D5338" s="450">
        <v>49.88</v>
      </c>
      <c r="E5338" s="450">
        <v>2.72</v>
      </c>
      <c r="F5338" s="450" t="s">
        <v>20193</v>
      </c>
    </row>
    <row r="5339" spans="1:6" ht="30" customHeight="1">
      <c r="A5339" s="447">
        <v>92393</v>
      </c>
      <c r="B5339" s="448" t="s">
        <v>4533</v>
      </c>
      <c r="C5339" s="449" t="s">
        <v>2573</v>
      </c>
      <c r="D5339" s="450">
        <v>41.959999999999994</v>
      </c>
      <c r="E5339" s="450">
        <v>3.16</v>
      </c>
      <c r="F5339" s="450" t="s">
        <v>20194</v>
      </c>
    </row>
    <row r="5340" spans="1:6" ht="30" customHeight="1">
      <c r="A5340" s="447">
        <v>92394</v>
      </c>
      <c r="B5340" s="448" t="s">
        <v>4534</v>
      </c>
      <c r="C5340" s="449" t="s">
        <v>2573</v>
      </c>
      <c r="D5340" s="450">
        <v>44.19</v>
      </c>
      <c r="E5340" s="450">
        <v>4.68</v>
      </c>
      <c r="F5340" s="450" t="s">
        <v>20195</v>
      </c>
    </row>
    <row r="5341" spans="1:6" ht="30" customHeight="1">
      <c r="A5341" s="447">
        <v>92395</v>
      </c>
      <c r="B5341" s="448" t="s">
        <v>4535</v>
      </c>
      <c r="C5341" s="449" t="s">
        <v>2573</v>
      </c>
      <c r="D5341" s="450">
        <v>55.18</v>
      </c>
      <c r="E5341" s="450">
        <v>7.04</v>
      </c>
      <c r="F5341" s="450" t="s">
        <v>20196</v>
      </c>
    </row>
    <row r="5342" spans="1:6" ht="30" customHeight="1">
      <c r="A5342" s="447">
        <v>92396</v>
      </c>
      <c r="B5342" s="448" t="s">
        <v>4536</v>
      </c>
      <c r="C5342" s="449" t="s">
        <v>2573</v>
      </c>
      <c r="D5342" s="450">
        <v>45.39</v>
      </c>
      <c r="E5342" s="450">
        <v>10.06</v>
      </c>
      <c r="F5342" s="450" t="s">
        <v>20197</v>
      </c>
    </row>
    <row r="5343" spans="1:6" ht="30" customHeight="1">
      <c r="A5343" s="447">
        <v>92397</v>
      </c>
      <c r="B5343" s="448" t="s">
        <v>4537</v>
      </c>
      <c r="C5343" s="449" t="s">
        <v>2573</v>
      </c>
      <c r="D5343" s="450">
        <v>40.730000000000004</v>
      </c>
      <c r="E5343" s="450">
        <v>4.0199999999999996</v>
      </c>
      <c r="F5343" s="450" t="s">
        <v>20198</v>
      </c>
    </row>
    <row r="5344" spans="1:6" ht="30" customHeight="1">
      <c r="A5344" s="447">
        <v>92398</v>
      </c>
      <c r="B5344" s="448" t="s">
        <v>4538</v>
      </c>
      <c r="C5344" s="449" t="s">
        <v>2573</v>
      </c>
      <c r="D5344" s="450">
        <v>44.42</v>
      </c>
      <c r="E5344" s="450">
        <v>6.39</v>
      </c>
      <c r="F5344" s="450" t="s">
        <v>15972</v>
      </c>
    </row>
    <row r="5345" spans="1:6" ht="30" customHeight="1">
      <c r="A5345" s="447">
        <v>92399</v>
      </c>
      <c r="B5345" s="448" t="s">
        <v>5561</v>
      </c>
      <c r="C5345" s="449" t="s">
        <v>2573</v>
      </c>
      <c r="D5345" s="450">
        <v>45.08</v>
      </c>
      <c r="E5345" s="450">
        <v>6.83</v>
      </c>
      <c r="F5345" s="450" t="s">
        <v>20199</v>
      </c>
    </row>
    <row r="5346" spans="1:6" ht="30" customHeight="1">
      <c r="A5346" s="447">
        <v>92400</v>
      </c>
      <c r="B5346" s="448" t="s">
        <v>5562</v>
      </c>
      <c r="C5346" s="449" t="s">
        <v>2573</v>
      </c>
      <c r="D5346" s="450">
        <v>53.800000000000004</v>
      </c>
      <c r="E5346" s="450">
        <v>8.76</v>
      </c>
      <c r="F5346" s="450" t="s">
        <v>20200</v>
      </c>
    </row>
    <row r="5347" spans="1:6" ht="30" customHeight="1">
      <c r="A5347" s="447">
        <v>92401</v>
      </c>
      <c r="B5347" s="448" t="s">
        <v>5563</v>
      </c>
      <c r="C5347" s="449" t="s">
        <v>2573</v>
      </c>
      <c r="D5347" s="450">
        <v>54.54</v>
      </c>
      <c r="E5347" s="450">
        <v>9.19</v>
      </c>
      <c r="F5347" s="450" t="s">
        <v>20201</v>
      </c>
    </row>
    <row r="5348" spans="1:6" ht="30" customHeight="1">
      <c r="A5348" s="447">
        <v>92402</v>
      </c>
      <c r="B5348" s="448" t="s">
        <v>5564</v>
      </c>
      <c r="C5348" s="449" t="s">
        <v>2573</v>
      </c>
      <c r="D5348" s="450">
        <v>45.980000000000004</v>
      </c>
      <c r="E5348" s="450">
        <v>11.01</v>
      </c>
      <c r="F5348" s="450" t="s">
        <v>12609</v>
      </c>
    </row>
    <row r="5349" spans="1:6" ht="30" customHeight="1">
      <c r="A5349" s="447">
        <v>92403</v>
      </c>
      <c r="B5349" s="448" t="s">
        <v>5565</v>
      </c>
      <c r="C5349" s="449" t="s">
        <v>2573</v>
      </c>
      <c r="D5349" s="450">
        <v>41.209999999999994</v>
      </c>
      <c r="E5349" s="450">
        <v>4.9800000000000004</v>
      </c>
      <c r="F5349" s="450" t="s">
        <v>20055</v>
      </c>
    </row>
    <row r="5350" spans="1:6" ht="30" customHeight="1">
      <c r="A5350" s="447">
        <v>92404</v>
      </c>
      <c r="B5350" s="448" t="s">
        <v>5566</v>
      </c>
      <c r="C5350" s="449" t="s">
        <v>2573</v>
      </c>
      <c r="D5350" s="450">
        <v>44.9</v>
      </c>
      <c r="E5350" s="450">
        <v>7.35</v>
      </c>
      <c r="F5350" s="450" t="s">
        <v>20202</v>
      </c>
    </row>
    <row r="5351" spans="1:6" ht="30" customHeight="1">
      <c r="A5351" s="447">
        <v>92405</v>
      </c>
      <c r="B5351" s="448" t="s">
        <v>5567</v>
      </c>
      <c r="C5351" s="449" t="s">
        <v>2573</v>
      </c>
      <c r="D5351" s="450">
        <v>45.54</v>
      </c>
      <c r="E5351" s="450">
        <v>7.78</v>
      </c>
      <c r="F5351" s="450" t="s">
        <v>20203</v>
      </c>
    </row>
    <row r="5352" spans="1:6" ht="30" customHeight="1">
      <c r="A5352" s="447">
        <v>92406</v>
      </c>
      <c r="B5352" s="448" t="s">
        <v>5568</v>
      </c>
      <c r="C5352" s="449" t="s">
        <v>2573</v>
      </c>
      <c r="D5352" s="450">
        <v>54.290000000000006</v>
      </c>
      <c r="E5352" s="450">
        <v>9.7200000000000006</v>
      </c>
      <c r="F5352" s="450" t="s">
        <v>20004</v>
      </c>
    </row>
    <row r="5353" spans="1:6" ht="30" customHeight="1">
      <c r="A5353" s="447">
        <v>92407</v>
      </c>
      <c r="B5353" s="448" t="s">
        <v>5569</v>
      </c>
      <c r="C5353" s="449" t="s">
        <v>2573</v>
      </c>
      <c r="D5353" s="450">
        <v>55.019999999999996</v>
      </c>
      <c r="E5353" s="450">
        <v>10.14</v>
      </c>
      <c r="F5353" s="450" t="s">
        <v>20204</v>
      </c>
    </row>
    <row r="5354" spans="1:6" ht="30" customHeight="1">
      <c r="A5354" s="447">
        <v>93679</v>
      </c>
      <c r="B5354" s="448" t="s">
        <v>5570</v>
      </c>
      <c r="C5354" s="449" t="s">
        <v>2573</v>
      </c>
      <c r="D5354" s="450">
        <v>50.19</v>
      </c>
      <c r="E5354" s="450">
        <v>10.06</v>
      </c>
      <c r="F5354" s="450" t="s">
        <v>20205</v>
      </c>
    </row>
    <row r="5355" spans="1:6" ht="30" customHeight="1">
      <c r="A5355" s="447">
        <v>93680</v>
      </c>
      <c r="B5355" s="448" t="s">
        <v>5571</v>
      </c>
      <c r="C5355" s="449" t="s">
        <v>2573</v>
      </c>
      <c r="D5355" s="450">
        <v>45.320000000000007</v>
      </c>
      <c r="E5355" s="450">
        <v>4.0199999999999996</v>
      </c>
      <c r="F5355" s="450" t="s">
        <v>20206</v>
      </c>
    </row>
    <row r="5356" spans="1:6" ht="30" customHeight="1">
      <c r="A5356" s="447">
        <v>93681</v>
      </c>
      <c r="B5356" s="448" t="s">
        <v>5572</v>
      </c>
      <c r="C5356" s="449" t="s">
        <v>2573</v>
      </c>
      <c r="D5356" s="450">
        <v>53.589999999999996</v>
      </c>
      <c r="E5356" s="450">
        <v>6.39</v>
      </c>
      <c r="F5356" s="450" t="s">
        <v>20207</v>
      </c>
    </row>
    <row r="5357" spans="1:6" ht="30" customHeight="1">
      <c r="A5357" s="447">
        <v>93682</v>
      </c>
      <c r="B5357" s="448" t="s">
        <v>5573</v>
      </c>
      <c r="C5357" s="449" t="s">
        <v>2573</v>
      </c>
      <c r="D5357" s="450">
        <v>54.35</v>
      </c>
      <c r="E5357" s="450">
        <v>6.82</v>
      </c>
      <c r="F5357" s="450" t="s">
        <v>12692</v>
      </c>
    </row>
    <row r="5358" spans="1:6" ht="30" customHeight="1">
      <c r="A5358" s="447">
        <v>94294</v>
      </c>
      <c r="B5358" s="448" t="s">
        <v>5574</v>
      </c>
      <c r="C5358" s="449" t="s">
        <v>2572</v>
      </c>
      <c r="D5358" s="450">
        <v>3.7800000000000002</v>
      </c>
      <c r="E5358" s="450">
        <v>2.0099999999999998</v>
      </c>
      <c r="F5358" s="450" t="s">
        <v>16798</v>
      </c>
    </row>
    <row r="5359" spans="1:6">
      <c r="A5359" s="442"/>
      <c r="B5359" s="446" t="s">
        <v>1195</v>
      </c>
      <c r="C5359" s="444"/>
      <c r="D5359" s="445" t="s">
        <v>2587</v>
      </c>
      <c r="E5359" s="445" t="s">
        <v>2587</v>
      </c>
      <c r="F5359" s="445"/>
    </row>
    <row r="5360" spans="1:6" ht="30" customHeight="1">
      <c r="A5360" s="447">
        <v>68325</v>
      </c>
      <c r="B5360" s="448" t="s">
        <v>5575</v>
      </c>
      <c r="C5360" s="449" t="s">
        <v>2573</v>
      </c>
      <c r="D5360" s="450">
        <v>24.819999999999997</v>
      </c>
      <c r="E5360" s="450">
        <v>17.12</v>
      </c>
      <c r="F5360" s="450" t="s">
        <v>20365</v>
      </c>
    </row>
    <row r="5361" spans="1:6" ht="30" customHeight="1">
      <c r="A5361" s="447">
        <v>68333</v>
      </c>
      <c r="B5361" s="448" t="s">
        <v>5576</v>
      </c>
      <c r="C5361" s="449" t="s">
        <v>2573</v>
      </c>
      <c r="D5361" s="450">
        <v>25.560000000000002</v>
      </c>
      <c r="E5361" s="450">
        <v>18.29</v>
      </c>
      <c r="F5361" s="450" t="s">
        <v>20366</v>
      </c>
    </row>
    <row r="5362" spans="1:6" ht="30" customHeight="1">
      <c r="A5362" s="447">
        <v>72183</v>
      </c>
      <c r="B5362" s="448" t="s">
        <v>5577</v>
      </c>
      <c r="C5362" s="449" t="s">
        <v>2573</v>
      </c>
      <c r="D5362" s="450">
        <v>50.510000000000005</v>
      </c>
      <c r="E5362" s="450">
        <v>29.58</v>
      </c>
      <c r="F5362" s="450" t="s">
        <v>20367</v>
      </c>
    </row>
    <row r="5363" spans="1:6" ht="30" customHeight="1">
      <c r="A5363" s="447">
        <v>94990</v>
      </c>
      <c r="B5363" s="448" t="s">
        <v>5578</v>
      </c>
      <c r="C5363" s="449" t="s">
        <v>2568</v>
      </c>
      <c r="D5363" s="450">
        <v>343.42</v>
      </c>
      <c r="E5363" s="450">
        <v>175.18</v>
      </c>
      <c r="F5363" s="450" t="s">
        <v>20369</v>
      </c>
    </row>
    <row r="5364" spans="1:6" ht="30" customHeight="1">
      <c r="A5364" s="447">
        <v>94991</v>
      </c>
      <c r="B5364" s="448" t="s">
        <v>5579</v>
      </c>
      <c r="C5364" s="449" t="s">
        <v>2568</v>
      </c>
      <c r="D5364" s="450">
        <v>296.23</v>
      </c>
      <c r="E5364" s="450">
        <v>69.31</v>
      </c>
      <c r="F5364" s="450" t="s">
        <v>20370</v>
      </c>
    </row>
    <row r="5365" spans="1:6" ht="45" customHeight="1">
      <c r="A5365" s="447">
        <v>94992</v>
      </c>
      <c r="B5365" s="448" t="s">
        <v>5580</v>
      </c>
      <c r="C5365" s="449" t="s">
        <v>2573</v>
      </c>
      <c r="D5365" s="450">
        <v>46.4</v>
      </c>
      <c r="E5365" s="450">
        <v>13.4</v>
      </c>
      <c r="F5365" s="450" t="s">
        <v>18336</v>
      </c>
    </row>
    <row r="5366" spans="1:6" ht="30" customHeight="1">
      <c r="A5366" s="447">
        <v>94993</v>
      </c>
      <c r="B5366" s="448" t="s">
        <v>5581</v>
      </c>
      <c r="C5366" s="449" t="s">
        <v>2573</v>
      </c>
      <c r="D5366" s="450">
        <v>43.61</v>
      </c>
      <c r="E5366" s="450">
        <v>7</v>
      </c>
      <c r="F5366" s="450" t="s">
        <v>11702</v>
      </c>
    </row>
    <row r="5367" spans="1:6" ht="45" customHeight="1">
      <c r="A5367" s="447">
        <v>94994</v>
      </c>
      <c r="B5367" s="448" t="s">
        <v>5582</v>
      </c>
      <c r="C5367" s="449" t="s">
        <v>2573</v>
      </c>
      <c r="D5367" s="450">
        <v>54.45</v>
      </c>
      <c r="E5367" s="450">
        <v>17.36</v>
      </c>
      <c r="F5367" s="450" t="s">
        <v>20371</v>
      </c>
    </row>
    <row r="5368" spans="1:6" ht="30" customHeight="1">
      <c r="A5368" s="447">
        <v>94995</v>
      </c>
      <c r="B5368" s="448" t="s">
        <v>5583</v>
      </c>
      <c r="C5368" s="449" t="s">
        <v>2573</v>
      </c>
      <c r="D5368" s="450">
        <v>50.74</v>
      </c>
      <c r="E5368" s="450">
        <v>8.83</v>
      </c>
      <c r="F5368" s="450" t="s">
        <v>20006</v>
      </c>
    </row>
    <row r="5369" spans="1:6" ht="45" customHeight="1">
      <c r="A5369" s="447">
        <v>94996</v>
      </c>
      <c r="B5369" s="448" t="s">
        <v>5584</v>
      </c>
      <c r="C5369" s="449" t="s">
        <v>2573</v>
      </c>
      <c r="D5369" s="450">
        <v>61.110000000000007</v>
      </c>
      <c r="E5369" s="450">
        <v>21.29</v>
      </c>
      <c r="F5369" s="450" t="s">
        <v>20372</v>
      </c>
    </row>
    <row r="5370" spans="1:6" ht="30" customHeight="1">
      <c r="A5370" s="447">
        <v>94997</v>
      </c>
      <c r="B5370" s="448" t="s">
        <v>5585</v>
      </c>
      <c r="C5370" s="449" t="s">
        <v>2573</v>
      </c>
      <c r="D5370" s="450">
        <v>56.440000000000005</v>
      </c>
      <c r="E5370" s="450">
        <v>10.65</v>
      </c>
      <c r="F5370" s="450" t="s">
        <v>20373</v>
      </c>
    </row>
    <row r="5371" spans="1:6" ht="45" customHeight="1">
      <c r="A5371" s="447">
        <v>94998</v>
      </c>
      <c r="B5371" s="448" t="s">
        <v>5586</v>
      </c>
      <c r="C5371" s="449" t="s">
        <v>2573</v>
      </c>
      <c r="D5371" s="450">
        <v>67.44</v>
      </c>
      <c r="E5371" s="450">
        <v>25.22</v>
      </c>
      <c r="F5371" s="450" t="s">
        <v>20374</v>
      </c>
    </row>
    <row r="5372" spans="1:6" ht="30" customHeight="1">
      <c r="A5372" s="447">
        <v>94999</v>
      </c>
      <c r="B5372" s="448" t="s">
        <v>5587</v>
      </c>
      <c r="C5372" s="449" t="s">
        <v>2573</v>
      </c>
      <c r="D5372" s="450">
        <v>61.86</v>
      </c>
      <c r="E5372" s="450">
        <v>12.44</v>
      </c>
      <c r="F5372" s="450" t="s">
        <v>20375</v>
      </c>
    </row>
    <row r="5373" spans="1:6">
      <c r="A5373" s="442"/>
      <c r="B5373" s="446" t="s">
        <v>114</v>
      </c>
      <c r="C5373" s="444"/>
      <c r="D5373" s="445" t="s">
        <v>2587</v>
      </c>
      <c r="E5373" s="445" t="s">
        <v>2587</v>
      </c>
      <c r="F5373" s="445"/>
    </row>
    <row r="5374" spans="1:6" ht="30" customHeight="1">
      <c r="A5374" s="447" t="s">
        <v>2902</v>
      </c>
      <c r="B5374" s="448" t="s">
        <v>5304</v>
      </c>
      <c r="C5374" s="449" t="s">
        <v>2572</v>
      </c>
      <c r="D5374" s="450">
        <v>18.87</v>
      </c>
      <c r="E5374" s="450">
        <v>3.59</v>
      </c>
      <c r="F5374" s="450" t="s">
        <v>19817</v>
      </c>
    </row>
    <row r="5375" spans="1:6" ht="15" customHeight="1">
      <c r="A5375" s="447">
        <v>98695</v>
      </c>
      <c r="B5375" s="448" t="s">
        <v>20355</v>
      </c>
      <c r="C5375" s="449" t="s">
        <v>2572</v>
      </c>
      <c r="D5375" s="450">
        <v>38.17</v>
      </c>
      <c r="E5375" s="450">
        <v>13.84</v>
      </c>
      <c r="F5375" s="450" t="s">
        <v>19448</v>
      </c>
    </row>
    <row r="5376" spans="1:6" ht="15" customHeight="1">
      <c r="A5376" s="447">
        <v>98689</v>
      </c>
      <c r="B5376" s="448" t="s">
        <v>20346</v>
      </c>
      <c r="C5376" s="449" t="s">
        <v>2572</v>
      </c>
      <c r="D5376" s="450">
        <v>50.44</v>
      </c>
      <c r="E5376" s="450">
        <v>13.83</v>
      </c>
      <c r="F5376" s="450" t="s">
        <v>20347</v>
      </c>
    </row>
    <row r="5377" spans="1:6" ht="15" customHeight="1">
      <c r="A5377" s="447">
        <v>84162</v>
      </c>
      <c r="B5377" s="448" t="s">
        <v>5305</v>
      </c>
      <c r="C5377" s="449" t="s">
        <v>2572</v>
      </c>
      <c r="D5377" s="450">
        <v>9.64</v>
      </c>
      <c r="E5377" s="450">
        <v>4.26</v>
      </c>
      <c r="F5377" s="450" t="s">
        <v>19489</v>
      </c>
    </row>
    <row r="5378" spans="1:6" ht="15" customHeight="1">
      <c r="A5378" s="447" t="s">
        <v>1251</v>
      </c>
      <c r="B5378" s="448" t="s">
        <v>5306</v>
      </c>
      <c r="C5378" s="449" t="s">
        <v>2572</v>
      </c>
      <c r="D5378" s="450">
        <v>9.66</v>
      </c>
      <c r="E5378" s="450">
        <v>4.17</v>
      </c>
      <c r="F5378" s="450" t="s">
        <v>20357</v>
      </c>
    </row>
    <row r="5379" spans="1:6" ht="15" customHeight="1">
      <c r="A5379" s="447">
        <v>98697</v>
      </c>
      <c r="B5379" s="448" t="s">
        <v>20356</v>
      </c>
      <c r="C5379" s="449" t="s">
        <v>2572</v>
      </c>
      <c r="D5379" s="450">
        <v>25.740000000000002</v>
      </c>
      <c r="E5379" s="450">
        <v>7.58</v>
      </c>
      <c r="F5379" s="450" t="s">
        <v>12500</v>
      </c>
    </row>
    <row r="5380" spans="1:6" ht="15" customHeight="1">
      <c r="A5380" s="447" t="s">
        <v>1298</v>
      </c>
      <c r="B5380" s="448" t="s">
        <v>5307</v>
      </c>
      <c r="C5380" s="449" t="s">
        <v>2572</v>
      </c>
      <c r="D5380" s="450">
        <v>9.0899999999999981</v>
      </c>
      <c r="E5380" s="450">
        <v>15.72</v>
      </c>
      <c r="F5380" s="450" t="s">
        <v>20363</v>
      </c>
    </row>
    <row r="5381" spans="1:6" ht="15" customHeight="1">
      <c r="A5381" s="447">
        <v>98685</v>
      </c>
      <c r="B5381" s="448" t="s">
        <v>20341</v>
      </c>
      <c r="C5381" s="449" t="s">
        <v>2572</v>
      </c>
      <c r="D5381" s="450">
        <v>36.449999999999996</v>
      </c>
      <c r="E5381" s="450">
        <v>7.56</v>
      </c>
      <c r="F5381" s="450" t="s">
        <v>20342</v>
      </c>
    </row>
    <row r="5382" spans="1:6" ht="15" customHeight="1">
      <c r="A5382" s="447">
        <v>98686</v>
      </c>
      <c r="B5382" s="448" t="s">
        <v>20343</v>
      </c>
      <c r="C5382" s="449" t="s">
        <v>2572</v>
      </c>
      <c r="D5382" s="450">
        <v>12.670000000000002</v>
      </c>
      <c r="E5382" s="450">
        <v>18.059999999999999</v>
      </c>
      <c r="F5382" s="450" t="s">
        <v>14810</v>
      </c>
    </row>
    <row r="5383" spans="1:6" ht="15" customHeight="1">
      <c r="A5383" s="447">
        <v>98688</v>
      </c>
      <c r="B5383" s="448" t="s">
        <v>20344</v>
      </c>
      <c r="C5383" s="449" t="s">
        <v>2572</v>
      </c>
      <c r="D5383" s="450">
        <v>33.07</v>
      </c>
      <c r="E5383" s="450">
        <v>2.25</v>
      </c>
      <c r="F5383" s="450" t="s">
        <v>20345</v>
      </c>
    </row>
    <row r="5384" spans="1:6" ht="30" customHeight="1">
      <c r="A5384" s="447">
        <v>84168</v>
      </c>
      <c r="B5384" s="448" t="s">
        <v>5308</v>
      </c>
      <c r="C5384" s="449" t="s">
        <v>2572</v>
      </c>
      <c r="D5384" s="450">
        <v>9.61</v>
      </c>
      <c r="E5384" s="450">
        <v>5.31</v>
      </c>
      <c r="F5384" s="450" t="s">
        <v>20364</v>
      </c>
    </row>
    <row r="5385" spans="1:6" ht="15" customHeight="1">
      <c r="A5385" s="447">
        <v>72190</v>
      </c>
      <c r="B5385" s="448" t="s">
        <v>5309</v>
      </c>
      <c r="C5385" s="449" t="s">
        <v>2572</v>
      </c>
      <c r="D5385" s="450">
        <v>32.690000000000005</v>
      </c>
      <c r="E5385" s="450">
        <v>5.05</v>
      </c>
      <c r="F5385" s="450" t="s">
        <v>14389</v>
      </c>
    </row>
    <row r="5386" spans="1:6" ht="30" customHeight="1">
      <c r="A5386" s="447">
        <v>96467</v>
      </c>
      <c r="B5386" s="448" t="s">
        <v>20362</v>
      </c>
      <c r="C5386" s="449" t="s">
        <v>2572</v>
      </c>
      <c r="D5386" s="450">
        <v>2.6100000000000003</v>
      </c>
      <c r="E5386" s="450">
        <v>1.51</v>
      </c>
      <c r="F5386" s="450" t="s">
        <v>12648</v>
      </c>
    </row>
    <row r="5387" spans="1:6" ht="30" customHeight="1">
      <c r="A5387" s="447">
        <v>88648</v>
      </c>
      <c r="B5387" s="448" t="s">
        <v>20358</v>
      </c>
      <c r="C5387" s="449" t="s">
        <v>2572</v>
      </c>
      <c r="D5387" s="450">
        <v>2.9300000000000006</v>
      </c>
      <c r="E5387" s="450">
        <v>1.51</v>
      </c>
      <c r="F5387" s="450" t="s">
        <v>13038</v>
      </c>
    </row>
    <row r="5388" spans="1:6" ht="30" customHeight="1">
      <c r="A5388" s="447">
        <v>88649</v>
      </c>
      <c r="B5388" s="448" t="s">
        <v>20359</v>
      </c>
      <c r="C5388" s="449" t="s">
        <v>2572</v>
      </c>
      <c r="D5388" s="450">
        <v>3.37</v>
      </c>
      <c r="E5388" s="450">
        <v>1.57</v>
      </c>
      <c r="F5388" s="450" t="s">
        <v>13842</v>
      </c>
    </row>
    <row r="5389" spans="1:6" ht="30" customHeight="1">
      <c r="A5389" s="447">
        <v>88650</v>
      </c>
      <c r="B5389" s="448" t="s">
        <v>20360</v>
      </c>
      <c r="C5389" s="449" t="s">
        <v>2572</v>
      </c>
      <c r="D5389" s="450">
        <v>7.0599999999999987</v>
      </c>
      <c r="E5389" s="450">
        <v>1.73</v>
      </c>
      <c r="F5389" s="450" t="s">
        <v>20361</v>
      </c>
    </row>
    <row r="5390" spans="1:6">
      <c r="A5390" s="442"/>
      <c r="B5390" s="446" t="s">
        <v>1252</v>
      </c>
      <c r="C5390" s="444"/>
      <c r="D5390" s="445" t="s">
        <v>2587</v>
      </c>
      <c r="E5390" s="445" t="s">
        <v>2587</v>
      </c>
      <c r="F5390" s="445"/>
    </row>
    <row r="5391" spans="1:6" ht="15" customHeight="1">
      <c r="A5391" s="447">
        <v>84175</v>
      </c>
      <c r="B5391" s="448" t="s">
        <v>5310</v>
      </c>
      <c r="C5391" s="449" t="s">
        <v>2572</v>
      </c>
      <c r="D5391" s="450">
        <v>3.8600000000000012</v>
      </c>
      <c r="E5391" s="450">
        <v>8.61</v>
      </c>
      <c r="F5391" s="450" t="s">
        <v>14062</v>
      </c>
    </row>
    <row r="5392" spans="1:6" ht="30" customHeight="1">
      <c r="A5392" s="447">
        <v>84176</v>
      </c>
      <c r="B5392" s="448" t="s">
        <v>1521</v>
      </c>
      <c r="C5392" s="449" t="s">
        <v>2572</v>
      </c>
      <c r="D5392" s="450">
        <v>9.5899999999999981</v>
      </c>
      <c r="E5392" s="450">
        <v>12.31</v>
      </c>
      <c r="F5392" s="450" t="s">
        <v>20368</v>
      </c>
    </row>
    <row r="5393" spans="1:6">
      <c r="A5393" s="442"/>
      <c r="B5393" s="446" t="s">
        <v>1253</v>
      </c>
      <c r="C5393" s="444"/>
      <c r="D5393" s="445" t="s">
        <v>2587</v>
      </c>
      <c r="E5393" s="445" t="s">
        <v>2587</v>
      </c>
      <c r="F5393" s="445"/>
    </row>
    <row r="5394" spans="1:6">
      <c r="A5394" s="442"/>
      <c r="B5394" s="443" t="s">
        <v>1254</v>
      </c>
      <c r="C5394" s="444"/>
      <c r="D5394" s="445" t="s">
        <v>2587</v>
      </c>
      <c r="E5394" s="445" t="s">
        <v>2587</v>
      </c>
      <c r="F5394" s="445"/>
    </row>
    <row r="5395" spans="1:6">
      <c r="A5395" s="442"/>
      <c r="B5395" s="446" t="s">
        <v>115</v>
      </c>
      <c r="C5395" s="444"/>
      <c r="D5395" s="445" t="s">
        <v>2587</v>
      </c>
      <c r="E5395" s="445" t="s">
        <v>2587</v>
      </c>
      <c r="F5395" s="445"/>
    </row>
    <row r="5396" spans="1:6" ht="15" customHeight="1">
      <c r="A5396" s="447">
        <v>73656</v>
      </c>
      <c r="B5396" s="448" t="s">
        <v>5311</v>
      </c>
      <c r="C5396" s="449" t="s">
        <v>2573</v>
      </c>
      <c r="D5396" s="450">
        <v>9.43</v>
      </c>
      <c r="E5396" s="450">
        <v>5.15</v>
      </c>
      <c r="F5396" s="450" t="s">
        <v>17832</v>
      </c>
    </row>
    <row r="5397" spans="1:6">
      <c r="A5397" s="442"/>
      <c r="B5397" s="446" t="s">
        <v>2993</v>
      </c>
      <c r="C5397" s="444"/>
      <c r="D5397" s="445" t="s">
        <v>2587</v>
      </c>
      <c r="E5397" s="445" t="s">
        <v>2587</v>
      </c>
      <c r="F5397" s="445"/>
    </row>
    <row r="5398" spans="1:6" ht="15" customHeight="1">
      <c r="A5398" s="447" t="s">
        <v>2994</v>
      </c>
      <c r="B5398" s="448" t="s">
        <v>5312</v>
      </c>
      <c r="C5398" s="449" t="s">
        <v>2573</v>
      </c>
      <c r="D5398" s="450">
        <v>11.04</v>
      </c>
      <c r="E5398" s="450">
        <v>7.18</v>
      </c>
      <c r="F5398" s="450" t="s">
        <v>20264</v>
      </c>
    </row>
    <row r="5399" spans="1:6" ht="15" customHeight="1">
      <c r="A5399" s="447" t="s">
        <v>2995</v>
      </c>
      <c r="B5399" s="448" t="s">
        <v>5313</v>
      </c>
      <c r="C5399" s="449" t="s">
        <v>2573</v>
      </c>
      <c r="D5399" s="450">
        <v>14.360000000000001</v>
      </c>
      <c r="E5399" s="450">
        <v>8.56</v>
      </c>
      <c r="F5399" s="450" t="s">
        <v>11940</v>
      </c>
    </row>
    <row r="5400" spans="1:6" ht="15" customHeight="1">
      <c r="A5400" s="447">
        <v>79462</v>
      </c>
      <c r="B5400" s="448" t="s">
        <v>5314</v>
      </c>
      <c r="C5400" s="449" t="s">
        <v>2573</v>
      </c>
      <c r="D5400" s="450">
        <v>50</v>
      </c>
      <c r="E5400" s="450">
        <v>11.04</v>
      </c>
      <c r="F5400" s="450" t="s">
        <v>20059</v>
      </c>
    </row>
    <row r="5401" spans="1:6" ht="15" customHeight="1">
      <c r="A5401" s="447">
        <v>88497</v>
      </c>
      <c r="B5401" s="448" t="s">
        <v>1372</v>
      </c>
      <c r="C5401" s="449" t="s">
        <v>2573</v>
      </c>
      <c r="D5401" s="450">
        <v>6.5699999999999994</v>
      </c>
      <c r="E5401" s="450">
        <v>6.44</v>
      </c>
      <c r="F5401" s="450" t="s">
        <v>18583</v>
      </c>
    </row>
    <row r="5402" spans="1:6" ht="15" customHeight="1">
      <c r="A5402" s="447">
        <v>88495</v>
      </c>
      <c r="B5402" s="448" t="s">
        <v>1370</v>
      </c>
      <c r="C5402" s="449" t="s">
        <v>2573</v>
      </c>
      <c r="D5402" s="450">
        <v>4.5500000000000007</v>
      </c>
      <c r="E5402" s="450">
        <v>4.8499999999999996</v>
      </c>
      <c r="F5402" s="450" t="s">
        <v>14033</v>
      </c>
    </row>
    <row r="5403" spans="1:6" ht="15" customHeight="1">
      <c r="A5403" s="447">
        <v>88496</v>
      </c>
      <c r="B5403" s="448" t="s">
        <v>1371</v>
      </c>
      <c r="C5403" s="449" t="s">
        <v>2573</v>
      </c>
      <c r="D5403" s="450">
        <v>9.18</v>
      </c>
      <c r="E5403" s="450">
        <v>13.77</v>
      </c>
      <c r="F5403" s="450" t="s">
        <v>18297</v>
      </c>
    </row>
    <row r="5404" spans="1:6" ht="15" customHeight="1">
      <c r="A5404" s="447">
        <v>88494</v>
      </c>
      <c r="B5404" s="448" t="s">
        <v>1369</v>
      </c>
      <c r="C5404" s="449" t="s">
        <v>2573</v>
      </c>
      <c r="D5404" s="450">
        <v>6.4700000000000006</v>
      </c>
      <c r="E5404" s="450">
        <v>10.38</v>
      </c>
      <c r="F5404" s="450" t="s">
        <v>18993</v>
      </c>
    </row>
    <row r="5405" spans="1:6" ht="30" customHeight="1">
      <c r="A5405" s="447">
        <v>96126</v>
      </c>
      <c r="B5405" s="448" t="s">
        <v>20275</v>
      </c>
      <c r="C5405" s="449" t="s">
        <v>2573</v>
      </c>
      <c r="D5405" s="450">
        <v>8.34</v>
      </c>
      <c r="E5405" s="450">
        <v>7.43</v>
      </c>
      <c r="F5405" s="450" t="s">
        <v>15029</v>
      </c>
    </row>
    <row r="5406" spans="1:6" ht="30" customHeight="1">
      <c r="A5406" s="447">
        <v>96127</v>
      </c>
      <c r="B5406" s="448" t="s">
        <v>20276</v>
      </c>
      <c r="C5406" s="449" t="s">
        <v>2573</v>
      </c>
      <c r="D5406" s="450">
        <v>7.49</v>
      </c>
      <c r="E5406" s="450">
        <v>4.82</v>
      </c>
      <c r="F5406" s="450" t="s">
        <v>11578</v>
      </c>
    </row>
    <row r="5407" spans="1:6" ht="30" customHeight="1">
      <c r="A5407" s="447">
        <v>96128</v>
      </c>
      <c r="B5407" s="448" t="s">
        <v>20277</v>
      </c>
      <c r="C5407" s="449" t="s">
        <v>2573</v>
      </c>
      <c r="D5407" s="450">
        <v>10.119999999999999</v>
      </c>
      <c r="E5407" s="450">
        <v>12.67</v>
      </c>
      <c r="F5407" s="450" t="s">
        <v>13618</v>
      </c>
    </row>
    <row r="5408" spans="1:6" ht="30" customHeight="1">
      <c r="A5408" s="447">
        <v>96129</v>
      </c>
      <c r="B5408" s="448" t="s">
        <v>20278</v>
      </c>
      <c r="C5408" s="449" t="s">
        <v>2573</v>
      </c>
      <c r="D5408" s="450">
        <v>10.69</v>
      </c>
      <c r="E5408" s="450">
        <v>14.33</v>
      </c>
      <c r="F5408" s="450" t="s">
        <v>20279</v>
      </c>
    </row>
    <row r="5409" spans="1:6" ht="30" customHeight="1">
      <c r="A5409" s="447">
        <v>96130</v>
      </c>
      <c r="B5409" s="448" t="s">
        <v>20280</v>
      </c>
      <c r="C5409" s="449" t="s">
        <v>2573</v>
      </c>
      <c r="D5409" s="450">
        <v>8.629999999999999</v>
      </c>
      <c r="E5409" s="450">
        <v>8.23</v>
      </c>
      <c r="F5409" s="450" t="s">
        <v>11480</v>
      </c>
    </row>
    <row r="5410" spans="1:6" ht="30" customHeight="1">
      <c r="A5410" s="447">
        <v>96131</v>
      </c>
      <c r="B5410" s="448" t="s">
        <v>20281</v>
      </c>
      <c r="C5410" s="449" t="s">
        <v>2573</v>
      </c>
      <c r="D5410" s="450">
        <v>12.080000000000002</v>
      </c>
      <c r="E5410" s="450">
        <v>9.84</v>
      </c>
      <c r="F5410" s="450" t="s">
        <v>15950</v>
      </c>
    </row>
    <row r="5411" spans="1:6" ht="30" customHeight="1">
      <c r="A5411" s="447">
        <v>96132</v>
      </c>
      <c r="B5411" s="448" t="s">
        <v>20282</v>
      </c>
      <c r="C5411" s="449" t="s">
        <v>2573</v>
      </c>
      <c r="D5411" s="450">
        <v>10.919999999999998</v>
      </c>
      <c r="E5411" s="450">
        <v>6.39</v>
      </c>
      <c r="F5411" s="450" t="s">
        <v>17216</v>
      </c>
    </row>
    <row r="5412" spans="1:6" ht="30" customHeight="1">
      <c r="A5412" s="447">
        <v>96133</v>
      </c>
      <c r="B5412" s="448" t="s">
        <v>20283</v>
      </c>
      <c r="C5412" s="449" t="s">
        <v>2573</v>
      </c>
      <c r="D5412" s="450">
        <v>14.45</v>
      </c>
      <c r="E5412" s="450">
        <v>16.8</v>
      </c>
      <c r="F5412" s="450" t="s">
        <v>14430</v>
      </c>
    </row>
    <row r="5413" spans="1:6" ht="30" customHeight="1">
      <c r="A5413" s="447">
        <v>96134</v>
      </c>
      <c r="B5413" s="448" t="s">
        <v>20284</v>
      </c>
      <c r="C5413" s="449" t="s">
        <v>2573</v>
      </c>
      <c r="D5413" s="450">
        <v>15.169999999999998</v>
      </c>
      <c r="E5413" s="450">
        <v>19.05</v>
      </c>
      <c r="F5413" s="450" t="s">
        <v>20285</v>
      </c>
    </row>
    <row r="5414" spans="1:6" ht="30" customHeight="1">
      <c r="A5414" s="447">
        <v>96135</v>
      </c>
      <c r="B5414" s="448" t="s">
        <v>20286</v>
      </c>
      <c r="C5414" s="449" t="s">
        <v>2573</v>
      </c>
      <c r="D5414" s="450">
        <v>12.46</v>
      </c>
      <c r="E5414" s="450">
        <v>10.93</v>
      </c>
      <c r="F5414" s="450" t="s">
        <v>18686</v>
      </c>
    </row>
    <row r="5415" spans="1:6">
      <c r="A5415" s="442"/>
      <c r="B5415" s="446" t="s">
        <v>98</v>
      </c>
      <c r="C5415" s="444"/>
      <c r="D5415" s="445" t="s">
        <v>2587</v>
      </c>
      <c r="E5415" s="445" t="s">
        <v>2587</v>
      </c>
      <c r="F5415" s="445"/>
    </row>
    <row r="5416" spans="1:6" ht="45" customHeight="1">
      <c r="A5416" s="447">
        <v>87529</v>
      </c>
      <c r="B5416" s="448" t="s">
        <v>5315</v>
      </c>
      <c r="C5416" s="449" t="s">
        <v>2573</v>
      </c>
      <c r="D5416" s="450">
        <v>11.91</v>
      </c>
      <c r="E5416" s="450">
        <v>11.86</v>
      </c>
      <c r="F5416" s="450" t="s">
        <v>12360</v>
      </c>
    </row>
    <row r="5417" spans="1:6" ht="45" customHeight="1">
      <c r="A5417" s="447">
        <v>87530</v>
      </c>
      <c r="B5417" s="448" t="s">
        <v>5316</v>
      </c>
      <c r="C5417" s="449" t="s">
        <v>2573</v>
      </c>
      <c r="D5417" s="450">
        <v>13.01</v>
      </c>
      <c r="E5417" s="450">
        <v>14.67</v>
      </c>
      <c r="F5417" s="450" t="s">
        <v>13815</v>
      </c>
    </row>
    <row r="5418" spans="1:6" ht="60" customHeight="1">
      <c r="A5418" s="447">
        <v>87538</v>
      </c>
      <c r="B5418" s="448" t="s">
        <v>5317</v>
      </c>
      <c r="C5418" s="449" t="s">
        <v>2573</v>
      </c>
      <c r="D5418" s="450">
        <v>34.159999999999997</v>
      </c>
      <c r="E5418" s="450">
        <v>9.5</v>
      </c>
      <c r="F5418" s="450" t="s">
        <v>18220</v>
      </c>
    </row>
    <row r="5419" spans="1:6" ht="60" customHeight="1">
      <c r="A5419" s="447">
        <v>87543</v>
      </c>
      <c r="B5419" s="448" t="s">
        <v>20454</v>
      </c>
      <c r="C5419" s="449" t="s">
        <v>2573</v>
      </c>
      <c r="D5419" s="450">
        <v>10.649999999999999</v>
      </c>
      <c r="E5419" s="450">
        <v>4.13</v>
      </c>
      <c r="F5419" s="450" t="s">
        <v>18308</v>
      </c>
    </row>
    <row r="5420" spans="1:6" ht="45" customHeight="1">
      <c r="A5420" s="447">
        <v>87547</v>
      </c>
      <c r="B5420" s="448" t="s">
        <v>5318</v>
      </c>
      <c r="C5420" s="449" t="s">
        <v>2573</v>
      </c>
      <c r="D5420" s="450">
        <v>7.2999999999999989</v>
      </c>
      <c r="E5420" s="450">
        <v>8.49</v>
      </c>
      <c r="F5420" s="450" t="s">
        <v>20455</v>
      </c>
    </row>
    <row r="5421" spans="1:6" ht="45" customHeight="1">
      <c r="A5421" s="447">
        <v>87548</v>
      </c>
      <c r="B5421" s="448" t="s">
        <v>5319</v>
      </c>
      <c r="C5421" s="449" t="s">
        <v>2573</v>
      </c>
      <c r="D5421" s="450">
        <v>7.91</v>
      </c>
      <c r="E5421" s="450">
        <v>10.09</v>
      </c>
      <c r="F5421" s="450" t="s">
        <v>13973</v>
      </c>
    </row>
    <row r="5422" spans="1:6" ht="60" customHeight="1">
      <c r="A5422" s="447">
        <v>87556</v>
      </c>
      <c r="B5422" s="448" t="s">
        <v>5320</v>
      </c>
      <c r="C5422" s="449" t="s">
        <v>2573</v>
      </c>
      <c r="D5422" s="450">
        <v>19.740000000000002</v>
      </c>
      <c r="E5422" s="450">
        <v>6.58</v>
      </c>
      <c r="F5422" s="450" t="s">
        <v>17887</v>
      </c>
    </row>
    <row r="5423" spans="1:6" ht="60" customHeight="1">
      <c r="A5423" s="447">
        <v>87561</v>
      </c>
      <c r="B5423" s="448" t="s">
        <v>5321</v>
      </c>
      <c r="C5423" s="449" t="s">
        <v>2573</v>
      </c>
      <c r="D5423" s="450">
        <v>19.560000000000002</v>
      </c>
      <c r="E5423" s="450">
        <v>6.04</v>
      </c>
      <c r="F5423" s="450" t="s">
        <v>20459</v>
      </c>
    </row>
    <row r="5424" spans="1:6" ht="45" customHeight="1">
      <c r="A5424" s="447">
        <v>90406</v>
      </c>
      <c r="B5424" s="448" t="s">
        <v>455</v>
      </c>
      <c r="C5424" s="449" t="s">
        <v>2573</v>
      </c>
      <c r="D5424" s="450">
        <v>14.21</v>
      </c>
      <c r="E5424" s="450">
        <v>18.43</v>
      </c>
      <c r="F5424" s="450" t="s">
        <v>15210</v>
      </c>
    </row>
    <row r="5425" spans="1:6" ht="45" customHeight="1">
      <c r="A5425" s="447">
        <v>90407</v>
      </c>
      <c r="B5425" s="448" t="s">
        <v>456</v>
      </c>
      <c r="C5425" s="449" t="s">
        <v>2573</v>
      </c>
      <c r="D5425" s="450">
        <v>15.309999999999999</v>
      </c>
      <c r="E5425" s="450">
        <v>21.24</v>
      </c>
      <c r="F5425" s="450" t="s">
        <v>11969</v>
      </c>
    </row>
    <row r="5426" spans="1:6" ht="45" customHeight="1">
      <c r="A5426" s="447">
        <v>90408</v>
      </c>
      <c r="B5426" s="448" t="s">
        <v>457</v>
      </c>
      <c r="C5426" s="449" t="s">
        <v>2573</v>
      </c>
      <c r="D5426" s="450">
        <v>9.5200000000000014</v>
      </c>
      <c r="E5426" s="450">
        <v>14.87</v>
      </c>
      <c r="F5426" s="450" t="s">
        <v>20508</v>
      </c>
    </row>
    <row r="5427" spans="1:6" ht="45" customHeight="1">
      <c r="A5427" s="447">
        <v>90409</v>
      </c>
      <c r="B5427" s="448" t="s">
        <v>230</v>
      </c>
      <c r="C5427" s="449" t="s">
        <v>2573</v>
      </c>
      <c r="D5427" s="450">
        <v>10.130000000000003</v>
      </c>
      <c r="E5427" s="450">
        <v>16.47</v>
      </c>
      <c r="F5427" s="450" t="s">
        <v>19308</v>
      </c>
    </row>
    <row r="5428" spans="1:6">
      <c r="A5428" s="442"/>
      <c r="B5428" s="446" t="s">
        <v>2309</v>
      </c>
      <c r="C5428" s="444"/>
      <c r="D5428" s="445" t="s">
        <v>2587</v>
      </c>
      <c r="E5428" s="445" t="s">
        <v>2587</v>
      </c>
      <c r="F5428" s="445"/>
    </row>
    <row r="5429" spans="1:6" ht="15" customHeight="1">
      <c r="A5429" s="447">
        <v>88485</v>
      </c>
      <c r="B5429" s="448" t="s">
        <v>1364</v>
      </c>
      <c r="C5429" s="449" t="s">
        <v>2573</v>
      </c>
      <c r="D5429" s="450">
        <v>1.27</v>
      </c>
      <c r="E5429" s="450">
        <v>0.81</v>
      </c>
      <c r="F5429" s="450" t="s">
        <v>11592</v>
      </c>
    </row>
    <row r="5430" spans="1:6" ht="15" customHeight="1">
      <c r="A5430" s="447">
        <v>88484</v>
      </c>
      <c r="B5430" s="448" t="s">
        <v>1363</v>
      </c>
      <c r="C5430" s="449" t="s">
        <v>2573</v>
      </c>
      <c r="D5430" s="450">
        <v>1.3499999999999999</v>
      </c>
      <c r="E5430" s="450">
        <v>1.07</v>
      </c>
      <c r="F5430" s="450" t="s">
        <v>11740</v>
      </c>
    </row>
    <row r="5431" spans="1:6" ht="15" customHeight="1">
      <c r="A5431" s="447">
        <v>88483</v>
      </c>
      <c r="B5431" s="448" t="s">
        <v>1362</v>
      </c>
      <c r="C5431" s="449" t="s">
        <v>2573</v>
      </c>
      <c r="D5431" s="450">
        <v>2.12</v>
      </c>
      <c r="E5431" s="450">
        <v>0.55000000000000004</v>
      </c>
      <c r="F5431" s="450" t="s">
        <v>20268</v>
      </c>
    </row>
    <row r="5432" spans="1:6" ht="15" customHeight="1">
      <c r="A5432" s="447">
        <v>88482</v>
      </c>
      <c r="B5432" s="448" t="s">
        <v>1361</v>
      </c>
      <c r="C5432" s="449" t="s">
        <v>2573</v>
      </c>
      <c r="D5432" s="450">
        <v>2.19</v>
      </c>
      <c r="E5432" s="450">
        <v>0.73</v>
      </c>
      <c r="F5432" s="450" t="s">
        <v>11741</v>
      </c>
    </row>
    <row r="5433" spans="1:6" ht="30" customHeight="1">
      <c r="A5433" s="447">
        <v>88412</v>
      </c>
      <c r="B5433" s="448" t="s">
        <v>323</v>
      </c>
      <c r="C5433" s="449" t="s">
        <v>2573</v>
      </c>
      <c r="D5433" s="450">
        <v>1.18</v>
      </c>
      <c r="E5433" s="450">
        <v>0.47</v>
      </c>
      <c r="F5433" s="450" t="s">
        <v>12183</v>
      </c>
    </row>
    <row r="5434" spans="1:6" ht="30" customHeight="1">
      <c r="A5434" s="447">
        <v>88411</v>
      </c>
      <c r="B5434" s="448" t="s">
        <v>322</v>
      </c>
      <c r="C5434" s="449" t="s">
        <v>2573</v>
      </c>
      <c r="D5434" s="450">
        <v>1.31</v>
      </c>
      <c r="E5434" s="450">
        <v>0.91</v>
      </c>
      <c r="F5434" s="450" t="s">
        <v>13401</v>
      </c>
    </row>
    <row r="5435" spans="1:6" ht="30" customHeight="1">
      <c r="A5435" s="447">
        <v>88415</v>
      </c>
      <c r="B5435" s="448" t="s">
        <v>326</v>
      </c>
      <c r="C5435" s="449" t="s">
        <v>2573</v>
      </c>
      <c r="D5435" s="450">
        <v>1.3299999999999998</v>
      </c>
      <c r="E5435" s="450">
        <v>1.07</v>
      </c>
      <c r="F5435" s="450" t="s">
        <v>16133</v>
      </c>
    </row>
    <row r="5436" spans="1:6" ht="30" customHeight="1">
      <c r="A5436" s="447">
        <v>88413</v>
      </c>
      <c r="B5436" s="448" t="s">
        <v>324</v>
      </c>
      <c r="C5436" s="449" t="s">
        <v>2573</v>
      </c>
      <c r="D5436" s="450">
        <v>1.55</v>
      </c>
      <c r="E5436" s="450">
        <v>1.82</v>
      </c>
      <c r="F5436" s="450" t="s">
        <v>12021</v>
      </c>
    </row>
    <row r="5437" spans="1:6" ht="30" customHeight="1">
      <c r="A5437" s="447">
        <v>88414</v>
      </c>
      <c r="B5437" s="448" t="s">
        <v>325</v>
      </c>
      <c r="C5437" s="449" t="s">
        <v>2573</v>
      </c>
      <c r="D5437" s="450">
        <v>1.6300000000000003</v>
      </c>
      <c r="E5437" s="450">
        <v>2.11</v>
      </c>
      <c r="F5437" s="450" t="s">
        <v>15823</v>
      </c>
    </row>
    <row r="5438" spans="1:6" ht="30" customHeight="1">
      <c r="A5438" s="447" t="s">
        <v>2310</v>
      </c>
      <c r="B5438" s="448" t="s">
        <v>5341</v>
      </c>
      <c r="C5438" s="449" t="s">
        <v>2573</v>
      </c>
      <c r="D5438" s="450">
        <v>6.83</v>
      </c>
      <c r="E5438" s="450">
        <v>1.76</v>
      </c>
      <c r="F5438" s="450" t="s">
        <v>17852</v>
      </c>
    </row>
    <row r="5439" spans="1:6" ht="15" customHeight="1">
      <c r="A5439" s="447" t="s">
        <v>2311</v>
      </c>
      <c r="B5439" s="448" t="s">
        <v>5342</v>
      </c>
      <c r="C5439" s="449" t="s">
        <v>2573</v>
      </c>
      <c r="D5439" s="450">
        <v>9.31</v>
      </c>
      <c r="E5439" s="450">
        <v>9.9700000000000006</v>
      </c>
      <c r="F5439" s="450" t="s">
        <v>20293</v>
      </c>
    </row>
    <row r="5440" spans="1:6" ht="15" customHeight="1">
      <c r="A5440" s="447">
        <v>98397</v>
      </c>
      <c r="B5440" s="448" t="s">
        <v>18268</v>
      </c>
      <c r="C5440" s="449" t="s">
        <v>2573</v>
      </c>
      <c r="D5440" s="450">
        <v>4.8199999999999994</v>
      </c>
      <c r="E5440" s="450">
        <v>4.03</v>
      </c>
      <c r="F5440" s="450" t="s">
        <v>14180</v>
      </c>
    </row>
    <row r="5441" spans="1:6" ht="15" customHeight="1">
      <c r="A5441" s="447" t="s">
        <v>2312</v>
      </c>
      <c r="B5441" s="448" t="s">
        <v>5343</v>
      </c>
      <c r="C5441" s="449" t="s">
        <v>2573</v>
      </c>
      <c r="D5441" s="450">
        <v>5.3899999999999988</v>
      </c>
      <c r="E5441" s="450">
        <v>7.23</v>
      </c>
      <c r="F5441" s="450" t="s">
        <v>13692</v>
      </c>
    </row>
    <row r="5442" spans="1:6" ht="30" customHeight="1">
      <c r="A5442" s="447">
        <v>84660</v>
      </c>
      <c r="B5442" s="448" t="s">
        <v>5344</v>
      </c>
      <c r="C5442" s="449" t="s">
        <v>2573</v>
      </c>
      <c r="D5442" s="450">
        <v>4.4499999999999993</v>
      </c>
      <c r="E5442" s="450">
        <v>1.77</v>
      </c>
      <c r="F5442" s="450" t="s">
        <v>11447</v>
      </c>
    </row>
    <row r="5443" spans="1:6" ht="15" customHeight="1">
      <c r="A5443" s="447">
        <v>84657</v>
      </c>
      <c r="B5443" s="448" t="s">
        <v>5345</v>
      </c>
      <c r="C5443" s="449" t="s">
        <v>2573</v>
      </c>
      <c r="D5443" s="450">
        <v>6.9300000000000015</v>
      </c>
      <c r="E5443" s="450">
        <v>3.53</v>
      </c>
      <c r="F5443" s="450" t="s">
        <v>12260</v>
      </c>
    </row>
    <row r="5444" spans="1:6">
      <c r="A5444" s="442"/>
      <c r="B5444" s="446" t="s">
        <v>2313</v>
      </c>
      <c r="C5444" s="444"/>
      <c r="D5444" s="445" t="s">
        <v>2587</v>
      </c>
      <c r="E5444" s="445" t="s">
        <v>2587</v>
      </c>
      <c r="F5444" s="445"/>
    </row>
    <row r="5445" spans="1:6" ht="15" customHeight="1">
      <c r="A5445" s="447">
        <v>95464</v>
      </c>
      <c r="B5445" s="448" t="s">
        <v>5346</v>
      </c>
      <c r="C5445" s="449" t="s">
        <v>2573</v>
      </c>
      <c r="D5445" s="450">
        <v>11.129999999999999</v>
      </c>
      <c r="E5445" s="450">
        <v>9.9499999999999993</v>
      </c>
      <c r="F5445" s="450" t="s">
        <v>20291</v>
      </c>
    </row>
    <row r="5446" spans="1:6" ht="15" customHeight="1">
      <c r="A5446" s="447">
        <v>6082</v>
      </c>
      <c r="B5446" s="448" t="s">
        <v>5347</v>
      </c>
      <c r="C5446" s="449" t="s">
        <v>2573</v>
      </c>
      <c r="D5446" s="450">
        <v>6.7700000000000014</v>
      </c>
      <c r="E5446" s="450">
        <v>9.99</v>
      </c>
      <c r="F5446" s="450" t="s">
        <v>18409</v>
      </c>
    </row>
    <row r="5447" spans="1:6" ht="15" customHeight="1">
      <c r="A5447" s="447">
        <v>84645</v>
      </c>
      <c r="B5447" s="448" t="s">
        <v>5348</v>
      </c>
      <c r="C5447" s="449" t="s">
        <v>2573</v>
      </c>
      <c r="D5447" s="450">
        <v>9.1999999999999993</v>
      </c>
      <c r="E5447" s="450">
        <v>8.59</v>
      </c>
      <c r="F5447" s="450" t="s">
        <v>12698</v>
      </c>
    </row>
    <row r="5448" spans="1:6" ht="15" customHeight="1">
      <c r="A5448" s="447">
        <v>40905</v>
      </c>
      <c r="B5448" s="448" t="s">
        <v>5349</v>
      </c>
      <c r="C5448" s="449" t="s">
        <v>2573</v>
      </c>
      <c r="D5448" s="450">
        <v>11.060000000000002</v>
      </c>
      <c r="E5448" s="450">
        <v>9.9499999999999993</v>
      </c>
      <c r="F5448" s="450" t="s">
        <v>11279</v>
      </c>
    </row>
    <row r="5449" spans="1:6" ht="15" customHeight="1">
      <c r="A5449" s="447">
        <v>79466</v>
      </c>
      <c r="B5449" s="448" t="s">
        <v>5350</v>
      </c>
      <c r="C5449" s="449" t="s">
        <v>2573</v>
      </c>
      <c r="D5449" s="450">
        <v>9.4500000000000011</v>
      </c>
      <c r="E5449" s="450">
        <v>8.58</v>
      </c>
      <c r="F5449" s="450" t="s">
        <v>18697</v>
      </c>
    </row>
    <row r="5450" spans="1:6" ht="15" customHeight="1">
      <c r="A5450" s="447" t="s">
        <v>2314</v>
      </c>
      <c r="B5450" s="448" t="s">
        <v>5351</v>
      </c>
      <c r="C5450" s="449" t="s">
        <v>2573</v>
      </c>
      <c r="D5450" s="450">
        <v>7.5900000000000016</v>
      </c>
      <c r="E5450" s="450">
        <v>8.83</v>
      </c>
      <c r="F5450" s="450" t="s">
        <v>20289</v>
      </c>
    </row>
    <row r="5451" spans="1:6" ht="30" customHeight="1">
      <c r="A5451" s="447" t="s">
        <v>2316</v>
      </c>
      <c r="B5451" s="448" t="s">
        <v>5352</v>
      </c>
      <c r="C5451" s="449" t="s">
        <v>2573</v>
      </c>
      <c r="D5451" s="450">
        <v>13.330000000000002</v>
      </c>
      <c r="E5451" s="450">
        <v>10.52</v>
      </c>
      <c r="F5451" s="450" t="s">
        <v>16799</v>
      </c>
    </row>
    <row r="5452" spans="1:6" ht="15" customHeight="1">
      <c r="A5452" s="447">
        <v>84659</v>
      </c>
      <c r="B5452" s="448" t="s">
        <v>5353</v>
      </c>
      <c r="C5452" s="449" t="s">
        <v>2573</v>
      </c>
      <c r="D5452" s="450">
        <v>7.39</v>
      </c>
      <c r="E5452" s="450">
        <v>7.8</v>
      </c>
      <c r="F5452" s="450" t="s">
        <v>14057</v>
      </c>
    </row>
    <row r="5453" spans="1:6" ht="30" customHeight="1">
      <c r="A5453" s="447" t="s">
        <v>2315</v>
      </c>
      <c r="B5453" s="448" t="s">
        <v>5354</v>
      </c>
      <c r="C5453" s="449" t="s">
        <v>2573</v>
      </c>
      <c r="D5453" s="450">
        <v>13.71</v>
      </c>
      <c r="E5453" s="450">
        <v>10.52</v>
      </c>
      <c r="F5453" s="450" t="s">
        <v>16259</v>
      </c>
    </row>
    <row r="5454" spans="1:6" ht="30" customHeight="1">
      <c r="A5454" s="447" t="s">
        <v>2317</v>
      </c>
      <c r="B5454" s="448" t="s">
        <v>5355</v>
      </c>
      <c r="C5454" s="449" t="s">
        <v>2573</v>
      </c>
      <c r="D5454" s="450">
        <v>13.219999999999999</v>
      </c>
      <c r="E5454" s="450">
        <v>10.52</v>
      </c>
      <c r="F5454" s="450" t="s">
        <v>12756</v>
      </c>
    </row>
    <row r="5455" spans="1:6" ht="15" customHeight="1">
      <c r="A5455" s="447">
        <v>79463</v>
      </c>
      <c r="B5455" s="448" t="s">
        <v>5356</v>
      </c>
      <c r="C5455" s="449" t="s">
        <v>2573</v>
      </c>
      <c r="D5455" s="450">
        <v>5.6</v>
      </c>
      <c r="E5455" s="450">
        <v>8.39</v>
      </c>
      <c r="F5455" s="450" t="s">
        <v>18615</v>
      </c>
    </row>
    <row r="5456" spans="1:6" ht="15" customHeight="1">
      <c r="A5456" s="447">
        <v>79464</v>
      </c>
      <c r="B5456" s="448" t="s">
        <v>5357</v>
      </c>
      <c r="C5456" s="449" t="s">
        <v>2573</v>
      </c>
      <c r="D5456" s="450">
        <v>8.1300000000000008</v>
      </c>
      <c r="E5456" s="450">
        <v>10.56</v>
      </c>
      <c r="F5456" s="450" t="s">
        <v>12785</v>
      </c>
    </row>
    <row r="5457" spans="1:6" ht="15" customHeight="1">
      <c r="A5457" s="447" t="s">
        <v>2318</v>
      </c>
      <c r="B5457" s="448" t="s">
        <v>5358</v>
      </c>
      <c r="C5457" s="449" t="s">
        <v>2573</v>
      </c>
      <c r="D5457" s="450">
        <v>10.41</v>
      </c>
      <c r="E5457" s="450">
        <v>12.73</v>
      </c>
      <c r="F5457" s="450" t="s">
        <v>20290</v>
      </c>
    </row>
    <row r="5458" spans="1:6" ht="15" customHeight="1">
      <c r="A5458" s="447">
        <v>84679</v>
      </c>
      <c r="B5458" s="448" t="s">
        <v>5359</v>
      </c>
      <c r="C5458" s="449" t="s">
        <v>2573</v>
      </c>
      <c r="D5458" s="450">
        <v>7.0300000000000011</v>
      </c>
      <c r="E5458" s="450">
        <v>10.57</v>
      </c>
      <c r="F5458" s="450" t="s">
        <v>16809</v>
      </c>
    </row>
    <row r="5459" spans="1:6" ht="30" customHeight="1">
      <c r="A5459" s="447" t="s">
        <v>2319</v>
      </c>
      <c r="B5459" s="448" t="s">
        <v>5360</v>
      </c>
      <c r="C5459" s="449" t="s">
        <v>2573</v>
      </c>
      <c r="D5459" s="450">
        <v>7.65</v>
      </c>
      <c r="E5459" s="450">
        <v>4.41</v>
      </c>
      <c r="F5459" s="450" t="s">
        <v>12131</v>
      </c>
    </row>
    <row r="5460" spans="1:6">
      <c r="A5460" s="442"/>
      <c r="B5460" s="446" t="s">
        <v>116</v>
      </c>
      <c r="C5460" s="444"/>
      <c r="D5460" s="445" t="s">
        <v>2587</v>
      </c>
      <c r="E5460" s="445" t="s">
        <v>2587</v>
      </c>
      <c r="F5460" s="445"/>
    </row>
    <row r="5461" spans="1:6" ht="30" customHeight="1">
      <c r="A5461" s="447" t="s">
        <v>2320</v>
      </c>
      <c r="B5461" s="448" t="s">
        <v>5361</v>
      </c>
      <c r="C5461" s="449" t="s">
        <v>2573</v>
      </c>
      <c r="D5461" s="450">
        <v>12.840000000000003</v>
      </c>
      <c r="E5461" s="450">
        <v>22.15</v>
      </c>
      <c r="F5461" s="450" t="s">
        <v>13888</v>
      </c>
    </row>
    <row r="5462" spans="1:6" ht="15" customHeight="1">
      <c r="A5462" s="447">
        <v>73446</v>
      </c>
      <c r="B5462" s="448" t="s">
        <v>5362</v>
      </c>
      <c r="C5462" s="449" t="s">
        <v>2573</v>
      </c>
      <c r="D5462" s="450">
        <v>7.7100000000000009</v>
      </c>
      <c r="E5462" s="450">
        <v>12.05</v>
      </c>
      <c r="F5462" s="450" t="s">
        <v>20263</v>
      </c>
    </row>
    <row r="5463" spans="1:6" ht="15" customHeight="1">
      <c r="A5463" s="447" t="s">
        <v>2167</v>
      </c>
      <c r="B5463" s="448" t="s">
        <v>5363</v>
      </c>
      <c r="C5463" s="449" t="s">
        <v>2573</v>
      </c>
      <c r="D5463" s="450">
        <v>11.6</v>
      </c>
      <c r="E5463" s="450">
        <v>13.87</v>
      </c>
      <c r="F5463" s="450" t="s">
        <v>16123</v>
      </c>
    </row>
    <row r="5464" spans="1:6" ht="15" customHeight="1">
      <c r="A5464" s="447" t="s">
        <v>2168</v>
      </c>
      <c r="B5464" s="448" t="s">
        <v>5364</v>
      </c>
      <c r="C5464" s="449" t="s">
        <v>2573</v>
      </c>
      <c r="D5464" s="450">
        <v>11.709999999999999</v>
      </c>
      <c r="E5464" s="450">
        <v>13.87</v>
      </c>
      <c r="F5464" s="450" t="s">
        <v>20292</v>
      </c>
    </row>
    <row r="5465" spans="1:6" ht="15" customHeight="1">
      <c r="A5465" s="447" t="s">
        <v>2169</v>
      </c>
      <c r="B5465" s="448" t="s">
        <v>5365</v>
      </c>
      <c r="C5465" s="449" t="s">
        <v>2573</v>
      </c>
      <c r="D5465" s="450">
        <v>12.090000000000002</v>
      </c>
      <c r="E5465" s="450">
        <v>13.87</v>
      </c>
      <c r="F5465" s="450" t="s">
        <v>16169</v>
      </c>
    </row>
    <row r="5466" spans="1:6" ht="30" customHeight="1">
      <c r="A5466" s="447">
        <v>95468</v>
      </c>
      <c r="B5466" s="448" t="s">
        <v>5366</v>
      </c>
      <c r="C5466" s="449" t="s">
        <v>2573</v>
      </c>
      <c r="D5466" s="450">
        <v>15.839999999999996</v>
      </c>
      <c r="E5466" s="450">
        <v>22.14</v>
      </c>
      <c r="F5466" s="450" t="s">
        <v>20296</v>
      </c>
    </row>
    <row r="5467" spans="1:6" ht="30" customHeight="1">
      <c r="A5467" s="447" t="s">
        <v>2170</v>
      </c>
      <c r="B5467" s="448" t="s">
        <v>5367</v>
      </c>
      <c r="C5467" s="449" t="s">
        <v>2573</v>
      </c>
      <c r="D5467" s="450">
        <v>12.420000000000002</v>
      </c>
      <c r="E5467" s="450">
        <v>4.68</v>
      </c>
      <c r="F5467" s="450" t="s">
        <v>18010</v>
      </c>
    </row>
    <row r="5468" spans="1:6" ht="30" customHeight="1">
      <c r="A5468" s="447" t="s">
        <v>1255</v>
      </c>
      <c r="B5468" s="448" t="s">
        <v>5368</v>
      </c>
      <c r="C5468" s="449" t="s">
        <v>2573</v>
      </c>
      <c r="D5468" s="450">
        <v>8.8600000000000012</v>
      </c>
      <c r="E5468" s="450">
        <v>7.26</v>
      </c>
      <c r="F5468" s="450" t="s">
        <v>11575</v>
      </c>
    </row>
    <row r="5469" spans="1:6" ht="30" customHeight="1">
      <c r="A5469" s="447" t="s">
        <v>2171</v>
      </c>
      <c r="B5469" s="448" t="s">
        <v>5369</v>
      </c>
      <c r="C5469" s="449" t="s">
        <v>2570</v>
      </c>
      <c r="D5469" s="450">
        <v>12.520000000000001</v>
      </c>
      <c r="E5469" s="450">
        <v>8.33</v>
      </c>
      <c r="F5469" s="450" t="s">
        <v>17811</v>
      </c>
    </row>
    <row r="5470" spans="1:6" ht="30" customHeight="1">
      <c r="A5470" s="447">
        <v>84661</v>
      </c>
      <c r="B5470" s="448" t="s">
        <v>5370</v>
      </c>
      <c r="C5470" s="449" t="s">
        <v>2573</v>
      </c>
      <c r="D5470" s="450">
        <v>7.9599999999999991</v>
      </c>
      <c r="E5470" s="450">
        <v>8.3699999999999992</v>
      </c>
      <c r="F5470" s="450" t="s">
        <v>13294</v>
      </c>
    </row>
    <row r="5471" spans="1:6" ht="30" customHeight="1">
      <c r="A5471" s="447">
        <v>84662</v>
      </c>
      <c r="B5471" s="448" t="s">
        <v>5371</v>
      </c>
      <c r="C5471" s="449" t="s">
        <v>2573</v>
      </c>
      <c r="D5471" s="450">
        <v>11.99</v>
      </c>
      <c r="E5471" s="450">
        <v>13.87</v>
      </c>
      <c r="F5471" s="450" t="s">
        <v>20295</v>
      </c>
    </row>
    <row r="5472" spans="1:6" ht="15" customHeight="1">
      <c r="A5472" s="447" t="s">
        <v>2172</v>
      </c>
      <c r="B5472" s="448" t="s">
        <v>5372</v>
      </c>
      <c r="C5472" s="449" t="s">
        <v>2573</v>
      </c>
      <c r="D5472" s="450">
        <v>15.769999999999996</v>
      </c>
      <c r="E5472" s="450">
        <v>16.600000000000001</v>
      </c>
      <c r="F5472" s="450" t="s">
        <v>20294</v>
      </c>
    </row>
    <row r="5473" spans="1:6" ht="15" customHeight="1">
      <c r="A5473" s="447">
        <v>79460</v>
      </c>
      <c r="B5473" s="448" t="s">
        <v>5373</v>
      </c>
      <c r="C5473" s="449" t="s">
        <v>2573</v>
      </c>
      <c r="D5473" s="450">
        <v>31.63</v>
      </c>
      <c r="E5473" s="450">
        <v>10.48</v>
      </c>
      <c r="F5473" s="450" t="s">
        <v>14141</v>
      </c>
    </row>
    <row r="5474" spans="1:6" ht="15" customHeight="1">
      <c r="A5474" s="447" t="s">
        <v>2177</v>
      </c>
      <c r="B5474" s="448" t="s">
        <v>5374</v>
      </c>
      <c r="C5474" s="449" t="s">
        <v>2573</v>
      </c>
      <c r="D5474" s="450">
        <v>46.120000000000005</v>
      </c>
      <c r="E5474" s="450">
        <v>12.66</v>
      </c>
      <c r="F5474" s="450" t="s">
        <v>20042</v>
      </c>
    </row>
    <row r="5475" spans="1:6" ht="15" customHeight="1">
      <c r="A5475" s="447">
        <v>84647</v>
      </c>
      <c r="B5475" s="448" t="s">
        <v>5375</v>
      </c>
      <c r="C5475" s="449" t="s">
        <v>2573</v>
      </c>
      <c r="D5475" s="450">
        <v>85.59</v>
      </c>
      <c r="E5475" s="450">
        <v>52.44</v>
      </c>
      <c r="F5475" s="450" t="s">
        <v>20288</v>
      </c>
    </row>
    <row r="5476" spans="1:6">
      <c r="A5476" s="442"/>
      <c r="B5476" s="446" t="s">
        <v>117</v>
      </c>
      <c r="C5476" s="444"/>
      <c r="D5476" s="445" t="s">
        <v>2587</v>
      </c>
      <c r="E5476" s="445" t="s">
        <v>2587</v>
      </c>
      <c r="F5476" s="445"/>
    </row>
    <row r="5477" spans="1:6" ht="15" customHeight="1">
      <c r="A5477" s="447">
        <v>83693</v>
      </c>
      <c r="B5477" s="448" t="s">
        <v>5376</v>
      </c>
      <c r="C5477" s="449" t="s">
        <v>2573</v>
      </c>
      <c r="D5477" s="450">
        <v>0.83000000000000007</v>
      </c>
      <c r="E5477" s="450">
        <v>2.59</v>
      </c>
      <c r="F5477" s="450" t="s">
        <v>11826</v>
      </c>
    </row>
    <row r="5478" spans="1:6" ht="15" customHeight="1">
      <c r="A5478" s="447">
        <v>84656</v>
      </c>
      <c r="B5478" s="448" t="s">
        <v>5377</v>
      </c>
      <c r="C5478" s="449" t="s">
        <v>2573</v>
      </c>
      <c r="D5478" s="450">
        <v>11.16</v>
      </c>
      <c r="E5478" s="450">
        <v>21.99</v>
      </c>
      <c r="F5478" s="450" t="s">
        <v>12800</v>
      </c>
    </row>
    <row r="5479" spans="1:6" ht="30" customHeight="1">
      <c r="A5479" s="447" t="s">
        <v>2173</v>
      </c>
      <c r="B5479" s="448" t="s">
        <v>5378</v>
      </c>
      <c r="C5479" s="449" t="s">
        <v>2573</v>
      </c>
      <c r="D5479" s="450">
        <v>1.8200000000000003</v>
      </c>
      <c r="E5479" s="450">
        <v>3.5</v>
      </c>
      <c r="F5479" s="450" t="s">
        <v>11900</v>
      </c>
    </row>
    <row r="5480" spans="1:6" ht="30" customHeight="1">
      <c r="A5480" s="447">
        <v>88491</v>
      </c>
      <c r="B5480" s="448" t="s">
        <v>5379</v>
      </c>
      <c r="C5480" s="449" t="s">
        <v>2573</v>
      </c>
      <c r="D5480" s="450">
        <v>5.75</v>
      </c>
      <c r="E5480" s="450">
        <v>0.64</v>
      </c>
      <c r="F5480" s="450" t="s">
        <v>11629</v>
      </c>
    </row>
    <row r="5481" spans="1:6" ht="30" customHeight="1">
      <c r="A5481" s="447">
        <v>88493</v>
      </c>
      <c r="B5481" s="448" t="s">
        <v>5380</v>
      </c>
      <c r="C5481" s="449" t="s">
        <v>2573</v>
      </c>
      <c r="D5481" s="450">
        <v>6.73</v>
      </c>
      <c r="E5481" s="450">
        <v>0.92</v>
      </c>
      <c r="F5481" s="450" t="s">
        <v>13402</v>
      </c>
    </row>
    <row r="5482" spans="1:6" ht="30" customHeight="1">
      <c r="A5482" s="447">
        <v>95622</v>
      </c>
      <c r="B5482" s="448" t="s">
        <v>5381</v>
      </c>
      <c r="C5482" s="449" t="s">
        <v>2573</v>
      </c>
      <c r="D5482" s="450">
        <v>5.3999999999999995</v>
      </c>
      <c r="E5482" s="450">
        <v>5.96</v>
      </c>
      <c r="F5482" s="450" t="s">
        <v>16107</v>
      </c>
    </row>
    <row r="5483" spans="1:6" ht="30" customHeight="1">
      <c r="A5483" s="447">
        <v>95623</v>
      </c>
      <c r="B5483" s="448" t="s">
        <v>4675</v>
      </c>
      <c r="C5483" s="449" t="s">
        <v>2573</v>
      </c>
      <c r="D5483" s="450">
        <v>4.7200000000000006</v>
      </c>
      <c r="E5483" s="450">
        <v>3.86</v>
      </c>
      <c r="F5483" s="450" t="s">
        <v>20272</v>
      </c>
    </row>
    <row r="5484" spans="1:6" ht="30" customHeight="1">
      <c r="A5484" s="447">
        <v>95625</v>
      </c>
      <c r="B5484" s="448" t="s">
        <v>4676</v>
      </c>
      <c r="C5484" s="449" t="s">
        <v>2573</v>
      </c>
      <c r="D5484" s="450">
        <v>7.2900000000000009</v>
      </c>
      <c r="E5484" s="450">
        <v>11.49</v>
      </c>
      <c r="F5484" s="450" t="s">
        <v>20274</v>
      </c>
    </row>
    <row r="5485" spans="1:6" ht="30" customHeight="1">
      <c r="A5485" s="447">
        <v>88489</v>
      </c>
      <c r="B5485" s="448" t="s">
        <v>1368</v>
      </c>
      <c r="C5485" s="449" t="s">
        <v>2573</v>
      </c>
      <c r="D5485" s="450">
        <v>6.99</v>
      </c>
      <c r="E5485" s="450">
        <v>3.86</v>
      </c>
      <c r="F5485" s="450" t="s">
        <v>20271</v>
      </c>
    </row>
    <row r="5486" spans="1:6" ht="30" customHeight="1">
      <c r="A5486" s="447">
        <v>88487</v>
      </c>
      <c r="B5486" s="448" t="s">
        <v>1366</v>
      </c>
      <c r="C5486" s="449" t="s">
        <v>2573</v>
      </c>
      <c r="D5486" s="450">
        <v>5.82</v>
      </c>
      <c r="E5486" s="450">
        <v>2.69</v>
      </c>
      <c r="F5486" s="450" t="s">
        <v>20269</v>
      </c>
    </row>
    <row r="5487" spans="1:6" ht="30" customHeight="1">
      <c r="A5487" s="447">
        <v>88431</v>
      </c>
      <c r="B5487" s="448" t="s">
        <v>764</v>
      </c>
      <c r="C5487" s="449" t="s">
        <v>2573</v>
      </c>
      <c r="D5487" s="450">
        <v>12.27</v>
      </c>
      <c r="E5487" s="450">
        <v>5.8</v>
      </c>
      <c r="F5487" s="450" t="s">
        <v>20267</v>
      </c>
    </row>
    <row r="5488" spans="1:6" ht="30" customHeight="1">
      <c r="A5488" s="447">
        <v>88423</v>
      </c>
      <c r="B5488" s="448" t="s">
        <v>550</v>
      </c>
      <c r="C5488" s="449" t="s">
        <v>2573</v>
      </c>
      <c r="D5488" s="450">
        <v>11.440000000000001</v>
      </c>
      <c r="E5488" s="450">
        <v>3.37</v>
      </c>
      <c r="F5488" s="450" t="s">
        <v>20266</v>
      </c>
    </row>
    <row r="5489" spans="1:6" ht="30" customHeight="1">
      <c r="A5489" s="447">
        <v>88428</v>
      </c>
      <c r="B5489" s="448" t="s">
        <v>762</v>
      </c>
      <c r="C5489" s="449" t="s">
        <v>2573</v>
      </c>
      <c r="D5489" s="450">
        <v>13.79</v>
      </c>
      <c r="E5489" s="450">
        <v>10.23</v>
      </c>
      <c r="F5489" s="450" t="s">
        <v>12327</v>
      </c>
    </row>
    <row r="5490" spans="1:6" ht="30" customHeight="1">
      <c r="A5490" s="447">
        <v>88420</v>
      </c>
      <c r="B5490" s="448" t="s">
        <v>329</v>
      </c>
      <c r="C5490" s="449" t="s">
        <v>2573</v>
      </c>
      <c r="D5490" s="450">
        <v>12.32</v>
      </c>
      <c r="E5490" s="450">
        <v>5.95</v>
      </c>
      <c r="F5490" s="450" t="s">
        <v>18760</v>
      </c>
    </row>
    <row r="5491" spans="1:6" ht="30" customHeight="1">
      <c r="A5491" s="447">
        <v>88429</v>
      </c>
      <c r="B5491" s="448" t="s">
        <v>763</v>
      </c>
      <c r="C5491" s="449" t="s">
        <v>2573</v>
      </c>
      <c r="D5491" s="450">
        <v>14.37</v>
      </c>
      <c r="E5491" s="450">
        <v>11.9</v>
      </c>
      <c r="F5491" s="450" t="s">
        <v>14114</v>
      </c>
    </row>
    <row r="5492" spans="1:6" ht="30" customHeight="1">
      <c r="A5492" s="447">
        <v>88421</v>
      </c>
      <c r="B5492" s="448" t="s">
        <v>330</v>
      </c>
      <c r="C5492" s="449" t="s">
        <v>2573</v>
      </c>
      <c r="D5492" s="450">
        <v>12.65</v>
      </c>
      <c r="E5492" s="450">
        <v>6.92</v>
      </c>
      <c r="F5492" s="450" t="s">
        <v>20265</v>
      </c>
    </row>
    <row r="5493" spans="1:6" ht="30" customHeight="1">
      <c r="A5493" s="447">
        <v>73445</v>
      </c>
      <c r="B5493" s="448" t="s">
        <v>4677</v>
      </c>
      <c r="C5493" s="449" t="s">
        <v>2573</v>
      </c>
      <c r="D5493" s="450">
        <v>2.2000000000000002</v>
      </c>
      <c r="E5493" s="450">
        <v>6.44</v>
      </c>
      <c r="F5493" s="450" t="s">
        <v>13549</v>
      </c>
    </row>
    <row r="5494" spans="1:6" ht="15" customHeight="1">
      <c r="A5494" s="447">
        <v>84651</v>
      </c>
      <c r="B5494" s="448" t="s">
        <v>4678</v>
      </c>
      <c r="C5494" s="449" t="s">
        <v>2573</v>
      </c>
      <c r="D5494" s="450">
        <v>2.66</v>
      </c>
      <c r="E5494" s="450">
        <v>6.93</v>
      </c>
      <c r="F5494" s="450" t="s">
        <v>13174</v>
      </c>
    </row>
    <row r="5495" spans="1:6" ht="30" customHeight="1">
      <c r="A5495" s="447">
        <v>95626</v>
      </c>
      <c r="B5495" s="448" t="s">
        <v>4679</v>
      </c>
      <c r="C5495" s="449" t="s">
        <v>2573</v>
      </c>
      <c r="D5495" s="450">
        <v>5.63</v>
      </c>
      <c r="E5495" s="450">
        <v>6.63</v>
      </c>
      <c r="F5495" s="450" t="s">
        <v>13757</v>
      </c>
    </row>
    <row r="5496" spans="1:6" ht="30" customHeight="1">
      <c r="A5496" s="447">
        <v>95624</v>
      </c>
      <c r="B5496" s="448" t="s">
        <v>4680</v>
      </c>
      <c r="C5496" s="449" t="s">
        <v>2573</v>
      </c>
      <c r="D5496" s="450">
        <v>6.8100000000000005</v>
      </c>
      <c r="E5496" s="450">
        <v>10.19</v>
      </c>
      <c r="F5496" s="450" t="s">
        <v>20273</v>
      </c>
    </row>
    <row r="5497" spans="1:6" ht="45" customHeight="1">
      <c r="A5497" s="447">
        <v>88426</v>
      </c>
      <c r="B5497" s="448" t="s">
        <v>761</v>
      </c>
      <c r="C5497" s="449" t="s">
        <v>2573</v>
      </c>
      <c r="D5497" s="450">
        <v>11.11</v>
      </c>
      <c r="E5497" s="450">
        <v>2.34</v>
      </c>
      <c r="F5497" s="450" t="s">
        <v>12699</v>
      </c>
    </row>
    <row r="5498" spans="1:6" ht="45" customHeight="1">
      <c r="A5498" s="447">
        <v>88417</v>
      </c>
      <c r="B5498" s="448" t="s">
        <v>328</v>
      </c>
      <c r="C5498" s="449" t="s">
        <v>2573</v>
      </c>
      <c r="D5498" s="450">
        <v>10.790000000000001</v>
      </c>
      <c r="E5498" s="450">
        <v>1.36</v>
      </c>
      <c r="F5498" s="450" t="s">
        <v>13975</v>
      </c>
    </row>
    <row r="5499" spans="1:6" ht="30" customHeight="1">
      <c r="A5499" s="447">
        <v>88424</v>
      </c>
      <c r="B5499" s="448" t="s">
        <v>551</v>
      </c>
      <c r="C5499" s="449" t="s">
        <v>2573</v>
      </c>
      <c r="D5499" s="450">
        <v>11.98</v>
      </c>
      <c r="E5499" s="450">
        <v>4.9800000000000004</v>
      </c>
      <c r="F5499" s="450" t="s">
        <v>13607</v>
      </c>
    </row>
    <row r="5500" spans="1:6" ht="30" customHeight="1">
      <c r="A5500" s="447">
        <v>88416</v>
      </c>
      <c r="B5500" s="448" t="s">
        <v>327</v>
      </c>
      <c r="C5500" s="449" t="s">
        <v>2573</v>
      </c>
      <c r="D5500" s="450">
        <v>11.3</v>
      </c>
      <c r="E5500" s="450">
        <v>2.87</v>
      </c>
      <c r="F5500" s="450" t="s">
        <v>12478</v>
      </c>
    </row>
    <row r="5501" spans="1:6">
      <c r="A5501" s="442"/>
      <c r="B5501" s="446" t="s">
        <v>2364</v>
      </c>
      <c r="C5501" s="444"/>
      <c r="D5501" s="445" t="s">
        <v>2587</v>
      </c>
      <c r="E5501" s="445" t="s">
        <v>2587</v>
      </c>
      <c r="F5501" s="445"/>
    </row>
    <row r="5502" spans="1:6" ht="30" customHeight="1">
      <c r="A5502" s="447">
        <v>88488</v>
      </c>
      <c r="B5502" s="448" t="s">
        <v>1367</v>
      </c>
      <c r="C5502" s="449" t="s">
        <v>2573</v>
      </c>
      <c r="D5502" s="450">
        <v>7.4</v>
      </c>
      <c r="E5502" s="450">
        <v>5.0199999999999996</v>
      </c>
      <c r="F5502" s="450" t="s">
        <v>20270</v>
      </c>
    </row>
    <row r="5503" spans="1:6" ht="30" customHeight="1">
      <c r="A5503" s="447">
        <v>88486</v>
      </c>
      <c r="B5503" s="448" t="s">
        <v>1365</v>
      </c>
      <c r="C5503" s="449" t="s">
        <v>2573</v>
      </c>
      <c r="D5503" s="450">
        <v>6.09</v>
      </c>
      <c r="E5503" s="450">
        <v>3.51</v>
      </c>
      <c r="F5503" s="450" t="s">
        <v>17819</v>
      </c>
    </row>
    <row r="5504" spans="1:6" ht="30" customHeight="1">
      <c r="A5504" s="447">
        <v>88490</v>
      </c>
      <c r="B5504" s="448" t="s">
        <v>4681</v>
      </c>
      <c r="C5504" s="449" t="s">
        <v>2573</v>
      </c>
      <c r="D5504" s="450">
        <v>5.83</v>
      </c>
      <c r="E5504" s="450">
        <v>0.82</v>
      </c>
      <c r="F5504" s="450" t="s">
        <v>17498</v>
      </c>
    </row>
    <row r="5505" spans="1:6" ht="30" customHeight="1">
      <c r="A5505" s="447">
        <v>88492</v>
      </c>
      <c r="B5505" s="448" t="s">
        <v>4682</v>
      </c>
      <c r="C5505" s="449" t="s">
        <v>2573</v>
      </c>
      <c r="D5505" s="450">
        <v>6.83</v>
      </c>
      <c r="E5505" s="450">
        <v>1.19</v>
      </c>
      <c r="F5505" s="450" t="s">
        <v>11929</v>
      </c>
    </row>
    <row r="5506" spans="1:6">
      <c r="A5506" s="442"/>
      <c r="B5506" s="446" t="s">
        <v>2889</v>
      </c>
      <c r="C5506" s="444"/>
      <c r="D5506" s="445" t="s">
        <v>2587</v>
      </c>
      <c r="E5506" s="445" t="s">
        <v>2587</v>
      </c>
      <c r="F5506" s="445"/>
    </row>
    <row r="5507" spans="1:6" ht="30" customHeight="1">
      <c r="A5507" s="447">
        <v>88432</v>
      </c>
      <c r="B5507" s="448" t="s">
        <v>1360</v>
      </c>
      <c r="C5507" s="449" t="s">
        <v>2573</v>
      </c>
      <c r="D5507" s="450">
        <v>6.5200000000000005</v>
      </c>
      <c r="E5507" s="450">
        <v>7.2</v>
      </c>
      <c r="F5507" s="450" t="s">
        <v>13779</v>
      </c>
    </row>
    <row r="5508" spans="1:6">
      <c r="A5508" s="442"/>
      <c r="B5508" s="446" t="s">
        <v>1198</v>
      </c>
      <c r="C5508" s="444"/>
      <c r="D5508" s="445" t="s">
        <v>2587</v>
      </c>
      <c r="E5508" s="445" t="s">
        <v>2587</v>
      </c>
      <c r="F5508" s="445"/>
    </row>
    <row r="5509" spans="1:6" ht="15" customHeight="1">
      <c r="A5509" s="447">
        <v>75889</v>
      </c>
      <c r="B5509" s="448" t="s">
        <v>4683</v>
      </c>
      <c r="C5509" s="449" t="s">
        <v>2573</v>
      </c>
      <c r="D5509" s="450">
        <v>9.8600000000000012</v>
      </c>
      <c r="E5509" s="450">
        <v>8.35</v>
      </c>
      <c r="F5509" s="450" t="s">
        <v>12194</v>
      </c>
    </row>
    <row r="5510" spans="1:6">
      <c r="A5510" s="442"/>
      <c r="B5510" s="446" t="s">
        <v>1199</v>
      </c>
      <c r="C5510" s="444"/>
      <c r="D5510" s="445" t="s">
        <v>2587</v>
      </c>
      <c r="E5510" s="445" t="s">
        <v>2587</v>
      </c>
      <c r="F5510" s="445"/>
    </row>
    <row r="5511" spans="1:6" ht="30" customHeight="1">
      <c r="A5511" s="447">
        <v>79467</v>
      </c>
      <c r="B5511" s="448" t="s">
        <v>4684</v>
      </c>
      <c r="C5511" s="449" t="s">
        <v>1373</v>
      </c>
      <c r="D5511" s="450">
        <v>5.93</v>
      </c>
      <c r="E5511" s="450">
        <v>7.43</v>
      </c>
      <c r="F5511" s="450" t="s">
        <v>15640</v>
      </c>
    </row>
    <row r="5512" spans="1:6" ht="30" customHeight="1">
      <c r="A5512" s="447">
        <v>41595</v>
      </c>
      <c r="B5512" s="448" t="s">
        <v>4685</v>
      </c>
      <c r="C5512" s="449" t="s">
        <v>2572</v>
      </c>
      <c r="D5512" s="450">
        <v>3.54</v>
      </c>
      <c r="E5512" s="450">
        <v>7.45</v>
      </c>
      <c r="F5512" s="450" t="s">
        <v>13271</v>
      </c>
    </row>
    <row r="5513" spans="1:6" ht="15" customHeight="1">
      <c r="A5513" s="447" t="s">
        <v>2175</v>
      </c>
      <c r="B5513" s="448" t="s">
        <v>4686</v>
      </c>
      <c r="C5513" s="449" t="s">
        <v>2573</v>
      </c>
      <c r="D5513" s="450">
        <v>5.0199999999999996</v>
      </c>
      <c r="E5513" s="450">
        <v>8.6300000000000008</v>
      </c>
      <c r="F5513" s="450" t="s">
        <v>12140</v>
      </c>
    </row>
    <row r="5514" spans="1:6" ht="15" customHeight="1">
      <c r="A5514" s="447" t="s">
        <v>2176</v>
      </c>
      <c r="B5514" s="448" t="s">
        <v>4687</v>
      </c>
      <c r="C5514" s="449" t="s">
        <v>2573</v>
      </c>
      <c r="D5514" s="450">
        <v>7.35</v>
      </c>
      <c r="E5514" s="450">
        <v>11.6</v>
      </c>
      <c r="F5514" s="450" t="s">
        <v>18672</v>
      </c>
    </row>
    <row r="5515" spans="1:6" ht="15" customHeight="1">
      <c r="A5515" s="447" t="s">
        <v>2174</v>
      </c>
      <c r="B5515" s="448" t="s">
        <v>4688</v>
      </c>
      <c r="C5515" s="449" t="s">
        <v>2573</v>
      </c>
      <c r="D5515" s="450">
        <v>8.1</v>
      </c>
      <c r="E5515" s="450">
        <v>8.3699999999999992</v>
      </c>
      <c r="F5515" s="450" t="s">
        <v>18316</v>
      </c>
    </row>
    <row r="5516" spans="1:6" ht="15" customHeight="1">
      <c r="A5516" s="447">
        <v>79465</v>
      </c>
      <c r="B5516" s="448" t="s">
        <v>4689</v>
      </c>
      <c r="C5516" s="449" t="s">
        <v>2573</v>
      </c>
      <c r="D5516" s="450">
        <v>26.9</v>
      </c>
      <c r="E5516" s="450">
        <v>12.68</v>
      </c>
      <c r="F5516" s="450" t="s">
        <v>20287</v>
      </c>
    </row>
    <row r="5517" spans="1:6" ht="15" customHeight="1">
      <c r="A5517" s="447">
        <v>84665</v>
      </c>
      <c r="B5517" s="448" t="s">
        <v>4690</v>
      </c>
      <c r="C5517" s="449" t="s">
        <v>2573</v>
      </c>
      <c r="D5517" s="450">
        <v>8.3699999999999992</v>
      </c>
      <c r="E5517" s="450">
        <v>11.97</v>
      </c>
      <c r="F5517" s="450" t="s">
        <v>20298</v>
      </c>
    </row>
    <row r="5518" spans="1:6">
      <c r="A5518" s="442"/>
      <c r="B5518" s="443" t="s">
        <v>118</v>
      </c>
      <c r="C5518" s="444"/>
      <c r="D5518" s="445" t="s">
        <v>2587</v>
      </c>
      <c r="E5518" s="445" t="s">
        <v>2587</v>
      </c>
      <c r="F5518" s="445"/>
    </row>
    <row r="5519" spans="1:6">
      <c r="A5519" s="442"/>
      <c r="B5519" s="446" t="s">
        <v>119</v>
      </c>
      <c r="C5519" s="444"/>
      <c r="D5519" s="445" t="s">
        <v>2587</v>
      </c>
      <c r="E5519" s="445" t="s">
        <v>2587</v>
      </c>
      <c r="F5519" s="445"/>
    </row>
    <row r="5520" spans="1:6" ht="30" customHeight="1">
      <c r="A5520" s="447">
        <v>92970</v>
      </c>
      <c r="B5520" s="448" t="s">
        <v>4691</v>
      </c>
      <c r="C5520" s="449" t="s">
        <v>2573</v>
      </c>
      <c r="D5520" s="450">
        <v>7.11</v>
      </c>
      <c r="E5520" s="450">
        <v>5.1100000000000003</v>
      </c>
      <c r="F5520" s="450" t="s">
        <v>13156</v>
      </c>
    </row>
    <row r="5521" spans="1:6" ht="30" customHeight="1">
      <c r="A5521" s="447">
        <v>97636</v>
      </c>
      <c r="B5521" s="448" t="s">
        <v>20801</v>
      </c>
      <c r="C5521" s="449" t="s">
        <v>2573</v>
      </c>
      <c r="D5521" s="450">
        <v>7.4400000000000013</v>
      </c>
      <c r="E5521" s="450">
        <v>2.0299999999999998</v>
      </c>
      <c r="F5521" s="450" t="s">
        <v>12055</v>
      </c>
    </row>
    <row r="5522" spans="1:6" ht="30" customHeight="1">
      <c r="A5522" s="447">
        <v>97635</v>
      </c>
      <c r="B5522" s="448" t="s">
        <v>20800</v>
      </c>
      <c r="C5522" s="449" t="s">
        <v>2573</v>
      </c>
      <c r="D5522" s="450">
        <v>3.0999999999999996</v>
      </c>
      <c r="E5522" s="450">
        <v>8.31</v>
      </c>
      <c r="F5522" s="450" t="s">
        <v>14762</v>
      </c>
    </row>
    <row r="5523" spans="1:6" ht="30" customHeight="1">
      <c r="A5523" s="447">
        <v>83694</v>
      </c>
      <c r="B5523" s="448" t="s">
        <v>4694</v>
      </c>
      <c r="C5523" s="449" t="s">
        <v>2573</v>
      </c>
      <c r="D5523" s="450">
        <v>7.5699999999999994</v>
      </c>
      <c r="E5523" s="450">
        <v>6.29</v>
      </c>
      <c r="F5523" s="450" t="s">
        <v>18641</v>
      </c>
    </row>
    <row r="5524" spans="1:6" ht="15" customHeight="1">
      <c r="A5524" s="447" t="s">
        <v>2328</v>
      </c>
      <c r="B5524" s="448" t="s">
        <v>4695</v>
      </c>
      <c r="C5524" s="449" t="s">
        <v>2573</v>
      </c>
      <c r="D5524" s="450">
        <v>20.450000000000003</v>
      </c>
      <c r="E5524" s="450">
        <v>5.72</v>
      </c>
      <c r="F5524" s="450" t="s">
        <v>15036</v>
      </c>
    </row>
    <row r="5525" spans="1:6" ht="15" customHeight="1">
      <c r="A5525" s="447">
        <v>83771</v>
      </c>
      <c r="B5525" s="448" t="s">
        <v>4696</v>
      </c>
      <c r="C5525" s="449" t="s">
        <v>2568</v>
      </c>
      <c r="D5525" s="450">
        <v>5.5</v>
      </c>
      <c r="E5525" s="450">
        <v>1.89</v>
      </c>
      <c r="F5525" s="450" t="s">
        <v>16004</v>
      </c>
    </row>
    <row r="5526" spans="1:6" ht="30" customHeight="1">
      <c r="A5526" s="447">
        <v>96001</v>
      </c>
      <c r="B5526" s="448" t="s">
        <v>20255</v>
      </c>
      <c r="C5526" s="449" t="s">
        <v>2573</v>
      </c>
      <c r="D5526" s="450">
        <v>4.17</v>
      </c>
      <c r="E5526" s="450">
        <v>0.72</v>
      </c>
      <c r="F5526" s="450" t="s">
        <v>13747</v>
      </c>
    </row>
    <row r="5527" spans="1:6" ht="30" customHeight="1">
      <c r="A5527" s="447">
        <v>96002</v>
      </c>
      <c r="B5527" s="448" t="s">
        <v>20256</v>
      </c>
      <c r="C5527" s="449" t="s">
        <v>2573</v>
      </c>
      <c r="D5527" s="450">
        <v>4.6999999999999993</v>
      </c>
      <c r="E5527" s="450">
        <v>0.98</v>
      </c>
      <c r="F5527" s="450" t="s">
        <v>12197</v>
      </c>
    </row>
    <row r="5528" spans="1:6">
      <c r="A5528" s="442"/>
      <c r="B5528" s="446" t="s">
        <v>120</v>
      </c>
      <c r="C5528" s="444"/>
      <c r="D5528" s="445" t="s">
        <v>2587</v>
      </c>
      <c r="E5528" s="445" t="s">
        <v>2587</v>
      </c>
      <c r="F5528" s="445"/>
    </row>
    <row r="5529" spans="1:6" ht="15" customHeight="1">
      <c r="A5529" s="447">
        <v>72961</v>
      </c>
      <c r="B5529" s="448" t="s">
        <v>4697</v>
      </c>
      <c r="C5529" s="449" t="s">
        <v>2573</v>
      </c>
      <c r="D5529" s="450">
        <v>0.97</v>
      </c>
      <c r="E5529" s="450">
        <v>0.3</v>
      </c>
      <c r="F5529" s="450" t="s">
        <v>13121</v>
      </c>
    </row>
    <row r="5530" spans="1:6" ht="15" customHeight="1">
      <c r="A5530" s="447">
        <v>79472</v>
      </c>
      <c r="B5530" s="448" t="s">
        <v>4698</v>
      </c>
      <c r="C5530" s="449" t="s">
        <v>2573</v>
      </c>
      <c r="D5530" s="450">
        <v>0.45</v>
      </c>
      <c r="E5530" s="450">
        <v>0.05</v>
      </c>
      <c r="F5530" s="450" t="s">
        <v>14809</v>
      </c>
    </row>
    <row r="5531" spans="1:6" ht="45" customHeight="1">
      <c r="A5531" s="447">
        <v>96387</v>
      </c>
      <c r="B5531" s="448" t="s">
        <v>20169</v>
      </c>
      <c r="C5531" s="449" t="s">
        <v>2568</v>
      </c>
      <c r="D5531" s="450">
        <v>4.63</v>
      </c>
      <c r="E5531" s="450">
        <v>2.17</v>
      </c>
      <c r="F5531" s="450" t="s">
        <v>13471</v>
      </c>
    </row>
    <row r="5532" spans="1:6" ht="30" customHeight="1">
      <c r="A5532" s="447">
        <v>96388</v>
      </c>
      <c r="B5532" s="448" t="s">
        <v>20170</v>
      </c>
      <c r="C5532" s="449" t="s">
        <v>2568</v>
      </c>
      <c r="D5532" s="450">
        <v>4.5</v>
      </c>
      <c r="E5532" s="450">
        <v>1.97</v>
      </c>
      <c r="F5532" s="450" t="s">
        <v>11370</v>
      </c>
    </row>
    <row r="5533" spans="1:6" ht="30" customHeight="1">
      <c r="A5533" s="447">
        <v>96389</v>
      </c>
      <c r="B5533" s="448" t="s">
        <v>20171</v>
      </c>
      <c r="C5533" s="449" t="s">
        <v>2568</v>
      </c>
      <c r="D5533" s="450">
        <v>26.14</v>
      </c>
      <c r="E5533" s="450">
        <v>3.12</v>
      </c>
      <c r="F5533" s="450" t="s">
        <v>20172</v>
      </c>
    </row>
    <row r="5534" spans="1:6" ht="30" customHeight="1">
      <c r="A5534" s="447">
        <v>96390</v>
      </c>
      <c r="B5534" s="448" t="s">
        <v>20173</v>
      </c>
      <c r="C5534" s="449" t="s">
        <v>2568</v>
      </c>
      <c r="D5534" s="450">
        <v>45.49</v>
      </c>
      <c r="E5534" s="450">
        <v>3.11</v>
      </c>
      <c r="F5534" s="450" t="s">
        <v>20174</v>
      </c>
    </row>
    <row r="5535" spans="1:6" ht="30" customHeight="1">
      <c r="A5535" s="447">
        <v>96391</v>
      </c>
      <c r="B5535" s="448" t="s">
        <v>20175</v>
      </c>
      <c r="C5535" s="449" t="s">
        <v>2568</v>
      </c>
      <c r="D5535" s="450">
        <v>64.460000000000008</v>
      </c>
      <c r="E5535" s="450">
        <v>3.22</v>
      </c>
      <c r="F5535" s="450" t="s">
        <v>15594</v>
      </c>
    </row>
    <row r="5536" spans="1:6" ht="30" customHeight="1">
      <c r="A5536" s="447">
        <v>96392</v>
      </c>
      <c r="B5536" s="448" t="s">
        <v>20176</v>
      </c>
      <c r="C5536" s="449" t="s">
        <v>2568</v>
      </c>
      <c r="D5536" s="450">
        <v>86.86</v>
      </c>
      <c r="E5536" s="450">
        <v>3.42</v>
      </c>
      <c r="F5536" s="450" t="s">
        <v>20177</v>
      </c>
    </row>
    <row r="5537" spans="1:6" ht="30" customHeight="1">
      <c r="A5537" s="447">
        <v>96396</v>
      </c>
      <c r="B5537" s="448" t="s">
        <v>20178</v>
      </c>
      <c r="C5537" s="449" t="s">
        <v>2568</v>
      </c>
      <c r="D5537" s="450">
        <v>79.66</v>
      </c>
      <c r="E5537" s="450">
        <v>2.68</v>
      </c>
      <c r="F5537" s="450" t="s">
        <v>11499</v>
      </c>
    </row>
    <row r="5538" spans="1:6" ht="30" customHeight="1">
      <c r="A5538" s="447">
        <v>96397</v>
      </c>
      <c r="B5538" s="448" t="s">
        <v>20179</v>
      </c>
      <c r="C5538" s="449" t="s">
        <v>2568</v>
      </c>
      <c r="D5538" s="450">
        <v>115.04</v>
      </c>
      <c r="E5538" s="450">
        <v>2.94</v>
      </c>
      <c r="F5538" s="450" t="s">
        <v>19012</v>
      </c>
    </row>
    <row r="5539" spans="1:6" ht="30" customHeight="1">
      <c r="A5539" s="447">
        <v>96398</v>
      </c>
      <c r="B5539" s="448" t="s">
        <v>20180</v>
      </c>
      <c r="C5539" s="449" t="s">
        <v>2568</v>
      </c>
      <c r="D5539" s="450">
        <v>129.09</v>
      </c>
      <c r="E5539" s="450">
        <v>2.4500000000000002</v>
      </c>
      <c r="F5539" s="450" t="s">
        <v>20181</v>
      </c>
    </row>
    <row r="5540" spans="1:6" ht="30" customHeight="1">
      <c r="A5540" s="447">
        <v>96399</v>
      </c>
      <c r="B5540" s="448" t="s">
        <v>20182</v>
      </c>
      <c r="C5540" s="449" t="s">
        <v>2568</v>
      </c>
      <c r="D5540" s="450">
        <v>64.710000000000008</v>
      </c>
      <c r="E5540" s="450">
        <v>2.02</v>
      </c>
      <c r="F5540" s="450" t="s">
        <v>20183</v>
      </c>
    </row>
    <row r="5541" spans="1:6" ht="30" customHeight="1">
      <c r="A5541" s="447">
        <v>96400</v>
      </c>
      <c r="B5541" s="448" t="s">
        <v>20184</v>
      </c>
      <c r="C5541" s="449" t="s">
        <v>2568</v>
      </c>
      <c r="D5541" s="450">
        <v>71.449999999999989</v>
      </c>
      <c r="E5541" s="450">
        <v>2.54</v>
      </c>
      <c r="F5541" s="450" t="s">
        <v>20185</v>
      </c>
    </row>
    <row r="5542" spans="1:6">
      <c r="A5542" s="442"/>
      <c r="B5542" s="446" t="s">
        <v>121</v>
      </c>
      <c r="C5542" s="444"/>
      <c r="D5542" s="445" t="s">
        <v>2587</v>
      </c>
      <c r="E5542" s="445" t="s">
        <v>2587</v>
      </c>
      <c r="F5542" s="445"/>
    </row>
    <row r="5543" spans="1:6">
      <c r="A5543" s="442"/>
      <c r="B5543" s="446" t="s">
        <v>2329</v>
      </c>
      <c r="C5543" s="444"/>
      <c r="D5543" s="445" t="s">
        <v>2587</v>
      </c>
      <c r="E5543" s="445" t="s">
        <v>2587</v>
      </c>
      <c r="F5543" s="445"/>
    </row>
    <row r="5544" spans="1:6" ht="30" customHeight="1">
      <c r="A5544" s="447">
        <v>72916</v>
      </c>
      <c r="B5544" s="448" t="s">
        <v>4637</v>
      </c>
      <c r="C5544" s="449" t="s">
        <v>2568</v>
      </c>
      <c r="D5544" s="450">
        <v>25.04</v>
      </c>
      <c r="E5544" s="450">
        <v>3.09</v>
      </c>
      <c r="F5544" s="450" t="s">
        <v>20165</v>
      </c>
    </row>
    <row r="5545" spans="1:6" ht="30" customHeight="1">
      <c r="A5545" s="447">
        <v>72919</v>
      </c>
      <c r="B5545" s="448" t="s">
        <v>4638</v>
      </c>
      <c r="C5545" s="449" t="s">
        <v>2568</v>
      </c>
      <c r="D5545" s="450">
        <v>38.019999999999996</v>
      </c>
      <c r="E5545" s="450">
        <v>2.17</v>
      </c>
      <c r="F5545" s="450" t="s">
        <v>20166</v>
      </c>
    </row>
    <row r="5546" spans="1:6" ht="30" customHeight="1">
      <c r="A5546" s="447">
        <v>72922</v>
      </c>
      <c r="B5546" s="448" t="s">
        <v>4306</v>
      </c>
      <c r="C5546" s="449" t="s">
        <v>2568</v>
      </c>
      <c r="D5546" s="450">
        <v>52.64</v>
      </c>
      <c r="E5546" s="450">
        <v>2.17</v>
      </c>
      <c r="F5546" s="450" t="s">
        <v>20167</v>
      </c>
    </row>
    <row r="5547" spans="1:6" ht="30" customHeight="1">
      <c r="A5547" s="447">
        <v>72923</v>
      </c>
      <c r="B5547" s="448" t="s">
        <v>4307</v>
      </c>
      <c r="C5547" s="449" t="s">
        <v>2568</v>
      </c>
      <c r="D5547" s="450">
        <v>47.05</v>
      </c>
      <c r="E5547" s="450">
        <v>2.16</v>
      </c>
      <c r="F5547" s="450" t="s">
        <v>14301</v>
      </c>
    </row>
    <row r="5548" spans="1:6" ht="30" customHeight="1">
      <c r="A5548" s="447">
        <v>72924</v>
      </c>
      <c r="B5548" s="448" t="s">
        <v>4308</v>
      </c>
      <c r="C5548" s="449" t="s">
        <v>2568</v>
      </c>
      <c r="D5548" s="450">
        <v>40.409999999999997</v>
      </c>
      <c r="E5548" s="450">
        <v>2.16</v>
      </c>
      <c r="F5548" s="450" t="s">
        <v>20168</v>
      </c>
    </row>
    <row r="5549" spans="1:6">
      <c r="A5549" s="442"/>
      <c r="B5549" s="446" t="s">
        <v>2178</v>
      </c>
      <c r="C5549" s="444"/>
      <c r="D5549" s="445" t="s">
        <v>2587</v>
      </c>
      <c r="E5549" s="445" t="s">
        <v>2587</v>
      </c>
      <c r="F5549" s="445"/>
    </row>
    <row r="5550" spans="1:6" ht="15" customHeight="1">
      <c r="A5550" s="447" t="s">
        <v>2179</v>
      </c>
      <c r="B5550" s="448" t="s">
        <v>4309</v>
      </c>
      <c r="C5550" s="449" t="s">
        <v>2568</v>
      </c>
      <c r="D5550" s="450">
        <v>56.29</v>
      </c>
      <c r="E5550" s="450">
        <v>14.88</v>
      </c>
      <c r="F5550" s="450" t="s">
        <v>17604</v>
      </c>
    </row>
    <row r="5551" spans="1:6" ht="15" customHeight="1">
      <c r="A5551" s="447" t="s">
        <v>2180</v>
      </c>
      <c r="B5551" s="448" t="s">
        <v>4310</v>
      </c>
      <c r="C5551" s="449" t="s">
        <v>2568</v>
      </c>
      <c r="D5551" s="450">
        <v>69.75</v>
      </c>
      <c r="E5551" s="450">
        <v>28.61</v>
      </c>
      <c r="F5551" s="450" t="s">
        <v>17605</v>
      </c>
    </row>
    <row r="5552" spans="1:6" ht="15" customHeight="1">
      <c r="A5552" s="447" t="s">
        <v>2181</v>
      </c>
      <c r="B5552" s="448" t="s">
        <v>4311</v>
      </c>
      <c r="C5552" s="449" t="s">
        <v>2573</v>
      </c>
      <c r="D5552" s="450">
        <v>12.629999999999999</v>
      </c>
      <c r="E5552" s="450">
        <v>17.21</v>
      </c>
      <c r="F5552" s="450" t="s">
        <v>17606</v>
      </c>
    </row>
    <row r="5553" spans="1:6">
      <c r="A5553" s="442"/>
      <c r="B5553" s="446" t="s">
        <v>122</v>
      </c>
      <c r="C5553" s="444"/>
      <c r="D5553" s="445" t="s">
        <v>2587</v>
      </c>
      <c r="E5553" s="445" t="s">
        <v>2587</v>
      </c>
      <c r="F5553" s="445"/>
    </row>
    <row r="5554" spans="1:6" ht="30" customHeight="1">
      <c r="A5554" s="447">
        <v>72799</v>
      </c>
      <c r="B5554" s="448" t="s">
        <v>4312</v>
      </c>
      <c r="C5554" s="449" t="s">
        <v>2573</v>
      </c>
      <c r="D5554" s="450">
        <v>59.519999999999996</v>
      </c>
      <c r="E5554" s="450">
        <v>15.95</v>
      </c>
      <c r="F5554" s="450" t="s">
        <v>20188</v>
      </c>
    </row>
    <row r="5555" spans="1:6" ht="15" customHeight="1">
      <c r="A5555" s="447">
        <v>72972</v>
      </c>
      <c r="B5555" s="448" t="s">
        <v>4313</v>
      </c>
      <c r="C5555" s="449" t="s">
        <v>2573</v>
      </c>
      <c r="D5555" s="450">
        <v>0.20999999999999996</v>
      </c>
      <c r="E5555" s="450">
        <v>0.68</v>
      </c>
      <c r="F5555" s="450" t="s">
        <v>11293</v>
      </c>
    </row>
    <row r="5556" spans="1:6" ht="15" customHeight="1">
      <c r="A5556" s="447">
        <v>72973</v>
      </c>
      <c r="B5556" s="448" t="s">
        <v>4314</v>
      </c>
      <c r="C5556" s="449" t="s">
        <v>2572</v>
      </c>
      <c r="D5556" s="450">
        <v>0.45999999999999996</v>
      </c>
      <c r="E5556" s="450">
        <v>1.21</v>
      </c>
      <c r="F5556" s="450" t="s">
        <v>11748</v>
      </c>
    </row>
    <row r="5557" spans="1:6" ht="15" customHeight="1">
      <c r="A5557" s="447">
        <v>72974</v>
      </c>
      <c r="B5557" s="448" t="s">
        <v>4315</v>
      </c>
      <c r="C5557" s="449" t="s">
        <v>2573</v>
      </c>
      <c r="D5557" s="450">
        <v>1.6600000000000001</v>
      </c>
      <c r="E5557" s="450">
        <v>3.92</v>
      </c>
      <c r="F5557" s="450" t="s">
        <v>11906</v>
      </c>
    </row>
    <row r="5558" spans="1:6" ht="15" customHeight="1">
      <c r="A5558" s="447">
        <v>72975</v>
      </c>
      <c r="B5558" s="448" t="s">
        <v>4316</v>
      </c>
      <c r="C5558" s="449" t="s">
        <v>2573</v>
      </c>
      <c r="D5558" s="450">
        <v>0.14000000000000001</v>
      </c>
      <c r="E5558" s="450">
        <v>0.48</v>
      </c>
      <c r="F5558" s="450" t="s">
        <v>11732</v>
      </c>
    </row>
    <row r="5559" spans="1:6">
      <c r="A5559" s="442"/>
      <c r="B5559" s="446" t="s">
        <v>123</v>
      </c>
      <c r="C5559" s="444"/>
      <c r="D5559" s="445" t="s">
        <v>2587</v>
      </c>
      <c r="E5559" s="445" t="s">
        <v>2587</v>
      </c>
      <c r="F5559" s="445"/>
    </row>
    <row r="5560" spans="1:6" ht="15" customHeight="1">
      <c r="A5560" s="447">
        <v>72942</v>
      </c>
      <c r="B5560" s="448" t="s">
        <v>4319</v>
      </c>
      <c r="C5560" s="449" t="s">
        <v>2573</v>
      </c>
      <c r="D5560" s="450">
        <v>1.54</v>
      </c>
      <c r="E5560" s="450">
        <v>0.17</v>
      </c>
      <c r="F5560" s="450" t="s">
        <v>12493</v>
      </c>
    </row>
    <row r="5561" spans="1:6" ht="15" customHeight="1">
      <c r="A5561" s="447">
        <v>72943</v>
      </c>
      <c r="B5561" s="448" t="s">
        <v>4320</v>
      </c>
      <c r="C5561" s="449" t="s">
        <v>2573</v>
      </c>
      <c r="D5561" s="450">
        <v>1.58</v>
      </c>
      <c r="E5561" s="450">
        <v>0.17</v>
      </c>
      <c r="F5561" s="450" t="s">
        <v>14729</v>
      </c>
    </row>
    <row r="5562" spans="1:6" ht="15" customHeight="1">
      <c r="A5562" s="447">
        <v>96401</v>
      </c>
      <c r="B5562" s="448" t="s">
        <v>20186</v>
      </c>
      <c r="C5562" s="449" t="s">
        <v>2573</v>
      </c>
      <c r="D5562" s="450">
        <v>6.76</v>
      </c>
      <c r="E5562" s="450">
        <v>0.08</v>
      </c>
      <c r="F5562" s="450" t="s">
        <v>12371</v>
      </c>
    </row>
    <row r="5563" spans="1:6" ht="30" customHeight="1">
      <c r="A5563" s="447">
        <v>96402</v>
      </c>
      <c r="B5563" s="448" t="s">
        <v>20187</v>
      </c>
      <c r="C5563" s="449" t="s">
        <v>2573</v>
      </c>
      <c r="D5563" s="450">
        <v>1.25</v>
      </c>
      <c r="E5563" s="450">
        <v>0.04</v>
      </c>
      <c r="F5563" s="450" t="s">
        <v>13391</v>
      </c>
    </row>
    <row r="5564" spans="1:6">
      <c r="A5564" s="442"/>
      <c r="B5564" s="446" t="s">
        <v>2996</v>
      </c>
      <c r="C5564" s="444"/>
      <c r="D5564" s="445" t="s">
        <v>2587</v>
      </c>
      <c r="E5564" s="445" t="s">
        <v>2587</v>
      </c>
      <c r="F5564" s="445"/>
    </row>
    <row r="5565" spans="1:6" ht="45" customHeight="1">
      <c r="A5565" s="447" t="s">
        <v>2997</v>
      </c>
      <c r="B5565" s="448" t="s">
        <v>4321</v>
      </c>
      <c r="C5565" s="449" t="s">
        <v>2573</v>
      </c>
      <c r="D5565" s="450">
        <v>3.76</v>
      </c>
      <c r="E5565" s="450">
        <v>0.06</v>
      </c>
      <c r="F5565" s="450" t="s">
        <v>15941</v>
      </c>
    </row>
    <row r="5566" spans="1:6" ht="30" customHeight="1">
      <c r="A5566" s="447" t="s">
        <v>2998</v>
      </c>
      <c r="B5566" s="448" t="s">
        <v>4322</v>
      </c>
      <c r="C5566" s="449" t="s">
        <v>2568</v>
      </c>
      <c r="D5566" s="450">
        <v>754.98</v>
      </c>
      <c r="E5566" s="450">
        <v>22.73</v>
      </c>
      <c r="F5566" s="450" t="s">
        <v>20190</v>
      </c>
    </row>
    <row r="5567" spans="1:6" ht="30" customHeight="1">
      <c r="A5567" s="447" t="s">
        <v>2999</v>
      </c>
      <c r="B5567" s="448" t="s">
        <v>4323</v>
      </c>
      <c r="C5567" s="449" t="s">
        <v>2568</v>
      </c>
      <c r="D5567" s="450">
        <v>544.82000000000005</v>
      </c>
      <c r="E5567" s="450">
        <v>21.37</v>
      </c>
      <c r="F5567" s="450" t="s">
        <v>20191</v>
      </c>
    </row>
    <row r="5568" spans="1:6" ht="30" customHeight="1">
      <c r="A5568" s="541" t="s">
        <v>1304</v>
      </c>
      <c r="B5568" s="448" t="s">
        <v>20233</v>
      </c>
      <c r="C5568" s="449" t="s">
        <v>2568</v>
      </c>
      <c r="D5568" s="450">
        <v>403.99</v>
      </c>
      <c r="E5568" s="450">
        <v>14.8</v>
      </c>
      <c r="F5568" s="450" t="s">
        <v>20234</v>
      </c>
    </row>
    <row r="5569" spans="1:6" ht="30" customHeight="1">
      <c r="A5569" s="447">
        <v>97802</v>
      </c>
      <c r="B5569" s="448" t="s">
        <v>20212</v>
      </c>
      <c r="C5569" s="449" t="s">
        <v>2573</v>
      </c>
      <c r="D5569" s="450">
        <v>3.36</v>
      </c>
      <c r="E5569" s="450">
        <v>0.06</v>
      </c>
      <c r="F5569" s="450" t="s">
        <v>11826</v>
      </c>
    </row>
    <row r="5570" spans="1:6" ht="30" customHeight="1">
      <c r="A5570" s="447">
        <v>97803</v>
      </c>
      <c r="B5570" s="448" t="s">
        <v>20213</v>
      </c>
      <c r="C5570" s="449" t="s">
        <v>2573</v>
      </c>
      <c r="D5570" s="450">
        <v>4.08</v>
      </c>
      <c r="E5570" s="450">
        <v>0.06</v>
      </c>
      <c r="F5570" s="450" t="s">
        <v>11868</v>
      </c>
    </row>
    <row r="5571" spans="1:6" ht="30" customHeight="1">
      <c r="A5571" s="447">
        <v>97805</v>
      </c>
      <c r="B5571" s="448" t="s">
        <v>20214</v>
      </c>
      <c r="C5571" s="449" t="s">
        <v>2573</v>
      </c>
      <c r="D5571" s="450">
        <v>7.04</v>
      </c>
      <c r="E5571" s="450">
        <v>0.32</v>
      </c>
      <c r="F5571" s="450" t="s">
        <v>11660</v>
      </c>
    </row>
    <row r="5572" spans="1:6" ht="30" customHeight="1">
      <c r="A5572" s="447">
        <v>97806</v>
      </c>
      <c r="B5572" s="448" t="s">
        <v>20215</v>
      </c>
      <c r="C5572" s="449" t="s">
        <v>2573</v>
      </c>
      <c r="D5572" s="450">
        <v>8.75</v>
      </c>
      <c r="E5572" s="450">
        <v>0.31</v>
      </c>
      <c r="F5572" s="450" t="s">
        <v>11699</v>
      </c>
    </row>
    <row r="5573" spans="1:6" ht="30" customHeight="1">
      <c r="A5573" s="447">
        <v>97807</v>
      </c>
      <c r="B5573" s="448" t="s">
        <v>20216</v>
      </c>
      <c r="C5573" s="449" t="s">
        <v>2573</v>
      </c>
      <c r="D5573" s="450">
        <v>10.050000000000001</v>
      </c>
      <c r="E5573" s="450">
        <v>0.43</v>
      </c>
      <c r="F5573" s="450" t="s">
        <v>12927</v>
      </c>
    </row>
    <row r="5574" spans="1:6" ht="30" customHeight="1">
      <c r="A5574" s="447">
        <v>97809</v>
      </c>
      <c r="B5574" s="448" t="s">
        <v>20217</v>
      </c>
      <c r="C5574" s="449" t="s">
        <v>2573</v>
      </c>
      <c r="D5574" s="450">
        <v>12.47</v>
      </c>
      <c r="E5574" s="450">
        <v>0.66</v>
      </c>
      <c r="F5574" s="450" t="s">
        <v>12690</v>
      </c>
    </row>
    <row r="5575" spans="1:6" ht="30" customHeight="1">
      <c r="A5575" s="447">
        <v>97810</v>
      </c>
      <c r="B5575" s="448" t="s">
        <v>20218</v>
      </c>
      <c r="C5575" s="449" t="s">
        <v>2573</v>
      </c>
      <c r="D5575" s="450">
        <v>14.14</v>
      </c>
      <c r="E5575" s="450">
        <v>0.66</v>
      </c>
      <c r="F5575" s="450" t="s">
        <v>11863</v>
      </c>
    </row>
    <row r="5576" spans="1:6" ht="30" customHeight="1">
      <c r="A5576" s="447">
        <v>97811</v>
      </c>
      <c r="B5576" s="448" t="s">
        <v>20219</v>
      </c>
      <c r="C5576" s="449" t="s">
        <v>2573</v>
      </c>
      <c r="D5576" s="450">
        <v>15.49</v>
      </c>
      <c r="E5576" s="450">
        <v>0.78</v>
      </c>
      <c r="F5576" s="450" t="s">
        <v>13762</v>
      </c>
    </row>
    <row r="5577" spans="1:6" ht="30" customHeight="1">
      <c r="A5577" s="447">
        <v>97813</v>
      </c>
      <c r="B5577" s="448" t="s">
        <v>20220</v>
      </c>
      <c r="C5577" s="449" t="s">
        <v>2573</v>
      </c>
      <c r="D5577" s="450">
        <v>3.44</v>
      </c>
      <c r="E5577" s="450">
        <v>0.13</v>
      </c>
      <c r="F5577" s="450" t="s">
        <v>19147</v>
      </c>
    </row>
    <row r="5578" spans="1:6" ht="30" customHeight="1">
      <c r="A5578" s="447">
        <v>97814</v>
      </c>
      <c r="B5578" s="448" t="s">
        <v>20221</v>
      </c>
      <c r="C5578" s="449" t="s">
        <v>2573</v>
      </c>
      <c r="D5578" s="450">
        <v>4.16</v>
      </c>
      <c r="E5578" s="450">
        <v>0.13</v>
      </c>
      <c r="F5578" s="450" t="s">
        <v>13423</v>
      </c>
    </row>
    <row r="5579" spans="1:6" ht="30" customHeight="1">
      <c r="A5579" s="447">
        <v>97816</v>
      </c>
      <c r="B5579" s="448" t="s">
        <v>20222</v>
      </c>
      <c r="C5579" s="449" t="s">
        <v>2573</v>
      </c>
      <c r="D5579" s="450">
        <v>7.41</v>
      </c>
      <c r="E5579" s="450">
        <v>0.43</v>
      </c>
      <c r="F5579" s="450" t="s">
        <v>11907</v>
      </c>
    </row>
    <row r="5580" spans="1:6" ht="30" customHeight="1">
      <c r="A5580" s="447">
        <v>97817</v>
      </c>
      <c r="B5580" s="448" t="s">
        <v>20223</v>
      </c>
      <c r="C5580" s="449" t="s">
        <v>2573</v>
      </c>
      <c r="D5580" s="450">
        <v>9.11</v>
      </c>
      <c r="E5580" s="450">
        <v>0.43</v>
      </c>
      <c r="F5580" s="450" t="s">
        <v>17874</v>
      </c>
    </row>
    <row r="5581" spans="1:6" ht="30" customHeight="1">
      <c r="A5581" s="447">
        <v>97818</v>
      </c>
      <c r="B5581" s="448" t="s">
        <v>20224</v>
      </c>
      <c r="C5581" s="449" t="s">
        <v>2573</v>
      </c>
      <c r="D5581" s="450">
        <v>10.53</v>
      </c>
      <c r="E5581" s="450">
        <v>0.59</v>
      </c>
      <c r="F5581" s="450" t="s">
        <v>19965</v>
      </c>
    </row>
    <row r="5582" spans="1:6" ht="30" customHeight="1">
      <c r="A5582" s="447">
        <v>97820</v>
      </c>
      <c r="B5582" s="448" t="s">
        <v>20225</v>
      </c>
      <c r="C5582" s="449" t="s">
        <v>2573</v>
      </c>
      <c r="D5582" s="450">
        <v>13.19</v>
      </c>
      <c r="E5582" s="450">
        <v>0.91</v>
      </c>
      <c r="F5582" s="450" t="s">
        <v>18569</v>
      </c>
    </row>
    <row r="5583" spans="1:6" ht="30" customHeight="1">
      <c r="A5583" s="447">
        <v>97821</v>
      </c>
      <c r="B5583" s="448" t="s">
        <v>20226</v>
      </c>
      <c r="C5583" s="449" t="s">
        <v>2573</v>
      </c>
      <c r="D5583" s="450">
        <v>14.87</v>
      </c>
      <c r="E5583" s="450">
        <v>0.91</v>
      </c>
      <c r="F5583" s="450" t="s">
        <v>13861</v>
      </c>
    </row>
    <row r="5584" spans="1:6" ht="30" customHeight="1">
      <c r="A5584" s="447">
        <v>97822</v>
      </c>
      <c r="B5584" s="448" t="s">
        <v>20227</v>
      </c>
      <c r="C5584" s="449" t="s">
        <v>2573</v>
      </c>
      <c r="D5584" s="450">
        <v>16.299999999999997</v>
      </c>
      <c r="E5584" s="450">
        <v>1.08</v>
      </c>
      <c r="F5584" s="450" t="s">
        <v>20228</v>
      </c>
    </row>
    <row r="5585" spans="1:6" ht="45" customHeight="1">
      <c r="A5585" s="447">
        <v>95990</v>
      </c>
      <c r="B5585" s="448" t="s">
        <v>20235</v>
      </c>
      <c r="C5585" s="449" t="s">
        <v>2568</v>
      </c>
      <c r="D5585" s="450">
        <v>881.43</v>
      </c>
      <c r="E5585" s="450">
        <v>38.590000000000003</v>
      </c>
      <c r="F5585" s="450" t="s">
        <v>20236</v>
      </c>
    </row>
    <row r="5586" spans="1:6" ht="30" customHeight="1">
      <c r="A5586" s="447">
        <v>95992</v>
      </c>
      <c r="B5586" s="448" t="s">
        <v>20237</v>
      </c>
      <c r="C5586" s="449" t="s">
        <v>2568</v>
      </c>
      <c r="D5586" s="450">
        <v>830.99</v>
      </c>
      <c r="E5586" s="450">
        <v>27.55</v>
      </c>
      <c r="F5586" s="450" t="s">
        <v>20238</v>
      </c>
    </row>
    <row r="5587" spans="1:6" ht="45" customHeight="1">
      <c r="A5587" s="447">
        <v>95993</v>
      </c>
      <c r="B5587" s="448" t="s">
        <v>20239</v>
      </c>
      <c r="C5587" s="449" t="s">
        <v>2568</v>
      </c>
      <c r="D5587" s="450">
        <v>859.58</v>
      </c>
      <c r="E5587" s="450">
        <v>28.91</v>
      </c>
      <c r="F5587" s="450" t="s">
        <v>20240</v>
      </c>
    </row>
    <row r="5588" spans="1:6" ht="30" customHeight="1">
      <c r="A5588" s="447">
        <v>95994</v>
      </c>
      <c r="B5588" s="448" t="s">
        <v>20241</v>
      </c>
      <c r="C5588" s="449" t="s">
        <v>2568</v>
      </c>
      <c r="D5588" s="450">
        <v>815.19</v>
      </c>
      <c r="E5588" s="450">
        <v>20.64</v>
      </c>
      <c r="F5588" s="450" t="s">
        <v>20242</v>
      </c>
    </row>
    <row r="5589" spans="1:6" ht="45" customHeight="1">
      <c r="A5589" s="447">
        <v>95995</v>
      </c>
      <c r="B5589" s="448" t="s">
        <v>20243</v>
      </c>
      <c r="C5589" s="449" t="s">
        <v>2568</v>
      </c>
      <c r="D5589" s="450">
        <v>845.86</v>
      </c>
      <c r="E5589" s="450">
        <v>23.11</v>
      </c>
      <c r="F5589" s="450" t="s">
        <v>20244</v>
      </c>
    </row>
    <row r="5590" spans="1:6" ht="30" customHeight="1">
      <c r="A5590" s="447">
        <v>95996</v>
      </c>
      <c r="B5590" s="448" t="s">
        <v>20245</v>
      </c>
      <c r="C5590" s="449" t="s">
        <v>2568</v>
      </c>
      <c r="D5590" s="450">
        <v>805.26</v>
      </c>
      <c r="E5590" s="450">
        <v>16.489999999999998</v>
      </c>
      <c r="F5590" s="450" t="s">
        <v>20246</v>
      </c>
    </row>
    <row r="5591" spans="1:6" ht="45" customHeight="1">
      <c r="A5591" s="447">
        <v>95997</v>
      </c>
      <c r="B5591" s="448" t="s">
        <v>20247</v>
      </c>
      <c r="C5591" s="449" t="s">
        <v>2568</v>
      </c>
      <c r="D5591" s="450">
        <v>837.63</v>
      </c>
      <c r="E5591" s="450">
        <v>19.25</v>
      </c>
      <c r="F5591" s="450" t="s">
        <v>20248</v>
      </c>
    </row>
    <row r="5592" spans="1:6" ht="30" customHeight="1">
      <c r="A5592" s="447">
        <v>95998</v>
      </c>
      <c r="B5592" s="448" t="s">
        <v>20249</v>
      </c>
      <c r="C5592" s="449" t="s">
        <v>2568</v>
      </c>
      <c r="D5592" s="450">
        <v>799.32999999999993</v>
      </c>
      <c r="E5592" s="450">
        <v>13.73</v>
      </c>
      <c r="F5592" s="450" t="s">
        <v>20250</v>
      </c>
    </row>
    <row r="5593" spans="1:6" ht="45" customHeight="1">
      <c r="A5593" s="447">
        <v>95999</v>
      </c>
      <c r="B5593" s="448" t="s">
        <v>20251</v>
      </c>
      <c r="C5593" s="449" t="s">
        <v>2568</v>
      </c>
      <c r="D5593" s="450">
        <v>831.76</v>
      </c>
      <c r="E5593" s="450">
        <v>16.510000000000002</v>
      </c>
      <c r="F5593" s="450" t="s">
        <v>20252</v>
      </c>
    </row>
    <row r="5594" spans="1:6" ht="30" customHeight="1">
      <c r="A5594" s="447">
        <v>96000</v>
      </c>
      <c r="B5594" s="448" t="s">
        <v>20253</v>
      </c>
      <c r="C5594" s="449" t="s">
        <v>2568</v>
      </c>
      <c r="D5594" s="450">
        <v>795.07</v>
      </c>
      <c r="E5594" s="450">
        <v>11.78</v>
      </c>
      <c r="F5594" s="450" t="s">
        <v>20254</v>
      </c>
    </row>
    <row r="5595" spans="1:6">
      <c r="A5595" s="442"/>
      <c r="B5595" s="538" t="s">
        <v>20996</v>
      </c>
      <c r="C5595" s="444"/>
      <c r="D5595" s="445" t="s">
        <v>2587</v>
      </c>
      <c r="E5595" s="445" t="s">
        <v>2587</v>
      </c>
      <c r="F5595" s="445"/>
    </row>
    <row r="5596" spans="1:6" ht="15" customHeight="1">
      <c r="A5596" s="447">
        <v>97114</v>
      </c>
      <c r="B5596" s="448" t="s">
        <v>20208</v>
      </c>
      <c r="C5596" s="449" t="s">
        <v>2572</v>
      </c>
      <c r="D5596" s="450">
        <v>9.9999999999999978E-2</v>
      </c>
      <c r="E5596" s="450">
        <v>0.25</v>
      </c>
      <c r="F5596" s="450" t="s">
        <v>11312</v>
      </c>
    </row>
    <row r="5597" spans="1:6" ht="30" customHeight="1">
      <c r="A5597" s="447">
        <v>97115</v>
      </c>
      <c r="B5597" s="448" t="s">
        <v>20209</v>
      </c>
      <c r="C5597" s="449" t="s">
        <v>2569</v>
      </c>
      <c r="D5597" s="450">
        <v>29.569999999999997</v>
      </c>
      <c r="E5597" s="450">
        <v>6.84</v>
      </c>
      <c r="F5597" s="450" t="s">
        <v>20210</v>
      </c>
    </row>
    <row r="5598" spans="1:6" ht="30" customHeight="1">
      <c r="A5598" s="447">
        <v>97120</v>
      </c>
      <c r="B5598" s="448" t="s">
        <v>20211</v>
      </c>
      <c r="C5598" s="449" t="s">
        <v>2569</v>
      </c>
      <c r="D5598" s="450">
        <v>5.33</v>
      </c>
      <c r="E5598" s="450">
        <v>1.17</v>
      </c>
      <c r="F5598" s="450" t="s">
        <v>11471</v>
      </c>
    </row>
    <row r="5599" spans="1:6">
      <c r="A5599" s="442"/>
      <c r="B5599" s="538" t="s">
        <v>20997</v>
      </c>
      <c r="C5599" s="444"/>
      <c r="D5599" s="445" t="s">
        <v>2587</v>
      </c>
      <c r="E5599" s="445" t="s">
        <v>2587</v>
      </c>
      <c r="F5599" s="445"/>
    </row>
    <row r="5600" spans="1:6" ht="30" customHeight="1">
      <c r="A5600" s="447">
        <v>96393</v>
      </c>
      <c r="B5600" s="448" t="s">
        <v>20257</v>
      </c>
      <c r="C5600" s="449" t="s">
        <v>2568</v>
      </c>
      <c r="D5600" s="450">
        <v>75.16</v>
      </c>
      <c r="E5600" s="450">
        <v>1.1100000000000001</v>
      </c>
      <c r="F5600" s="450" t="s">
        <v>20258</v>
      </c>
    </row>
    <row r="5601" spans="1:6" ht="30" customHeight="1">
      <c r="A5601" s="447">
        <v>96394</v>
      </c>
      <c r="B5601" s="448" t="s">
        <v>20259</v>
      </c>
      <c r="C5601" s="449" t="s">
        <v>2568</v>
      </c>
      <c r="D5601" s="450">
        <v>110.09</v>
      </c>
      <c r="E5601" s="450">
        <v>1.1100000000000001</v>
      </c>
      <c r="F5601" s="450" t="s">
        <v>20260</v>
      </c>
    </row>
    <row r="5602" spans="1:6" ht="30" customHeight="1">
      <c r="A5602" s="447">
        <v>96395</v>
      </c>
      <c r="B5602" s="448" t="s">
        <v>20261</v>
      </c>
      <c r="C5602" s="449" t="s">
        <v>2568</v>
      </c>
      <c r="D5602" s="450">
        <v>124.61</v>
      </c>
      <c r="E5602" s="450">
        <v>0.88</v>
      </c>
      <c r="F5602" s="450" t="s">
        <v>20262</v>
      </c>
    </row>
    <row r="5603" spans="1:6">
      <c r="A5603" s="442"/>
      <c r="B5603" s="446" t="s">
        <v>1305</v>
      </c>
      <c r="C5603" s="444"/>
      <c r="D5603" s="445" t="s">
        <v>2587</v>
      </c>
      <c r="E5603" s="445" t="s">
        <v>2587</v>
      </c>
      <c r="F5603" s="445"/>
    </row>
    <row r="5604" spans="1:6" ht="45" customHeight="1">
      <c r="A5604" s="447">
        <v>94276</v>
      </c>
      <c r="B5604" s="448" t="s">
        <v>4716</v>
      </c>
      <c r="C5604" s="449" t="s">
        <v>2572</v>
      </c>
      <c r="D5604" s="450">
        <v>24.58</v>
      </c>
      <c r="E5604" s="450">
        <v>12.58</v>
      </c>
      <c r="F5604" s="450" t="s">
        <v>13983</v>
      </c>
    </row>
    <row r="5605" spans="1:6" ht="45" customHeight="1">
      <c r="A5605" s="447">
        <v>94274</v>
      </c>
      <c r="B5605" s="448" t="s">
        <v>4325</v>
      </c>
      <c r="C5605" s="449" t="s">
        <v>2572</v>
      </c>
      <c r="D5605" s="450">
        <v>25.22</v>
      </c>
      <c r="E5605" s="450">
        <v>13.63</v>
      </c>
      <c r="F5605" s="450" t="s">
        <v>15180</v>
      </c>
    </row>
    <row r="5606" spans="1:6" ht="45" customHeight="1">
      <c r="A5606" s="447">
        <v>94275</v>
      </c>
      <c r="B5606" s="448" t="s">
        <v>4326</v>
      </c>
      <c r="C5606" s="449" t="s">
        <v>2572</v>
      </c>
      <c r="D5606" s="450">
        <v>23.659999999999997</v>
      </c>
      <c r="E5606" s="450">
        <v>10.1</v>
      </c>
      <c r="F5606" s="450" t="s">
        <v>16788</v>
      </c>
    </row>
    <row r="5607" spans="1:6" ht="45" customHeight="1">
      <c r="A5607" s="447">
        <v>94273</v>
      </c>
      <c r="B5607" s="448" t="s">
        <v>4324</v>
      </c>
      <c r="C5607" s="449" t="s">
        <v>2572</v>
      </c>
      <c r="D5607" s="450">
        <v>24.270000000000003</v>
      </c>
      <c r="E5607" s="450">
        <v>11.18</v>
      </c>
      <c r="F5607" s="450" t="s">
        <v>16787</v>
      </c>
    </row>
    <row r="5608" spans="1:6" ht="30" customHeight="1">
      <c r="A5608" s="447">
        <v>94263</v>
      </c>
      <c r="B5608" s="448" t="s">
        <v>16768</v>
      </c>
      <c r="C5608" s="449" t="s">
        <v>2572</v>
      </c>
      <c r="D5608" s="450">
        <v>11.56</v>
      </c>
      <c r="E5608" s="450">
        <v>10.28</v>
      </c>
      <c r="F5608" s="450" t="s">
        <v>16769</v>
      </c>
    </row>
    <row r="5609" spans="1:6" ht="30" customHeight="1">
      <c r="A5609" s="447">
        <v>94264</v>
      </c>
      <c r="B5609" s="448" t="s">
        <v>16770</v>
      </c>
      <c r="C5609" s="449" t="s">
        <v>2572</v>
      </c>
      <c r="D5609" s="450">
        <v>12.660000000000002</v>
      </c>
      <c r="E5609" s="450">
        <v>12.28</v>
      </c>
      <c r="F5609" s="450" t="s">
        <v>16771</v>
      </c>
    </row>
    <row r="5610" spans="1:6" ht="30" customHeight="1">
      <c r="A5610" s="447">
        <v>94265</v>
      </c>
      <c r="B5610" s="448" t="s">
        <v>16772</v>
      </c>
      <c r="C5610" s="449" t="s">
        <v>2572</v>
      </c>
      <c r="D5610" s="450">
        <v>16.11</v>
      </c>
      <c r="E5610" s="450">
        <v>10.92</v>
      </c>
      <c r="F5610" s="450" t="s">
        <v>16773</v>
      </c>
    </row>
    <row r="5611" spans="1:6" ht="30" customHeight="1">
      <c r="A5611" s="447">
        <v>94266</v>
      </c>
      <c r="B5611" s="448" t="s">
        <v>16774</v>
      </c>
      <c r="C5611" s="449" t="s">
        <v>2572</v>
      </c>
      <c r="D5611" s="450">
        <v>17.34</v>
      </c>
      <c r="E5611" s="450">
        <v>13.23</v>
      </c>
      <c r="F5611" s="450" t="s">
        <v>16775</v>
      </c>
    </row>
    <row r="5612" spans="1:6" ht="30" customHeight="1">
      <c r="A5612" s="447">
        <v>94281</v>
      </c>
      <c r="B5612" s="448" t="s">
        <v>4717</v>
      </c>
      <c r="C5612" s="449" t="s">
        <v>2572</v>
      </c>
      <c r="D5612" s="450">
        <v>18.899999999999999</v>
      </c>
      <c r="E5612" s="450">
        <v>13.88</v>
      </c>
      <c r="F5612" s="450" t="s">
        <v>12084</v>
      </c>
    </row>
    <row r="5613" spans="1:6" ht="30" customHeight="1">
      <c r="A5613" s="447">
        <v>94282</v>
      </c>
      <c r="B5613" s="448" t="s">
        <v>4718</v>
      </c>
      <c r="C5613" s="449" t="s">
        <v>2572</v>
      </c>
      <c r="D5613" s="450">
        <v>21.77</v>
      </c>
      <c r="E5613" s="450">
        <v>21.38</v>
      </c>
      <c r="F5613" s="450" t="s">
        <v>16789</v>
      </c>
    </row>
    <row r="5614" spans="1:6" ht="30" customHeight="1">
      <c r="A5614" s="447">
        <v>94283</v>
      </c>
      <c r="B5614" s="448" t="s">
        <v>4719</v>
      </c>
      <c r="C5614" s="449" t="s">
        <v>2572</v>
      </c>
      <c r="D5614" s="450">
        <v>25.490000000000002</v>
      </c>
      <c r="E5614" s="450">
        <v>15.07</v>
      </c>
      <c r="F5614" s="450" t="s">
        <v>16790</v>
      </c>
    </row>
    <row r="5615" spans="1:6" ht="30" customHeight="1">
      <c r="A5615" s="447">
        <v>94284</v>
      </c>
      <c r="B5615" s="448" t="s">
        <v>4720</v>
      </c>
      <c r="C5615" s="449" t="s">
        <v>2572</v>
      </c>
      <c r="D5615" s="450">
        <v>28.35</v>
      </c>
      <c r="E5615" s="450">
        <v>22.58</v>
      </c>
      <c r="F5615" s="450" t="s">
        <v>12216</v>
      </c>
    </row>
    <row r="5616" spans="1:6" ht="30" customHeight="1">
      <c r="A5616" s="447">
        <v>94285</v>
      </c>
      <c r="B5616" s="448" t="s">
        <v>4721</v>
      </c>
      <c r="C5616" s="449" t="s">
        <v>2572</v>
      </c>
      <c r="D5616" s="450">
        <v>31.85</v>
      </c>
      <c r="E5616" s="450">
        <v>15.96</v>
      </c>
      <c r="F5616" s="450" t="s">
        <v>14626</v>
      </c>
    </row>
    <row r="5617" spans="1:6" ht="30" customHeight="1">
      <c r="A5617" s="447">
        <v>94286</v>
      </c>
      <c r="B5617" s="448" t="s">
        <v>4722</v>
      </c>
      <c r="C5617" s="449" t="s">
        <v>2572</v>
      </c>
      <c r="D5617" s="450">
        <v>34.700000000000003</v>
      </c>
      <c r="E5617" s="450">
        <v>23.49</v>
      </c>
      <c r="F5617" s="450" t="s">
        <v>16791</v>
      </c>
    </row>
    <row r="5618" spans="1:6" ht="30" customHeight="1">
      <c r="A5618" s="447">
        <v>94287</v>
      </c>
      <c r="B5618" s="448" t="s">
        <v>4723</v>
      </c>
      <c r="C5618" s="449" t="s">
        <v>2572</v>
      </c>
      <c r="D5618" s="450">
        <v>14.040000000000001</v>
      </c>
      <c r="E5618" s="450">
        <v>12.65</v>
      </c>
      <c r="F5618" s="450" t="s">
        <v>16792</v>
      </c>
    </row>
    <row r="5619" spans="1:6" ht="30" customHeight="1">
      <c r="A5619" s="447">
        <v>94288</v>
      </c>
      <c r="B5619" s="448" t="s">
        <v>4724</v>
      </c>
      <c r="C5619" s="449" t="s">
        <v>2572</v>
      </c>
      <c r="D5619" s="450">
        <v>16.530000000000005</v>
      </c>
      <c r="E5619" s="450">
        <v>19.239999999999998</v>
      </c>
      <c r="F5619" s="450" t="s">
        <v>16793</v>
      </c>
    </row>
    <row r="5620" spans="1:6" ht="30" customHeight="1">
      <c r="A5620" s="447">
        <v>94289</v>
      </c>
      <c r="B5620" s="448" t="s">
        <v>4725</v>
      </c>
      <c r="C5620" s="449" t="s">
        <v>2572</v>
      </c>
      <c r="D5620" s="450">
        <v>18.649999999999999</v>
      </c>
      <c r="E5620" s="450">
        <v>13.76</v>
      </c>
      <c r="F5620" s="450" t="s">
        <v>14593</v>
      </c>
    </row>
    <row r="5621" spans="1:6" ht="30" customHeight="1">
      <c r="A5621" s="447">
        <v>94290</v>
      </c>
      <c r="B5621" s="448" t="s">
        <v>4726</v>
      </c>
      <c r="C5621" s="449" t="s">
        <v>2572</v>
      </c>
      <c r="D5621" s="450">
        <v>21.150000000000002</v>
      </c>
      <c r="E5621" s="450">
        <v>20.34</v>
      </c>
      <c r="F5621" s="450" t="s">
        <v>16794</v>
      </c>
    </row>
    <row r="5622" spans="1:6" ht="30" customHeight="1">
      <c r="A5622" s="447">
        <v>94291</v>
      </c>
      <c r="B5622" s="448" t="s">
        <v>4727</v>
      </c>
      <c r="C5622" s="449" t="s">
        <v>2572</v>
      </c>
      <c r="D5622" s="450">
        <v>23.160000000000004</v>
      </c>
      <c r="E5622" s="450">
        <v>14.51</v>
      </c>
      <c r="F5622" s="450" t="s">
        <v>16795</v>
      </c>
    </row>
    <row r="5623" spans="1:6" ht="30" customHeight="1">
      <c r="A5623" s="447">
        <v>94292</v>
      </c>
      <c r="B5623" s="448" t="s">
        <v>5429</v>
      </c>
      <c r="C5623" s="449" t="s">
        <v>2572</v>
      </c>
      <c r="D5623" s="450">
        <v>25.659999999999997</v>
      </c>
      <c r="E5623" s="450">
        <v>21.1</v>
      </c>
      <c r="F5623" s="450" t="s">
        <v>16796</v>
      </c>
    </row>
    <row r="5624" spans="1:6" ht="30" customHeight="1">
      <c r="A5624" s="447">
        <v>94293</v>
      </c>
      <c r="B5624" s="448" t="s">
        <v>5430</v>
      </c>
      <c r="C5624" s="449" t="s">
        <v>2572</v>
      </c>
      <c r="D5624" s="450">
        <v>66.44</v>
      </c>
      <c r="E5624" s="450">
        <v>23.05</v>
      </c>
      <c r="F5624" s="450" t="s">
        <v>16797</v>
      </c>
    </row>
    <row r="5625" spans="1:6" ht="45" customHeight="1">
      <c r="A5625" s="447">
        <v>94267</v>
      </c>
      <c r="B5625" s="448" t="s">
        <v>16776</v>
      </c>
      <c r="C5625" s="449" t="s">
        <v>2572</v>
      </c>
      <c r="D5625" s="450">
        <v>19.779999999999998</v>
      </c>
      <c r="E5625" s="450">
        <v>11.55</v>
      </c>
      <c r="F5625" s="450" t="s">
        <v>16777</v>
      </c>
    </row>
    <row r="5626" spans="1:6" ht="45" customHeight="1">
      <c r="A5626" s="447">
        <v>94268</v>
      </c>
      <c r="B5626" s="448" t="s">
        <v>16778</v>
      </c>
      <c r="C5626" s="449" t="s">
        <v>2572</v>
      </c>
      <c r="D5626" s="450">
        <v>21.14</v>
      </c>
      <c r="E5626" s="450">
        <v>14.08</v>
      </c>
      <c r="F5626" s="450" t="s">
        <v>16779</v>
      </c>
    </row>
    <row r="5627" spans="1:6" ht="45" customHeight="1">
      <c r="A5627" s="447">
        <v>94269</v>
      </c>
      <c r="B5627" s="448" t="s">
        <v>16780</v>
      </c>
      <c r="C5627" s="449" t="s">
        <v>2572</v>
      </c>
      <c r="D5627" s="450">
        <v>29.249999999999996</v>
      </c>
      <c r="E5627" s="450">
        <v>13.91</v>
      </c>
      <c r="F5627" s="450" t="s">
        <v>16781</v>
      </c>
    </row>
    <row r="5628" spans="1:6" ht="45" customHeight="1">
      <c r="A5628" s="447">
        <v>94270</v>
      </c>
      <c r="B5628" s="448" t="s">
        <v>16782</v>
      </c>
      <c r="C5628" s="449" t="s">
        <v>2572</v>
      </c>
      <c r="D5628" s="450">
        <v>31.13</v>
      </c>
      <c r="E5628" s="450">
        <v>17.45</v>
      </c>
      <c r="F5628" s="450" t="s">
        <v>13568</v>
      </c>
    </row>
    <row r="5629" spans="1:6" ht="45" customHeight="1">
      <c r="A5629" s="447">
        <v>94271</v>
      </c>
      <c r="B5629" s="448" t="s">
        <v>16783</v>
      </c>
      <c r="C5629" s="449" t="s">
        <v>2572</v>
      </c>
      <c r="D5629" s="450">
        <v>35.799999999999997</v>
      </c>
      <c r="E5629" s="450">
        <v>16.760000000000002</v>
      </c>
      <c r="F5629" s="450" t="s">
        <v>16784</v>
      </c>
    </row>
    <row r="5630" spans="1:6" ht="45" customHeight="1">
      <c r="A5630" s="447">
        <v>94272</v>
      </c>
      <c r="B5630" s="448" t="s">
        <v>16785</v>
      </c>
      <c r="C5630" s="449" t="s">
        <v>2572</v>
      </c>
      <c r="D5630" s="450">
        <v>38.31</v>
      </c>
      <c r="E5630" s="450">
        <v>21.48</v>
      </c>
      <c r="F5630" s="450" t="s">
        <v>16786</v>
      </c>
    </row>
    <row r="5631" spans="1:6" ht="30" customHeight="1">
      <c r="A5631" s="447">
        <v>92960</v>
      </c>
      <c r="B5631" s="448" t="s">
        <v>5431</v>
      </c>
      <c r="C5631" s="449" t="s">
        <v>1077</v>
      </c>
      <c r="D5631" s="450">
        <v>17.77</v>
      </c>
      <c r="E5631" s="450">
        <v>0</v>
      </c>
      <c r="F5631" s="450" t="s">
        <v>11820</v>
      </c>
    </row>
    <row r="5632" spans="1:6" ht="30" customHeight="1">
      <c r="A5632" s="447">
        <v>92961</v>
      </c>
      <c r="B5632" s="448" t="s">
        <v>5432</v>
      </c>
      <c r="C5632" s="449" t="s">
        <v>703</v>
      </c>
      <c r="D5632" s="450">
        <v>6.13</v>
      </c>
      <c r="E5632" s="450">
        <v>0</v>
      </c>
      <c r="F5632" s="450" t="s">
        <v>15957</v>
      </c>
    </row>
    <row r="5633" spans="1:6" ht="30" customHeight="1">
      <c r="A5633" s="447">
        <v>92956</v>
      </c>
      <c r="B5633" s="448" t="s">
        <v>5433</v>
      </c>
      <c r="C5633" s="449" t="s">
        <v>2672</v>
      </c>
      <c r="D5633" s="450">
        <v>5.01</v>
      </c>
      <c r="E5633" s="450">
        <v>0</v>
      </c>
      <c r="F5633" s="450" t="s">
        <v>11333</v>
      </c>
    </row>
    <row r="5634" spans="1:6" ht="30" customHeight="1">
      <c r="A5634" s="447">
        <v>92957</v>
      </c>
      <c r="B5634" s="448" t="s">
        <v>5434</v>
      </c>
      <c r="C5634" s="449" t="s">
        <v>2672</v>
      </c>
      <c r="D5634" s="450">
        <v>1.1200000000000001</v>
      </c>
      <c r="E5634" s="450">
        <v>0</v>
      </c>
      <c r="F5634" s="450" t="s">
        <v>16141</v>
      </c>
    </row>
    <row r="5635" spans="1:6" ht="30" customHeight="1">
      <c r="A5635" s="447">
        <v>92958</v>
      </c>
      <c r="B5635" s="448" t="s">
        <v>5435</v>
      </c>
      <c r="C5635" s="449" t="s">
        <v>2672</v>
      </c>
      <c r="D5635" s="450">
        <v>5.48</v>
      </c>
      <c r="E5635" s="450">
        <v>0</v>
      </c>
      <c r="F5635" s="450" t="s">
        <v>16142</v>
      </c>
    </row>
    <row r="5636" spans="1:6" ht="30" customHeight="1">
      <c r="A5636" s="447">
        <v>92959</v>
      </c>
      <c r="B5636" s="448" t="s">
        <v>5436</v>
      </c>
      <c r="C5636" s="449" t="s">
        <v>2672</v>
      </c>
      <c r="D5636" s="450">
        <v>6.16</v>
      </c>
      <c r="E5636" s="450">
        <v>0</v>
      </c>
      <c r="F5636" s="450" t="s">
        <v>12687</v>
      </c>
    </row>
    <row r="5637" spans="1:6">
      <c r="A5637" s="442"/>
      <c r="B5637" s="446" t="s">
        <v>188</v>
      </c>
      <c r="C5637" s="444"/>
      <c r="D5637" s="445" t="s">
        <v>2587</v>
      </c>
      <c r="E5637" s="445" t="s">
        <v>2587</v>
      </c>
      <c r="F5637" s="445"/>
    </row>
    <row r="5638" spans="1:6" ht="30" customHeight="1">
      <c r="A5638" s="447">
        <v>72947</v>
      </c>
      <c r="B5638" s="448" t="s">
        <v>5437</v>
      </c>
      <c r="C5638" s="449" t="s">
        <v>2573</v>
      </c>
      <c r="D5638" s="450">
        <v>28.61</v>
      </c>
      <c r="E5638" s="450">
        <v>0.45</v>
      </c>
      <c r="F5638" s="450" t="s">
        <v>14097</v>
      </c>
    </row>
    <row r="5639" spans="1:6">
      <c r="A5639" s="442"/>
      <c r="B5639" s="446" t="s">
        <v>2338</v>
      </c>
      <c r="C5639" s="444"/>
      <c r="D5639" s="445" t="s">
        <v>2587</v>
      </c>
      <c r="E5639" s="445" t="s">
        <v>2587</v>
      </c>
      <c r="F5639" s="445"/>
    </row>
    <row r="5640" spans="1:6" ht="30" customHeight="1">
      <c r="A5640" s="447" t="s">
        <v>2339</v>
      </c>
      <c r="B5640" s="448" t="s">
        <v>5438</v>
      </c>
      <c r="C5640" s="449" t="s">
        <v>2572</v>
      </c>
      <c r="D5640" s="450">
        <v>344.15</v>
      </c>
      <c r="E5640" s="450">
        <v>134.61000000000001</v>
      </c>
      <c r="F5640" s="450" t="s">
        <v>20229</v>
      </c>
    </row>
    <row r="5641" spans="1:6" ht="30" customHeight="1">
      <c r="A5641" s="447" t="s">
        <v>2340</v>
      </c>
      <c r="B5641" s="448" t="s">
        <v>5439</v>
      </c>
      <c r="C5641" s="449" t="s">
        <v>2572</v>
      </c>
      <c r="D5641" s="450">
        <v>285.82</v>
      </c>
      <c r="E5641" s="450">
        <v>126.17</v>
      </c>
      <c r="F5641" s="450" t="s">
        <v>20230</v>
      </c>
    </row>
    <row r="5642" spans="1:6">
      <c r="A5642" s="442"/>
      <c r="B5642" s="443" t="s">
        <v>2341</v>
      </c>
      <c r="C5642" s="444"/>
      <c r="D5642" s="445" t="s">
        <v>2587</v>
      </c>
      <c r="E5642" s="445" t="s">
        <v>2587</v>
      </c>
      <c r="F5642" s="445"/>
    </row>
    <row r="5643" spans="1:6">
      <c r="A5643" s="442"/>
      <c r="B5643" s="454" t="s">
        <v>124</v>
      </c>
      <c r="C5643" s="444"/>
      <c r="D5643" s="445" t="s">
        <v>2587</v>
      </c>
      <c r="E5643" s="445" t="s">
        <v>2587</v>
      </c>
      <c r="F5643" s="445"/>
    </row>
    <row r="5644" spans="1:6" ht="30" customHeight="1">
      <c r="A5644" s="447">
        <v>85171</v>
      </c>
      <c r="B5644" s="448" t="s">
        <v>5445</v>
      </c>
      <c r="C5644" s="449" t="s">
        <v>2572</v>
      </c>
      <c r="D5644" s="450">
        <v>1.9700000000000002</v>
      </c>
      <c r="E5644" s="450">
        <v>1.96</v>
      </c>
      <c r="F5644" s="450" t="s">
        <v>11348</v>
      </c>
    </row>
    <row r="5645" spans="1:6">
      <c r="A5645" s="442"/>
      <c r="B5645" s="446" t="s">
        <v>125</v>
      </c>
      <c r="C5645" s="444"/>
      <c r="D5645" s="445" t="s">
        <v>2587</v>
      </c>
      <c r="E5645" s="445" t="s">
        <v>2587</v>
      </c>
      <c r="F5645" s="445"/>
    </row>
    <row r="5646" spans="1:6" ht="15" customHeight="1">
      <c r="A5646" s="447">
        <v>68054</v>
      </c>
      <c r="B5646" s="448" t="s">
        <v>2480</v>
      </c>
      <c r="C5646" s="449" t="s">
        <v>2573</v>
      </c>
      <c r="D5646" s="450">
        <v>204.03</v>
      </c>
      <c r="E5646" s="450">
        <v>41.48</v>
      </c>
      <c r="F5646" s="450" t="s">
        <v>16988</v>
      </c>
    </row>
    <row r="5647" spans="1:6" ht="15" customHeight="1">
      <c r="A5647" s="447" t="s">
        <v>2226</v>
      </c>
      <c r="B5647" s="448" t="s">
        <v>2481</v>
      </c>
      <c r="C5647" s="449" t="s">
        <v>2573</v>
      </c>
      <c r="D5647" s="450">
        <v>332.61</v>
      </c>
      <c r="E5647" s="450">
        <v>41.47</v>
      </c>
      <c r="F5647" s="450" t="s">
        <v>16989</v>
      </c>
    </row>
    <row r="5648" spans="1:6" ht="30" customHeight="1">
      <c r="A5648" s="447">
        <v>85188</v>
      </c>
      <c r="B5648" s="448" t="s">
        <v>2482</v>
      </c>
      <c r="C5648" s="449" t="s">
        <v>2570</v>
      </c>
      <c r="D5648" s="450">
        <v>462.77</v>
      </c>
      <c r="E5648" s="450">
        <v>173.63</v>
      </c>
      <c r="F5648" s="450" t="s">
        <v>16991</v>
      </c>
    </row>
    <row r="5649" spans="1:6" ht="30" customHeight="1">
      <c r="A5649" s="447">
        <v>85189</v>
      </c>
      <c r="B5649" s="448" t="s">
        <v>2483</v>
      </c>
      <c r="C5649" s="449" t="s">
        <v>2570</v>
      </c>
      <c r="D5649" s="450">
        <v>1010.5999999999999</v>
      </c>
      <c r="E5649" s="450">
        <v>280</v>
      </c>
      <c r="F5649" s="450" t="s">
        <v>16992</v>
      </c>
    </row>
    <row r="5650" spans="1:6" ht="30" customHeight="1">
      <c r="A5650" s="447" t="s">
        <v>2227</v>
      </c>
      <c r="B5650" s="448" t="s">
        <v>2484</v>
      </c>
      <c r="C5650" s="449" t="s">
        <v>2573</v>
      </c>
      <c r="D5650" s="450">
        <v>409.99000000000007</v>
      </c>
      <c r="E5650" s="450">
        <v>318.7</v>
      </c>
      <c r="F5650" s="450" t="s">
        <v>16990</v>
      </c>
    </row>
    <row r="5651" spans="1:6">
      <c r="A5651" s="442"/>
      <c r="B5651" s="446" t="s">
        <v>4</v>
      </c>
      <c r="C5651" s="444"/>
      <c r="D5651" s="445" t="s">
        <v>2587</v>
      </c>
      <c r="E5651" s="445" t="s">
        <v>2587</v>
      </c>
      <c r="F5651" s="445"/>
    </row>
    <row r="5652" spans="1:6" ht="30" customHeight="1">
      <c r="A5652" s="447" t="s">
        <v>2342</v>
      </c>
      <c r="B5652" s="448" t="s">
        <v>5440</v>
      </c>
      <c r="C5652" s="449" t="s">
        <v>2572</v>
      </c>
      <c r="D5652" s="450">
        <v>15.740000000000002</v>
      </c>
      <c r="E5652" s="450">
        <v>13.36</v>
      </c>
      <c r="F5652" s="450" t="s">
        <v>13440</v>
      </c>
    </row>
    <row r="5653" spans="1:6">
      <c r="A5653" s="442"/>
      <c r="B5653" s="446" t="s">
        <v>5</v>
      </c>
      <c r="C5653" s="444"/>
      <c r="D5653" s="445" t="s">
        <v>2587</v>
      </c>
      <c r="E5653" s="445" t="s">
        <v>2587</v>
      </c>
      <c r="F5653" s="445"/>
    </row>
    <row r="5654" spans="1:6" ht="30" customHeight="1">
      <c r="A5654" s="447" t="s">
        <v>2343</v>
      </c>
      <c r="B5654" s="448" t="s">
        <v>5441</v>
      </c>
      <c r="C5654" s="449" t="s">
        <v>2572</v>
      </c>
      <c r="D5654" s="450">
        <v>25.71</v>
      </c>
      <c r="E5654" s="450">
        <v>14.78</v>
      </c>
      <c r="F5654" s="450" t="s">
        <v>20873</v>
      </c>
    </row>
    <row r="5655" spans="1:6" ht="30" customHeight="1">
      <c r="A5655" s="447" t="s">
        <v>2344</v>
      </c>
      <c r="B5655" s="448" t="s">
        <v>5442</v>
      </c>
      <c r="C5655" s="449" t="s">
        <v>2572</v>
      </c>
      <c r="D5655" s="450">
        <v>36</v>
      </c>
      <c r="E5655" s="450">
        <v>13.13</v>
      </c>
      <c r="F5655" s="450" t="s">
        <v>20876</v>
      </c>
    </row>
    <row r="5656" spans="1:6" ht="30" customHeight="1">
      <c r="A5656" s="447" t="s">
        <v>2345</v>
      </c>
      <c r="B5656" s="448" t="s">
        <v>5443</v>
      </c>
      <c r="C5656" s="449" t="s">
        <v>2572</v>
      </c>
      <c r="D5656" s="450">
        <v>33.480000000000004</v>
      </c>
      <c r="E5656" s="450">
        <v>14.52</v>
      </c>
      <c r="F5656" s="450" t="s">
        <v>20877</v>
      </c>
    </row>
    <row r="5657" spans="1:6" ht="30" customHeight="1">
      <c r="A5657" s="447" t="s">
        <v>2346</v>
      </c>
      <c r="B5657" s="448" t="s">
        <v>5444</v>
      </c>
      <c r="C5657" s="449" t="s">
        <v>2572</v>
      </c>
      <c r="D5657" s="450">
        <v>31.360000000000003</v>
      </c>
      <c r="E5657" s="450">
        <v>14.52</v>
      </c>
      <c r="F5657" s="450" t="s">
        <v>15930</v>
      </c>
    </row>
    <row r="5658" spans="1:6">
      <c r="A5658" s="442"/>
      <c r="B5658" s="446" t="s">
        <v>6</v>
      </c>
      <c r="C5658" s="444"/>
      <c r="D5658" s="445" t="s">
        <v>2587</v>
      </c>
      <c r="E5658" s="445" t="s">
        <v>2587</v>
      </c>
      <c r="F5658" s="445"/>
    </row>
    <row r="5659" spans="1:6" ht="30" customHeight="1">
      <c r="A5659" s="447" t="s">
        <v>2348</v>
      </c>
      <c r="B5659" s="448" t="s">
        <v>5447</v>
      </c>
      <c r="C5659" s="449" t="s">
        <v>2572</v>
      </c>
      <c r="D5659" s="450">
        <v>15.740000000000002</v>
      </c>
      <c r="E5659" s="450">
        <v>13.36</v>
      </c>
      <c r="F5659" s="450" t="s">
        <v>13440</v>
      </c>
    </row>
    <row r="5660" spans="1:6" ht="30" customHeight="1">
      <c r="A5660" s="447" t="s">
        <v>2349</v>
      </c>
      <c r="B5660" s="448" t="s">
        <v>5448</v>
      </c>
      <c r="C5660" s="449" t="s">
        <v>2572</v>
      </c>
      <c r="D5660" s="450">
        <v>14.43</v>
      </c>
      <c r="E5660" s="450">
        <v>6.68</v>
      </c>
      <c r="F5660" s="450" t="s">
        <v>20874</v>
      </c>
    </row>
    <row r="5661" spans="1:6" ht="30" customHeight="1">
      <c r="A5661" s="447" t="s">
        <v>2347</v>
      </c>
      <c r="B5661" s="448" t="s">
        <v>5446</v>
      </c>
      <c r="C5661" s="449" t="s">
        <v>2572</v>
      </c>
      <c r="D5661" s="450">
        <v>19.809999999999995</v>
      </c>
      <c r="E5661" s="450">
        <v>13.35</v>
      </c>
      <c r="F5661" s="450" t="s">
        <v>20875</v>
      </c>
    </row>
    <row r="5662" spans="1:6">
      <c r="A5662" s="442"/>
      <c r="B5662" s="446" t="s">
        <v>2350</v>
      </c>
      <c r="C5662" s="444"/>
      <c r="D5662" s="445" t="s">
        <v>2587</v>
      </c>
      <c r="E5662" s="445" t="s">
        <v>2587</v>
      </c>
      <c r="F5662" s="445"/>
    </row>
    <row r="5663" spans="1:6" ht="45" customHeight="1">
      <c r="A5663" s="447" t="s">
        <v>2351</v>
      </c>
      <c r="B5663" s="448" t="s">
        <v>5449</v>
      </c>
      <c r="C5663" s="449" t="s">
        <v>2573</v>
      </c>
      <c r="D5663" s="450">
        <v>117.18999999999998</v>
      </c>
      <c r="E5663" s="450">
        <v>77.2</v>
      </c>
      <c r="F5663" s="450" t="s">
        <v>20878</v>
      </c>
    </row>
    <row r="5664" spans="1:6" ht="45" customHeight="1">
      <c r="A5664" s="447" t="s">
        <v>2352</v>
      </c>
      <c r="B5664" s="448" t="s">
        <v>5450</v>
      </c>
      <c r="C5664" s="449" t="s">
        <v>2573</v>
      </c>
      <c r="D5664" s="450">
        <v>99.08</v>
      </c>
      <c r="E5664" s="450">
        <v>19.489999999999998</v>
      </c>
      <c r="F5664" s="450" t="s">
        <v>15089</v>
      </c>
    </row>
    <row r="5665" spans="1:6" ht="30" customHeight="1">
      <c r="A5665" s="447">
        <v>98522</v>
      </c>
      <c r="B5665" s="448" t="s">
        <v>20889</v>
      </c>
      <c r="C5665" s="449" t="s">
        <v>2572</v>
      </c>
      <c r="D5665" s="450">
        <v>83.210000000000008</v>
      </c>
      <c r="E5665" s="450">
        <v>32.799999999999997</v>
      </c>
      <c r="F5665" s="450" t="s">
        <v>20890</v>
      </c>
    </row>
    <row r="5666" spans="1:6">
      <c r="A5666" s="442"/>
      <c r="B5666" s="446" t="s">
        <v>40</v>
      </c>
      <c r="C5666" s="444"/>
      <c r="D5666" s="445" t="s">
        <v>2587</v>
      </c>
      <c r="E5666" s="445" t="s">
        <v>2587</v>
      </c>
      <c r="F5666" s="445"/>
    </row>
    <row r="5667" spans="1:6">
      <c r="A5667" s="442"/>
      <c r="B5667" s="446" t="s">
        <v>41</v>
      </c>
      <c r="C5667" s="444"/>
      <c r="D5667" s="445" t="s">
        <v>2587</v>
      </c>
      <c r="E5667" s="445" t="s">
        <v>2587</v>
      </c>
      <c r="F5667" s="445"/>
    </row>
    <row r="5668" spans="1:6">
      <c r="A5668" s="442"/>
      <c r="B5668" s="443" t="s">
        <v>42</v>
      </c>
      <c r="C5668" s="444"/>
      <c r="D5668" s="445" t="s">
        <v>2587</v>
      </c>
      <c r="E5668" s="445" t="s">
        <v>2587</v>
      </c>
      <c r="F5668" s="445"/>
    </row>
    <row r="5669" spans="1:6">
      <c r="A5669" s="442"/>
      <c r="B5669" s="446" t="s">
        <v>2353</v>
      </c>
      <c r="C5669" s="444"/>
      <c r="D5669" s="445" t="s">
        <v>2587</v>
      </c>
      <c r="E5669" s="445" t="s">
        <v>2587</v>
      </c>
      <c r="F5669" s="445"/>
    </row>
    <row r="5670" spans="1:6" ht="15" customHeight="1">
      <c r="A5670" s="447" t="s">
        <v>2354</v>
      </c>
      <c r="B5670" s="448" t="s">
        <v>5451</v>
      </c>
      <c r="C5670" s="449" t="s">
        <v>2568</v>
      </c>
      <c r="D5670" s="450">
        <v>198.42000000000002</v>
      </c>
      <c r="E5670" s="450">
        <v>123.94</v>
      </c>
      <c r="F5670" s="450" t="s">
        <v>16387</v>
      </c>
    </row>
    <row r="5671" spans="1:6" ht="15" customHeight="1">
      <c r="A5671" s="447" t="s">
        <v>2355</v>
      </c>
      <c r="B5671" s="448" t="s">
        <v>1967</v>
      </c>
      <c r="C5671" s="449" t="s">
        <v>2568</v>
      </c>
      <c r="D5671" s="450">
        <v>228.92000000000002</v>
      </c>
      <c r="E5671" s="450">
        <v>270.27999999999997</v>
      </c>
      <c r="F5671" s="450" t="s">
        <v>16388</v>
      </c>
    </row>
    <row r="5672" spans="1:6" ht="15" customHeight="1">
      <c r="A5672" s="447" t="s">
        <v>2356</v>
      </c>
      <c r="B5672" s="448" t="s">
        <v>1968</v>
      </c>
      <c r="C5672" s="449" t="s">
        <v>2568</v>
      </c>
      <c r="D5672" s="450">
        <v>255.32999999999998</v>
      </c>
      <c r="E5672" s="450">
        <v>193.8</v>
      </c>
      <c r="F5672" s="450" t="s">
        <v>16389</v>
      </c>
    </row>
    <row r="5673" spans="1:6" ht="30" customHeight="1">
      <c r="A5673" s="447" t="s">
        <v>2357</v>
      </c>
      <c r="B5673" s="448" t="s">
        <v>5452</v>
      </c>
      <c r="C5673" s="449" t="s">
        <v>2568</v>
      </c>
      <c r="D5673" s="450">
        <v>176.44</v>
      </c>
      <c r="E5673" s="450">
        <v>100.3</v>
      </c>
      <c r="F5673" s="450" t="s">
        <v>16390</v>
      </c>
    </row>
    <row r="5674" spans="1:6" ht="30" customHeight="1">
      <c r="A5674" s="447" t="s">
        <v>2358</v>
      </c>
      <c r="B5674" s="448" t="s">
        <v>5453</v>
      </c>
      <c r="C5674" s="449" t="s">
        <v>2568</v>
      </c>
      <c r="D5674" s="450">
        <v>37.789999999999992</v>
      </c>
      <c r="E5674" s="450">
        <v>95.78</v>
      </c>
      <c r="F5674" s="450" t="s">
        <v>16391</v>
      </c>
    </row>
    <row r="5675" spans="1:6">
      <c r="A5675" s="442"/>
      <c r="B5675" s="538" t="s">
        <v>20989</v>
      </c>
      <c r="C5675" s="444"/>
      <c r="D5675" s="445" t="s">
        <v>2587</v>
      </c>
      <c r="E5675" s="445" t="s">
        <v>2587</v>
      </c>
      <c r="F5675" s="445"/>
    </row>
    <row r="5676" spans="1:6" ht="30" customHeight="1">
      <c r="A5676" s="447">
        <v>98615</v>
      </c>
      <c r="B5676" s="448" t="s">
        <v>17665</v>
      </c>
      <c r="C5676" s="449" t="s">
        <v>2573</v>
      </c>
      <c r="D5676" s="450">
        <v>63.620000000000005</v>
      </c>
      <c r="E5676" s="450">
        <v>11.27</v>
      </c>
      <c r="F5676" s="450" t="s">
        <v>17666</v>
      </c>
    </row>
    <row r="5677" spans="1:6" ht="30" customHeight="1">
      <c r="A5677" s="447">
        <v>98616</v>
      </c>
      <c r="B5677" s="448" t="s">
        <v>17667</v>
      </c>
      <c r="C5677" s="449" t="s">
        <v>2573</v>
      </c>
      <c r="D5677" s="450">
        <v>49.42</v>
      </c>
      <c r="E5677" s="450">
        <v>7.12</v>
      </c>
      <c r="F5677" s="450" t="s">
        <v>17668</v>
      </c>
    </row>
    <row r="5678" spans="1:6" ht="30" customHeight="1">
      <c r="A5678" s="447">
        <v>98617</v>
      </c>
      <c r="B5678" s="448" t="s">
        <v>17669</v>
      </c>
      <c r="C5678" s="449" t="s">
        <v>2573</v>
      </c>
      <c r="D5678" s="450">
        <v>45.6</v>
      </c>
      <c r="E5678" s="450">
        <v>5.55</v>
      </c>
      <c r="F5678" s="450" t="s">
        <v>17670</v>
      </c>
    </row>
    <row r="5679" spans="1:6" ht="30" customHeight="1">
      <c r="A5679" s="447">
        <v>98618</v>
      </c>
      <c r="B5679" s="448" t="s">
        <v>17671</v>
      </c>
      <c r="C5679" s="449" t="s">
        <v>2573</v>
      </c>
      <c r="D5679" s="450">
        <v>62.609999999999992</v>
      </c>
      <c r="E5679" s="450">
        <v>8.2100000000000009</v>
      </c>
      <c r="F5679" s="450" t="s">
        <v>17672</v>
      </c>
    </row>
    <row r="5680" spans="1:6" ht="30" customHeight="1">
      <c r="A5680" s="447">
        <v>98619</v>
      </c>
      <c r="B5680" s="448" t="s">
        <v>17673</v>
      </c>
      <c r="C5680" s="449" t="s">
        <v>2573</v>
      </c>
      <c r="D5680" s="450">
        <v>56.82</v>
      </c>
      <c r="E5680" s="450">
        <v>5.86</v>
      </c>
      <c r="F5680" s="450" t="s">
        <v>17674</v>
      </c>
    </row>
    <row r="5681" spans="1:6" ht="30" customHeight="1">
      <c r="A5681" s="447">
        <v>98620</v>
      </c>
      <c r="B5681" s="448" t="s">
        <v>17675</v>
      </c>
      <c r="C5681" s="449" t="s">
        <v>2573</v>
      </c>
      <c r="D5681" s="450">
        <v>53.879999999999995</v>
      </c>
      <c r="E5681" s="450">
        <v>4.7</v>
      </c>
      <c r="F5681" s="450" t="s">
        <v>17676</v>
      </c>
    </row>
    <row r="5682" spans="1:6" ht="30" customHeight="1">
      <c r="A5682" s="447">
        <v>98621</v>
      </c>
      <c r="B5682" s="448" t="s">
        <v>17677</v>
      </c>
      <c r="C5682" s="449" t="s">
        <v>2573</v>
      </c>
      <c r="D5682" s="450">
        <v>70.78</v>
      </c>
      <c r="E5682" s="450">
        <v>7.12</v>
      </c>
      <c r="F5682" s="450" t="s">
        <v>17678</v>
      </c>
    </row>
    <row r="5683" spans="1:6" ht="30" customHeight="1">
      <c r="A5683" s="447">
        <v>98622</v>
      </c>
      <c r="B5683" s="448" t="s">
        <v>17679</v>
      </c>
      <c r="C5683" s="449" t="s">
        <v>2573</v>
      </c>
      <c r="D5683" s="450">
        <v>66.11</v>
      </c>
      <c r="E5683" s="450">
        <v>5.23</v>
      </c>
      <c r="F5683" s="450" t="s">
        <v>17680</v>
      </c>
    </row>
    <row r="5684" spans="1:6" ht="30" customHeight="1">
      <c r="A5684" s="447">
        <v>98623</v>
      </c>
      <c r="B5684" s="448" t="s">
        <v>17681</v>
      </c>
      <c r="C5684" s="449" t="s">
        <v>2573</v>
      </c>
      <c r="D5684" s="450">
        <v>63.740000000000009</v>
      </c>
      <c r="E5684" s="450">
        <v>4.3</v>
      </c>
      <c r="F5684" s="450" t="s">
        <v>17682</v>
      </c>
    </row>
    <row r="5685" spans="1:6" ht="30" customHeight="1">
      <c r="A5685" s="447">
        <v>98624</v>
      </c>
      <c r="B5685" s="448" t="s">
        <v>17683</v>
      </c>
      <c r="C5685" s="449" t="s">
        <v>2573</v>
      </c>
      <c r="D5685" s="450">
        <v>79.69</v>
      </c>
      <c r="E5685" s="450">
        <v>6.48</v>
      </c>
      <c r="F5685" s="450" t="s">
        <v>17684</v>
      </c>
    </row>
    <row r="5686" spans="1:6" ht="30" customHeight="1">
      <c r="A5686" s="447">
        <v>98625</v>
      </c>
      <c r="B5686" s="448" t="s">
        <v>17685</v>
      </c>
      <c r="C5686" s="449" t="s">
        <v>2573</v>
      </c>
      <c r="D5686" s="450">
        <v>75.75</v>
      </c>
      <c r="E5686" s="450">
        <v>4.93</v>
      </c>
      <c r="F5686" s="450" t="s">
        <v>17686</v>
      </c>
    </row>
    <row r="5687" spans="1:6" ht="30" customHeight="1">
      <c r="A5687" s="447">
        <v>98626</v>
      </c>
      <c r="B5687" s="448" t="s">
        <v>17687</v>
      </c>
      <c r="C5687" s="449" t="s">
        <v>2573</v>
      </c>
      <c r="D5687" s="450">
        <v>73.73</v>
      </c>
      <c r="E5687" s="450">
        <v>4.1399999999999997</v>
      </c>
      <c r="F5687" s="450" t="s">
        <v>17688</v>
      </c>
    </row>
    <row r="5688" spans="1:6">
      <c r="A5688" s="442"/>
      <c r="B5688" s="538" t="s">
        <v>20990</v>
      </c>
      <c r="C5688" s="444"/>
      <c r="D5688" s="445" t="s">
        <v>2587</v>
      </c>
      <c r="E5688" s="445" t="s">
        <v>2587</v>
      </c>
      <c r="F5688" s="445"/>
    </row>
    <row r="5689" spans="1:6" ht="30" customHeight="1">
      <c r="A5689" s="447">
        <v>98655</v>
      </c>
      <c r="B5689" s="448" t="s">
        <v>17689</v>
      </c>
      <c r="C5689" s="449" t="s">
        <v>2572</v>
      </c>
      <c r="D5689" s="450">
        <v>270.23</v>
      </c>
      <c r="E5689" s="450">
        <v>124.18</v>
      </c>
      <c r="F5689" s="450" t="s">
        <v>17690</v>
      </c>
    </row>
    <row r="5690" spans="1:6" ht="30" customHeight="1">
      <c r="A5690" s="447">
        <v>98656</v>
      </c>
      <c r="B5690" s="448" t="s">
        <v>17691</v>
      </c>
      <c r="C5690" s="449" t="s">
        <v>2572</v>
      </c>
      <c r="D5690" s="450">
        <v>274.57</v>
      </c>
      <c r="E5690" s="450">
        <v>125.23</v>
      </c>
      <c r="F5690" s="450" t="s">
        <v>17692</v>
      </c>
    </row>
    <row r="5691" spans="1:6" ht="30" customHeight="1">
      <c r="A5691" s="447">
        <v>98657</v>
      </c>
      <c r="B5691" s="448" t="s">
        <v>17693</v>
      </c>
      <c r="C5691" s="449" t="s">
        <v>2572</v>
      </c>
      <c r="D5691" s="450">
        <v>278.88</v>
      </c>
      <c r="E5691" s="450">
        <v>126.3</v>
      </c>
      <c r="F5691" s="450" t="s">
        <v>17694</v>
      </c>
    </row>
    <row r="5692" spans="1:6" ht="30" customHeight="1">
      <c r="A5692" s="447">
        <v>98658</v>
      </c>
      <c r="B5692" s="448" t="s">
        <v>17695</v>
      </c>
      <c r="C5692" s="449" t="s">
        <v>2572</v>
      </c>
      <c r="D5692" s="450">
        <v>283.26</v>
      </c>
      <c r="E5692" s="450">
        <v>127.31</v>
      </c>
      <c r="F5692" s="450" t="s">
        <v>14251</v>
      </c>
    </row>
    <row r="5693" spans="1:6" ht="30" customHeight="1">
      <c r="A5693" s="447">
        <v>98659</v>
      </c>
      <c r="B5693" s="448" t="s">
        <v>17696</v>
      </c>
      <c r="C5693" s="449" t="s">
        <v>2572</v>
      </c>
      <c r="D5693" s="450">
        <v>291.89</v>
      </c>
      <c r="E5693" s="450">
        <v>129.46</v>
      </c>
      <c r="F5693" s="450" t="s">
        <v>17697</v>
      </c>
    </row>
    <row r="5694" spans="1:6">
      <c r="A5694" s="442"/>
      <c r="B5694" s="446" t="s">
        <v>2359</v>
      </c>
      <c r="C5694" s="444"/>
      <c r="D5694" s="445" t="s">
        <v>2587</v>
      </c>
      <c r="E5694" s="445" t="s">
        <v>2587</v>
      </c>
      <c r="F5694" s="445"/>
    </row>
    <row r="5695" spans="1:6" ht="15" customHeight="1">
      <c r="A5695" s="447">
        <v>6454</v>
      </c>
      <c r="B5695" s="448" t="s">
        <v>5454</v>
      </c>
      <c r="C5695" s="449" t="s">
        <v>2568</v>
      </c>
      <c r="D5695" s="450">
        <v>83.67</v>
      </c>
      <c r="E5695" s="450">
        <v>68.64</v>
      </c>
      <c r="F5695" s="450" t="s">
        <v>16353</v>
      </c>
    </row>
    <row r="5696" spans="1:6" ht="15" customHeight="1">
      <c r="A5696" s="447">
        <v>73611</v>
      </c>
      <c r="B5696" s="448" t="s">
        <v>1964</v>
      </c>
      <c r="C5696" s="449" t="s">
        <v>2568</v>
      </c>
      <c r="D5696" s="450">
        <v>186.95</v>
      </c>
      <c r="E5696" s="450">
        <v>168.64</v>
      </c>
      <c r="F5696" s="450" t="s">
        <v>16354</v>
      </c>
    </row>
    <row r="5697" spans="1:6" ht="15" customHeight="1">
      <c r="A5697" s="447">
        <v>73697</v>
      </c>
      <c r="B5697" s="448" t="s">
        <v>5455</v>
      </c>
      <c r="C5697" s="449" t="s">
        <v>2568</v>
      </c>
      <c r="D5697" s="450">
        <v>80.98</v>
      </c>
      <c r="E5697" s="450">
        <v>70.02</v>
      </c>
      <c r="F5697" s="450" t="s">
        <v>16355</v>
      </c>
    </row>
    <row r="5698" spans="1:6" ht="15" customHeight="1">
      <c r="A5698" s="447">
        <v>73698</v>
      </c>
      <c r="B5698" s="448" t="s">
        <v>5456</v>
      </c>
      <c r="C5698" s="449" t="s">
        <v>2568</v>
      </c>
      <c r="D5698" s="450">
        <v>96.929999999999993</v>
      </c>
      <c r="E5698" s="450">
        <v>111.48</v>
      </c>
      <c r="F5698" s="450" t="s">
        <v>16356</v>
      </c>
    </row>
    <row r="5699" spans="1:6">
      <c r="A5699" s="442"/>
      <c r="B5699" s="446" t="s">
        <v>43</v>
      </c>
      <c r="C5699" s="444"/>
      <c r="D5699" s="445" t="s">
        <v>2587</v>
      </c>
      <c r="E5699" s="445" t="s">
        <v>2587</v>
      </c>
      <c r="F5699" s="445"/>
    </row>
    <row r="5700" spans="1:6" ht="45" customHeight="1">
      <c r="A5700" s="447">
        <v>92743</v>
      </c>
      <c r="B5700" s="448" t="s">
        <v>16359</v>
      </c>
      <c r="C5700" s="449" t="s">
        <v>2568</v>
      </c>
      <c r="D5700" s="450">
        <v>400.74</v>
      </c>
      <c r="E5700" s="450">
        <v>85.21</v>
      </c>
      <c r="F5700" s="450" t="s">
        <v>16360</v>
      </c>
    </row>
    <row r="5701" spans="1:6" ht="45" customHeight="1">
      <c r="A5701" s="447">
        <v>92744</v>
      </c>
      <c r="B5701" s="448" t="s">
        <v>16361</v>
      </c>
      <c r="C5701" s="449" t="s">
        <v>2568</v>
      </c>
      <c r="D5701" s="450">
        <v>429.75</v>
      </c>
      <c r="E5701" s="450">
        <v>41.13</v>
      </c>
      <c r="F5701" s="450" t="s">
        <v>16362</v>
      </c>
    </row>
    <row r="5702" spans="1:6" ht="45" customHeight="1">
      <c r="A5702" s="447">
        <v>92745</v>
      </c>
      <c r="B5702" s="448" t="s">
        <v>16363</v>
      </c>
      <c r="C5702" s="449" t="s">
        <v>2568</v>
      </c>
      <c r="D5702" s="450">
        <v>511.39000000000004</v>
      </c>
      <c r="E5702" s="450">
        <v>102.55</v>
      </c>
      <c r="F5702" s="450" t="s">
        <v>16364</v>
      </c>
    </row>
    <row r="5703" spans="1:6" ht="45" customHeight="1">
      <c r="A5703" s="447">
        <v>92746</v>
      </c>
      <c r="B5703" s="448" t="s">
        <v>16365</v>
      </c>
      <c r="C5703" s="449" t="s">
        <v>2568</v>
      </c>
      <c r="D5703" s="450">
        <v>506.96000000000004</v>
      </c>
      <c r="E5703" s="450">
        <v>57.86</v>
      </c>
      <c r="F5703" s="450" t="s">
        <v>16366</v>
      </c>
    </row>
    <row r="5704" spans="1:6" ht="45" customHeight="1">
      <c r="A5704" s="447">
        <v>92747</v>
      </c>
      <c r="B5704" s="448" t="s">
        <v>16367</v>
      </c>
      <c r="C5704" s="449" t="s">
        <v>2568</v>
      </c>
      <c r="D5704" s="450">
        <v>574.46</v>
      </c>
      <c r="E5704" s="450">
        <v>112.53</v>
      </c>
      <c r="F5704" s="450" t="s">
        <v>16368</v>
      </c>
    </row>
    <row r="5705" spans="1:6" ht="45" customHeight="1">
      <c r="A5705" s="447">
        <v>92748</v>
      </c>
      <c r="B5705" s="448" t="s">
        <v>16369</v>
      </c>
      <c r="C5705" s="449" t="s">
        <v>2568</v>
      </c>
      <c r="D5705" s="450">
        <v>551.02</v>
      </c>
      <c r="E5705" s="450">
        <v>67.790000000000006</v>
      </c>
      <c r="F5705" s="450" t="s">
        <v>16370</v>
      </c>
    </row>
    <row r="5706" spans="1:6" ht="45" customHeight="1">
      <c r="A5706" s="447">
        <v>92749</v>
      </c>
      <c r="B5706" s="448" t="s">
        <v>16371</v>
      </c>
      <c r="C5706" s="449" t="s">
        <v>2568</v>
      </c>
      <c r="D5706" s="450">
        <v>630.52</v>
      </c>
      <c r="E5706" s="450">
        <v>84.23</v>
      </c>
      <c r="F5706" s="450" t="s">
        <v>16372</v>
      </c>
    </row>
    <row r="5707" spans="1:6" ht="45" customHeight="1">
      <c r="A5707" s="447">
        <v>92750</v>
      </c>
      <c r="B5707" s="448" t="s">
        <v>16373</v>
      </c>
      <c r="C5707" s="449" t="s">
        <v>2568</v>
      </c>
      <c r="D5707" s="450">
        <v>1148.81</v>
      </c>
      <c r="E5707" s="450">
        <v>115.76</v>
      </c>
      <c r="F5707" s="450" t="s">
        <v>16374</v>
      </c>
    </row>
    <row r="5708" spans="1:6" ht="45" customHeight="1">
      <c r="A5708" s="447">
        <v>92751</v>
      </c>
      <c r="B5708" s="448" t="s">
        <v>16375</v>
      </c>
      <c r="C5708" s="449" t="s">
        <v>2568</v>
      </c>
      <c r="D5708" s="450">
        <v>1451.0700000000002</v>
      </c>
      <c r="E5708" s="450">
        <v>133.56</v>
      </c>
      <c r="F5708" s="450" t="s">
        <v>16376</v>
      </c>
    </row>
    <row r="5709" spans="1:6" ht="45" customHeight="1">
      <c r="A5709" s="447">
        <v>92752</v>
      </c>
      <c r="B5709" s="448" t="s">
        <v>16377</v>
      </c>
      <c r="C5709" s="449" t="s">
        <v>2568</v>
      </c>
      <c r="D5709" s="450">
        <v>1752.81</v>
      </c>
      <c r="E5709" s="450">
        <v>150.72</v>
      </c>
      <c r="F5709" s="450" t="s">
        <v>16378</v>
      </c>
    </row>
    <row r="5710" spans="1:6" ht="45" customHeight="1">
      <c r="A5710" s="447">
        <v>92753</v>
      </c>
      <c r="B5710" s="448" t="s">
        <v>16379</v>
      </c>
      <c r="C5710" s="449" t="s">
        <v>2568</v>
      </c>
      <c r="D5710" s="450">
        <v>418.55</v>
      </c>
      <c r="E5710" s="450">
        <v>59.4</v>
      </c>
      <c r="F5710" s="450" t="s">
        <v>16380</v>
      </c>
    </row>
    <row r="5711" spans="1:6" ht="45" customHeight="1">
      <c r="A5711" s="447">
        <v>92754</v>
      </c>
      <c r="B5711" s="448" t="s">
        <v>16381</v>
      </c>
      <c r="C5711" s="449" t="s">
        <v>2568</v>
      </c>
      <c r="D5711" s="450">
        <v>382.27000000000004</v>
      </c>
      <c r="E5711" s="450">
        <v>54.7</v>
      </c>
      <c r="F5711" s="450" t="s">
        <v>16382</v>
      </c>
    </row>
    <row r="5712" spans="1:6" ht="30" customHeight="1">
      <c r="A5712" s="447">
        <v>92755</v>
      </c>
      <c r="B5712" s="448" t="s">
        <v>5255</v>
      </c>
      <c r="C5712" s="449" t="s">
        <v>2573</v>
      </c>
      <c r="D5712" s="450">
        <v>155.77000000000001</v>
      </c>
      <c r="E5712" s="450">
        <v>28.1</v>
      </c>
      <c r="F5712" s="450" t="s">
        <v>16383</v>
      </c>
    </row>
    <row r="5713" spans="1:6" ht="30" customHeight="1">
      <c r="A5713" s="447">
        <v>92756</v>
      </c>
      <c r="B5713" s="448" t="s">
        <v>5256</v>
      </c>
      <c r="C5713" s="449" t="s">
        <v>2573</v>
      </c>
      <c r="D5713" s="450">
        <v>174</v>
      </c>
      <c r="E5713" s="450">
        <v>33.340000000000003</v>
      </c>
      <c r="F5713" s="450" t="s">
        <v>16384</v>
      </c>
    </row>
    <row r="5714" spans="1:6" ht="30" customHeight="1">
      <c r="A5714" s="447">
        <v>92757</v>
      </c>
      <c r="B5714" s="448" t="s">
        <v>4856</v>
      </c>
      <c r="C5714" s="449" t="s">
        <v>2573</v>
      </c>
      <c r="D5714" s="450">
        <v>196.48</v>
      </c>
      <c r="E5714" s="450">
        <v>39.49</v>
      </c>
      <c r="F5714" s="450" t="s">
        <v>16385</v>
      </c>
    </row>
    <row r="5715" spans="1:6" ht="45" customHeight="1">
      <c r="A5715" s="447">
        <v>92758</v>
      </c>
      <c r="B5715" s="448" t="s">
        <v>4857</v>
      </c>
      <c r="C5715" s="449" t="s">
        <v>2568</v>
      </c>
      <c r="D5715" s="450">
        <v>509.27000000000004</v>
      </c>
      <c r="E5715" s="450">
        <v>63.69</v>
      </c>
      <c r="F5715" s="450" t="s">
        <v>16386</v>
      </c>
    </row>
    <row r="5716" spans="1:6">
      <c r="A5716" s="442"/>
      <c r="B5716" s="446" t="s">
        <v>1223</v>
      </c>
      <c r="C5716" s="444"/>
      <c r="D5716" s="445" t="s">
        <v>2587</v>
      </c>
      <c r="E5716" s="445" t="s">
        <v>2587</v>
      </c>
      <c r="F5716" s="445"/>
    </row>
    <row r="5717" spans="1:6">
      <c r="A5717" s="442"/>
      <c r="B5717" s="446" t="s">
        <v>2245</v>
      </c>
      <c r="C5717" s="444"/>
      <c r="D5717" s="445" t="s">
        <v>2587</v>
      </c>
      <c r="E5717" s="445" t="s">
        <v>2587</v>
      </c>
      <c r="F5717" s="445"/>
    </row>
    <row r="5718" spans="1:6" ht="15" customHeight="1">
      <c r="A5718" s="447" t="s">
        <v>2246</v>
      </c>
      <c r="B5718" s="448" t="s">
        <v>1965</v>
      </c>
      <c r="C5718" s="449" t="s">
        <v>2573</v>
      </c>
      <c r="D5718" s="450">
        <v>72.199999999999989</v>
      </c>
      <c r="E5718" s="450">
        <v>55.04</v>
      </c>
      <c r="F5718" s="450" t="s">
        <v>16357</v>
      </c>
    </row>
    <row r="5719" spans="1:6" ht="15" customHeight="1">
      <c r="A5719" s="447" t="s">
        <v>2247</v>
      </c>
      <c r="B5719" s="448" t="s">
        <v>1966</v>
      </c>
      <c r="C5719" s="449" t="s">
        <v>2573</v>
      </c>
      <c r="D5719" s="450">
        <v>183.28</v>
      </c>
      <c r="E5719" s="450">
        <v>137.6</v>
      </c>
      <c r="F5719" s="450" t="s">
        <v>16358</v>
      </c>
    </row>
    <row r="5720" spans="1:6">
      <c r="A5720" s="442"/>
      <c r="B5720" s="446" t="s">
        <v>4858</v>
      </c>
      <c r="C5720" s="444"/>
      <c r="D5720" s="445" t="s">
        <v>2587</v>
      </c>
      <c r="E5720" s="445" t="s">
        <v>2587</v>
      </c>
      <c r="F5720" s="445"/>
    </row>
    <row r="5721" spans="1:6" ht="45" customHeight="1">
      <c r="A5721" s="447">
        <v>93952</v>
      </c>
      <c r="B5721" s="448" t="s">
        <v>4859</v>
      </c>
      <c r="C5721" s="449" t="s">
        <v>2572</v>
      </c>
      <c r="D5721" s="450">
        <v>87.96</v>
      </c>
      <c r="E5721" s="450">
        <v>71.040000000000006</v>
      </c>
      <c r="F5721" s="450" t="s">
        <v>16420</v>
      </c>
    </row>
    <row r="5722" spans="1:6" ht="45" customHeight="1">
      <c r="A5722" s="447">
        <v>93953</v>
      </c>
      <c r="B5722" s="448" t="s">
        <v>4860</v>
      </c>
      <c r="C5722" s="449" t="s">
        <v>2572</v>
      </c>
      <c r="D5722" s="450">
        <v>83.9</v>
      </c>
      <c r="E5722" s="450">
        <v>63.37</v>
      </c>
      <c r="F5722" s="450" t="s">
        <v>16421</v>
      </c>
    </row>
    <row r="5723" spans="1:6" ht="45" customHeight="1">
      <c r="A5723" s="447">
        <v>93954</v>
      </c>
      <c r="B5723" s="448" t="s">
        <v>4861</v>
      </c>
      <c r="C5723" s="449" t="s">
        <v>2572</v>
      </c>
      <c r="D5723" s="450">
        <v>81.400000000000006</v>
      </c>
      <c r="E5723" s="450">
        <v>58.88</v>
      </c>
      <c r="F5723" s="450" t="s">
        <v>16422</v>
      </c>
    </row>
    <row r="5724" spans="1:6" ht="45" customHeight="1">
      <c r="A5724" s="447">
        <v>93955</v>
      </c>
      <c r="B5724" s="448" t="s">
        <v>4862</v>
      </c>
      <c r="C5724" s="449" t="s">
        <v>2572</v>
      </c>
      <c r="D5724" s="450">
        <v>79.650000000000006</v>
      </c>
      <c r="E5724" s="450">
        <v>55.72</v>
      </c>
      <c r="F5724" s="450" t="s">
        <v>16423</v>
      </c>
    </row>
    <row r="5725" spans="1:6" ht="45" customHeight="1">
      <c r="A5725" s="447">
        <v>93956</v>
      </c>
      <c r="B5725" s="448" t="s">
        <v>5473</v>
      </c>
      <c r="C5725" s="449" t="s">
        <v>2572</v>
      </c>
      <c r="D5725" s="450">
        <v>78.22</v>
      </c>
      <c r="E5725" s="450">
        <v>53.29</v>
      </c>
      <c r="F5725" s="450" t="s">
        <v>16424</v>
      </c>
    </row>
    <row r="5726" spans="1:6" ht="45" customHeight="1">
      <c r="A5726" s="447">
        <v>93957</v>
      </c>
      <c r="B5726" s="448" t="s">
        <v>5474</v>
      </c>
      <c r="C5726" s="449" t="s">
        <v>2572</v>
      </c>
      <c r="D5726" s="450">
        <v>92.44</v>
      </c>
      <c r="E5726" s="450">
        <v>72.47</v>
      </c>
      <c r="F5726" s="450" t="s">
        <v>16425</v>
      </c>
    </row>
    <row r="5727" spans="1:6" ht="45" customHeight="1">
      <c r="A5727" s="447">
        <v>93958</v>
      </c>
      <c r="B5727" s="448" t="s">
        <v>5475</v>
      </c>
      <c r="C5727" s="449" t="s">
        <v>2572</v>
      </c>
      <c r="D5727" s="450">
        <v>88.15</v>
      </c>
      <c r="E5727" s="450">
        <v>64.41</v>
      </c>
      <c r="F5727" s="450" t="s">
        <v>16426</v>
      </c>
    </row>
    <row r="5728" spans="1:6" ht="45" customHeight="1">
      <c r="A5728" s="447">
        <v>93959</v>
      </c>
      <c r="B5728" s="448" t="s">
        <v>5476</v>
      </c>
      <c r="C5728" s="449" t="s">
        <v>2572</v>
      </c>
      <c r="D5728" s="450">
        <v>85.57</v>
      </c>
      <c r="E5728" s="450">
        <v>59.71</v>
      </c>
      <c r="F5728" s="450" t="s">
        <v>16427</v>
      </c>
    </row>
    <row r="5729" spans="1:6" ht="45" customHeight="1">
      <c r="A5729" s="447">
        <v>93960</v>
      </c>
      <c r="B5729" s="448" t="s">
        <v>5477</v>
      </c>
      <c r="C5729" s="449" t="s">
        <v>2572</v>
      </c>
      <c r="D5729" s="450">
        <v>83.70999999999998</v>
      </c>
      <c r="E5729" s="450">
        <v>56.46</v>
      </c>
      <c r="F5729" s="450" t="s">
        <v>16428</v>
      </c>
    </row>
    <row r="5730" spans="1:6" ht="45" customHeight="1">
      <c r="A5730" s="447">
        <v>93961</v>
      </c>
      <c r="B5730" s="448" t="s">
        <v>5478</v>
      </c>
      <c r="C5730" s="449" t="s">
        <v>2572</v>
      </c>
      <c r="D5730" s="450">
        <v>82.199999999999989</v>
      </c>
      <c r="E5730" s="450">
        <v>53.96</v>
      </c>
      <c r="F5730" s="450" t="s">
        <v>16429</v>
      </c>
    </row>
    <row r="5731" spans="1:6" ht="45" customHeight="1">
      <c r="A5731" s="447">
        <v>93962</v>
      </c>
      <c r="B5731" s="448" t="s">
        <v>5479</v>
      </c>
      <c r="C5731" s="449" t="s">
        <v>2572</v>
      </c>
      <c r="D5731" s="450">
        <v>81.740000000000009</v>
      </c>
      <c r="E5731" s="450">
        <v>68.569999999999993</v>
      </c>
      <c r="F5731" s="450" t="s">
        <v>16430</v>
      </c>
    </row>
    <row r="5732" spans="1:6" ht="45" customHeight="1">
      <c r="A5732" s="447">
        <v>93963</v>
      </c>
      <c r="B5732" s="448" t="s">
        <v>5480</v>
      </c>
      <c r="C5732" s="449" t="s">
        <v>2572</v>
      </c>
      <c r="D5732" s="450">
        <v>77.66</v>
      </c>
      <c r="E5732" s="450">
        <v>60.96</v>
      </c>
      <c r="F5732" s="450" t="s">
        <v>14981</v>
      </c>
    </row>
    <row r="5733" spans="1:6" ht="45" customHeight="1">
      <c r="A5733" s="447">
        <v>93964</v>
      </c>
      <c r="B5733" s="448" t="s">
        <v>5481</v>
      </c>
      <c r="C5733" s="449" t="s">
        <v>2572</v>
      </c>
      <c r="D5733" s="450">
        <v>75.210000000000008</v>
      </c>
      <c r="E5733" s="450">
        <v>56.47</v>
      </c>
      <c r="F5733" s="450" t="s">
        <v>16431</v>
      </c>
    </row>
    <row r="5734" spans="1:6" ht="45" customHeight="1">
      <c r="A5734" s="447">
        <v>93965</v>
      </c>
      <c r="B5734" s="448" t="s">
        <v>5482</v>
      </c>
      <c r="C5734" s="449" t="s">
        <v>2572</v>
      </c>
      <c r="D5734" s="450">
        <v>72.98</v>
      </c>
      <c r="E5734" s="450">
        <v>51.66</v>
      </c>
      <c r="F5734" s="450" t="s">
        <v>16432</v>
      </c>
    </row>
    <row r="5735" spans="1:6" ht="45" customHeight="1">
      <c r="A5735" s="447">
        <v>93966</v>
      </c>
      <c r="B5735" s="448" t="s">
        <v>5483</v>
      </c>
      <c r="C5735" s="449" t="s">
        <v>2572</v>
      </c>
      <c r="D5735" s="450">
        <v>72.010000000000005</v>
      </c>
      <c r="E5735" s="450">
        <v>50.92</v>
      </c>
      <c r="F5735" s="450" t="s">
        <v>16031</v>
      </c>
    </row>
    <row r="5736" spans="1:6" ht="45" customHeight="1">
      <c r="A5736" s="447">
        <v>93967</v>
      </c>
      <c r="B5736" s="448" t="s">
        <v>5484</v>
      </c>
      <c r="C5736" s="449" t="s">
        <v>2572</v>
      </c>
      <c r="D5736" s="450">
        <v>86.2</v>
      </c>
      <c r="E5736" s="450">
        <v>70.02</v>
      </c>
      <c r="F5736" s="450" t="s">
        <v>16433</v>
      </c>
    </row>
    <row r="5737" spans="1:6" ht="45" customHeight="1">
      <c r="A5737" s="447">
        <v>93968</v>
      </c>
      <c r="B5737" s="448" t="s">
        <v>5485</v>
      </c>
      <c r="C5737" s="449" t="s">
        <v>2572</v>
      </c>
      <c r="D5737" s="450">
        <v>81.94</v>
      </c>
      <c r="E5737" s="450">
        <v>61.99</v>
      </c>
      <c r="F5737" s="450" t="s">
        <v>16434</v>
      </c>
    </row>
    <row r="5738" spans="1:6" ht="45" customHeight="1">
      <c r="A5738" s="447">
        <v>93969</v>
      </c>
      <c r="B5738" s="448" t="s">
        <v>5486</v>
      </c>
      <c r="C5738" s="449" t="s">
        <v>2572</v>
      </c>
      <c r="D5738" s="450">
        <v>79.320000000000007</v>
      </c>
      <c r="E5738" s="450">
        <v>57.33</v>
      </c>
      <c r="F5738" s="450" t="s">
        <v>16435</v>
      </c>
    </row>
    <row r="5739" spans="1:6" ht="45" customHeight="1">
      <c r="A5739" s="447">
        <v>93970</v>
      </c>
      <c r="B5739" s="448" t="s">
        <v>5487</v>
      </c>
      <c r="C5739" s="449" t="s">
        <v>2572</v>
      </c>
      <c r="D5739" s="450">
        <v>77.510000000000019</v>
      </c>
      <c r="E5739" s="450">
        <v>54.07</v>
      </c>
      <c r="F5739" s="450" t="s">
        <v>16436</v>
      </c>
    </row>
    <row r="5740" spans="1:6" ht="45" customHeight="1">
      <c r="A5740" s="447">
        <v>93971</v>
      </c>
      <c r="B5740" s="448" t="s">
        <v>5488</v>
      </c>
      <c r="C5740" s="449" t="s">
        <v>2572</v>
      </c>
      <c r="D5740" s="450">
        <v>73.300000000000011</v>
      </c>
      <c r="E5740" s="450">
        <v>50.54</v>
      </c>
      <c r="F5740" s="450" t="s">
        <v>16437</v>
      </c>
    </row>
    <row r="5741" spans="1:6">
      <c r="A5741" s="442"/>
      <c r="B5741" s="443" t="s">
        <v>2248</v>
      </c>
      <c r="C5741" s="444"/>
      <c r="D5741" s="445" t="s">
        <v>2587</v>
      </c>
      <c r="E5741" s="445" t="s">
        <v>2587</v>
      </c>
      <c r="F5741" s="445"/>
    </row>
    <row r="5742" spans="1:6">
      <c r="A5742" s="442"/>
      <c r="B5742" s="446" t="s">
        <v>44</v>
      </c>
      <c r="C5742" s="444"/>
      <c r="D5742" s="445" t="s">
        <v>2587</v>
      </c>
      <c r="E5742" s="445" t="s">
        <v>2587</v>
      </c>
      <c r="F5742" s="445"/>
    </row>
    <row r="5743" spans="1:6" ht="15" customHeight="1">
      <c r="A5743" s="447">
        <v>85184</v>
      </c>
      <c r="B5743" s="448" t="s">
        <v>451</v>
      </c>
      <c r="C5743" s="449" t="s">
        <v>2573</v>
      </c>
      <c r="D5743" s="450">
        <v>1.2600000000000002</v>
      </c>
      <c r="E5743" s="450">
        <v>2.93</v>
      </c>
      <c r="F5743" s="450" t="s">
        <v>15597</v>
      </c>
    </row>
    <row r="5744" spans="1:6">
      <c r="A5744" s="442"/>
      <c r="B5744" s="446" t="s">
        <v>2249</v>
      </c>
      <c r="C5744" s="444"/>
      <c r="D5744" s="445" t="s">
        <v>2587</v>
      </c>
      <c r="E5744" s="445" t="s">
        <v>2587</v>
      </c>
      <c r="F5744" s="445"/>
    </row>
    <row r="5745" spans="1:6" ht="15" customHeight="1">
      <c r="A5745" s="447">
        <v>98509</v>
      </c>
      <c r="B5745" s="448" t="s">
        <v>20880</v>
      </c>
      <c r="C5745" s="449" t="s">
        <v>2570</v>
      </c>
      <c r="D5745" s="450">
        <v>19.739999999999998</v>
      </c>
      <c r="E5745" s="450">
        <v>1.55</v>
      </c>
      <c r="F5745" s="450" t="s">
        <v>15858</v>
      </c>
    </row>
    <row r="5746" spans="1:6" ht="30" customHeight="1">
      <c r="A5746" s="447">
        <v>98510</v>
      </c>
      <c r="B5746" s="448" t="s">
        <v>20881</v>
      </c>
      <c r="C5746" s="449" t="s">
        <v>2570</v>
      </c>
      <c r="D5746" s="450">
        <v>27.500000000000004</v>
      </c>
      <c r="E5746" s="450">
        <v>11.2</v>
      </c>
      <c r="F5746" s="450" t="s">
        <v>20882</v>
      </c>
    </row>
    <row r="5747" spans="1:6" ht="30" customHeight="1">
      <c r="A5747" s="447">
        <v>98511</v>
      </c>
      <c r="B5747" s="448" t="s">
        <v>20883</v>
      </c>
      <c r="C5747" s="449" t="s">
        <v>2570</v>
      </c>
      <c r="D5747" s="450">
        <v>53.620000000000005</v>
      </c>
      <c r="E5747" s="450">
        <v>15.94</v>
      </c>
      <c r="F5747" s="450" t="s">
        <v>14080</v>
      </c>
    </row>
    <row r="5748" spans="1:6" ht="15" customHeight="1">
      <c r="A5748" s="447">
        <v>98516</v>
      </c>
      <c r="B5748" s="448" t="s">
        <v>20884</v>
      </c>
      <c r="C5748" s="449" t="s">
        <v>2570</v>
      </c>
      <c r="D5748" s="450">
        <v>126.31000000000002</v>
      </c>
      <c r="E5748" s="450">
        <v>91.05</v>
      </c>
      <c r="F5748" s="450" t="s">
        <v>20885</v>
      </c>
    </row>
    <row r="5749" spans="1:6" ht="15" customHeight="1">
      <c r="A5749" s="447" t="s">
        <v>2250</v>
      </c>
      <c r="B5749" s="448" t="s">
        <v>5489</v>
      </c>
      <c r="C5749" s="449" t="s">
        <v>2570</v>
      </c>
      <c r="D5749" s="450">
        <v>64.55</v>
      </c>
      <c r="E5749" s="450">
        <v>26.92</v>
      </c>
      <c r="F5749" s="450" t="s">
        <v>20879</v>
      </c>
    </row>
    <row r="5750" spans="1:6" ht="15" customHeight="1">
      <c r="A5750" s="447">
        <v>85180</v>
      </c>
      <c r="B5750" s="448" t="s">
        <v>450</v>
      </c>
      <c r="C5750" s="449" t="s">
        <v>2573</v>
      </c>
      <c r="D5750" s="450">
        <v>9.2800000000000011</v>
      </c>
      <c r="E5750" s="450">
        <v>2.71</v>
      </c>
      <c r="F5750" s="450" t="s">
        <v>20892</v>
      </c>
    </row>
    <row r="5751" spans="1:6" ht="15" customHeight="1">
      <c r="A5751" s="447">
        <v>98503</v>
      </c>
      <c r="B5751" s="448" t="s">
        <v>20893</v>
      </c>
      <c r="C5751" s="449" t="s">
        <v>2573</v>
      </c>
      <c r="D5751" s="450">
        <v>11.42</v>
      </c>
      <c r="E5751" s="450">
        <v>2.97</v>
      </c>
      <c r="F5751" s="450" t="s">
        <v>13676</v>
      </c>
    </row>
    <row r="5752" spans="1:6" ht="15" customHeight="1">
      <c r="A5752" s="447">
        <v>98504</v>
      </c>
      <c r="B5752" s="448" t="s">
        <v>20894</v>
      </c>
      <c r="C5752" s="449" t="s">
        <v>2573</v>
      </c>
      <c r="D5752" s="450">
        <v>3.8400000000000003</v>
      </c>
      <c r="E5752" s="450">
        <v>2.44</v>
      </c>
      <c r="F5752" s="450" t="s">
        <v>11836</v>
      </c>
    </row>
    <row r="5753" spans="1:6" ht="15" customHeight="1">
      <c r="A5753" s="447">
        <v>98505</v>
      </c>
      <c r="B5753" s="448" t="s">
        <v>20895</v>
      </c>
      <c r="C5753" s="449" t="s">
        <v>2573</v>
      </c>
      <c r="D5753" s="450">
        <v>28.14</v>
      </c>
      <c r="E5753" s="450">
        <v>3.23</v>
      </c>
      <c r="F5753" s="450" t="s">
        <v>12201</v>
      </c>
    </row>
    <row r="5754" spans="1:6" ht="15" customHeight="1">
      <c r="A5754" s="447">
        <v>85179</v>
      </c>
      <c r="B5754" s="448" t="s">
        <v>5490</v>
      </c>
      <c r="C5754" s="449" t="s">
        <v>2573</v>
      </c>
      <c r="D5754" s="450">
        <v>9.2800000000000011</v>
      </c>
      <c r="E5754" s="450">
        <v>2.71</v>
      </c>
      <c r="F5754" s="450" t="s">
        <v>20892</v>
      </c>
    </row>
    <row r="5755" spans="1:6" ht="15" customHeight="1">
      <c r="A5755" s="447">
        <v>85185</v>
      </c>
      <c r="B5755" s="448" t="s">
        <v>452</v>
      </c>
      <c r="C5755" s="449" t="s">
        <v>2573</v>
      </c>
      <c r="D5755" s="450">
        <v>1.2500000000000004</v>
      </c>
      <c r="E5755" s="450">
        <v>3.94</v>
      </c>
      <c r="F5755" s="450" t="s">
        <v>12590</v>
      </c>
    </row>
    <row r="5756" spans="1:6" ht="30" customHeight="1">
      <c r="A5756" s="447">
        <v>98529</v>
      </c>
      <c r="B5756" s="448" t="s">
        <v>20902</v>
      </c>
      <c r="C5756" s="449" t="s">
        <v>2570</v>
      </c>
      <c r="D5756" s="450">
        <v>16.259999999999998</v>
      </c>
      <c r="E5756" s="450">
        <v>41.72</v>
      </c>
      <c r="F5756" s="450" t="s">
        <v>20903</v>
      </c>
    </row>
    <row r="5757" spans="1:6" ht="30" customHeight="1">
      <c r="A5757" s="447">
        <v>98530</v>
      </c>
      <c r="B5757" s="448" t="s">
        <v>20904</v>
      </c>
      <c r="C5757" s="449" t="s">
        <v>2570</v>
      </c>
      <c r="D5757" s="450">
        <v>29.090000000000003</v>
      </c>
      <c r="E5757" s="450">
        <v>74.2</v>
      </c>
      <c r="F5757" s="450" t="s">
        <v>20905</v>
      </c>
    </row>
    <row r="5758" spans="1:6" ht="30" customHeight="1">
      <c r="A5758" s="447">
        <v>98531</v>
      </c>
      <c r="B5758" s="448" t="s">
        <v>20906</v>
      </c>
      <c r="C5758" s="449" t="s">
        <v>2570</v>
      </c>
      <c r="D5758" s="450">
        <v>97.360000000000014</v>
      </c>
      <c r="E5758" s="450">
        <v>136.1</v>
      </c>
      <c r="F5758" s="450" t="s">
        <v>20907</v>
      </c>
    </row>
    <row r="5759" spans="1:6" ht="15" customHeight="1">
      <c r="A5759" s="447">
        <v>98532</v>
      </c>
      <c r="B5759" s="448" t="s">
        <v>20908</v>
      </c>
      <c r="C5759" s="449" t="s">
        <v>2570</v>
      </c>
      <c r="D5759" s="450">
        <v>40.019999999999996</v>
      </c>
      <c r="E5759" s="450">
        <v>29.75</v>
      </c>
      <c r="F5759" s="450" t="s">
        <v>20909</v>
      </c>
    </row>
    <row r="5760" spans="1:6" ht="30" customHeight="1">
      <c r="A5760" s="447">
        <v>98533</v>
      </c>
      <c r="B5760" s="448" t="s">
        <v>20910</v>
      </c>
      <c r="C5760" s="449" t="s">
        <v>2570</v>
      </c>
      <c r="D5760" s="450">
        <v>102.14</v>
      </c>
      <c r="E5760" s="450">
        <v>92.52</v>
      </c>
      <c r="F5760" s="450" t="s">
        <v>20911</v>
      </c>
    </row>
    <row r="5761" spans="1:6" ht="30" customHeight="1">
      <c r="A5761" s="447">
        <v>98534</v>
      </c>
      <c r="B5761" s="448" t="s">
        <v>20912</v>
      </c>
      <c r="C5761" s="449" t="s">
        <v>2570</v>
      </c>
      <c r="D5761" s="450">
        <v>271.15999999999997</v>
      </c>
      <c r="E5761" s="450">
        <v>223.36</v>
      </c>
      <c r="F5761" s="450" t="s">
        <v>20913</v>
      </c>
    </row>
    <row r="5762" spans="1:6" ht="30" customHeight="1">
      <c r="A5762" s="447">
        <v>98535</v>
      </c>
      <c r="B5762" s="448" t="s">
        <v>20914</v>
      </c>
      <c r="C5762" s="449" t="s">
        <v>2570</v>
      </c>
      <c r="D5762" s="450">
        <v>413.47</v>
      </c>
      <c r="E5762" s="450">
        <v>376.4</v>
      </c>
      <c r="F5762" s="450" t="s">
        <v>20915</v>
      </c>
    </row>
    <row r="5763" spans="1:6">
      <c r="A5763" s="442"/>
      <c r="B5763" s="446" t="s">
        <v>45</v>
      </c>
      <c r="C5763" s="444"/>
      <c r="D5763" s="445" t="s">
        <v>2587</v>
      </c>
      <c r="E5763" s="445" t="s">
        <v>2587</v>
      </c>
      <c r="F5763" s="445"/>
    </row>
    <row r="5764" spans="1:6" ht="15" customHeight="1">
      <c r="A5764" s="453">
        <v>98520</v>
      </c>
      <c r="B5764" s="448" t="s">
        <v>20887</v>
      </c>
      <c r="C5764" s="449" t="s">
        <v>2573</v>
      </c>
      <c r="D5764" s="450">
        <v>3.95</v>
      </c>
      <c r="E5764" s="450">
        <v>0.97</v>
      </c>
      <c r="F5764" s="450" t="s">
        <v>11338</v>
      </c>
    </row>
    <row r="5765" spans="1:6" ht="15" customHeight="1">
      <c r="A5765" s="453">
        <v>98521</v>
      </c>
      <c r="B5765" s="448" t="s">
        <v>20888</v>
      </c>
      <c r="C5765" s="449" t="s">
        <v>2573</v>
      </c>
      <c r="D5765" s="450">
        <v>3.0000000000000027E-2</v>
      </c>
      <c r="E5765" s="450">
        <v>0.25</v>
      </c>
      <c r="F5765" s="450" t="s">
        <v>11847</v>
      </c>
    </row>
    <row r="5766" spans="1:6">
      <c r="A5766" s="442"/>
      <c r="B5766" s="446" t="s">
        <v>2252</v>
      </c>
      <c r="C5766" s="444"/>
      <c r="D5766" s="445" t="s">
        <v>2587</v>
      </c>
      <c r="E5766" s="445" t="s">
        <v>2587</v>
      </c>
      <c r="F5766" s="445"/>
    </row>
    <row r="5767" spans="1:6">
      <c r="A5767" s="442"/>
      <c r="B5767" s="446" t="s">
        <v>2251</v>
      </c>
      <c r="C5767" s="444"/>
      <c r="D5767" s="445" t="s">
        <v>2587</v>
      </c>
      <c r="E5767" s="445" t="s">
        <v>2587</v>
      </c>
      <c r="F5767" s="445"/>
    </row>
    <row r="5768" spans="1:6">
      <c r="A5768" s="442"/>
      <c r="B5768" s="446" t="s">
        <v>46</v>
      </c>
      <c r="C5768" s="444"/>
      <c r="D5768" s="445" t="s">
        <v>2587</v>
      </c>
      <c r="E5768" s="445" t="s">
        <v>2587</v>
      </c>
      <c r="F5768" s="445"/>
    </row>
    <row r="5769" spans="1:6">
      <c r="A5769" s="442"/>
      <c r="B5769" s="446" t="s">
        <v>47</v>
      </c>
      <c r="C5769" s="444"/>
      <c r="D5769" s="445" t="s">
        <v>2587</v>
      </c>
      <c r="E5769" s="445" t="s">
        <v>2587</v>
      </c>
      <c r="F5769" s="445"/>
    </row>
    <row r="5770" spans="1:6">
      <c r="A5770" s="442"/>
      <c r="B5770" s="446" t="s">
        <v>48</v>
      </c>
      <c r="C5770" s="444"/>
      <c r="D5770" s="445" t="s">
        <v>2587</v>
      </c>
      <c r="E5770" s="445" t="s">
        <v>2587</v>
      </c>
      <c r="F5770" s="445"/>
    </row>
    <row r="5771" spans="1:6">
      <c r="A5771" s="442"/>
      <c r="B5771" s="446" t="s">
        <v>49</v>
      </c>
      <c r="C5771" s="444"/>
      <c r="D5771" s="445" t="s">
        <v>2587</v>
      </c>
      <c r="E5771" s="445" t="s">
        <v>2587</v>
      </c>
      <c r="F5771" s="445"/>
    </row>
    <row r="5772" spans="1:6">
      <c r="A5772" s="442"/>
      <c r="B5772" s="446" t="s">
        <v>50</v>
      </c>
      <c r="C5772" s="444"/>
      <c r="D5772" s="445" t="s">
        <v>2587</v>
      </c>
      <c r="E5772" s="445" t="s">
        <v>2587</v>
      </c>
      <c r="F5772" s="445"/>
    </row>
    <row r="5773" spans="1:6">
      <c r="A5773" s="442"/>
      <c r="B5773" s="446" t="s">
        <v>51</v>
      </c>
      <c r="C5773" s="444"/>
      <c r="D5773" s="445" t="s">
        <v>2587</v>
      </c>
      <c r="E5773" s="445" t="s">
        <v>2587</v>
      </c>
      <c r="F5773" s="445"/>
    </row>
    <row r="5774" spans="1:6">
      <c r="A5774" s="442"/>
      <c r="B5774" s="446" t="s">
        <v>52</v>
      </c>
      <c r="C5774" s="444"/>
      <c r="D5774" s="445" t="s">
        <v>2587</v>
      </c>
      <c r="E5774" s="445" t="s">
        <v>2587</v>
      </c>
      <c r="F5774" s="445"/>
    </row>
    <row r="5775" spans="1:6">
      <c r="A5775" s="442"/>
      <c r="B5775" s="446" t="s">
        <v>53</v>
      </c>
      <c r="C5775" s="444"/>
      <c r="D5775" s="445" t="s">
        <v>2587</v>
      </c>
      <c r="E5775" s="445" t="s">
        <v>2587</v>
      </c>
      <c r="F5775" s="445"/>
    </row>
    <row r="5776" spans="1:6">
      <c r="A5776" s="442"/>
      <c r="B5776" s="446" t="s">
        <v>54</v>
      </c>
      <c r="C5776" s="444"/>
      <c r="D5776" s="445" t="s">
        <v>2587</v>
      </c>
      <c r="E5776" s="445" t="s">
        <v>2587</v>
      </c>
      <c r="F5776" s="445"/>
    </row>
    <row r="5777" spans="1:6">
      <c r="A5777" s="442"/>
      <c r="B5777" s="446" t="s">
        <v>55</v>
      </c>
      <c r="C5777" s="444"/>
      <c r="D5777" s="445" t="s">
        <v>2587</v>
      </c>
      <c r="E5777" s="445" t="s">
        <v>2587</v>
      </c>
      <c r="F5777" s="445"/>
    </row>
    <row r="5778" spans="1:6">
      <c r="A5778" s="442"/>
      <c r="B5778" s="446" t="s">
        <v>56</v>
      </c>
      <c r="C5778" s="444"/>
      <c r="D5778" s="445" t="s">
        <v>2587</v>
      </c>
      <c r="E5778" s="445" t="s">
        <v>2587</v>
      </c>
      <c r="F5778" s="445"/>
    </row>
    <row r="5779" spans="1:6">
      <c r="A5779" s="442"/>
      <c r="B5779" s="443" t="s">
        <v>2253</v>
      </c>
      <c r="C5779" s="444"/>
      <c r="D5779" s="445" t="s">
        <v>2587</v>
      </c>
      <c r="E5779" s="445" t="s">
        <v>2587</v>
      </c>
      <c r="F5779" s="445"/>
    </row>
    <row r="5780" spans="1:6">
      <c r="A5780" s="442"/>
      <c r="B5780" s="446" t="s">
        <v>2254</v>
      </c>
      <c r="C5780" s="444"/>
      <c r="D5780" s="445" t="s">
        <v>2587</v>
      </c>
      <c r="E5780" s="445" t="s">
        <v>2587</v>
      </c>
      <c r="F5780" s="445"/>
    </row>
    <row r="5781" spans="1:6">
      <c r="A5781" s="442"/>
      <c r="B5781" s="446" t="s">
        <v>2255</v>
      </c>
      <c r="C5781" s="444"/>
      <c r="D5781" s="445" t="s">
        <v>2587</v>
      </c>
      <c r="E5781" s="445" t="s">
        <v>2587</v>
      </c>
      <c r="F5781" s="445"/>
    </row>
    <row r="5782" spans="1:6" ht="15" customHeight="1">
      <c r="A5782" s="447" t="s">
        <v>2256</v>
      </c>
      <c r="B5782" s="448" t="s">
        <v>5491</v>
      </c>
      <c r="C5782" s="449" t="s">
        <v>2573</v>
      </c>
      <c r="D5782" s="450">
        <v>7.8600000000000012</v>
      </c>
      <c r="E5782" s="450">
        <v>13.78</v>
      </c>
      <c r="F5782" s="450" t="s">
        <v>12427</v>
      </c>
    </row>
    <row r="5783" spans="1:6" ht="15" customHeight="1">
      <c r="A5783" s="447" t="s">
        <v>2257</v>
      </c>
      <c r="B5783" s="448" t="s">
        <v>1055</v>
      </c>
      <c r="C5783" s="449" t="s">
        <v>2573</v>
      </c>
      <c r="D5783" s="450">
        <v>5.84</v>
      </c>
      <c r="E5783" s="450">
        <v>8.08</v>
      </c>
      <c r="F5783" s="450" t="s">
        <v>15609</v>
      </c>
    </row>
    <row r="5784" spans="1:6">
      <c r="A5784" s="442"/>
      <c r="B5784" s="446" t="s">
        <v>2258</v>
      </c>
      <c r="C5784" s="444"/>
      <c r="D5784" s="445" t="s">
        <v>2587</v>
      </c>
      <c r="E5784" s="445" t="s">
        <v>2587</v>
      </c>
      <c r="F5784" s="445"/>
    </row>
    <row r="5785" spans="1:6" ht="15" customHeight="1">
      <c r="A5785" s="447">
        <v>84125</v>
      </c>
      <c r="B5785" s="448" t="s">
        <v>5492</v>
      </c>
      <c r="C5785" s="449" t="s">
        <v>2573</v>
      </c>
      <c r="D5785" s="450">
        <v>3.29</v>
      </c>
      <c r="E5785" s="450">
        <v>4.63</v>
      </c>
      <c r="F5785" s="450" t="s">
        <v>17772</v>
      </c>
    </row>
    <row r="5786" spans="1:6" ht="15" customHeight="1">
      <c r="A5786" s="447" t="s">
        <v>2259</v>
      </c>
      <c r="B5786" s="448" t="s">
        <v>5493</v>
      </c>
      <c r="C5786" s="449" t="s">
        <v>2573</v>
      </c>
      <c r="D5786" s="450">
        <v>0.5</v>
      </c>
      <c r="E5786" s="450">
        <v>1.22</v>
      </c>
      <c r="F5786" s="450" t="s">
        <v>12946</v>
      </c>
    </row>
    <row r="5787" spans="1:6" ht="15" customHeight="1">
      <c r="A5787" s="447" t="s">
        <v>2260</v>
      </c>
      <c r="B5787" s="448" t="s">
        <v>5494</v>
      </c>
      <c r="C5787" s="449" t="s">
        <v>2573</v>
      </c>
      <c r="D5787" s="450">
        <v>3.0199999999999996</v>
      </c>
      <c r="E5787" s="450">
        <v>5.77</v>
      </c>
      <c r="F5787" s="450" t="s">
        <v>20361</v>
      </c>
    </row>
    <row r="5788" spans="1:6" ht="15" customHeight="1">
      <c r="A5788" s="447" t="s">
        <v>2261</v>
      </c>
      <c r="B5788" s="448" t="s">
        <v>1052</v>
      </c>
      <c r="C5788" s="449" t="s">
        <v>2573</v>
      </c>
      <c r="D5788" s="450">
        <v>2.6799999999999997</v>
      </c>
      <c r="E5788" s="450">
        <v>3.49</v>
      </c>
      <c r="F5788" s="450" t="s">
        <v>16174</v>
      </c>
    </row>
    <row r="5789" spans="1:6" ht="15" customHeight="1">
      <c r="A5789" s="447" t="s">
        <v>2262</v>
      </c>
      <c r="B5789" s="448" t="s">
        <v>1053</v>
      </c>
      <c r="C5789" s="449" t="s">
        <v>2573</v>
      </c>
      <c r="D5789" s="450">
        <v>5</v>
      </c>
      <c r="E5789" s="450">
        <v>6.91</v>
      </c>
      <c r="F5789" s="450" t="s">
        <v>11442</v>
      </c>
    </row>
    <row r="5790" spans="1:6" ht="15" customHeight="1">
      <c r="A5790" s="447" t="s">
        <v>2263</v>
      </c>
      <c r="B5790" s="448" t="s">
        <v>1054</v>
      </c>
      <c r="C5790" s="449" t="s">
        <v>2573</v>
      </c>
      <c r="D5790" s="450">
        <v>8.3300000000000018</v>
      </c>
      <c r="E5790" s="450">
        <v>17.22</v>
      </c>
      <c r="F5790" s="450" t="s">
        <v>20723</v>
      </c>
    </row>
    <row r="5791" spans="1:6" ht="15" customHeight="1">
      <c r="A5791" s="447" t="s">
        <v>2264</v>
      </c>
      <c r="B5791" s="448" t="s">
        <v>5495</v>
      </c>
      <c r="C5791" s="449" t="s">
        <v>2570</v>
      </c>
      <c r="D5791" s="450">
        <v>11.23</v>
      </c>
      <c r="E5791" s="450">
        <v>14.93</v>
      </c>
      <c r="F5791" s="450" t="s">
        <v>14183</v>
      </c>
    </row>
    <row r="5792" spans="1:6">
      <c r="A5792" s="442"/>
      <c r="B5792" s="443" t="s">
        <v>57</v>
      </c>
      <c r="C5792" s="444"/>
      <c r="D5792" s="445" t="s">
        <v>2587</v>
      </c>
      <c r="E5792" s="445" t="s">
        <v>2587</v>
      </c>
      <c r="F5792" s="445"/>
    </row>
    <row r="5793" spans="1:6">
      <c r="A5793" s="442"/>
      <c r="B5793" s="446" t="s">
        <v>58</v>
      </c>
      <c r="C5793" s="444"/>
      <c r="D5793" s="445" t="s">
        <v>2587</v>
      </c>
      <c r="E5793" s="445" t="s">
        <v>2587</v>
      </c>
      <c r="F5793" s="445"/>
    </row>
    <row r="5794" spans="1:6">
      <c r="A5794" s="442"/>
      <c r="B5794" s="446" t="s">
        <v>59</v>
      </c>
      <c r="C5794" s="444"/>
      <c r="D5794" s="445" t="s">
        <v>2587</v>
      </c>
      <c r="E5794" s="445" t="s">
        <v>2587</v>
      </c>
      <c r="F5794" s="445"/>
    </row>
    <row r="5795" spans="1:6">
      <c r="A5795" s="442"/>
      <c r="B5795" s="443" t="s">
        <v>2265</v>
      </c>
      <c r="C5795" s="444"/>
      <c r="D5795" s="445" t="s">
        <v>2587</v>
      </c>
      <c r="E5795" s="445" t="s">
        <v>2587</v>
      </c>
      <c r="F5795" s="445"/>
    </row>
    <row r="5796" spans="1:6" ht="30" customHeight="1">
      <c r="A5796" s="447">
        <v>87382</v>
      </c>
      <c r="B5796" s="448" t="s">
        <v>1339</v>
      </c>
      <c r="C5796" s="449" t="s">
        <v>2568</v>
      </c>
      <c r="D5796" s="450">
        <v>822.41</v>
      </c>
      <c r="E5796" s="450">
        <v>57.74</v>
      </c>
      <c r="F5796" s="450" t="s">
        <v>20672</v>
      </c>
    </row>
    <row r="5797" spans="1:6" ht="30" customHeight="1">
      <c r="A5797" s="447">
        <v>87383</v>
      </c>
      <c r="B5797" s="448" t="s">
        <v>1340</v>
      </c>
      <c r="C5797" s="449" t="s">
        <v>2568</v>
      </c>
      <c r="D5797" s="450">
        <v>826.56000000000006</v>
      </c>
      <c r="E5797" s="450">
        <v>46.29</v>
      </c>
      <c r="F5797" s="450" t="s">
        <v>20673</v>
      </c>
    </row>
    <row r="5798" spans="1:6" ht="30" customHeight="1">
      <c r="A5798" s="447">
        <v>87384</v>
      </c>
      <c r="B5798" s="448" t="s">
        <v>1341</v>
      </c>
      <c r="C5798" s="449" t="s">
        <v>2568</v>
      </c>
      <c r="D5798" s="450">
        <v>827.21999999999991</v>
      </c>
      <c r="E5798" s="450">
        <v>39.07</v>
      </c>
      <c r="F5798" s="450" t="s">
        <v>20674</v>
      </c>
    </row>
    <row r="5799" spans="1:6" ht="30" customHeight="1">
      <c r="A5799" s="447">
        <v>87398</v>
      </c>
      <c r="B5799" s="448" t="s">
        <v>968</v>
      </c>
      <c r="C5799" s="449" t="s">
        <v>2568</v>
      </c>
      <c r="D5799" s="450">
        <v>885.25</v>
      </c>
      <c r="E5799" s="450">
        <v>156.05000000000001</v>
      </c>
      <c r="F5799" s="450" t="s">
        <v>20687</v>
      </c>
    </row>
    <row r="5800" spans="1:6" ht="30" customHeight="1">
      <c r="A5800" s="447">
        <v>88627</v>
      </c>
      <c r="B5800" s="448" t="s">
        <v>978</v>
      </c>
      <c r="C5800" s="449" t="s">
        <v>2568</v>
      </c>
      <c r="D5800" s="450">
        <v>266.41000000000003</v>
      </c>
      <c r="E5800" s="450">
        <v>99.19</v>
      </c>
      <c r="F5800" s="450" t="s">
        <v>20697</v>
      </c>
    </row>
    <row r="5801" spans="1:6" ht="30" customHeight="1">
      <c r="A5801" s="447">
        <v>87368</v>
      </c>
      <c r="B5801" s="448" t="s">
        <v>295</v>
      </c>
      <c r="C5801" s="449" t="s">
        <v>2568</v>
      </c>
      <c r="D5801" s="450">
        <v>259.13</v>
      </c>
      <c r="E5801" s="450">
        <v>131.58000000000001</v>
      </c>
      <c r="F5801" s="450" t="s">
        <v>20658</v>
      </c>
    </row>
    <row r="5802" spans="1:6" ht="45" customHeight="1">
      <c r="A5802" s="447">
        <v>87289</v>
      </c>
      <c r="B5802" s="448" t="s">
        <v>814</v>
      </c>
      <c r="C5802" s="449" t="s">
        <v>2568</v>
      </c>
      <c r="D5802" s="450">
        <v>227.22</v>
      </c>
      <c r="E5802" s="450">
        <v>56.22</v>
      </c>
      <c r="F5802" s="450" t="s">
        <v>20592</v>
      </c>
    </row>
    <row r="5803" spans="1:6" ht="45" customHeight="1">
      <c r="A5803" s="447">
        <v>87290</v>
      </c>
      <c r="B5803" s="448" t="s">
        <v>815</v>
      </c>
      <c r="C5803" s="449" t="s">
        <v>2568</v>
      </c>
      <c r="D5803" s="450">
        <v>229.51999999999998</v>
      </c>
      <c r="E5803" s="450">
        <v>50</v>
      </c>
      <c r="F5803" s="450" t="s">
        <v>20593</v>
      </c>
    </row>
    <row r="5804" spans="1:6" ht="45" customHeight="1">
      <c r="A5804" s="447">
        <v>87333</v>
      </c>
      <c r="B5804" s="448" t="s">
        <v>260</v>
      </c>
      <c r="C5804" s="449" t="s">
        <v>2568</v>
      </c>
      <c r="D5804" s="450">
        <v>229.17</v>
      </c>
      <c r="E5804" s="450">
        <v>62.48</v>
      </c>
      <c r="F5804" s="450" t="s">
        <v>20623</v>
      </c>
    </row>
    <row r="5805" spans="1:6" ht="45" customHeight="1">
      <c r="A5805" s="447">
        <v>87334</v>
      </c>
      <c r="B5805" s="448" t="s">
        <v>261</v>
      </c>
      <c r="C5805" s="449" t="s">
        <v>2568</v>
      </c>
      <c r="D5805" s="450">
        <v>220.76000000000002</v>
      </c>
      <c r="E5805" s="450">
        <v>43.59</v>
      </c>
      <c r="F5805" s="450" t="s">
        <v>20624</v>
      </c>
    </row>
    <row r="5806" spans="1:6" ht="30" customHeight="1">
      <c r="A5806" s="447">
        <v>87367</v>
      </c>
      <c r="B5806" s="448" t="s">
        <v>294</v>
      </c>
      <c r="C5806" s="449" t="s">
        <v>2568</v>
      </c>
      <c r="D5806" s="450">
        <v>272.54999999999995</v>
      </c>
      <c r="E5806" s="450">
        <v>126.65</v>
      </c>
      <c r="F5806" s="450" t="s">
        <v>20657</v>
      </c>
    </row>
    <row r="5807" spans="1:6" ht="45" customHeight="1">
      <c r="A5807" s="447">
        <v>87286</v>
      </c>
      <c r="B5807" s="448" t="s">
        <v>964</v>
      </c>
      <c r="C5807" s="449" t="s">
        <v>2568</v>
      </c>
      <c r="D5807" s="450">
        <v>223.07</v>
      </c>
      <c r="E5807" s="450">
        <v>11.81</v>
      </c>
      <c r="F5807" s="450" t="s">
        <v>20590</v>
      </c>
    </row>
    <row r="5808" spans="1:6" ht="45" customHeight="1">
      <c r="A5808" s="447">
        <v>87287</v>
      </c>
      <c r="B5808" s="448" t="s">
        <v>965</v>
      </c>
      <c r="C5808" s="449" t="s">
        <v>2568</v>
      </c>
      <c r="D5808" s="450">
        <v>246.07999999999998</v>
      </c>
      <c r="E5808" s="450">
        <v>54.26</v>
      </c>
      <c r="F5808" s="450" t="s">
        <v>20591</v>
      </c>
    </row>
    <row r="5809" spans="1:6" ht="45" customHeight="1">
      <c r="A5809" s="447">
        <v>87331</v>
      </c>
      <c r="B5809" s="448" t="s">
        <v>258</v>
      </c>
      <c r="C5809" s="449" t="s">
        <v>2568</v>
      </c>
      <c r="D5809" s="450">
        <v>249.76</v>
      </c>
      <c r="E5809" s="450">
        <v>72.75</v>
      </c>
      <c r="F5809" s="450" t="s">
        <v>20621</v>
      </c>
    </row>
    <row r="5810" spans="1:6" ht="45" customHeight="1">
      <c r="A5810" s="447">
        <v>87332</v>
      </c>
      <c r="B5810" s="448" t="s">
        <v>259</v>
      </c>
      <c r="C5810" s="449" t="s">
        <v>2568</v>
      </c>
      <c r="D5810" s="450">
        <v>237.87000000000003</v>
      </c>
      <c r="E5810" s="450">
        <v>47.48</v>
      </c>
      <c r="F5810" s="450" t="s">
        <v>20622</v>
      </c>
    </row>
    <row r="5811" spans="1:6" ht="30" customHeight="1">
      <c r="A5811" s="447">
        <v>87369</v>
      </c>
      <c r="B5811" s="448" t="s">
        <v>296</v>
      </c>
      <c r="C5811" s="449" t="s">
        <v>2568</v>
      </c>
      <c r="D5811" s="450">
        <v>261.14</v>
      </c>
      <c r="E5811" s="450">
        <v>130.11000000000001</v>
      </c>
      <c r="F5811" s="450" t="s">
        <v>20659</v>
      </c>
    </row>
    <row r="5812" spans="1:6" ht="45" customHeight="1">
      <c r="A5812" s="447">
        <v>87292</v>
      </c>
      <c r="B5812" s="448" t="s">
        <v>489</v>
      </c>
      <c r="C5812" s="449" t="s">
        <v>2568</v>
      </c>
      <c r="D5812" s="450">
        <v>231.23</v>
      </c>
      <c r="E5812" s="450">
        <v>56.1</v>
      </c>
      <c r="F5812" s="450" t="s">
        <v>20594</v>
      </c>
    </row>
    <row r="5813" spans="1:6" ht="45" customHeight="1">
      <c r="A5813" s="447">
        <v>87335</v>
      </c>
      <c r="B5813" s="448" t="s">
        <v>262</v>
      </c>
      <c r="C5813" s="449" t="s">
        <v>2568</v>
      </c>
      <c r="D5813" s="450">
        <v>229.28</v>
      </c>
      <c r="E5813" s="450">
        <v>57.65</v>
      </c>
      <c r="F5813" s="450" t="s">
        <v>20625</v>
      </c>
    </row>
    <row r="5814" spans="1:6" ht="45" customHeight="1">
      <c r="A5814" s="447">
        <v>87336</v>
      </c>
      <c r="B5814" s="448" t="s">
        <v>263</v>
      </c>
      <c r="C5814" s="449" t="s">
        <v>2568</v>
      </c>
      <c r="D5814" s="450">
        <v>223.82999999999998</v>
      </c>
      <c r="E5814" s="450">
        <v>42.74</v>
      </c>
      <c r="F5814" s="450" t="s">
        <v>20626</v>
      </c>
    </row>
    <row r="5815" spans="1:6" ht="30" customHeight="1">
      <c r="A5815" s="447">
        <v>87370</v>
      </c>
      <c r="B5815" s="448" t="s">
        <v>297</v>
      </c>
      <c r="C5815" s="449" t="s">
        <v>2568</v>
      </c>
      <c r="D5815" s="450">
        <v>251.14</v>
      </c>
      <c r="E5815" s="450">
        <v>130.44</v>
      </c>
      <c r="F5815" s="450" t="s">
        <v>20660</v>
      </c>
    </row>
    <row r="5816" spans="1:6" ht="45" customHeight="1">
      <c r="A5816" s="447">
        <v>88715</v>
      </c>
      <c r="B5816" s="448" t="s">
        <v>983</v>
      </c>
      <c r="C5816" s="449" t="s">
        <v>2568</v>
      </c>
      <c r="D5816" s="450">
        <v>220.62</v>
      </c>
      <c r="E5816" s="450">
        <v>53.61</v>
      </c>
      <c r="F5816" s="450" t="s">
        <v>20702</v>
      </c>
    </row>
    <row r="5817" spans="1:6" ht="45" customHeight="1">
      <c r="A5817" s="447">
        <v>87294</v>
      </c>
      <c r="B5817" s="448" t="s">
        <v>490</v>
      </c>
      <c r="C5817" s="449" t="s">
        <v>2568</v>
      </c>
      <c r="D5817" s="450">
        <v>222.72000000000003</v>
      </c>
      <c r="E5817" s="450">
        <v>54.51</v>
      </c>
      <c r="F5817" s="450" t="s">
        <v>20595</v>
      </c>
    </row>
    <row r="5818" spans="1:6" ht="45" customHeight="1">
      <c r="A5818" s="447">
        <v>87337</v>
      </c>
      <c r="B5818" s="448" t="s">
        <v>264</v>
      </c>
      <c r="C5818" s="449" t="s">
        <v>2568</v>
      </c>
      <c r="D5818" s="450">
        <v>219.04000000000002</v>
      </c>
      <c r="E5818" s="450">
        <v>56.57</v>
      </c>
      <c r="F5818" s="450" t="s">
        <v>20627</v>
      </c>
    </row>
    <row r="5819" spans="1:6" ht="30" customHeight="1">
      <c r="A5819" s="447">
        <v>87371</v>
      </c>
      <c r="B5819" s="448" t="s">
        <v>298</v>
      </c>
      <c r="C5819" s="449" t="s">
        <v>2568</v>
      </c>
      <c r="D5819" s="450">
        <v>241.23999999999998</v>
      </c>
      <c r="E5819" s="450">
        <v>128.72</v>
      </c>
      <c r="F5819" s="450" t="s">
        <v>20661</v>
      </c>
    </row>
    <row r="5820" spans="1:6" ht="45" customHeight="1">
      <c r="A5820" s="447">
        <v>87295</v>
      </c>
      <c r="B5820" s="448" t="s">
        <v>491</v>
      </c>
      <c r="C5820" s="449" t="s">
        <v>2568</v>
      </c>
      <c r="D5820" s="450">
        <v>213.17000000000002</v>
      </c>
      <c r="E5820" s="450">
        <v>65.2</v>
      </c>
      <c r="F5820" s="450" t="s">
        <v>20596</v>
      </c>
    </row>
    <row r="5821" spans="1:6" ht="45" customHeight="1">
      <c r="A5821" s="447">
        <v>87296</v>
      </c>
      <c r="B5821" s="448" t="s">
        <v>492</v>
      </c>
      <c r="C5821" s="449" t="s">
        <v>2568</v>
      </c>
      <c r="D5821" s="450">
        <v>211.56</v>
      </c>
      <c r="E5821" s="450">
        <v>48.11</v>
      </c>
      <c r="F5821" s="450" t="s">
        <v>20597</v>
      </c>
    </row>
    <row r="5822" spans="1:6" ht="45" customHeight="1">
      <c r="A5822" s="447">
        <v>87338</v>
      </c>
      <c r="B5822" s="448" t="s">
        <v>265</v>
      </c>
      <c r="C5822" s="449" t="s">
        <v>2568</v>
      </c>
      <c r="D5822" s="450">
        <v>208.01999999999998</v>
      </c>
      <c r="E5822" s="450">
        <v>51.01</v>
      </c>
      <c r="F5822" s="450" t="s">
        <v>20628</v>
      </c>
    </row>
    <row r="5823" spans="1:6" ht="45" customHeight="1">
      <c r="A5823" s="447">
        <v>87366</v>
      </c>
      <c r="B5823" s="448" t="s">
        <v>293</v>
      </c>
      <c r="C5823" s="449" t="s">
        <v>2568</v>
      </c>
      <c r="D5823" s="450">
        <v>256.16000000000003</v>
      </c>
      <c r="E5823" s="450">
        <v>125.95</v>
      </c>
      <c r="F5823" s="450" t="s">
        <v>20656</v>
      </c>
    </row>
    <row r="5824" spans="1:6" ht="45" customHeight="1">
      <c r="A5824" s="447">
        <v>87283</v>
      </c>
      <c r="B5824" s="448" t="s">
        <v>962</v>
      </c>
      <c r="C5824" s="449" t="s">
        <v>2568</v>
      </c>
      <c r="D5824" s="450">
        <v>227.17000000000002</v>
      </c>
      <c r="E5824" s="450">
        <v>61.88</v>
      </c>
      <c r="F5824" s="450" t="s">
        <v>20588</v>
      </c>
    </row>
    <row r="5825" spans="1:6" ht="45" customHeight="1">
      <c r="A5825" s="447">
        <v>87284</v>
      </c>
      <c r="B5825" s="448" t="s">
        <v>963</v>
      </c>
      <c r="C5825" s="449" t="s">
        <v>2568</v>
      </c>
      <c r="D5825" s="450">
        <v>225.37</v>
      </c>
      <c r="E5825" s="450">
        <v>45.67</v>
      </c>
      <c r="F5825" s="450" t="s">
        <v>20589</v>
      </c>
    </row>
    <row r="5826" spans="1:6" ht="45" customHeight="1">
      <c r="A5826" s="447">
        <v>87329</v>
      </c>
      <c r="B5826" s="448" t="s">
        <v>515</v>
      </c>
      <c r="C5826" s="449" t="s">
        <v>2568</v>
      </c>
      <c r="D5826" s="450">
        <v>234.26999999999998</v>
      </c>
      <c r="E5826" s="450">
        <v>74.989999999999995</v>
      </c>
      <c r="F5826" s="450" t="s">
        <v>20619</v>
      </c>
    </row>
    <row r="5827" spans="1:6" ht="45" customHeight="1">
      <c r="A5827" s="447">
        <v>87330</v>
      </c>
      <c r="B5827" s="448" t="s">
        <v>257</v>
      </c>
      <c r="C5827" s="449" t="s">
        <v>2568</v>
      </c>
      <c r="D5827" s="450">
        <v>222.33999999999997</v>
      </c>
      <c r="E5827" s="450">
        <v>49.49</v>
      </c>
      <c r="F5827" s="450" t="s">
        <v>20620</v>
      </c>
    </row>
    <row r="5828" spans="1:6" ht="45" customHeight="1">
      <c r="A5828" s="447">
        <v>87280</v>
      </c>
      <c r="B5828" s="448" t="s">
        <v>960</v>
      </c>
      <c r="C5828" s="449" t="s">
        <v>2568</v>
      </c>
      <c r="D5828" s="450">
        <v>211.51999999999998</v>
      </c>
      <c r="E5828" s="450">
        <v>56.69</v>
      </c>
      <c r="F5828" s="450" t="s">
        <v>20586</v>
      </c>
    </row>
    <row r="5829" spans="1:6" ht="45" customHeight="1">
      <c r="A5829" s="447">
        <v>87281</v>
      </c>
      <c r="B5829" s="448" t="s">
        <v>961</v>
      </c>
      <c r="C5829" s="449" t="s">
        <v>2568</v>
      </c>
      <c r="D5829" s="450">
        <v>214.20000000000002</v>
      </c>
      <c r="E5829" s="450">
        <v>50.85</v>
      </c>
      <c r="F5829" s="450" t="s">
        <v>20587</v>
      </c>
    </row>
    <row r="5830" spans="1:6" ht="45" customHeight="1">
      <c r="A5830" s="447">
        <v>87327</v>
      </c>
      <c r="B5830" s="448" t="s">
        <v>513</v>
      </c>
      <c r="C5830" s="449" t="s">
        <v>2568</v>
      </c>
      <c r="D5830" s="450">
        <v>218.07999999999998</v>
      </c>
      <c r="E5830" s="450">
        <v>68.98</v>
      </c>
      <c r="F5830" s="450" t="s">
        <v>20617</v>
      </c>
    </row>
    <row r="5831" spans="1:6" ht="45" customHeight="1">
      <c r="A5831" s="447">
        <v>87328</v>
      </c>
      <c r="B5831" s="448" t="s">
        <v>514</v>
      </c>
      <c r="C5831" s="449" t="s">
        <v>2568</v>
      </c>
      <c r="D5831" s="450">
        <v>207.29000000000002</v>
      </c>
      <c r="E5831" s="450">
        <v>45.01</v>
      </c>
      <c r="F5831" s="450" t="s">
        <v>20618</v>
      </c>
    </row>
    <row r="5832" spans="1:6">
      <c r="A5832" s="442"/>
      <c r="B5832" s="446" t="s">
        <v>1144</v>
      </c>
      <c r="C5832" s="444"/>
      <c r="D5832" s="445" t="s">
        <v>2587</v>
      </c>
      <c r="E5832" s="445" t="s">
        <v>2587</v>
      </c>
      <c r="F5832" s="445"/>
    </row>
    <row r="5833" spans="1:6" ht="30" customHeight="1">
      <c r="A5833" s="447">
        <v>87410</v>
      </c>
      <c r="B5833" s="448" t="s">
        <v>976</v>
      </c>
      <c r="C5833" s="449" t="s">
        <v>2568</v>
      </c>
      <c r="D5833" s="450">
        <v>715.32</v>
      </c>
      <c r="E5833" s="450">
        <v>69.790000000000006</v>
      </c>
      <c r="F5833" s="450" t="s">
        <v>20695</v>
      </c>
    </row>
    <row r="5834" spans="1:6">
      <c r="A5834" s="442"/>
      <c r="B5834" s="446" t="s">
        <v>1143</v>
      </c>
      <c r="C5834" s="444"/>
      <c r="D5834" s="445" t="s">
        <v>2587</v>
      </c>
      <c r="E5834" s="445" t="s">
        <v>2587</v>
      </c>
      <c r="F5834" s="445"/>
    </row>
    <row r="5835" spans="1:6" ht="30" customHeight="1">
      <c r="A5835" s="447">
        <v>87388</v>
      </c>
      <c r="B5835" s="448" t="s">
        <v>308</v>
      </c>
      <c r="C5835" s="449" t="s">
        <v>2568</v>
      </c>
      <c r="D5835" s="450">
        <v>2851.83</v>
      </c>
      <c r="E5835" s="450">
        <v>59.28</v>
      </c>
      <c r="F5835" s="450" t="s">
        <v>20678</v>
      </c>
    </row>
    <row r="5836" spans="1:6" ht="30" customHeight="1">
      <c r="A5836" s="447">
        <v>87389</v>
      </c>
      <c r="B5836" s="448" t="s">
        <v>309</v>
      </c>
      <c r="C5836" s="449" t="s">
        <v>2568</v>
      </c>
      <c r="D5836" s="450">
        <v>2873.63</v>
      </c>
      <c r="E5836" s="450">
        <v>46.29</v>
      </c>
      <c r="F5836" s="450" t="s">
        <v>20679</v>
      </c>
    </row>
    <row r="5837" spans="1:6" ht="30" customHeight="1">
      <c r="A5837" s="447">
        <v>87390</v>
      </c>
      <c r="B5837" s="448" t="s">
        <v>310</v>
      </c>
      <c r="C5837" s="449" t="s">
        <v>2568</v>
      </c>
      <c r="D5837" s="450">
        <v>2887.28</v>
      </c>
      <c r="E5837" s="450">
        <v>38.020000000000003</v>
      </c>
      <c r="F5837" s="450" t="s">
        <v>20680</v>
      </c>
    </row>
    <row r="5838" spans="1:6" ht="30" customHeight="1">
      <c r="A5838" s="447">
        <v>87404</v>
      </c>
      <c r="B5838" s="448" t="s">
        <v>972</v>
      </c>
      <c r="C5838" s="449" t="s">
        <v>2568</v>
      </c>
      <c r="D5838" s="450">
        <v>2945.49</v>
      </c>
      <c r="E5838" s="450">
        <v>74.150000000000006</v>
      </c>
      <c r="F5838" s="450" t="s">
        <v>20691</v>
      </c>
    </row>
    <row r="5839" spans="1:6" ht="30" customHeight="1">
      <c r="A5839" s="447">
        <v>87405</v>
      </c>
      <c r="B5839" s="448" t="s">
        <v>973</v>
      </c>
      <c r="C5839" s="449" t="s">
        <v>2568</v>
      </c>
      <c r="D5839" s="450">
        <v>2963.5</v>
      </c>
      <c r="E5839" s="450">
        <v>55.61</v>
      </c>
      <c r="F5839" s="450" t="s">
        <v>20692</v>
      </c>
    </row>
    <row r="5840" spans="1:6">
      <c r="A5840" s="442"/>
      <c r="B5840" s="446" t="s">
        <v>2879</v>
      </c>
      <c r="C5840" s="444"/>
      <c r="D5840" s="445" t="s">
        <v>2587</v>
      </c>
      <c r="E5840" s="445" t="s">
        <v>2587</v>
      </c>
      <c r="F5840" s="445"/>
    </row>
    <row r="5841" spans="1:6" ht="30" customHeight="1">
      <c r="A5841" s="447">
        <v>87391</v>
      </c>
      <c r="B5841" s="448" t="s">
        <v>311</v>
      </c>
      <c r="C5841" s="449" t="s">
        <v>2568</v>
      </c>
      <c r="D5841" s="450">
        <v>4121.1900000000005</v>
      </c>
      <c r="E5841" s="450">
        <v>77.94</v>
      </c>
      <c r="F5841" s="450" t="s">
        <v>20681</v>
      </c>
    </row>
    <row r="5842" spans="1:6" ht="30" customHeight="1">
      <c r="A5842" s="447">
        <v>87393</v>
      </c>
      <c r="B5842" s="448" t="s">
        <v>312</v>
      </c>
      <c r="C5842" s="449" t="s">
        <v>2568</v>
      </c>
      <c r="D5842" s="450">
        <v>4180.5200000000004</v>
      </c>
      <c r="E5842" s="450">
        <v>64.12</v>
      </c>
      <c r="F5842" s="450" t="s">
        <v>20682</v>
      </c>
    </row>
    <row r="5843" spans="1:6" ht="30" customHeight="1">
      <c r="A5843" s="447">
        <v>87394</v>
      </c>
      <c r="B5843" s="448" t="s">
        <v>313</v>
      </c>
      <c r="C5843" s="449" t="s">
        <v>2568</v>
      </c>
      <c r="D5843" s="450">
        <v>4207.8100000000004</v>
      </c>
      <c r="E5843" s="450">
        <v>54.74</v>
      </c>
      <c r="F5843" s="450" t="s">
        <v>20683</v>
      </c>
    </row>
    <row r="5844" spans="1:6" ht="30" customHeight="1">
      <c r="A5844" s="447">
        <v>87395</v>
      </c>
      <c r="B5844" s="448" t="s">
        <v>314</v>
      </c>
      <c r="C5844" s="449" t="s">
        <v>2568</v>
      </c>
      <c r="D5844" s="450">
        <v>3232.58</v>
      </c>
      <c r="E5844" s="450">
        <v>74.87</v>
      </c>
      <c r="F5844" s="450" t="s">
        <v>20684</v>
      </c>
    </row>
    <row r="5845" spans="1:6" ht="30" customHeight="1">
      <c r="A5845" s="447">
        <v>87396</v>
      </c>
      <c r="B5845" s="448" t="s">
        <v>966</v>
      </c>
      <c r="C5845" s="449" t="s">
        <v>2568</v>
      </c>
      <c r="D5845" s="450">
        <v>3278.5</v>
      </c>
      <c r="E5845" s="450">
        <v>62.47</v>
      </c>
      <c r="F5845" s="450" t="s">
        <v>20685</v>
      </c>
    </row>
    <row r="5846" spans="1:6" ht="30" customHeight="1">
      <c r="A5846" s="447">
        <v>87397</v>
      </c>
      <c r="B5846" s="448" t="s">
        <v>967</v>
      </c>
      <c r="C5846" s="449" t="s">
        <v>2568</v>
      </c>
      <c r="D5846" s="450">
        <v>3297.18</v>
      </c>
      <c r="E5846" s="450">
        <v>52.88</v>
      </c>
      <c r="F5846" s="450" t="s">
        <v>20686</v>
      </c>
    </row>
    <row r="5847" spans="1:6" ht="15" customHeight="1">
      <c r="A5847" s="447">
        <v>87401</v>
      </c>
      <c r="B5847" s="448" t="s">
        <v>970</v>
      </c>
      <c r="C5847" s="449" t="s">
        <v>2568</v>
      </c>
      <c r="D5847" s="450">
        <v>4245.3099999999995</v>
      </c>
      <c r="E5847" s="450">
        <v>205.8</v>
      </c>
      <c r="F5847" s="450" t="s">
        <v>20689</v>
      </c>
    </row>
    <row r="5848" spans="1:6" ht="15" customHeight="1">
      <c r="A5848" s="447">
        <v>87402</v>
      </c>
      <c r="B5848" s="448" t="s">
        <v>971</v>
      </c>
      <c r="C5848" s="449" t="s">
        <v>2568</v>
      </c>
      <c r="D5848" s="450">
        <v>3347.56</v>
      </c>
      <c r="E5848" s="450">
        <v>205.8</v>
      </c>
      <c r="F5848" s="450" t="s">
        <v>20690</v>
      </c>
    </row>
    <row r="5849" spans="1:6" ht="30" customHeight="1">
      <c r="A5849" s="447">
        <v>87407</v>
      </c>
      <c r="B5849" s="448" t="s">
        <v>974</v>
      </c>
      <c r="C5849" s="449" t="s">
        <v>2568</v>
      </c>
      <c r="D5849" s="450">
        <v>841.96</v>
      </c>
      <c r="E5849" s="450">
        <v>50.06</v>
      </c>
      <c r="F5849" s="450" t="s">
        <v>20693</v>
      </c>
    </row>
    <row r="5850" spans="1:6" ht="30" customHeight="1">
      <c r="A5850" s="447">
        <v>87408</v>
      </c>
      <c r="B5850" s="448" t="s">
        <v>975</v>
      </c>
      <c r="C5850" s="449" t="s">
        <v>2568</v>
      </c>
      <c r="D5850" s="450">
        <v>841.07</v>
      </c>
      <c r="E5850" s="450">
        <v>37.549999999999997</v>
      </c>
      <c r="F5850" s="450" t="s">
        <v>20694</v>
      </c>
    </row>
    <row r="5851" spans="1:6" ht="30" customHeight="1">
      <c r="A5851" s="447">
        <v>87385</v>
      </c>
      <c r="B5851" s="448" t="s">
        <v>1342</v>
      </c>
      <c r="C5851" s="449" t="s">
        <v>2568</v>
      </c>
      <c r="D5851" s="450">
        <v>1184.1500000000001</v>
      </c>
      <c r="E5851" s="450">
        <v>66.25</v>
      </c>
      <c r="F5851" s="450" t="s">
        <v>20675</v>
      </c>
    </row>
    <row r="5852" spans="1:6" ht="30" customHeight="1">
      <c r="A5852" s="447">
        <v>87386</v>
      </c>
      <c r="B5852" s="448" t="s">
        <v>306</v>
      </c>
      <c r="C5852" s="449" t="s">
        <v>2568</v>
      </c>
      <c r="D5852" s="450">
        <v>1190.7299999999998</v>
      </c>
      <c r="E5852" s="450">
        <v>51.13</v>
      </c>
      <c r="F5852" s="450" t="s">
        <v>20676</v>
      </c>
    </row>
    <row r="5853" spans="1:6" ht="30" customHeight="1">
      <c r="A5853" s="447">
        <v>87387</v>
      </c>
      <c r="B5853" s="448" t="s">
        <v>307</v>
      </c>
      <c r="C5853" s="449" t="s">
        <v>2568</v>
      </c>
      <c r="D5853" s="450">
        <v>1194.4399999999998</v>
      </c>
      <c r="E5853" s="450">
        <v>43.64</v>
      </c>
      <c r="F5853" s="450" t="s">
        <v>20677</v>
      </c>
    </row>
    <row r="5854" spans="1:6" ht="15" customHeight="1">
      <c r="A5854" s="447">
        <v>87399</v>
      </c>
      <c r="B5854" s="448" t="s">
        <v>969</v>
      </c>
      <c r="C5854" s="449" t="s">
        <v>2568</v>
      </c>
      <c r="D5854" s="450">
        <v>1256.8799999999999</v>
      </c>
      <c r="E5854" s="450">
        <v>169.43</v>
      </c>
      <c r="F5854" s="450" t="s">
        <v>20688</v>
      </c>
    </row>
    <row r="5855" spans="1:6">
      <c r="A5855" s="442"/>
      <c r="B5855" s="446" t="s">
        <v>2266</v>
      </c>
      <c r="C5855" s="444"/>
      <c r="D5855" s="445" t="s">
        <v>2587</v>
      </c>
      <c r="E5855" s="445" t="s">
        <v>2587</v>
      </c>
      <c r="F5855" s="445"/>
    </row>
    <row r="5856" spans="1:6" ht="30" customHeight="1">
      <c r="A5856" s="447">
        <v>95563</v>
      </c>
      <c r="B5856" s="448" t="s">
        <v>5496</v>
      </c>
      <c r="C5856" s="449" t="s">
        <v>2568</v>
      </c>
      <c r="D5856" s="450">
        <v>407.93</v>
      </c>
      <c r="E5856" s="450">
        <v>97.88</v>
      </c>
      <c r="F5856" s="450" t="s">
        <v>20703</v>
      </c>
    </row>
    <row r="5857" spans="1:6" ht="30" customHeight="1">
      <c r="A5857" s="447">
        <v>73548</v>
      </c>
      <c r="B5857" s="448" t="s">
        <v>5497</v>
      </c>
      <c r="C5857" s="449" t="s">
        <v>2568</v>
      </c>
      <c r="D5857" s="450">
        <v>375.15</v>
      </c>
      <c r="E5857" s="450">
        <v>97.03</v>
      </c>
      <c r="F5857" s="450" t="s">
        <v>20584</v>
      </c>
    </row>
    <row r="5858" spans="1:6" ht="30" customHeight="1">
      <c r="A5858" s="447">
        <v>87299</v>
      </c>
      <c r="B5858" s="448" t="s">
        <v>494</v>
      </c>
      <c r="C5858" s="449" t="s">
        <v>2568</v>
      </c>
      <c r="D5858" s="450">
        <v>340.93</v>
      </c>
      <c r="E5858" s="450">
        <v>48.24</v>
      </c>
      <c r="F5858" s="450" t="s">
        <v>20599</v>
      </c>
    </row>
    <row r="5859" spans="1:6" ht="30" customHeight="1">
      <c r="A5859" s="447">
        <v>87298</v>
      </c>
      <c r="B5859" s="448" t="s">
        <v>493</v>
      </c>
      <c r="C5859" s="449" t="s">
        <v>2568</v>
      </c>
      <c r="D5859" s="450">
        <v>341.91999999999996</v>
      </c>
      <c r="E5859" s="450">
        <v>60.11</v>
      </c>
      <c r="F5859" s="450" t="s">
        <v>20598</v>
      </c>
    </row>
    <row r="5860" spans="1:6" ht="30" customHeight="1">
      <c r="A5860" s="447">
        <v>87313</v>
      </c>
      <c r="B5860" s="448" t="s">
        <v>503</v>
      </c>
      <c r="C5860" s="449" t="s">
        <v>2568</v>
      </c>
      <c r="D5860" s="450">
        <v>256.35999999999996</v>
      </c>
      <c r="E5860" s="450">
        <v>50.54</v>
      </c>
      <c r="F5860" s="450" t="s">
        <v>20607</v>
      </c>
    </row>
    <row r="5861" spans="1:6" ht="30" customHeight="1">
      <c r="A5861" s="447">
        <v>87314</v>
      </c>
      <c r="B5861" s="448" t="s">
        <v>504</v>
      </c>
      <c r="C5861" s="449" t="s">
        <v>2568</v>
      </c>
      <c r="D5861" s="450">
        <v>257.70000000000005</v>
      </c>
      <c r="E5861" s="450">
        <v>44.15</v>
      </c>
      <c r="F5861" s="450" t="s">
        <v>20608</v>
      </c>
    </row>
    <row r="5862" spans="1:6" ht="30" customHeight="1">
      <c r="A5862" s="447">
        <v>87322</v>
      </c>
      <c r="B5862" s="448" t="s">
        <v>509</v>
      </c>
      <c r="C5862" s="449" t="s">
        <v>2568</v>
      </c>
      <c r="D5862" s="450">
        <v>1538.8799999999999</v>
      </c>
      <c r="E5862" s="450">
        <v>51.13</v>
      </c>
      <c r="F5862" s="450" t="s">
        <v>20613</v>
      </c>
    </row>
    <row r="5863" spans="1:6" ht="30" customHeight="1">
      <c r="A5863" s="447">
        <v>87323</v>
      </c>
      <c r="B5863" s="448" t="s">
        <v>510</v>
      </c>
      <c r="C5863" s="449" t="s">
        <v>2568</v>
      </c>
      <c r="D5863" s="450">
        <v>1535.53</v>
      </c>
      <c r="E5863" s="450">
        <v>44.03</v>
      </c>
      <c r="F5863" s="450" t="s">
        <v>20614</v>
      </c>
    </row>
    <row r="5864" spans="1:6" ht="30" customHeight="1">
      <c r="A5864" s="447">
        <v>87339</v>
      </c>
      <c r="B5864" s="448" t="s">
        <v>266</v>
      </c>
      <c r="C5864" s="449" t="s">
        <v>2568</v>
      </c>
      <c r="D5864" s="450">
        <v>361.40999999999997</v>
      </c>
      <c r="E5864" s="450">
        <v>117.28</v>
      </c>
      <c r="F5864" s="450" t="s">
        <v>20629</v>
      </c>
    </row>
    <row r="5865" spans="1:6" ht="30" customHeight="1">
      <c r="A5865" s="447">
        <v>87340</v>
      </c>
      <c r="B5865" s="448" t="s">
        <v>267</v>
      </c>
      <c r="C5865" s="449" t="s">
        <v>2568</v>
      </c>
      <c r="D5865" s="450">
        <v>335.82</v>
      </c>
      <c r="E5865" s="450">
        <v>56.8</v>
      </c>
      <c r="F5865" s="450" t="s">
        <v>20630</v>
      </c>
    </row>
    <row r="5866" spans="1:6" ht="30" customHeight="1">
      <c r="A5866" s="447">
        <v>87341</v>
      </c>
      <c r="B5866" s="448" t="s">
        <v>268</v>
      </c>
      <c r="C5866" s="449" t="s">
        <v>2568</v>
      </c>
      <c r="D5866" s="450">
        <v>331.76</v>
      </c>
      <c r="E5866" s="450">
        <v>45.57</v>
      </c>
      <c r="F5866" s="450" t="s">
        <v>20631</v>
      </c>
    </row>
    <row r="5867" spans="1:6" ht="30" customHeight="1">
      <c r="A5867" s="447">
        <v>87352</v>
      </c>
      <c r="B5867" s="448" t="s">
        <v>279</v>
      </c>
      <c r="C5867" s="449" t="s">
        <v>2568</v>
      </c>
      <c r="D5867" s="450">
        <v>271.64</v>
      </c>
      <c r="E5867" s="450">
        <v>91.18</v>
      </c>
      <c r="F5867" s="450" t="s">
        <v>20642</v>
      </c>
    </row>
    <row r="5868" spans="1:6" ht="30" customHeight="1">
      <c r="A5868" s="447">
        <v>87353</v>
      </c>
      <c r="B5868" s="448" t="s">
        <v>280</v>
      </c>
      <c r="C5868" s="449" t="s">
        <v>2568</v>
      </c>
      <c r="D5868" s="450">
        <v>256.78999999999996</v>
      </c>
      <c r="E5868" s="450">
        <v>56.1</v>
      </c>
      <c r="F5868" s="450" t="s">
        <v>20643</v>
      </c>
    </row>
    <row r="5869" spans="1:6" ht="30" customHeight="1">
      <c r="A5869" s="447">
        <v>87354</v>
      </c>
      <c r="B5869" s="448" t="s">
        <v>281</v>
      </c>
      <c r="C5869" s="449" t="s">
        <v>2568</v>
      </c>
      <c r="D5869" s="450">
        <v>250.62</v>
      </c>
      <c r="E5869" s="450">
        <v>39.83</v>
      </c>
      <c r="F5869" s="450" t="s">
        <v>20644</v>
      </c>
    </row>
    <row r="5870" spans="1:6" ht="45" customHeight="1">
      <c r="A5870" s="447">
        <v>87360</v>
      </c>
      <c r="B5870" s="448" t="s">
        <v>287</v>
      </c>
      <c r="C5870" s="449" t="s">
        <v>2568</v>
      </c>
      <c r="D5870" s="450">
        <v>1511.73</v>
      </c>
      <c r="E5870" s="450">
        <v>77.22</v>
      </c>
      <c r="F5870" s="450" t="s">
        <v>20650</v>
      </c>
    </row>
    <row r="5871" spans="1:6" ht="45" customHeight="1">
      <c r="A5871" s="447">
        <v>87361</v>
      </c>
      <c r="B5871" s="448" t="s">
        <v>288</v>
      </c>
      <c r="C5871" s="449" t="s">
        <v>2568</v>
      </c>
      <c r="D5871" s="450">
        <v>1508.99</v>
      </c>
      <c r="E5871" s="450">
        <v>48.41</v>
      </c>
      <c r="F5871" s="450" t="s">
        <v>20651</v>
      </c>
    </row>
    <row r="5872" spans="1:6" ht="45" customHeight="1">
      <c r="A5872" s="447">
        <v>87362</v>
      </c>
      <c r="B5872" s="448" t="s">
        <v>289</v>
      </c>
      <c r="C5872" s="449" t="s">
        <v>2568</v>
      </c>
      <c r="D5872" s="450">
        <v>1510.24</v>
      </c>
      <c r="E5872" s="450">
        <v>41.45</v>
      </c>
      <c r="F5872" s="450" t="s">
        <v>20652</v>
      </c>
    </row>
    <row r="5873" spans="1:6" ht="30" customHeight="1">
      <c r="A5873" s="447">
        <v>87372</v>
      </c>
      <c r="B5873" s="448" t="s">
        <v>299</v>
      </c>
      <c r="C5873" s="449" t="s">
        <v>2568</v>
      </c>
      <c r="D5873" s="450">
        <v>370.02</v>
      </c>
      <c r="E5873" s="450">
        <v>131.81</v>
      </c>
      <c r="F5873" s="450" t="s">
        <v>20662</v>
      </c>
    </row>
    <row r="5874" spans="1:6" ht="30" customHeight="1">
      <c r="A5874" s="447">
        <v>87377</v>
      </c>
      <c r="B5874" s="448" t="s">
        <v>304</v>
      </c>
      <c r="C5874" s="449" t="s">
        <v>2568</v>
      </c>
      <c r="D5874" s="450">
        <v>288.64</v>
      </c>
      <c r="E5874" s="450">
        <v>124.6</v>
      </c>
      <c r="F5874" s="450" t="s">
        <v>20667</v>
      </c>
    </row>
    <row r="5875" spans="1:6" ht="30" customHeight="1">
      <c r="A5875" s="447">
        <v>87380</v>
      </c>
      <c r="B5875" s="448" t="s">
        <v>1337</v>
      </c>
      <c r="C5875" s="449" t="s">
        <v>2568</v>
      </c>
      <c r="D5875" s="450">
        <v>1557.01</v>
      </c>
      <c r="E5875" s="450">
        <v>122.86</v>
      </c>
      <c r="F5875" s="450" t="s">
        <v>20670</v>
      </c>
    </row>
    <row r="5876" spans="1:6" ht="30" customHeight="1">
      <c r="A5876" s="447">
        <v>88628</v>
      </c>
      <c r="B5876" s="448" t="s">
        <v>979</v>
      </c>
      <c r="C5876" s="449" t="s">
        <v>2568</v>
      </c>
      <c r="D5876" s="450">
        <v>270.29000000000002</v>
      </c>
      <c r="E5876" s="450">
        <v>40.26</v>
      </c>
      <c r="F5876" s="450" t="s">
        <v>20698</v>
      </c>
    </row>
    <row r="5877" spans="1:6" ht="15" customHeight="1">
      <c r="A5877" s="447">
        <v>88629</v>
      </c>
      <c r="B5877" s="448" t="s">
        <v>980</v>
      </c>
      <c r="C5877" s="449" t="s">
        <v>2568</v>
      </c>
      <c r="D5877" s="450">
        <v>297.02999999999997</v>
      </c>
      <c r="E5877" s="450">
        <v>97.03</v>
      </c>
      <c r="F5877" s="450" t="s">
        <v>20699</v>
      </c>
    </row>
    <row r="5878" spans="1:6" ht="30" customHeight="1">
      <c r="A5878" s="447">
        <v>96920</v>
      </c>
      <c r="B5878" s="448" t="s">
        <v>20704</v>
      </c>
      <c r="C5878" s="449" t="s">
        <v>2568</v>
      </c>
      <c r="D5878" s="450">
        <v>348.41</v>
      </c>
      <c r="E5878" s="450">
        <v>40.26</v>
      </c>
      <c r="F5878" s="450" t="s">
        <v>19798</v>
      </c>
    </row>
    <row r="5879" spans="1:6" ht="30" customHeight="1">
      <c r="A5879" s="447">
        <v>73549</v>
      </c>
      <c r="B5879" s="448" t="s">
        <v>5498</v>
      </c>
      <c r="C5879" s="449" t="s">
        <v>2568</v>
      </c>
      <c r="D5879" s="450">
        <v>355.15999999999997</v>
      </c>
      <c r="E5879" s="450">
        <v>98.28</v>
      </c>
      <c r="F5879" s="450" t="s">
        <v>20585</v>
      </c>
    </row>
    <row r="5880" spans="1:6" ht="30" customHeight="1">
      <c r="A5880" s="447">
        <v>87301</v>
      </c>
      <c r="B5880" s="448" t="s">
        <v>495</v>
      </c>
      <c r="C5880" s="449" t="s">
        <v>2568</v>
      </c>
      <c r="D5880" s="450">
        <v>300.34000000000003</v>
      </c>
      <c r="E5880" s="450">
        <v>59.28</v>
      </c>
      <c r="F5880" s="450" t="s">
        <v>20600</v>
      </c>
    </row>
    <row r="5881" spans="1:6" ht="30" customHeight="1">
      <c r="A5881" s="447">
        <v>87302</v>
      </c>
      <c r="B5881" s="448" t="s">
        <v>496</v>
      </c>
      <c r="C5881" s="449" t="s">
        <v>2568</v>
      </c>
      <c r="D5881" s="450">
        <v>300.01</v>
      </c>
      <c r="E5881" s="450">
        <v>49.42</v>
      </c>
      <c r="F5881" s="450" t="s">
        <v>20601</v>
      </c>
    </row>
    <row r="5882" spans="1:6" ht="30" customHeight="1">
      <c r="A5882" s="447">
        <v>87316</v>
      </c>
      <c r="B5882" s="448" t="s">
        <v>505</v>
      </c>
      <c r="C5882" s="449" t="s">
        <v>2568</v>
      </c>
      <c r="D5882" s="450">
        <v>227.29999999999998</v>
      </c>
      <c r="E5882" s="450">
        <v>53.97</v>
      </c>
      <c r="F5882" s="450" t="s">
        <v>20609</v>
      </c>
    </row>
    <row r="5883" spans="1:6" ht="30" customHeight="1">
      <c r="A5883" s="447">
        <v>87317</v>
      </c>
      <c r="B5883" s="448" t="s">
        <v>506</v>
      </c>
      <c r="C5883" s="449" t="s">
        <v>2568</v>
      </c>
      <c r="D5883" s="450">
        <v>227.61999999999998</v>
      </c>
      <c r="E5883" s="450">
        <v>43.91</v>
      </c>
      <c r="F5883" s="450" t="s">
        <v>20610</v>
      </c>
    </row>
    <row r="5884" spans="1:6" ht="30" customHeight="1">
      <c r="A5884" s="447">
        <v>87325</v>
      </c>
      <c r="B5884" s="448" t="s">
        <v>511</v>
      </c>
      <c r="C5884" s="449" t="s">
        <v>2568</v>
      </c>
      <c r="D5884" s="450">
        <v>1504.38</v>
      </c>
      <c r="E5884" s="450">
        <v>56.32</v>
      </c>
      <c r="F5884" s="450" t="s">
        <v>20615</v>
      </c>
    </row>
    <row r="5885" spans="1:6" ht="30" customHeight="1">
      <c r="A5885" s="447">
        <v>87326</v>
      </c>
      <c r="B5885" s="448" t="s">
        <v>512</v>
      </c>
      <c r="C5885" s="449" t="s">
        <v>2568</v>
      </c>
      <c r="D5885" s="450">
        <v>1507.5</v>
      </c>
      <c r="E5885" s="450">
        <v>47.2</v>
      </c>
      <c r="F5885" s="450" t="s">
        <v>20616</v>
      </c>
    </row>
    <row r="5886" spans="1:6" ht="30" customHeight="1">
      <c r="A5886" s="447">
        <v>87342</v>
      </c>
      <c r="B5886" s="448" t="s">
        <v>269</v>
      </c>
      <c r="C5886" s="449" t="s">
        <v>2568</v>
      </c>
      <c r="D5886" s="450">
        <v>314</v>
      </c>
      <c r="E5886" s="450">
        <v>100.39</v>
      </c>
      <c r="F5886" s="450" t="s">
        <v>20632</v>
      </c>
    </row>
    <row r="5887" spans="1:6" ht="30" customHeight="1">
      <c r="A5887" s="447">
        <v>87343</v>
      </c>
      <c r="B5887" s="448" t="s">
        <v>270</v>
      </c>
      <c r="C5887" s="449" t="s">
        <v>2568</v>
      </c>
      <c r="D5887" s="450">
        <v>297.48</v>
      </c>
      <c r="E5887" s="450">
        <v>61.65</v>
      </c>
      <c r="F5887" s="450" t="s">
        <v>20633</v>
      </c>
    </row>
    <row r="5888" spans="1:6" ht="30" customHeight="1">
      <c r="A5888" s="447">
        <v>87344</v>
      </c>
      <c r="B5888" s="448" t="s">
        <v>271</v>
      </c>
      <c r="C5888" s="449" t="s">
        <v>2568</v>
      </c>
      <c r="D5888" s="450">
        <v>291.74</v>
      </c>
      <c r="E5888" s="450">
        <v>45.34</v>
      </c>
      <c r="F5888" s="450" t="s">
        <v>20634</v>
      </c>
    </row>
    <row r="5889" spans="1:6" ht="30" customHeight="1">
      <c r="A5889" s="447">
        <v>87355</v>
      </c>
      <c r="B5889" s="448" t="s">
        <v>282</v>
      </c>
      <c r="C5889" s="449" t="s">
        <v>2568</v>
      </c>
      <c r="D5889" s="450">
        <v>236.13000000000002</v>
      </c>
      <c r="E5889" s="450">
        <v>77.72</v>
      </c>
      <c r="F5889" s="450" t="s">
        <v>20645</v>
      </c>
    </row>
    <row r="5890" spans="1:6" ht="30" customHeight="1">
      <c r="A5890" s="447">
        <v>87356</v>
      </c>
      <c r="B5890" s="448" t="s">
        <v>283</v>
      </c>
      <c r="C5890" s="449" t="s">
        <v>2568</v>
      </c>
      <c r="D5890" s="450">
        <v>224.29</v>
      </c>
      <c r="E5890" s="450">
        <v>49.02</v>
      </c>
      <c r="F5890" s="450" t="s">
        <v>20646</v>
      </c>
    </row>
    <row r="5891" spans="1:6" ht="30" customHeight="1">
      <c r="A5891" s="447">
        <v>87357</v>
      </c>
      <c r="B5891" s="448" t="s">
        <v>284</v>
      </c>
      <c r="C5891" s="449" t="s">
        <v>2568</v>
      </c>
      <c r="D5891" s="450">
        <v>222.19000000000003</v>
      </c>
      <c r="E5891" s="450">
        <v>42.53</v>
      </c>
      <c r="F5891" s="450" t="s">
        <v>20647</v>
      </c>
    </row>
    <row r="5892" spans="1:6" ht="45" customHeight="1">
      <c r="A5892" s="447">
        <v>87363</v>
      </c>
      <c r="B5892" s="448" t="s">
        <v>290</v>
      </c>
      <c r="C5892" s="449" t="s">
        <v>2568</v>
      </c>
      <c r="D5892" s="450">
        <v>1488.55</v>
      </c>
      <c r="E5892" s="450">
        <v>71.56</v>
      </c>
      <c r="F5892" s="450" t="s">
        <v>20653</v>
      </c>
    </row>
    <row r="5893" spans="1:6" ht="45" customHeight="1">
      <c r="A5893" s="447">
        <v>87364</v>
      </c>
      <c r="B5893" s="448" t="s">
        <v>291</v>
      </c>
      <c r="C5893" s="449" t="s">
        <v>2568</v>
      </c>
      <c r="D5893" s="450">
        <v>1478.49</v>
      </c>
      <c r="E5893" s="450">
        <v>44.77</v>
      </c>
      <c r="F5893" s="450" t="s">
        <v>20654</v>
      </c>
    </row>
    <row r="5894" spans="1:6" ht="30" customHeight="1">
      <c r="A5894" s="447">
        <v>87373</v>
      </c>
      <c r="B5894" s="448" t="s">
        <v>300</v>
      </c>
      <c r="C5894" s="449" t="s">
        <v>2568</v>
      </c>
      <c r="D5894" s="450">
        <v>329.69000000000005</v>
      </c>
      <c r="E5894" s="450">
        <v>131.47999999999999</v>
      </c>
      <c r="F5894" s="450" t="s">
        <v>20663</v>
      </c>
    </row>
    <row r="5895" spans="1:6" ht="30" customHeight="1">
      <c r="A5895" s="447">
        <v>87378</v>
      </c>
      <c r="B5895" s="448" t="s">
        <v>305</v>
      </c>
      <c r="C5895" s="449" t="s">
        <v>2568</v>
      </c>
      <c r="D5895" s="450">
        <v>258.84999999999997</v>
      </c>
      <c r="E5895" s="450">
        <v>125.55</v>
      </c>
      <c r="F5895" s="450" t="s">
        <v>20668</v>
      </c>
    </row>
    <row r="5896" spans="1:6" ht="30" customHeight="1">
      <c r="A5896" s="447">
        <v>87381</v>
      </c>
      <c r="B5896" s="448" t="s">
        <v>1338</v>
      </c>
      <c r="C5896" s="449" t="s">
        <v>2568</v>
      </c>
      <c r="D5896" s="450">
        <v>1528.6100000000001</v>
      </c>
      <c r="E5896" s="450">
        <v>123.88</v>
      </c>
      <c r="F5896" s="450" t="s">
        <v>20671</v>
      </c>
    </row>
    <row r="5897" spans="1:6" ht="30" customHeight="1">
      <c r="A5897" s="447">
        <v>88630</v>
      </c>
      <c r="B5897" s="448" t="s">
        <v>981</v>
      </c>
      <c r="C5897" s="449" t="s">
        <v>2568</v>
      </c>
      <c r="D5897" s="450">
        <v>237.16999999999996</v>
      </c>
      <c r="E5897" s="450">
        <v>39.67</v>
      </c>
      <c r="F5897" s="450" t="s">
        <v>20700</v>
      </c>
    </row>
    <row r="5898" spans="1:6" ht="15" customHeight="1">
      <c r="A5898" s="447">
        <v>88631</v>
      </c>
      <c r="B5898" s="448" t="s">
        <v>982</v>
      </c>
      <c r="C5898" s="449" t="s">
        <v>2568</v>
      </c>
      <c r="D5898" s="450">
        <v>264.75</v>
      </c>
      <c r="E5898" s="450">
        <v>98.29</v>
      </c>
      <c r="F5898" s="450" t="s">
        <v>20701</v>
      </c>
    </row>
    <row r="5899" spans="1:6" ht="30" customHeight="1">
      <c r="A5899" s="447">
        <v>87302</v>
      </c>
      <c r="B5899" s="448" t="s">
        <v>496</v>
      </c>
      <c r="C5899" s="449" t="s">
        <v>2568</v>
      </c>
      <c r="D5899" s="450">
        <v>300.01</v>
      </c>
      <c r="E5899" s="450">
        <v>49.42</v>
      </c>
      <c r="F5899" s="450" t="s">
        <v>20601</v>
      </c>
    </row>
    <row r="5900" spans="1:6" ht="30" customHeight="1">
      <c r="A5900" s="447">
        <v>87304</v>
      </c>
      <c r="B5900" s="448" t="s">
        <v>497</v>
      </c>
      <c r="C5900" s="449" t="s">
        <v>2568</v>
      </c>
      <c r="D5900" s="450">
        <v>273.26</v>
      </c>
      <c r="E5900" s="450">
        <v>62.35</v>
      </c>
      <c r="F5900" s="450" t="s">
        <v>20602</v>
      </c>
    </row>
    <row r="5901" spans="1:6" ht="30" customHeight="1">
      <c r="A5901" s="447">
        <v>87305</v>
      </c>
      <c r="B5901" s="448" t="s">
        <v>498</v>
      </c>
      <c r="C5901" s="449" t="s">
        <v>2568</v>
      </c>
      <c r="D5901" s="450">
        <v>273.75</v>
      </c>
      <c r="E5901" s="450">
        <v>51.08</v>
      </c>
      <c r="F5901" s="450" t="s">
        <v>20603</v>
      </c>
    </row>
    <row r="5902" spans="1:6" ht="30" customHeight="1">
      <c r="A5902" s="447">
        <v>87308</v>
      </c>
      <c r="B5902" s="448" t="s">
        <v>500</v>
      </c>
      <c r="C5902" s="449" t="s">
        <v>2568</v>
      </c>
      <c r="D5902" s="450">
        <v>253.27</v>
      </c>
      <c r="E5902" s="450">
        <v>50.73</v>
      </c>
      <c r="F5902" s="450" t="s">
        <v>20605</v>
      </c>
    </row>
    <row r="5903" spans="1:6" ht="30" customHeight="1">
      <c r="A5903" s="447">
        <v>87310</v>
      </c>
      <c r="B5903" s="448" t="s">
        <v>501</v>
      </c>
      <c r="C5903" s="449" t="s">
        <v>2568</v>
      </c>
      <c r="D5903" s="450">
        <v>206.35999999999999</v>
      </c>
      <c r="E5903" s="450">
        <v>49.84</v>
      </c>
      <c r="F5903" s="450" t="s">
        <v>20606</v>
      </c>
    </row>
    <row r="5904" spans="1:6" ht="30" customHeight="1">
      <c r="A5904" s="447">
        <v>87311</v>
      </c>
      <c r="B5904" s="448" t="s">
        <v>502</v>
      </c>
      <c r="C5904" s="449" t="s">
        <v>2568</v>
      </c>
      <c r="D5904" s="450">
        <v>206.75</v>
      </c>
      <c r="E5904" s="450">
        <v>43.68</v>
      </c>
      <c r="F5904" s="450" t="s">
        <v>16278</v>
      </c>
    </row>
    <row r="5905" spans="1:6" ht="30" customHeight="1">
      <c r="A5905" s="447">
        <v>87319</v>
      </c>
      <c r="B5905" s="448" t="s">
        <v>507</v>
      </c>
      <c r="C5905" s="449" t="s">
        <v>2568</v>
      </c>
      <c r="D5905" s="450">
        <v>1487.39</v>
      </c>
      <c r="E5905" s="450">
        <v>50.3</v>
      </c>
      <c r="F5905" s="450" t="s">
        <v>20611</v>
      </c>
    </row>
    <row r="5906" spans="1:6" ht="30" customHeight="1">
      <c r="A5906" s="447">
        <v>87320</v>
      </c>
      <c r="B5906" s="448" t="s">
        <v>508</v>
      </c>
      <c r="C5906" s="449" t="s">
        <v>2568</v>
      </c>
      <c r="D5906" s="450">
        <v>1494.09</v>
      </c>
      <c r="E5906" s="450">
        <v>43.78</v>
      </c>
      <c r="F5906" s="450" t="s">
        <v>20612</v>
      </c>
    </row>
    <row r="5907" spans="1:6" ht="30" customHeight="1">
      <c r="A5907" s="447">
        <v>87345</v>
      </c>
      <c r="B5907" s="448" t="s">
        <v>272</v>
      </c>
      <c r="C5907" s="449" t="s">
        <v>2568</v>
      </c>
      <c r="D5907" s="450">
        <v>279.45</v>
      </c>
      <c r="E5907" s="450">
        <v>83.98</v>
      </c>
      <c r="F5907" s="450" t="s">
        <v>20635</v>
      </c>
    </row>
    <row r="5908" spans="1:6" ht="30" customHeight="1">
      <c r="A5908" s="447">
        <v>87346</v>
      </c>
      <c r="B5908" s="448" t="s">
        <v>273</v>
      </c>
      <c r="C5908" s="449" t="s">
        <v>2568</v>
      </c>
      <c r="D5908" s="450">
        <v>268.88</v>
      </c>
      <c r="E5908" s="450">
        <v>56.57</v>
      </c>
      <c r="F5908" s="450" t="s">
        <v>20636</v>
      </c>
    </row>
    <row r="5909" spans="1:6" ht="30" customHeight="1">
      <c r="A5909" s="447">
        <v>87347</v>
      </c>
      <c r="B5909" s="448" t="s">
        <v>274</v>
      </c>
      <c r="C5909" s="449" t="s">
        <v>2568</v>
      </c>
      <c r="D5909" s="450">
        <v>266.06</v>
      </c>
      <c r="E5909" s="450">
        <v>47.7</v>
      </c>
      <c r="F5909" s="450" t="s">
        <v>20637</v>
      </c>
    </row>
    <row r="5910" spans="1:6" ht="30" customHeight="1">
      <c r="A5910" s="447">
        <v>87350</v>
      </c>
      <c r="B5910" s="448" t="s">
        <v>277</v>
      </c>
      <c r="C5910" s="449" t="s">
        <v>2568</v>
      </c>
      <c r="D5910" s="450">
        <v>215.3</v>
      </c>
      <c r="E5910" s="450">
        <v>71.45</v>
      </c>
      <c r="F5910" s="450" t="s">
        <v>20640</v>
      </c>
    </row>
    <row r="5911" spans="1:6" ht="30" customHeight="1">
      <c r="A5911" s="447">
        <v>87351</v>
      </c>
      <c r="B5911" s="448" t="s">
        <v>278</v>
      </c>
      <c r="C5911" s="449" t="s">
        <v>2568</v>
      </c>
      <c r="D5911" s="450">
        <v>204.22</v>
      </c>
      <c r="E5911" s="450">
        <v>47.62</v>
      </c>
      <c r="F5911" s="450" t="s">
        <v>20641</v>
      </c>
    </row>
    <row r="5912" spans="1:6" ht="45" customHeight="1">
      <c r="A5912" s="447">
        <v>87358</v>
      </c>
      <c r="B5912" s="448" t="s">
        <v>285</v>
      </c>
      <c r="C5912" s="449" t="s">
        <v>2568</v>
      </c>
      <c r="D5912" s="450">
        <v>1462.69</v>
      </c>
      <c r="E5912" s="450">
        <v>59.75</v>
      </c>
      <c r="F5912" s="450" t="s">
        <v>20648</v>
      </c>
    </row>
    <row r="5913" spans="1:6" ht="45" customHeight="1">
      <c r="A5913" s="447">
        <v>87359</v>
      </c>
      <c r="B5913" s="448" t="s">
        <v>286</v>
      </c>
      <c r="C5913" s="449" t="s">
        <v>2568</v>
      </c>
      <c r="D5913" s="450">
        <v>1461.91</v>
      </c>
      <c r="E5913" s="450">
        <v>41.34</v>
      </c>
      <c r="F5913" s="450" t="s">
        <v>20649</v>
      </c>
    </row>
    <row r="5914" spans="1:6" ht="30" customHeight="1">
      <c r="A5914" s="447">
        <v>87374</v>
      </c>
      <c r="B5914" s="448" t="s">
        <v>301</v>
      </c>
      <c r="C5914" s="449" t="s">
        <v>2568</v>
      </c>
      <c r="D5914" s="450">
        <v>302.67</v>
      </c>
      <c r="E5914" s="450">
        <v>131.13</v>
      </c>
      <c r="F5914" s="450" t="s">
        <v>20664</v>
      </c>
    </row>
    <row r="5915" spans="1:6" ht="30" customHeight="1">
      <c r="A5915" s="447">
        <v>87376</v>
      </c>
      <c r="B5915" s="448" t="s">
        <v>303</v>
      </c>
      <c r="C5915" s="449" t="s">
        <v>2568</v>
      </c>
      <c r="D5915" s="450">
        <v>239.11</v>
      </c>
      <c r="E5915" s="450">
        <v>126.07</v>
      </c>
      <c r="F5915" s="450" t="s">
        <v>20666</v>
      </c>
    </row>
    <row r="5916" spans="1:6" ht="30" customHeight="1">
      <c r="A5916" s="447">
        <v>87379</v>
      </c>
      <c r="B5916" s="448" t="s">
        <v>1336</v>
      </c>
      <c r="C5916" s="449" t="s">
        <v>2568</v>
      </c>
      <c r="D5916" s="450">
        <v>1509.13</v>
      </c>
      <c r="E5916" s="450">
        <v>123.55</v>
      </c>
      <c r="F5916" s="450" t="s">
        <v>20669</v>
      </c>
    </row>
    <row r="5917" spans="1:6" ht="30" customHeight="1">
      <c r="A5917" s="447">
        <v>87307</v>
      </c>
      <c r="B5917" s="448" t="s">
        <v>499</v>
      </c>
      <c r="C5917" s="449" t="s">
        <v>2568</v>
      </c>
      <c r="D5917" s="450">
        <v>253.51999999999998</v>
      </c>
      <c r="E5917" s="450">
        <v>59.05</v>
      </c>
      <c r="F5917" s="450" t="s">
        <v>20604</v>
      </c>
    </row>
    <row r="5918" spans="1:6" ht="30" customHeight="1">
      <c r="A5918" s="447">
        <v>87348</v>
      </c>
      <c r="B5918" s="448" t="s">
        <v>275</v>
      </c>
      <c r="C5918" s="449" t="s">
        <v>2568</v>
      </c>
      <c r="D5918" s="450">
        <v>258.88</v>
      </c>
      <c r="E5918" s="450">
        <v>79.849999999999994</v>
      </c>
      <c r="F5918" s="450" t="s">
        <v>20638</v>
      </c>
    </row>
    <row r="5919" spans="1:6" ht="30" customHeight="1">
      <c r="A5919" s="447">
        <v>87349</v>
      </c>
      <c r="B5919" s="448" t="s">
        <v>276</v>
      </c>
      <c r="C5919" s="449" t="s">
        <v>2568</v>
      </c>
      <c r="D5919" s="450">
        <v>245.83999999999997</v>
      </c>
      <c r="E5919" s="450">
        <v>44.99</v>
      </c>
      <c r="F5919" s="450" t="s">
        <v>20639</v>
      </c>
    </row>
    <row r="5920" spans="1:6" ht="30" customHeight="1">
      <c r="A5920" s="447">
        <v>87375</v>
      </c>
      <c r="B5920" s="448" t="s">
        <v>302</v>
      </c>
      <c r="C5920" s="449" t="s">
        <v>2568</v>
      </c>
      <c r="D5920" s="450">
        <v>281.8</v>
      </c>
      <c r="E5920" s="450">
        <v>127.82</v>
      </c>
      <c r="F5920" s="450" t="s">
        <v>20665</v>
      </c>
    </row>
    <row r="5921" spans="1:6" ht="30" customHeight="1">
      <c r="A5921" s="447">
        <v>87365</v>
      </c>
      <c r="B5921" s="448" t="s">
        <v>292</v>
      </c>
      <c r="C5921" s="449" t="s">
        <v>2568</v>
      </c>
      <c r="D5921" s="450">
        <v>242.67999999999998</v>
      </c>
      <c r="E5921" s="450">
        <v>125.84</v>
      </c>
      <c r="F5921" s="450" t="s">
        <v>20655</v>
      </c>
    </row>
    <row r="5922" spans="1:6">
      <c r="A5922" s="442"/>
      <c r="B5922" s="446" t="s">
        <v>2267</v>
      </c>
      <c r="C5922" s="444"/>
      <c r="D5922" s="445" t="s">
        <v>2587</v>
      </c>
      <c r="E5922" s="445" t="s">
        <v>2587</v>
      </c>
      <c r="F5922" s="445"/>
    </row>
    <row r="5923" spans="1:6">
      <c r="A5923" s="442"/>
      <c r="B5923" s="446" t="s">
        <v>2268</v>
      </c>
      <c r="C5923" s="444"/>
      <c r="D5923" s="445" t="s">
        <v>2587</v>
      </c>
      <c r="E5923" s="445" t="s">
        <v>2587</v>
      </c>
      <c r="F5923" s="445"/>
    </row>
    <row r="5924" spans="1:6">
      <c r="A5924" s="442"/>
      <c r="B5924" s="446" t="s">
        <v>2911</v>
      </c>
      <c r="C5924" s="444"/>
      <c r="D5924" s="445" t="s">
        <v>2587</v>
      </c>
      <c r="E5924" s="445" t="s">
        <v>2587</v>
      </c>
      <c r="F5924" s="445"/>
    </row>
    <row r="5925" spans="1:6">
      <c r="A5925" s="442"/>
      <c r="B5925" s="446" t="s">
        <v>2912</v>
      </c>
      <c r="C5925" s="444"/>
      <c r="D5925" s="445" t="s">
        <v>2587</v>
      </c>
      <c r="E5925" s="445" t="s">
        <v>2587</v>
      </c>
      <c r="F5925" s="445"/>
    </row>
    <row r="5926" spans="1:6">
      <c r="A5926" s="442"/>
      <c r="B5926" s="446" t="s">
        <v>2913</v>
      </c>
      <c r="C5926" s="444"/>
      <c r="D5926" s="445" t="s">
        <v>2587</v>
      </c>
      <c r="E5926" s="445" t="s">
        <v>2587</v>
      </c>
      <c r="F5926" s="445"/>
    </row>
    <row r="5927" spans="1:6" ht="15" customHeight="1">
      <c r="A5927" s="447">
        <v>6514</v>
      </c>
      <c r="B5927" s="448" t="s">
        <v>4889</v>
      </c>
      <c r="C5927" s="449" t="s">
        <v>2568</v>
      </c>
      <c r="D5927" s="450">
        <v>62.180000000000007</v>
      </c>
      <c r="E5927" s="450">
        <v>22.88</v>
      </c>
      <c r="F5927" s="450" t="s">
        <v>20003</v>
      </c>
    </row>
    <row r="5928" spans="1:6" ht="45" customHeight="1">
      <c r="A5928" s="447">
        <v>90700</v>
      </c>
      <c r="B5928" s="448" t="s">
        <v>2430</v>
      </c>
      <c r="C5928" s="449" t="s">
        <v>2572</v>
      </c>
      <c r="D5928" s="450">
        <v>288.75</v>
      </c>
      <c r="E5928" s="450">
        <v>4.87</v>
      </c>
      <c r="F5928" s="450" t="s">
        <v>15568</v>
      </c>
    </row>
    <row r="5929" spans="1:6">
      <c r="A5929" s="442"/>
      <c r="B5929" s="443" t="s">
        <v>60</v>
      </c>
      <c r="C5929" s="444"/>
      <c r="D5929" s="445" t="s">
        <v>2587</v>
      </c>
      <c r="E5929" s="445" t="s">
        <v>2587</v>
      </c>
      <c r="F5929" s="445"/>
    </row>
    <row r="5930" spans="1:6">
      <c r="A5930" s="442"/>
      <c r="B5930" s="446" t="s">
        <v>61</v>
      </c>
      <c r="C5930" s="444"/>
      <c r="D5930" s="445" t="s">
        <v>2587</v>
      </c>
      <c r="E5930" s="445" t="s">
        <v>2587</v>
      </c>
      <c r="F5930" s="445"/>
    </row>
    <row r="5931" spans="1:6">
      <c r="A5931" s="442"/>
      <c r="B5931" s="446" t="s">
        <v>62</v>
      </c>
      <c r="C5931" s="444"/>
      <c r="D5931" s="445" t="s">
        <v>2587</v>
      </c>
      <c r="E5931" s="445" t="s">
        <v>2587</v>
      </c>
      <c r="F5931" s="445"/>
    </row>
    <row r="5932" spans="1:6">
      <c r="A5932" s="442"/>
      <c r="B5932" s="446" t="s">
        <v>63</v>
      </c>
      <c r="C5932" s="444"/>
      <c r="D5932" s="445" t="s">
        <v>2587</v>
      </c>
      <c r="E5932" s="445" t="s">
        <v>2587</v>
      </c>
      <c r="F5932" s="445"/>
    </row>
    <row r="5933" spans="1:6">
      <c r="A5933" s="442"/>
      <c r="B5933" s="446" t="s">
        <v>64</v>
      </c>
      <c r="C5933" s="444"/>
      <c r="D5933" s="445" t="s">
        <v>2587</v>
      </c>
      <c r="E5933" s="445" t="s">
        <v>2587</v>
      </c>
      <c r="F5933" s="445"/>
    </row>
    <row r="5934" spans="1:6">
      <c r="A5934" s="442"/>
      <c r="B5934" s="446" t="s">
        <v>2914</v>
      </c>
      <c r="C5934" s="444"/>
      <c r="D5934" s="445" t="s">
        <v>2587</v>
      </c>
      <c r="E5934" s="445" t="s">
        <v>2587</v>
      </c>
      <c r="F5934" s="445"/>
    </row>
    <row r="5935" spans="1:6" ht="15" customHeight="1">
      <c r="A5935" s="447" t="s">
        <v>2915</v>
      </c>
      <c r="B5935" s="448" t="s">
        <v>4891</v>
      </c>
      <c r="C5935" s="449" t="s">
        <v>2570</v>
      </c>
      <c r="D5935" s="450">
        <v>28.599999999999994</v>
      </c>
      <c r="E5935" s="450">
        <v>116.81</v>
      </c>
      <c r="F5935" s="450" t="s">
        <v>20848</v>
      </c>
    </row>
    <row r="5936" spans="1:6" ht="15" customHeight="1">
      <c r="A5936" s="447" t="s">
        <v>2916</v>
      </c>
      <c r="B5936" s="448" t="s">
        <v>4892</v>
      </c>
      <c r="C5936" s="449" t="s">
        <v>2570</v>
      </c>
      <c r="D5936" s="450">
        <v>31.920000000000016</v>
      </c>
      <c r="E5936" s="450">
        <v>129.66</v>
      </c>
      <c r="F5936" s="450" t="s">
        <v>20841</v>
      </c>
    </row>
    <row r="5937" spans="1:6" ht="15" customHeight="1">
      <c r="A5937" s="447" t="s">
        <v>2917</v>
      </c>
      <c r="B5937" s="448" t="s">
        <v>810</v>
      </c>
      <c r="C5937" s="449" t="s">
        <v>2570</v>
      </c>
      <c r="D5937" s="450">
        <v>10.64</v>
      </c>
      <c r="E5937" s="450">
        <v>44.76</v>
      </c>
      <c r="F5937" s="450" t="s">
        <v>20849</v>
      </c>
    </row>
    <row r="5938" spans="1:6">
      <c r="A5938" s="442"/>
      <c r="B5938" s="446" t="s">
        <v>2918</v>
      </c>
      <c r="C5938" s="444"/>
      <c r="D5938" s="445" t="s">
        <v>2587</v>
      </c>
      <c r="E5938" s="445" t="s">
        <v>2587</v>
      </c>
      <c r="F5938" s="445"/>
    </row>
    <row r="5939" spans="1:6" ht="15" customHeight="1">
      <c r="A5939" s="447">
        <v>72742</v>
      </c>
      <c r="B5939" s="448" t="s">
        <v>4893</v>
      </c>
      <c r="C5939" s="449" t="s">
        <v>2570</v>
      </c>
      <c r="D5939" s="450">
        <v>127.68000000000006</v>
      </c>
      <c r="E5939" s="450">
        <v>518.64</v>
      </c>
      <c r="F5939" s="450" t="s">
        <v>20838</v>
      </c>
    </row>
    <row r="5940" spans="1:6">
      <c r="A5940" s="442"/>
      <c r="B5940" s="446" t="s">
        <v>2919</v>
      </c>
      <c r="C5940" s="444"/>
      <c r="D5940" s="445" t="s">
        <v>2587</v>
      </c>
      <c r="E5940" s="445" t="s">
        <v>2587</v>
      </c>
      <c r="F5940" s="445"/>
    </row>
    <row r="5941" spans="1:6" ht="15" customHeight="1">
      <c r="A5941" s="447">
        <v>72743</v>
      </c>
      <c r="B5941" s="448" t="s">
        <v>4894</v>
      </c>
      <c r="C5941" s="449" t="s">
        <v>2570</v>
      </c>
      <c r="D5941" s="450">
        <v>63.840000000000032</v>
      </c>
      <c r="E5941" s="450">
        <v>259.32</v>
      </c>
      <c r="F5941" s="450" t="s">
        <v>20839</v>
      </c>
    </row>
    <row r="5942" spans="1:6">
      <c r="A5942" s="442"/>
      <c r="B5942" s="446" t="s">
        <v>2920</v>
      </c>
      <c r="C5942" s="444"/>
      <c r="D5942" s="445" t="s">
        <v>2587</v>
      </c>
      <c r="E5942" s="445" t="s">
        <v>2587</v>
      </c>
      <c r="F5942" s="445"/>
    </row>
    <row r="5943" spans="1:6" ht="15" customHeight="1">
      <c r="A5943" s="447" t="s">
        <v>2365</v>
      </c>
      <c r="B5943" s="448" t="s">
        <v>806</v>
      </c>
      <c r="C5943" s="449" t="s">
        <v>2570</v>
      </c>
      <c r="D5943" s="450">
        <v>25.409999999999997</v>
      </c>
      <c r="E5943" s="450">
        <v>103.84</v>
      </c>
      <c r="F5943" s="450" t="s">
        <v>18059</v>
      </c>
    </row>
    <row r="5944" spans="1:6" ht="15" customHeight="1">
      <c r="A5944" s="447" t="s">
        <v>2366</v>
      </c>
      <c r="B5944" s="448" t="s">
        <v>5505</v>
      </c>
      <c r="C5944" s="449" t="s">
        <v>2570</v>
      </c>
      <c r="D5944" s="450">
        <v>15.960000000000008</v>
      </c>
      <c r="E5944" s="450">
        <v>64.83</v>
      </c>
      <c r="F5944" s="450" t="s">
        <v>20842</v>
      </c>
    </row>
    <row r="5945" spans="1:6" ht="15" customHeight="1">
      <c r="A5945" s="447" t="s">
        <v>2367</v>
      </c>
      <c r="B5945" s="448" t="s">
        <v>807</v>
      </c>
      <c r="C5945" s="449" t="s">
        <v>2570</v>
      </c>
      <c r="D5945" s="450">
        <v>14.190000000000005</v>
      </c>
      <c r="E5945" s="450">
        <v>58.51</v>
      </c>
      <c r="F5945" s="450" t="s">
        <v>20843</v>
      </c>
    </row>
    <row r="5946" spans="1:6" ht="15" customHeight="1">
      <c r="A5946" s="447" t="s">
        <v>2368</v>
      </c>
      <c r="B5946" s="448" t="s">
        <v>5506</v>
      </c>
      <c r="C5946" s="449" t="s">
        <v>2570</v>
      </c>
      <c r="D5946" s="450">
        <v>30.150000000000006</v>
      </c>
      <c r="E5946" s="450">
        <v>123.34</v>
      </c>
      <c r="F5946" s="450" t="s">
        <v>20844</v>
      </c>
    </row>
    <row r="5947" spans="1:6" ht="15" customHeight="1">
      <c r="A5947" s="447" t="s">
        <v>2369</v>
      </c>
      <c r="B5947" s="448" t="s">
        <v>5507</v>
      </c>
      <c r="C5947" s="449" t="s">
        <v>2570</v>
      </c>
      <c r="D5947" s="450">
        <v>12.640000000000008</v>
      </c>
      <c r="E5947" s="450">
        <v>51.98</v>
      </c>
      <c r="F5947" s="450" t="s">
        <v>20845</v>
      </c>
    </row>
    <row r="5948" spans="1:6" ht="30" customHeight="1">
      <c r="A5948" s="447" t="s">
        <v>2370</v>
      </c>
      <c r="B5948" s="448" t="s">
        <v>5508</v>
      </c>
      <c r="C5948" s="449" t="s">
        <v>2570</v>
      </c>
      <c r="D5948" s="450">
        <v>36.56</v>
      </c>
      <c r="E5948" s="450">
        <v>149.25</v>
      </c>
      <c r="F5948" s="450" t="s">
        <v>20846</v>
      </c>
    </row>
    <row r="5949" spans="1:6" ht="15" customHeight="1">
      <c r="A5949" s="447" t="s">
        <v>2371</v>
      </c>
      <c r="B5949" s="448" t="s">
        <v>5509</v>
      </c>
      <c r="C5949" s="449" t="s">
        <v>2570</v>
      </c>
      <c r="D5949" s="450">
        <v>9.4500000000000028</v>
      </c>
      <c r="E5949" s="450">
        <v>39.01</v>
      </c>
      <c r="F5949" s="450" t="s">
        <v>20847</v>
      </c>
    </row>
    <row r="5950" spans="1:6" ht="15" customHeight="1">
      <c r="A5950" s="447" t="s">
        <v>2372</v>
      </c>
      <c r="B5950" s="448" t="s">
        <v>809</v>
      </c>
      <c r="C5950" s="449" t="s">
        <v>2570</v>
      </c>
      <c r="D5950" s="450">
        <v>14.190000000000005</v>
      </c>
      <c r="E5950" s="450">
        <v>58.51</v>
      </c>
      <c r="F5950" s="450" t="s">
        <v>20843</v>
      </c>
    </row>
    <row r="5951" spans="1:6">
      <c r="A5951" s="442"/>
      <c r="B5951" s="446" t="s">
        <v>2373</v>
      </c>
      <c r="C5951" s="444"/>
      <c r="D5951" s="445" t="s">
        <v>2587</v>
      </c>
      <c r="E5951" s="445" t="s">
        <v>2587</v>
      </c>
      <c r="F5951" s="445"/>
    </row>
    <row r="5952" spans="1:6">
      <c r="A5952" s="442"/>
      <c r="B5952" s="446" t="s">
        <v>17</v>
      </c>
      <c r="C5952" s="444"/>
      <c r="D5952" s="445" t="s">
        <v>2587</v>
      </c>
      <c r="E5952" s="445" t="s">
        <v>2587</v>
      </c>
      <c r="F5952" s="445"/>
    </row>
    <row r="5953" spans="1:6" ht="15" customHeight="1">
      <c r="A5953" s="447" t="s">
        <v>2374</v>
      </c>
      <c r="B5953" s="448" t="s">
        <v>5510</v>
      </c>
      <c r="C5953" s="449" t="s">
        <v>2573</v>
      </c>
      <c r="D5953" s="450">
        <v>3.0000000000000027E-2</v>
      </c>
      <c r="E5953" s="450">
        <v>0.84</v>
      </c>
      <c r="F5953" s="450" t="s">
        <v>16121</v>
      </c>
    </row>
    <row r="5954" spans="1:6" ht="15" customHeight="1">
      <c r="A5954" s="447" t="s">
        <v>2888</v>
      </c>
      <c r="B5954" s="448" t="s">
        <v>805</v>
      </c>
      <c r="C5954" s="449" t="s">
        <v>2568</v>
      </c>
      <c r="D5954" s="450">
        <v>0.10999999999999988</v>
      </c>
      <c r="E5954" s="450">
        <v>1.6</v>
      </c>
      <c r="F5954" s="450" t="s">
        <v>12493</v>
      </c>
    </row>
    <row r="5955" spans="1:6">
      <c r="A5955" s="442"/>
      <c r="B5955" s="446" t="s">
        <v>18</v>
      </c>
      <c r="C5955" s="444"/>
      <c r="D5955" s="445" t="s">
        <v>2587</v>
      </c>
      <c r="E5955" s="445" t="s">
        <v>2587</v>
      </c>
      <c r="F5955" s="445"/>
    </row>
    <row r="5956" spans="1:6" ht="15" customHeight="1">
      <c r="A5956" s="447" t="s">
        <v>1220</v>
      </c>
      <c r="B5956" s="448" t="s">
        <v>4854</v>
      </c>
      <c r="C5956" s="449" t="s">
        <v>2570</v>
      </c>
      <c r="D5956" s="450">
        <v>31.920000000000016</v>
      </c>
      <c r="E5956" s="450">
        <v>129.66</v>
      </c>
      <c r="F5956" s="450" t="s">
        <v>20841</v>
      </c>
    </row>
    <row r="5957" spans="1:6" ht="15" customHeight="1">
      <c r="A5957" s="447" t="s">
        <v>1221</v>
      </c>
      <c r="B5957" s="448" t="s">
        <v>808</v>
      </c>
      <c r="C5957" s="449" t="s">
        <v>2570</v>
      </c>
      <c r="D5957" s="450">
        <v>25.409999999999997</v>
      </c>
      <c r="E5957" s="450">
        <v>103.84</v>
      </c>
      <c r="F5957" s="450" t="s">
        <v>18059</v>
      </c>
    </row>
    <row r="5958" spans="1:6" ht="15" customHeight="1">
      <c r="A5958" s="447" t="s">
        <v>1222</v>
      </c>
      <c r="B5958" s="448" t="s">
        <v>4855</v>
      </c>
      <c r="C5958" s="449" t="s">
        <v>2570</v>
      </c>
      <c r="D5958" s="450">
        <v>10.990000000000002</v>
      </c>
      <c r="E5958" s="450">
        <v>45.55</v>
      </c>
      <c r="F5958" s="450" t="s">
        <v>17668</v>
      </c>
    </row>
    <row r="5959" spans="1:6" ht="15" customHeight="1">
      <c r="A5959" s="447" t="s">
        <v>2987</v>
      </c>
      <c r="B5959" s="448" t="s">
        <v>4467</v>
      </c>
      <c r="C5959" s="449" t="s">
        <v>2570</v>
      </c>
      <c r="D5959" s="450">
        <v>15.960000000000008</v>
      </c>
      <c r="E5959" s="450">
        <v>64.83</v>
      </c>
      <c r="F5959" s="450" t="s">
        <v>20842</v>
      </c>
    </row>
    <row r="5960" spans="1:6">
      <c r="A5960" s="442"/>
      <c r="B5960" s="446" t="s">
        <v>19</v>
      </c>
      <c r="C5960" s="444"/>
      <c r="D5960" s="445" t="s">
        <v>2587</v>
      </c>
      <c r="E5960" s="445" t="s">
        <v>2587</v>
      </c>
      <c r="F5960" s="445"/>
    </row>
    <row r="5961" spans="1:6" ht="15" customHeight="1">
      <c r="A5961" s="447" t="s">
        <v>2988</v>
      </c>
      <c r="B5961" s="448" t="s">
        <v>804</v>
      </c>
      <c r="C5961" s="449" t="s">
        <v>2568</v>
      </c>
      <c r="D5961" s="450">
        <v>4.1499999999999986</v>
      </c>
      <c r="E5961" s="450">
        <v>19.98</v>
      </c>
      <c r="F5961" s="450" t="s">
        <v>20840</v>
      </c>
    </row>
    <row r="5962" spans="1:6">
      <c r="A5962" s="442"/>
      <c r="B5962" s="443" t="s">
        <v>2989</v>
      </c>
      <c r="C5962" s="444"/>
      <c r="D5962" s="445" t="s">
        <v>2587</v>
      </c>
      <c r="E5962" s="445" t="s">
        <v>2587</v>
      </c>
      <c r="F5962" s="445"/>
    </row>
    <row r="5963" spans="1:6">
      <c r="A5963" s="442"/>
      <c r="B5963" s="446" t="s">
        <v>2990</v>
      </c>
      <c r="C5963" s="444"/>
      <c r="D5963" s="445" t="s">
        <v>2587</v>
      </c>
      <c r="E5963" s="445" t="s">
        <v>2587</v>
      </c>
      <c r="F5963" s="445"/>
    </row>
    <row r="5964" spans="1:6">
      <c r="A5964" s="442"/>
      <c r="B5964" s="538" t="s">
        <v>20987</v>
      </c>
      <c r="C5964" s="444"/>
      <c r="D5964" s="445" t="s">
        <v>2587</v>
      </c>
      <c r="E5964" s="445" t="s">
        <v>2587</v>
      </c>
      <c r="F5964" s="445"/>
    </row>
    <row r="5965" spans="1:6" ht="30" customHeight="1">
      <c r="A5965" s="447">
        <v>98760</v>
      </c>
      <c r="B5965" s="448" t="s">
        <v>16229</v>
      </c>
      <c r="C5965" s="449" t="s">
        <v>2672</v>
      </c>
      <c r="D5965" s="450">
        <v>0.08</v>
      </c>
      <c r="E5965" s="450">
        <v>0</v>
      </c>
      <c r="F5965" s="450" t="s">
        <v>13132</v>
      </c>
    </row>
    <row r="5966" spans="1:6" ht="30" customHeight="1">
      <c r="A5966" s="447">
        <v>98761</v>
      </c>
      <c r="B5966" s="448" t="s">
        <v>16230</v>
      </c>
      <c r="C5966" s="449" t="s">
        <v>2672</v>
      </c>
      <c r="D5966" s="450">
        <v>0.01</v>
      </c>
      <c r="E5966" s="450">
        <v>0</v>
      </c>
      <c r="F5966" s="450" t="s">
        <v>16132</v>
      </c>
    </row>
    <row r="5967" spans="1:6" ht="30" customHeight="1">
      <c r="A5967" s="447">
        <v>98762</v>
      </c>
      <c r="B5967" s="448" t="s">
        <v>16231</v>
      </c>
      <c r="C5967" s="449" t="s">
        <v>2672</v>
      </c>
      <c r="D5967" s="450">
        <v>0.1</v>
      </c>
      <c r="E5967" s="450">
        <v>0</v>
      </c>
      <c r="F5967" s="450" t="s">
        <v>14023</v>
      </c>
    </row>
    <row r="5968" spans="1:6" ht="45" customHeight="1">
      <c r="A5968" s="447">
        <v>98763</v>
      </c>
      <c r="B5968" s="448" t="s">
        <v>16232</v>
      </c>
      <c r="C5968" s="449" t="s">
        <v>2672</v>
      </c>
      <c r="D5968" s="450">
        <v>3.48</v>
      </c>
      <c r="E5968" s="450">
        <v>0</v>
      </c>
      <c r="F5968" s="450" t="s">
        <v>14659</v>
      </c>
    </row>
    <row r="5969" spans="1:6" ht="30" customHeight="1">
      <c r="A5969" s="447">
        <v>98764</v>
      </c>
      <c r="B5969" s="448" t="s">
        <v>15898</v>
      </c>
      <c r="C5969" s="449" t="s">
        <v>1077</v>
      </c>
      <c r="D5969" s="450">
        <v>3.67</v>
      </c>
      <c r="E5969" s="450">
        <v>0</v>
      </c>
      <c r="F5969" s="450" t="s">
        <v>12222</v>
      </c>
    </row>
    <row r="5970" spans="1:6" ht="30" customHeight="1">
      <c r="A5970" s="447">
        <v>98765</v>
      </c>
      <c r="B5970" s="448" t="s">
        <v>15994</v>
      </c>
      <c r="C5970" s="449" t="s">
        <v>703</v>
      </c>
      <c r="D5970" s="450">
        <v>0.09</v>
      </c>
      <c r="E5970" s="450">
        <v>0</v>
      </c>
      <c r="F5970" s="450" t="s">
        <v>11823</v>
      </c>
    </row>
    <row r="5971" spans="1:6">
      <c r="A5971" s="442"/>
      <c r="B5971" s="446" t="s">
        <v>2689</v>
      </c>
      <c r="C5971" s="444"/>
      <c r="D5971" s="445" t="s">
        <v>2587</v>
      </c>
      <c r="E5971" s="445" t="s">
        <v>2587</v>
      </c>
      <c r="F5971" s="445"/>
    </row>
    <row r="5972" spans="1:6" ht="30" customHeight="1">
      <c r="A5972" s="447">
        <v>87441</v>
      </c>
      <c r="B5972" s="448" t="s">
        <v>864</v>
      </c>
      <c r="C5972" s="449" t="s">
        <v>2672</v>
      </c>
      <c r="D5972" s="450">
        <v>0.28000000000000003</v>
      </c>
      <c r="E5972" s="450">
        <v>0</v>
      </c>
      <c r="F5972" s="450" t="s">
        <v>11847</v>
      </c>
    </row>
    <row r="5973" spans="1:6" ht="30" customHeight="1">
      <c r="A5973" s="447">
        <v>87442</v>
      </c>
      <c r="B5973" s="448" t="s">
        <v>865</v>
      </c>
      <c r="C5973" s="449" t="s">
        <v>2672</v>
      </c>
      <c r="D5973" s="450">
        <v>0.06</v>
      </c>
      <c r="E5973" s="450">
        <v>0</v>
      </c>
      <c r="F5973" s="450" t="s">
        <v>11822</v>
      </c>
    </row>
    <row r="5974" spans="1:6" ht="30" customHeight="1">
      <c r="A5974" s="447">
        <v>87443</v>
      </c>
      <c r="B5974" s="448" t="s">
        <v>866</v>
      </c>
      <c r="C5974" s="449" t="s">
        <v>2672</v>
      </c>
      <c r="D5974" s="450">
        <v>0.27</v>
      </c>
      <c r="E5974" s="450">
        <v>0</v>
      </c>
      <c r="F5974" s="450" t="s">
        <v>16039</v>
      </c>
    </row>
    <row r="5975" spans="1:6" ht="30" customHeight="1">
      <c r="A5975" s="447">
        <v>87444</v>
      </c>
      <c r="B5975" s="448" t="s">
        <v>867</v>
      </c>
      <c r="C5975" s="449" t="s">
        <v>2672</v>
      </c>
      <c r="D5975" s="450">
        <v>2.23</v>
      </c>
      <c r="E5975" s="450">
        <v>0</v>
      </c>
      <c r="F5975" s="450" t="s">
        <v>14457</v>
      </c>
    </row>
    <row r="5976" spans="1:6" ht="30" customHeight="1">
      <c r="A5976" s="447">
        <v>87445</v>
      </c>
      <c r="B5976" s="448" t="s">
        <v>1986</v>
      </c>
      <c r="C5976" s="449" t="s">
        <v>1077</v>
      </c>
      <c r="D5976" s="450">
        <v>2.84</v>
      </c>
      <c r="E5976" s="450">
        <v>0</v>
      </c>
      <c r="F5976" s="450" t="s">
        <v>15815</v>
      </c>
    </row>
    <row r="5977" spans="1:6" ht="30" customHeight="1">
      <c r="A5977" s="447">
        <v>87446</v>
      </c>
      <c r="B5977" s="448" t="s">
        <v>914</v>
      </c>
      <c r="C5977" s="449" t="s">
        <v>703</v>
      </c>
      <c r="D5977" s="450">
        <v>0.34</v>
      </c>
      <c r="E5977" s="450">
        <v>0</v>
      </c>
      <c r="F5977" s="450" t="s">
        <v>13055</v>
      </c>
    </row>
    <row r="5978" spans="1:6" ht="30" customHeight="1">
      <c r="A5978" s="447">
        <v>88826</v>
      </c>
      <c r="B5978" s="448" t="s">
        <v>16045</v>
      </c>
      <c r="C5978" s="449" t="s">
        <v>2672</v>
      </c>
      <c r="D5978" s="450">
        <v>0.21</v>
      </c>
      <c r="E5978" s="450">
        <v>0</v>
      </c>
      <c r="F5978" s="450" t="s">
        <v>14204</v>
      </c>
    </row>
    <row r="5979" spans="1:6" ht="30" customHeight="1">
      <c r="A5979" s="447">
        <v>88827</v>
      </c>
      <c r="B5979" s="448" t="s">
        <v>16046</v>
      </c>
      <c r="C5979" s="449" t="s">
        <v>2672</v>
      </c>
      <c r="D5979" s="450">
        <v>0.04</v>
      </c>
      <c r="E5979" s="450">
        <v>0</v>
      </c>
      <c r="F5979" s="450" t="s">
        <v>14036</v>
      </c>
    </row>
    <row r="5980" spans="1:6" ht="30" customHeight="1">
      <c r="A5980" s="447">
        <v>88828</v>
      </c>
      <c r="B5980" s="448" t="s">
        <v>16047</v>
      </c>
      <c r="C5980" s="449" t="s">
        <v>2672</v>
      </c>
      <c r="D5980" s="450">
        <v>0.19</v>
      </c>
      <c r="E5980" s="450">
        <v>0</v>
      </c>
      <c r="F5980" s="450" t="s">
        <v>16048</v>
      </c>
    </row>
    <row r="5981" spans="1:6" ht="45" customHeight="1">
      <c r="A5981" s="447">
        <v>88829</v>
      </c>
      <c r="B5981" s="448" t="s">
        <v>16049</v>
      </c>
      <c r="C5981" s="449" t="s">
        <v>2672</v>
      </c>
      <c r="D5981" s="450">
        <v>0.95</v>
      </c>
      <c r="E5981" s="450">
        <v>0</v>
      </c>
      <c r="F5981" s="450" t="s">
        <v>11489</v>
      </c>
    </row>
    <row r="5982" spans="1:6" ht="30" customHeight="1">
      <c r="A5982" s="447">
        <v>88830</v>
      </c>
      <c r="B5982" s="448" t="s">
        <v>15817</v>
      </c>
      <c r="C5982" s="449" t="s">
        <v>1077</v>
      </c>
      <c r="D5982" s="450">
        <v>1.39</v>
      </c>
      <c r="E5982" s="450">
        <v>0</v>
      </c>
      <c r="F5982" s="450" t="s">
        <v>13226</v>
      </c>
    </row>
    <row r="5983" spans="1:6" ht="30" customHeight="1">
      <c r="A5983" s="447">
        <v>88831</v>
      </c>
      <c r="B5983" s="448" t="s">
        <v>15927</v>
      </c>
      <c r="C5983" s="449" t="s">
        <v>703</v>
      </c>
      <c r="D5983" s="450">
        <v>0.25</v>
      </c>
      <c r="E5983" s="450">
        <v>0</v>
      </c>
      <c r="F5983" s="450" t="s">
        <v>13224</v>
      </c>
    </row>
    <row r="5984" spans="1:6" ht="30" customHeight="1">
      <c r="A5984" s="447">
        <v>89274</v>
      </c>
      <c r="B5984" s="448" t="s">
        <v>896</v>
      </c>
      <c r="C5984" s="449" t="s">
        <v>2672</v>
      </c>
      <c r="D5984" s="450">
        <v>1.04</v>
      </c>
      <c r="E5984" s="450">
        <v>0</v>
      </c>
      <c r="F5984" s="450" t="s">
        <v>13859</v>
      </c>
    </row>
    <row r="5985" spans="1:6" ht="30" customHeight="1">
      <c r="A5985" s="447">
        <v>89275</v>
      </c>
      <c r="B5985" s="448" t="s">
        <v>897</v>
      </c>
      <c r="C5985" s="449" t="s">
        <v>2672</v>
      </c>
      <c r="D5985" s="450">
        <v>0.23</v>
      </c>
      <c r="E5985" s="450">
        <v>0</v>
      </c>
      <c r="F5985" s="450" t="s">
        <v>11313</v>
      </c>
    </row>
    <row r="5986" spans="1:6" ht="30" customHeight="1">
      <c r="A5986" s="447">
        <v>89276</v>
      </c>
      <c r="B5986" s="448" t="s">
        <v>898</v>
      </c>
      <c r="C5986" s="449" t="s">
        <v>2672</v>
      </c>
      <c r="D5986" s="450">
        <v>0.97</v>
      </c>
      <c r="E5986" s="450">
        <v>0</v>
      </c>
      <c r="F5986" s="450" t="s">
        <v>13860</v>
      </c>
    </row>
    <row r="5987" spans="1:6" ht="30" customHeight="1">
      <c r="A5987" s="447">
        <v>89278</v>
      </c>
      <c r="B5987" s="448" t="s">
        <v>1069</v>
      </c>
      <c r="C5987" s="449" t="s">
        <v>1077</v>
      </c>
      <c r="D5987" s="450">
        <v>6.7</v>
      </c>
      <c r="E5987" s="450">
        <v>0</v>
      </c>
      <c r="F5987" s="450" t="s">
        <v>15829</v>
      </c>
    </row>
    <row r="5988" spans="1:6" ht="30" customHeight="1">
      <c r="A5988" s="447">
        <v>89279</v>
      </c>
      <c r="B5988" s="448" t="s">
        <v>932</v>
      </c>
      <c r="C5988" s="449" t="s">
        <v>703</v>
      </c>
      <c r="D5988" s="450">
        <v>1.27</v>
      </c>
      <c r="E5988" s="450">
        <v>0</v>
      </c>
      <c r="F5988" s="450" t="s">
        <v>13121</v>
      </c>
    </row>
    <row r="5989" spans="1:6" ht="30" customHeight="1">
      <c r="A5989" s="447">
        <v>89221</v>
      </c>
      <c r="B5989" s="448" t="s">
        <v>590</v>
      </c>
      <c r="C5989" s="449" t="s">
        <v>2672</v>
      </c>
      <c r="D5989" s="450">
        <v>0.85</v>
      </c>
      <c r="E5989" s="450">
        <v>0</v>
      </c>
      <c r="F5989" s="450" t="s">
        <v>11568</v>
      </c>
    </row>
    <row r="5990" spans="1:6" ht="30" customHeight="1">
      <c r="A5990" s="447">
        <v>89222</v>
      </c>
      <c r="B5990" s="448" t="s">
        <v>591</v>
      </c>
      <c r="C5990" s="449" t="s">
        <v>2672</v>
      </c>
      <c r="D5990" s="450">
        <v>0.19</v>
      </c>
      <c r="E5990" s="450">
        <v>0</v>
      </c>
      <c r="F5990" s="450" t="s">
        <v>16048</v>
      </c>
    </row>
    <row r="5991" spans="1:6" ht="30" customHeight="1">
      <c r="A5991" s="447">
        <v>89223</v>
      </c>
      <c r="B5991" s="448" t="s">
        <v>592</v>
      </c>
      <c r="C5991" s="449" t="s">
        <v>2672</v>
      </c>
      <c r="D5991" s="450">
        <v>0.8</v>
      </c>
      <c r="E5991" s="450">
        <v>0</v>
      </c>
      <c r="F5991" s="450" t="s">
        <v>13031</v>
      </c>
    </row>
    <row r="5992" spans="1:6" ht="45" customHeight="1">
      <c r="A5992" s="447">
        <v>89224</v>
      </c>
      <c r="B5992" s="448" t="s">
        <v>593</v>
      </c>
      <c r="C5992" s="449" t="s">
        <v>2672</v>
      </c>
      <c r="D5992" s="450">
        <v>1.9</v>
      </c>
      <c r="E5992" s="450">
        <v>0</v>
      </c>
      <c r="F5992" s="450" t="s">
        <v>15224</v>
      </c>
    </row>
    <row r="5993" spans="1:6" ht="30" customHeight="1">
      <c r="A5993" s="447">
        <v>89225</v>
      </c>
      <c r="B5993" s="448" t="s">
        <v>1064</v>
      </c>
      <c r="C5993" s="449" t="s">
        <v>1077</v>
      </c>
      <c r="D5993" s="450">
        <v>3.74</v>
      </c>
      <c r="E5993" s="450">
        <v>0</v>
      </c>
      <c r="F5993" s="450" t="s">
        <v>15823</v>
      </c>
    </row>
    <row r="5994" spans="1:6" ht="30" customHeight="1">
      <c r="A5994" s="447">
        <v>89226</v>
      </c>
      <c r="B5994" s="448" t="s">
        <v>927</v>
      </c>
      <c r="C5994" s="449" t="s">
        <v>703</v>
      </c>
      <c r="D5994" s="450">
        <v>1.04</v>
      </c>
      <c r="E5994" s="450">
        <v>0</v>
      </c>
      <c r="F5994" s="450" t="s">
        <v>13859</v>
      </c>
    </row>
    <row r="5995" spans="1:6" ht="30" customHeight="1">
      <c r="A5995" s="447">
        <v>89277</v>
      </c>
      <c r="B5995" s="448" t="s">
        <v>899</v>
      </c>
      <c r="C5995" s="449" t="s">
        <v>2672</v>
      </c>
      <c r="D5995" s="450">
        <v>4.46</v>
      </c>
      <c r="E5995" s="450">
        <v>0</v>
      </c>
      <c r="F5995" s="450" t="s">
        <v>15603</v>
      </c>
    </row>
    <row r="5996" spans="1:6" ht="30" customHeight="1">
      <c r="A5996" s="447">
        <v>93233</v>
      </c>
      <c r="B5996" s="448" t="s">
        <v>4925</v>
      </c>
      <c r="C5996" s="449" t="s">
        <v>1077</v>
      </c>
      <c r="D5996" s="450">
        <v>3.97</v>
      </c>
      <c r="E5996" s="450">
        <v>0</v>
      </c>
      <c r="F5996" s="450" t="s">
        <v>11398</v>
      </c>
    </row>
    <row r="5997" spans="1:6" ht="30" customHeight="1">
      <c r="A5997" s="447">
        <v>93234</v>
      </c>
      <c r="B5997" s="448" t="s">
        <v>4926</v>
      </c>
      <c r="C5997" s="449" t="s">
        <v>703</v>
      </c>
      <c r="D5997" s="450">
        <v>0.31</v>
      </c>
      <c r="E5997" s="450">
        <v>0</v>
      </c>
      <c r="F5997" s="450" t="s">
        <v>14021</v>
      </c>
    </row>
    <row r="5998" spans="1:6" ht="30" customHeight="1">
      <c r="A5998" s="447">
        <v>93229</v>
      </c>
      <c r="B5998" s="448" t="s">
        <v>4927</v>
      </c>
      <c r="C5998" s="449" t="s">
        <v>2672</v>
      </c>
      <c r="D5998" s="450">
        <v>0.26</v>
      </c>
      <c r="E5998" s="450">
        <v>0</v>
      </c>
      <c r="F5998" s="450" t="s">
        <v>16014</v>
      </c>
    </row>
    <row r="5999" spans="1:6" ht="30" customHeight="1">
      <c r="A5999" s="447">
        <v>93230</v>
      </c>
      <c r="B5999" s="448" t="s">
        <v>4928</v>
      </c>
      <c r="C5999" s="449" t="s">
        <v>2672</v>
      </c>
      <c r="D5999" s="450">
        <v>0.05</v>
      </c>
      <c r="E5999" s="450">
        <v>0</v>
      </c>
      <c r="F5999" s="450" t="s">
        <v>11283</v>
      </c>
    </row>
    <row r="6000" spans="1:6" ht="30" customHeight="1">
      <c r="A6000" s="447">
        <v>93231</v>
      </c>
      <c r="B6000" s="448" t="s">
        <v>4929</v>
      </c>
      <c r="C6000" s="449" t="s">
        <v>2672</v>
      </c>
      <c r="D6000" s="450">
        <v>0.24</v>
      </c>
      <c r="E6000" s="450">
        <v>0</v>
      </c>
      <c r="F6000" s="450" t="s">
        <v>13127</v>
      </c>
    </row>
    <row r="6001" spans="1:6" ht="30" customHeight="1">
      <c r="A6001" s="447">
        <v>93232</v>
      </c>
      <c r="B6001" s="448" t="s">
        <v>4930</v>
      </c>
      <c r="C6001" s="449" t="s">
        <v>2672</v>
      </c>
      <c r="D6001" s="450">
        <v>3.42</v>
      </c>
      <c r="E6001" s="450">
        <v>0</v>
      </c>
      <c r="F6001" s="450" t="s">
        <v>11826</v>
      </c>
    </row>
    <row r="6002" spans="1:6" ht="30" customHeight="1">
      <c r="A6002" s="447">
        <v>88386</v>
      </c>
      <c r="B6002" s="448" t="s">
        <v>1987</v>
      </c>
      <c r="C6002" s="449" t="s">
        <v>1077</v>
      </c>
      <c r="D6002" s="450">
        <v>3.73</v>
      </c>
      <c r="E6002" s="450">
        <v>0</v>
      </c>
      <c r="F6002" s="450" t="s">
        <v>11303</v>
      </c>
    </row>
    <row r="6003" spans="1:6" ht="30" customHeight="1">
      <c r="A6003" s="447">
        <v>88387</v>
      </c>
      <c r="B6003" s="448" t="s">
        <v>868</v>
      </c>
      <c r="C6003" s="449" t="s">
        <v>2672</v>
      </c>
      <c r="D6003" s="450">
        <v>0.55000000000000004</v>
      </c>
      <c r="E6003" s="450">
        <v>0</v>
      </c>
      <c r="F6003" s="450" t="s">
        <v>11733</v>
      </c>
    </row>
    <row r="6004" spans="1:6" ht="30" customHeight="1">
      <c r="A6004" s="447">
        <v>88389</v>
      </c>
      <c r="B6004" s="448" t="s">
        <v>869</v>
      </c>
      <c r="C6004" s="449" t="s">
        <v>2672</v>
      </c>
      <c r="D6004" s="450">
        <v>0.12</v>
      </c>
      <c r="E6004" s="450">
        <v>0</v>
      </c>
      <c r="F6004" s="450" t="s">
        <v>11284</v>
      </c>
    </row>
    <row r="6005" spans="1:6" ht="30" customHeight="1">
      <c r="A6005" s="447">
        <v>88390</v>
      </c>
      <c r="B6005" s="448" t="s">
        <v>870</v>
      </c>
      <c r="C6005" s="449" t="s">
        <v>2672</v>
      </c>
      <c r="D6005" s="450">
        <v>0.69</v>
      </c>
      <c r="E6005" s="450">
        <v>0</v>
      </c>
      <c r="F6005" s="450" t="s">
        <v>11903</v>
      </c>
    </row>
    <row r="6006" spans="1:6" ht="30" customHeight="1">
      <c r="A6006" s="447">
        <v>88391</v>
      </c>
      <c r="B6006" s="448" t="s">
        <v>871</v>
      </c>
      <c r="C6006" s="449" t="s">
        <v>2672</v>
      </c>
      <c r="D6006" s="450">
        <v>2.37</v>
      </c>
      <c r="E6006" s="450">
        <v>0</v>
      </c>
      <c r="F6006" s="450" t="s">
        <v>16040</v>
      </c>
    </row>
    <row r="6007" spans="1:6" ht="30" customHeight="1">
      <c r="A6007" s="447">
        <v>88392</v>
      </c>
      <c r="B6007" s="448" t="s">
        <v>915</v>
      </c>
      <c r="C6007" s="449" t="s">
        <v>703</v>
      </c>
      <c r="D6007" s="450">
        <v>0.67</v>
      </c>
      <c r="E6007" s="450">
        <v>0</v>
      </c>
      <c r="F6007" s="450" t="s">
        <v>11622</v>
      </c>
    </row>
    <row r="6008" spans="1:6" ht="30" customHeight="1">
      <c r="A6008" s="447">
        <v>88393</v>
      </c>
      <c r="B6008" s="448" t="s">
        <v>1988</v>
      </c>
      <c r="C6008" s="449" t="s">
        <v>1077</v>
      </c>
      <c r="D6008" s="450">
        <v>5.19</v>
      </c>
      <c r="E6008" s="450">
        <v>0</v>
      </c>
      <c r="F6008" s="450" t="s">
        <v>12590</v>
      </c>
    </row>
    <row r="6009" spans="1:6" ht="30" customHeight="1">
      <c r="A6009" s="447">
        <v>88394</v>
      </c>
      <c r="B6009" s="448" t="s">
        <v>872</v>
      </c>
      <c r="C6009" s="449" t="s">
        <v>2672</v>
      </c>
      <c r="D6009" s="450">
        <v>0.66</v>
      </c>
      <c r="E6009" s="450">
        <v>0</v>
      </c>
      <c r="F6009" s="450" t="s">
        <v>16041</v>
      </c>
    </row>
    <row r="6010" spans="1:6" ht="30" customHeight="1">
      <c r="A6010" s="447">
        <v>88395</v>
      </c>
      <c r="B6010" s="448" t="s">
        <v>873</v>
      </c>
      <c r="C6010" s="449" t="s">
        <v>2672</v>
      </c>
      <c r="D6010" s="450">
        <v>0.14000000000000001</v>
      </c>
      <c r="E6010" s="450">
        <v>0</v>
      </c>
      <c r="F6010" s="450" t="s">
        <v>14026</v>
      </c>
    </row>
    <row r="6011" spans="1:6" ht="30" customHeight="1">
      <c r="A6011" s="447">
        <v>88396</v>
      </c>
      <c r="B6011" s="448" t="s">
        <v>874</v>
      </c>
      <c r="C6011" s="449" t="s">
        <v>2672</v>
      </c>
      <c r="D6011" s="450">
        <v>0.83</v>
      </c>
      <c r="E6011" s="450">
        <v>0</v>
      </c>
      <c r="F6011" s="450" t="s">
        <v>11299</v>
      </c>
    </row>
    <row r="6012" spans="1:6" ht="30" customHeight="1">
      <c r="A6012" s="447">
        <v>88397</v>
      </c>
      <c r="B6012" s="448" t="s">
        <v>875</v>
      </c>
      <c r="C6012" s="449" t="s">
        <v>2672</v>
      </c>
      <c r="D6012" s="450">
        <v>3.56</v>
      </c>
      <c r="E6012" s="450">
        <v>0</v>
      </c>
      <c r="F6012" s="450" t="s">
        <v>13759</v>
      </c>
    </row>
    <row r="6013" spans="1:6" ht="30" customHeight="1">
      <c r="A6013" s="447">
        <v>88398</v>
      </c>
      <c r="B6013" s="448" t="s">
        <v>916</v>
      </c>
      <c r="C6013" s="449" t="s">
        <v>703</v>
      </c>
      <c r="D6013" s="450">
        <v>0.8</v>
      </c>
      <c r="E6013" s="450">
        <v>0</v>
      </c>
      <c r="F6013" s="450" t="s">
        <v>13031</v>
      </c>
    </row>
    <row r="6014" spans="1:6" ht="30" customHeight="1">
      <c r="A6014" s="447">
        <v>88399</v>
      </c>
      <c r="B6014" s="448" t="s">
        <v>1989</v>
      </c>
      <c r="C6014" s="449" t="s">
        <v>1077</v>
      </c>
      <c r="D6014" s="450">
        <v>2.71</v>
      </c>
      <c r="E6014" s="450">
        <v>0</v>
      </c>
      <c r="F6014" s="450" t="s">
        <v>13380</v>
      </c>
    </row>
    <row r="6015" spans="1:6" ht="30" customHeight="1">
      <c r="A6015" s="447">
        <v>88400</v>
      </c>
      <c r="B6015" s="448" t="s">
        <v>876</v>
      </c>
      <c r="C6015" s="449" t="s">
        <v>2672</v>
      </c>
      <c r="D6015" s="450">
        <v>0.52</v>
      </c>
      <c r="E6015" s="450">
        <v>0</v>
      </c>
      <c r="F6015" s="450" t="s">
        <v>13743</v>
      </c>
    </row>
    <row r="6016" spans="1:6" ht="30" customHeight="1">
      <c r="A6016" s="447">
        <v>88401</v>
      </c>
      <c r="B6016" s="448" t="s">
        <v>877</v>
      </c>
      <c r="C6016" s="449" t="s">
        <v>2672</v>
      </c>
      <c r="D6016" s="450">
        <v>0.11</v>
      </c>
      <c r="E6016" s="450">
        <v>0</v>
      </c>
      <c r="F6016" s="450" t="s">
        <v>13028</v>
      </c>
    </row>
    <row r="6017" spans="1:6" ht="30" customHeight="1">
      <c r="A6017" s="447">
        <v>88402</v>
      </c>
      <c r="B6017" s="448" t="s">
        <v>878</v>
      </c>
      <c r="C6017" s="449" t="s">
        <v>2672</v>
      </c>
      <c r="D6017" s="450">
        <v>0.66</v>
      </c>
      <c r="E6017" s="450">
        <v>0</v>
      </c>
      <c r="F6017" s="450" t="s">
        <v>16041</v>
      </c>
    </row>
    <row r="6018" spans="1:6" ht="30" customHeight="1">
      <c r="A6018" s="447">
        <v>88403</v>
      </c>
      <c r="B6018" s="448" t="s">
        <v>879</v>
      </c>
      <c r="C6018" s="449" t="s">
        <v>2672</v>
      </c>
      <c r="D6018" s="450">
        <v>1.42</v>
      </c>
      <c r="E6018" s="450">
        <v>0</v>
      </c>
      <c r="F6018" s="450" t="s">
        <v>12962</v>
      </c>
    </row>
    <row r="6019" spans="1:6" ht="30" customHeight="1">
      <c r="A6019" s="447">
        <v>88404</v>
      </c>
      <c r="B6019" s="448" t="s">
        <v>917</v>
      </c>
      <c r="C6019" s="449" t="s">
        <v>703</v>
      </c>
      <c r="D6019" s="450">
        <v>0.63</v>
      </c>
      <c r="E6019" s="450">
        <v>0</v>
      </c>
      <c r="F6019" s="450" t="s">
        <v>11627</v>
      </c>
    </row>
    <row r="6020" spans="1:6" ht="45" customHeight="1">
      <c r="A6020" s="447">
        <v>90633</v>
      </c>
      <c r="B6020" s="448" t="s">
        <v>1290</v>
      </c>
      <c r="C6020" s="449" t="s">
        <v>2672</v>
      </c>
      <c r="D6020" s="450">
        <v>2.64</v>
      </c>
      <c r="E6020" s="450">
        <v>0</v>
      </c>
      <c r="F6020" s="450" t="s">
        <v>12568</v>
      </c>
    </row>
    <row r="6021" spans="1:6" ht="45" customHeight="1">
      <c r="A6021" s="447">
        <v>90634</v>
      </c>
      <c r="B6021" s="448" t="s">
        <v>1291</v>
      </c>
      <c r="C6021" s="449" t="s">
        <v>2672</v>
      </c>
      <c r="D6021" s="450">
        <v>0.59</v>
      </c>
      <c r="E6021" s="450">
        <v>0</v>
      </c>
      <c r="F6021" s="450" t="s">
        <v>13454</v>
      </c>
    </row>
    <row r="6022" spans="1:6" ht="45" customHeight="1">
      <c r="A6022" s="447">
        <v>90635</v>
      </c>
      <c r="B6022" s="448" t="s">
        <v>1292</v>
      </c>
      <c r="C6022" s="449" t="s">
        <v>2672</v>
      </c>
      <c r="D6022" s="450">
        <v>2.89</v>
      </c>
      <c r="E6022" s="450">
        <v>0</v>
      </c>
      <c r="F6022" s="450" t="s">
        <v>13456</v>
      </c>
    </row>
    <row r="6023" spans="1:6" ht="45" customHeight="1">
      <c r="A6023" s="447">
        <v>90636</v>
      </c>
      <c r="B6023" s="448" t="s">
        <v>1293</v>
      </c>
      <c r="C6023" s="449" t="s">
        <v>2672</v>
      </c>
      <c r="D6023" s="450">
        <v>4.75</v>
      </c>
      <c r="E6023" s="450">
        <v>0</v>
      </c>
      <c r="F6023" s="450" t="s">
        <v>12641</v>
      </c>
    </row>
    <row r="6024" spans="1:6" ht="45" customHeight="1">
      <c r="A6024" s="447">
        <v>90637</v>
      </c>
      <c r="B6024" s="448" t="s">
        <v>686</v>
      </c>
      <c r="C6024" s="449" t="s">
        <v>1077</v>
      </c>
      <c r="D6024" s="450">
        <v>10.87</v>
      </c>
      <c r="E6024" s="450">
        <v>0</v>
      </c>
      <c r="F6024" s="450" t="s">
        <v>15834</v>
      </c>
    </row>
    <row r="6025" spans="1:6" ht="45" customHeight="1">
      <c r="A6025" s="447">
        <v>90638</v>
      </c>
      <c r="B6025" s="448" t="s">
        <v>938</v>
      </c>
      <c r="C6025" s="449" t="s">
        <v>703</v>
      </c>
      <c r="D6025" s="450">
        <v>3.23</v>
      </c>
      <c r="E6025" s="450">
        <v>0</v>
      </c>
      <c r="F6025" s="450" t="s">
        <v>15940</v>
      </c>
    </row>
    <row r="6026" spans="1:6">
      <c r="A6026" s="442"/>
      <c r="B6026" s="446" t="s">
        <v>20</v>
      </c>
      <c r="C6026" s="444"/>
      <c r="D6026" s="445" t="s">
        <v>2587</v>
      </c>
      <c r="E6026" s="445" t="s">
        <v>2587</v>
      </c>
      <c r="F6026" s="445"/>
    </row>
    <row r="6027" spans="1:6" ht="30" customHeight="1">
      <c r="A6027" s="447">
        <v>88418</v>
      </c>
      <c r="B6027" s="448" t="s">
        <v>1990</v>
      </c>
      <c r="C6027" s="449" t="s">
        <v>1077</v>
      </c>
      <c r="D6027" s="450">
        <v>11.58</v>
      </c>
      <c r="E6027" s="450">
        <v>0</v>
      </c>
      <c r="F6027" s="450" t="s">
        <v>15816</v>
      </c>
    </row>
    <row r="6028" spans="1:6" ht="30" customHeight="1">
      <c r="A6028" s="447">
        <v>88419</v>
      </c>
      <c r="B6028" s="448" t="s">
        <v>880</v>
      </c>
      <c r="C6028" s="449" t="s">
        <v>2672</v>
      </c>
      <c r="D6028" s="450">
        <v>3.44</v>
      </c>
      <c r="E6028" s="450">
        <v>0</v>
      </c>
      <c r="F6028" s="450" t="s">
        <v>16042</v>
      </c>
    </row>
    <row r="6029" spans="1:6" ht="30" customHeight="1">
      <c r="A6029" s="447">
        <v>88422</v>
      </c>
      <c r="B6029" s="448" t="s">
        <v>881</v>
      </c>
      <c r="C6029" s="449" t="s">
        <v>2672</v>
      </c>
      <c r="D6029" s="450">
        <v>0.77</v>
      </c>
      <c r="E6029" s="450">
        <v>0</v>
      </c>
      <c r="F6029" s="450" t="s">
        <v>11357</v>
      </c>
    </row>
    <row r="6030" spans="1:6" ht="30" customHeight="1">
      <c r="A6030" s="447">
        <v>88425</v>
      </c>
      <c r="B6030" s="448" t="s">
        <v>882</v>
      </c>
      <c r="C6030" s="449" t="s">
        <v>2672</v>
      </c>
      <c r="D6030" s="450">
        <v>3.76</v>
      </c>
      <c r="E6030" s="450">
        <v>0</v>
      </c>
      <c r="F6030" s="450" t="s">
        <v>16043</v>
      </c>
    </row>
    <row r="6031" spans="1:6" ht="30" customHeight="1">
      <c r="A6031" s="447">
        <v>88427</v>
      </c>
      <c r="B6031" s="448" t="s">
        <v>883</v>
      </c>
      <c r="C6031" s="449" t="s">
        <v>2672</v>
      </c>
      <c r="D6031" s="450">
        <v>3.61</v>
      </c>
      <c r="E6031" s="450">
        <v>0</v>
      </c>
      <c r="F6031" s="450" t="s">
        <v>11892</v>
      </c>
    </row>
    <row r="6032" spans="1:6" ht="30" customHeight="1">
      <c r="A6032" s="447">
        <v>88430</v>
      </c>
      <c r="B6032" s="448" t="s">
        <v>918</v>
      </c>
      <c r="C6032" s="449" t="s">
        <v>703</v>
      </c>
      <c r="D6032" s="450">
        <v>4.21</v>
      </c>
      <c r="E6032" s="450">
        <v>0</v>
      </c>
      <c r="F6032" s="450" t="s">
        <v>15149</v>
      </c>
    </row>
    <row r="6033" spans="1:6" ht="30" customHeight="1">
      <c r="A6033" s="447">
        <v>88433</v>
      </c>
      <c r="B6033" s="448" t="s">
        <v>1594</v>
      </c>
      <c r="C6033" s="449" t="s">
        <v>1077</v>
      </c>
      <c r="D6033" s="450">
        <v>14.18</v>
      </c>
      <c r="E6033" s="450">
        <v>0</v>
      </c>
      <c r="F6033" s="450" t="s">
        <v>12657</v>
      </c>
    </row>
    <row r="6034" spans="1:6" ht="30" customHeight="1">
      <c r="A6034" s="447">
        <v>88434</v>
      </c>
      <c r="B6034" s="448" t="s">
        <v>884</v>
      </c>
      <c r="C6034" s="449" t="s">
        <v>2672</v>
      </c>
      <c r="D6034" s="450">
        <v>4.5599999999999996</v>
      </c>
      <c r="E6034" s="450">
        <v>0</v>
      </c>
      <c r="F6034" s="450" t="s">
        <v>16044</v>
      </c>
    </row>
    <row r="6035" spans="1:6" ht="30" customHeight="1">
      <c r="A6035" s="447">
        <v>88435</v>
      </c>
      <c r="B6035" s="448" t="s">
        <v>885</v>
      </c>
      <c r="C6035" s="449" t="s">
        <v>2672</v>
      </c>
      <c r="D6035" s="450">
        <v>1.02</v>
      </c>
      <c r="E6035" s="450">
        <v>0</v>
      </c>
      <c r="F6035" s="450" t="s">
        <v>12011</v>
      </c>
    </row>
    <row r="6036" spans="1:6" ht="30" customHeight="1">
      <c r="A6036" s="447">
        <v>88436</v>
      </c>
      <c r="B6036" s="448" t="s">
        <v>886</v>
      </c>
      <c r="C6036" s="449" t="s">
        <v>2672</v>
      </c>
      <c r="D6036" s="450">
        <v>4.99</v>
      </c>
      <c r="E6036" s="450">
        <v>0</v>
      </c>
      <c r="F6036" s="450" t="s">
        <v>12025</v>
      </c>
    </row>
    <row r="6037" spans="1:6" ht="30" customHeight="1">
      <c r="A6037" s="447">
        <v>88437</v>
      </c>
      <c r="B6037" s="448" t="s">
        <v>887</v>
      </c>
      <c r="C6037" s="449" t="s">
        <v>2672</v>
      </c>
      <c r="D6037" s="450">
        <v>3.61</v>
      </c>
      <c r="E6037" s="450">
        <v>0</v>
      </c>
      <c r="F6037" s="450" t="s">
        <v>11892</v>
      </c>
    </row>
    <row r="6038" spans="1:6" ht="30" customHeight="1">
      <c r="A6038" s="447">
        <v>88438</v>
      </c>
      <c r="B6038" s="448" t="s">
        <v>919</v>
      </c>
      <c r="C6038" s="449" t="s">
        <v>703</v>
      </c>
      <c r="D6038" s="450">
        <v>5.58</v>
      </c>
      <c r="E6038" s="450">
        <v>0</v>
      </c>
      <c r="F6038" s="450" t="s">
        <v>11906</v>
      </c>
    </row>
    <row r="6039" spans="1:6" ht="45" customHeight="1">
      <c r="A6039" s="447">
        <v>90664</v>
      </c>
      <c r="B6039" s="448" t="s">
        <v>738</v>
      </c>
      <c r="C6039" s="449" t="s">
        <v>2672</v>
      </c>
      <c r="D6039" s="450">
        <v>3.13</v>
      </c>
      <c r="E6039" s="450">
        <v>0</v>
      </c>
      <c r="F6039" s="450" t="s">
        <v>14303</v>
      </c>
    </row>
    <row r="6040" spans="1:6" ht="45" customHeight="1">
      <c r="A6040" s="447">
        <v>90665</v>
      </c>
      <c r="B6040" s="448" t="s">
        <v>739</v>
      </c>
      <c r="C6040" s="449" t="s">
        <v>2672</v>
      </c>
      <c r="D6040" s="450">
        <v>0.69</v>
      </c>
      <c r="E6040" s="450">
        <v>0</v>
      </c>
      <c r="F6040" s="450" t="s">
        <v>11903</v>
      </c>
    </row>
    <row r="6041" spans="1:6" ht="45" customHeight="1">
      <c r="A6041" s="447">
        <v>90666</v>
      </c>
      <c r="B6041" s="448" t="s">
        <v>740</v>
      </c>
      <c r="C6041" s="449" t="s">
        <v>2672</v>
      </c>
      <c r="D6041" s="450">
        <v>3.42</v>
      </c>
      <c r="E6041" s="450">
        <v>0</v>
      </c>
      <c r="F6041" s="450" t="s">
        <v>11826</v>
      </c>
    </row>
    <row r="6042" spans="1:6" ht="45" customHeight="1">
      <c r="A6042" s="447">
        <v>90667</v>
      </c>
      <c r="B6042" s="448" t="s">
        <v>741</v>
      </c>
      <c r="C6042" s="449" t="s">
        <v>2672</v>
      </c>
      <c r="D6042" s="450">
        <v>8.82</v>
      </c>
      <c r="E6042" s="450">
        <v>0</v>
      </c>
      <c r="F6042" s="450" t="s">
        <v>11959</v>
      </c>
    </row>
    <row r="6043" spans="1:6" ht="45" customHeight="1">
      <c r="A6043" s="447">
        <v>90668</v>
      </c>
      <c r="B6043" s="448" t="s">
        <v>691</v>
      </c>
      <c r="C6043" s="449" t="s">
        <v>1077</v>
      </c>
      <c r="D6043" s="450">
        <v>16.059999999999999</v>
      </c>
      <c r="E6043" s="450">
        <v>0</v>
      </c>
      <c r="F6043" s="450" t="s">
        <v>15836</v>
      </c>
    </row>
    <row r="6044" spans="1:6" ht="45" customHeight="1">
      <c r="A6044" s="447">
        <v>90669</v>
      </c>
      <c r="B6044" s="448" t="s">
        <v>943</v>
      </c>
      <c r="C6044" s="449" t="s">
        <v>703</v>
      </c>
      <c r="D6044" s="450">
        <v>3.82</v>
      </c>
      <c r="E6044" s="450">
        <v>0</v>
      </c>
      <c r="F6044" s="450" t="s">
        <v>15941</v>
      </c>
    </row>
    <row r="6045" spans="1:6" ht="45" customHeight="1">
      <c r="A6045" s="447">
        <v>91069</v>
      </c>
      <c r="B6045" s="448" t="s">
        <v>4504</v>
      </c>
      <c r="C6045" s="449" t="s">
        <v>2573</v>
      </c>
      <c r="D6045" s="450">
        <v>61.97</v>
      </c>
      <c r="E6045" s="450">
        <v>16.579999999999998</v>
      </c>
      <c r="F6045" s="450" t="s">
        <v>16392</v>
      </c>
    </row>
    <row r="6046" spans="1:6" ht="45" customHeight="1">
      <c r="A6046" s="447">
        <v>91070</v>
      </c>
      <c r="B6046" s="448" t="s">
        <v>4505</v>
      </c>
      <c r="C6046" s="449" t="s">
        <v>2573</v>
      </c>
      <c r="D6046" s="450">
        <v>68.73</v>
      </c>
      <c r="E6046" s="450">
        <v>17.579999999999998</v>
      </c>
      <c r="F6046" s="450" t="s">
        <v>16393</v>
      </c>
    </row>
    <row r="6047" spans="1:6" ht="45" customHeight="1">
      <c r="A6047" s="447">
        <v>91071</v>
      </c>
      <c r="B6047" s="448" t="s">
        <v>4506</v>
      </c>
      <c r="C6047" s="449" t="s">
        <v>2573</v>
      </c>
      <c r="D6047" s="450">
        <v>73.27000000000001</v>
      </c>
      <c r="E6047" s="450">
        <v>39.49</v>
      </c>
      <c r="F6047" s="450" t="s">
        <v>16394</v>
      </c>
    </row>
    <row r="6048" spans="1:6" ht="45" customHeight="1">
      <c r="A6048" s="447">
        <v>91072</v>
      </c>
      <c r="B6048" s="448" t="s">
        <v>4507</v>
      </c>
      <c r="C6048" s="449" t="s">
        <v>2573</v>
      </c>
      <c r="D6048" s="450">
        <v>80.02000000000001</v>
      </c>
      <c r="E6048" s="450">
        <v>40.520000000000003</v>
      </c>
      <c r="F6048" s="450" t="s">
        <v>16395</v>
      </c>
    </row>
    <row r="6049" spans="1:6" ht="45" customHeight="1">
      <c r="A6049" s="447">
        <v>91073</v>
      </c>
      <c r="B6049" s="448" t="s">
        <v>4508</v>
      </c>
      <c r="C6049" s="449" t="s">
        <v>2573</v>
      </c>
      <c r="D6049" s="450">
        <v>65.69</v>
      </c>
      <c r="E6049" s="450">
        <v>25.33</v>
      </c>
      <c r="F6049" s="450" t="s">
        <v>16396</v>
      </c>
    </row>
    <row r="6050" spans="1:6" ht="45" customHeight="1">
      <c r="A6050" s="447">
        <v>91074</v>
      </c>
      <c r="B6050" s="448" t="s">
        <v>4509</v>
      </c>
      <c r="C6050" s="449" t="s">
        <v>2573</v>
      </c>
      <c r="D6050" s="450">
        <v>72.919999999999987</v>
      </c>
      <c r="E6050" s="450">
        <v>27.15</v>
      </c>
      <c r="F6050" s="450" t="s">
        <v>13483</v>
      </c>
    </row>
    <row r="6051" spans="1:6" ht="45" customHeight="1">
      <c r="A6051" s="447">
        <v>91075</v>
      </c>
      <c r="B6051" s="448" t="s">
        <v>4510</v>
      </c>
      <c r="C6051" s="449" t="s">
        <v>2573</v>
      </c>
      <c r="D6051" s="450">
        <v>77.010000000000005</v>
      </c>
      <c r="E6051" s="450">
        <v>50.78</v>
      </c>
      <c r="F6051" s="450" t="s">
        <v>16397</v>
      </c>
    </row>
    <row r="6052" spans="1:6" ht="45" customHeight="1">
      <c r="A6052" s="447">
        <v>91076</v>
      </c>
      <c r="B6052" s="448" t="s">
        <v>4511</v>
      </c>
      <c r="C6052" s="449" t="s">
        <v>2573</v>
      </c>
      <c r="D6052" s="450">
        <v>84.139999999999986</v>
      </c>
      <c r="E6052" s="450">
        <v>52.75</v>
      </c>
      <c r="F6052" s="450" t="s">
        <v>16398</v>
      </c>
    </row>
    <row r="6053" spans="1:6" ht="45" customHeight="1">
      <c r="A6053" s="447">
        <v>91077</v>
      </c>
      <c r="B6053" s="448" t="s">
        <v>4512</v>
      </c>
      <c r="C6053" s="449" t="s">
        <v>2573</v>
      </c>
      <c r="D6053" s="450">
        <v>97.47999999999999</v>
      </c>
      <c r="E6053" s="450">
        <v>11.4</v>
      </c>
      <c r="F6053" s="450" t="s">
        <v>16399</v>
      </c>
    </row>
    <row r="6054" spans="1:6" ht="45" customHeight="1">
      <c r="A6054" s="447">
        <v>91078</v>
      </c>
      <c r="B6054" s="448" t="s">
        <v>5520</v>
      </c>
      <c r="C6054" s="449" t="s">
        <v>2573</v>
      </c>
      <c r="D6054" s="450">
        <v>115.99000000000001</v>
      </c>
      <c r="E6054" s="450">
        <v>12.29</v>
      </c>
      <c r="F6054" s="450" t="s">
        <v>13186</v>
      </c>
    </row>
    <row r="6055" spans="1:6" ht="45" customHeight="1">
      <c r="A6055" s="447">
        <v>91079</v>
      </c>
      <c r="B6055" s="448" t="s">
        <v>5521</v>
      </c>
      <c r="C6055" s="449" t="s">
        <v>2573</v>
      </c>
      <c r="D6055" s="450">
        <v>99.15</v>
      </c>
      <c r="E6055" s="450">
        <v>14.63</v>
      </c>
      <c r="F6055" s="450" t="s">
        <v>15188</v>
      </c>
    </row>
    <row r="6056" spans="1:6" ht="45" customHeight="1">
      <c r="A6056" s="447">
        <v>91080</v>
      </c>
      <c r="B6056" s="448" t="s">
        <v>5522</v>
      </c>
      <c r="C6056" s="449" t="s">
        <v>2573</v>
      </c>
      <c r="D6056" s="450">
        <v>117.52</v>
      </c>
      <c r="E6056" s="450">
        <v>15.49</v>
      </c>
      <c r="F6056" s="450" t="s">
        <v>16400</v>
      </c>
    </row>
    <row r="6057" spans="1:6" ht="45" customHeight="1">
      <c r="A6057" s="447">
        <v>91081</v>
      </c>
      <c r="B6057" s="448" t="s">
        <v>5523</v>
      </c>
      <c r="C6057" s="449" t="s">
        <v>2573</v>
      </c>
      <c r="D6057" s="450">
        <v>101.89</v>
      </c>
      <c r="E6057" s="450">
        <v>20.76</v>
      </c>
      <c r="F6057" s="450" t="s">
        <v>16401</v>
      </c>
    </row>
    <row r="6058" spans="1:6" ht="45" customHeight="1">
      <c r="A6058" s="447">
        <v>91082</v>
      </c>
      <c r="B6058" s="448" t="s">
        <v>5524</v>
      </c>
      <c r="C6058" s="449" t="s">
        <v>2573</v>
      </c>
      <c r="D6058" s="450">
        <v>120.73999999999998</v>
      </c>
      <c r="E6058" s="450">
        <v>22.4</v>
      </c>
      <c r="F6058" s="450" t="s">
        <v>16402</v>
      </c>
    </row>
    <row r="6059" spans="1:6" ht="45" customHeight="1">
      <c r="A6059" s="447">
        <v>91083</v>
      </c>
      <c r="B6059" s="448" t="s">
        <v>5525</v>
      </c>
      <c r="C6059" s="449" t="s">
        <v>2573</v>
      </c>
      <c r="D6059" s="450">
        <v>104.53999999999999</v>
      </c>
      <c r="E6059" s="450">
        <v>26.81</v>
      </c>
      <c r="F6059" s="450" t="s">
        <v>16403</v>
      </c>
    </row>
    <row r="6060" spans="1:6" ht="45" customHeight="1">
      <c r="A6060" s="447">
        <v>91084</v>
      </c>
      <c r="B6060" s="448" t="s">
        <v>5526</v>
      </c>
      <c r="C6060" s="449" t="s">
        <v>2573</v>
      </c>
      <c r="D6060" s="450">
        <v>123.22999999999999</v>
      </c>
      <c r="E6060" s="450">
        <v>28.41</v>
      </c>
      <c r="F6060" s="450" t="s">
        <v>16404</v>
      </c>
    </row>
    <row r="6061" spans="1:6" ht="45" customHeight="1">
      <c r="A6061" s="447">
        <v>91086</v>
      </c>
      <c r="B6061" s="448" t="s">
        <v>5527</v>
      </c>
      <c r="C6061" s="449" t="s">
        <v>2573</v>
      </c>
      <c r="D6061" s="450">
        <v>65.13</v>
      </c>
      <c r="E6061" s="450">
        <v>22.32</v>
      </c>
      <c r="F6061" s="450" t="s">
        <v>16405</v>
      </c>
    </row>
    <row r="6062" spans="1:6" ht="45" customHeight="1">
      <c r="A6062" s="447">
        <v>91087</v>
      </c>
      <c r="B6062" s="448" t="s">
        <v>5528</v>
      </c>
      <c r="C6062" s="449" t="s">
        <v>2573</v>
      </c>
      <c r="D6062" s="450">
        <v>72.03</v>
      </c>
      <c r="E6062" s="450">
        <v>23.47</v>
      </c>
      <c r="F6062" s="450" t="s">
        <v>16406</v>
      </c>
    </row>
    <row r="6063" spans="1:6" ht="45" customHeight="1">
      <c r="A6063" s="447">
        <v>91088</v>
      </c>
      <c r="B6063" s="448" t="s">
        <v>5529</v>
      </c>
      <c r="C6063" s="449" t="s">
        <v>2573</v>
      </c>
      <c r="D6063" s="450">
        <v>76.7</v>
      </c>
      <c r="E6063" s="450">
        <v>46.25</v>
      </c>
      <c r="F6063" s="450" t="s">
        <v>16407</v>
      </c>
    </row>
    <row r="6064" spans="1:6" ht="45" customHeight="1">
      <c r="A6064" s="447">
        <v>91089</v>
      </c>
      <c r="B6064" s="448" t="s">
        <v>5530</v>
      </c>
      <c r="C6064" s="449" t="s">
        <v>2573</v>
      </c>
      <c r="D6064" s="450">
        <v>83.57</v>
      </c>
      <c r="E6064" s="450">
        <v>47.53</v>
      </c>
      <c r="F6064" s="450" t="s">
        <v>16408</v>
      </c>
    </row>
    <row r="6065" spans="1:6" ht="45" customHeight="1">
      <c r="A6065" s="447">
        <v>91090</v>
      </c>
      <c r="B6065" s="448" t="s">
        <v>5531</v>
      </c>
      <c r="C6065" s="449" t="s">
        <v>2573</v>
      </c>
      <c r="D6065" s="450">
        <v>68.11</v>
      </c>
      <c r="E6065" s="450">
        <v>30.26</v>
      </c>
      <c r="F6065" s="450" t="s">
        <v>16409</v>
      </c>
    </row>
    <row r="6066" spans="1:6" ht="45" customHeight="1">
      <c r="A6066" s="447">
        <v>91091</v>
      </c>
      <c r="B6066" s="448" t="s">
        <v>5532</v>
      </c>
      <c r="C6066" s="449" t="s">
        <v>2573</v>
      </c>
      <c r="D6066" s="450">
        <v>75.52000000000001</v>
      </c>
      <c r="E6066" s="450">
        <v>32.32</v>
      </c>
      <c r="F6066" s="450" t="s">
        <v>16410</v>
      </c>
    </row>
    <row r="6067" spans="1:6" ht="45" customHeight="1">
      <c r="A6067" s="447">
        <v>91092</v>
      </c>
      <c r="B6067" s="448" t="s">
        <v>5533</v>
      </c>
      <c r="C6067" s="449" t="s">
        <v>2573</v>
      </c>
      <c r="D6067" s="450">
        <v>79.540000000000006</v>
      </c>
      <c r="E6067" s="450">
        <v>56.45</v>
      </c>
      <c r="F6067" s="450" t="s">
        <v>16411</v>
      </c>
    </row>
    <row r="6068" spans="1:6" ht="45" customHeight="1">
      <c r="A6068" s="447">
        <v>91093</v>
      </c>
      <c r="B6068" s="448" t="s">
        <v>5534</v>
      </c>
      <c r="C6068" s="449" t="s">
        <v>2573</v>
      </c>
      <c r="D6068" s="450">
        <v>87</v>
      </c>
      <c r="E6068" s="450">
        <v>58.78</v>
      </c>
      <c r="F6068" s="450" t="s">
        <v>16412</v>
      </c>
    </row>
    <row r="6069" spans="1:6" ht="45" customHeight="1">
      <c r="A6069" s="447">
        <v>91094</v>
      </c>
      <c r="B6069" s="448" t="s">
        <v>5535</v>
      </c>
      <c r="C6069" s="449" t="s">
        <v>2573</v>
      </c>
      <c r="D6069" s="450">
        <v>99.04</v>
      </c>
      <c r="E6069" s="450">
        <v>15.3</v>
      </c>
      <c r="F6069" s="450" t="s">
        <v>16413</v>
      </c>
    </row>
    <row r="6070" spans="1:6" ht="45" customHeight="1">
      <c r="A6070" s="447">
        <v>91095</v>
      </c>
      <c r="B6070" s="448" t="s">
        <v>5536</v>
      </c>
      <c r="C6070" s="449" t="s">
        <v>2573</v>
      </c>
      <c r="D6070" s="450">
        <v>117.70000000000002</v>
      </c>
      <c r="E6070" s="450">
        <v>16.32</v>
      </c>
      <c r="F6070" s="450" t="s">
        <v>16414</v>
      </c>
    </row>
    <row r="6071" spans="1:6" ht="45" customHeight="1">
      <c r="A6071" s="447">
        <v>91096</v>
      </c>
      <c r="B6071" s="448" t="s">
        <v>5537</v>
      </c>
      <c r="C6071" s="449" t="s">
        <v>2573</v>
      </c>
      <c r="D6071" s="450">
        <v>99.72999999999999</v>
      </c>
      <c r="E6071" s="450">
        <v>17.09</v>
      </c>
      <c r="F6071" s="450" t="s">
        <v>12916</v>
      </c>
    </row>
    <row r="6072" spans="1:6" ht="45" customHeight="1">
      <c r="A6072" s="447">
        <v>91097</v>
      </c>
      <c r="B6072" s="448" t="s">
        <v>5538</v>
      </c>
      <c r="C6072" s="449" t="s">
        <v>2573</v>
      </c>
      <c r="D6072" s="450">
        <v>118.28999999999999</v>
      </c>
      <c r="E6072" s="450">
        <v>18.09</v>
      </c>
      <c r="F6072" s="450" t="s">
        <v>16415</v>
      </c>
    </row>
    <row r="6073" spans="1:6" ht="45" customHeight="1">
      <c r="A6073" s="447">
        <v>91098</v>
      </c>
      <c r="B6073" s="448" t="s">
        <v>5539</v>
      </c>
      <c r="C6073" s="449" t="s">
        <v>2573</v>
      </c>
      <c r="D6073" s="450">
        <v>103.2</v>
      </c>
      <c r="E6073" s="450">
        <v>24.83</v>
      </c>
      <c r="F6073" s="450" t="s">
        <v>16416</v>
      </c>
    </row>
    <row r="6074" spans="1:6" ht="45" customHeight="1">
      <c r="A6074" s="447">
        <v>91099</v>
      </c>
      <c r="B6074" s="448" t="s">
        <v>5540</v>
      </c>
      <c r="C6074" s="449" t="s">
        <v>2573</v>
      </c>
      <c r="D6074" s="450">
        <v>122.27000000000001</v>
      </c>
      <c r="E6074" s="450">
        <v>26.66</v>
      </c>
      <c r="F6074" s="450" t="s">
        <v>16417</v>
      </c>
    </row>
    <row r="6075" spans="1:6" ht="45" customHeight="1">
      <c r="A6075" s="447">
        <v>91100</v>
      </c>
      <c r="B6075" s="448" t="s">
        <v>5541</v>
      </c>
      <c r="C6075" s="449" t="s">
        <v>2573</v>
      </c>
      <c r="D6075" s="450">
        <v>105.17000000000002</v>
      </c>
      <c r="E6075" s="450">
        <v>29.79</v>
      </c>
      <c r="F6075" s="450" t="s">
        <v>16418</v>
      </c>
    </row>
    <row r="6076" spans="1:6" ht="45" customHeight="1">
      <c r="A6076" s="447">
        <v>91101</v>
      </c>
      <c r="B6076" s="448" t="s">
        <v>5542</v>
      </c>
      <c r="C6076" s="449" t="s">
        <v>2573</v>
      </c>
      <c r="D6076" s="450">
        <v>124.13999999999999</v>
      </c>
      <c r="E6076" s="450">
        <v>31.65</v>
      </c>
      <c r="F6076" s="450" t="s">
        <v>16419</v>
      </c>
    </row>
    <row r="6077" spans="1:6">
      <c r="A6077" s="442"/>
      <c r="B6077" s="446" t="s">
        <v>2991</v>
      </c>
      <c r="C6077" s="444"/>
      <c r="D6077" s="445" t="s">
        <v>2587</v>
      </c>
      <c r="E6077" s="445" t="s">
        <v>2587</v>
      </c>
      <c r="F6077" s="445"/>
    </row>
    <row r="6078" spans="1:6" ht="30" customHeight="1">
      <c r="A6078" s="447">
        <v>90582</v>
      </c>
      <c r="B6078" s="448" t="s">
        <v>628</v>
      </c>
      <c r="C6078" s="449" t="s">
        <v>2672</v>
      </c>
      <c r="D6078" s="450">
        <v>0.25</v>
      </c>
      <c r="E6078" s="450">
        <v>0</v>
      </c>
      <c r="F6078" s="450" t="s">
        <v>13224</v>
      </c>
    </row>
    <row r="6079" spans="1:6" ht="30" customHeight="1">
      <c r="A6079" s="447">
        <v>90583</v>
      </c>
      <c r="B6079" s="448" t="s">
        <v>629</v>
      </c>
      <c r="C6079" s="449" t="s">
        <v>2672</v>
      </c>
      <c r="D6079" s="450">
        <v>0.05</v>
      </c>
      <c r="E6079" s="450">
        <v>0</v>
      </c>
      <c r="F6079" s="450" t="s">
        <v>11283</v>
      </c>
    </row>
    <row r="6080" spans="1:6" ht="30" customHeight="1">
      <c r="A6080" s="447">
        <v>90584</v>
      </c>
      <c r="B6080" s="448" t="s">
        <v>630</v>
      </c>
      <c r="C6080" s="449" t="s">
        <v>2672</v>
      </c>
      <c r="D6080" s="450">
        <v>0.19</v>
      </c>
      <c r="E6080" s="450">
        <v>0</v>
      </c>
      <c r="F6080" s="450" t="s">
        <v>16048</v>
      </c>
    </row>
    <row r="6081" spans="1:6" ht="30" customHeight="1">
      <c r="A6081" s="447">
        <v>90585</v>
      </c>
      <c r="B6081" s="448" t="s">
        <v>631</v>
      </c>
      <c r="C6081" s="449" t="s">
        <v>2672</v>
      </c>
      <c r="D6081" s="450">
        <v>0.95</v>
      </c>
      <c r="E6081" s="450">
        <v>0</v>
      </c>
      <c r="F6081" s="450" t="s">
        <v>11489</v>
      </c>
    </row>
    <row r="6082" spans="1:6" ht="30" customHeight="1">
      <c r="A6082" s="447">
        <v>90586</v>
      </c>
      <c r="B6082" s="448" t="s">
        <v>683</v>
      </c>
      <c r="C6082" s="449" t="s">
        <v>1077</v>
      </c>
      <c r="D6082" s="450">
        <v>1.44</v>
      </c>
      <c r="E6082" s="450">
        <v>0</v>
      </c>
      <c r="F6082" s="450" t="s">
        <v>11289</v>
      </c>
    </row>
    <row r="6083" spans="1:6" ht="30" customHeight="1">
      <c r="A6083" s="447">
        <v>90587</v>
      </c>
      <c r="B6083" s="448" t="s">
        <v>935</v>
      </c>
      <c r="C6083" s="449" t="s">
        <v>703</v>
      </c>
      <c r="D6083" s="450">
        <v>0.3</v>
      </c>
      <c r="E6083" s="450">
        <v>0</v>
      </c>
      <c r="F6083" s="450" t="s">
        <v>11730</v>
      </c>
    </row>
    <row r="6084" spans="1:6">
      <c r="A6084" s="442"/>
      <c r="B6084" s="446" t="s">
        <v>4491</v>
      </c>
      <c r="C6084" s="444"/>
      <c r="D6084" s="445" t="s">
        <v>2587</v>
      </c>
      <c r="E6084" s="445" t="s">
        <v>2587</v>
      </c>
      <c r="F6084" s="445"/>
    </row>
    <row r="6085" spans="1:6" ht="30" customHeight="1">
      <c r="A6085" s="447">
        <v>91692</v>
      </c>
      <c r="B6085" s="448" t="s">
        <v>4492</v>
      </c>
      <c r="C6085" s="449" t="s">
        <v>1077</v>
      </c>
      <c r="D6085" s="450">
        <v>7.3999999999999986</v>
      </c>
      <c r="E6085" s="450">
        <v>16.28</v>
      </c>
      <c r="F6085" s="450" t="s">
        <v>15851</v>
      </c>
    </row>
    <row r="6086" spans="1:6" ht="30" customHeight="1">
      <c r="A6086" s="447">
        <v>91693</v>
      </c>
      <c r="B6086" s="448" t="s">
        <v>4493</v>
      </c>
      <c r="C6086" s="449" t="s">
        <v>703</v>
      </c>
      <c r="D6086" s="450">
        <v>4.9499999999999993</v>
      </c>
      <c r="E6086" s="450">
        <v>16.28</v>
      </c>
      <c r="F6086" s="450" t="s">
        <v>15075</v>
      </c>
    </row>
    <row r="6087" spans="1:6" ht="30" customHeight="1">
      <c r="A6087" s="447">
        <v>91688</v>
      </c>
      <c r="B6087" s="448" t="s">
        <v>4494</v>
      </c>
      <c r="C6087" s="449" t="s">
        <v>2672</v>
      </c>
      <c r="D6087" s="450">
        <v>7.0000000000000007E-2</v>
      </c>
      <c r="E6087" s="450">
        <v>0</v>
      </c>
      <c r="F6087" s="450" t="s">
        <v>14024</v>
      </c>
    </row>
    <row r="6088" spans="1:6" ht="30" customHeight="1">
      <c r="A6088" s="447">
        <v>91689</v>
      </c>
      <c r="B6088" s="448" t="s">
        <v>4495</v>
      </c>
      <c r="C6088" s="449" t="s">
        <v>2672</v>
      </c>
      <c r="D6088" s="450">
        <v>0.01</v>
      </c>
      <c r="E6088" s="450">
        <v>0</v>
      </c>
      <c r="F6088" s="450" t="s">
        <v>16132</v>
      </c>
    </row>
    <row r="6089" spans="1:6" ht="30" customHeight="1">
      <c r="A6089" s="447">
        <v>91690</v>
      </c>
      <c r="B6089" s="448" t="s">
        <v>4496</v>
      </c>
      <c r="C6089" s="449" t="s">
        <v>2672</v>
      </c>
      <c r="D6089" s="450">
        <v>0.05</v>
      </c>
      <c r="E6089" s="450">
        <v>0</v>
      </c>
      <c r="F6089" s="450" t="s">
        <v>11283</v>
      </c>
    </row>
    <row r="6090" spans="1:6" ht="30" customHeight="1">
      <c r="A6090" s="447">
        <v>91691</v>
      </c>
      <c r="B6090" s="448" t="s">
        <v>4497</v>
      </c>
      <c r="C6090" s="449" t="s">
        <v>2672</v>
      </c>
      <c r="D6090" s="450">
        <v>2.4</v>
      </c>
      <c r="E6090" s="450">
        <v>0</v>
      </c>
      <c r="F6090" s="450" t="s">
        <v>16133</v>
      </c>
    </row>
    <row r="6091" spans="1:6">
      <c r="A6091" s="442"/>
      <c r="B6091" s="446" t="s">
        <v>21</v>
      </c>
      <c r="C6091" s="444"/>
      <c r="D6091" s="445" t="s">
        <v>2587</v>
      </c>
      <c r="E6091" s="445" t="s">
        <v>2587</v>
      </c>
      <c r="F6091" s="445"/>
    </row>
    <row r="6092" spans="1:6">
      <c r="A6092" s="442"/>
      <c r="B6092" s="446" t="s">
        <v>1226</v>
      </c>
      <c r="C6092" s="444"/>
      <c r="D6092" s="445" t="s">
        <v>2587</v>
      </c>
      <c r="E6092" s="445" t="s">
        <v>2587</v>
      </c>
      <c r="F6092" s="445"/>
    </row>
    <row r="6093" spans="1:6">
      <c r="A6093" s="442"/>
      <c r="B6093" s="446" t="s">
        <v>4931</v>
      </c>
      <c r="C6093" s="444"/>
      <c r="D6093" s="445" t="s">
        <v>2587</v>
      </c>
      <c r="E6093" s="445" t="s">
        <v>2587</v>
      </c>
      <c r="F6093" s="445"/>
    </row>
    <row r="6094" spans="1:6" ht="30" customHeight="1">
      <c r="A6094" s="447">
        <v>93281</v>
      </c>
      <c r="B6094" s="448" t="s">
        <v>4932</v>
      </c>
      <c r="C6094" s="449" t="s">
        <v>1077</v>
      </c>
      <c r="D6094" s="450">
        <v>6.0399999999999991</v>
      </c>
      <c r="E6094" s="450">
        <v>15.25</v>
      </c>
      <c r="F6094" s="450" t="s">
        <v>15858</v>
      </c>
    </row>
    <row r="6095" spans="1:6" ht="30" customHeight="1">
      <c r="A6095" s="447">
        <v>93282</v>
      </c>
      <c r="B6095" s="448" t="s">
        <v>4933</v>
      </c>
      <c r="C6095" s="449" t="s">
        <v>703</v>
      </c>
      <c r="D6095" s="450">
        <v>5.1999999999999993</v>
      </c>
      <c r="E6095" s="450">
        <v>15.25</v>
      </c>
      <c r="F6095" s="450" t="s">
        <v>15960</v>
      </c>
    </row>
    <row r="6096" spans="1:6" ht="30" customHeight="1">
      <c r="A6096" s="447">
        <v>93277</v>
      </c>
      <c r="B6096" s="448" t="s">
        <v>4934</v>
      </c>
      <c r="C6096" s="449" t="s">
        <v>2672</v>
      </c>
      <c r="D6096" s="450">
        <v>0.27</v>
      </c>
      <c r="E6096" s="450">
        <v>0</v>
      </c>
      <c r="F6096" s="450" t="s">
        <v>16039</v>
      </c>
    </row>
    <row r="6097" spans="1:6" ht="30" customHeight="1">
      <c r="A6097" s="447">
        <v>93278</v>
      </c>
      <c r="B6097" s="448" t="s">
        <v>4935</v>
      </c>
      <c r="C6097" s="449" t="s">
        <v>2672</v>
      </c>
      <c r="D6097" s="450">
        <v>0.06</v>
      </c>
      <c r="E6097" s="450">
        <v>0</v>
      </c>
      <c r="F6097" s="450" t="s">
        <v>11822</v>
      </c>
    </row>
    <row r="6098" spans="1:6" ht="30" customHeight="1">
      <c r="A6098" s="447">
        <v>93279</v>
      </c>
      <c r="B6098" s="448" t="s">
        <v>4936</v>
      </c>
      <c r="C6098" s="449" t="s">
        <v>2672</v>
      </c>
      <c r="D6098" s="450">
        <v>0.25</v>
      </c>
      <c r="E6098" s="450">
        <v>0</v>
      </c>
      <c r="F6098" s="450" t="s">
        <v>13224</v>
      </c>
    </row>
    <row r="6099" spans="1:6" ht="30" customHeight="1">
      <c r="A6099" s="447">
        <v>93280</v>
      </c>
      <c r="B6099" s="448" t="s">
        <v>4937</v>
      </c>
      <c r="C6099" s="449" t="s">
        <v>2672</v>
      </c>
      <c r="D6099" s="450">
        <v>0.59</v>
      </c>
      <c r="E6099" s="450">
        <v>0</v>
      </c>
      <c r="F6099" s="450" t="s">
        <v>13454</v>
      </c>
    </row>
    <row r="6100" spans="1:6" ht="30" customHeight="1">
      <c r="A6100" s="447">
        <v>93272</v>
      </c>
      <c r="B6100" s="448" t="s">
        <v>4938</v>
      </c>
      <c r="C6100" s="449" t="s">
        <v>1077</v>
      </c>
      <c r="D6100" s="450">
        <v>65.099999999999994</v>
      </c>
      <c r="E6100" s="450">
        <v>37.65</v>
      </c>
      <c r="F6100" s="450" t="s">
        <v>15857</v>
      </c>
    </row>
    <row r="6101" spans="1:6" ht="30" customHeight="1">
      <c r="A6101" s="447">
        <v>95212</v>
      </c>
      <c r="B6101" s="448" t="s">
        <v>4939</v>
      </c>
      <c r="C6101" s="449" t="s">
        <v>1077</v>
      </c>
      <c r="D6101" s="450">
        <v>72.169999999999987</v>
      </c>
      <c r="E6101" s="450">
        <v>37.65</v>
      </c>
      <c r="F6101" s="450" t="s">
        <v>15869</v>
      </c>
    </row>
    <row r="6102" spans="1:6" ht="30" customHeight="1">
      <c r="A6102" s="447">
        <v>93274</v>
      </c>
      <c r="B6102" s="448" t="s">
        <v>4940</v>
      </c>
      <c r="C6102" s="449" t="s">
        <v>703</v>
      </c>
      <c r="D6102" s="450">
        <v>32.940000000000005</v>
      </c>
      <c r="E6102" s="450">
        <v>37.65</v>
      </c>
      <c r="F6102" s="450" t="s">
        <v>15959</v>
      </c>
    </row>
    <row r="6103" spans="1:6" ht="30" customHeight="1">
      <c r="A6103" s="447">
        <v>95213</v>
      </c>
      <c r="B6103" s="448" t="s">
        <v>4941</v>
      </c>
      <c r="C6103" s="449" t="s">
        <v>703</v>
      </c>
      <c r="D6103" s="450">
        <v>36.669999999999995</v>
      </c>
      <c r="E6103" s="450">
        <v>37.65</v>
      </c>
      <c r="F6103" s="450" t="s">
        <v>12603</v>
      </c>
    </row>
    <row r="6104" spans="1:6" ht="30" customHeight="1">
      <c r="A6104" s="447">
        <v>93267</v>
      </c>
      <c r="B6104" s="448" t="s">
        <v>4942</v>
      </c>
      <c r="C6104" s="449" t="s">
        <v>2672</v>
      </c>
      <c r="D6104" s="450">
        <v>22.92</v>
      </c>
      <c r="E6104" s="450">
        <v>0</v>
      </c>
      <c r="F6104" s="450" t="s">
        <v>11940</v>
      </c>
    </row>
    <row r="6105" spans="1:6" ht="30" customHeight="1">
      <c r="A6105" s="447">
        <v>93269</v>
      </c>
      <c r="B6105" s="448" t="s">
        <v>4943</v>
      </c>
      <c r="C6105" s="449" t="s">
        <v>2672</v>
      </c>
      <c r="D6105" s="450">
        <v>5.15</v>
      </c>
      <c r="E6105" s="450">
        <v>0</v>
      </c>
      <c r="F6105" s="450" t="s">
        <v>13659</v>
      </c>
    </row>
    <row r="6106" spans="1:6" ht="30" customHeight="1">
      <c r="A6106" s="447">
        <v>93270</v>
      </c>
      <c r="B6106" s="448" t="s">
        <v>4944</v>
      </c>
      <c r="C6106" s="449" t="s">
        <v>2672</v>
      </c>
      <c r="D6106" s="450">
        <v>25.06</v>
      </c>
      <c r="E6106" s="450">
        <v>0</v>
      </c>
      <c r="F6106" s="450" t="s">
        <v>16147</v>
      </c>
    </row>
    <row r="6107" spans="1:6" ht="30" customHeight="1">
      <c r="A6107" s="447">
        <v>93271</v>
      </c>
      <c r="B6107" s="448" t="s">
        <v>4945</v>
      </c>
      <c r="C6107" s="449" t="s">
        <v>2672</v>
      </c>
      <c r="D6107" s="450">
        <v>7.1</v>
      </c>
      <c r="E6107" s="450">
        <v>0</v>
      </c>
      <c r="F6107" s="450" t="s">
        <v>16148</v>
      </c>
    </row>
    <row r="6108" spans="1:6" ht="30" customHeight="1">
      <c r="A6108" s="447">
        <v>95208</v>
      </c>
      <c r="B6108" s="448" t="s">
        <v>4946</v>
      </c>
      <c r="C6108" s="449" t="s">
        <v>2672</v>
      </c>
      <c r="D6108" s="450">
        <v>25.96</v>
      </c>
      <c r="E6108" s="450">
        <v>0</v>
      </c>
      <c r="F6108" s="450" t="s">
        <v>16169</v>
      </c>
    </row>
    <row r="6109" spans="1:6" ht="30" customHeight="1">
      <c r="A6109" s="447">
        <v>95209</v>
      </c>
      <c r="B6109" s="448" t="s">
        <v>4947</v>
      </c>
      <c r="C6109" s="449" t="s">
        <v>2672</v>
      </c>
      <c r="D6109" s="450">
        <v>5.84</v>
      </c>
      <c r="E6109" s="450">
        <v>0</v>
      </c>
      <c r="F6109" s="450" t="s">
        <v>16170</v>
      </c>
    </row>
    <row r="6110" spans="1:6" ht="30" customHeight="1">
      <c r="A6110" s="447">
        <v>95210</v>
      </c>
      <c r="B6110" s="448" t="s">
        <v>4948</v>
      </c>
      <c r="C6110" s="449" t="s">
        <v>2672</v>
      </c>
      <c r="D6110" s="450">
        <v>28.4</v>
      </c>
      <c r="E6110" s="450">
        <v>0</v>
      </c>
      <c r="F6110" s="450" t="s">
        <v>16171</v>
      </c>
    </row>
    <row r="6111" spans="1:6" ht="30" customHeight="1">
      <c r="A6111" s="447">
        <v>95211</v>
      </c>
      <c r="B6111" s="448" t="s">
        <v>4949</v>
      </c>
      <c r="C6111" s="449" t="s">
        <v>2672</v>
      </c>
      <c r="D6111" s="450">
        <v>7.1</v>
      </c>
      <c r="E6111" s="450">
        <v>0</v>
      </c>
      <c r="F6111" s="450" t="s">
        <v>16148</v>
      </c>
    </row>
    <row r="6112" spans="1:6">
      <c r="A6112" s="442"/>
      <c r="B6112" s="446" t="s">
        <v>1230</v>
      </c>
      <c r="C6112" s="444"/>
      <c r="D6112" s="445" t="s">
        <v>2587</v>
      </c>
      <c r="E6112" s="445" t="s">
        <v>2587</v>
      </c>
      <c r="F6112" s="445"/>
    </row>
    <row r="6113" spans="1:6">
      <c r="A6113" s="442"/>
      <c r="B6113" s="446" t="s">
        <v>1227</v>
      </c>
      <c r="C6113" s="444"/>
      <c r="D6113" s="445" t="s">
        <v>2587</v>
      </c>
      <c r="E6113" s="445" t="s">
        <v>2587</v>
      </c>
      <c r="F6113" s="445"/>
    </row>
    <row r="6114" spans="1:6" ht="30" customHeight="1">
      <c r="A6114" s="447">
        <v>95133</v>
      </c>
      <c r="B6114" s="448" t="s">
        <v>4498</v>
      </c>
      <c r="C6114" s="449" t="s">
        <v>1077</v>
      </c>
      <c r="D6114" s="450">
        <v>87.1</v>
      </c>
      <c r="E6114" s="450">
        <v>15.06</v>
      </c>
      <c r="F6114" s="450" t="s">
        <v>15868</v>
      </c>
    </row>
    <row r="6115" spans="1:6" ht="30" customHeight="1">
      <c r="A6115" s="447">
        <v>96159</v>
      </c>
      <c r="B6115" s="448" t="s">
        <v>4499</v>
      </c>
      <c r="C6115" s="449" t="s">
        <v>703</v>
      </c>
      <c r="D6115" s="450">
        <v>32.18</v>
      </c>
      <c r="E6115" s="450">
        <v>15.06</v>
      </c>
      <c r="F6115" s="450" t="s">
        <v>15986</v>
      </c>
    </row>
    <row r="6116" spans="1:6" ht="30" customHeight="1">
      <c r="A6116" s="447">
        <v>95129</v>
      </c>
      <c r="B6116" s="448" t="s">
        <v>4500</v>
      </c>
      <c r="C6116" s="449" t="s">
        <v>2672</v>
      </c>
      <c r="D6116" s="450">
        <v>20.23</v>
      </c>
      <c r="E6116" s="450">
        <v>0</v>
      </c>
      <c r="F6116" s="450" t="s">
        <v>16167</v>
      </c>
    </row>
    <row r="6117" spans="1:6" ht="30" customHeight="1">
      <c r="A6117" s="447">
        <v>95130</v>
      </c>
      <c r="B6117" s="448" t="s">
        <v>4501</v>
      </c>
      <c r="C6117" s="449" t="s">
        <v>2672</v>
      </c>
      <c r="D6117" s="450">
        <v>7.08</v>
      </c>
      <c r="E6117" s="450">
        <v>0</v>
      </c>
      <c r="F6117" s="450" t="s">
        <v>11419</v>
      </c>
    </row>
    <row r="6118" spans="1:6" ht="30" customHeight="1">
      <c r="A6118" s="447">
        <v>95131</v>
      </c>
      <c r="B6118" s="448" t="s">
        <v>4502</v>
      </c>
      <c r="C6118" s="449" t="s">
        <v>2672</v>
      </c>
      <c r="D6118" s="450">
        <v>37.94</v>
      </c>
      <c r="E6118" s="450">
        <v>0</v>
      </c>
      <c r="F6118" s="450" t="s">
        <v>14398</v>
      </c>
    </row>
    <row r="6119" spans="1:6" ht="30" customHeight="1">
      <c r="A6119" s="447">
        <v>95132</v>
      </c>
      <c r="B6119" s="448" t="s">
        <v>4503</v>
      </c>
      <c r="C6119" s="449" t="s">
        <v>2672</v>
      </c>
      <c r="D6119" s="450">
        <v>16.98</v>
      </c>
      <c r="E6119" s="450">
        <v>0</v>
      </c>
      <c r="F6119" s="450" t="s">
        <v>16168</v>
      </c>
    </row>
    <row r="6120" spans="1:6">
      <c r="A6120" s="442"/>
      <c r="B6120" s="446" t="s">
        <v>5543</v>
      </c>
      <c r="C6120" s="444"/>
      <c r="D6120" s="445" t="s">
        <v>2587</v>
      </c>
      <c r="E6120" s="445" t="s">
        <v>2587</v>
      </c>
      <c r="F6120" s="445"/>
    </row>
    <row r="6121" spans="1:6" ht="30" customHeight="1">
      <c r="A6121" s="447">
        <v>95218</v>
      </c>
      <c r="B6121" s="448" t="s">
        <v>5544</v>
      </c>
      <c r="C6121" s="449" t="s">
        <v>1077</v>
      </c>
      <c r="D6121" s="450">
        <v>6.23</v>
      </c>
      <c r="E6121" s="450">
        <v>16.12</v>
      </c>
      <c r="F6121" s="450" t="s">
        <v>15870</v>
      </c>
    </row>
    <row r="6122" spans="1:6" ht="30" customHeight="1">
      <c r="A6122" s="447">
        <v>95219</v>
      </c>
      <c r="B6122" s="448" t="s">
        <v>5545</v>
      </c>
      <c r="C6122" s="449" t="s">
        <v>703</v>
      </c>
      <c r="D6122" s="450">
        <v>5.5999999999999979</v>
      </c>
      <c r="E6122" s="450">
        <v>16.12</v>
      </c>
      <c r="F6122" s="450" t="s">
        <v>15967</v>
      </c>
    </row>
    <row r="6123" spans="1:6" ht="30" customHeight="1">
      <c r="A6123" s="447">
        <v>95214</v>
      </c>
      <c r="B6123" s="448" t="s">
        <v>5546</v>
      </c>
      <c r="C6123" s="449" t="s">
        <v>2672</v>
      </c>
      <c r="D6123" s="450">
        <v>0.24</v>
      </c>
      <c r="E6123" s="450">
        <v>0</v>
      </c>
      <c r="F6123" s="450" t="s">
        <v>13127</v>
      </c>
    </row>
    <row r="6124" spans="1:6" ht="30" customHeight="1">
      <c r="A6124" s="447">
        <v>95215</v>
      </c>
      <c r="B6124" s="448" t="s">
        <v>5547</v>
      </c>
      <c r="C6124" s="449" t="s">
        <v>2672</v>
      </c>
      <c r="D6124" s="450">
        <v>0.04</v>
      </c>
      <c r="E6124" s="450">
        <v>0</v>
      </c>
      <c r="F6124" s="450" t="s">
        <v>14036</v>
      </c>
    </row>
    <row r="6125" spans="1:6" ht="30" customHeight="1">
      <c r="A6125" s="447">
        <v>95216</v>
      </c>
      <c r="B6125" s="448" t="s">
        <v>5548</v>
      </c>
      <c r="C6125" s="449" t="s">
        <v>2672</v>
      </c>
      <c r="D6125" s="450">
        <v>0.16</v>
      </c>
      <c r="E6125" s="450">
        <v>0</v>
      </c>
      <c r="F6125" s="450" t="s">
        <v>11285</v>
      </c>
    </row>
    <row r="6126" spans="1:6" ht="30" customHeight="1">
      <c r="A6126" s="447">
        <v>95217</v>
      </c>
      <c r="B6126" s="448" t="s">
        <v>5549</v>
      </c>
      <c r="C6126" s="449" t="s">
        <v>2672</v>
      </c>
      <c r="D6126" s="450">
        <v>0.47</v>
      </c>
      <c r="E6126" s="450">
        <v>0</v>
      </c>
      <c r="F6126" s="450" t="s">
        <v>11362</v>
      </c>
    </row>
    <row r="6127" spans="1:6">
      <c r="A6127" s="442"/>
      <c r="B6127" s="446" t="s">
        <v>1228</v>
      </c>
      <c r="C6127" s="444"/>
      <c r="D6127" s="445" t="s">
        <v>2587</v>
      </c>
      <c r="E6127" s="445" t="s">
        <v>2587</v>
      </c>
      <c r="F6127" s="445"/>
    </row>
    <row r="6128" spans="1:6" ht="30" customHeight="1">
      <c r="A6128" s="447">
        <v>95276</v>
      </c>
      <c r="B6128" s="448" t="s">
        <v>5550</v>
      </c>
      <c r="C6128" s="449" t="s">
        <v>1077</v>
      </c>
      <c r="D6128" s="450">
        <v>2.75</v>
      </c>
      <c r="E6128" s="450">
        <v>0</v>
      </c>
      <c r="F6128" s="450" t="s">
        <v>14407</v>
      </c>
    </row>
    <row r="6129" spans="1:6" ht="30" customHeight="1">
      <c r="A6129" s="447">
        <v>95277</v>
      </c>
      <c r="B6129" s="448" t="s">
        <v>5551</v>
      </c>
      <c r="C6129" s="449" t="s">
        <v>703</v>
      </c>
      <c r="D6129" s="450">
        <v>0.5</v>
      </c>
      <c r="E6129" s="450">
        <v>0</v>
      </c>
      <c r="F6129" s="450" t="s">
        <v>14809</v>
      </c>
    </row>
    <row r="6130" spans="1:6" ht="30" customHeight="1">
      <c r="A6130" s="447">
        <v>95272</v>
      </c>
      <c r="B6130" s="448" t="s">
        <v>5552</v>
      </c>
      <c r="C6130" s="449" t="s">
        <v>2672</v>
      </c>
      <c r="D6130" s="450">
        <v>0.41</v>
      </c>
      <c r="E6130" s="450">
        <v>0</v>
      </c>
      <c r="F6130" s="450" t="s">
        <v>16118</v>
      </c>
    </row>
    <row r="6131" spans="1:6" ht="30" customHeight="1">
      <c r="A6131" s="447">
        <v>95273</v>
      </c>
      <c r="B6131" s="448" t="s">
        <v>5553</v>
      </c>
      <c r="C6131" s="449" t="s">
        <v>2672</v>
      </c>
      <c r="D6131" s="450">
        <v>0.09</v>
      </c>
      <c r="E6131" s="450">
        <v>0</v>
      </c>
      <c r="F6131" s="450" t="s">
        <v>11823</v>
      </c>
    </row>
    <row r="6132" spans="1:6" ht="30" customHeight="1">
      <c r="A6132" s="447">
        <v>95274</v>
      </c>
      <c r="B6132" s="448" t="s">
        <v>5554</v>
      </c>
      <c r="C6132" s="449" t="s">
        <v>2672</v>
      </c>
      <c r="D6132" s="450">
        <v>0.32</v>
      </c>
      <c r="E6132" s="450">
        <v>0</v>
      </c>
      <c r="F6132" s="450" t="s">
        <v>11396</v>
      </c>
    </row>
    <row r="6133" spans="1:6" ht="30" customHeight="1">
      <c r="A6133" s="447">
        <v>95275</v>
      </c>
      <c r="B6133" s="448" t="s">
        <v>5555</v>
      </c>
      <c r="C6133" s="449" t="s">
        <v>2672</v>
      </c>
      <c r="D6133" s="450">
        <v>1.93</v>
      </c>
      <c r="E6133" s="450">
        <v>0</v>
      </c>
      <c r="F6133" s="450" t="s">
        <v>12000</v>
      </c>
    </row>
    <row r="6134" spans="1:6">
      <c r="A6134" s="442"/>
      <c r="B6134" s="446" t="s">
        <v>1229</v>
      </c>
      <c r="C6134" s="444"/>
      <c r="D6134" s="445" t="s">
        <v>2587</v>
      </c>
      <c r="E6134" s="445" t="s">
        <v>2587</v>
      </c>
      <c r="F6134" s="445"/>
    </row>
    <row r="6135" spans="1:6" ht="30" customHeight="1">
      <c r="A6135" s="447">
        <v>95114</v>
      </c>
      <c r="B6135" s="448" t="s">
        <v>5556</v>
      </c>
      <c r="C6135" s="449" t="s">
        <v>2672</v>
      </c>
      <c r="D6135" s="450">
        <v>1.25</v>
      </c>
      <c r="E6135" s="450">
        <v>0</v>
      </c>
      <c r="F6135" s="450" t="s">
        <v>15043</v>
      </c>
    </row>
    <row r="6136" spans="1:6" ht="30" customHeight="1">
      <c r="A6136" s="447">
        <v>95115</v>
      </c>
      <c r="B6136" s="448" t="s">
        <v>5557</v>
      </c>
      <c r="C6136" s="449" t="s">
        <v>2672</v>
      </c>
      <c r="D6136" s="450">
        <v>0.28000000000000003</v>
      </c>
      <c r="E6136" s="450">
        <v>0</v>
      </c>
      <c r="F6136" s="450" t="s">
        <v>11847</v>
      </c>
    </row>
    <row r="6137" spans="1:6" ht="30" customHeight="1">
      <c r="A6137" s="447">
        <v>5952</v>
      </c>
      <c r="B6137" s="448" t="s">
        <v>5558</v>
      </c>
      <c r="C6137" s="449" t="s">
        <v>703</v>
      </c>
      <c r="D6137" s="450">
        <v>6.4</v>
      </c>
      <c r="E6137" s="450">
        <v>13.06</v>
      </c>
      <c r="F6137" s="450" t="s">
        <v>15920</v>
      </c>
    </row>
    <row r="6138" spans="1:6" ht="30" customHeight="1">
      <c r="A6138" s="447">
        <v>5795</v>
      </c>
      <c r="B6138" s="448" t="s">
        <v>5559</v>
      </c>
      <c r="C6138" s="449" t="s">
        <v>1077</v>
      </c>
      <c r="D6138" s="450">
        <v>7.9599999999999991</v>
      </c>
      <c r="E6138" s="450">
        <v>13.06</v>
      </c>
      <c r="F6138" s="450" t="s">
        <v>12518</v>
      </c>
    </row>
    <row r="6139" spans="1:6" ht="30" customHeight="1">
      <c r="A6139" s="447">
        <v>53863</v>
      </c>
      <c r="B6139" s="448" t="s">
        <v>5560</v>
      </c>
      <c r="C6139" s="449" t="s">
        <v>2672</v>
      </c>
      <c r="D6139" s="450">
        <v>1.56</v>
      </c>
      <c r="E6139" s="450">
        <v>0</v>
      </c>
      <c r="F6139" s="450" t="s">
        <v>12105</v>
      </c>
    </row>
    <row r="6140" spans="1:6">
      <c r="A6140" s="442"/>
      <c r="B6140" s="446" t="s">
        <v>2200</v>
      </c>
      <c r="C6140" s="444"/>
      <c r="D6140" s="445" t="s">
        <v>2587</v>
      </c>
      <c r="E6140" s="445" t="s">
        <v>2587</v>
      </c>
      <c r="F6140" s="445"/>
    </row>
    <row r="6141" spans="1:6">
      <c r="A6141" s="442"/>
      <c r="B6141" s="446" t="s">
        <v>2201</v>
      </c>
      <c r="C6141" s="444"/>
      <c r="D6141" s="445" t="s">
        <v>2587</v>
      </c>
      <c r="E6141" s="445" t="s">
        <v>2587</v>
      </c>
      <c r="F6141" s="445"/>
    </row>
    <row r="6142" spans="1:6" ht="15" customHeight="1">
      <c r="A6142" s="447">
        <v>98746</v>
      </c>
      <c r="B6142" s="448" t="s">
        <v>17698</v>
      </c>
      <c r="C6142" s="449" t="s">
        <v>2572</v>
      </c>
      <c r="D6142" s="450">
        <v>24.15</v>
      </c>
      <c r="E6142" s="450">
        <v>25.89</v>
      </c>
      <c r="F6142" s="450" t="s">
        <v>17699</v>
      </c>
    </row>
    <row r="6143" spans="1:6" ht="15" customHeight="1">
      <c r="A6143" s="447">
        <v>98749</v>
      </c>
      <c r="B6143" s="448" t="s">
        <v>17700</v>
      </c>
      <c r="C6143" s="449" t="s">
        <v>2572</v>
      </c>
      <c r="D6143" s="450">
        <v>32.590000000000003</v>
      </c>
      <c r="E6143" s="450">
        <v>26.86</v>
      </c>
      <c r="F6143" s="450" t="s">
        <v>17701</v>
      </c>
    </row>
    <row r="6144" spans="1:6" ht="15" customHeight="1">
      <c r="A6144" s="447">
        <v>98750</v>
      </c>
      <c r="B6144" s="448" t="s">
        <v>17702</v>
      </c>
      <c r="C6144" s="449" t="s">
        <v>2572</v>
      </c>
      <c r="D6144" s="450">
        <v>43.110000000000007</v>
      </c>
      <c r="E6144" s="450">
        <v>27.68</v>
      </c>
      <c r="F6144" s="450" t="s">
        <v>17703</v>
      </c>
    </row>
    <row r="6145" spans="1:6" ht="15" customHeight="1">
      <c r="A6145" s="447">
        <v>98751</v>
      </c>
      <c r="B6145" s="448" t="s">
        <v>17704</v>
      </c>
      <c r="C6145" s="449" t="s">
        <v>2572</v>
      </c>
      <c r="D6145" s="450">
        <v>70.73</v>
      </c>
      <c r="E6145" s="450">
        <v>29.67</v>
      </c>
      <c r="F6145" s="450" t="s">
        <v>17705</v>
      </c>
    </row>
    <row r="6146" spans="1:6" ht="15" customHeight="1">
      <c r="A6146" s="447">
        <v>98752</v>
      </c>
      <c r="B6146" s="448" t="s">
        <v>17706</v>
      </c>
      <c r="C6146" s="449" t="s">
        <v>2572</v>
      </c>
      <c r="D6146" s="450">
        <v>104.52</v>
      </c>
      <c r="E6146" s="450">
        <v>31.48</v>
      </c>
      <c r="F6146" s="450" t="s">
        <v>17707</v>
      </c>
    </row>
    <row r="6147" spans="1:6" ht="15" customHeight="1">
      <c r="A6147" s="447">
        <v>98753</v>
      </c>
      <c r="B6147" s="448" t="s">
        <v>17708</v>
      </c>
      <c r="C6147" s="449" t="s">
        <v>2572</v>
      </c>
      <c r="D6147" s="450">
        <v>146.93</v>
      </c>
      <c r="E6147" s="450">
        <v>33.28</v>
      </c>
      <c r="F6147" s="450" t="s">
        <v>17709</v>
      </c>
    </row>
    <row r="6148" spans="1:6" ht="30" customHeight="1">
      <c r="A6148" s="447">
        <v>83761</v>
      </c>
      <c r="B6148" s="448" t="s">
        <v>5048</v>
      </c>
      <c r="C6148" s="449" t="s">
        <v>2672</v>
      </c>
      <c r="D6148" s="450">
        <v>7.6</v>
      </c>
      <c r="E6148" s="450">
        <v>0</v>
      </c>
      <c r="F6148" s="450" t="s">
        <v>12028</v>
      </c>
    </row>
    <row r="6149" spans="1:6" ht="30" customHeight="1">
      <c r="A6149" s="447">
        <v>83762</v>
      </c>
      <c r="B6149" s="448" t="s">
        <v>5049</v>
      </c>
      <c r="C6149" s="449" t="s">
        <v>2672</v>
      </c>
      <c r="D6149" s="450">
        <v>9.51</v>
      </c>
      <c r="E6149" s="450">
        <v>0</v>
      </c>
      <c r="F6149" s="450" t="s">
        <v>13813</v>
      </c>
    </row>
    <row r="6150" spans="1:6" ht="30" customHeight="1">
      <c r="A6150" s="447">
        <v>83763</v>
      </c>
      <c r="B6150" s="448" t="s">
        <v>5050</v>
      </c>
      <c r="C6150" s="449" t="s">
        <v>2672</v>
      </c>
      <c r="D6150" s="450">
        <v>26.47</v>
      </c>
      <c r="E6150" s="450">
        <v>0</v>
      </c>
      <c r="F6150" s="450" t="s">
        <v>16038</v>
      </c>
    </row>
    <row r="6151" spans="1:6" ht="30" customHeight="1">
      <c r="A6151" s="447">
        <v>83764</v>
      </c>
      <c r="B6151" s="448" t="s">
        <v>5051</v>
      </c>
      <c r="C6151" s="449" t="s">
        <v>2672</v>
      </c>
      <c r="D6151" s="450">
        <v>1.71</v>
      </c>
      <c r="E6151" s="450">
        <v>0</v>
      </c>
      <c r="F6151" s="450" t="s">
        <v>12493</v>
      </c>
    </row>
    <row r="6152" spans="1:6" ht="30" customHeight="1">
      <c r="A6152" s="447">
        <v>83765</v>
      </c>
      <c r="B6152" s="448" t="s">
        <v>5052</v>
      </c>
      <c r="C6152" s="449" t="s">
        <v>1077</v>
      </c>
      <c r="D6152" s="450">
        <v>50.61</v>
      </c>
      <c r="E6152" s="450">
        <v>16.559999999999999</v>
      </c>
      <c r="F6152" s="450" t="s">
        <v>15814</v>
      </c>
    </row>
    <row r="6153" spans="1:6" ht="30" customHeight="1">
      <c r="A6153" s="447">
        <v>83766</v>
      </c>
      <c r="B6153" s="448" t="s">
        <v>5053</v>
      </c>
      <c r="C6153" s="449" t="s">
        <v>703</v>
      </c>
      <c r="D6153" s="450">
        <v>14.630000000000003</v>
      </c>
      <c r="E6153" s="450">
        <v>16.559999999999999</v>
      </c>
      <c r="F6153" s="450" t="s">
        <v>13372</v>
      </c>
    </row>
    <row r="6154" spans="1:6" ht="30" customHeight="1">
      <c r="A6154" s="447">
        <v>92716</v>
      </c>
      <c r="B6154" s="448" t="s">
        <v>5054</v>
      </c>
      <c r="C6154" s="449" t="s">
        <v>1077</v>
      </c>
      <c r="D6154" s="450">
        <v>18.809999999999999</v>
      </c>
      <c r="E6154" s="450">
        <v>0</v>
      </c>
      <c r="F6154" s="450" t="s">
        <v>13103</v>
      </c>
    </row>
    <row r="6155" spans="1:6" ht="30" customHeight="1">
      <c r="A6155" s="447">
        <v>92717</v>
      </c>
      <c r="B6155" s="448" t="s">
        <v>5055</v>
      </c>
      <c r="C6155" s="449" t="s">
        <v>703</v>
      </c>
      <c r="D6155" s="450">
        <v>0.28000000000000003</v>
      </c>
      <c r="E6155" s="450">
        <v>0</v>
      </c>
      <c r="F6155" s="450" t="s">
        <v>11847</v>
      </c>
    </row>
    <row r="6156" spans="1:6" ht="30" customHeight="1">
      <c r="A6156" s="447">
        <v>92712</v>
      </c>
      <c r="B6156" s="448" t="s">
        <v>5056</v>
      </c>
      <c r="C6156" s="449" t="s">
        <v>2672</v>
      </c>
      <c r="D6156" s="450">
        <v>0.23</v>
      </c>
      <c r="E6156" s="450">
        <v>0</v>
      </c>
      <c r="F6156" s="450" t="s">
        <v>11313</v>
      </c>
    </row>
    <row r="6157" spans="1:6" ht="30" customHeight="1">
      <c r="A6157" s="447">
        <v>92713</v>
      </c>
      <c r="B6157" s="448" t="s">
        <v>5057</v>
      </c>
      <c r="C6157" s="449" t="s">
        <v>2672</v>
      </c>
      <c r="D6157" s="450">
        <v>0.05</v>
      </c>
      <c r="E6157" s="450">
        <v>0</v>
      </c>
      <c r="F6157" s="450" t="s">
        <v>11283</v>
      </c>
    </row>
    <row r="6158" spans="1:6" ht="30" customHeight="1">
      <c r="A6158" s="447">
        <v>92714</v>
      </c>
      <c r="B6158" s="448" t="s">
        <v>5058</v>
      </c>
      <c r="C6158" s="449" t="s">
        <v>2672</v>
      </c>
      <c r="D6158" s="450">
        <v>0.28999999999999998</v>
      </c>
      <c r="E6158" s="450">
        <v>0</v>
      </c>
      <c r="F6158" s="450" t="s">
        <v>12137</v>
      </c>
    </row>
    <row r="6159" spans="1:6" ht="30" customHeight="1">
      <c r="A6159" s="447">
        <v>92715</v>
      </c>
      <c r="B6159" s="448" t="s">
        <v>5059</v>
      </c>
      <c r="C6159" s="449" t="s">
        <v>2672</v>
      </c>
      <c r="D6159" s="450">
        <v>18.239999999999998</v>
      </c>
      <c r="E6159" s="450">
        <v>0</v>
      </c>
      <c r="F6159" s="450" t="s">
        <v>16140</v>
      </c>
    </row>
    <row r="6160" spans="1:6">
      <c r="A6160" s="442"/>
      <c r="B6160" s="446" t="s">
        <v>1196</v>
      </c>
      <c r="C6160" s="444"/>
      <c r="D6160" s="445" t="s">
        <v>2587</v>
      </c>
      <c r="E6160" s="445" t="s">
        <v>2587</v>
      </c>
      <c r="F6160" s="445"/>
    </row>
    <row r="6161" spans="1:6">
      <c r="A6161" s="442"/>
      <c r="B6161" s="446" t="s">
        <v>1200</v>
      </c>
      <c r="C6161" s="444"/>
      <c r="D6161" s="445" t="s">
        <v>2587</v>
      </c>
      <c r="E6161" s="445" t="s">
        <v>2587</v>
      </c>
      <c r="F6161" s="445"/>
    </row>
    <row r="6162" spans="1:6" ht="15" customHeight="1">
      <c r="A6162" s="447">
        <v>85120</v>
      </c>
      <c r="B6162" s="448" t="s">
        <v>5060</v>
      </c>
      <c r="C6162" s="449" t="s">
        <v>2570</v>
      </c>
      <c r="D6162" s="450">
        <v>107.31</v>
      </c>
      <c r="E6162" s="450">
        <v>17.96</v>
      </c>
      <c r="F6162" s="450" t="s">
        <v>18270</v>
      </c>
    </row>
    <row r="6163" spans="1:6">
      <c r="A6163" s="442"/>
      <c r="B6163" s="446" t="s">
        <v>5061</v>
      </c>
      <c r="C6163" s="444"/>
      <c r="D6163" s="445" t="s">
        <v>2587</v>
      </c>
      <c r="E6163" s="445" t="s">
        <v>2587</v>
      </c>
      <c r="F6163" s="445"/>
    </row>
    <row r="6164" spans="1:6" ht="60" customHeight="1">
      <c r="A6164" s="447">
        <v>93404</v>
      </c>
      <c r="B6164" s="448" t="s">
        <v>16151</v>
      </c>
      <c r="C6164" s="449" t="s">
        <v>2672</v>
      </c>
      <c r="D6164" s="450">
        <v>3.65</v>
      </c>
      <c r="E6164" s="450">
        <v>0</v>
      </c>
      <c r="F6164" s="450" t="s">
        <v>12793</v>
      </c>
    </row>
    <row r="6165" spans="1:6" ht="60" customHeight="1">
      <c r="A6165" s="447">
        <v>93405</v>
      </c>
      <c r="B6165" s="448" t="s">
        <v>16152</v>
      </c>
      <c r="C6165" s="449" t="s">
        <v>2672</v>
      </c>
      <c r="D6165" s="450">
        <v>0.72</v>
      </c>
      <c r="E6165" s="450">
        <v>0</v>
      </c>
      <c r="F6165" s="450" t="s">
        <v>11620</v>
      </c>
    </row>
    <row r="6166" spans="1:6" ht="60" customHeight="1">
      <c r="A6166" s="447">
        <v>93406</v>
      </c>
      <c r="B6166" s="448" t="s">
        <v>16153</v>
      </c>
      <c r="C6166" s="449" t="s">
        <v>2672</v>
      </c>
      <c r="D6166" s="450">
        <v>4.5599999999999996</v>
      </c>
      <c r="E6166" s="450">
        <v>0</v>
      </c>
      <c r="F6166" s="450" t="s">
        <v>16044</v>
      </c>
    </row>
    <row r="6167" spans="1:6" ht="60" customHeight="1">
      <c r="A6167" s="447">
        <v>93407</v>
      </c>
      <c r="B6167" s="448" t="s">
        <v>16154</v>
      </c>
      <c r="C6167" s="449" t="s">
        <v>2672</v>
      </c>
      <c r="D6167" s="450">
        <v>27.8</v>
      </c>
      <c r="E6167" s="450">
        <v>0</v>
      </c>
      <c r="F6167" s="450" t="s">
        <v>16035</v>
      </c>
    </row>
    <row r="6168" spans="1:6" ht="60" customHeight="1">
      <c r="A6168" s="447">
        <v>93408</v>
      </c>
      <c r="B6168" s="448" t="s">
        <v>15861</v>
      </c>
      <c r="C6168" s="449" t="s">
        <v>1077</v>
      </c>
      <c r="D6168" s="450">
        <v>41.599999999999994</v>
      </c>
      <c r="E6168" s="450">
        <v>18.809999999999999</v>
      </c>
      <c r="F6168" s="450" t="s">
        <v>15862</v>
      </c>
    </row>
    <row r="6169" spans="1:6" ht="60" customHeight="1">
      <c r="A6169" s="447">
        <v>93409</v>
      </c>
      <c r="B6169" s="448" t="s">
        <v>15962</v>
      </c>
      <c r="C6169" s="449" t="s">
        <v>703</v>
      </c>
      <c r="D6169" s="450">
        <v>9.240000000000002</v>
      </c>
      <c r="E6169" s="450">
        <v>18.809999999999999</v>
      </c>
      <c r="F6169" s="450" t="s">
        <v>11837</v>
      </c>
    </row>
    <row r="6170" spans="1:6">
      <c r="A6170" s="442"/>
      <c r="B6170" s="446" t="s">
        <v>1197</v>
      </c>
      <c r="C6170" s="444"/>
      <c r="D6170" s="445" t="s">
        <v>2587</v>
      </c>
      <c r="E6170" s="445" t="s">
        <v>2587</v>
      </c>
      <c r="F6170" s="445"/>
    </row>
    <row r="6171" spans="1:6" ht="15" customHeight="1">
      <c r="A6171" s="447">
        <v>83486</v>
      </c>
      <c r="B6171" s="448" t="s">
        <v>5062</v>
      </c>
      <c r="C6171" s="449" t="s">
        <v>2570</v>
      </c>
      <c r="D6171" s="450">
        <v>875.86999999999989</v>
      </c>
      <c r="E6171" s="450">
        <v>220.96</v>
      </c>
      <c r="F6171" s="450" t="s">
        <v>18271</v>
      </c>
    </row>
    <row r="6172" spans="1:6" ht="45" customHeight="1">
      <c r="A6172" s="447">
        <v>5692</v>
      </c>
      <c r="B6172" s="448" t="s">
        <v>2633</v>
      </c>
      <c r="C6172" s="449" t="s">
        <v>2672</v>
      </c>
      <c r="D6172" s="450">
        <v>0.13</v>
      </c>
      <c r="E6172" s="450">
        <v>0</v>
      </c>
      <c r="F6172" s="450" t="s">
        <v>16000</v>
      </c>
    </row>
    <row r="6173" spans="1:6" ht="45" customHeight="1">
      <c r="A6173" s="447">
        <v>89022</v>
      </c>
      <c r="B6173" s="448" t="s">
        <v>922</v>
      </c>
      <c r="C6173" s="449" t="s">
        <v>703</v>
      </c>
      <c r="D6173" s="450">
        <v>0.28000000000000003</v>
      </c>
      <c r="E6173" s="450">
        <v>0</v>
      </c>
      <c r="F6173" s="450" t="s">
        <v>11847</v>
      </c>
    </row>
    <row r="6174" spans="1:6" ht="45" customHeight="1">
      <c r="A6174" s="447">
        <v>90650</v>
      </c>
      <c r="B6174" s="448" t="s">
        <v>688</v>
      </c>
      <c r="C6174" s="449" t="s">
        <v>1077</v>
      </c>
      <c r="D6174" s="450">
        <v>8.43</v>
      </c>
      <c r="E6174" s="450">
        <v>0</v>
      </c>
      <c r="F6174" s="450" t="s">
        <v>12466</v>
      </c>
    </row>
    <row r="6175" spans="1:6" ht="45" customHeight="1">
      <c r="A6175" s="447">
        <v>90651</v>
      </c>
      <c r="B6175" s="448" t="s">
        <v>940</v>
      </c>
      <c r="C6175" s="449" t="s">
        <v>703</v>
      </c>
      <c r="D6175" s="450">
        <v>0.54</v>
      </c>
      <c r="E6175" s="450">
        <v>0</v>
      </c>
      <c r="F6175" s="450" t="s">
        <v>14039</v>
      </c>
    </row>
    <row r="6176" spans="1:6" ht="45" customHeight="1">
      <c r="A6176" s="447">
        <v>5800</v>
      </c>
      <c r="B6176" s="448" t="s">
        <v>1527</v>
      </c>
      <c r="C6176" s="449" t="s">
        <v>2672</v>
      </c>
      <c r="D6176" s="450">
        <v>0.26</v>
      </c>
      <c r="E6176" s="450">
        <v>0</v>
      </c>
      <c r="F6176" s="450" t="s">
        <v>16014</v>
      </c>
    </row>
    <row r="6177" spans="1:6" ht="45" customHeight="1">
      <c r="A6177" s="447">
        <v>53866</v>
      </c>
      <c r="B6177" s="448" t="s">
        <v>1956</v>
      </c>
      <c r="C6177" s="449" t="s">
        <v>2672</v>
      </c>
      <c r="D6177" s="450">
        <v>1.46</v>
      </c>
      <c r="E6177" s="450">
        <v>0</v>
      </c>
      <c r="F6177" s="450" t="s">
        <v>11588</v>
      </c>
    </row>
    <row r="6178" spans="1:6" ht="45" customHeight="1">
      <c r="A6178" s="447">
        <v>83643</v>
      </c>
      <c r="B6178" s="448" t="s">
        <v>5588</v>
      </c>
      <c r="C6178" s="449" t="s">
        <v>2570</v>
      </c>
      <c r="D6178" s="450">
        <v>3230.1000000000004</v>
      </c>
      <c r="E6178" s="450">
        <v>196.68</v>
      </c>
      <c r="F6178" s="450" t="s">
        <v>18272</v>
      </c>
    </row>
    <row r="6179" spans="1:6" ht="45" customHeight="1">
      <c r="A6179" s="447">
        <v>89019</v>
      </c>
      <c r="B6179" s="448" t="s">
        <v>570</v>
      </c>
      <c r="C6179" s="449" t="s">
        <v>2672</v>
      </c>
      <c r="D6179" s="450">
        <v>0.23</v>
      </c>
      <c r="E6179" s="450">
        <v>0</v>
      </c>
      <c r="F6179" s="450" t="s">
        <v>11313</v>
      </c>
    </row>
    <row r="6180" spans="1:6" ht="45" customHeight="1">
      <c r="A6180" s="447">
        <v>89020</v>
      </c>
      <c r="B6180" s="448" t="s">
        <v>571</v>
      </c>
      <c r="C6180" s="449" t="s">
        <v>2672</v>
      </c>
      <c r="D6180" s="450">
        <v>0.05</v>
      </c>
      <c r="E6180" s="450">
        <v>0</v>
      </c>
      <c r="F6180" s="450" t="s">
        <v>11283</v>
      </c>
    </row>
    <row r="6181" spans="1:6" ht="45" customHeight="1">
      <c r="A6181" s="447">
        <v>89021</v>
      </c>
      <c r="B6181" s="448" t="s">
        <v>1060</v>
      </c>
      <c r="C6181" s="449" t="s">
        <v>1077</v>
      </c>
      <c r="D6181" s="450">
        <v>2</v>
      </c>
      <c r="E6181" s="450">
        <v>0</v>
      </c>
      <c r="F6181" s="450" t="s">
        <v>11320</v>
      </c>
    </row>
    <row r="6182" spans="1:6" ht="15" customHeight="1">
      <c r="A6182" s="447">
        <v>83644</v>
      </c>
      <c r="B6182" s="448" t="s">
        <v>5589</v>
      </c>
      <c r="C6182" s="449" t="s">
        <v>2570</v>
      </c>
      <c r="D6182" s="450">
        <v>4236.4399999999996</v>
      </c>
      <c r="E6182" s="450">
        <v>204.52</v>
      </c>
      <c r="F6182" s="450" t="s">
        <v>18273</v>
      </c>
    </row>
    <row r="6183" spans="1:6" ht="15" customHeight="1">
      <c r="A6183" s="447">
        <v>83645</v>
      </c>
      <c r="B6183" s="448" t="s">
        <v>5590</v>
      </c>
      <c r="C6183" s="449" t="s">
        <v>2570</v>
      </c>
      <c r="D6183" s="450">
        <v>1247.68</v>
      </c>
      <c r="E6183" s="450">
        <v>204.54</v>
      </c>
      <c r="F6183" s="450" t="s">
        <v>18274</v>
      </c>
    </row>
    <row r="6184" spans="1:6" ht="15" customHeight="1">
      <c r="A6184" s="447">
        <v>83646</v>
      </c>
      <c r="B6184" s="448" t="s">
        <v>5591</v>
      </c>
      <c r="C6184" s="449" t="s">
        <v>2570</v>
      </c>
      <c r="D6184" s="450">
        <v>1471.6100000000001</v>
      </c>
      <c r="E6184" s="450">
        <v>204.53</v>
      </c>
      <c r="F6184" s="450" t="s">
        <v>18275</v>
      </c>
    </row>
    <row r="6185" spans="1:6" ht="15" customHeight="1">
      <c r="A6185" s="447">
        <v>83647</v>
      </c>
      <c r="B6185" s="448" t="s">
        <v>5592</v>
      </c>
      <c r="C6185" s="449" t="s">
        <v>2570</v>
      </c>
      <c r="D6185" s="450">
        <v>912.56</v>
      </c>
      <c r="E6185" s="450">
        <v>204.55</v>
      </c>
      <c r="F6185" s="450" t="s">
        <v>18276</v>
      </c>
    </row>
    <row r="6186" spans="1:6" ht="15" customHeight="1">
      <c r="A6186" s="447">
        <v>83648</v>
      </c>
      <c r="B6186" s="448" t="s">
        <v>5593</v>
      </c>
      <c r="C6186" s="449" t="s">
        <v>2570</v>
      </c>
      <c r="D6186" s="450">
        <v>533.96</v>
      </c>
      <c r="E6186" s="450">
        <v>204.57</v>
      </c>
      <c r="F6186" s="450" t="s">
        <v>18277</v>
      </c>
    </row>
    <row r="6187" spans="1:6" ht="15" customHeight="1">
      <c r="A6187" s="447">
        <v>83649</v>
      </c>
      <c r="B6187" s="448" t="s">
        <v>5594</v>
      </c>
      <c r="C6187" s="449" t="s">
        <v>2570</v>
      </c>
      <c r="D6187" s="450">
        <v>3408.3600000000006</v>
      </c>
      <c r="E6187" s="450">
        <v>867.53</v>
      </c>
      <c r="F6187" s="450" t="s">
        <v>18278</v>
      </c>
    </row>
    <row r="6188" spans="1:6" ht="15" customHeight="1">
      <c r="A6188" s="447">
        <v>83650</v>
      </c>
      <c r="B6188" s="448" t="s">
        <v>5595</v>
      </c>
      <c r="C6188" s="449" t="s">
        <v>2570</v>
      </c>
      <c r="D6188" s="450">
        <v>2738.13</v>
      </c>
      <c r="E6188" s="450">
        <v>867.54</v>
      </c>
      <c r="F6188" s="450" t="s">
        <v>18279</v>
      </c>
    </row>
    <row r="6189" spans="1:6" ht="45" customHeight="1">
      <c r="A6189" s="447">
        <v>7042</v>
      </c>
      <c r="B6189" s="448" t="s">
        <v>1982</v>
      </c>
      <c r="C6189" s="449" t="s">
        <v>1077</v>
      </c>
      <c r="D6189" s="450">
        <v>4.3600000000000003</v>
      </c>
      <c r="E6189" s="450">
        <v>0</v>
      </c>
      <c r="F6189" s="450" t="s">
        <v>13738</v>
      </c>
    </row>
    <row r="6190" spans="1:6" ht="45" customHeight="1">
      <c r="A6190" s="447">
        <v>7043</v>
      </c>
      <c r="B6190" s="448" t="s">
        <v>911</v>
      </c>
      <c r="C6190" s="449" t="s">
        <v>703</v>
      </c>
      <c r="D6190" s="450">
        <v>0.18</v>
      </c>
      <c r="E6190" s="450">
        <v>0</v>
      </c>
      <c r="F6190" s="450" t="s">
        <v>11824</v>
      </c>
    </row>
    <row r="6191" spans="1:6" ht="45" customHeight="1">
      <c r="A6191" s="447">
        <v>7044</v>
      </c>
      <c r="B6191" s="448" t="s">
        <v>1535</v>
      </c>
      <c r="C6191" s="449" t="s">
        <v>2672</v>
      </c>
      <c r="D6191" s="450">
        <v>0.15</v>
      </c>
      <c r="E6191" s="450">
        <v>0</v>
      </c>
      <c r="F6191" s="450" t="s">
        <v>14025</v>
      </c>
    </row>
    <row r="6192" spans="1:6" ht="45" customHeight="1">
      <c r="A6192" s="447">
        <v>7045</v>
      </c>
      <c r="B6192" s="448" t="s">
        <v>1536</v>
      </c>
      <c r="C6192" s="449" t="s">
        <v>2672</v>
      </c>
      <c r="D6192" s="450">
        <v>0.03</v>
      </c>
      <c r="E6192" s="450">
        <v>0</v>
      </c>
      <c r="F6192" s="450" t="s">
        <v>14020</v>
      </c>
    </row>
    <row r="6193" spans="1:6" ht="45" customHeight="1">
      <c r="A6193" s="447">
        <v>7046</v>
      </c>
      <c r="B6193" s="448" t="s">
        <v>1537</v>
      </c>
      <c r="C6193" s="449" t="s">
        <v>2672</v>
      </c>
      <c r="D6193" s="450">
        <v>0.17</v>
      </c>
      <c r="E6193" s="450">
        <v>0</v>
      </c>
      <c r="F6193" s="450" t="s">
        <v>11825</v>
      </c>
    </row>
    <row r="6194" spans="1:6" ht="45" customHeight="1">
      <c r="A6194" s="447">
        <v>7047</v>
      </c>
      <c r="B6194" s="448" t="s">
        <v>1538</v>
      </c>
      <c r="C6194" s="449" t="s">
        <v>2672</v>
      </c>
      <c r="D6194" s="450">
        <v>4.01</v>
      </c>
      <c r="E6194" s="450">
        <v>0</v>
      </c>
      <c r="F6194" s="450" t="s">
        <v>16019</v>
      </c>
    </row>
    <row r="6195" spans="1:6" ht="45" customHeight="1">
      <c r="A6195" s="447">
        <v>5693</v>
      </c>
      <c r="B6195" s="448" t="s">
        <v>1872</v>
      </c>
      <c r="C6195" s="449" t="s">
        <v>2672</v>
      </c>
      <c r="D6195" s="450">
        <v>3.38</v>
      </c>
      <c r="E6195" s="450">
        <v>0</v>
      </c>
      <c r="F6195" s="450" t="s">
        <v>13108</v>
      </c>
    </row>
    <row r="6196" spans="1:6" ht="45" customHeight="1">
      <c r="A6196" s="447">
        <v>5806</v>
      </c>
      <c r="B6196" s="448" t="s">
        <v>708</v>
      </c>
      <c r="C6196" s="449" t="s">
        <v>703</v>
      </c>
      <c r="D6196" s="450">
        <v>0.14000000000000001</v>
      </c>
      <c r="E6196" s="450">
        <v>0</v>
      </c>
      <c r="F6196" s="450" t="s">
        <v>14026</v>
      </c>
    </row>
    <row r="6197" spans="1:6" ht="45" customHeight="1">
      <c r="A6197" s="447">
        <v>73536</v>
      </c>
      <c r="B6197" s="448" t="s">
        <v>1985</v>
      </c>
      <c r="C6197" s="449" t="s">
        <v>1077</v>
      </c>
      <c r="D6197" s="450">
        <v>3.65</v>
      </c>
      <c r="E6197" s="450">
        <v>0</v>
      </c>
      <c r="F6197" s="450" t="s">
        <v>12793</v>
      </c>
    </row>
    <row r="6198" spans="1:6" ht="45" customHeight="1">
      <c r="A6198" s="447">
        <v>88853</v>
      </c>
      <c r="B6198" s="448" t="s">
        <v>1579</v>
      </c>
      <c r="C6198" s="449" t="s">
        <v>2672</v>
      </c>
      <c r="D6198" s="450">
        <v>0.12</v>
      </c>
      <c r="E6198" s="450">
        <v>0</v>
      </c>
      <c r="F6198" s="450" t="s">
        <v>11284</v>
      </c>
    </row>
    <row r="6199" spans="1:6" ht="45" customHeight="1">
      <c r="A6199" s="447">
        <v>88854</v>
      </c>
      <c r="B6199" s="448" t="s">
        <v>1580</v>
      </c>
      <c r="C6199" s="449" t="s">
        <v>2672</v>
      </c>
      <c r="D6199" s="450">
        <v>0.02</v>
      </c>
      <c r="E6199" s="450">
        <v>0</v>
      </c>
      <c r="F6199" s="450" t="s">
        <v>14035</v>
      </c>
    </row>
    <row r="6200" spans="1:6" ht="30" customHeight="1">
      <c r="A6200" s="447">
        <v>90639</v>
      </c>
      <c r="B6200" s="448" t="s">
        <v>1294</v>
      </c>
      <c r="C6200" s="449" t="s">
        <v>2672</v>
      </c>
      <c r="D6200" s="450">
        <v>3.95</v>
      </c>
      <c r="E6200" s="450">
        <v>0</v>
      </c>
      <c r="F6200" s="450" t="s">
        <v>12672</v>
      </c>
    </row>
    <row r="6201" spans="1:6" ht="30" customHeight="1">
      <c r="A6201" s="447">
        <v>90640</v>
      </c>
      <c r="B6201" s="448" t="s">
        <v>1295</v>
      </c>
      <c r="C6201" s="449" t="s">
        <v>2672</v>
      </c>
      <c r="D6201" s="450">
        <v>0.88</v>
      </c>
      <c r="E6201" s="450">
        <v>0</v>
      </c>
      <c r="F6201" s="450" t="s">
        <v>14038</v>
      </c>
    </row>
    <row r="6202" spans="1:6" ht="30" customHeight="1">
      <c r="A6202" s="447">
        <v>90641</v>
      </c>
      <c r="B6202" s="448" t="s">
        <v>1296</v>
      </c>
      <c r="C6202" s="449" t="s">
        <v>2672</v>
      </c>
      <c r="D6202" s="450">
        <v>4.32</v>
      </c>
      <c r="E6202" s="450">
        <v>0</v>
      </c>
      <c r="F6202" s="450" t="s">
        <v>13956</v>
      </c>
    </row>
    <row r="6203" spans="1:6" ht="30" customHeight="1">
      <c r="A6203" s="447">
        <v>90642</v>
      </c>
      <c r="B6203" s="448" t="s">
        <v>725</v>
      </c>
      <c r="C6203" s="449" t="s">
        <v>2672</v>
      </c>
      <c r="D6203" s="450">
        <v>4.8600000000000003</v>
      </c>
      <c r="E6203" s="450">
        <v>0</v>
      </c>
      <c r="F6203" s="450" t="s">
        <v>14182</v>
      </c>
    </row>
    <row r="6204" spans="1:6" ht="30" customHeight="1">
      <c r="A6204" s="447">
        <v>90643</v>
      </c>
      <c r="B6204" s="448" t="s">
        <v>687</v>
      </c>
      <c r="C6204" s="449" t="s">
        <v>1077</v>
      </c>
      <c r="D6204" s="450">
        <v>14.01</v>
      </c>
      <c r="E6204" s="450">
        <v>0</v>
      </c>
      <c r="F6204" s="450" t="s">
        <v>11865</v>
      </c>
    </row>
    <row r="6205" spans="1:6" ht="30" customHeight="1">
      <c r="A6205" s="447">
        <v>90644</v>
      </c>
      <c r="B6205" s="448" t="s">
        <v>939</v>
      </c>
      <c r="C6205" s="449" t="s">
        <v>703</v>
      </c>
      <c r="D6205" s="450">
        <v>4.83</v>
      </c>
      <c r="E6205" s="450">
        <v>0</v>
      </c>
      <c r="F6205" s="450" t="s">
        <v>11336</v>
      </c>
    </row>
    <row r="6206" spans="1:6" ht="45" customHeight="1">
      <c r="A6206" s="447">
        <v>90646</v>
      </c>
      <c r="B6206" s="448" t="s">
        <v>726</v>
      </c>
      <c r="C6206" s="449" t="s">
        <v>2672</v>
      </c>
      <c r="D6206" s="450">
        <v>0.44</v>
      </c>
      <c r="E6206" s="450">
        <v>0</v>
      </c>
      <c r="F6206" s="450" t="s">
        <v>11731</v>
      </c>
    </row>
    <row r="6207" spans="1:6" ht="45" customHeight="1">
      <c r="A6207" s="447">
        <v>90647</v>
      </c>
      <c r="B6207" s="448" t="s">
        <v>727</v>
      </c>
      <c r="C6207" s="449" t="s">
        <v>2672</v>
      </c>
      <c r="D6207" s="450">
        <v>0.1</v>
      </c>
      <c r="E6207" s="450">
        <v>0</v>
      </c>
      <c r="F6207" s="450" t="s">
        <v>14023</v>
      </c>
    </row>
    <row r="6208" spans="1:6" ht="45" customHeight="1">
      <c r="A6208" s="447">
        <v>90648</v>
      </c>
      <c r="B6208" s="448" t="s">
        <v>728</v>
      </c>
      <c r="C6208" s="449" t="s">
        <v>2672</v>
      </c>
      <c r="D6208" s="450">
        <v>0.48</v>
      </c>
      <c r="E6208" s="450">
        <v>0</v>
      </c>
      <c r="F6208" s="450" t="s">
        <v>11309</v>
      </c>
    </row>
    <row r="6209" spans="1:6" ht="45" customHeight="1">
      <c r="A6209" s="447">
        <v>90649</v>
      </c>
      <c r="B6209" s="448" t="s">
        <v>729</v>
      </c>
      <c r="C6209" s="449" t="s">
        <v>2672</v>
      </c>
      <c r="D6209" s="450">
        <v>7.41</v>
      </c>
      <c r="E6209" s="450">
        <v>0</v>
      </c>
      <c r="F6209" s="450" t="s">
        <v>12488</v>
      </c>
    </row>
    <row r="6210" spans="1:6" ht="30" customHeight="1">
      <c r="A6210" s="447">
        <v>90652</v>
      </c>
      <c r="B6210" s="448" t="s">
        <v>730</v>
      </c>
      <c r="C6210" s="449" t="s">
        <v>2672</v>
      </c>
      <c r="D6210" s="450">
        <v>2.57</v>
      </c>
      <c r="E6210" s="450">
        <v>0</v>
      </c>
      <c r="F6210" s="450" t="s">
        <v>12353</v>
      </c>
    </row>
    <row r="6211" spans="1:6" ht="30" customHeight="1">
      <c r="A6211" s="447">
        <v>90653</v>
      </c>
      <c r="B6211" s="448" t="s">
        <v>731</v>
      </c>
      <c r="C6211" s="449" t="s">
        <v>2672</v>
      </c>
      <c r="D6211" s="450">
        <v>0.56999999999999995</v>
      </c>
      <c r="E6211" s="450">
        <v>0</v>
      </c>
      <c r="F6211" s="450" t="s">
        <v>14796</v>
      </c>
    </row>
    <row r="6212" spans="1:6" ht="30" customHeight="1">
      <c r="A6212" s="447">
        <v>90654</v>
      </c>
      <c r="B6212" s="448" t="s">
        <v>732</v>
      </c>
      <c r="C6212" s="449" t="s">
        <v>2672</v>
      </c>
      <c r="D6212" s="450">
        <v>2.81</v>
      </c>
      <c r="E6212" s="450">
        <v>0</v>
      </c>
      <c r="F6212" s="450" t="s">
        <v>12015</v>
      </c>
    </row>
    <row r="6213" spans="1:6" ht="30" customHeight="1">
      <c r="A6213" s="447">
        <v>90655</v>
      </c>
      <c r="B6213" s="448" t="s">
        <v>733</v>
      </c>
      <c r="C6213" s="449" t="s">
        <v>2672</v>
      </c>
      <c r="D6213" s="450">
        <v>4.88</v>
      </c>
      <c r="E6213" s="450">
        <v>0</v>
      </c>
      <c r="F6213" s="450" t="s">
        <v>11340</v>
      </c>
    </row>
    <row r="6214" spans="1:6" ht="30" customHeight="1">
      <c r="A6214" s="447">
        <v>90658</v>
      </c>
      <c r="B6214" s="448" t="s">
        <v>734</v>
      </c>
      <c r="C6214" s="449" t="s">
        <v>2672</v>
      </c>
      <c r="D6214" s="450">
        <v>2.75</v>
      </c>
      <c r="E6214" s="450">
        <v>0</v>
      </c>
      <c r="F6214" s="450" t="s">
        <v>14407</v>
      </c>
    </row>
    <row r="6215" spans="1:6" ht="30" customHeight="1">
      <c r="A6215" s="447">
        <v>90659</v>
      </c>
      <c r="B6215" s="448" t="s">
        <v>735</v>
      </c>
      <c r="C6215" s="449" t="s">
        <v>2672</v>
      </c>
      <c r="D6215" s="450">
        <v>0.62</v>
      </c>
      <c r="E6215" s="450">
        <v>0</v>
      </c>
      <c r="F6215" s="450" t="s">
        <v>11732</v>
      </c>
    </row>
    <row r="6216" spans="1:6" ht="30" customHeight="1">
      <c r="A6216" s="447">
        <v>90660</v>
      </c>
      <c r="B6216" s="448" t="s">
        <v>736</v>
      </c>
      <c r="C6216" s="449" t="s">
        <v>2672</v>
      </c>
      <c r="D6216" s="450">
        <v>3.01</v>
      </c>
      <c r="E6216" s="450">
        <v>0</v>
      </c>
      <c r="F6216" s="450" t="s">
        <v>15085</v>
      </c>
    </row>
    <row r="6217" spans="1:6" ht="30" customHeight="1">
      <c r="A6217" s="447">
        <v>90661</v>
      </c>
      <c r="B6217" s="448" t="s">
        <v>737</v>
      </c>
      <c r="C6217" s="449" t="s">
        <v>2672</v>
      </c>
      <c r="D6217" s="450">
        <v>4.88</v>
      </c>
      <c r="E6217" s="450">
        <v>0</v>
      </c>
      <c r="F6217" s="450" t="s">
        <v>11340</v>
      </c>
    </row>
    <row r="6218" spans="1:6" ht="30" customHeight="1">
      <c r="A6218" s="447">
        <v>90656</v>
      </c>
      <c r="B6218" s="448" t="s">
        <v>689</v>
      </c>
      <c r="C6218" s="449" t="s">
        <v>1077</v>
      </c>
      <c r="D6218" s="450">
        <v>10.83</v>
      </c>
      <c r="E6218" s="450">
        <v>0</v>
      </c>
      <c r="F6218" s="450" t="s">
        <v>14764</v>
      </c>
    </row>
    <row r="6219" spans="1:6" ht="30" customHeight="1">
      <c r="A6219" s="447">
        <v>90657</v>
      </c>
      <c r="B6219" s="448" t="s">
        <v>941</v>
      </c>
      <c r="C6219" s="449" t="s">
        <v>703</v>
      </c>
      <c r="D6219" s="450">
        <v>3.14</v>
      </c>
      <c r="E6219" s="450">
        <v>0</v>
      </c>
      <c r="F6219" s="450" t="s">
        <v>14524</v>
      </c>
    </row>
    <row r="6220" spans="1:6" ht="30" customHeight="1">
      <c r="A6220" s="447">
        <v>90662</v>
      </c>
      <c r="B6220" s="448" t="s">
        <v>690</v>
      </c>
      <c r="C6220" s="449" t="s">
        <v>1077</v>
      </c>
      <c r="D6220" s="450">
        <v>11.26</v>
      </c>
      <c r="E6220" s="450">
        <v>0</v>
      </c>
      <c r="F6220" s="450" t="s">
        <v>15835</v>
      </c>
    </row>
    <row r="6221" spans="1:6" ht="30" customHeight="1">
      <c r="A6221" s="447">
        <v>90663</v>
      </c>
      <c r="B6221" s="448" t="s">
        <v>942</v>
      </c>
      <c r="C6221" s="449" t="s">
        <v>703</v>
      </c>
      <c r="D6221" s="450">
        <v>3.37</v>
      </c>
      <c r="E6221" s="450">
        <v>0</v>
      </c>
      <c r="F6221" s="450" t="s">
        <v>12021</v>
      </c>
    </row>
    <row r="6222" spans="1:6" ht="45" customHeight="1">
      <c r="A6222" s="447">
        <v>94480</v>
      </c>
      <c r="B6222" s="448" t="s">
        <v>5596</v>
      </c>
      <c r="C6222" s="449" t="s">
        <v>2570</v>
      </c>
      <c r="D6222" s="450">
        <v>1332.6100000000001</v>
      </c>
      <c r="E6222" s="450">
        <v>489.06</v>
      </c>
      <c r="F6222" s="450" t="s">
        <v>19837</v>
      </c>
    </row>
    <row r="6223" spans="1:6" ht="45" customHeight="1">
      <c r="A6223" s="447">
        <v>94481</v>
      </c>
      <c r="B6223" s="448" t="s">
        <v>5597</v>
      </c>
      <c r="C6223" s="449" t="s">
        <v>2570</v>
      </c>
      <c r="D6223" s="450">
        <v>877.26</v>
      </c>
      <c r="E6223" s="450">
        <v>434.91</v>
      </c>
      <c r="F6223" s="450" t="s">
        <v>19838</v>
      </c>
    </row>
    <row r="6224" spans="1:6" ht="45" customHeight="1">
      <c r="A6224" s="447">
        <v>94482</v>
      </c>
      <c r="B6224" s="448" t="s">
        <v>5598</v>
      </c>
      <c r="C6224" s="449" t="s">
        <v>2570</v>
      </c>
      <c r="D6224" s="450">
        <v>657.38999999999987</v>
      </c>
      <c r="E6224" s="450">
        <v>395.98</v>
      </c>
      <c r="F6224" s="450" t="s">
        <v>19839</v>
      </c>
    </row>
    <row r="6225" spans="1:6" ht="45" customHeight="1">
      <c r="A6225" s="447">
        <v>94483</v>
      </c>
      <c r="B6225" s="448" t="s">
        <v>5599</v>
      </c>
      <c r="C6225" s="449" t="s">
        <v>2570</v>
      </c>
      <c r="D6225" s="450">
        <v>533.06000000000006</v>
      </c>
      <c r="E6225" s="450">
        <v>364.02</v>
      </c>
      <c r="F6225" s="450" t="s">
        <v>19840</v>
      </c>
    </row>
    <row r="6226" spans="1:6">
      <c r="A6226" s="442"/>
      <c r="B6226" s="446" t="s">
        <v>2205</v>
      </c>
      <c r="C6226" s="444"/>
      <c r="D6226" s="445" t="s">
        <v>2587</v>
      </c>
      <c r="E6226" s="445" t="s">
        <v>2587</v>
      </c>
      <c r="F6226" s="445"/>
    </row>
    <row r="6227" spans="1:6" ht="30" customHeight="1">
      <c r="A6227" s="447">
        <v>96304</v>
      </c>
      <c r="B6227" s="448" t="s">
        <v>16220</v>
      </c>
      <c r="C6227" s="449" t="s">
        <v>2672</v>
      </c>
      <c r="D6227" s="450">
        <v>0.09</v>
      </c>
      <c r="E6227" s="450">
        <v>0</v>
      </c>
      <c r="F6227" s="450" t="s">
        <v>11823</v>
      </c>
    </row>
    <row r="6228" spans="1:6" ht="30" customHeight="1">
      <c r="A6228" s="447">
        <v>96305</v>
      </c>
      <c r="B6228" s="448" t="s">
        <v>16221</v>
      </c>
      <c r="C6228" s="449" t="s">
        <v>2672</v>
      </c>
      <c r="D6228" s="450">
        <v>0.02</v>
      </c>
      <c r="E6228" s="450">
        <v>0</v>
      </c>
      <c r="F6228" s="450" t="s">
        <v>14035</v>
      </c>
    </row>
    <row r="6229" spans="1:6" ht="30" customHeight="1">
      <c r="A6229" s="447">
        <v>96306</v>
      </c>
      <c r="B6229" s="448" t="s">
        <v>16222</v>
      </c>
      <c r="C6229" s="449" t="s">
        <v>2672</v>
      </c>
      <c r="D6229" s="450">
        <v>0.12</v>
      </c>
      <c r="E6229" s="450">
        <v>0</v>
      </c>
      <c r="F6229" s="450" t="s">
        <v>11284</v>
      </c>
    </row>
    <row r="6230" spans="1:6" ht="30" customHeight="1">
      <c r="A6230" s="447">
        <v>96307</v>
      </c>
      <c r="B6230" s="448" t="s">
        <v>16223</v>
      </c>
      <c r="C6230" s="449" t="s">
        <v>2672</v>
      </c>
      <c r="D6230" s="450">
        <v>0.96</v>
      </c>
      <c r="E6230" s="450">
        <v>0</v>
      </c>
      <c r="F6230" s="450" t="s">
        <v>11587</v>
      </c>
    </row>
    <row r="6231" spans="1:6" ht="30" customHeight="1">
      <c r="A6231" s="447">
        <v>96308</v>
      </c>
      <c r="B6231" s="448" t="s">
        <v>15991</v>
      </c>
      <c r="C6231" s="449" t="s">
        <v>703</v>
      </c>
      <c r="D6231" s="450">
        <v>0.11</v>
      </c>
      <c r="E6231" s="450">
        <v>0</v>
      </c>
      <c r="F6231" s="450" t="s">
        <v>13028</v>
      </c>
    </row>
    <row r="6232" spans="1:6" ht="30" customHeight="1">
      <c r="A6232" s="447">
        <v>96309</v>
      </c>
      <c r="B6232" s="448" t="s">
        <v>15895</v>
      </c>
      <c r="C6232" s="449" t="s">
        <v>1077</v>
      </c>
      <c r="D6232" s="450">
        <v>1.19</v>
      </c>
      <c r="E6232" s="450">
        <v>0</v>
      </c>
      <c r="F6232" s="450" t="s">
        <v>11757</v>
      </c>
    </row>
    <row r="6233" spans="1:6" ht="30" customHeight="1">
      <c r="A6233" s="447">
        <v>90961</v>
      </c>
      <c r="B6233" s="448" t="s">
        <v>1666</v>
      </c>
      <c r="C6233" s="449" t="s">
        <v>2672</v>
      </c>
      <c r="D6233" s="450">
        <v>0.68</v>
      </c>
      <c r="E6233" s="450">
        <v>0</v>
      </c>
      <c r="F6233" s="450" t="s">
        <v>12034</v>
      </c>
    </row>
    <row r="6234" spans="1:6" ht="30" customHeight="1">
      <c r="A6234" s="447">
        <v>90962</v>
      </c>
      <c r="B6234" s="448" t="s">
        <v>1667</v>
      </c>
      <c r="C6234" s="449" t="s">
        <v>2672</v>
      </c>
      <c r="D6234" s="450">
        <v>3.24</v>
      </c>
      <c r="E6234" s="450">
        <v>0</v>
      </c>
      <c r="F6234" s="450" t="s">
        <v>12621</v>
      </c>
    </row>
    <row r="6235" spans="1:6" ht="30" customHeight="1">
      <c r="A6235" s="447">
        <v>90963</v>
      </c>
      <c r="B6235" s="448" t="s">
        <v>1668</v>
      </c>
      <c r="C6235" s="449" t="s">
        <v>2672</v>
      </c>
      <c r="D6235" s="450">
        <v>8.82</v>
      </c>
      <c r="E6235" s="450">
        <v>0</v>
      </c>
      <c r="F6235" s="450" t="s">
        <v>11959</v>
      </c>
    </row>
    <row r="6236" spans="1:6" ht="30" customHeight="1">
      <c r="A6236" s="447">
        <v>90964</v>
      </c>
      <c r="B6236" s="448" t="s">
        <v>696</v>
      </c>
      <c r="C6236" s="449" t="s">
        <v>1077</v>
      </c>
      <c r="D6236" s="450">
        <v>15.33</v>
      </c>
      <c r="E6236" s="450">
        <v>0</v>
      </c>
      <c r="F6236" s="450" t="s">
        <v>15841</v>
      </c>
    </row>
    <row r="6237" spans="1:6" ht="30" customHeight="1">
      <c r="A6237" s="447">
        <v>90965</v>
      </c>
      <c r="B6237" s="448" t="s">
        <v>1860</v>
      </c>
      <c r="C6237" s="449" t="s">
        <v>703</v>
      </c>
      <c r="D6237" s="450">
        <v>3.27</v>
      </c>
      <c r="E6237" s="450">
        <v>0</v>
      </c>
      <c r="F6237" s="450" t="s">
        <v>13593</v>
      </c>
    </row>
    <row r="6238" spans="1:6" ht="30" customHeight="1">
      <c r="A6238" s="447">
        <v>5797</v>
      </c>
      <c r="B6238" s="448" t="s">
        <v>1526</v>
      </c>
      <c r="C6238" s="449" t="s">
        <v>2672</v>
      </c>
      <c r="D6238" s="450">
        <v>2.42</v>
      </c>
      <c r="E6238" s="450">
        <v>0</v>
      </c>
      <c r="F6238" s="450" t="s">
        <v>11740</v>
      </c>
    </row>
    <row r="6239" spans="1:6" ht="30" customHeight="1">
      <c r="A6239" s="447">
        <v>5953</v>
      </c>
      <c r="B6239" s="448" t="s">
        <v>2562</v>
      </c>
      <c r="C6239" s="449" t="s">
        <v>1077</v>
      </c>
      <c r="D6239" s="450">
        <v>32.65</v>
      </c>
      <c r="E6239" s="450">
        <v>0</v>
      </c>
      <c r="F6239" s="450" t="s">
        <v>13635</v>
      </c>
    </row>
    <row r="6240" spans="1:6" ht="30" customHeight="1">
      <c r="A6240" s="447">
        <v>5954</v>
      </c>
      <c r="B6240" s="448" t="s">
        <v>2589</v>
      </c>
      <c r="C6240" s="449" t="s">
        <v>703</v>
      </c>
      <c r="D6240" s="450">
        <v>2.4300000000000002</v>
      </c>
      <c r="E6240" s="450">
        <v>0</v>
      </c>
      <c r="F6240" s="450" t="s">
        <v>13393</v>
      </c>
    </row>
    <row r="6241" spans="1:6" ht="30" customHeight="1">
      <c r="A6241" s="447">
        <v>53865</v>
      </c>
      <c r="B6241" s="448" t="s">
        <v>1955</v>
      </c>
      <c r="C6241" s="449" t="s">
        <v>2672</v>
      </c>
      <c r="D6241" s="450">
        <v>27.8</v>
      </c>
      <c r="E6241" s="450">
        <v>0</v>
      </c>
      <c r="F6241" s="450" t="s">
        <v>16035</v>
      </c>
    </row>
    <row r="6242" spans="1:6" ht="30" customHeight="1">
      <c r="A6242" s="447">
        <v>90957</v>
      </c>
      <c r="B6242" s="448" t="s">
        <v>1663</v>
      </c>
      <c r="C6242" s="449" t="s">
        <v>2672</v>
      </c>
      <c r="D6242" s="450">
        <v>1.93</v>
      </c>
      <c r="E6242" s="450">
        <v>0</v>
      </c>
      <c r="F6242" s="450" t="s">
        <v>12000</v>
      </c>
    </row>
    <row r="6243" spans="1:6" ht="30" customHeight="1">
      <c r="A6243" s="447">
        <v>90958</v>
      </c>
      <c r="B6243" s="448" t="s">
        <v>1664</v>
      </c>
      <c r="C6243" s="449" t="s">
        <v>2672</v>
      </c>
      <c r="D6243" s="450">
        <v>0.5</v>
      </c>
      <c r="E6243" s="450">
        <v>0</v>
      </c>
      <c r="F6243" s="450" t="s">
        <v>14809</v>
      </c>
    </row>
    <row r="6244" spans="1:6" ht="30" customHeight="1">
      <c r="A6244" s="447">
        <v>90960</v>
      </c>
      <c r="B6244" s="448" t="s">
        <v>1665</v>
      </c>
      <c r="C6244" s="449" t="s">
        <v>2672</v>
      </c>
      <c r="D6244" s="450">
        <v>2.59</v>
      </c>
      <c r="E6244" s="450">
        <v>0</v>
      </c>
      <c r="F6244" s="450" t="s">
        <v>12056</v>
      </c>
    </row>
    <row r="6245" spans="1:6" ht="30" customHeight="1">
      <c r="A6245" s="447">
        <v>90968</v>
      </c>
      <c r="B6245" s="448" t="s">
        <v>5600</v>
      </c>
      <c r="C6245" s="449" t="s">
        <v>2672</v>
      </c>
      <c r="D6245" s="450">
        <v>2.59</v>
      </c>
      <c r="E6245" s="450">
        <v>0</v>
      </c>
      <c r="F6245" s="450" t="s">
        <v>12056</v>
      </c>
    </row>
    <row r="6246" spans="1:6" ht="30" customHeight="1">
      <c r="A6246" s="447">
        <v>90969</v>
      </c>
      <c r="B6246" s="448" t="s">
        <v>5601</v>
      </c>
      <c r="C6246" s="449" t="s">
        <v>2672</v>
      </c>
      <c r="D6246" s="450">
        <v>0.68</v>
      </c>
      <c r="E6246" s="450">
        <v>0</v>
      </c>
      <c r="F6246" s="450" t="s">
        <v>12034</v>
      </c>
    </row>
    <row r="6247" spans="1:6" ht="30" customHeight="1">
      <c r="A6247" s="447">
        <v>90970</v>
      </c>
      <c r="B6247" s="448" t="s">
        <v>5602</v>
      </c>
      <c r="C6247" s="449" t="s">
        <v>2672</v>
      </c>
      <c r="D6247" s="450">
        <v>3.25</v>
      </c>
      <c r="E6247" s="450">
        <v>0</v>
      </c>
      <c r="F6247" s="450" t="s">
        <v>13253</v>
      </c>
    </row>
    <row r="6248" spans="1:6" ht="30" customHeight="1">
      <c r="A6248" s="447">
        <v>90971</v>
      </c>
      <c r="B6248" s="448" t="s">
        <v>5603</v>
      </c>
      <c r="C6248" s="449" t="s">
        <v>2672</v>
      </c>
      <c r="D6248" s="450">
        <v>35.729999999999997</v>
      </c>
      <c r="E6248" s="450">
        <v>0</v>
      </c>
      <c r="F6248" s="450" t="s">
        <v>16110</v>
      </c>
    </row>
    <row r="6249" spans="1:6" ht="30" customHeight="1">
      <c r="A6249" s="447">
        <v>90972</v>
      </c>
      <c r="B6249" s="448" t="s">
        <v>5604</v>
      </c>
      <c r="C6249" s="449" t="s">
        <v>1077</v>
      </c>
      <c r="D6249" s="450">
        <v>42.25</v>
      </c>
      <c r="E6249" s="450">
        <v>0</v>
      </c>
      <c r="F6249" s="450" t="s">
        <v>15842</v>
      </c>
    </row>
    <row r="6250" spans="1:6" ht="30" customHeight="1">
      <c r="A6250" s="447">
        <v>90973</v>
      </c>
      <c r="B6250" s="448" t="s">
        <v>5605</v>
      </c>
      <c r="C6250" s="449" t="s">
        <v>703</v>
      </c>
      <c r="D6250" s="450">
        <v>3.27</v>
      </c>
      <c r="E6250" s="450">
        <v>0</v>
      </c>
      <c r="F6250" s="450" t="s">
        <v>13593</v>
      </c>
    </row>
    <row r="6251" spans="1:6" ht="30" customHeight="1">
      <c r="A6251" s="447">
        <v>90992</v>
      </c>
      <c r="B6251" s="448" t="s">
        <v>5606</v>
      </c>
      <c r="C6251" s="449" t="s">
        <v>2672</v>
      </c>
      <c r="D6251" s="450">
        <v>3.08</v>
      </c>
      <c r="E6251" s="450">
        <v>0</v>
      </c>
      <c r="F6251" s="450" t="s">
        <v>11983</v>
      </c>
    </row>
    <row r="6252" spans="1:6" ht="30" customHeight="1">
      <c r="A6252" s="447">
        <v>90993</v>
      </c>
      <c r="B6252" s="448" t="s">
        <v>5607</v>
      </c>
      <c r="C6252" s="449" t="s">
        <v>2672</v>
      </c>
      <c r="D6252" s="450">
        <v>0.8</v>
      </c>
      <c r="E6252" s="450">
        <v>0</v>
      </c>
      <c r="F6252" s="450" t="s">
        <v>13031</v>
      </c>
    </row>
    <row r="6253" spans="1:6" ht="30" customHeight="1">
      <c r="A6253" s="447">
        <v>90994</v>
      </c>
      <c r="B6253" s="448" t="s">
        <v>5608</v>
      </c>
      <c r="C6253" s="449" t="s">
        <v>2672</v>
      </c>
      <c r="D6253" s="450">
        <v>3.85</v>
      </c>
      <c r="E6253" s="450">
        <v>0</v>
      </c>
      <c r="F6253" s="450" t="s">
        <v>16113</v>
      </c>
    </row>
    <row r="6254" spans="1:6" ht="30" customHeight="1">
      <c r="A6254" s="447">
        <v>90995</v>
      </c>
      <c r="B6254" s="448" t="s">
        <v>5609</v>
      </c>
      <c r="C6254" s="449" t="s">
        <v>2672</v>
      </c>
      <c r="D6254" s="450">
        <v>48.51</v>
      </c>
      <c r="E6254" s="450">
        <v>0</v>
      </c>
      <c r="F6254" s="450" t="s">
        <v>16114</v>
      </c>
    </row>
    <row r="6255" spans="1:6" ht="30" customHeight="1">
      <c r="A6255" s="447">
        <v>90999</v>
      </c>
      <c r="B6255" s="448" t="s">
        <v>5610</v>
      </c>
      <c r="C6255" s="449" t="s">
        <v>1077</v>
      </c>
      <c r="D6255" s="450">
        <v>56.24</v>
      </c>
      <c r="E6255" s="450">
        <v>0</v>
      </c>
      <c r="F6255" s="450" t="s">
        <v>15845</v>
      </c>
    </row>
    <row r="6256" spans="1:6" ht="30" customHeight="1">
      <c r="A6256" s="447">
        <v>91001</v>
      </c>
      <c r="B6256" s="448" t="s">
        <v>5611</v>
      </c>
      <c r="C6256" s="449" t="s">
        <v>703</v>
      </c>
      <c r="D6256" s="450">
        <v>3.88</v>
      </c>
      <c r="E6256" s="450">
        <v>0</v>
      </c>
      <c r="F6256" s="450" t="s">
        <v>11744</v>
      </c>
    </row>
    <row r="6257" spans="1:6" ht="30" customHeight="1">
      <c r="A6257" s="447">
        <v>90975</v>
      </c>
      <c r="B6257" s="448" t="s">
        <v>1669</v>
      </c>
      <c r="C6257" s="449" t="s">
        <v>2672</v>
      </c>
      <c r="D6257" s="450">
        <v>6.59</v>
      </c>
      <c r="E6257" s="450">
        <v>0</v>
      </c>
      <c r="F6257" s="450" t="s">
        <v>13257</v>
      </c>
    </row>
    <row r="6258" spans="1:6" ht="30" customHeight="1">
      <c r="A6258" s="447">
        <v>90976</v>
      </c>
      <c r="B6258" s="448" t="s">
        <v>1670</v>
      </c>
      <c r="C6258" s="449" t="s">
        <v>2672</v>
      </c>
      <c r="D6258" s="450">
        <v>1.73</v>
      </c>
      <c r="E6258" s="450">
        <v>0</v>
      </c>
      <c r="F6258" s="450" t="s">
        <v>11769</v>
      </c>
    </row>
    <row r="6259" spans="1:6" ht="30" customHeight="1">
      <c r="A6259" s="447">
        <v>90977</v>
      </c>
      <c r="B6259" s="448" t="s">
        <v>1671</v>
      </c>
      <c r="C6259" s="449" t="s">
        <v>2672</v>
      </c>
      <c r="D6259" s="450">
        <v>8.25</v>
      </c>
      <c r="E6259" s="450">
        <v>0</v>
      </c>
      <c r="F6259" s="450" t="s">
        <v>16111</v>
      </c>
    </row>
    <row r="6260" spans="1:6" ht="30" customHeight="1">
      <c r="A6260" s="447">
        <v>90978</v>
      </c>
      <c r="B6260" s="448" t="s">
        <v>1672</v>
      </c>
      <c r="C6260" s="449" t="s">
        <v>2672</v>
      </c>
      <c r="D6260" s="450">
        <v>92.64</v>
      </c>
      <c r="E6260" s="450">
        <v>0</v>
      </c>
      <c r="F6260" s="450" t="s">
        <v>16112</v>
      </c>
    </row>
    <row r="6261" spans="1:6" ht="30" customHeight="1">
      <c r="A6261" s="447">
        <v>90979</v>
      </c>
      <c r="B6261" s="448" t="s">
        <v>697</v>
      </c>
      <c r="C6261" s="449" t="s">
        <v>1077</v>
      </c>
      <c r="D6261" s="450">
        <v>109.21</v>
      </c>
      <c r="E6261" s="450">
        <v>0</v>
      </c>
      <c r="F6261" s="450" t="s">
        <v>15843</v>
      </c>
    </row>
    <row r="6262" spans="1:6" ht="30" customHeight="1">
      <c r="A6262" s="447">
        <v>90982</v>
      </c>
      <c r="B6262" s="448" t="s">
        <v>1861</v>
      </c>
      <c r="C6262" s="449" t="s">
        <v>703</v>
      </c>
      <c r="D6262" s="450">
        <v>8.32</v>
      </c>
      <c r="E6262" s="450">
        <v>0</v>
      </c>
      <c r="F6262" s="450" t="s">
        <v>15946</v>
      </c>
    </row>
    <row r="6263" spans="1:6">
      <c r="A6263" s="442"/>
      <c r="B6263" s="446" t="s">
        <v>2148</v>
      </c>
      <c r="C6263" s="444"/>
      <c r="D6263" s="445" t="s">
        <v>2587</v>
      </c>
      <c r="E6263" s="445" t="s">
        <v>2587</v>
      </c>
      <c r="F6263" s="445"/>
    </row>
    <row r="6264" spans="1:6" ht="30" customHeight="1">
      <c r="A6264" s="447">
        <v>73303</v>
      </c>
      <c r="B6264" s="448" t="s">
        <v>5612</v>
      </c>
      <c r="C6264" s="449" t="s">
        <v>2672</v>
      </c>
      <c r="D6264" s="450">
        <v>3.56</v>
      </c>
      <c r="E6264" s="450">
        <v>0</v>
      </c>
      <c r="F6264" s="450" t="s">
        <v>13759</v>
      </c>
    </row>
    <row r="6265" spans="1:6" ht="30" customHeight="1">
      <c r="A6265" s="447">
        <v>73307</v>
      </c>
      <c r="B6265" s="448" t="s">
        <v>5613</v>
      </c>
      <c r="C6265" s="449" t="s">
        <v>2672</v>
      </c>
      <c r="D6265" s="450">
        <v>3.18</v>
      </c>
      <c r="E6265" s="450">
        <v>0</v>
      </c>
      <c r="F6265" s="450" t="s">
        <v>14660</v>
      </c>
    </row>
    <row r="6266" spans="1:6" ht="30" customHeight="1">
      <c r="A6266" s="447">
        <v>73311</v>
      </c>
      <c r="B6266" s="448" t="s">
        <v>5614</v>
      </c>
      <c r="C6266" s="449" t="s">
        <v>2672</v>
      </c>
      <c r="D6266" s="450">
        <v>93.9</v>
      </c>
      <c r="E6266" s="450">
        <v>0</v>
      </c>
      <c r="F6266" s="450" t="s">
        <v>16036</v>
      </c>
    </row>
    <row r="6267" spans="1:6" ht="30" customHeight="1">
      <c r="A6267" s="447">
        <v>93416</v>
      </c>
      <c r="B6267" s="448" t="s">
        <v>5615</v>
      </c>
      <c r="C6267" s="449" t="s">
        <v>703</v>
      </c>
      <c r="D6267" s="450">
        <v>0.22</v>
      </c>
      <c r="E6267" s="450">
        <v>0</v>
      </c>
      <c r="F6267" s="450" t="s">
        <v>15963</v>
      </c>
    </row>
    <row r="6268" spans="1:6" ht="30" customHeight="1">
      <c r="A6268" s="447">
        <v>93411</v>
      </c>
      <c r="B6268" s="448" t="s">
        <v>5616</v>
      </c>
      <c r="C6268" s="449" t="s">
        <v>2672</v>
      </c>
      <c r="D6268" s="450">
        <v>0.17</v>
      </c>
      <c r="E6268" s="450">
        <v>0</v>
      </c>
      <c r="F6268" s="450" t="s">
        <v>11825</v>
      </c>
    </row>
    <row r="6269" spans="1:6" ht="30" customHeight="1">
      <c r="A6269" s="447">
        <v>93412</v>
      </c>
      <c r="B6269" s="448" t="s">
        <v>5617</v>
      </c>
      <c r="C6269" s="449" t="s">
        <v>2672</v>
      </c>
      <c r="D6269" s="450">
        <v>0.05</v>
      </c>
      <c r="E6269" s="450">
        <v>0</v>
      </c>
      <c r="F6269" s="450" t="s">
        <v>11283</v>
      </c>
    </row>
    <row r="6270" spans="1:6" ht="30" customHeight="1">
      <c r="A6270" s="447">
        <v>93413</v>
      </c>
      <c r="B6270" s="448" t="s">
        <v>5618</v>
      </c>
      <c r="C6270" s="449" t="s">
        <v>2672</v>
      </c>
      <c r="D6270" s="450">
        <v>0.15</v>
      </c>
      <c r="E6270" s="450">
        <v>0</v>
      </c>
      <c r="F6270" s="450" t="s">
        <v>14025</v>
      </c>
    </row>
    <row r="6271" spans="1:6" ht="30" customHeight="1">
      <c r="A6271" s="447">
        <v>93414</v>
      </c>
      <c r="B6271" s="448" t="s">
        <v>5382</v>
      </c>
      <c r="C6271" s="449" t="s">
        <v>2672</v>
      </c>
      <c r="D6271" s="450">
        <v>7.98</v>
      </c>
      <c r="E6271" s="450">
        <v>0</v>
      </c>
      <c r="F6271" s="450" t="s">
        <v>16155</v>
      </c>
    </row>
    <row r="6272" spans="1:6" ht="30" customHeight="1">
      <c r="A6272" s="447">
        <v>73395</v>
      </c>
      <c r="B6272" s="448" t="s">
        <v>5383</v>
      </c>
      <c r="C6272" s="449" t="s">
        <v>703</v>
      </c>
      <c r="D6272" s="450">
        <v>4.78</v>
      </c>
      <c r="E6272" s="450">
        <v>0</v>
      </c>
      <c r="F6272" s="450" t="s">
        <v>14031</v>
      </c>
    </row>
    <row r="6273" spans="1:6" ht="30" customHeight="1">
      <c r="A6273" s="447">
        <v>73417</v>
      </c>
      <c r="B6273" s="448" t="s">
        <v>5028</v>
      </c>
      <c r="C6273" s="449" t="s">
        <v>1077</v>
      </c>
      <c r="D6273" s="450">
        <v>100.64</v>
      </c>
      <c r="E6273" s="450">
        <v>0</v>
      </c>
      <c r="F6273" s="450" t="s">
        <v>15810</v>
      </c>
    </row>
    <row r="6274" spans="1:6" ht="30" customHeight="1">
      <c r="A6274" s="447">
        <v>93415</v>
      </c>
      <c r="B6274" s="448" t="s">
        <v>5029</v>
      </c>
      <c r="C6274" s="449" t="s">
        <v>1077</v>
      </c>
      <c r="D6274" s="450">
        <v>8.35</v>
      </c>
      <c r="E6274" s="450">
        <v>0</v>
      </c>
      <c r="F6274" s="450" t="s">
        <v>15083</v>
      </c>
    </row>
    <row r="6275" spans="1:6" ht="15" customHeight="1">
      <c r="A6275" s="447">
        <v>93421</v>
      </c>
      <c r="B6275" s="448" t="s">
        <v>5030</v>
      </c>
      <c r="C6275" s="449" t="s">
        <v>1077</v>
      </c>
      <c r="D6275" s="450">
        <v>40.36</v>
      </c>
      <c r="E6275" s="450">
        <v>0</v>
      </c>
      <c r="F6275" s="450" t="s">
        <v>12116</v>
      </c>
    </row>
    <row r="6276" spans="1:6" ht="30" customHeight="1">
      <c r="A6276" s="447">
        <v>93427</v>
      </c>
      <c r="B6276" s="448" t="s">
        <v>5031</v>
      </c>
      <c r="C6276" s="449" t="s">
        <v>1077</v>
      </c>
      <c r="D6276" s="450">
        <v>91.59</v>
      </c>
      <c r="E6276" s="450">
        <v>0</v>
      </c>
      <c r="F6276" s="450" t="s">
        <v>15863</v>
      </c>
    </row>
    <row r="6277" spans="1:6" ht="15" customHeight="1">
      <c r="A6277" s="447">
        <v>93422</v>
      </c>
      <c r="B6277" s="448" t="s">
        <v>5138</v>
      </c>
      <c r="C6277" s="449" t="s">
        <v>703</v>
      </c>
      <c r="D6277" s="450">
        <v>3</v>
      </c>
      <c r="E6277" s="450">
        <v>0</v>
      </c>
      <c r="F6277" s="450" t="s">
        <v>13122</v>
      </c>
    </row>
    <row r="6278" spans="1:6" ht="30" customHeight="1">
      <c r="A6278" s="447">
        <v>93428</v>
      </c>
      <c r="B6278" s="448" t="s">
        <v>5139</v>
      </c>
      <c r="C6278" s="449" t="s">
        <v>703</v>
      </c>
      <c r="D6278" s="450">
        <v>4.25</v>
      </c>
      <c r="E6278" s="450">
        <v>0</v>
      </c>
      <c r="F6278" s="450" t="s">
        <v>11446</v>
      </c>
    </row>
    <row r="6279" spans="1:6" ht="15" customHeight="1">
      <c r="A6279" s="447">
        <v>93235</v>
      </c>
      <c r="B6279" s="448" t="s">
        <v>5140</v>
      </c>
      <c r="C6279" s="449" t="s">
        <v>2672</v>
      </c>
      <c r="D6279" s="450">
        <v>1.22</v>
      </c>
      <c r="E6279" s="450">
        <v>0</v>
      </c>
      <c r="F6279" s="450" t="s">
        <v>11758</v>
      </c>
    </row>
    <row r="6280" spans="1:6" ht="30" customHeight="1">
      <c r="A6280" s="447">
        <v>93417</v>
      </c>
      <c r="B6280" s="448" t="s">
        <v>5141</v>
      </c>
      <c r="C6280" s="449" t="s">
        <v>2672</v>
      </c>
      <c r="D6280" s="450">
        <v>2.2400000000000002</v>
      </c>
      <c r="E6280" s="450">
        <v>0</v>
      </c>
      <c r="F6280" s="450" t="s">
        <v>11739</v>
      </c>
    </row>
    <row r="6281" spans="1:6" ht="15" customHeight="1">
      <c r="A6281" s="447">
        <v>93418</v>
      </c>
      <c r="B6281" s="448" t="s">
        <v>5142</v>
      </c>
      <c r="C6281" s="449" t="s">
        <v>2672</v>
      </c>
      <c r="D6281" s="450">
        <v>0.76</v>
      </c>
      <c r="E6281" s="450">
        <v>0</v>
      </c>
      <c r="F6281" s="450" t="s">
        <v>11291</v>
      </c>
    </row>
    <row r="6282" spans="1:6" ht="30" customHeight="1">
      <c r="A6282" s="447">
        <v>93419</v>
      </c>
      <c r="B6282" s="448" t="s">
        <v>5143</v>
      </c>
      <c r="C6282" s="449" t="s">
        <v>2672</v>
      </c>
      <c r="D6282" s="450">
        <v>2</v>
      </c>
      <c r="E6282" s="450">
        <v>0</v>
      </c>
      <c r="F6282" s="450" t="s">
        <v>11320</v>
      </c>
    </row>
    <row r="6283" spans="1:6" ht="30" customHeight="1">
      <c r="A6283" s="447">
        <v>93420</v>
      </c>
      <c r="B6283" s="448" t="s">
        <v>5144</v>
      </c>
      <c r="C6283" s="449" t="s">
        <v>2672</v>
      </c>
      <c r="D6283" s="450">
        <v>35.36</v>
      </c>
      <c r="E6283" s="450">
        <v>0</v>
      </c>
      <c r="F6283" s="450" t="s">
        <v>16156</v>
      </c>
    </row>
    <row r="6284" spans="1:6" ht="30" customHeight="1">
      <c r="A6284" s="447">
        <v>93423</v>
      </c>
      <c r="B6284" s="448" t="s">
        <v>5145</v>
      </c>
      <c r="C6284" s="449" t="s">
        <v>2672</v>
      </c>
      <c r="D6284" s="450">
        <v>3.17</v>
      </c>
      <c r="E6284" s="450">
        <v>0</v>
      </c>
      <c r="F6284" s="450" t="s">
        <v>13645</v>
      </c>
    </row>
    <row r="6285" spans="1:6" ht="15" customHeight="1">
      <c r="A6285" s="447">
        <v>93424</v>
      </c>
      <c r="B6285" s="448" t="s">
        <v>5146</v>
      </c>
      <c r="C6285" s="449" t="s">
        <v>2672</v>
      </c>
      <c r="D6285" s="450">
        <v>1.08</v>
      </c>
      <c r="E6285" s="450">
        <v>0</v>
      </c>
      <c r="F6285" s="450" t="s">
        <v>13758</v>
      </c>
    </row>
    <row r="6286" spans="1:6" ht="30" customHeight="1">
      <c r="A6286" s="447">
        <v>93425</v>
      </c>
      <c r="B6286" s="448" t="s">
        <v>5147</v>
      </c>
      <c r="C6286" s="449" t="s">
        <v>2672</v>
      </c>
      <c r="D6286" s="450">
        <v>2.83</v>
      </c>
      <c r="E6286" s="450">
        <v>0</v>
      </c>
      <c r="F6286" s="450" t="s">
        <v>11856</v>
      </c>
    </row>
    <row r="6287" spans="1:6" ht="30" customHeight="1">
      <c r="A6287" s="447">
        <v>93426</v>
      </c>
      <c r="B6287" s="448" t="s">
        <v>5148</v>
      </c>
      <c r="C6287" s="449" t="s">
        <v>2672</v>
      </c>
      <c r="D6287" s="450">
        <v>84.51</v>
      </c>
      <c r="E6287" s="450">
        <v>0</v>
      </c>
      <c r="F6287" s="450" t="s">
        <v>16157</v>
      </c>
    </row>
    <row r="6288" spans="1:6" ht="30" customHeight="1">
      <c r="A6288" s="447">
        <v>95869</v>
      </c>
      <c r="B6288" s="448" t="s">
        <v>5149</v>
      </c>
      <c r="C6288" s="449" t="s">
        <v>2672</v>
      </c>
      <c r="D6288" s="450">
        <v>1.73</v>
      </c>
      <c r="E6288" s="450">
        <v>0</v>
      </c>
      <c r="F6288" s="450" t="s">
        <v>11769</v>
      </c>
    </row>
    <row r="6289" spans="1:6" ht="30" customHeight="1">
      <c r="A6289" s="447">
        <v>95870</v>
      </c>
      <c r="B6289" s="448" t="s">
        <v>5150</v>
      </c>
      <c r="C6289" s="449" t="s">
        <v>2672</v>
      </c>
      <c r="D6289" s="450">
        <v>4.53</v>
      </c>
      <c r="E6289" s="450">
        <v>0</v>
      </c>
      <c r="F6289" s="450" t="s">
        <v>12367</v>
      </c>
    </row>
    <row r="6290" spans="1:6" ht="30" customHeight="1">
      <c r="A6290" s="447">
        <v>95871</v>
      </c>
      <c r="B6290" s="448" t="s">
        <v>5151</v>
      </c>
      <c r="C6290" s="449" t="s">
        <v>2672</v>
      </c>
      <c r="D6290" s="450">
        <v>143.97999999999999</v>
      </c>
      <c r="E6290" s="450">
        <v>0</v>
      </c>
      <c r="F6290" s="450" t="s">
        <v>16179</v>
      </c>
    </row>
    <row r="6291" spans="1:6" ht="30" customHeight="1">
      <c r="A6291" s="447">
        <v>95872</v>
      </c>
      <c r="B6291" s="448" t="s">
        <v>5152</v>
      </c>
      <c r="C6291" s="449" t="s">
        <v>1077</v>
      </c>
      <c r="D6291" s="450">
        <v>155.31</v>
      </c>
      <c r="E6291" s="450">
        <v>0</v>
      </c>
      <c r="F6291" s="450" t="s">
        <v>15878</v>
      </c>
    </row>
    <row r="6292" spans="1:6" ht="30" customHeight="1">
      <c r="A6292" s="447">
        <v>95873</v>
      </c>
      <c r="B6292" s="448" t="s">
        <v>5153</v>
      </c>
      <c r="C6292" s="449" t="s">
        <v>703</v>
      </c>
      <c r="D6292" s="450">
        <v>6.8</v>
      </c>
      <c r="E6292" s="450">
        <v>0</v>
      </c>
      <c r="F6292" s="450" t="s">
        <v>13471</v>
      </c>
    </row>
    <row r="6293" spans="1:6" ht="30" customHeight="1">
      <c r="A6293" s="447">
        <v>95874</v>
      </c>
      <c r="B6293" s="448" t="s">
        <v>5154</v>
      </c>
      <c r="C6293" s="449" t="s">
        <v>2672</v>
      </c>
      <c r="D6293" s="450">
        <v>5.07</v>
      </c>
      <c r="E6293" s="450">
        <v>0</v>
      </c>
      <c r="F6293" s="450" t="s">
        <v>11891</v>
      </c>
    </row>
    <row r="6294" spans="1:6">
      <c r="A6294" s="442"/>
      <c r="B6294" s="446" t="s">
        <v>22</v>
      </c>
      <c r="C6294" s="444"/>
      <c r="D6294" s="445" t="s">
        <v>2587</v>
      </c>
      <c r="E6294" s="445" t="s">
        <v>2587</v>
      </c>
      <c r="F6294" s="445"/>
    </row>
    <row r="6295" spans="1:6">
      <c r="A6295" s="442"/>
      <c r="B6295" s="446" t="s">
        <v>2289</v>
      </c>
      <c r="C6295" s="444"/>
      <c r="D6295" s="445" t="s">
        <v>2587</v>
      </c>
      <c r="E6295" s="445" t="s">
        <v>2587</v>
      </c>
      <c r="F6295" s="445"/>
    </row>
    <row r="6296" spans="1:6" ht="30" customHeight="1">
      <c r="A6296" s="447">
        <v>95139</v>
      </c>
      <c r="B6296" s="448" t="s">
        <v>5155</v>
      </c>
      <c r="C6296" s="449" t="s">
        <v>1077</v>
      </c>
      <c r="D6296" s="450">
        <v>0.06</v>
      </c>
      <c r="E6296" s="450">
        <v>0</v>
      </c>
      <c r="F6296" s="450" t="s">
        <v>11822</v>
      </c>
    </row>
    <row r="6297" spans="1:6" ht="30" customHeight="1">
      <c r="A6297" s="447">
        <v>95140</v>
      </c>
      <c r="B6297" s="448" t="s">
        <v>5156</v>
      </c>
      <c r="C6297" s="449" t="s">
        <v>703</v>
      </c>
      <c r="D6297" s="450">
        <v>0.04</v>
      </c>
      <c r="E6297" s="450">
        <v>0</v>
      </c>
      <c r="F6297" s="450" t="s">
        <v>14036</v>
      </c>
    </row>
    <row r="6298" spans="1:6" ht="30" customHeight="1">
      <c r="A6298" s="447">
        <v>95136</v>
      </c>
      <c r="B6298" s="448" t="s">
        <v>5157</v>
      </c>
      <c r="C6298" s="449" t="s">
        <v>2672</v>
      </c>
      <c r="D6298" s="450">
        <v>0.03</v>
      </c>
      <c r="E6298" s="450">
        <v>0</v>
      </c>
      <c r="F6298" s="450" t="s">
        <v>14020</v>
      </c>
    </row>
    <row r="6299" spans="1:6" ht="30" customHeight="1">
      <c r="A6299" s="447">
        <v>95137</v>
      </c>
      <c r="B6299" s="448" t="s">
        <v>5158</v>
      </c>
      <c r="C6299" s="449" t="s">
        <v>2672</v>
      </c>
      <c r="D6299" s="450">
        <v>0.01</v>
      </c>
      <c r="E6299" s="450">
        <v>0</v>
      </c>
      <c r="F6299" s="450" t="s">
        <v>16132</v>
      </c>
    </row>
    <row r="6300" spans="1:6" ht="30" customHeight="1">
      <c r="A6300" s="447">
        <v>95138</v>
      </c>
      <c r="B6300" s="448" t="s">
        <v>5159</v>
      </c>
      <c r="C6300" s="449" t="s">
        <v>2672</v>
      </c>
      <c r="D6300" s="450">
        <v>0.02</v>
      </c>
      <c r="E6300" s="450">
        <v>0</v>
      </c>
      <c r="F6300" s="450" t="s">
        <v>14035</v>
      </c>
    </row>
    <row r="6301" spans="1:6">
      <c r="A6301" s="442"/>
      <c r="B6301" s="446" t="s">
        <v>1141</v>
      </c>
      <c r="C6301" s="444"/>
      <c r="D6301" s="445" t="s">
        <v>2587</v>
      </c>
      <c r="E6301" s="445" t="s">
        <v>2587</v>
      </c>
      <c r="F6301" s="445"/>
    </row>
    <row r="6302" spans="1:6" ht="30" customHeight="1">
      <c r="A6302" s="447">
        <v>89212</v>
      </c>
      <c r="B6302" s="448" t="s">
        <v>586</v>
      </c>
      <c r="C6302" s="449" t="s">
        <v>2672</v>
      </c>
      <c r="D6302" s="450">
        <v>14.39</v>
      </c>
      <c r="E6302" s="450">
        <v>0</v>
      </c>
      <c r="F6302" s="450" t="s">
        <v>13676</v>
      </c>
    </row>
    <row r="6303" spans="1:6" ht="30" customHeight="1">
      <c r="A6303" s="447">
        <v>89213</v>
      </c>
      <c r="B6303" s="448" t="s">
        <v>587</v>
      </c>
      <c r="C6303" s="449" t="s">
        <v>2672</v>
      </c>
      <c r="D6303" s="450">
        <v>4.3099999999999996</v>
      </c>
      <c r="E6303" s="450">
        <v>0</v>
      </c>
      <c r="F6303" s="450" t="s">
        <v>11746</v>
      </c>
    </row>
    <row r="6304" spans="1:6" ht="30" customHeight="1">
      <c r="A6304" s="447">
        <v>89214</v>
      </c>
      <c r="B6304" s="448" t="s">
        <v>588</v>
      </c>
      <c r="C6304" s="449" t="s">
        <v>2672</v>
      </c>
      <c r="D6304" s="450">
        <v>13.51</v>
      </c>
      <c r="E6304" s="450">
        <v>0</v>
      </c>
      <c r="F6304" s="450" t="s">
        <v>11601</v>
      </c>
    </row>
    <row r="6305" spans="1:6" ht="30" customHeight="1">
      <c r="A6305" s="447">
        <v>89215</v>
      </c>
      <c r="B6305" s="448" t="s">
        <v>589</v>
      </c>
      <c r="C6305" s="449" t="s">
        <v>2672</v>
      </c>
      <c r="D6305" s="450">
        <v>71.56</v>
      </c>
      <c r="E6305" s="450">
        <v>0</v>
      </c>
      <c r="F6305" s="450" t="s">
        <v>16070</v>
      </c>
    </row>
    <row r="6306" spans="1:6" ht="30" customHeight="1">
      <c r="A6306" s="447">
        <v>89218</v>
      </c>
      <c r="B6306" s="448" t="s">
        <v>926</v>
      </c>
      <c r="C6306" s="449" t="s">
        <v>703</v>
      </c>
      <c r="D6306" s="450">
        <v>28.440000000000005</v>
      </c>
      <c r="E6306" s="450">
        <v>29.58</v>
      </c>
      <c r="F6306" s="450" t="s">
        <v>15932</v>
      </c>
    </row>
    <row r="6307" spans="1:6" ht="30" customHeight="1">
      <c r="A6307" s="447">
        <v>89843</v>
      </c>
      <c r="B6307" s="448" t="s">
        <v>1070</v>
      </c>
      <c r="C6307" s="449" t="s">
        <v>1077</v>
      </c>
      <c r="D6307" s="450">
        <v>113.51</v>
      </c>
      <c r="E6307" s="450">
        <v>29.58</v>
      </c>
      <c r="F6307" s="450" t="s">
        <v>15830</v>
      </c>
    </row>
    <row r="6308" spans="1:6">
      <c r="A6308" s="442"/>
      <c r="B6308" s="446" t="s">
        <v>1142</v>
      </c>
      <c r="C6308" s="444"/>
      <c r="D6308" s="445" t="s">
        <v>2587</v>
      </c>
      <c r="E6308" s="445" t="s">
        <v>2587</v>
      </c>
      <c r="F6308" s="445"/>
    </row>
    <row r="6309" spans="1:6" ht="30" customHeight="1">
      <c r="A6309" s="447">
        <v>89230</v>
      </c>
      <c r="B6309" s="448" t="s">
        <v>594</v>
      </c>
      <c r="C6309" s="449" t="s">
        <v>2672</v>
      </c>
      <c r="D6309" s="450">
        <v>72.53</v>
      </c>
      <c r="E6309" s="450">
        <v>0</v>
      </c>
      <c r="F6309" s="450" t="s">
        <v>16072</v>
      </c>
    </row>
    <row r="6310" spans="1:6" ht="30" customHeight="1">
      <c r="A6310" s="447">
        <v>89231</v>
      </c>
      <c r="B6310" s="448" t="s">
        <v>595</v>
      </c>
      <c r="C6310" s="449" t="s">
        <v>2672</v>
      </c>
      <c r="D6310" s="450">
        <v>21.74</v>
      </c>
      <c r="E6310" s="450">
        <v>0</v>
      </c>
      <c r="F6310" s="450" t="s">
        <v>14120</v>
      </c>
    </row>
    <row r="6311" spans="1:6" ht="30" customHeight="1">
      <c r="A6311" s="447">
        <v>89232</v>
      </c>
      <c r="B6311" s="448" t="s">
        <v>596</v>
      </c>
      <c r="C6311" s="449" t="s">
        <v>2672</v>
      </c>
      <c r="D6311" s="450">
        <v>129.38</v>
      </c>
      <c r="E6311" s="450">
        <v>0</v>
      </c>
      <c r="F6311" s="450" t="s">
        <v>16073</v>
      </c>
    </row>
    <row r="6312" spans="1:6" ht="30" customHeight="1">
      <c r="A6312" s="447">
        <v>89233</v>
      </c>
      <c r="B6312" s="448" t="s">
        <v>597</v>
      </c>
      <c r="C6312" s="449" t="s">
        <v>2672</v>
      </c>
      <c r="D6312" s="450">
        <v>93</v>
      </c>
      <c r="E6312" s="450">
        <v>0</v>
      </c>
      <c r="F6312" s="450" t="s">
        <v>12715</v>
      </c>
    </row>
    <row r="6313" spans="1:6" ht="30" customHeight="1">
      <c r="A6313" s="447">
        <v>89236</v>
      </c>
      <c r="B6313" s="448" t="s">
        <v>598</v>
      </c>
      <c r="C6313" s="449" t="s">
        <v>2672</v>
      </c>
      <c r="D6313" s="450">
        <v>169.44</v>
      </c>
      <c r="E6313" s="450">
        <v>0</v>
      </c>
      <c r="F6313" s="450" t="s">
        <v>16074</v>
      </c>
    </row>
    <row r="6314" spans="1:6" ht="30" customHeight="1">
      <c r="A6314" s="447">
        <v>89237</v>
      </c>
      <c r="B6314" s="448" t="s">
        <v>599</v>
      </c>
      <c r="C6314" s="449" t="s">
        <v>2672</v>
      </c>
      <c r="D6314" s="450">
        <v>50.79</v>
      </c>
      <c r="E6314" s="450">
        <v>0</v>
      </c>
      <c r="F6314" s="450" t="s">
        <v>16075</v>
      </c>
    </row>
    <row r="6315" spans="1:6" ht="30" customHeight="1">
      <c r="A6315" s="447">
        <v>89238</v>
      </c>
      <c r="B6315" s="448" t="s">
        <v>600</v>
      </c>
      <c r="C6315" s="449" t="s">
        <v>2672</v>
      </c>
      <c r="D6315" s="450">
        <v>302.23</v>
      </c>
      <c r="E6315" s="450">
        <v>0</v>
      </c>
      <c r="F6315" s="450" t="s">
        <v>16076</v>
      </c>
    </row>
    <row r="6316" spans="1:6" ht="30" customHeight="1">
      <c r="A6316" s="447">
        <v>89239</v>
      </c>
      <c r="B6316" s="448" t="s">
        <v>601</v>
      </c>
      <c r="C6316" s="449" t="s">
        <v>2672</v>
      </c>
      <c r="D6316" s="450">
        <v>245.95</v>
      </c>
      <c r="E6316" s="450">
        <v>0</v>
      </c>
      <c r="F6316" s="450" t="s">
        <v>16077</v>
      </c>
    </row>
    <row r="6317" spans="1:6" ht="30" customHeight="1">
      <c r="A6317" s="447">
        <v>90686</v>
      </c>
      <c r="B6317" s="448" t="s">
        <v>694</v>
      </c>
      <c r="C6317" s="449" t="s">
        <v>1077</v>
      </c>
      <c r="D6317" s="450">
        <v>108.15</v>
      </c>
      <c r="E6317" s="450">
        <v>15.55</v>
      </c>
      <c r="F6317" s="450" t="s">
        <v>15839</v>
      </c>
    </row>
    <row r="6318" spans="1:6" ht="30" customHeight="1">
      <c r="A6318" s="447">
        <v>90687</v>
      </c>
      <c r="B6318" s="448" t="s">
        <v>1858</v>
      </c>
      <c r="C6318" s="449" t="s">
        <v>703</v>
      </c>
      <c r="D6318" s="450">
        <v>39.36</v>
      </c>
      <c r="E6318" s="450">
        <v>15.55</v>
      </c>
      <c r="F6318" s="450" t="s">
        <v>15944</v>
      </c>
    </row>
    <row r="6319" spans="1:6" ht="30" customHeight="1">
      <c r="A6319" s="447">
        <v>90682</v>
      </c>
      <c r="B6319" s="448" t="s">
        <v>750</v>
      </c>
      <c r="C6319" s="449" t="s">
        <v>2672</v>
      </c>
      <c r="D6319" s="450">
        <v>28.16</v>
      </c>
      <c r="E6319" s="450">
        <v>0</v>
      </c>
      <c r="F6319" s="450" t="s">
        <v>16105</v>
      </c>
    </row>
    <row r="6320" spans="1:6" ht="30" customHeight="1">
      <c r="A6320" s="447">
        <v>90683</v>
      </c>
      <c r="B6320" s="448" t="s">
        <v>751</v>
      </c>
      <c r="C6320" s="449" t="s">
        <v>2672</v>
      </c>
      <c r="D6320" s="450">
        <v>6.33</v>
      </c>
      <c r="E6320" s="450">
        <v>0</v>
      </c>
      <c r="F6320" s="450" t="s">
        <v>11491</v>
      </c>
    </row>
    <row r="6321" spans="1:6" ht="30" customHeight="1">
      <c r="A6321" s="447">
        <v>90684</v>
      </c>
      <c r="B6321" s="448" t="s">
        <v>752</v>
      </c>
      <c r="C6321" s="449" t="s">
        <v>2672</v>
      </c>
      <c r="D6321" s="450">
        <v>30.8</v>
      </c>
      <c r="E6321" s="450">
        <v>0</v>
      </c>
      <c r="F6321" s="450" t="s">
        <v>16106</v>
      </c>
    </row>
    <row r="6322" spans="1:6" ht="30" customHeight="1">
      <c r="A6322" s="447">
        <v>90685</v>
      </c>
      <c r="B6322" s="448" t="s">
        <v>753</v>
      </c>
      <c r="C6322" s="449" t="s">
        <v>2672</v>
      </c>
      <c r="D6322" s="450">
        <v>37.99</v>
      </c>
      <c r="E6322" s="450">
        <v>0</v>
      </c>
      <c r="F6322" s="450" t="s">
        <v>12134</v>
      </c>
    </row>
    <row r="6323" spans="1:6">
      <c r="A6323" s="442"/>
      <c r="B6323" s="446" t="s">
        <v>2290</v>
      </c>
      <c r="C6323" s="444"/>
      <c r="D6323" s="445" t="s">
        <v>2587</v>
      </c>
      <c r="E6323" s="445" t="s">
        <v>2587</v>
      </c>
      <c r="F6323" s="445"/>
    </row>
    <row r="6324" spans="1:6" ht="45" customHeight="1">
      <c r="A6324" s="447">
        <v>91634</v>
      </c>
      <c r="B6324" s="448" t="s">
        <v>702</v>
      </c>
      <c r="C6324" s="449" t="s">
        <v>1077</v>
      </c>
      <c r="D6324" s="450">
        <v>103.31</v>
      </c>
      <c r="E6324" s="450">
        <v>15.86</v>
      </c>
      <c r="F6324" s="450" t="s">
        <v>15849</v>
      </c>
    </row>
    <row r="6325" spans="1:6" ht="45" customHeight="1">
      <c r="A6325" s="447">
        <v>91635</v>
      </c>
      <c r="B6325" s="448" t="s">
        <v>1866</v>
      </c>
      <c r="C6325" s="449" t="s">
        <v>703</v>
      </c>
      <c r="D6325" s="450">
        <v>16.579999999999998</v>
      </c>
      <c r="E6325" s="450">
        <v>15.86</v>
      </c>
      <c r="F6325" s="450" t="s">
        <v>15951</v>
      </c>
    </row>
    <row r="6326" spans="1:6" ht="45" customHeight="1">
      <c r="A6326" s="447">
        <v>89259</v>
      </c>
      <c r="B6326" s="448" t="s">
        <v>892</v>
      </c>
      <c r="C6326" s="449" t="s">
        <v>2672</v>
      </c>
      <c r="D6326" s="450">
        <v>9.2899999999999991</v>
      </c>
      <c r="E6326" s="450">
        <v>0</v>
      </c>
      <c r="F6326" s="450" t="s">
        <v>16085</v>
      </c>
    </row>
    <row r="6327" spans="1:6" ht="45" customHeight="1">
      <c r="A6327" s="447">
        <v>89260</v>
      </c>
      <c r="B6327" s="448" t="s">
        <v>893</v>
      </c>
      <c r="C6327" s="449" t="s">
        <v>2672</v>
      </c>
      <c r="D6327" s="450">
        <v>3.71</v>
      </c>
      <c r="E6327" s="450">
        <v>0</v>
      </c>
      <c r="F6327" s="450" t="s">
        <v>16086</v>
      </c>
    </row>
    <row r="6328" spans="1:6" ht="45" customHeight="1">
      <c r="A6328" s="447">
        <v>89262</v>
      </c>
      <c r="B6328" s="448" t="s">
        <v>894</v>
      </c>
      <c r="C6328" s="449" t="s">
        <v>2672</v>
      </c>
      <c r="D6328" s="450">
        <v>17.43</v>
      </c>
      <c r="E6328" s="450">
        <v>0</v>
      </c>
      <c r="F6328" s="450" t="s">
        <v>11838</v>
      </c>
    </row>
    <row r="6329" spans="1:6" ht="45" customHeight="1">
      <c r="A6329" s="447">
        <v>91466</v>
      </c>
      <c r="B6329" s="448" t="s">
        <v>1523</v>
      </c>
      <c r="C6329" s="449" t="s">
        <v>2672</v>
      </c>
      <c r="D6329" s="450">
        <v>0.75</v>
      </c>
      <c r="E6329" s="450">
        <v>0</v>
      </c>
      <c r="F6329" s="450" t="s">
        <v>13858</v>
      </c>
    </row>
    <row r="6330" spans="1:6" ht="45" customHeight="1">
      <c r="A6330" s="447">
        <v>91467</v>
      </c>
      <c r="B6330" s="448" t="s">
        <v>1524</v>
      </c>
      <c r="C6330" s="449" t="s">
        <v>2672</v>
      </c>
      <c r="D6330" s="450">
        <v>83.38</v>
      </c>
      <c r="E6330" s="450">
        <v>0</v>
      </c>
      <c r="F6330" s="450" t="s">
        <v>12727</v>
      </c>
    </row>
    <row r="6331" spans="1:6" ht="45" customHeight="1">
      <c r="A6331" s="447">
        <v>91629</v>
      </c>
      <c r="B6331" s="448" t="s">
        <v>1399</v>
      </c>
      <c r="C6331" s="449" t="s">
        <v>2672</v>
      </c>
      <c r="D6331" s="450">
        <v>8.6</v>
      </c>
      <c r="E6331" s="450">
        <v>0</v>
      </c>
      <c r="F6331" s="450" t="s">
        <v>12471</v>
      </c>
    </row>
    <row r="6332" spans="1:6" ht="45" customHeight="1">
      <c r="A6332" s="447">
        <v>91630</v>
      </c>
      <c r="B6332" s="448" t="s">
        <v>1400</v>
      </c>
      <c r="C6332" s="449" t="s">
        <v>2672</v>
      </c>
      <c r="D6332" s="450">
        <v>3.43</v>
      </c>
      <c r="E6332" s="450">
        <v>0</v>
      </c>
      <c r="F6332" s="450" t="s">
        <v>11912</v>
      </c>
    </row>
    <row r="6333" spans="1:6" ht="45" customHeight="1">
      <c r="A6333" s="447">
        <v>91631</v>
      </c>
      <c r="B6333" s="448" t="s">
        <v>5160</v>
      </c>
      <c r="C6333" s="449" t="s">
        <v>2672</v>
      </c>
      <c r="D6333" s="450">
        <v>0.69</v>
      </c>
      <c r="E6333" s="450">
        <v>0</v>
      </c>
      <c r="F6333" s="450" t="s">
        <v>11903</v>
      </c>
    </row>
    <row r="6334" spans="1:6" ht="45" customHeight="1">
      <c r="A6334" s="447">
        <v>91632</v>
      </c>
      <c r="B6334" s="448" t="s">
        <v>1401</v>
      </c>
      <c r="C6334" s="449" t="s">
        <v>2672</v>
      </c>
      <c r="D6334" s="450">
        <v>16.14</v>
      </c>
      <c r="E6334" s="450">
        <v>0</v>
      </c>
      <c r="F6334" s="450" t="s">
        <v>16128</v>
      </c>
    </row>
    <row r="6335" spans="1:6" ht="45" customHeight="1">
      <c r="A6335" s="447">
        <v>91633</v>
      </c>
      <c r="B6335" s="448" t="s">
        <v>1402</v>
      </c>
      <c r="C6335" s="449" t="s">
        <v>2672</v>
      </c>
      <c r="D6335" s="450">
        <v>70.59</v>
      </c>
      <c r="E6335" s="450">
        <v>0</v>
      </c>
      <c r="F6335" s="450" t="s">
        <v>15959</v>
      </c>
    </row>
    <row r="6336" spans="1:6" ht="45" customHeight="1">
      <c r="A6336" s="447">
        <v>5928</v>
      </c>
      <c r="B6336" s="448" t="s">
        <v>1505</v>
      </c>
      <c r="C6336" s="449" t="s">
        <v>1077</v>
      </c>
      <c r="D6336" s="450">
        <v>118.42</v>
      </c>
      <c r="E6336" s="450">
        <v>15.86</v>
      </c>
      <c r="F6336" s="450" t="s">
        <v>15803</v>
      </c>
    </row>
    <row r="6337" spans="1:6" ht="45" customHeight="1">
      <c r="A6337" s="447">
        <v>5930</v>
      </c>
      <c r="B6337" s="448" t="s">
        <v>4652</v>
      </c>
      <c r="C6337" s="449" t="s">
        <v>703</v>
      </c>
      <c r="D6337" s="450">
        <v>17.61</v>
      </c>
      <c r="E6337" s="450">
        <v>15.86</v>
      </c>
      <c r="F6337" s="450" t="s">
        <v>15916</v>
      </c>
    </row>
    <row r="6338" spans="1:6" ht="45" customHeight="1">
      <c r="A6338" s="447">
        <v>93397</v>
      </c>
      <c r="B6338" s="448" t="s">
        <v>4653</v>
      </c>
      <c r="C6338" s="449" t="s">
        <v>2672</v>
      </c>
      <c r="D6338" s="450">
        <v>8.6</v>
      </c>
      <c r="E6338" s="450">
        <v>0</v>
      </c>
      <c r="F6338" s="450" t="s">
        <v>12471</v>
      </c>
    </row>
    <row r="6339" spans="1:6" ht="45" customHeight="1">
      <c r="A6339" s="447">
        <v>93398</v>
      </c>
      <c r="B6339" s="448" t="s">
        <v>4654</v>
      </c>
      <c r="C6339" s="449" t="s">
        <v>2672</v>
      </c>
      <c r="D6339" s="450">
        <v>3.43</v>
      </c>
      <c r="E6339" s="450">
        <v>0</v>
      </c>
      <c r="F6339" s="450" t="s">
        <v>11912</v>
      </c>
    </row>
    <row r="6340" spans="1:6" ht="45" customHeight="1">
      <c r="A6340" s="447">
        <v>93399</v>
      </c>
      <c r="B6340" s="448" t="s">
        <v>4655</v>
      </c>
      <c r="C6340" s="449" t="s">
        <v>2672</v>
      </c>
      <c r="D6340" s="450">
        <v>0.69</v>
      </c>
      <c r="E6340" s="450">
        <v>0</v>
      </c>
      <c r="F6340" s="450" t="s">
        <v>11903</v>
      </c>
    </row>
    <row r="6341" spans="1:6" ht="45" customHeight="1">
      <c r="A6341" s="447">
        <v>93400</v>
      </c>
      <c r="B6341" s="448" t="s">
        <v>4656</v>
      </c>
      <c r="C6341" s="449" t="s">
        <v>2672</v>
      </c>
      <c r="D6341" s="450">
        <v>16.14</v>
      </c>
      <c r="E6341" s="450">
        <v>0</v>
      </c>
      <c r="F6341" s="450" t="s">
        <v>16128</v>
      </c>
    </row>
    <row r="6342" spans="1:6" ht="45" customHeight="1">
      <c r="A6342" s="447">
        <v>93401</v>
      </c>
      <c r="B6342" s="448" t="s">
        <v>4657</v>
      </c>
      <c r="C6342" s="449" t="s">
        <v>2672</v>
      </c>
      <c r="D6342" s="450">
        <v>83.38</v>
      </c>
      <c r="E6342" s="450">
        <v>0</v>
      </c>
      <c r="F6342" s="450" t="s">
        <v>12727</v>
      </c>
    </row>
    <row r="6343" spans="1:6" ht="45" customHeight="1">
      <c r="A6343" s="447">
        <v>93402</v>
      </c>
      <c r="B6343" s="448" t="s">
        <v>4708</v>
      </c>
      <c r="C6343" s="449" t="s">
        <v>1077</v>
      </c>
      <c r="D6343" s="450">
        <v>116.10000000000001</v>
      </c>
      <c r="E6343" s="450">
        <v>15.86</v>
      </c>
      <c r="F6343" s="450" t="s">
        <v>15860</v>
      </c>
    </row>
    <row r="6344" spans="1:6" ht="45" customHeight="1">
      <c r="A6344" s="447">
        <v>93403</v>
      </c>
      <c r="B6344" s="448" t="s">
        <v>4658</v>
      </c>
      <c r="C6344" s="449" t="s">
        <v>703</v>
      </c>
      <c r="D6344" s="450">
        <v>16.579999999999998</v>
      </c>
      <c r="E6344" s="450">
        <v>15.86</v>
      </c>
      <c r="F6344" s="450" t="s">
        <v>15951</v>
      </c>
    </row>
    <row r="6345" spans="1:6" ht="30" customHeight="1">
      <c r="A6345" s="447">
        <v>89272</v>
      </c>
      <c r="B6345" s="448" t="s">
        <v>4659</v>
      </c>
      <c r="C6345" s="449" t="s">
        <v>1077</v>
      </c>
      <c r="D6345" s="450">
        <v>138.63999999999999</v>
      </c>
      <c r="E6345" s="450">
        <v>37.65</v>
      </c>
      <c r="F6345" s="450" t="s">
        <v>15828</v>
      </c>
    </row>
    <row r="6346" spans="1:6" ht="30" customHeight="1">
      <c r="A6346" s="447">
        <v>89273</v>
      </c>
      <c r="B6346" s="448" t="s">
        <v>4660</v>
      </c>
      <c r="C6346" s="449" t="s">
        <v>703</v>
      </c>
      <c r="D6346" s="450">
        <v>40.24</v>
      </c>
      <c r="E6346" s="450">
        <v>37.65</v>
      </c>
      <c r="F6346" s="450" t="s">
        <v>15936</v>
      </c>
    </row>
    <row r="6347" spans="1:6" ht="30" customHeight="1">
      <c r="A6347" s="447">
        <v>89267</v>
      </c>
      <c r="B6347" s="448" t="s">
        <v>4661</v>
      </c>
      <c r="C6347" s="449" t="s">
        <v>2672</v>
      </c>
      <c r="D6347" s="450">
        <v>25.05</v>
      </c>
      <c r="E6347" s="450">
        <v>0</v>
      </c>
      <c r="F6347" s="450" t="s">
        <v>12618</v>
      </c>
    </row>
    <row r="6348" spans="1:6" ht="30" customHeight="1">
      <c r="A6348" s="447">
        <v>89268</v>
      </c>
      <c r="B6348" s="448" t="s">
        <v>4662</v>
      </c>
      <c r="C6348" s="449" t="s">
        <v>2672</v>
      </c>
      <c r="D6348" s="450">
        <v>8.57</v>
      </c>
      <c r="E6348" s="450">
        <v>0</v>
      </c>
      <c r="F6348" s="450" t="s">
        <v>16088</v>
      </c>
    </row>
    <row r="6349" spans="1:6" ht="30" customHeight="1">
      <c r="A6349" s="447">
        <v>89269</v>
      </c>
      <c r="B6349" s="448" t="s">
        <v>4663</v>
      </c>
      <c r="C6349" s="449" t="s">
        <v>2672</v>
      </c>
      <c r="D6349" s="450">
        <v>1.75</v>
      </c>
      <c r="E6349" s="450">
        <v>0</v>
      </c>
      <c r="F6349" s="450" t="s">
        <v>14729</v>
      </c>
    </row>
    <row r="6350" spans="1:6" ht="30" customHeight="1">
      <c r="A6350" s="447">
        <v>89270</v>
      </c>
      <c r="B6350" s="448" t="s">
        <v>4664</v>
      </c>
      <c r="C6350" s="449" t="s">
        <v>2672</v>
      </c>
      <c r="D6350" s="450">
        <v>40.26</v>
      </c>
      <c r="E6350" s="450">
        <v>0</v>
      </c>
      <c r="F6350" s="450" t="s">
        <v>16089</v>
      </c>
    </row>
    <row r="6351" spans="1:6" ht="30" customHeight="1">
      <c r="A6351" s="447">
        <v>89271</v>
      </c>
      <c r="B6351" s="448" t="s">
        <v>4665</v>
      </c>
      <c r="C6351" s="449" t="s">
        <v>2672</v>
      </c>
      <c r="D6351" s="450">
        <v>58.14</v>
      </c>
      <c r="E6351" s="450">
        <v>0</v>
      </c>
      <c r="F6351" s="450" t="s">
        <v>16090</v>
      </c>
    </row>
    <row r="6352" spans="1:6" ht="30" customHeight="1">
      <c r="A6352" s="447">
        <v>93287</v>
      </c>
      <c r="B6352" s="448" t="s">
        <v>4666</v>
      </c>
      <c r="C6352" s="449" t="s">
        <v>1077</v>
      </c>
      <c r="D6352" s="450">
        <v>318.3</v>
      </c>
      <c r="E6352" s="450">
        <v>37.65</v>
      </c>
      <c r="F6352" s="450" t="s">
        <v>15859</v>
      </c>
    </row>
    <row r="6353" spans="1:6" ht="30" customHeight="1">
      <c r="A6353" s="447">
        <v>93288</v>
      </c>
      <c r="B6353" s="448" t="s">
        <v>4667</v>
      </c>
      <c r="C6353" s="449" t="s">
        <v>703</v>
      </c>
      <c r="D6353" s="450">
        <v>72.900000000000006</v>
      </c>
      <c r="E6353" s="450">
        <v>37.65</v>
      </c>
      <c r="F6353" s="450" t="s">
        <v>15961</v>
      </c>
    </row>
    <row r="6354" spans="1:6" ht="30" customHeight="1">
      <c r="A6354" s="447">
        <v>93283</v>
      </c>
      <c r="B6354" s="448" t="s">
        <v>4668</v>
      </c>
      <c r="C6354" s="449" t="s">
        <v>2672</v>
      </c>
      <c r="D6354" s="450">
        <v>48.17</v>
      </c>
      <c r="E6354" s="450">
        <v>0</v>
      </c>
      <c r="F6354" s="450" t="s">
        <v>16149</v>
      </c>
    </row>
    <row r="6355" spans="1:6" ht="30" customHeight="1">
      <c r="A6355" s="447">
        <v>93284</v>
      </c>
      <c r="B6355" s="448" t="s">
        <v>4669</v>
      </c>
      <c r="C6355" s="449" t="s">
        <v>2672</v>
      </c>
      <c r="D6355" s="450">
        <v>16.489999999999998</v>
      </c>
      <c r="E6355" s="450">
        <v>0</v>
      </c>
      <c r="F6355" s="450" t="s">
        <v>15211</v>
      </c>
    </row>
    <row r="6356" spans="1:6" ht="30" customHeight="1">
      <c r="A6356" s="447">
        <v>93285</v>
      </c>
      <c r="B6356" s="448" t="s">
        <v>4670</v>
      </c>
      <c r="C6356" s="449" t="s">
        <v>2672</v>
      </c>
      <c r="D6356" s="450">
        <v>77.44</v>
      </c>
      <c r="E6356" s="450">
        <v>0</v>
      </c>
      <c r="F6356" s="450" t="s">
        <v>16150</v>
      </c>
    </row>
    <row r="6357" spans="1:6" ht="30" customHeight="1">
      <c r="A6357" s="447">
        <v>93286</v>
      </c>
      <c r="B6357" s="448" t="s">
        <v>4671</v>
      </c>
      <c r="C6357" s="449" t="s">
        <v>2672</v>
      </c>
      <c r="D6357" s="450">
        <v>167.96</v>
      </c>
      <c r="E6357" s="450">
        <v>0</v>
      </c>
      <c r="F6357" s="450" t="s">
        <v>11657</v>
      </c>
    </row>
    <row r="6358" spans="1:6" ht="30" customHeight="1">
      <c r="A6358" s="447">
        <v>93296</v>
      </c>
      <c r="B6358" s="448" t="s">
        <v>4672</v>
      </c>
      <c r="C6358" s="449" t="s">
        <v>2672</v>
      </c>
      <c r="D6358" s="450">
        <v>3.37</v>
      </c>
      <c r="E6358" s="450">
        <v>0</v>
      </c>
      <c r="F6358" s="450" t="s">
        <v>12021</v>
      </c>
    </row>
    <row r="6359" spans="1:6">
      <c r="A6359" s="442"/>
      <c r="B6359" s="446" t="s">
        <v>4673</v>
      </c>
      <c r="C6359" s="444"/>
      <c r="D6359" s="445" t="s">
        <v>2587</v>
      </c>
      <c r="E6359" s="445" t="s">
        <v>2587</v>
      </c>
      <c r="F6359" s="445"/>
    </row>
    <row r="6360" spans="1:6" ht="30" customHeight="1">
      <c r="A6360" s="447">
        <v>92138</v>
      </c>
      <c r="B6360" s="448" t="s">
        <v>5637</v>
      </c>
      <c r="C6360" s="449" t="s">
        <v>1077</v>
      </c>
      <c r="D6360" s="450">
        <v>102.71</v>
      </c>
      <c r="E6360" s="450">
        <v>14.76</v>
      </c>
      <c r="F6360" s="450" t="s">
        <v>15853</v>
      </c>
    </row>
    <row r="6361" spans="1:6" ht="30" customHeight="1">
      <c r="A6361" s="447">
        <v>92139</v>
      </c>
      <c r="B6361" s="448" t="s">
        <v>4674</v>
      </c>
      <c r="C6361" s="449" t="s">
        <v>703</v>
      </c>
      <c r="D6361" s="450">
        <v>13.99</v>
      </c>
      <c r="E6361" s="450">
        <v>14.76</v>
      </c>
      <c r="F6361" s="450" t="s">
        <v>15954</v>
      </c>
    </row>
    <row r="6362" spans="1:6" ht="30" customHeight="1">
      <c r="A6362" s="447">
        <v>92145</v>
      </c>
      <c r="B6362" s="448" t="s">
        <v>5638</v>
      </c>
      <c r="C6362" s="449" t="s">
        <v>1077</v>
      </c>
      <c r="D6362" s="450">
        <v>71.92</v>
      </c>
      <c r="E6362" s="450">
        <v>14.76</v>
      </c>
      <c r="F6362" s="450" t="s">
        <v>15854</v>
      </c>
    </row>
    <row r="6363" spans="1:6" ht="30" customHeight="1">
      <c r="A6363" s="447">
        <v>92146</v>
      </c>
      <c r="B6363" s="448" t="s">
        <v>5619</v>
      </c>
      <c r="C6363" s="449" t="s">
        <v>703</v>
      </c>
      <c r="D6363" s="450">
        <v>6.9399999999999995</v>
      </c>
      <c r="E6363" s="450">
        <v>14.76</v>
      </c>
      <c r="F6363" s="450" t="s">
        <v>15955</v>
      </c>
    </row>
    <row r="6364" spans="1:6" ht="30" customHeight="1">
      <c r="A6364" s="447">
        <v>92133</v>
      </c>
      <c r="B6364" s="448" t="s">
        <v>5620</v>
      </c>
      <c r="C6364" s="449" t="s">
        <v>2672</v>
      </c>
      <c r="D6364" s="450">
        <v>7.44</v>
      </c>
      <c r="E6364" s="450">
        <v>0</v>
      </c>
      <c r="F6364" s="450" t="s">
        <v>11371</v>
      </c>
    </row>
    <row r="6365" spans="1:6" ht="30" customHeight="1">
      <c r="A6365" s="447">
        <v>92134</v>
      </c>
      <c r="B6365" s="448" t="s">
        <v>5621</v>
      </c>
      <c r="C6365" s="449" t="s">
        <v>2672</v>
      </c>
      <c r="D6365" s="450">
        <v>2.23</v>
      </c>
      <c r="E6365" s="450">
        <v>0</v>
      </c>
      <c r="F6365" s="450" t="s">
        <v>14457</v>
      </c>
    </row>
    <row r="6366" spans="1:6" ht="30" customHeight="1">
      <c r="A6366" s="447">
        <v>92135</v>
      </c>
      <c r="B6366" s="448" t="s">
        <v>5622</v>
      </c>
      <c r="C6366" s="449" t="s">
        <v>2672</v>
      </c>
      <c r="D6366" s="450">
        <v>0.46</v>
      </c>
      <c r="E6366" s="450">
        <v>0</v>
      </c>
      <c r="F6366" s="450" t="s">
        <v>14041</v>
      </c>
    </row>
    <row r="6367" spans="1:6" ht="30" customHeight="1">
      <c r="A6367" s="447">
        <v>92136</v>
      </c>
      <c r="B6367" s="448" t="s">
        <v>5623</v>
      </c>
      <c r="C6367" s="449" t="s">
        <v>2672</v>
      </c>
      <c r="D6367" s="450">
        <v>9.3000000000000007</v>
      </c>
      <c r="E6367" s="450">
        <v>0</v>
      </c>
      <c r="F6367" s="450" t="s">
        <v>16135</v>
      </c>
    </row>
    <row r="6368" spans="1:6" ht="30" customHeight="1">
      <c r="A6368" s="447">
        <v>92137</v>
      </c>
      <c r="B6368" s="448" t="s">
        <v>5624</v>
      </c>
      <c r="C6368" s="449" t="s">
        <v>2672</v>
      </c>
      <c r="D6368" s="450">
        <v>79.42</v>
      </c>
      <c r="E6368" s="450">
        <v>0</v>
      </c>
      <c r="F6368" s="450" t="s">
        <v>16136</v>
      </c>
    </row>
    <row r="6369" spans="1:6" ht="30" customHeight="1">
      <c r="A6369" s="447">
        <v>92140</v>
      </c>
      <c r="B6369" s="448" t="s">
        <v>5625</v>
      </c>
      <c r="C6369" s="449" t="s">
        <v>2672</v>
      </c>
      <c r="D6369" s="450">
        <v>2.2599999999999998</v>
      </c>
      <c r="E6369" s="450">
        <v>0</v>
      </c>
      <c r="F6369" s="450" t="s">
        <v>13373</v>
      </c>
    </row>
    <row r="6370" spans="1:6" ht="30" customHeight="1">
      <c r="A6370" s="447">
        <v>92141</v>
      </c>
      <c r="B6370" s="448" t="s">
        <v>5626</v>
      </c>
      <c r="C6370" s="449" t="s">
        <v>2672</v>
      </c>
      <c r="D6370" s="450">
        <v>0.68</v>
      </c>
      <c r="E6370" s="450">
        <v>0</v>
      </c>
      <c r="F6370" s="450" t="s">
        <v>12034</v>
      </c>
    </row>
    <row r="6371" spans="1:6" ht="30" customHeight="1">
      <c r="A6371" s="447">
        <v>92142</v>
      </c>
      <c r="B6371" s="448" t="s">
        <v>5627</v>
      </c>
      <c r="C6371" s="449" t="s">
        <v>2672</v>
      </c>
      <c r="D6371" s="450">
        <v>0.14000000000000001</v>
      </c>
      <c r="E6371" s="450">
        <v>0</v>
      </c>
      <c r="F6371" s="450" t="s">
        <v>14026</v>
      </c>
    </row>
    <row r="6372" spans="1:6" ht="30" customHeight="1">
      <c r="A6372" s="447">
        <v>92143</v>
      </c>
      <c r="B6372" s="448" t="s">
        <v>5628</v>
      </c>
      <c r="C6372" s="449" t="s">
        <v>2672</v>
      </c>
      <c r="D6372" s="450">
        <v>2.83</v>
      </c>
      <c r="E6372" s="450">
        <v>0</v>
      </c>
      <c r="F6372" s="450" t="s">
        <v>11856</v>
      </c>
    </row>
    <row r="6373" spans="1:6" ht="30" customHeight="1">
      <c r="A6373" s="447">
        <v>92144</v>
      </c>
      <c r="B6373" s="448" t="s">
        <v>5629</v>
      </c>
      <c r="C6373" s="449" t="s">
        <v>2672</v>
      </c>
      <c r="D6373" s="450">
        <v>62.15</v>
      </c>
      <c r="E6373" s="450">
        <v>0</v>
      </c>
      <c r="F6373" s="450" t="s">
        <v>16137</v>
      </c>
    </row>
    <row r="6374" spans="1:6">
      <c r="A6374" s="442"/>
      <c r="B6374" s="446" t="s">
        <v>2291</v>
      </c>
      <c r="C6374" s="444"/>
      <c r="D6374" s="445" t="s">
        <v>2587</v>
      </c>
      <c r="E6374" s="445" t="s">
        <v>2587</v>
      </c>
      <c r="F6374" s="445"/>
    </row>
    <row r="6375" spans="1:6" ht="45" customHeight="1">
      <c r="A6375" s="447">
        <v>5695</v>
      </c>
      <c r="B6375" s="448" t="s">
        <v>1873</v>
      </c>
      <c r="C6375" s="449" t="s">
        <v>2672</v>
      </c>
      <c r="D6375" s="450">
        <v>22.54</v>
      </c>
      <c r="E6375" s="450">
        <v>0</v>
      </c>
      <c r="F6375" s="450" t="s">
        <v>12442</v>
      </c>
    </row>
    <row r="6376" spans="1:6" ht="45" customHeight="1">
      <c r="A6376" s="447">
        <v>5811</v>
      </c>
      <c r="B6376" s="448" t="s">
        <v>1082</v>
      </c>
      <c r="C6376" s="449" t="s">
        <v>1077</v>
      </c>
      <c r="D6376" s="450">
        <v>144.95000000000002</v>
      </c>
      <c r="E6376" s="450">
        <v>12.76</v>
      </c>
      <c r="F6376" s="450" t="s">
        <v>15788</v>
      </c>
    </row>
    <row r="6377" spans="1:6" ht="45" customHeight="1">
      <c r="A6377" s="447">
        <v>5961</v>
      </c>
      <c r="B6377" s="448" t="s">
        <v>2590</v>
      </c>
      <c r="C6377" s="449" t="s">
        <v>703</v>
      </c>
      <c r="D6377" s="450">
        <v>20.950000000000003</v>
      </c>
      <c r="E6377" s="450">
        <v>12.76</v>
      </c>
      <c r="F6377" s="450" t="s">
        <v>15921</v>
      </c>
    </row>
    <row r="6378" spans="1:6" ht="45" customHeight="1">
      <c r="A6378" s="447">
        <v>7058</v>
      </c>
      <c r="B6378" s="448" t="s">
        <v>1539</v>
      </c>
      <c r="C6378" s="449" t="s">
        <v>2672</v>
      </c>
      <c r="D6378" s="450">
        <v>11.48</v>
      </c>
      <c r="E6378" s="450">
        <v>0</v>
      </c>
      <c r="F6378" s="450" t="s">
        <v>16022</v>
      </c>
    </row>
    <row r="6379" spans="1:6" ht="45" customHeight="1">
      <c r="A6379" s="447">
        <v>7059</v>
      </c>
      <c r="B6379" s="448" t="s">
        <v>1540</v>
      </c>
      <c r="C6379" s="449" t="s">
        <v>2672</v>
      </c>
      <c r="D6379" s="450">
        <v>4.01</v>
      </c>
      <c r="E6379" s="450">
        <v>0</v>
      </c>
      <c r="F6379" s="450" t="s">
        <v>16019</v>
      </c>
    </row>
    <row r="6380" spans="1:6" ht="45" customHeight="1">
      <c r="A6380" s="447">
        <v>7060</v>
      </c>
      <c r="B6380" s="448" t="s">
        <v>1541</v>
      </c>
      <c r="C6380" s="449" t="s">
        <v>2672</v>
      </c>
      <c r="D6380" s="450">
        <v>21.53</v>
      </c>
      <c r="E6380" s="450">
        <v>0</v>
      </c>
      <c r="F6380" s="450" t="s">
        <v>12520</v>
      </c>
    </row>
    <row r="6381" spans="1:6" ht="45" customHeight="1">
      <c r="A6381" s="447">
        <v>7061</v>
      </c>
      <c r="B6381" s="448" t="s">
        <v>1542</v>
      </c>
      <c r="C6381" s="449" t="s">
        <v>2672</v>
      </c>
      <c r="D6381" s="450">
        <v>81.61</v>
      </c>
      <c r="E6381" s="450">
        <v>0</v>
      </c>
      <c r="F6381" s="450" t="s">
        <v>16023</v>
      </c>
    </row>
    <row r="6382" spans="1:6" ht="45" customHeight="1">
      <c r="A6382" s="447">
        <v>53792</v>
      </c>
      <c r="B6382" s="448" t="s">
        <v>1940</v>
      </c>
      <c r="C6382" s="449" t="s">
        <v>2672</v>
      </c>
      <c r="D6382" s="450">
        <v>101.46</v>
      </c>
      <c r="E6382" s="450">
        <v>0</v>
      </c>
      <c r="F6382" s="450" t="s">
        <v>16028</v>
      </c>
    </row>
    <row r="6383" spans="1:6" ht="45" customHeight="1">
      <c r="A6383" s="447">
        <v>67826</v>
      </c>
      <c r="B6383" s="448" t="s">
        <v>1983</v>
      </c>
      <c r="C6383" s="449" t="s">
        <v>1077</v>
      </c>
      <c r="D6383" s="450">
        <v>123.32000000000001</v>
      </c>
      <c r="E6383" s="450">
        <v>12.76</v>
      </c>
      <c r="F6383" s="450" t="s">
        <v>14778</v>
      </c>
    </row>
    <row r="6384" spans="1:6" ht="45" customHeight="1">
      <c r="A6384" s="447">
        <v>67827</v>
      </c>
      <c r="B6384" s="448" t="s">
        <v>912</v>
      </c>
      <c r="C6384" s="449" t="s">
        <v>703</v>
      </c>
      <c r="D6384" s="450">
        <v>20.18</v>
      </c>
      <c r="E6384" s="450">
        <v>12.76</v>
      </c>
      <c r="F6384" s="450" t="s">
        <v>15925</v>
      </c>
    </row>
    <row r="6385" spans="1:6" ht="45" customHeight="1">
      <c r="A6385" s="447">
        <v>89870</v>
      </c>
      <c r="B6385" s="448" t="s">
        <v>902</v>
      </c>
      <c r="C6385" s="449" t="s">
        <v>2672</v>
      </c>
      <c r="D6385" s="450">
        <v>17.07</v>
      </c>
      <c r="E6385" s="450">
        <v>0</v>
      </c>
      <c r="F6385" s="450" t="s">
        <v>16091</v>
      </c>
    </row>
    <row r="6386" spans="1:6" ht="45" customHeight="1">
      <c r="A6386" s="447">
        <v>89871</v>
      </c>
      <c r="B6386" s="448" t="s">
        <v>903</v>
      </c>
      <c r="C6386" s="449" t="s">
        <v>2672</v>
      </c>
      <c r="D6386" s="450">
        <v>5.97</v>
      </c>
      <c r="E6386" s="450">
        <v>0</v>
      </c>
      <c r="F6386" s="450" t="s">
        <v>12956</v>
      </c>
    </row>
    <row r="6387" spans="1:6" ht="45" customHeight="1">
      <c r="A6387" s="447">
        <v>89872</v>
      </c>
      <c r="B6387" s="448" t="s">
        <v>904</v>
      </c>
      <c r="C6387" s="449" t="s">
        <v>2672</v>
      </c>
      <c r="D6387" s="450">
        <v>1.23</v>
      </c>
      <c r="E6387" s="450">
        <v>0</v>
      </c>
      <c r="F6387" s="450" t="s">
        <v>11977</v>
      </c>
    </row>
    <row r="6388" spans="1:6" ht="45" customHeight="1">
      <c r="A6388" s="447">
        <v>89873</v>
      </c>
      <c r="B6388" s="448" t="s">
        <v>905</v>
      </c>
      <c r="C6388" s="449" t="s">
        <v>2672</v>
      </c>
      <c r="D6388" s="450">
        <v>32.01</v>
      </c>
      <c r="E6388" s="450">
        <v>0</v>
      </c>
      <c r="F6388" s="450" t="s">
        <v>16092</v>
      </c>
    </row>
    <row r="6389" spans="1:6" ht="45" customHeight="1">
      <c r="A6389" s="447">
        <v>89874</v>
      </c>
      <c r="B6389" s="448" t="s">
        <v>906</v>
      </c>
      <c r="C6389" s="449" t="s">
        <v>2672</v>
      </c>
      <c r="D6389" s="450">
        <v>126.17</v>
      </c>
      <c r="E6389" s="450">
        <v>0</v>
      </c>
      <c r="F6389" s="450" t="s">
        <v>16093</v>
      </c>
    </row>
    <row r="6390" spans="1:6" ht="45" customHeight="1">
      <c r="A6390" s="447">
        <v>89878</v>
      </c>
      <c r="B6390" s="448" t="s">
        <v>907</v>
      </c>
      <c r="C6390" s="449" t="s">
        <v>2672</v>
      </c>
      <c r="D6390" s="450">
        <v>18.079999999999998</v>
      </c>
      <c r="E6390" s="450">
        <v>0</v>
      </c>
      <c r="F6390" s="450" t="s">
        <v>16001</v>
      </c>
    </row>
    <row r="6391" spans="1:6" ht="45" customHeight="1">
      <c r="A6391" s="447">
        <v>89879</v>
      </c>
      <c r="B6391" s="448" t="s">
        <v>908</v>
      </c>
      <c r="C6391" s="449" t="s">
        <v>2672</v>
      </c>
      <c r="D6391" s="450">
        <v>6.32</v>
      </c>
      <c r="E6391" s="450">
        <v>0</v>
      </c>
      <c r="F6391" s="450" t="s">
        <v>16094</v>
      </c>
    </row>
    <row r="6392" spans="1:6" ht="45" customHeight="1">
      <c r="A6392" s="447">
        <v>89880</v>
      </c>
      <c r="B6392" s="448" t="s">
        <v>909</v>
      </c>
      <c r="C6392" s="449" t="s">
        <v>2672</v>
      </c>
      <c r="D6392" s="450">
        <v>1.3</v>
      </c>
      <c r="E6392" s="450">
        <v>0</v>
      </c>
      <c r="F6392" s="450" t="s">
        <v>12923</v>
      </c>
    </row>
    <row r="6393" spans="1:6" ht="45" customHeight="1">
      <c r="A6393" s="447">
        <v>89881</v>
      </c>
      <c r="B6393" s="448" t="s">
        <v>910</v>
      </c>
      <c r="C6393" s="449" t="s">
        <v>2672</v>
      </c>
      <c r="D6393" s="450">
        <v>33.909999999999997</v>
      </c>
      <c r="E6393" s="450">
        <v>0</v>
      </c>
      <c r="F6393" s="450" t="s">
        <v>16095</v>
      </c>
    </row>
    <row r="6394" spans="1:6" ht="45" customHeight="1">
      <c r="A6394" s="447">
        <v>89882</v>
      </c>
      <c r="B6394" s="448" t="s">
        <v>627</v>
      </c>
      <c r="C6394" s="449" t="s">
        <v>2672</v>
      </c>
      <c r="D6394" s="450">
        <v>145.58000000000001</v>
      </c>
      <c r="E6394" s="450">
        <v>0</v>
      </c>
      <c r="F6394" s="450" t="s">
        <v>16096</v>
      </c>
    </row>
    <row r="6395" spans="1:6" ht="45" customHeight="1">
      <c r="A6395" s="447">
        <v>89876</v>
      </c>
      <c r="B6395" s="448" t="s">
        <v>681</v>
      </c>
      <c r="C6395" s="449" t="s">
        <v>1077</v>
      </c>
      <c r="D6395" s="450">
        <v>186.31</v>
      </c>
      <c r="E6395" s="450">
        <v>12.76</v>
      </c>
      <c r="F6395" s="450" t="s">
        <v>15831</v>
      </c>
    </row>
    <row r="6396" spans="1:6" ht="45" customHeight="1">
      <c r="A6396" s="447">
        <v>89883</v>
      </c>
      <c r="B6396" s="448" t="s">
        <v>682</v>
      </c>
      <c r="C6396" s="449" t="s">
        <v>1077</v>
      </c>
      <c r="D6396" s="450">
        <v>209.05</v>
      </c>
      <c r="E6396" s="450">
        <v>12.76</v>
      </c>
      <c r="F6396" s="450" t="s">
        <v>15832</v>
      </c>
    </row>
    <row r="6397" spans="1:6" ht="45" customHeight="1">
      <c r="A6397" s="447">
        <v>91386</v>
      </c>
      <c r="B6397" s="448" t="s">
        <v>701</v>
      </c>
      <c r="C6397" s="449" t="s">
        <v>1077</v>
      </c>
      <c r="D6397" s="450">
        <v>150.09</v>
      </c>
      <c r="E6397" s="450">
        <v>12.76</v>
      </c>
      <c r="F6397" s="450" t="s">
        <v>15847</v>
      </c>
    </row>
    <row r="6398" spans="1:6" ht="45" customHeight="1">
      <c r="A6398" s="447">
        <v>89877</v>
      </c>
      <c r="B6398" s="448" t="s">
        <v>933</v>
      </c>
      <c r="C6398" s="449" t="s">
        <v>703</v>
      </c>
      <c r="D6398" s="450">
        <v>28.130000000000003</v>
      </c>
      <c r="E6398" s="450">
        <v>12.76</v>
      </c>
      <c r="F6398" s="450" t="s">
        <v>15937</v>
      </c>
    </row>
    <row r="6399" spans="1:6" ht="45" customHeight="1">
      <c r="A6399" s="447">
        <v>89884</v>
      </c>
      <c r="B6399" s="448" t="s">
        <v>934</v>
      </c>
      <c r="C6399" s="449" t="s">
        <v>703</v>
      </c>
      <c r="D6399" s="450">
        <v>29.560000000000002</v>
      </c>
      <c r="E6399" s="450">
        <v>12.76</v>
      </c>
      <c r="F6399" s="450" t="s">
        <v>13098</v>
      </c>
    </row>
    <row r="6400" spans="1:6" ht="45" customHeight="1">
      <c r="A6400" s="447">
        <v>91387</v>
      </c>
      <c r="B6400" s="448" t="s">
        <v>1864</v>
      </c>
      <c r="C6400" s="449" t="s">
        <v>703</v>
      </c>
      <c r="D6400" s="450">
        <v>23.160000000000004</v>
      </c>
      <c r="E6400" s="450">
        <v>12.76</v>
      </c>
      <c r="F6400" s="450" t="s">
        <v>15947</v>
      </c>
    </row>
    <row r="6401" spans="1:6" ht="45" customHeight="1">
      <c r="A6401" s="447">
        <v>91367</v>
      </c>
      <c r="B6401" s="448" t="s">
        <v>1686</v>
      </c>
      <c r="C6401" s="449" t="s">
        <v>2672</v>
      </c>
      <c r="D6401" s="450">
        <v>12.02</v>
      </c>
      <c r="E6401" s="450">
        <v>0</v>
      </c>
      <c r="F6401" s="450" t="s">
        <v>13034</v>
      </c>
    </row>
    <row r="6402" spans="1:6" ht="45" customHeight="1">
      <c r="A6402" s="447">
        <v>91368</v>
      </c>
      <c r="B6402" s="448" t="s">
        <v>1687</v>
      </c>
      <c r="C6402" s="449" t="s">
        <v>2672</v>
      </c>
      <c r="D6402" s="450">
        <v>4.2</v>
      </c>
      <c r="E6402" s="450">
        <v>0</v>
      </c>
      <c r="F6402" s="450" t="s">
        <v>16120</v>
      </c>
    </row>
    <row r="6403" spans="1:6" ht="45" customHeight="1">
      <c r="A6403" s="447">
        <v>91369</v>
      </c>
      <c r="B6403" s="448" t="s">
        <v>1688</v>
      </c>
      <c r="C6403" s="449" t="s">
        <v>2672</v>
      </c>
      <c r="D6403" s="450">
        <v>0.87</v>
      </c>
      <c r="E6403" s="450">
        <v>0</v>
      </c>
      <c r="F6403" s="450" t="s">
        <v>16121</v>
      </c>
    </row>
    <row r="6404" spans="1:6" ht="45" customHeight="1">
      <c r="A6404" s="447">
        <v>91380</v>
      </c>
      <c r="B6404" s="448" t="s">
        <v>1513</v>
      </c>
      <c r="C6404" s="449" t="s">
        <v>2672</v>
      </c>
      <c r="D6404" s="450">
        <v>13.58</v>
      </c>
      <c r="E6404" s="450">
        <v>0</v>
      </c>
      <c r="F6404" s="450" t="s">
        <v>14693</v>
      </c>
    </row>
    <row r="6405" spans="1:6" ht="45" customHeight="1">
      <c r="A6405" s="447">
        <v>91381</v>
      </c>
      <c r="B6405" s="448" t="s">
        <v>1514</v>
      </c>
      <c r="C6405" s="449" t="s">
        <v>2672</v>
      </c>
      <c r="D6405" s="450">
        <v>4.74</v>
      </c>
      <c r="E6405" s="450">
        <v>0</v>
      </c>
      <c r="F6405" s="450" t="s">
        <v>13410</v>
      </c>
    </row>
    <row r="6406" spans="1:6" ht="45" customHeight="1">
      <c r="A6406" s="447">
        <v>91382</v>
      </c>
      <c r="B6406" s="448" t="s">
        <v>1515</v>
      </c>
      <c r="C6406" s="449" t="s">
        <v>2672</v>
      </c>
      <c r="D6406" s="450">
        <v>0.98</v>
      </c>
      <c r="E6406" s="450">
        <v>0</v>
      </c>
      <c r="F6406" s="450" t="s">
        <v>16122</v>
      </c>
    </row>
    <row r="6407" spans="1:6" ht="45" customHeight="1">
      <c r="A6407" s="447">
        <v>91383</v>
      </c>
      <c r="B6407" s="448" t="s">
        <v>1516</v>
      </c>
      <c r="C6407" s="449" t="s">
        <v>2672</v>
      </c>
      <c r="D6407" s="450">
        <v>25.47</v>
      </c>
      <c r="E6407" s="450">
        <v>0</v>
      </c>
      <c r="F6407" s="450" t="s">
        <v>16123</v>
      </c>
    </row>
    <row r="6408" spans="1:6" ht="45" customHeight="1">
      <c r="A6408" s="447">
        <v>91384</v>
      </c>
      <c r="B6408" s="448" t="s">
        <v>1517</v>
      </c>
      <c r="C6408" s="449" t="s">
        <v>2672</v>
      </c>
      <c r="D6408" s="450">
        <v>101.46</v>
      </c>
      <c r="E6408" s="450">
        <v>0</v>
      </c>
      <c r="F6408" s="450" t="s">
        <v>16028</v>
      </c>
    </row>
    <row r="6409" spans="1:6" ht="30" customHeight="1">
      <c r="A6409" s="447">
        <v>96035</v>
      </c>
      <c r="B6409" s="448" t="s">
        <v>15885</v>
      </c>
      <c r="C6409" s="449" t="s">
        <v>1077</v>
      </c>
      <c r="D6409" s="450">
        <v>157.64000000000001</v>
      </c>
      <c r="E6409" s="450">
        <v>12.76</v>
      </c>
      <c r="F6409" s="450" t="s">
        <v>15886</v>
      </c>
    </row>
    <row r="6410" spans="1:6" ht="30" customHeight="1">
      <c r="A6410" s="447">
        <v>96036</v>
      </c>
      <c r="B6410" s="448" t="s">
        <v>15980</v>
      </c>
      <c r="C6410" s="449" t="s">
        <v>703</v>
      </c>
      <c r="D6410" s="450">
        <v>26.410000000000004</v>
      </c>
      <c r="E6410" s="450">
        <v>12.76</v>
      </c>
      <c r="F6410" s="450" t="s">
        <v>15981</v>
      </c>
    </row>
    <row r="6411" spans="1:6" ht="45" customHeight="1">
      <c r="A6411" s="447">
        <v>91402</v>
      </c>
      <c r="B6411" s="448" t="s">
        <v>1871</v>
      </c>
      <c r="C6411" s="449" t="s">
        <v>2672</v>
      </c>
      <c r="D6411" s="450">
        <v>0.83</v>
      </c>
      <c r="E6411" s="450">
        <v>0</v>
      </c>
      <c r="F6411" s="450" t="s">
        <v>11299</v>
      </c>
    </row>
    <row r="6412" spans="1:6" ht="30" customHeight="1">
      <c r="A6412" s="447">
        <v>96030</v>
      </c>
      <c r="B6412" s="448" t="s">
        <v>16192</v>
      </c>
      <c r="C6412" s="449" t="s">
        <v>2672</v>
      </c>
      <c r="D6412" s="450">
        <v>15.87</v>
      </c>
      <c r="E6412" s="450">
        <v>0</v>
      </c>
      <c r="F6412" s="450" t="s">
        <v>16193</v>
      </c>
    </row>
    <row r="6413" spans="1:6" ht="30" customHeight="1">
      <c r="A6413" s="447">
        <v>96031</v>
      </c>
      <c r="B6413" s="448" t="s">
        <v>16194</v>
      </c>
      <c r="C6413" s="449" t="s">
        <v>2672</v>
      </c>
      <c r="D6413" s="450">
        <v>5.54</v>
      </c>
      <c r="E6413" s="450">
        <v>0</v>
      </c>
      <c r="F6413" s="450" t="s">
        <v>16195</v>
      </c>
    </row>
    <row r="6414" spans="1:6" ht="45" customHeight="1">
      <c r="A6414" s="447">
        <v>96032</v>
      </c>
      <c r="B6414" s="448" t="s">
        <v>16196</v>
      </c>
      <c r="C6414" s="449" t="s">
        <v>2672</v>
      </c>
      <c r="D6414" s="450">
        <v>1.1399999999999999</v>
      </c>
      <c r="E6414" s="450">
        <v>0</v>
      </c>
      <c r="F6414" s="450" t="s">
        <v>13686</v>
      </c>
    </row>
    <row r="6415" spans="1:6" ht="30" customHeight="1">
      <c r="A6415" s="447">
        <v>96033</v>
      </c>
      <c r="B6415" s="448" t="s">
        <v>16197</v>
      </c>
      <c r="C6415" s="449" t="s">
        <v>2672</v>
      </c>
      <c r="D6415" s="450">
        <v>29.77</v>
      </c>
      <c r="E6415" s="450">
        <v>0</v>
      </c>
      <c r="F6415" s="450" t="s">
        <v>16198</v>
      </c>
    </row>
    <row r="6416" spans="1:6" ht="45" customHeight="1">
      <c r="A6416" s="447">
        <v>96034</v>
      </c>
      <c r="B6416" s="448" t="s">
        <v>16199</v>
      </c>
      <c r="C6416" s="449" t="s">
        <v>2672</v>
      </c>
      <c r="D6416" s="450">
        <v>101.46</v>
      </c>
      <c r="E6416" s="450">
        <v>0</v>
      </c>
      <c r="F6416" s="450" t="s">
        <v>16028</v>
      </c>
    </row>
    <row r="6417" spans="1:6" ht="45" customHeight="1">
      <c r="A6417" s="447">
        <v>5824</v>
      </c>
      <c r="B6417" s="448" t="s">
        <v>1083</v>
      </c>
      <c r="C6417" s="449" t="s">
        <v>1077</v>
      </c>
      <c r="D6417" s="450">
        <v>112.32</v>
      </c>
      <c r="E6417" s="450">
        <v>13.53</v>
      </c>
      <c r="F6417" s="450" t="s">
        <v>15790</v>
      </c>
    </row>
    <row r="6418" spans="1:6" ht="45" customHeight="1">
      <c r="A6418" s="447">
        <v>5826</v>
      </c>
      <c r="B6418" s="448" t="s">
        <v>1273</v>
      </c>
      <c r="C6418" s="449" t="s">
        <v>703</v>
      </c>
      <c r="D6418" s="450">
        <v>14.910000000000002</v>
      </c>
      <c r="E6418" s="450">
        <v>13.53</v>
      </c>
      <c r="F6418" s="450" t="s">
        <v>15903</v>
      </c>
    </row>
    <row r="6419" spans="1:6" ht="45" customHeight="1">
      <c r="A6419" s="447">
        <v>5705</v>
      </c>
      <c r="B6419" s="448" t="s">
        <v>1874</v>
      </c>
      <c r="C6419" s="449" t="s">
        <v>2672</v>
      </c>
      <c r="D6419" s="450">
        <v>14.03</v>
      </c>
      <c r="E6419" s="450">
        <v>0</v>
      </c>
      <c r="F6419" s="450" t="s">
        <v>11896</v>
      </c>
    </row>
    <row r="6420" spans="1:6" ht="45" customHeight="1">
      <c r="A6420" s="447">
        <v>53797</v>
      </c>
      <c r="B6420" s="448" t="s">
        <v>1941</v>
      </c>
      <c r="C6420" s="449" t="s">
        <v>2672</v>
      </c>
      <c r="D6420" s="450">
        <v>83.38</v>
      </c>
      <c r="E6420" s="450">
        <v>0</v>
      </c>
      <c r="F6420" s="450" t="s">
        <v>12727</v>
      </c>
    </row>
    <row r="6421" spans="1:6" ht="45" customHeight="1">
      <c r="A6421" s="447">
        <v>73335</v>
      </c>
      <c r="B6421" s="448" t="s">
        <v>861</v>
      </c>
      <c r="C6421" s="449" t="s">
        <v>2672</v>
      </c>
      <c r="D6421" s="450">
        <v>16.66</v>
      </c>
      <c r="E6421" s="450">
        <v>0</v>
      </c>
      <c r="F6421" s="450" t="s">
        <v>16037</v>
      </c>
    </row>
    <row r="6422" spans="1:6" ht="45" customHeight="1">
      <c r="A6422" s="447">
        <v>73340</v>
      </c>
      <c r="B6422" s="448" t="s">
        <v>862</v>
      </c>
      <c r="C6422" s="449" t="s">
        <v>2672</v>
      </c>
      <c r="D6422" s="450">
        <v>81.61</v>
      </c>
      <c r="E6422" s="450">
        <v>0</v>
      </c>
      <c r="F6422" s="450" t="s">
        <v>16023</v>
      </c>
    </row>
    <row r="6423" spans="1:6" ht="45" customHeight="1">
      <c r="A6423" s="447">
        <v>73467</v>
      </c>
      <c r="B6423" s="448" t="s">
        <v>5630</v>
      </c>
      <c r="C6423" s="449" t="s">
        <v>1077</v>
      </c>
      <c r="D6423" s="450">
        <v>115.28</v>
      </c>
      <c r="E6423" s="450">
        <v>13.53</v>
      </c>
      <c r="F6423" s="450" t="s">
        <v>15812</v>
      </c>
    </row>
    <row r="6424" spans="1:6" ht="45" customHeight="1">
      <c r="A6424" s="447">
        <v>53827</v>
      </c>
      <c r="B6424" s="448" t="s">
        <v>1947</v>
      </c>
      <c r="C6424" s="449" t="s">
        <v>2672</v>
      </c>
      <c r="D6424" s="450">
        <v>81.61</v>
      </c>
      <c r="E6424" s="450">
        <v>0</v>
      </c>
      <c r="F6424" s="450" t="s">
        <v>16023</v>
      </c>
    </row>
    <row r="6425" spans="1:6" ht="45" customHeight="1">
      <c r="A6425" s="447">
        <v>53829</v>
      </c>
      <c r="B6425" s="448" t="s">
        <v>1948</v>
      </c>
      <c r="C6425" s="449" t="s">
        <v>2672</v>
      </c>
      <c r="D6425" s="450">
        <v>83.38</v>
      </c>
      <c r="E6425" s="450">
        <v>0</v>
      </c>
      <c r="F6425" s="450" t="s">
        <v>12727</v>
      </c>
    </row>
    <row r="6426" spans="1:6" ht="45" customHeight="1">
      <c r="A6426" s="447">
        <v>5754</v>
      </c>
      <c r="B6426" s="448" t="s">
        <v>2383</v>
      </c>
      <c r="C6426" s="449" t="s">
        <v>2672</v>
      </c>
      <c r="D6426" s="450">
        <v>12.97</v>
      </c>
      <c r="E6426" s="450">
        <v>0</v>
      </c>
      <c r="F6426" s="450" t="s">
        <v>15108</v>
      </c>
    </row>
    <row r="6427" spans="1:6" ht="45" customHeight="1">
      <c r="A6427" s="447">
        <v>5894</v>
      </c>
      <c r="B6427" s="448" t="s">
        <v>1501</v>
      </c>
      <c r="C6427" s="449" t="s">
        <v>1077</v>
      </c>
      <c r="D6427" s="450">
        <v>110.44</v>
      </c>
      <c r="E6427" s="450">
        <v>13.53</v>
      </c>
      <c r="F6427" s="450" t="s">
        <v>15800</v>
      </c>
    </row>
    <row r="6428" spans="1:6" ht="45" customHeight="1">
      <c r="A6428" s="447">
        <v>5896</v>
      </c>
      <c r="B6428" s="448" t="s">
        <v>1284</v>
      </c>
      <c r="C6428" s="449" t="s">
        <v>703</v>
      </c>
      <c r="D6428" s="450">
        <v>14.090000000000002</v>
      </c>
      <c r="E6428" s="450">
        <v>13.53</v>
      </c>
      <c r="F6428" s="450" t="s">
        <v>15913</v>
      </c>
    </row>
    <row r="6429" spans="1:6" ht="45" customHeight="1">
      <c r="A6429" s="447">
        <v>5751</v>
      </c>
      <c r="B6429" s="448" t="s">
        <v>2382</v>
      </c>
      <c r="C6429" s="449" t="s">
        <v>2672</v>
      </c>
      <c r="D6429" s="450">
        <v>15.39</v>
      </c>
      <c r="E6429" s="450">
        <v>0</v>
      </c>
      <c r="F6429" s="450" t="s">
        <v>12834</v>
      </c>
    </row>
    <row r="6430" spans="1:6" ht="30" customHeight="1">
      <c r="A6430" s="447">
        <v>5890</v>
      </c>
      <c r="B6430" s="448" t="s">
        <v>1500</v>
      </c>
      <c r="C6430" s="449" t="s">
        <v>1077</v>
      </c>
      <c r="D6430" s="450">
        <v>113.02</v>
      </c>
      <c r="E6430" s="450">
        <v>13.53</v>
      </c>
      <c r="F6430" s="450" t="s">
        <v>15799</v>
      </c>
    </row>
    <row r="6431" spans="1:6" ht="30" customHeight="1">
      <c r="A6431" s="447">
        <v>5892</v>
      </c>
      <c r="B6431" s="448" t="s">
        <v>1283</v>
      </c>
      <c r="C6431" s="449" t="s">
        <v>703</v>
      </c>
      <c r="D6431" s="450">
        <v>16.020000000000003</v>
      </c>
      <c r="E6431" s="450">
        <v>13.53</v>
      </c>
      <c r="F6431" s="450" t="s">
        <v>15912</v>
      </c>
    </row>
    <row r="6432" spans="1:6" ht="45" customHeight="1">
      <c r="A6432" s="447">
        <v>91395</v>
      </c>
      <c r="B6432" s="448" t="s">
        <v>1984</v>
      </c>
      <c r="C6432" s="449" t="s">
        <v>703</v>
      </c>
      <c r="D6432" s="450">
        <v>17.009999999999998</v>
      </c>
      <c r="E6432" s="450">
        <v>13.53</v>
      </c>
      <c r="F6432" s="450" t="s">
        <v>15948</v>
      </c>
    </row>
    <row r="6433" spans="1:6" ht="45" customHeight="1">
      <c r="A6433" s="447">
        <v>89264</v>
      </c>
      <c r="B6433" s="448" t="s">
        <v>895</v>
      </c>
      <c r="C6433" s="449" t="s">
        <v>2672</v>
      </c>
      <c r="D6433" s="450">
        <v>7.47</v>
      </c>
      <c r="E6433" s="450">
        <v>0</v>
      </c>
      <c r="F6433" s="450" t="s">
        <v>16087</v>
      </c>
    </row>
    <row r="6434" spans="1:6" ht="45" customHeight="1">
      <c r="A6434" s="447">
        <v>89265</v>
      </c>
      <c r="B6434" s="448" t="s">
        <v>5631</v>
      </c>
      <c r="C6434" s="449" t="s">
        <v>2672</v>
      </c>
      <c r="D6434" s="450">
        <v>2.98</v>
      </c>
      <c r="E6434" s="450">
        <v>0</v>
      </c>
      <c r="F6434" s="450" t="s">
        <v>12365</v>
      </c>
    </row>
    <row r="6435" spans="1:6" ht="45" customHeight="1">
      <c r="A6435" s="447">
        <v>89266</v>
      </c>
      <c r="B6435" s="448" t="s">
        <v>5632</v>
      </c>
      <c r="C6435" s="449" t="s">
        <v>2672</v>
      </c>
      <c r="D6435" s="450">
        <v>0.6</v>
      </c>
      <c r="E6435" s="450">
        <v>0</v>
      </c>
      <c r="F6435" s="450" t="s">
        <v>11848</v>
      </c>
    </row>
    <row r="6436" spans="1:6" ht="45" customHeight="1">
      <c r="A6436" s="447">
        <v>91354</v>
      </c>
      <c r="B6436" s="448" t="s">
        <v>1680</v>
      </c>
      <c r="C6436" s="449" t="s">
        <v>2672</v>
      </c>
      <c r="D6436" s="450">
        <v>8.2100000000000009</v>
      </c>
      <c r="E6436" s="450">
        <v>0</v>
      </c>
      <c r="F6436" s="450" t="s">
        <v>15636</v>
      </c>
    </row>
    <row r="6437" spans="1:6" ht="30" customHeight="1">
      <c r="A6437" s="447">
        <v>91355</v>
      </c>
      <c r="B6437" s="448" t="s">
        <v>1681</v>
      </c>
      <c r="C6437" s="449" t="s">
        <v>2672</v>
      </c>
      <c r="D6437" s="450">
        <v>3.28</v>
      </c>
      <c r="E6437" s="450">
        <v>0</v>
      </c>
      <c r="F6437" s="450" t="s">
        <v>12178</v>
      </c>
    </row>
    <row r="6438" spans="1:6" ht="45" customHeight="1">
      <c r="A6438" s="447">
        <v>91356</v>
      </c>
      <c r="B6438" s="448" t="s">
        <v>1682</v>
      </c>
      <c r="C6438" s="449" t="s">
        <v>2672</v>
      </c>
      <c r="D6438" s="450">
        <v>0.67</v>
      </c>
      <c r="E6438" s="450">
        <v>0</v>
      </c>
      <c r="F6438" s="450" t="s">
        <v>11622</v>
      </c>
    </row>
    <row r="6439" spans="1:6" ht="45" customHeight="1">
      <c r="A6439" s="447">
        <v>91375</v>
      </c>
      <c r="B6439" s="448" t="s">
        <v>1689</v>
      </c>
      <c r="C6439" s="449" t="s">
        <v>2672</v>
      </c>
      <c r="D6439" s="450">
        <v>6.91</v>
      </c>
      <c r="E6439" s="450">
        <v>0</v>
      </c>
      <c r="F6439" s="450" t="s">
        <v>13415</v>
      </c>
    </row>
    <row r="6440" spans="1:6" ht="45" customHeight="1">
      <c r="A6440" s="447">
        <v>91376</v>
      </c>
      <c r="B6440" s="448" t="s">
        <v>1690</v>
      </c>
      <c r="C6440" s="449" t="s">
        <v>2672</v>
      </c>
      <c r="D6440" s="450">
        <v>2.76</v>
      </c>
      <c r="E6440" s="450">
        <v>0</v>
      </c>
      <c r="F6440" s="450" t="s">
        <v>12218</v>
      </c>
    </row>
    <row r="6441" spans="1:6" ht="45" customHeight="1">
      <c r="A6441" s="447">
        <v>91377</v>
      </c>
      <c r="B6441" s="448" t="s">
        <v>1691</v>
      </c>
      <c r="C6441" s="449" t="s">
        <v>2672</v>
      </c>
      <c r="D6441" s="450">
        <v>0.56000000000000005</v>
      </c>
      <c r="E6441" s="450">
        <v>0</v>
      </c>
      <c r="F6441" s="450" t="s">
        <v>11507</v>
      </c>
    </row>
    <row r="6442" spans="1:6" ht="45" customHeight="1">
      <c r="A6442" s="447">
        <v>91390</v>
      </c>
      <c r="B6442" s="448" t="s">
        <v>1518</v>
      </c>
      <c r="C6442" s="449" t="s">
        <v>2672</v>
      </c>
      <c r="D6442" s="450">
        <v>8.89</v>
      </c>
      <c r="E6442" s="450">
        <v>0</v>
      </c>
      <c r="F6442" s="450" t="s">
        <v>16124</v>
      </c>
    </row>
    <row r="6443" spans="1:6" ht="45" customHeight="1">
      <c r="A6443" s="447">
        <v>91391</v>
      </c>
      <c r="B6443" s="448" t="s">
        <v>1519</v>
      </c>
      <c r="C6443" s="449" t="s">
        <v>2672</v>
      </c>
      <c r="D6443" s="450">
        <v>3.54</v>
      </c>
      <c r="E6443" s="450">
        <v>0</v>
      </c>
      <c r="F6443" s="450" t="s">
        <v>13946</v>
      </c>
    </row>
    <row r="6444" spans="1:6" ht="45" customHeight="1">
      <c r="A6444" s="447">
        <v>91392</v>
      </c>
      <c r="B6444" s="448" t="s">
        <v>1520</v>
      </c>
      <c r="C6444" s="449" t="s">
        <v>2672</v>
      </c>
      <c r="D6444" s="450">
        <v>0.72</v>
      </c>
      <c r="E6444" s="450">
        <v>0</v>
      </c>
      <c r="F6444" s="450" t="s">
        <v>11620</v>
      </c>
    </row>
    <row r="6445" spans="1:6" ht="45" customHeight="1">
      <c r="A6445" s="447">
        <v>5747</v>
      </c>
      <c r="B6445" s="448" t="s">
        <v>2381</v>
      </c>
      <c r="C6445" s="449" t="s">
        <v>2672</v>
      </c>
      <c r="D6445" s="450">
        <v>83.38</v>
      </c>
      <c r="E6445" s="450">
        <v>0</v>
      </c>
      <c r="F6445" s="450" t="s">
        <v>12727</v>
      </c>
    </row>
    <row r="6446" spans="1:6" ht="45" customHeight="1">
      <c r="A6446" s="447">
        <v>5763</v>
      </c>
      <c r="B6446" s="448" t="s">
        <v>2384</v>
      </c>
      <c r="C6446" s="449" t="s">
        <v>2672</v>
      </c>
      <c r="D6446" s="450">
        <v>22.12</v>
      </c>
      <c r="E6446" s="450">
        <v>0</v>
      </c>
      <c r="F6446" s="450" t="s">
        <v>16012</v>
      </c>
    </row>
    <row r="6447" spans="1:6" ht="45" customHeight="1">
      <c r="A6447" s="447">
        <v>5901</v>
      </c>
      <c r="B6447" s="448" t="s">
        <v>1502</v>
      </c>
      <c r="C6447" s="449" t="s">
        <v>1077</v>
      </c>
      <c r="D6447" s="450">
        <v>144.9</v>
      </c>
      <c r="E6447" s="450">
        <v>13.53</v>
      </c>
      <c r="F6447" s="450" t="s">
        <v>15801</v>
      </c>
    </row>
    <row r="6448" spans="1:6" ht="45" customHeight="1">
      <c r="A6448" s="447">
        <v>5903</v>
      </c>
      <c r="B6448" s="448" t="s">
        <v>1285</v>
      </c>
      <c r="C6448" s="449" t="s">
        <v>703</v>
      </c>
      <c r="D6448" s="450">
        <v>21.32</v>
      </c>
      <c r="E6448" s="450">
        <v>13.53</v>
      </c>
      <c r="F6448" s="450" t="s">
        <v>15914</v>
      </c>
    </row>
    <row r="6449" spans="1:6" ht="45" customHeight="1">
      <c r="A6449" s="447">
        <v>53831</v>
      </c>
      <c r="B6449" s="448" t="s">
        <v>1949</v>
      </c>
      <c r="C6449" s="449" t="s">
        <v>2672</v>
      </c>
      <c r="D6449" s="450">
        <v>101.46</v>
      </c>
      <c r="E6449" s="450">
        <v>0</v>
      </c>
      <c r="F6449" s="450" t="s">
        <v>16028</v>
      </c>
    </row>
    <row r="6450" spans="1:6" ht="45" customHeight="1">
      <c r="A6450" s="447">
        <v>53882</v>
      </c>
      <c r="B6450" s="448" t="s">
        <v>1957</v>
      </c>
      <c r="C6450" s="449" t="s">
        <v>2672</v>
      </c>
      <c r="D6450" s="450">
        <v>17.23</v>
      </c>
      <c r="E6450" s="450">
        <v>0</v>
      </c>
      <c r="F6450" s="450" t="s">
        <v>13592</v>
      </c>
    </row>
    <row r="6451" spans="1:6" ht="45" customHeight="1">
      <c r="A6451" s="447">
        <v>6259</v>
      </c>
      <c r="B6451" s="448" t="s">
        <v>2563</v>
      </c>
      <c r="C6451" s="449" t="s">
        <v>1077</v>
      </c>
      <c r="D6451" s="450">
        <v>118.07</v>
      </c>
      <c r="E6451" s="450">
        <v>13.53</v>
      </c>
      <c r="F6451" s="450" t="s">
        <v>15807</v>
      </c>
    </row>
    <row r="6452" spans="1:6" ht="45" customHeight="1">
      <c r="A6452" s="447">
        <v>91359</v>
      </c>
      <c r="B6452" s="448" t="s">
        <v>1683</v>
      </c>
      <c r="C6452" s="449" t="s">
        <v>2672</v>
      </c>
      <c r="D6452" s="450">
        <v>9.19</v>
      </c>
      <c r="E6452" s="450">
        <v>0</v>
      </c>
      <c r="F6452" s="450" t="s">
        <v>16119</v>
      </c>
    </row>
    <row r="6453" spans="1:6" ht="45" customHeight="1">
      <c r="A6453" s="447">
        <v>91360</v>
      </c>
      <c r="B6453" s="448" t="s">
        <v>1684</v>
      </c>
      <c r="C6453" s="449" t="s">
        <v>2672</v>
      </c>
      <c r="D6453" s="450">
        <v>3.67</v>
      </c>
      <c r="E6453" s="450">
        <v>0</v>
      </c>
      <c r="F6453" s="450" t="s">
        <v>12222</v>
      </c>
    </row>
    <row r="6454" spans="1:6" ht="45" customHeight="1">
      <c r="A6454" s="447">
        <v>91361</v>
      </c>
      <c r="B6454" s="448" t="s">
        <v>1685</v>
      </c>
      <c r="C6454" s="449" t="s">
        <v>2672</v>
      </c>
      <c r="D6454" s="450">
        <v>0.74</v>
      </c>
      <c r="E6454" s="450">
        <v>0</v>
      </c>
      <c r="F6454" s="450" t="s">
        <v>11996</v>
      </c>
    </row>
    <row r="6455" spans="1:6" ht="45" customHeight="1">
      <c r="A6455" s="447">
        <v>91396</v>
      </c>
      <c r="B6455" s="448" t="s">
        <v>1868</v>
      </c>
      <c r="C6455" s="449" t="s">
        <v>2672</v>
      </c>
      <c r="D6455" s="450">
        <v>11.8</v>
      </c>
      <c r="E6455" s="450">
        <v>0</v>
      </c>
      <c r="F6455" s="450" t="s">
        <v>16125</v>
      </c>
    </row>
    <row r="6456" spans="1:6" ht="45" customHeight="1">
      <c r="A6456" s="447">
        <v>91397</v>
      </c>
      <c r="B6456" s="448" t="s">
        <v>1869</v>
      </c>
      <c r="C6456" s="449" t="s">
        <v>2672</v>
      </c>
      <c r="D6456" s="450">
        <v>4.7</v>
      </c>
      <c r="E6456" s="450">
        <v>0</v>
      </c>
      <c r="F6456" s="450" t="s">
        <v>11332</v>
      </c>
    </row>
    <row r="6457" spans="1:6" ht="45" customHeight="1">
      <c r="A6457" s="447">
        <v>91398</v>
      </c>
      <c r="B6457" s="448" t="s">
        <v>1870</v>
      </c>
      <c r="C6457" s="449" t="s">
        <v>2672</v>
      </c>
      <c r="D6457" s="450">
        <v>0.96</v>
      </c>
      <c r="E6457" s="450">
        <v>0</v>
      </c>
      <c r="F6457" s="450" t="s">
        <v>11587</v>
      </c>
    </row>
    <row r="6458" spans="1:6" ht="45" customHeight="1">
      <c r="A6458" s="447">
        <v>6260</v>
      </c>
      <c r="B6458" s="448" t="s">
        <v>2591</v>
      </c>
      <c r="C6458" s="449" t="s">
        <v>703</v>
      </c>
      <c r="D6458" s="450">
        <v>17.46</v>
      </c>
      <c r="E6458" s="450">
        <v>13.53</v>
      </c>
      <c r="F6458" s="450" t="s">
        <v>15922</v>
      </c>
    </row>
    <row r="6459" spans="1:6" ht="45" customHeight="1">
      <c r="A6459" s="447">
        <v>91640</v>
      </c>
      <c r="B6459" s="448" t="s">
        <v>4699</v>
      </c>
      <c r="C6459" s="449" t="s">
        <v>2672</v>
      </c>
      <c r="D6459" s="450">
        <v>17.46</v>
      </c>
      <c r="E6459" s="450">
        <v>0</v>
      </c>
      <c r="F6459" s="450" t="s">
        <v>16129</v>
      </c>
    </row>
    <row r="6460" spans="1:6" ht="45" customHeight="1">
      <c r="A6460" s="447">
        <v>91641</v>
      </c>
      <c r="B6460" s="448" t="s">
        <v>4700</v>
      </c>
      <c r="C6460" s="449" t="s">
        <v>2672</v>
      </c>
      <c r="D6460" s="450">
        <v>6.96</v>
      </c>
      <c r="E6460" s="450">
        <v>0</v>
      </c>
      <c r="F6460" s="450" t="s">
        <v>11630</v>
      </c>
    </row>
    <row r="6461" spans="1:6" ht="45" customHeight="1">
      <c r="A6461" s="447">
        <v>91642</v>
      </c>
      <c r="B6461" s="448" t="s">
        <v>4701</v>
      </c>
      <c r="C6461" s="449" t="s">
        <v>2672</v>
      </c>
      <c r="D6461" s="450">
        <v>1.42</v>
      </c>
      <c r="E6461" s="450">
        <v>0</v>
      </c>
      <c r="F6461" s="450" t="s">
        <v>12962</v>
      </c>
    </row>
    <row r="6462" spans="1:6" ht="45" customHeight="1">
      <c r="A6462" s="447">
        <v>91643</v>
      </c>
      <c r="B6462" s="448" t="s">
        <v>4702</v>
      </c>
      <c r="C6462" s="449" t="s">
        <v>2672</v>
      </c>
      <c r="D6462" s="450">
        <v>32.74</v>
      </c>
      <c r="E6462" s="450">
        <v>0</v>
      </c>
      <c r="F6462" s="450" t="s">
        <v>16130</v>
      </c>
    </row>
    <row r="6463" spans="1:6" ht="45" customHeight="1">
      <c r="A6463" s="447">
        <v>91644</v>
      </c>
      <c r="B6463" s="448" t="s">
        <v>4703</v>
      </c>
      <c r="C6463" s="449" t="s">
        <v>2672</v>
      </c>
      <c r="D6463" s="450">
        <v>158.80000000000001</v>
      </c>
      <c r="E6463" s="450">
        <v>0</v>
      </c>
      <c r="F6463" s="450" t="s">
        <v>16131</v>
      </c>
    </row>
    <row r="6464" spans="1:6" ht="45" customHeight="1">
      <c r="A6464" s="447">
        <v>91645</v>
      </c>
      <c r="B6464" s="448" t="s">
        <v>4704</v>
      </c>
      <c r="C6464" s="449" t="s">
        <v>1077</v>
      </c>
      <c r="D6464" s="450">
        <v>221.24</v>
      </c>
      <c r="E6464" s="450">
        <v>18.09</v>
      </c>
      <c r="F6464" s="450" t="s">
        <v>15850</v>
      </c>
    </row>
    <row r="6465" spans="1:6" ht="45" customHeight="1">
      <c r="A6465" s="447">
        <v>91646</v>
      </c>
      <c r="B6465" s="448" t="s">
        <v>4705</v>
      </c>
      <c r="C6465" s="449" t="s">
        <v>703</v>
      </c>
      <c r="D6465" s="450">
        <v>29.7</v>
      </c>
      <c r="E6465" s="450">
        <v>18.09</v>
      </c>
      <c r="F6465" s="450" t="s">
        <v>15952</v>
      </c>
    </row>
    <row r="6466" spans="1:6" ht="45" customHeight="1">
      <c r="A6466" s="447">
        <v>91031</v>
      </c>
      <c r="B6466" s="448" t="s">
        <v>699</v>
      </c>
      <c r="C6466" s="449" t="s">
        <v>1077</v>
      </c>
      <c r="D6466" s="450">
        <v>141.24</v>
      </c>
      <c r="E6466" s="450">
        <v>13.53</v>
      </c>
      <c r="F6466" s="450" t="s">
        <v>15846</v>
      </c>
    </row>
    <row r="6467" spans="1:6" ht="45" customHeight="1">
      <c r="A6467" s="447">
        <v>91032</v>
      </c>
      <c r="B6467" s="448" t="s">
        <v>1862</v>
      </c>
      <c r="C6467" s="449" t="s">
        <v>703</v>
      </c>
      <c r="D6467" s="450">
        <v>19.519999999999996</v>
      </c>
      <c r="E6467" s="450">
        <v>13.53</v>
      </c>
      <c r="F6467" s="450" t="s">
        <v>14352</v>
      </c>
    </row>
    <row r="6468" spans="1:6" ht="45" customHeight="1">
      <c r="A6468" s="447">
        <v>91026</v>
      </c>
      <c r="B6468" s="448" t="s">
        <v>1673</v>
      </c>
      <c r="C6468" s="449" t="s">
        <v>2672</v>
      </c>
      <c r="D6468" s="450">
        <v>10.58</v>
      </c>
      <c r="E6468" s="450">
        <v>0</v>
      </c>
      <c r="F6468" s="450" t="s">
        <v>16115</v>
      </c>
    </row>
    <row r="6469" spans="1:6" ht="45" customHeight="1">
      <c r="A6469" s="447">
        <v>91027</v>
      </c>
      <c r="B6469" s="448" t="s">
        <v>1674</v>
      </c>
      <c r="C6469" s="449" t="s">
        <v>2672</v>
      </c>
      <c r="D6469" s="450">
        <v>4.22</v>
      </c>
      <c r="E6469" s="450">
        <v>0</v>
      </c>
      <c r="F6469" s="450" t="s">
        <v>16116</v>
      </c>
    </row>
    <row r="6470" spans="1:6" ht="45" customHeight="1">
      <c r="A6470" s="447">
        <v>91028</v>
      </c>
      <c r="B6470" s="448" t="s">
        <v>2276</v>
      </c>
      <c r="C6470" s="449" t="s">
        <v>2672</v>
      </c>
      <c r="D6470" s="450">
        <v>0.86</v>
      </c>
      <c r="E6470" s="450">
        <v>0</v>
      </c>
      <c r="F6470" s="450" t="s">
        <v>13390</v>
      </c>
    </row>
    <row r="6471" spans="1:6" ht="45" customHeight="1">
      <c r="A6471" s="447">
        <v>91029</v>
      </c>
      <c r="B6471" s="448" t="s">
        <v>2277</v>
      </c>
      <c r="C6471" s="449" t="s">
        <v>2672</v>
      </c>
      <c r="D6471" s="450">
        <v>19.829999999999998</v>
      </c>
      <c r="E6471" s="450">
        <v>0</v>
      </c>
      <c r="F6471" s="450" t="s">
        <v>14332</v>
      </c>
    </row>
    <row r="6472" spans="1:6" ht="45" customHeight="1">
      <c r="A6472" s="447">
        <v>91030</v>
      </c>
      <c r="B6472" s="448" t="s">
        <v>2278</v>
      </c>
      <c r="C6472" s="449" t="s">
        <v>2672</v>
      </c>
      <c r="D6472" s="450">
        <v>101.89</v>
      </c>
      <c r="E6472" s="450">
        <v>0</v>
      </c>
      <c r="F6472" s="450" t="s">
        <v>16117</v>
      </c>
    </row>
    <row r="6473" spans="1:6" ht="60" customHeight="1">
      <c r="A6473" s="447">
        <v>92101</v>
      </c>
      <c r="B6473" s="448" t="s">
        <v>4711</v>
      </c>
      <c r="C6473" s="449" t="s">
        <v>2672</v>
      </c>
      <c r="D6473" s="450">
        <v>13.47</v>
      </c>
      <c r="E6473" s="450">
        <v>0</v>
      </c>
      <c r="F6473" s="450" t="s">
        <v>13309</v>
      </c>
    </row>
    <row r="6474" spans="1:6" ht="45" customHeight="1">
      <c r="A6474" s="447">
        <v>92102</v>
      </c>
      <c r="B6474" s="448" t="s">
        <v>4712</v>
      </c>
      <c r="C6474" s="449" t="s">
        <v>2672</v>
      </c>
      <c r="D6474" s="450">
        <v>5.37</v>
      </c>
      <c r="E6474" s="450">
        <v>0</v>
      </c>
      <c r="F6474" s="450" t="s">
        <v>11519</v>
      </c>
    </row>
    <row r="6475" spans="1:6" ht="60" customHeight="1">
      <c r="A6475" s="447">
        <v>92103</v>
      </c>
      <c r="B6475" s="448" t="s">
        <v>4713</v>
      </c>
      <c r="C6475" s="449" t="s">
        <v>2672</v>
      </c>
      <c r="D6475" s="450">
        <v>1.0900000000000001</v>
      </c>
      <c r="E6475" s="450">
        <v>0</v>
      </c>
      <c r="F6475" s="450" t="s">
        <v>11466</v>
      </c>
    </row>
    <row r="6476" spans="1:6" ht="60" customHeight="1">
      <c r="A6476" s="447">
        <v>92104</v>
      </c>
      <c r="B6476" s="448" t="s">
        <v>4714</v>
      </c>
      <c r="C6476" s="449" t="s">
        <v>2672</v>
      </c>
      <c r="D6476" s="450">
        <v>25.26</v>
      </c>
      <c r="E6476" s="450">
        <v>0</v>
      </c>
      <c r="F6476" s="450" t="s">
        <v>14483</v>
      </c>
    </row>
    <row r="6477" spans="1:6" ht="60" customHeight="1">
      <c r="A6477" s="447">
        <v>92105</v>
      </c>
      <c r="B6477" s="448" t="s">
        <v>16134</v>
      </c>
      <c r="C6477" s="449" t="s">
        <v>2672</v>
      </c>
      <c r="D6477" s="450">
        <v>101.46</v>
      </c>
      <c r="E6477" s="450">
        <v>0</v>
      </c>
      <c r="F6477" s="450" t="s">
        <v>16028</v>
      </c>
    </row>
    <row r="6478" spans="1:6" ht="60" customHeight="1">
      <c r="A6478" s="447">
        <v>92106</v>
      </c>
      <c r="B6478" s="448" t="s">
        <v>4706</v>
      </c>
      <c r="C6478" s="449" t="s">
        <v>1077</v>
      </c>
      <c r="D6478" s="450">
        <v>150.51</v>
      </c>
      <c r="E6478" s="450">
        <v>13.53</v>
      </c>
      <c r="F6478" s="450" t="s">
        <v>15852</v>
      </c>
    </row>
    <row r="6479" spans="1:6" ht="60" customHeight="1">
      <c r="A6479" s="447">
        <v>92107</v>
      </c>
      <c r="B6479" s="448" t="s">
        <v>4709</v>
      </c>
      <c r="C6479" s="449" t="s">
        <v>703</v>
      </c>
      <c r="D6479" s="450">
        <v>23.79</v>
      </c>
      <c r="E6479" s="450">
        <v>13.53</v>
      </c>
      <c r="F6479" s="450" t="s">
        <v>15953</v>
      </c>
    </row>
    <row r="6480" spans="1:6" ht="45" customHeight="1">
      <c r="A6480" s="447">
        <v>92237</v>
      </c>
      <c r="B6480" s="448" t="s">
        <v>4715</v>
      </c>
      <c r="C6480" s="449" t="s">
        <v>2672</v>
      </c>
      <c r="D6480" s="450">
        <v>12.78</v>
      </c>
      <c r="E6480" s="450">
        <v>0</v>
      </c>
      <c r="F6480" s="450" t="s">
        <v>16138</v>
      </c>
    </row>
    <row r="6481" spans="1:6" ht="45" customHeight="1">
      <c r="A6481" s="447">
        <v>92238</v>
      </c>
      <c r="B6481" s="448" t="s">
        <v>5633</v>
      </c>
      <c r="C6481" s="449" t="s">
        <v>2672</v>
      </c>
      <c r="D6481" s="450">
        <v>5.0999999999999996</v>
      </c>
      <c r="E6481" s="450">
        <v>0</v>
      </c>
      <c r="F6481" s="450" t="s">
        <v>16139</v>
      </c>
    </row>
    <row r="6482" spans="1:6" ht="45" customHeight="1">
      <c r="A6482" s="447">
        <v>92239</v>
      </c>
      <c r="B6482" s="448" t="s">
        <v>5634</v>
      </c>
      <c r="C6482" s="449" t="s">
        <v>2672</v>
      </c>
      <c r="D6482" s="450">
        <v>1.04</v>
      </c>
      <c r="E6482" s="450">
        <v>0</v>
      </c>
      <c r="F6482" s="450" t="s">
        <v>13859</v>
      </c>
    </row>
    <row r="6483" spans="1:6" ht="45" customHeight="1">
      <c r="A6483" s="447">
        <v>92240</v>
      </c>
      <c r="B6483" s="448" t="s">
        <v>5635</v>
      </c>
      <c r="C6483" s="449" t="s">
        <v>2672</v>
      </c>
      <c r="D6483" s="450">
        <v>23.97</v>
      </c>
      <c r="E6483" s="450">
        <v>0</v>
      </c>
      <c r="F6483" s="450" t="s">
        <v>16032</v>
      </c>
    </row>
    <row r="6484" spans="1:6" ht="45" customHeight="1">
      <c r="A6484" s="447">
        <v>92241</v>
      </c>
      <c r="B6484" s="448" t="s">
        <v>5636</v>
      </c>
      <c r="C6484" s="449" t="s">
        <v>2672</v>
      </c>
      <c r="D6484" s="450">
        <v>145.58000000000001</v>
      </c>
      <c r="E6484" s="450">
        <v>0</v>
      </c>
      <c r="F6484" s="450" t="s">
        <v>16096</v>
      </c>
    </row>
    <row r="6485" spans="1:6" ht="45" customHeight="1">
      <c r="A6485" s="447">
        <v>92242</v>
      </c>
      <c r="B6485" s="448" t="s">
        <v>4707</v>
      </c>
      <c r="C6485" s="449" t="s">
        <v>1077</v>
      </c>
      <c r="D6485" s="450">
        <v>192.32999999999998</v>
      </c>
      <c r="E6485" s="450">
        <v>18.09</v>
      </c>
      <c r="F6485" s="450" t="s">
        <v>15855</v>
      </c>
    </row>
    <row r="6486" spans="1:6" ht="45" customHeight="1">
      <c r="A6486" s="447">
        <v>92243</v>
      </c>
      <c r="B6486" s="448" t="s">
        <v>4710</v>
      </c>
      <c r="C6486" s="449" t="s">
        <v>703</v>
      </c>
      <c r="D6486" s="450">
        <v>22.779999999999998</v>
      </c>
      <c r="E6486" s="450">
        <v>18.09</v>
      </c>
      <c r="F6486" s="450" t="s">
        <v>15956</v>
      </c>
    </row>
    <row r="6487" spans="1:6">
      <c r="A6487" s="442"/>
      <c r="B6487" s="446" t="s">
        <v>1891</v>
      </c>
      <c r="C6487" s="444"/>
      <c r="D6487" s="445" t="s">
        <v>2587</v>
      </c>
      <c r="E6487" s="445" t="s">
        <v>2587</v>
      </c>
      <c r="F6487" s="445"/>
    </row>
    <row r="6488" spans="1:6" ht="30" customHeight="1">
      <c r="A6488" s="447">
        <v>90692</v>
      </c>
      <c r="B6488" s="448" t="s">
        <v>695</v>
      </c>
      <c r="C6488" s="449" t="s">
        <v>1077</v>
      </c>
      <c r="D6488" s="450">
        <v>53.620000000000005</v>
      </c>
      <c r="E6488" s="450">
        <v>15.55</v>
      </c>
      <c r="F6488" s="450" t="s">
        <v>15840</v>
      </c>
    </row>
    <row r="6489" spans="1:6" ht="30" customHeight="1">
      <c r="A6489" s="447">
        <v>90693</v>
      </c>
      <c r="B6489" s="448" t="s">
        <v>1859</v>
      </c>
      <c r="C6489" s="449" t="s">
        <v>703</v>
      </c>
      <c r="D6489" s="450">
        <v>18.41</v>
      </c>
      <c r="E6489" s="450">
        <v>15.55</v>
      </c>
      <c r="F6489" s="450" t="s">
        <v>15945</v>
      </c>
    </row>
    <row r="6490" spans="1:6" ht="30" customHeight="1">
      <c r="A6490" s="447">
        <v>90688</v>
      </c>
      <c r="B6490" s="448" t="s">
        <v>1659</v>
      </c>
      <c r="C6490" s="449" t="s">
        <v>2672</v>
      </c>
      <c r="D6490" s="450">
        <v>11.36</v>
      </c>
      <c r="E6490" s="450">
        <v>0</v>
      </c>
      <c r="F6490" s="450" t="s">
        <v>16107</v>
      </c>
    </row>
    <row r="6491" spans="1:6" ht="30" customHeight="1">
      <c r="A6491" s="447">
        <v>90689</v>
      </c>
      <c r="B6491" s="448" t="s">
        <v>1660</v>
      </c>
      <c r="C6491" s="449" t="s">
        <v>2672</v>
      </c>
      <c r="D6491" s="450">
        <v>2.1800000000000002</v>
      </c>
      <c r="E6491" s="450">
        <v>0</v>
      </c>
      <c r="F6491" s="450" t="s">
        <v>16108</v>
      </c>
    </row>
    <row r="6492" spans="1:6" ht="30" customHeight="1">
      <c r="A6492" s="447">
        <v>90690</v>
      </c>
      <c r="B6492" s="448" t="s">
        <v>1661</v>
      </c>
      <c r="C6492" s="449" t="s">
        <v>2672</v>
      </c>
      <c r="D6492" s="450">
        <v>14.2</v>
      </c>
      <c r="E6492" s="450">
        <v>0</v>
      </c>
      <c r="F6492" s="450" t="s">
        <v>16109</v>
      </c>
    </row>
    <row r="6493" spans="1:6" ht="30" customHeight="1">
      <c r="A6493" s="447">
        <v>90691</v>
      </c>
      <c r="B6493" s="448" t="s">
        <v>1662</v>
      </c>
      <c r="C6493" s="449" t="s">
        <v>2672</v>
      </c>
      <c r="D6493" s="450">
        <v>21.01</v>
      </c>
      <c r="E6493" s="450">
        <v>0</v>
      </c>
      <c r="F6493" s="450" t="s">
        <v>11279</v>
      </c>
    </row>
    <row r="6494" spans="1:6" ht="30" customHeight="1">
      <c r="A6494" s="447">
        <v>96158</v>
      </c>
      <c r="B6494" s="448" t="s">
        <v>15889</v>
      </c>
      <c r="C6494" s="449" t="s">
        <v>1077</v>
      </c>
      <c r="D6494" s="450">
        <v>60.490000000000009</v>
      </c>
      <c r="E6494" s="450">
        <v>15.55</v>
      </c>
      <c r="F6494" s="450" t="s">
        <v>15890</v>
      </c>
    </row>
    <row r="6495" spans="1:6" ht="30" customHeight="1">
      <c r="A6495" s="447">
        <v>96156</v>
      </c>
      <c r="B6495" s="448" t="s">
        <v>15984</v>
      </c>
      <c r="C6495" s="449" t="s">
        <v>703</v>
      </c>
      <c r="D6495" s="450">
        <v>21.76</v>
      </c>
      <c r="E6495" s="450">
        <v>15.55</v>
      </c>
      <c r="F6495" s="450" t="s">
        <v>15985</v>
      </c>
    </row>
    <row r="6496" spans="1:6">
      <c r="A6496" s="442"/>
      <c r="B6496" s="446" t="s">
        <v>1892</v>
      </c>
      <c r="C6496" s="444"/>
      <c r="D6496" s="445" t="s">
        <v>2587</v>
      </c>
      <c r="E6496" s="445" t="s">
        <v>2587</v>
      </c>
      <c r="F6496" s="445"/>
    </row>
    <row r="6497" spans="1:6" ht="30" customHeight="1">
      <c r="A6497" s="447">
        <v>89128</v>
      </c>
      <c r="B6497" s="448" t="s">
        <v>580</v>
      </c>
      <c r="C6497" s="449" t="s">
        <v>2672</v>
      </c>
      <c r="D6497" s="450">
        <v>19.18</v>
      </c>
      <c r="E6497" s="450">
        <v>0</v>
      </c>
      <c r="F6497" s="450" t="s">
        <v>16068</v>
      </c>
    </row>
    <row r="6498" spans="1:6" ht="30" customHeight="1">
      <c r="A6498" s="447">
        <v>89129</v>
      </c>
      <c r="B6498" s="448" t="s">
        <v>581</v>
      </c>
      <c r="C6498" s="449" t="s">
        <v>2672</v>
      </c>
      <c r="D6498" s="450">
        <v>4.93</v>
      </c>
      <c r="E6498" s="450">
        <v>0</v>
      </c>
      <c r="F6498" s="450" t="s">
        <v>11392</v>
      </c>
    </row>
    <row r="6499" spans="1:6" ht="30" customHeight="1">
      <c r="A6499" s="447">
        <v>89130</v>
      </c>
      <c r="B6499" s="448" t="s">
        <v>582</v>
      </c>
      <c r="C6499" s="449" t="s">
        <v>2672</v>
      </c>
      <c r="D6499" s="450">
        <v>26.59</v>
      </c>
      <c r="E6499" s="450">
        <v>0</v>
      </c>
      <c r="F6499" s="450" t="s">
        <v>16069</v>
      </c>
    </row>
    <row r="6500" spans="1:6" ht="30" customHeight="1">
      <c r="A6500" s="447">
        <v>89131</v>
      </c>
      <c r="B6500" s="448" t="s">
        <v>583</v>
      </c>
      <c r="C6500" s="449" t="s">
        <v>2672</v>
      </c>
      <c r="D6500" s="450">
        <v>6.83</v>
      </c>
      <c r="E6500" s="450">
        <v>0</v>
      </c>
      <c r="F6500" s="450" t="s">
        <v>12014</v>
      </c>
    </row>
    <row r="6501" spans="1:6" ht="30" customHeight="1">
      <c r="A6501" s="447">
        <v>5787</v>
      </c>
      <c r="B6501" s="448" t="s">
        <v>1525</v>
      </c>
      <c r="C6501" s="449" t="s">
        <v>2672</v>
      </c>
      <c r="D6501" s="450">
        <v>88.07</v>
      </c>
      <c r="E6501" s="450">
        <v>0</v>
      </c>
      <c r="F6501" s="450" t="s">
        <v>16013</v>
      </c>
    </row>
    <row r="6502" spans="1:6" ht="30" customHeight="1">
      <c r="A6502" s="447">
        <v>5940</v>
      </c>
      <c r="B6502" s="448" t="s">
        <v>1506</v>
      </c>
      <c r="C6502" s="449" t="s">
        <v>1077</v>
      </c>
      <c r="D6502" s="450">
        <v>110.19</v>
      </c>
      <c r="E6502" s="450">
        <v>15.55</v>
      </c>
      <c r="F6502" s="450" t="s">
        <v>15805</v>
      </c>
    </row>
    <row r="6503" spans="1:6" ht="30" customHeight="1">
      <c r="A6503" s="447">
        <v>5942</v>
      </c>
      <c r="B6503" s="448" t="s">
        <v>1288</v>
      </c>
      <c r="C6503" s="449" t="s">
        <v>703</v>
      </c>
      <c r="D6503" s="450">
        <v>28.98</v>
      </c>
      <c r="E6503" s="450">
        <v>15.55</v>
      </c>
      <c r="F6503" s="450" t="s">
        <v>15918</v>
      </c>
    </row>
    <row r="6504" spans="1:6" ht="30" customHeight="1">
      <c r="A6504" s="447">
        <v>5944</v>
      </c>
      <c r="B6504" s="448" t="s">
        <v>1507</v>
      </c>
      <c r="C6504" s="449" t="s">
        <v>1077</v>
      </c>
      <c r="D6504" s="450">
        <v>159.6</v>
      </c>
      <c r="E6504" s="450">
        <v>15.55</v>
      </c>
      <c r="F6504" s="450" t="s">
        <v>15806</v>
      </c>
    </row>
    <row r="6505" spans="1:6" ht="30" customHeight="1">
      <c r="A6505" s="447">
        <v>5946</v>
      </c>
      <c r="B6505" s="448" t="s">
        <v>1289</v>
      </c>
      <c r="C6505" s="449" t="s">
        <v>703</v>
      </c>
      <c r="D6505" s="450">
        <v>38.290000000000006</v>
      </c>
      <c r="E6505" s="450">
        <v>15.55</v>
      </c>
      <c r="F6505" s="450" t="s">
        <v>15919</v>
      </c>
    </row>
    <row r="6506" spans="1:6" ht="30" customHeight="1">
      <c r="A6506" s="447">
        <v>53857</v>
      </c>
      <c r="B6506" s="448" t="s">
        <v>1952</v>
      </c>
      <c r="C6506" s="449" t="s">
        <v>2672</v>
      </c>
      <c r="D6506" s="450">
        <v>23.97</v>
      </c>
      <c r="E6506" s="450">
        <v>0</v>
      </c>
      <c r="F6506" s="450" t="s">
        <v>16032</v>
      </c>
    </row>
    <row r="6507" spans="1:6" ht="30" customHeight="1">
      <c r="A6507" s="447">
        <v>53858</v>
      </c>
      <c r="B6507" s="448" t="s">
        <v>1953</v>
      </c>
      <c r="C6507" s="449" t="s">
        <v>2672</v>
      </c>
      <c r="D6507" s="450">
        <v>57.24</v>
      </c>
      <c r="E6507" s="450">
        <v>0</v>
      </c>
      <c r="F6507" s="450" t="s">
        <v>16033</v>
      </c>
    </row>
    <row r="6508" spans="1:6" ht="30" customHeight="1">
      <c r="A6508" s="447">
        <v>53861</v>
      </c>
      <c r="B6508" s="448" t="s">
        <v>1954</v>
      </c>
      <c r="C6508" s="449" t="s">
        <v>2672</v>
      </c>
      <c r="D6508" s="450">
        <v>33.24</v>
      </c>
      <c r="E6508" s="450">
        <v>0</v>
      </c>
      <c r="F6508" s="450" t="s">
        <v>16034</v>
      </c>
    </row>
    <row r="6509" spans="1:6">
      <c r="A6509" s="442"/>
      <c r="B6509" s="446" t="s">
        <v>3000</v>
      </c>
      <c r="C6509" s="444"/>
      <c r="D6509" s="445" t="s">
        <v>2587</v>
      </c>
      <c r="E6509" s="445" t="s">
        <v>2587</v>
      </c>
      <c r="F6509" s="445"/>
    </row>
    <row r="6510" spans="1:6" ht="45" customHeight="1">
      <c r="A6510" s="447">
        <v>5664</v>
      </c>
      <c r="B6510" s="448" t="s">
        <v>2629</v>
      </c>
      <c r="C6510" s="449" t="s">
        <v>2672</v>
      </c>
      <c r="D6510" s="450">
        <v>17.05</v>
      </c>
      <c r="E6510" s="450">
        <v>0</v>
      </c>
      <c r="F6510" s="450" t="s">
        <v>12079</v>
      </c>
    </row>
    <row r="6511" spans="1:6" ht="45" customHeight="1">
      <c r="A6511" s="447">
        <v>5667</v>
      </c>
      <c r="B6511" s="448" t="s">
        <v>2630</v>
      </c>
      <c r="C6511" s="449" t="s">
        <v>2672</v>
      </c>
      <c r="D6511" s="450">
        <v>15.16</v>
      </c>
      <c r="E6511" s="450">
        <v>0</v>
      </c>
      <c r="F6511" s="450" t="s">
        <v>15998</v>
      </c>
    </row>
    <row r="6512" spans="1:6" ht="45" customHeight="1">
      <c r="A6512" s="447">
        <v>5668</v>
      </c>
      <c r="B6512" s="448" t="s">
        <v>2631</v>
      </c>
      <c r="C6512" s="449" t="s">
        <v>2672</v>
      </c>
      <c r="D6512" s="450">
        <v>37.99</v>
      </c>
      <c r="E6512" s="450">
        <v>0</v>
      </c>
      <c r="F6512" s="450" t="s">
        <v>12134</v>
      </c>
    </row>
    <row r="6513" spans="1:6" ht="45" customHeight="1">
      <c r="A6513" s="447">
        <v>5678</v>
      </c>
      <c r="B6513" s="448" t="s">
        <v>1078</v>
      </c>
      <c r="C6513" s="449" t="s">
        <v>1077</v>
      </c>
      <c r="D6513" s="450">
        <v>80.179999999999993</v>
      </c>
      <c r="E6513" s="450">
        <v>16.559999999999999</v>
      </c>
      <c r="F6513" s="450" t="s">
        <v>15786</v>
      </c>
    </row>
    <row r="6514" spans="1:6" ht="45" customHeight="1">
      <c r="A6514" s="447">
        <v>5679</v>
      </c>
      <c r="B6514" s="448" t="s">
        <v>704</v>
      </c>
      <c r="C6514" s="449" t="s">
        <v>703</v>
      </c>
      <c r="D6514" s="450">
        <v>22.01</v>
      </c>
      <c r="E6514" s="450">
        <v>16.559999999999999</v>
      </c>
      <c r="F6514" s="450" t="s">
        <v>15900</v>
      </c>
    </row>
    <row r="6515" spans="1:6" ht="45" customHeight="1">
      <c r="A6515" s="447">
        <v>5680</v>
      </c>
      <c r="B6515" s="448" t="s">
        <v>1079</v>
      </c>
      <c r="C6515" s="449" t="s">
        <v>1077</v>
      </c>
      <c r="D6515" s="450">
        <v>73.259999999999991</v>
      </c>
      <c r="E6515" s="450">
        <v>16.559999999999999</v>
      </c>
      <c r="F6515" s="450" t="s">
        <v>15787</v>
      </c>
    </row>
    <row r="6516" spans="1:6" ht="45" customHeight="1">
      <c r="A6516" s="447">
        <v>5681</v>
      </c>
      <c r="B6516" s="448" t="s">
        <v>705</v>
      </c>
      <c r="C6516" s="449" t="s">
        <v>703</v>
      </c>
      <c r="D6516" s="450">
        <v>20.110000000000003</v>
      </c>
      <c r="E6516" s="450">
        <v>16.559999999999999</v>
      </c>
      <c r="F6516" s="450" t="s">
        <v>15901</v>
      </c>
    </row>
    <row r="6517" spans="1:6" ht="45" customHeight="1">
      <c r="A6517" s="447">
        <v>5735</v>
      </c>
      <c r="B6517" s="448" t="s">
        <v>1701</v>
      </c>
      <c r="C6517" s="449" t="s">
        <v>2672</v>
      </c>
      <c r="D6517" s="450">
        <v>16.45</v>
      </c>
      <c r="E6517" s="450">
        <v>0</v>
      </c>
      <c r="F6517" s="450" t="s">
        <v>16010</v>
      </c>
    </row>
    <row r="6518" spans="1:6" ht="60" customHeight="1">
      <c r="A6518" s="447">
        <v>5736</v>
      </c>
      <c r="B6518" s="448" t="s">
        <v>1702</v>
      </c>
      <c r="C6518" s="449" t="s">
        <v>2672</v>
      </c>
      <c r="D6518" s="450">
        <v>34.86</v>
      </c>
      <c r="E6518" s="450">
        <v>0</v>
      </c>
      <c r="F6518" s="450" t="s">
        <v>16011</v>
      </c>
    </row>
    <row r="6519" spans="1:6" ht="45" customHeight="1">
      <c r="A6519" s="447">
        <v>5875</v>
      </c>
      <c r="B6519" s="448" t="s">
        <v>1498</v>
      </c>
      <c r="C6519" s="449" t="s">
        <v>1077</v>
      </c>
      <c r="D6519" s="450">
        <v>72.72</v>
      </c>
      <c r="E6519" s="450">
        <v>16.559999999999999</v>
      </c>
      <c r="F6519" s="450" t="s">
        <v>15797</v>
      </c>
    </row>
    <row r="6520" spans="1:6" ht="45" customHeight="1">
      <c r="A6520" s="447">
        <v>5877</v>
      </c>
      <c r="B6520" s="448" t="s">
        <v>1281</v>
      </c>
      <c r="C6520" s="449" t="s">
        <v>703</v>
      </c>
      <c r="D6520" s="450">
        <v>21.41</v>
      </c>
      <c r="E6520" s="450">
        <v>16.559999999999999</v>
      </c>
      <c r="F6520" s="450" t="s">
        <v>15103</v>
      </c>
    </row>
    <row r="6521" spans="1:6" ht="45" customHeight="1">
      <c r="A6521" s="447">
        <v>53786</v>
      </c>
      <c r="B6521" s="448" t="s">
        <v>1547</v>
      </c>
      <c r="C6521" s="449" t="s">
        <v>2672</v>
      </c>
      <c r="D6521" s="450">
        <v>41.12</v>
      </c>
      <c r="E6521" s="450">
        <v>0</v>
      </c>
      <c r="F6521" s="450" t="s">
        <v>16026</v>
      </c>
    </row>
    <row r="6522" spans="1:6" ht="45" customHeight="1">
      <c r="A6522" s="447">
        <v>88857</v>
      </c>
      <c r="B6522" s="448" t="s">
        <v>1583</v>
      </c>
      <c r="C6522" s="449" t="s">
        <v>2672</v>
      </c>
      <c r="D6522" s="450">
        <v>13.64</v>
      </c>
      <c r="E6522" s="450">
        <v>0</v>
      </c>
      <c r="F6522" s="450" t="s">
        <v>16057</v>
      </c>
    </row>
    <row r="6523" spans="1:6" ht="45" customHeight="1">
      <c r="A6523" s="447">
        <v>88858</v>
      </c>
      <c r="B6523" s="448" t="s">
        <v>1584</v>
      </c>
      <c r="C6523" s="449" t="s">
        <v>2672</v>
      </c>
      <c r="D6523" s="450">
        <v>3.5</v>
      </c>
      <c r="E6523" s="450">
        <v>0</v>
      </c>
      <c r="F6523" s="450" t="s">
        <v>11595</v>
      </c>
    </row>
    <row r="6524" spans="1:6" ht="45" customHeight="1">
      <c r="A6524" s="447">
        <v>88859</v>
      </c>
      <c r="B6524" s="448" t="s">
        <v>1585</v>
      </c>
      <c r="C6524" s="449" t="s">
        <v>2672</v>
      </c>
      <c r="D6524" s="450">
        <v>12.13</v>
      </c>
      <c r="E6524" s="450">
        <v>0</v>
      </c>
      <c r="F6524" s="450" t="s">
        <v>16058</v>
      </c>
    </row>
    <row r="6525" spans="1:6" ht="45" customHeight="1">
      <c r="A6525" s="447">
        <v>88860</v>
      </c>
      <c r="B6525" s="448" t="s">
        <v>1586</v>
      </c>
      <c r="C6525" s="449" t="s">
        <v>2672</v>
      </c>
      <c r="D6525" s="450">
        <v>3.11</v>
      </c>
      <c r="E6525" s="450">
        <v>0</v>
      </c>
      <c r="F6525" s="450" t="s">
        <v>12106</v>
      </c>
    </row>
    <row r="6526" spans="1:6" ht="45" customHeight="1">
      <c r="A6526" s="447">
        <v>89011</v>
      </c>
      <c r="B6526" s="448" t="s">
        <v>851</v>
      </c>
      <c r="C6526" s="449" t="s">
        <v>2672</v>
      </c>
      <c r="D6526" s="450">
        <v>13.16</v>
      </c>
      <c r="E6526" s="450">
        <v>0</v>
      </c>
      <c r="F6526" s="450" t="s">
        <v>16061</v>
      </c>
    </row>
    <row r="6527" spans="1:6" ht="45" customHeight="1">
      <c r="A6527" s="447">
        <v>89012</v>
      </c>
      <c r="B6527" s="448" t="s">
        <v>852</v>
      </c>
      <c r="C6527" s="449" t="s">
        <v>2672</v>
      </c>
      <c r="D6527" s="450">
        <v>3.38</v>
      </c>
      <c r="E6527" s="450">
        <v>0</v>
      </c>
      <c r="F6527" s="450" t="s">
        <v>13108</v>
      </c>
    </row>
    <row r="6528" spans="1:6">
      <c r="A6528" s="442"/>
      <c r="B6528" s="446" t="s">
        <v>3002</v>
      </c>
      <c r="C6528" s="444"/>
      <c r="D6528" s="445" t="s">
        <v>2587</v>
      </c>
      <c r="E6528" s="445" t="s">
        <v>2587</v>
      </c>
      <c r="F6528" s="445"/>
    </row>
    <row r="6529" spans="1:6" ht="30" customHeight="1">
      <c r="A6529" s="447">
        <v>84013</v>
      </c>
      <c r="B6529" s="448" t="s">
        <v>913</v>
      </c>
      <c r="C6529" s="449" t="s">
        <v>703</v>
      </c>
      <c r="D6529" s="450">
        <v>33.739999999999995</v>
      </c>
      <c r="E6529" s="450">
        <v>16.559999999999999</v>
      </c>
      <c r="F6529" s="450" t="s">
        <v>15926</v>
      </c>
    </row>
    <row r="6530" spans="1:6" ht="30" customHeight="1">
      <c r="A6530" s="447">
        <v>5627</v>
      </c>
      <c r="B6530" s="448" t="s">
        <v>5639</v>
      </c>
      <c r="C6530" s="449" t="s">
        <v>2672</v>
      </c>
      <c r="D6530" s="450">
        <v>24.08</v>
      </c>
      <c r="E6530" s="450">
        <v>0</v>
      </c>
      <c r="F6530" s="450" t="s">
        <v>15995</v>
      </c>
    </row>
    <row r="6531" spans="1:6" ht="30" customHeight="1">
      <c r="A6531" s="447">
        <v>5628</v>
      </c>
      <c r="B6531" s="448" t="s">
        <v>5640</v>
      </c>
      <c r="C6531" s="449" t="s">
        <v>2672</v>
      </c>
      <c r="D6531" s="450">
        <v>6.19</v>
      </c>
      <c r="E6531" s="450">
        <v>0</v>
      </c>
      <c r="F6531" s="450" t="s">
        <v>15212</v>
      </c>
    </row>
    <row r="6532" spans="1:6" ht="30" customHeight="1">
      <c r="A6532" s="447">
        <v>5629</v>
      </c>
      <c r="B6532" s="448" t="s">
        <v>5641</v>
      </c>
      <c r="C6532" s="449" t="s">
        <v>2672</v>
      </c>
      <c r="D6532" s="450">
        <v>30.1</v>
      </c>
      <c r="E6532" s="450">
        <v>0</v>
      </c>
      <c r="F6532" s="450" t="s">
        <v>15996</v>
      </c>
    </row>
    <row r="6533" spans="1:6" ht="30" customHeight="1">
      <c r="A6533" s="447">
        <v>5630</v>
      </c>
      <c r="B6533" s="448" t="s">
        <v>5642</v>
      </c>
      <c r="C6533" s="449" t="s">
        <v>2672</v>
      </c>
      <c r="D6533" s="450">
        <v>49.65</v>
      </c>
      <c r="E6533" s="450">
        <v>0</v>
      </c>
      <c r="F6533" s="450" t="s">
        <v>15997</v>
      </c>
    </row>
    <row r="6534" spans="1:6" ht="30" customHeight="1">
      <c r="A6534" s="447">
        <v>5631</v>
      </c>
      <c r="B6534" s="448" t="s">
        <v>5643</v>
      </c>
      <c r="C6534" s="449" t="s">
        <v>1077</v>
      </c>
      <c r="D6534" s="450">
        <v>114.88999999999999</v>
      </c>
      <c r="E6534" s="450">
        <v>16.559999999999999</v>
      </c>
      <c r="F6534" s="450" t="s">
        <v>15785</v>
      </c>
    </row>
    <row r="6535" spans="1:6" ht="30" customHeight="1">
      <c r="A6535" s="447">
        <v>5632</v>
      </c>
      <c r="B6535" s="448" t="s">
        <v>5644</v>
      </c>
      <c r="C6535" s="449" t="s">
        <v>703</v>
      </c>
      <c r="D6535" s="450">
        <v>35.14</v>
      </c>
      <c r="E6535" s="450">
        <v>16.559999999999999</v>
      </c>
      <c r="F6535" s="450" t="s">
        <v>15899</v>
      </c>
    </row>
    <row r="6536" spans="1:6" ht="30" customHeight="1">
      <c r="A6536" s="447">
        <v>88907</v>
      </c>
      <c r="B6536" s="448" t="s">
        <v>1059</v>
      </c>
      <c r="C6536" s="449" t="s">
        <v>1077</v>
      </c>
      <c r="D6536" s="450">
        <v>141.30000000000001</v>
      </c>
      <c r="E6536" s="450">
        <v>16.559999999999999</v>
      </c>
      <c r="F6536" s="450" t="s">
        <v>15819</v>
      </c>
    </row>
    <row r="6537" spans="1:6" ht="30" customHeight="1">
      <c r="A6537" s="447">
        <v>90991</v>
      </c>
      <c r="B6537" s="448" t="s">
        <v>698</v>
      </c>
      <c r="C6537" s="449" t="s">
        <v>1077</v>
      </c>
      <c r="D6537" s="450">
        <v>111.63</v>
      </c>
      <c r="E6537" s="450">
        <v>16.559999999999999</v>
      </c>
      <c r="F6537" s="450" t="s">
        <v>15844</v>
      </c>
    </row>
    <row r="6538" spans="1:6" ht="30" customHeight="1">
      <c r="A6538" s="447">
        <v>88908</v>
      </c>
      <c r="B6538" s="448" t="s">
        <v>921</v>
      </c>
      <c r="C6538" s="449" t="s">
        <v>703</v>
      </c>
      <c r="D6538" s="450">
        <v>38.53</v>
      </c>
      <c r="E6538" s="450">
        <v>16.559999999999999</v>
      </c>
      <c r="F6538" s="450" t="s">
        <v>15929</v>
      </c>
    </row>
    <row r="6539" spans="1:6" ht="30" customHeight="1">
      <c r="A6539" s="447">
        <v>88832</v>
      </c>
      <c r="B6539" s="448" t="s">
        <v>1969</v>
      </c>
      <c r="C6539" s="449" t="s">
        <v>2672</v>
      </c>
      <c r="D6539" s="450">
        <v>22.97</v>
      </c>
      <c r="E6539" s="450">
        <v>0</v>
      </c>
      <c r="F6539" s="450" t="s">
        <v>16050</v>
      </c>
    </row>
    <row r="6540" spans="1:6" ht="30" customHeight="1">
      <c r="A6540" s="447">
        <v>88834</v>
      </c>
      <c r="B6540" s="448" t="s">
        <v>1970</v>
      </c>
      <c r="C6540" s="449" t="s">
        <v>2672</v>
      </c>
      <c r="D6540" s="450">
        <v>5.9</v>
      </c>
      <c r="E6540" s="450">
        <v>0</v>
      </c>
      <c r="F6540" s="450" t="s">
        <v>16051</v>
      </c>
    </row>
    <row r="6541" spans="1:6" ht="30" customHeight="1">
      <c r="A6541" s="447">
        <v>88835</v>
      </c>
      <c r="B6541" s="448" t="s">
        <v>1971</v>
      </c>
      <c r="C6541" s="449" t="s">
        <v>2672</v>
      </c>
      <c r="D6541" s="450">
        <v>28.71</v>
      </c>
      <c r="E6541" s="450">
        <v>0</v>
      </c>
      <c r="F6541" s="450" t="s">
        <v>16052</v>
      </c>
    </row>
    <row r="6542" spans="1:6" ht="30" customHeight="1">
      <c r="A6542" s="447">
        <v>88836</v>
      </c>
      <c r="B6542" s="448" t="s">
        <v>1972</v>
      </c>
      <c r="C6542" s="449" t="s">
        <v>2672</v>
      </c>
      <c r="D6542" s="450">
        <v>49.18</v>
      </c>
      <c r="E6542" s="450">
        <v>0</v>
      </c>
      <c r="F6542" s="450" t="s">
        <v>16053</v>
      </c>
    </row>
    <row r="6543" spans="1:6" ht="30" customHeight="1">
      <c r="A6543" s="447">
        <v>88900</v>
      </c>
      <c r="B6543" s="448" t="s">
        <v>1587</v>
      </c>
      <c r="C6543" s="449" t="s">
        <v>2672</v>
      </c>
      <c r="D6543" s="450">
        <v>26.78</v>
      </c>
      <c r="E6543" s="450">
        <v>0</v>
      </c>
      <c r="F6543" s="450" t="s">
        <v>16059</v>
      </c>
    </row>
    <row r="6544" spans="1:6" ht="30" customHeight="1">
      <c r="A6544" s="447">
        <v>88902</v>
      </c>
      <c r="B6544" s="448" t="s">
        <v>1588</v>
      </c>
      <c r="C6544" s="449" t="s">
        <v>2672</v>
      </c>
      <c r="D6544" s="450">
        <v>6.88</v>
      </c>
      <c r="E6544" s="450">
        <v>0</v>
      </c>
      <c r="F6544" s="450" t="s">
        <v>12480</v>
      </c>
    </row>
    <row r="6545" spans="1:6" ht="30" customHeight="1">
      <c r="A6545" s="447">
        <v>88903</v>
      </c>
      <c r="B6545" s="448" t="s">
        <v>1589</v>
      </c>
      <c r="C6545" s="449" t="s">
        <v>2672</v>
      </c>
      <c r="D6545" s="450">
        <v>33.479999999999997</v>
      </c>
      <c r="E6545" s="450">
        <v>0</v>
      </c>
      <c r="F6545" s="450" t="s">
        <v>13480</v>
      </c>
    </row>
    <row r="6546" spans="1:6" ht="30" customHeight="1">
      <c r="A6546" s="447">
        <v>88904</v>
      </c>
      <c r="B6546" s="448" t="s">
        <v>1590</v>
      </c>
      <c r="C6546" s="449" t="s">
        <v>2672</v>
      </c>
      <c r="D6546" s="450">
        <v>69.290000000000006</v>
      </c>
      <c r="E6546" s="450">
        <v>0</v>
      </c>
      <c r="F6546" s="450" t="s">
        <v>16060</v>
      </c>
    </row>
    <row r="6547" spans="1:6" ht="45" customHeight="1">
      <c r="A6547" s="447">
        <v>95715</v>
      </c>
      <c r="B6547" s="448" t="s">
        <v>5645</v>
      </c>
      <c r="C6547" s="449" t="s">
        <v>703</v>
      </c>
      <c r="D6547" s="450">
        <v>40.36</v>
      </c>
      <c r="E6547" s="450">
        <v>16.559999999999999</v>
      </c>
      <c r="F6547" s="450" t="s">
        <v>15973</v>
      </c>
    </row>
    <row r="6548" spans="1:6" ht="45" customHeight="1">
      <c r="A6548" s="447">
        <v>95721</v>
      </c>
      <c r="B6548" s="448" t="s">
        <v>5646</v>
      </c>
      <c r="C6548" s="449" t="s">
        <v>703</v>
      </c>
      <c r="D6548" s="450">
        <v>39.03</v>
      </c>
      <c r="E6548" s="450">
        <v>16.559999999999999</v>
      </c>
      <c r="F6548" s="450" t="s">
        <v>15974</v>
      </c>
    </row>
    <row r="6549" spans="1:6" ht="45" customHeight="1">
      <c r="A6549" s="447">
        <v>95714</v>
      </c>
      <c r="B6549" s="448" t="s">
        <v>5647</v>
      </c>
      <c r="C6549" s="449" t="s">
        <v>1077</v>
      </c>
      <c r="D6549" s="450">
        <v>144.94</v>
      </c>
      <c r="E6549" s="450">
        <v>16.559999999999999</v>
      </c>
      <c r="F6549" s="450" t="s">
        <v>15876</v>
      </c>
    </row>
    <row r="6550" spans="1:6" ht="45" customHeight="1">
      <c r="A6550" s="447">
        <v>95720</v>
      </c>
      <c r="B6550" s="448" t="s">
        <v>5648</v>
      </c>
      <c r="C6550" s="449" t="s">
        <v>1077</v>
      </c>
      <c r="D6550" s="450">
        <v>142.29</v>
      </c>
      <c r="E6550" s="450">
        <v>16.559999999999999</v>
      </c>
      <c r="F6550" s="450" t="s">
        <v>15877</v>
      </c>
    </row>
    <row r="6551" spans="1:6" ht="45" customHeight="1">
      <c r="A6551" s="447">
        <v>95710</v>
      </c>
      <c r="B6551" s="448" t="s">
        <v>5649</v>
      </c>
      <c r="C6551" s="449" t="s">
        <v>2672</v>
      </c>
      <c r="D6551" s="450">
        <v>28.23</v>
      </c>
      <c r="E6551" s="450">
        <v>0</v>
      </c>
      <c r="F6551" s="450" t="s">
        <v>11830</v>
      </c>
    </row>
    <row r="6552" spans="1:6" ht="45" customHeight="1">
      <c r="A6552" s="447">
        <v>95711</v>
      </c>
      <c r="B6552" s="448" t="s">
        <v>5650</v>
      </c>
      <c r="C6552" s="449" t="s">
        <v>2672</v>
      </c>
      <c r="D6552" s="450">
        <v>7.26</v>
      </c>
      <c r="E6552" s="450">
        <v>0</v>
      </c>
      <c r="F6552" s="450" t="s">
        <v>12463</v>
      </c>
    </row>
    <row r="6553" spans="1:6" ht="45" customHeight="1">
      <c r="A6553" s="447">
        <v>95712</v>
      </c>
      <c r="B6553" s="448" t="s">
        <v>5651</v>
      </c>
      <c r="C6553" s="449" t="s">
        <v>2672</v>
      </c>
      <c r="D6553" s="450">
        <v>35.29</v>
      </c>
      <c r="E6553" s="450">
        <v>0</v>
      </c>
      <c r="F6553" s="450" t="s">
        <v>13565</v>
      </c>
    </row>
    <row r="6554" spans="1:6" ht="45" customHeight="1">
      <c r="A6554" s="447">
        <v>95713</v>
      </c>
      <c r="B6554" s="448" t="s">
        <v>5652</v>
      </c>
      <c r="C6554" s="449" t="s">
        <v>2672</v>
      </c>
      <c r="D6554" s="450">
        <v>69.290000000000006</v>
      </c>
      <c r="E6554" s="450">
        <v>0</v>
      </c>
      <c r="F6554" s="450" t="s">
        <v>16060</v>
      </c>
    </row>
    <row r="6555" spans="1:6" ht="45" customHeight="1">
      <c r="A6555" s="447">
        <v>95716</v>
      </c>
      <c r="B6555" s="448" t="s">
        <v>5653</v>
      </c>
      <c r="C6555" s="449" t="s">
        <v>2672</v>
      </c>
      <c r="D6555" s="450">
        <v>27.18</v>
      </c>
      <c r="E6555" s="450">
        <v>0</v>
      </c>
      <c r="F6555" s="450" t="s">
        <v>16177</v>
      </c>
    </row>
    <row r="6556" spans="1:6" ht="45" customHeight="1">
      <c r="A6556" s="447">
        <v>95717</v>
      </c>
      <c r="B6556" s="448" t="s">
        <v>5654</v>
      </c>
      <c r="C6556" s="449" t="s">
        <v>2672</v>
      </c>
      <c r="D6556" s="450">
        <v>6.98</v>
      </c>
      <c r="E6556" s="450">
        <v>0</v>
      </c>
      <c r="F6556" s="450" t="s">
        <v>13675</v>
      </c>
    </row>
    <row r="6557" spans="1:6" ht="45" customHeight="1">
      <c r="A6557" s="447">
        <v>95718</v>
      </c>
      <c r="B6557" s="448" t="s">
        <v>5655</v>
      </c>
      <c r="C6557" s="449" t="s">
        <v>2672</v>
      </c>
      <c r="D6557" s="450">
        <v>33.97</v>
      </c>
      <c r="E6557" s="450">
        <v>0</v>
      </c>
      <c r="F6557" s="450" t="s">
        <v>16178</v>
      </c>
    </row>
    <row r="6558" spans="1:6" ht="45" customHeight="1">
      <c r="A6558" s="447">
        <v>95719</v>
      </c>
      <c r="B6558" s="448" t="s">
        <v>5656</v>
      </c>
      <c r="C6558" s="449" t="s">
        <v>2672</v>
      </c>
      <c r="D6558" s="450">
        <v>69.290000000000006</v>
      </c>
      <c r="E6558" s="450">
        <v>0</v>
      </c>
      <c r="F6558" s="450" t="s">
        <v>16060</v>
      </c>
    </row>
    <row r="6559" spans="1:6">
      <c r="A6559" s="442"/>
      <c r="B6559" s="538" t="s">
        <v>20986</v>
      </c>
      <c r="C6559" s="444"/>
      <c r="D6559" s="445" t="s">
        <v>2587</v>
      </c>
      <c r="E6559" s="445" t="s">
        <v>2587</v>
      </c>
      <c r="F6559" s="445"/>
    </row>
    <row r="6560" spans="1:6" ht="30" customHeight="1">
      <c r="A6560" s="447">
        <v>96245</v>
      </c>
      <c r="B6560" s="448" t="s">
        <v>15891</v>
      </c>
      <c r="C6560" s="449" t="s">
        <v>1077</v>
      </c>
      <c r="D6560" s="450">
        <v>48.53</v>
      </c>
      <c r="E6560" s="450">
        <v>16.559999999999999</v>
      </c>
      <c r="F6560" s="450" t="s">
        <v>15892</v>
      </c>
    </row>
    <row r="6561" spans="1:6" ht="30" customHeight="1">
      <c r="A6561" s="447">
        <v>96246</v>
      </c>
      <c r="B6561" s="448" t="s">
        <v>15987</v>
      </c>
      <c r="C6561" s="449" t="s">
        <v>703</v>
      </c>
      <c r="D6561" s="450">
        <v>20.040000000000003</v>
      </c>
      <c r="E6561" s="450">
        <v>16.559999999999999</v>
      </c>
      <c r="F6561" s="450" t="s">
        <v>15988</v>
      </c>
    </row>
    <row r="6562" spans="1:6" ht="30" customHeight="1">
      <c r="A6562" s="447">
        <v>96060</v>
      </c>
      <c r="B6562" s="448" t="s">
        <v>16206</v>
      </c>
      <c r="C6562" s="449" t="s">
        <v>2672</v>
      </c>
      <c r="D6562" s="450">
        <v>2.72</v>
      </c>
      <c r="E6562" s="450">
        <v>0</v>
      </c>
      <c r="F6562" s="450" t="s">
        <v>11476</v>
      </c>
    </row>
    <row r="6563" spans="1:6" ht="30" customHeight="1">
      <c r="A6563" s="447">
        <v>96061</v>
      </c>
      <c r="B6563" s="448" t="s">
        <v>16207</v>
      </c>
      <c r="C6563" s="449" t="s">
        <v>2672</v>
      </c>
      <c r="D6563" s="450">
        <v>17.72</v>
      </c>
      <c r="E6563" s="450">
        <v>0</v>
      </c>
      <c r="F6563" s="450" t="s">
        <v>16208</v>
      </c>
    </row>
    <row r="6564" spans="1:6" ht="30" customHeight="1">
      <c r="A6564" s="447">
        <v>96062</v>
      </c>
      <c r="B6564" s="448" t="s">
        <v>16209</v>
      </c>
      <c r="C6564" s="449" t="s">
        <v>2672</v>
      </c>
      <c r="D6564" s="450">
        <v>21.01</v>
      </c>
      <c r="E6564" s="450">
        <v>0</v>
      </c>
      <c r="F6564" s="450" t="s">
        <v>11279</v>
      </c>
    </row>
    <row r="6565" spans="1:6" ht="30" customHeight="1">
      <c r="A6565" s="447">
        <v>96241</v>
      </c>
      <c r="B6565" s="448" t="s">
        <v>16210</v>
      </c>
      <c r="C6565" s="449" t="s">
        <v>2672</v>
      </c>
      <c r="D6565" s="450">
        <v>12.07</v>
      </c>
      <c r="E6565" s="450">
        <v>0</v>
      </c>
      <c r="F6565" s="450" t="s">
        <v>12746</v>
      </c>
    </row>
    <row r="6566" spans="1:6" ht="30" customHeight="1">
      <c r="A6566" s="447">
        <v>96242</v>
      </c>
      <c r="B6566" s="448" t="s">
        <v>16211</v>
      </c>
      <c r="C6566" s="449" t="s">
        <v>2672</v>
      </c>
      <c r="D6566" s="450">
        <v>3.1</v>
      </c>
      <c r="E6566" s="450">
        <v>0</v>
      </c>
      <c r="F6566" s="450" t="s">
        <v>12787</v>
      </c>
    </row>
    <row r="6567" spans="1:6" ht="30" customHeight="1">
      <c r="A6567" s="447">
        <v>96243</v>
      </c>
      <c r="B6567" s="448" t="s">
        <v>16212</v>
      </c>
      <c r="C6567" s="449" t="s">
        <v>2672</v>
      </c>
      <c r="D6567" s="450">
        <v>15.08</v>
      </c>
      <c r="E6567" s="450">
        <v>0</v>
      </c>
      <c r="F6567" s="450" t="s">
        <v>14528</v>
      </c>
    </row>
    <row r="6568" spans="1:6" ht="30" customHeight="1">
      <c r="A6568" s="447">
        <v>96244</v>
      </c>
      <c r="B6568" s="448" t="s">
        <v>16213</v>
      </c>
      <c r="C6568" s="449" t="s">
        <v>2672</v>
      </c>
      <c r="D6568" s="450">
        <v>13.41</v>
      </c>
      <c r="E6568" s="450">
        <v>0</v>
      </c>
      <c r="F6568" s="450" t="s">
        <v>16214</v>
      </c>
    </row>
    <row r="6569" spans="1:6">
      <c r="A6569" s="442"/>
      <c r="B6569" s="446" t="s">
        <v>5657</v>
      </c>
      <c r="C6569" s="444"/>
      <c r="D6569" s="445" t="s">
        <v>2587</v>
      </c>
      <c r="E6569" s="445" t="s">
        <v>2587</v>
      </c>
      <c r="F6569" s="445"/>
    </row>
    <row r="6570" spans="1:6" ht="15" customHeight="1">
      <c r="A6570" s="447">
        <v>92121</v>
      </c>
      <c r="B6570" s="448" t="s">
        <v>5658</v>
      </c>
      <c r="C6570" s="449" t="s">
        <v>2568</v>
      </c>
      <c r="D6570" s="450">
        <v>8.48</v>
      </c>
      <c r="E6570" s="450">
        <v>15.21</v>
      </c>
      <c r="F6570" s="450" t="s">
        <v>15219</v>
      </c>
    </row>
    <row r="6571" spans="1:6" ht="15" customHeight="1">
      <c r="A6571" s="447">
        <v>92122</v>
      </c>
      <c r="B6571" s="448" t="s">
        <v>5659</v>
      </c>
      <c r="C6571" s="449" t="s">
        <v>2568</v>
      </c>
      <c r="D6571" s="450">
        <v>12.639999999999997</v>
      </c>
      <c r="E6571" s="450">
        <v>27.55</v>
      </c>
      <c r="F6571" s="450" t="s">
        <v>20166</v>
      </c>
    </row>
    <row r="6572" spans="1:6" ht="30" customHeight="1">
      <c r="A6572" s="447">
        <v>92112</v>
      </c>
      <c r="B6572" s="448" t="s">
        <v>5660</v>
      </c>
      <c r="C6572" s="449" t="s">
        <v>1077</v>
      </c>
      <c r="D6572" s="450">
        <v>2.17</v>
      </c>
      <c r="E6572" s="450">
        <v>0</v>
      </c>
      <c r="F6572" s="450" t="s">
        <v>11589</v>
      </c>
    </row>
    <row r="6573" spans="1:6" ht="30" customHeight="1">
      <c r="A6573" s="447">
        <v>92113</v>
      </c>
      <c r="B6573" s="448" t="s">
        <v>5661</v>
      </c>
      <c r="C6573" s="449" t="s">
        <v>703</v>
      </c>
      <c r="D6573" s="450">
        <v>0.74</v>
      </c>
      <c r="E6573" s="450">
        <v>0</v>
      </c>
      <c r="F6573" s="450" t="s">
        <v>11996</v>
      </c>
    </row>
    <row r="6574" spans="1:6" ht="30" customHeight="1">
      <c r="A6574" s="447">
        <v>92108</v>
      </c>
      <c r="B6574" s="448" t="s">
        <v>5662</v>
      </c>
      <c r="C6574" s="449" t="s">
        <v>2672</v>
      </c>
      <c r="D6574" s="450">
        <v>0.61</v>
      </c>
      <c r="E6574" s="450">
        <v>0</v>
      </c>
      <c r="F6574" s="450" t="s">
        <v>11567</v>
      </c>
    </row>
    <row r="6575" spans="1:6" ht="30" customHeight="1">
      <c r="A6575" s="447">
        <v>92109</v>
      </c>
      <c r="B6575" s="448" t="s">
        <v>5663</v>
      </c>
      <c r="C6575" s="449" t="s">
        <v>2672</v>
      </c>
      <c r="D6575" s="450">
        <v>0.13</v>
      </c>
      <c r="E6575" s="450">
        <v>0</v>
      </c>
      <c r="F6575" s="450" t="s">
        <v>16000</v>
      </c>
    </row>
    <row r="6576" spans="1:6" ht="30" customHeight="1">
      <c r="A6576" s="447">
        <v>92110</v>
      </c>
      <c r="B6576" s="448" t="s">
        <v>5664</v>
      </c>
      <c r="C6576" s="449" t="s">
        <v>2672</v>
      </c>
      <c r="D6576" s="450">
        <v>0.48</v>
      </c>
      <c r="E6576" s="450">
        <v>0</v>
      </c>
      <c r="F6576" s="450" t="s">
        <v>11309</v>
      </c>
    </row>
    <row r="6577" spans="1:6" ht="30" customHeight="1">
      <c r="A6577" s="447">
        <v>92111</v>
      </c>
      <c r="B6577" s="448" t="s">
        <v>5665</v>
      </c>
      <c r="C6577" s="449" t="s">
        <v>2672</v>
      </c>
      <c r="D6577" s="450">
        <v>0.95</v>
      </c>
      <c r="E6577" s="450">
        <v>0</v>
      </c>
      <c r="F6577" s="450" t="s">
        <v>11489</v>
      </c>
    </row>
    <row r="6578" spans="1:6">
      <c r="A6578" s="442"/>
      <c r="B6578" s="446" t="s">
        <v>5666</v>
      </c>
      <c r="C6578" s="444"/>
      <c r="D6578" s="445" t="s">
        <v>2587</v>
      </c>
      <c r="E6578" s="445" t="s">
        <v>2587</v>
      </c>
      <c r="F6578" s="445"/>
    </row>
    <row r="6579" spans="1:6" ht="30" customHeight="1">
      <c r="A6579" s="447">
        <v>92966</v>
      </c>
      <c r="B6579" s="448" t="s">
        <v>5667</v>
      </c>
      <c r="C6579" s="449" t="s">
        <v>1077</v>
      </c>
      <c r="D6579" s="450">
        <v>8.06</v>
      </c>
      <c r="E6579" s="450">
        <v>13.06</v>
      </c>
      <c r="F6579" s="450" t="s">
        <v>14179</v>
      </c>
    </row>
    <row r="6580" spans="1:6" ht="30" customHeight="1">
      <c r="A6580" s="447">
        <v>92967</v>
      </c>
      <c r="B6580" s="448" t="s">
        <v>5668</v>
      </c>
      <c r="C6580" s="449" t="s">
        <v>703</v>
      </c>
      <c r="D6580" s="450">
        <v>6.4500000000000011</v>
      </c>
      <c r="E6580" s="450">
        <v>13.06</v>
      </c>
      <c r="F6580" s="450" t="s">
        <v>12928</v>
      </c>
    </row>
    <row r="6581" spans="1:6" ht="30" customHeight="1">
      <c r="A6581" s="447">
        <v>92963</v>
      </c>
      <c r="B6581" s="448" t="s">
        <v>5669</v>
      </c>
      <c r="C6581" s="449" t="s">
        <v>2672</v>
      </c>
      <c r="D6581" s="450">
        <v>1.29</v>
      </c>
      <c r="E6581" s="450">
        <v>0</v>
      </c>
      <c r="F6581" s="450" t="s">
        <v>13391</v>
      </c>
    </row>
    <row r="6582" spans="1:6" ht="15" customHeight="1">
      <c r="A6582" s="447">
        <v>92964</v>
      </c>
      <c r="B6582" s="448" t="s">
        <v>5670</v>
      </c>
      <c r="C6582" s="449" t="s">
        <v>2672</v>
      </c>
      <c r="D6582" s="450">
        <v>0.28999999999999998</v>
      </c>
      <c r="E6582" s="450">
        <v>0</v>
      </c>
      <c r="F6582" s="450" t="s">
        <v>12137</v>
      </c>
    </row>
    <row r="6583" spans="1:6" ht="30" customHeight="1">
      <c r="A6583" s="447">
        <v>92965</v>
      </c>
      <c r="B6583" s="448" t="s">
        <v>5671</v>
      </c>
      <c r="C6583" s="449" t="s">
        <v>2672</v>
      </c>
      <c r="D6583" s="450">
        <v>1.61</v>
      </c>
      <c r="E6583" s="450">
        <v>0</v>
      </c>
      <c r="F6583" s="450" t="s">
        <v>15044</v>
      </c>
    </row>
    <row r="6584" spans="1:6" ht="15" customHeight="1">
      <c r="A6584" s="447">
        <v>95259</v>
      </c>
      <c r="B6584" s="448" t="s">
        <v>5672</v>
      </c>
      <c r="C6584" s="449" t="s">
        <v>703</v>
      </c>
      <c r="D6584" s="450">
        <v>6.2299999999999986</v>
      </c>
      <c r="E6584" s="450">
        <v>13.06</v>
      </c>
      <c r="F6584" s="450" t="s">
        <v>15968</v>
      </c>
    </row>
    <row r="6585" spans="1:6" ht="15" customHeight="1">
      <c r="A6585" s="447">
        <v>95258</v>
      </c>
      <c r="B6585" s="448" t="s">
        <v>5673</v>
      </c>
      <c r="C6585" s="449" t="s">
        <v>1077</v>
      </c>
      <c r="D6585" s="450">
        <v>7.6199999999999992</v>
      </c>
      <c r="E6585" s="450">
        <v>13.06</v>
      </c>
      <c r="F6585" s="450" t="s">
        <v>15871</v>
      </c>
    </row>
    <row r="6586" spans="1:6" ht="15" customHeight="1">
      <c r="A6586" s="447">
        <v>95255</v>
      </c>
      <c r="B6586" s="448" t="s">
        <v>5674</v>
      </c>
      <c r="C6586" s="449" t="s">
        <v>2672</v>
      </c>
      <c r="D6586" s="450">
        <v>1.1100000000000001</v>
      </c>
      <c r="E6586" s="450">
        <v>0</v>
      </c>
      <c r="F6586" s="450" t="s">
        <v>12077</v>
      </c>
    </row>
    <row r="6587" spans="1:6" ht="15" customHeight="1">
      <c r="A6587" s="447">
        <v>95256</v>
      </c>
      <c r="B6587" s="448" t="s">
        <v>5675</v>
      </c>
      <c r="C6587" s="449" t="s">
        <v>2672</v>
      </c>
      <c r="D6587" s="450">
        <v>0.25</v>
      </c>
      <c r="E6587" s="450">
        <v>0</v>
      </c>
      <c r="F6587" s="450" t="s">
        <v>13224</v>
      </c>
    </row>
    <row r="6588" spans="1:6" ht="15" customHeight="1">
      <c r="A6588" s="447">
        <v>95257</v>
      </c>
      <c r="B6588" s="448" t="s">
        <v>5676</v>
      </c>
      <c r="C6588" s="449" t="s">
        <v>2672</v>
      </c>
      <c r="D6588" s="450">
        <v>1.39</v>
      </c>
      <c r="E6588" s="450">
        <v>0</v>
      </c>
      <c r="F6588" s="450" t="s">
        <v>13226</v>
      </c>
    </row>
    <row r="6589" spans="1:6">
      <c r="A6589" s="442"/>
      <c r="B6589" s="446" t="s">
        <v>2335</v>
      </c>
      <c r="C6589" s="444"/>
      <c r="D6589" s="445" t="s">
        <v>2587</v>
      </c>
      <c r="E6589" s="445" t="s">
        <v>2587</v>
      </c>
      <c r="F6589" s="445"/>
    </row>
    <row r="6590" spans="1:6" ht="30" customHeight="1">
      <c r="A6590" s="447">
        <v>5714</v>
      </c>
      <c r="B6590" s="448" t="s">
        <v>1693</v>
      </c>
      <c r="C6590" s="449" t="s">
        <v>2672</v>
      </c>
      <c r="D6590" s="450">
        <v>7.39</v>
      </c>
      <c r="E6590" s="450">
        <v>0</v>
      </c>
      <c r="F6590" s="450" t="s">
        <v>16004</v>
      </c>
    </row>
    <row r="6591" spans="1:6" ht="30" customHeight="1">
      <c r="A6591" s="447">
        <v>5715</v>
      </c>
      <c r="B6591" s="448" t="s">
        <v>1694</v>
      </c>
      <c r="C6591" s="449" t="s">
        <v>2672</v>
      </c>
      <c r="D6591" s="450">
        <v>37.49</v>
      </c>
      <c r="E6591" s="450">
        <v>0</v>
      </c>
      <c r="F6591" s="450" t="s">
        <v>16005</v>
      </c>
    </row>
    <row r="6592" spans="1:6" ht="30" customHeight="1">
      <c r="A6592" s="447">
        <v>89035</v>
      </c>
      <c r="B6592" s="448" t="s">
        <v>1063</v>
      </c>
      <c r="C6592" s="449" t="s">
        <v>1077</v>
      </c>
      <c r="D6592" s="450">
        <v>58.730000000000004</v>
      </c>
      <c r="E6592" s="450">
        <v>17.45</v>
      </c>
      <c r="F6592" s="450" t="s">
        <v>15822</v>
      </c>
    </row>
    <row r="6593" spans="1:6" ht="30" customHeight="1">
      <c r="A6593" s="447">
        <v>89036</v>
      </c>
      <c r="B6593" s="448" t="s">
        <v>925</v>
      </c>
      <c r="C6593" s="449" t="s">
        <v>703</v>
      </c>
      <c r="D6593" s="450">
        <v>13.850000000000001</v>
      </c>
      <c r="E6593" s="450">
        <v>17.45</v>
      </c>
      <c r="F6593" s="450" t="s">
        <v>15931</v>
      </c>
    </row>
    <row r="6594" spans="1:6" ht="30" customHeight="1">
      <c r="A6594" s="447">
        <v>89033</v>
      </c>
      <c r="B6594" s="448" t="s">
        <v>578</v>
      </c>
      <c r="C6594" s="449" t="s">
        <v>2672</v>
      </c>
      <c r="D6594" s="450">
        <v>6.76</v>
      </c>
      <c r="E6594" s="450">
        <v>0</v>
      </c>
      <c r="F6594" s="450" t="s">
        <v>16067</v>
      </c>
    </row>
    <row r="6595" spans="1:6" ht="30" customHeight="1">
      <c r="A6595" s="447">
        <v>89034</v>
      </c>
      <c r="B6595" s="448" t="s">
        <v>579</v>
      </c>
      <c r="C6595" s="449" t="s">
        <v>2672</v>
      </c>
      <c r="D6595" s="450">
        <v>1.77</v>
      </c>
      <c r="E6595" s="450">
        <v>0</v>
      </c>
      <c r="F6595" s="450" t="s">
        <v>13275</v>
      </c>
    </row>
    <row r="6596" spans="1:6" ht="30" customHeight="1">
      <c r="A6596" s="447">
        <v>96023</v>
      </c>
      <c r="B6596" s="448" t="s">
        <v>16188</v>
      </c>
      <c r="C6596" s="449" t="s">
        <v>2672</v>
      </c>
      <c r="D6596" s="450">
        <v>8.5299999999999994</v>
      </c>
      <c r="E6596" s="450">
        <v>0</v>
      </c>
      <c r="F6596" s="450" t="s">
        <v>12372</v>
      </c>
    </row>
    <row r="6597" spans="1:6" ht="30" customHeight="1">
      <c r="A6597" s="447">
        <v>96024</v>
      </c>
      <c r="B6597" s="448" t="s">
        <v>16189</v>
      </c>
      <c r="C6597" s="449" t="s">
        <v>2672</v>
      </c>
      <c r="D6597" s="450">
        <v>2.23</v>
      </c>
      <c r="E6597" s="450">
        <v>0</v>
      </c>
      <c r="F6597" s="450" t="s">
        <v>14457</v>
      </c>
    </row>
    <row r="6598" spans="1:6" ht="30" customHeight="1">
      <c r="A6598" s="447">
        <v>96026</v>
      </c>
      <c r="B6598" s="448" t="s">
        <v>16190</v>
      </c>
      <c r="C6598" s="449" t="s">
        <v>2672</v>
      </c>
      <c r="D6598" s="450">
        <v>9.32</v>
      </c>
      <c r="E6598" s="450">
        <v>0</v>
      </c>
      <c r="F6598" s="450" t="s">
        <v>13773</v>
      </c>
    </row>
    <row r="6599" spans="1:6" ht="30" customHeight="1">
      <c r="A6599" s="447">
        <v>96027</v>
      </c>
      <c r="B6599" s="448" t="s">
        <v>16191</v>
      </c>
      <c r="C6599" s="449" t="s">
        <v>2672</v>
      </c>
      <c r="D6599" s="450">
        <v>37.49</v>
      </c>
      <c r="E6599" s="450">
        <v>0</v>
      </c>
      <c r="F6599" s="450" t="s">
        <v>16005</v>
      </c>
    </row>
    <row r="6600" spans="1:6" ht="30" customHeight="1">
      <c r="A6600" s="447">
        <v>96028</v>
      </c>
      <c r="B6600" s="448" t="s">
        <v>15883</v>
      </c>
      <c r="C6600" s="449" t="s">
        <v>1077</v>
      </c>
      <c r="D6600" s="450">
        <v>62.89</v>
      </c>
      <c r="E6600" s="450">
        <v>17.45</v>
      </c>
      <c r="F6600" s="450" t="s">
        <v>15884</v>
      </c>
    </row>
    <row r="6601" spans="1:6" ht="30" customHeight="1">
      <c r="A6601" s="447">
        <v>96029</v>
      </c>
      <c r="B6601" s="448" t="s">
        <v>15978</v>
      </c>
      <c r="C6601" s="449" t="s">
        <v>703</v>
      </c>
      <c r="D6601" s="450">
        <v>16.080000000000002</v>
      </c>
      <c r="E6601" s="450">
        <v>17.45</v>
      </c>
      <c r="F6601" s="450" t="s">
        <v>15979</v>
      </c>
    </row>
    <row r="6602" spans="1:6" ht="30" customHeight="1">
      <c r="A6602" s="447">
        <v>96053</v>
      </c>
      <c r="B6602" s="448" t="s">
        <v>16200</v>
      </c>
      <c r="C6602" s="449" t="s">
        <v>2672</v>
      </c>
      <c r="D6602" s="450">
        <v>8.6300000000000008</v>
      </c>
      <c r="E6602" s="450">
        <v>0</v>
      </c>
      <c r="F6602" s="450" t="s">
        <v>12965</v>
      </c>
    </row>
    <row r="6603" spans="1:6" ht="30" customHeight="1">
      <c r="A6603" s="447">
        <v>96054</v>
      </c>
      <c r="B6603" s="448" t="s">
        <v>16201</v>
      </c>
      <c r="C6603" s="449" t="s">
        <v>2672</v>
      </c>
      <c r="D6603" s="450">
        <v>14.17</v>
      </c>
      <c r="E6603" s="450">
        <v>0</v>
      </c>
      <c r="F6603" s="450" t="s">
        <v>12478</v>
      </c>
    </row>
    <row r="6604" spans="1:6" ht="30" customHeight="1">
      <c r="A6604" s="447">
        <v>96055</v>
      </c>
      <c r="B6604" s="448" t="s">
        <v>16202</v>
      </c>
      <c r="C6604" s="449" t="s">
        <v>2672</v>
      </c>
      <c r="D6604" s="450">
        <v>2.2599999999999998</v>
      </c>
      <c r="E6604" s="450">
        <v>0</v>
      </c>
      <c r="F6604" s="450" t="s">
        <v>13373</v>
      </c>
    </row>
    <row r="6605" spans="1:6" ht="30" customHeight="1">
      <c r="A6605" s="447">
        <v>96056</v>
      </c>
      <c r="B6605" s="448" t="s">
        <v>16203</v>
      </c>
      <c r="C6605" s="449" t="s">
        <v>2672</v>
      </c>
      <c r="D6605" s="450">
        <v>9.44</v>
      </c>
      <c r="E6605" s="450">
        <v>0</v>
      </c>
      <c r="F6605" s="450" t="s">
        <v>16204</v>
      </c>
    </row>
    <row r="6606" spans="1:6" ht="30" customHeight="1">
      <c r="A6606" s="447">
        <v>96057</v>
      </c>
      <c r="B6606" s="448" t="s">
        <v>16205</v>
      </c>
      <c r="C6606" s="449" t="s">
        <v>2672</v>
      </c>
      <c r="D6606" s="450">
        <v>37.49</v>
      </c>
      <c r="E6606" s="450">
        <v>0</v>
      </c>
      <c r="F6606" s="450" t="s">
        <v>16005</v>
      </c>
    </row>
    <row r="6607" spans="1:6" ht="30" customHeight="1">
      <c r="A6607" s="447">
        <v>96157</v>
      </c>
      <c r="B6607" s="448" t="s">
        <v>15887</v>
      </c>
      <c r="C6607" s="449" t="s">
        <v>1077</v>
      </c>
      <c r="D6607" s="450">
        <v>63.14</v>
      </c>
      <c r="E6607" s="450">
        <v>17.45</v>
      </c>
      <c r="F6607" s="450" t="s">
        <v>15888</v>
      </c>
    </row>
    <row r="6608" spans="1:6" ht="30" customHeight="1">
      <c r="A6608" s="447">
        <v>96155</v>
      </c>
      <c r="B6608" s="448" t="s">
        <v>15982</v>
      </c>
      <c r="C6608" s="449" t="s">
        <v>703</v>
      </c>
      <c r="D6608" s="450">
        <v>16.209999999999997</v>
      </c>
      <c r="E6608" s="450">
        <v>17.45</v>
      </c>
      <c r="F6608" s="450" t="s">
        <v>15983</v>
      </c>
    </row>
    <row r="6609" spans="1:6" ht="30" customHeight="1">
      <c r="A6609" s="447">
        <v>89032</v>
      </c>
      <c r="B6609" s="448" t="s">
        <v>1062</v>
      </c>
      <c r="C6609" s="449" t="s">
        <v>1077</v>
      </c>
      <c r="D6609" s="450">
        <v>102.09</v>
      </c>
      <c r="E6609" s="450">
        <v>17.45</v>
      </c>
      <c r="F6609" s="450" t="s">
        <v>15821</v>
      </c>
    </row>
    <row r="6610" spans="1:6" ht="30" customHeight="1">
      <c r="A6610" s="447">
        <v>89031</v>
      </c>
      <c r="B6610" s="448" t="s">
        <v>924</v>
      </c>
      <c r="C6610" s="449" t="s">
        <v>703</v>
      </c>
      <c r="D6610" s="450">
        <v>28.430000000000003</v>
      </c>
      <c r="E6610" s="450">
        <v>17.45</v>
      </c>
      <c r="F6610" s="450" t="s">
        <v>15930</v>
      </c>
    </row>
    <row r="6611" spans="1:6" ht="30" customHeight="1">
      <c r="A6611" s="447">
        <v>5724</v>
      </c>
      <c r="B6611" s="448" t="s">
        <v>1698</v>
      </c>
      <c r="C6611" s="449" t="s">
        <v>2672</v>
      </c>
      <c r="D6611" s="450">
        <v>28.94</v>
      </c>
      <c r="E6611" s="450">
        <v>0</v>
      </c>
      <c r="F6611" s="450" t="s">
        <v>14738</v>
      </c>
    </row>
    <row r="6612" spans="1:6" ht="30" customHeight="1">
      <c r="A6612" s="447">
        <v>53817</v>
      </c>
      <c r="B6612" s="448" t="s">
        <v>1946</v>
      </c>
      <c r="C6612" s="449" t="s">
        <v>2672</v>
      </c>
      <c r="D6612" s="450">
        <v>44.72</v>
      </c>
      <c r="E6612" s="450">
        <v>0</v>
      </c>
      <c r="F6612" s="450" t="s">
        <v>11872</v>
      </c>
    </row>
    <row r="6613" spans="1:6" ht="30" customHeight="1">
      <c r="A6613" s="447">
        <v>89029</v>
      </c>
      <c r="B6613" s="448" t="s">
        <v>576</v>
      </c>
      <c r="C6613" s="449" t="s">
        <v>2672</v>
      </c>
      <c r="D6613" s="450">
        <v>16.190000000000001</v>
      </c>
      <c r="E6613" s="450">
        <v>0</v>
      </c>
      <c r="F6613" s="450" t="s">
        <v>12332</v>
      </c>
    </row>
    <row r="6614" spans="1:6" ht="30" customHeight="1">
      <c r="A6614" s="447">
        <v>89030</v>
      </c>
      <c r="B6614" s="448" t="s">
        <v>577</v>
      </c>
      <c r="C6614" s="449" t="s">
        <v>2672</v>
      </c>
      <c r="D6614" s="450">
        <v>6.92</v>
      </c>
      <c r="E6614" s="450">
        <v>0</v>
      </c>
      <c r="F6614" s="450" t="s">
        <v>16066</v>
      </c>
    </row>
    <row r="6615" spans="1:6" ht="30" customHeight="1">
      <c r="A6615" s="447">
        <v>5843</v>
      </c>
      <c r="B6615" s="448" t="s">
        <v>1493</v>
      </c>
      <c r="C6615" s="449" t="s">
        <v>1077</v>
      </c>
      <c r="D6615" s="450">
        <v>80.86</v>
      </c>
      <c r="E6615" s="450">
        <v>17.45</v>
      </c>
      <c r="F6615" s="450" t="s">
        <v>15792</v>
      </c>
    </row>
    <row r="6616" spans="1:6" ht="30" customHeight="1">
      <c r="A6616" s="447">
        <v>5845</v>
      </c>
      <c r="B6616" s="448" t="s">
        <v>1276</v>
      </c>
      <c r="C6616" s="449" t="s">
        <v>703</v>
      </c>
      <c r="D6616" s="450">
        <v>16.959999999999997</v>
      </c>
      <c r="E6616" s="450">
        <v>17.45</v>
      </c>
      <c r="F6616" s="450" t="s">
        <v>15906</v>
      </c>
    </row>
    <row r="6617" spans="1:6" ht="30" customHeight="1">
      <c r="A6617" s="447">
        <v>7063</v>
      </c>
      <c r="B6617" s="448" t="s">
        <v>1543</v>
      </c>
      <c r="C6617" s="449" t="s">
        <v>2672</v>
      </c>
      <c r="D6617" s="450">
        <v>9.2200000000000006</v>
      </c>
      <c r="E6617" s="450">
        <v>0</v>
      </c>
      <c r="F6617" s="450" t="s">
        <v>16024</v>
      </c>
    </row>
    <row r="6618" spans="1:6" ht="30" customHeight="1">
      <c r="A6618" s="447">
        <v>7064</v>
      </c>
      <c r="B6618" s="448" t="s">
        <v>1544</v>
      </c>
      <c r="C6618" s="449" t="s">
        <v>2672</v>
      </c>
      <c r="D6618" s="450">
        <v>2.42</v>
      </c>
      <c r="E6618" s="450">
        <v>0</v>
      </c>
      <c r="F6618" s="450" t="s">
        <v>11740</v>
      </c>
    </row>
    <row r="6619" spans="1:6" ht="30" customHeight="1">
      <c r="A6619" s="447">
        <v>7065</v>
      </c>
      <c r="B6619" s="448" t="s">
        <v>1545</v>
      </c>
      <c r="C6619" s="449" t="s">
        <v>2672</v>
      </c>
      <c r="D6619" s="450">
        <v>10.09</v>
      </c>
      <c r="E6619" s="450">
        <v>0</v>
      </c>
      <c r="F6619" s="450" t="s">
        <v>14310</v>
      </c>
    </row>
    <row r="6620" spans="1:6" ht="30" customHeight="1">
      <c r="A6620" s="447">
        <v>7066</v>
      </c>
      <c r="B6620" s="448" t="s">
        <v>1546</v>
      </c>
      <c r="C6620" s="449" t="s">
        <v>2672</v>
      </c>
      <c r="D6620" s="450">
        <v>53.81</v>
      </c>
      <c r="E6620" s="450">
        <v>0</v>
      </c>
      <c r="F6620" s="450" t="s">
        <v>16025</v>
      </c>
    </row>
    <row r="6621" spans="1:6" ht="30" customHeight="1">
      <c r="A6621" s="447">
        <v>96008</v>
      </c>
      <c r="B6621" s="448" t="s">
        <v>16180</v>
      </c>
      <c r="C6621" s="449" t="s">
        <v>2672</v>
      </c>
      <c r="D6621" s="450">
        <v>11.09</v>
      </c>
      <c r="E6621" s="450">
        <v>0</v>
      </c>
      <c r="F6621" s="450" t="s">
        <v>12587</v>
      </c>
    </row>
    <row r="6622" spans="1:6" ht="30" customHeight="1">
      <c r="A6622" s="447">
        <v>96009</v>
      </c>
      <c r="B6622" s="448" t="s">
        <v>16181</v>
      </c>
      <c r="C6622" s="449" t="s">
        <v>2672</v>
      </c>
      <c r="D6622" s="450">
        <v>2.91</v>
      </c>
      <c r="E6622" s="450">
        <v>0</v>
      </c>
      <c r="F6622" s="450" t="s">
        <v>12967</v>
      </c>
    </row>
    <row r="6623" spans="1:6" ht="30" customHeight="1">
      <c r="A6623" s="447">
        <v>96011</v>
      </c>
      <c r="B6623" s="448" t="s">
        <v>16182</v>
      </c>
      <c r="C6623" s="449" t="s">
        <v>2672</v>
      </c>
      <c r="D6623" s="450">
        <v>12.14</v>
      </c>
      <c r="E6623" s="450">
        <v>0</v>
      </c>
      <c r="F6623" s="450" t="s">
        <v>12575</v>
      </c>
    </row>
    <row r="6624" spans="1:6" ht="30" customHeight="1">
      <c r="A6624" s="447">
        <v>96012</v>
      </c>
      <c r="B6624" s="448" t="s">
        <v>16183</v>
      </c>
      <c r="C6624" s="449" t="s">
        <v>2672</v>
      </c>
      <c r="D6624" s="450">
        <v>53.81</v>
      </c>
      <c r="E6624" s="450">
        <v>0</v>
      </c>
      <c r="F6624" s="450" t="s">
        <v>16025</v>
      </c>
    </row>
    <row r="6625" spans="1:6" ht="30" customHeight="1">
      <c r="A6625" s="447">
        <v>96013</v>
      </c>
      <c r="B6625" s="448" t="s">
        <v>15879</v>
      </c>
      <c r="C6625" s="449" t="s">
        <v>1077</v>
      </c>
      <c r="D6625" s="450">
        <v>85.27</v>
      </c>
      <c r="E6625" s="450">
        <v>17.45</v>
      </c>
      <c r="F6625" s="450" t="s">
        <v>15880</v>
      </c>
    </row>
    <row r="6626" spans="1:6" ht="30" customHeight="1">
      <c r="A6626" s="447">
        <v>96014</v>
      </c>
      <c r="B6626" s="448" t="s">
        <v>15975</v>
      </c>
      <c r="C6626" s="449" t="s">
        <v>703</v>
      </c>
      <c r="D6626" s="450">
        <v>19.320000000000004</v>
      </c>
      <c r="E6626" s="450">
        <v>17.45</v>
      </c>
      <c r="F6626" s="450" t="s">
        <v>15976</v>
      </c>
    </row>
    <row r="6627" spans="1:6" ht="30" customHeight="1">
      <c r="A6627" s="447">
        <v>96015</v>
      </c>
      <c r="B6627" s="448" t="s">
        <v>16184</v>
      </c>
      <c r="C6627" s="449" t="s">
        <v>2672</v>
      </c>
      <c r="D6627" s="450">
        <v>10.99</v>
      </c>
      <c r="E6627" s="450">
        <v>0</v>
      </c>
      <c r="F6627" s="450" t="s">
        <v>13271</v>
      </c>
    </row>
    <row r="6628" spans="1:6" ht="30" customHeight="1">
      <c r="A6628" s="447">
        <v>96016</v>
      </c>
      <c r="B6628" s="448" t="s">
        <v>16185</v>
      </c>
      <c r="C6628" s="449" t="s">
        <v>2672</v>
      </c>
      <c r="D6628" s="450">
        <v>2.88</v>
      </c>
      <c r="E6628" s="450">
        <v>0</v>
      </c>
      <c r="F6628" s="450" t="s">
        <v>13217</v>
      </c>
    </row>
    <row r="6629" spans="1:6" ht="30" customHeight="1">
      <c r="A6629" s="447">
        <v>96018</v>
      </c>
      <c r="B6629" s="448" t="s">
        <v>16186</v>
      </c>
      <c r="C6629" s="449" t="s">
        <v>2672</v>
      </c>
      <c r="D6629" s="450">
        <v>12.02</v>
      </c>
      <c r="E6629" s="450">
        <v>0</v>
      </c>
      <c r="F6629" s="450" t="s">
        <v>13034</v>
      </c>
    </row>
    <row r="6630" spans="1:6" ht="30" customHeight="1">
      <c r="A6630" s="447">
        <v>96019</v>
      </c>
      <c r="B6630" s="448" t="s">
        <v>16187</v>
      </c>
      <c r="C6630" s="449" t="s">
        <v>2672</v>
      </c>
      <c r="D6630" s="450">
        <v>53.81</v>
      </c>
      <c r="E6630" s="450">
        <v>0</v>
      </c>
      <c r="F6630" s="450" t="s">
        <v>16025</v>
      </c>
    </row>
    <row r="6631" spans="1:6" ht="30" customHeight="1">
      <c r="A6631" s="447">
        <v>96020</v>
      </c>
      <c r="B6631" s="448" t="s">
        <v>15881</v>
      </c>
      <c r="C6631" s="449" t="s">
        <v>1077</v>
      </c>
      <c r="D6631" s="450">
        <v>85.02</v>
      </c>
      <c r="E6631" s="450">
        <v>17.45</v>
      </c>
      <c r="F6631" s="450" t="s">
        <v>15882</v>
      </c>
    </row>
    <row r="6632" spans="1:6" ht="30" customHeight="1">
      <c r="A6632" s="447">
        <v>96021</v>
      </c>
      <c r="B6632" s="448" t="s">
        <v>15977</v>
      </c>
      <c r="C6632" s="449" t="s">
        <v>703</v>
      </c>
      <c r="D6632" s="450">
        <v>19.190000000000001</v>
      </c>
      <c r="E6632" s="450">
        <v>17.45</v>
      </c>
      <c r="F6632" s="450" t="s">
        <v>14186</v>
      </c>
    </row>
    <row r="6633" spans="1:6" ht="30" customHeight="1">
      <c r="A6633" s="447">
        <v>88843</v>
      </c>
      <c r="B6633" s="448" t="s">
        <v>1595</v>
      </c>
      <c r="C6633" s="449" t="s">
        <v>1077</v>
      </c>
      <c r="D6633" s="450">
        <v>115.7</v>
      </c>
      <c r="E6633" s="450">
        <v>17.45</v>
      </c>
      <c r="F6633" s="450" t="s">
        <v>15818</v>
      </c>
    </row>
    <row r="6634" spans="1:6" ht="30" customHeight="1">
      <c r="A6634" s="447">
        <v>88844</v>
      </c>
      <c r="B6634" s="448" t="s">
        <v>920</v>
      </c>
      <c r="C6634" s="449" t="s">
        <v>703</v>
      </c>
      <c r="D6634" s="450">
        <v>29.500000000000004</v>
      </c>
      <c r="E6634" s="450">
        <v>17.45</v>
      </c>
      <c r="F6634" s="450" t="s">
        <v>15928</v>
      </c>
    </row>
    <row r="6635" spans="1:6" ht="30" customHeight="1">
      <c r="A6635" s="447">
        <v>88839</v>
      </c>
      <c r="B6635" s="448" t="s">
        <v>1973</v>
      </c>
      <c r="C6635" s="449" t="s">
        <v>2672</v>
      </c>
      <c r="D6635" s="450">
        <v>16.940000000000001</v>
      </c>
      <c r="E6635" s="450">
        <v>0</v>
      </c>
      <c r="F6635" s="450" t="s">
        <v>16054</v>
      </c>
    </row>
    <row r="6636" spans="1:6" ht="30" customHeight="1">
      <c r="A6636" s="447">
        <v>88840</v>
      </c>
      <c r="B6636" s="448" t="s">
        <v>1974</v>
      </c>
      <c r="C6636" s="449" t="s">
        <v>2672</v>
      </c>
      <c r="D6636" s="450">
        <v>7.24</v>
      </c>
      <c r="E6636" s="450">
        <v>0</v>
      </c>
      <c r="F6636" s="450" t="s">
        <v>12465</v>
      </c>
    </row>
    <row r="6637" spans="1:6" ht="30" customHeight="1">
      <c r="A6637" s="447">
        <v>88841</v>
      </c>
      <c r="B6637" s="448" t="s">
        <v>1975</v>
      </c>
      <c r="C6637" s="449" t="s">
        <v>2672</v>
      </c>
      <c r="D6637" s="450">
        <v>30.29</v>
      </c>
      <c r="E6637" s="450">
        <v>0</v>
      </c>
      <c r="F6637" s="450" t="s">
        <v>16055</v>
      </c>
    </row>
    <row r="6638" spans="1:6" ht="30" customHeight="1">
      <c r="A6638" s="447">
        <v>88842</v>
      </c>
      <c r="B6638" s="448" t="s">
        <v>1976</v>
      </c>
      <c r="C6638" s="449" t="s">
        <v>2672</v>
      </c>
      <c r="D6638" s="450">
        <v>55.91</v>
      </c>
      <c r="E6638" s="450">
        <v>0</v>
      </c>
      <c r="F6638" s="450" t="s">
        <v>14735</v>
      </c>
    </row>
    <row r="6639" spans="1:6" ht="30" customHeight="1">
      <c r="A6639" s="447">
        <v>5851</v>
      </c>
      <c r="B6639" s="448" t="s">
        <v>1495</v>
      </c>
      <c r="C6639" s="449" t="s">
        <v>1077</v>
      </c>
      <c r="D6639" s="450">
        <v>139.87</v>
      </c>
      <c r="E6639" s="450">
        <v>17.45</v>
      </c>
      <c r="F6639" s="450" t="s">
        <v>15794</v>
      </c>
    </row>
    <row r="6640" spans="1:6" ht="30" customHeight="1">
      <c r="A6640" s="447">
        <v>5853</v>
      </c>
      <c r="B6640" s="448" t="s">
        <v>1278</v>
      </c>
      <c r="C6640" s="449" t="s">
        <v>703</v>
      </c>
      <c r="D6640" s="450">
        <v>35.28</v>
      </c>
      <c r="E6640" s="450">
        <v>17.45</v>
      </c>
      <c r="F6640" s="450" t="s">
        <v>15907</v>
      </c>
    </row>
    <row r="6641" spans="1:6" ht="30" customHeight="1">
      <c r="A6641" s="447">
        <v>53810</v>
      </c>
      <c r="B6641" s="448" t="s">
        <v>1944</v>
      </c>
      <c r="C6641" s="449" t="s">
        <v>2672</v>
      </c>
      <c r="D6641" s="450">
        <v>37.53</v>
      </c>
      <c r="E6641" s="450">
        <v>0</v>
      </c>
      <c r="F6641" s="450" t="s">
        <v>16030</v>
      </c>
    </row>
    <row r="6642" spans="1:6" ht="30" customHeight="1">
      <c r="A6642" s="447">
        <v>89009</v>
      </c>
      <c r="B6642" s="448" t="s">
        <v>1591</v>
      </c>
      <c r="C6642" s="449" t="s">
        <v>2672</v>
      </c>
      <c r="D6642" s="450">
        <v>20.99</v>
      </c>
      <c r="E6642" s="450">
        <v>0</v>
      </c>
      <c r="F6642" s="450" t="s">
        <v>12601</v>
      </c>
    </row>
    <row r="6643" spans="1:6" ht="30" customHeight="1">
      <c r="A6643" s="447">
        <v>89010</v>
      </c>
      <c r="B6643" s="448" t="s">
        <v>1592</v>
      </c>
      <c r="C6643" s="449" t="s">
        <v>2672</v>
      </c>
      <c r="D6643" s="450">
        <v>8.9700000000000006</v>
      </c>
      <c r="E6643" s="450">
        <v>0</v>
      </c>
      <c r="F6643" s="450" t="s">
        <v>15114</v>
      </c>
    </row>
    <row r="6644" spans="1:6" ht="30" customHeight="1">
      <c r="A6644" s="447">
        <v>5721</v>
      </c>
      <c r="B6644" s="448" t="s">
        <v>1696</v>
      </c>
      <c r="C6644" s="449" t="s">
        <v>2672</v>
      </c>
      <c r="D6644" s="450">
        <v>67.06</v>
      </c>
      <c r="E6644" s="450">
        <v>0</v>
      </c>
      <c r="F6644" s="450" t="s">
        <v>16007</v>
      </c>
    </row>
    <row r="6645" spans="1:6" ht="30" customHeight="1">
      <c r="A6645" s="447">
        <v>5847</v>
      </c>
      <c r="B6645" s="448" t="s">
        <v>1494</v>
      </c>
      <c r="C6645" s="449" t="s">
        <v>1077</v>
      </c>
      <c r="D6645" s="450">
        <v>148.42000000000002</v>
      </c>
      <c r="E6645" s="450">
        <v>17.45</v>
      </c>
      <c r="F6645" s="450" t="s">
        <v>15793</v>
      </c>
    </row>
    <row r="6646" spans="1:6" ht="30" customHeight="1">
      <c r="A6646" s="447">
        <v>5849</v>
      </c>
      <c r="B6646" s="448" t="s">
        <v>1277</v>
      </c>
      <c r="C6646" s="449" t="s">
        <v>703</v>
      </c>
      <c r="D6646" s="450">
        <v>35.099999999999994</v>
      </c>
      <c r="E6646" s="450">
        <v>17.45</v>
      </c>
      <c r="F6646" s="450" t="s">
        <v>14066</v>
      </c>
    </row>
    <row r="6647" spans="1:6" ht="30" customHeight="1">
      <c r="A6647" s="447">
        <v>5718</v>
      </c>
      <c r="B6647" s="448" t="s">
        <v>1695</v>
      </c>
      <c r="C6647" s="449" t="s">
        <v>2672</v>
      </c>
      <c r="D6647" s="450">
        <v>76.02</v>
      </c>
      <c r="E6647" s="450">
        <v>0</v>
      </c>
      <c r="F6647" s="450" t="s">
        <v>16006</v>
      </c>
    </row>
    <row r="6648" spans="1:6" ht="30" customHeight="1">
      <c r="A6648" s="447">
        <v>53806</v>
      </c>
      <c r="B6648" s="448" t="s">
        <v>1943</v>
      </c>
      <c r="C6648" s="449" t="s">
        <v>2672</v>
      </c>
      <c r="D6648" s="450">
        <v>37.299999999999997</v>
      </c>
      <c r="E6648" s="450">
        <v>0</v>
      </c>
      <c r="F6648" s="450" t="s">
        <v>16029</v>
      </c>
    </row>
    <row r="6649" spans="1:6" ht="30" customHeight="1">
      <c r="A6649" s="447">
        <v>89017</v>
      </c>
      <c r="B6649" s="448" t="s">
        <v>568</v>
      </c>
      <c r="C6649" s="449" t="s">
        <v>2672</v>
      </c>
      <c r="D6649" s="450">
        <v>20.86</v>
      </c>
      <c r="E6649" s="450">
        <v>0</v>
      </c>
      <c r="F6649" s="450" t="s">
        <v>12251</v>
      </c>
    </row>
    <row r="6650" spans="1:6" ht="30" customHeight="1">
      <c r="A6650" s="447">
        <v>89018</v>
      </c>
      <c r="B6650" s="448" t="s">
        <v>569</v>
      </c>
      <c r="C6650" s="449" t="s">
        <v>2672</v>
      </c>
      <c r="D6650" s="450">
        <v>8.92</v>
      </c>
      <c r="E6650" s="450">
        <v>0</v>
      </c>
      <c r="F6650" s="450" t="s">
        <v>16064</v>
      </c>
    </row>
    <row r="6651" spans="1:6" ht="30" customHeight="1">
      <c r="A6651" s="447">
        <v>5722</v>
      </c>
      <c r="B6651" s="448" t="s">
        <v>1697</v>
      </c>
      <c r="C6651" s="449" t="s">
        <v>2672</v>
      </c>
      <c r="D6651" s="450">
        <v>155.16999999999999</v>
      </c>
      <c r="E6651" s="450">
        <v>0</v>
      </c>
      <c r="F6651" s="450" t="s">
        <v>16008</v>
      </c>
    </row>
    <row r="6652" spans="1:6" ht="30" customHeight="1">
      <c r="A6652" s="447">
        <v>5855</v>
      </c>
      <c r="B6652" s="448" t="s">
        <v>1496</v>
      </c>
      <c r="C6652" s="449" t="s">
        <v>1077</v>
      </c>
      <c r="D6652" s="450">
        <v>381.58</v>
      </c>
      <c r="E6652" s="450">
        <v>17.45</v>
      </c>
      <c r="F6652" s="450" t="s">
        <v>15795</v>
      </c>
    </row>
    <row r="6653" spans="1:6" ht="30" customHeight="1">
      <c r="A6653" s="447">
        <v>5857</v>
      </c>
      <c r="B6653" s="448" t="s">
        <v>1279</v>
      </c>
      <c r="C6653" s="449" t="s">
        <v>703</v>
      </c>
      <c r="D6653" s="450">
        <v>103.48</v>
      </c>
      <c r="E6653" s="450">
        <v>17.45</v>
      </c>
      <c r="F6653" s="450" t="s">
        <v>15908</v>
      </c>
    </row>
    <row r="6654" spans="1:6" ht="30" customHeight="1">
      <c r="A6654" s="447">
        <v>53814</v>
      </c>
      <c r="B6654" s="448" t="s">
        <v>1945</v>
      </c>
      <c r="C6654" s="449" t="s">
        <v>2672</v>
      </c>
      <c r="D6654" s="450">
        <v>122.93</v>
      </c>
      <c r="E6654" s="450">
        <v>0</v>
      </c>
      <c r="F6654" s="450" t="s">
        <v>16031</v>
      </c>
    </row>
    <row r="6655" spans="1:6" ht="30" customHeight="1">
      <c r="A6655" s="447">
        <v>89013</v>
      </c>
      <c r="B6655" s="448" t="s">
        <v>853</v>
      </c>
      <c r="C6655" s="449" t="s">
        <v>2672</v>
      </c>
      <c r="D6655" s="450">
        <v>68.760000000000005</v>
      </c>
      <c r="E6655" s="450">
        <v>0</v>
      </c>
      <c r="F6655" s="450" t="s">
        <v>12714</v>
      </c>
    </row>
    <row r="6656" spans="1:6" ht="30" customHeight="1">
      <c r="A6656" s="447">
        <v>89014</v>
      </c>
      <c r="B6656" s="448" t="s">
        <v>854</v>
      </c>
      <c r="C6656" s="449" t="s">
        <v>2672</v>
      </c>
      <c r="D6656" s="450">
        <v>29.4</v>
      </c>
      <c r="E6656" s="450">
        <v>0</v>
      </c>
      <c r="F6656" s="450" t="s">
        <v>16062</v>
      </c>
    </row>
    <row r="6657" spans="1:6">
      <c r="A6657" s="442"/>
      <c r="B6657" s="446" t="s">
        <v>2292</v>
      </c>
      <c r="C6657" s="444"/>
      <c r="D6657" s="445" t="s">
        <v>2587</v>
      </c>
      <c r="E6657" s="445" t="s">
        <v>2587</v>
      </c>
      <c r="F6657" s="445"/>
    </row>
    <row r="6658" spans="1:6" ht="30" customHeight="1">
      <c r="A6658" s="447">
        <v>95264</v>
      </c>
      <c r="B6658" s="448" t="s">
        <v>5257</v>
      </c>
      <c r="C6658" s="449" t="s">
        <v>1077</v>
      </c>
      <c r="D6658" s="450">
        <v>3.72</v>
      </c>
      <c r="E6658" s="450">
        <v>0</v>
      </c>
      <c r="F6658" s="450" t="s">
        <v>15872</v>
      </c>
    </row>
    <row r="6659" spans="1:6" ht="30" customHeight="1">
      <c r="A6659" s="447">
        <v>95265</v>
      </c>
      <c r="B6659" s="448" t="s">
        <v>5258</v>
      </c>
      <c r="C6659" s="449" t="s">
        <v>703</v>
      </c>
      <c r="D6659" s="450">
        <v>0.73</v>
      </c>
      <c r="E6659" s="450">
        <v>0</v>
      </c>
      <c r="F6659" s="450" t="s">
        <v>15611</v>
      </c>
    </row>
    <row r="6660" spans="1:6" ht="30" customHeight="1">
      <c r="A6660" s="447">
        <v>95260</v>
      </c>
      <c r="B6660" s="448" t="s">
        <v>5259</v>
      </c>
      <c r="C6660" s="449" t="s">
        <v>2672</v>
      </c>
      <c r="D6660" s="450">
        <v>0.49</v>
      </c>
      <c r="E6660" s="450">
        <v>0</v>
      </c>
      <c r="F6660" s="450" t="s">
        <v>11971</v>
      </c>
    </row>
    <row r="6661" spans="1:6" ht="30" customHeight="1">
      <c r="A6661" s="447">
        <v>95261</v>
      </c>
      <c r="B6661" s="448" t="s">
        <v>5260</v>
      </c>
      <c r="C6661" s="449" t="s">
        <v>2672</v>
      </c>
      <c r="D6661" s="450">
        <v>0.24</v>
      </c>
      <c r="E6661" s="450">
        <v>0</v>
      </c>
      <c r="F6661" s="450" t="s">
        <v>13127</v>
      </c>
    </row>
    <row r="6662" spans="1:6" ht="30" customHeight="1">
      <c r="A6662" s="447">
        <v>95262</v>
      </c>
      <c r="B6662" s="448" t="s">
        <v>5261</v>
      </c>
      <c r="C6662" s="449" t="s">
        <v>2672</v>
      </c>
      <c r="D6662" s="450">
        <v>1.1599999999999999</v>
      </c>
      <c r="E6662" s="450">
        <v>0</v>
      </c>
      <c r="F6662" s="450" t="s">
        <v>11898</v>
      </c>
    </row>
    <row r="6663" spans="1:6" ht="30" customHeight="1">
      <c r="A6663" s="447">
        <v>95263</v>
      </c>
      <c r="B6663" s="448" t="s">
        <v>5262</v>
      </c>
      <c r="C6663" s="449" t="s">
        <v>2672</v>
      </c>
      <c r="D6663" s="450">
        <v>1.83</v>
      </c>
      <c r="E6663" s="450">
        <v>0</v>
      </c>
      <c r="F6663" s="450" t="s">
        <v>11961</v>
      </c>
    </row>
    <row r="6664" spans="1:6" ht="30" customHeight="1">
      <c r="A6664" s="447">
        <v>91533</v>
      </c>
      <c r="B6664" s="448" t="s">
        <v>5263</v>
      </c>
      <c r="C6664" s="449" t="s">
        <v>1077</v>
      </c>
      <c r="D6664" s="450">
        <v>8.86</v>
      </c>
      <c r="E6664" s="450">
        <v>16.28</v>
      </c>
      <c r="F6664" s="450" t="s">
        <v>15848</v>
      </c>
    </row>
    <row r="6665" spans="1:6" ht="30" customHeight="1">
      <c r="A6665" s="447">
        <v>91534</v>
      </c>
      <c r="B6665" s="448" t="s">
        <v>1865</v>
      </c>
      <c r="C6665" s="449" t="s">
        <v>703</v>
      </c>
      <c r="D6665" s="450">
        <v>5.6400000000000006</v>
      </c>
      <c r="E6665" s="450">
        <v>16.28</v>
      </c>
      <c r="F6665" s="450" t="s">
        <v>15950</v>
      </c>
    </row>
    <row r="6666" spans="1:6" ht="30" customHeight="1">
      <c r="A6666" s="447">
        <v>91529</v>
      </c>
      <c r="B6666" s="448" t="s">
        <v>1395</v>
      </c>
      <c r="C6666" s="449" t="s">
        <v>2672</v>
      </c>
      <c r="D6666" s="450">
        <v>0.61</v>
      </c>
      <c r="E6666" s="450">
        <v>0</v>
      </c>
      <c r="F6666" s="450" t="s">
        <v>11567</v>
      </c>
    </row>
    <row r="6667" spans="1:6" ht="30" customHeight="1">
      <c r="A6667" s="447">
        <v>91530</v>
      </c>
      <c r="B6667" s="448" t="s">
        <v>1396</v>
      </c>
      <c r="C6667" s="449" t="s">
        <v>2672</v>
      </c>
      <c r="D6667" s="450">
        <v>0.16</v>
      </c>
      <c r="E6667" s="450">
        <v>0</v>
      </c>
      <c r="F6667" s="450" t="s">
        <v>11285</v>
      </c>
    </row>
    <row r="6668" spans="1:6" ht="30" customHeight="1">
      <c r="A6668" s="447">
        <v>91531</v>
      </c>
      <c r="B6668" s="448" t="s">
        <v>1397</v>
      </c>
      <c r="C6668" s="449" t="s">
        <v>2672</v>
      </c>
      <c r="D6668" s="450">
        <v>0.76</v>
      </c>
      <c r="E6668" s="450">
        <v>0</v>
      </c>
      <c r="F6668" s="450" t="s">
        <v>11291</v>
      </c>
    </row>
    <row r="6669" spans="1:6" ht="30" customHeight="1">
      <c r="A6669" s="447">
        <v>91532</v>
      </c>
      <c r="B6669" s="448" t="s">
        <v>1398</v>
      </c>
      <c r="C6669" s="449" t="s">
        <v>2672</v>
      </c>
      <c r="D6669" s="450">
        <v>2.46</v>
      </c>
      <c r="E6669" s="450">
        <v>0</v>
      </c>
      <c r="F6669" s="450" t="s">
        <v>15042</v>
      </c>
    </row>
    <row r="6670" spans="1:6" ht="45" customHeight="1">
      <c r="A6670" s="447">
        <v>73315</v>
      </c>
      <c r="B6670" s="448" t="s">
        <v>5264</v>
      </c>
      <c r="C6670" s="449" t="s">
        <v>2672</v>
      </c>
      <c r="D6670" s="450">
        <v>35.76</v>
      </c>
      <c r="E6670" s="450">
        <v>0</v>
      </c>
      <c r="F6670" s="450" t="s">
        <v>16027</v>
      </c>
    </row>
    <row r="6671" spans="1:6" ht="45" customHeight="1">
      <c r="A6671" s="447">
        <v>73436</v>
      </c>
      <c r="B6671" s="448" t="s">
        <v>5265</v>
      </c>
      <c r="C6671" s="449" t="s">
        <v>1077</v>
      </c>
      <c r="D6671" s="450">
        <v>87.169999999999987</v>
      </c>
      <c r="E6671" s="450">
        <v>41.4</v>
      </c>
      <c r="F6671" s="450" t="s">
        <v>15811</v>
      </c>
    </row>
    <row r="6672" spans="1:6" ht="45" customHeight="1">
      <c r="A6672" s="447">
        <v>5089</v>
      </c>
      <c r="B6672" s="448" t="s">
        <v>5266</v>
      </c>
      <c r="C6672" s="449" t="s">
        <v>2672</v>
      </c>
      <c r="D6672" s="450">
        <v>18.32</v>
      </c>
      <c r="E6672" s="450">
        <v>0</v>
      </c>
      <c r="F6672" s="450" t="s">
        <v>12806</v>
      </c>
    </row>
    <row r="6673" spans="1:6" ht="45" customHeight="1">
      <c r="A6673" s="447">
        <v>5674</v>
      </c>
      <c r="B6673" s="448" t="s">
        <v>2632</v>
      </c>
      <c r="C6673" s="449" t="s">
        <v>2672</v>
      </c>
      <c r="D6673" s="450">
        <v>17.62</v>
      </c>
      <c r="E6673" s="450">
        <v>0</v>
      </c>
      <c r="F6673" s="450" t="s">
        <v>15999</v>
      </c>
    </row>
    <row r="6674" spans="1:6" ht="45" customHeight="1">
      <c r="A6674" s="447">
        <v>5684</v>
      </c>
      <c r="B6674" s="448" t="s">
        <v>1080</v>
      </c>
      <c r="C6674" s="449" t="s">
        <v>1077</v>
      </c>
      <c r="D6674" s="450">
        <v>76.02</v>
      </c>
      <c r="E6674" s="450">
        <v>13.8</v>
      </c>
      <c r="F6674" s="450" t="s">
        <v>15787</v>
      </c>
    </row>
    <row r="6675" spans="1:6" ht="45" customHeight="1">
      <c r="A6675" s="447">
        <v>5685</v>
      </c>
      <c r="B6675" s="448" t="s">
        <v>706</v>
      </c>
      <c r="C6675" s="449" t="s">
        <v>703</v>
      </c>
      <c r="D6675" s="450">
        <v>22.639999999999997</v>
      </c>
      <c r="E6675" s="450">
        <v>13.8</v>
      </c>
      <c r="F6675" s="450" t="s">
        <v>15902</v>
      </c>
    </row>
    <row r="6676" spans="1:6" ht="45" customHeight="1">
      <c r="A6676" s="447">
        <v>5727</v>
      </c>
      <c r="B6676" s="448" t="s">
        <v>5267</v>
      </c>
      <c r="C6676" s="449" t="s">
        <v>2672</v>
      </c>
      <c r="D6676" s="450">
        <v>5.32</v>
      </c>
      <c r="E6676" s="450">
        <v>0</v>
      </c>
      <c r="F6676" s="450" t="s">
        <v>11900</v>
      </c>
    </row>
    <row r="6677" spans="1:6" ht="30" customHeight="1">
      <c r="A6677" s="447">
        <v>5729</v>
      </c>
      <c r="B6677" s="448" t="s">
        <v>1699</v>
      </c>
      <c r="C6677" s="449" t="s">
        <v>2672</v>
      </c>
      <c r="D6677" s="450">
        <v>21.64</v>
      </c>
      <c r="E6677" s="450">
        <v>0</v>
      </c>
      <c r="F6677" s="450" t="s">
        <v>12427</v>
      </c>
    </row>
    <row r="6678" spans="1:6" ht="30" customHeight="1">
      <c r="A6678" s="447">
        <v>5730</v>
      </c>
      <c r="B6678" s="448" t="s">
        <v>1700</v>
      </c>
      <c r="C6678" s="449" t="s">
        <v>2672</v>
      </c>
      <c r="D6678" s="450">
        <v>25.94</v>
      </c>
      <c r="E6678" s="450">
        <v>0</v>
      </c>
      <c r="F6678" s="450" t="s">
        <v>16009</v>
      </c>
    </row>
    <row r="6679" spans="1:6" ht="45" customHeight="1">
      <c r="A6679" s="447">
        <v>5863</v>
      </c>
      <c r="B6679" s="448" t="s">
        <v>5268</v>
      </c>
      <c r="C6679" s="449" t="s">
        <v>1077</v>
      </c>
      <c r="D6679" s="450">
        <v>10.68</v>
      </c>
      <c r="E6679" s="450">
        <v>0</v>
      </c>
      <c r="F6679" s="450" t="s">
        <v>13945</v>
      </c>
    </row>
    <row r="6680" spans="1:6" ht="45" customHeight="1">
      <c r="A6680" s="447">
        <v>5865</v>
      </c>
      <c r="B6680" s="448" t="s">
        <v>5269</v>
      </c>
      <c r="C6680" s="449" t="s">
        <v>703</v>
      </c>
      <c r="D6680" s="450">
        <v>5.36</v>
      </c>
      <c r="E6680" s="450">
        <v>0</v>
      </c>
      <c r="F6680" s="450" t="s">
        <v>13846</v>
      </c>
    </row>
    <row r="6681" spans="1:6" ht="30" customHeight="1">
      <c r="A6681" s="447">
        <v>5867</v>
      </c>
      <c r="B6681" s="448" t="s">
        <v>1497</v>
      </c>
      <c r="C6681" s="449" t="s">
        <v>1077</v>
      </c>
      <c r="D6681" s="450">
        <v>74.28</v>
      </c>
      <c r="E6681" s="450">
        <v>13.8</v>
      </c>
      <c r="F6681" s="450" t="s">
        <v>15796</v>
      </c>
    </row>
    <row r="6682" spans="1:6" ht="30" customHeight="1">
      <c r="A6682" s="447">
        <v>5869</v>
      </c>
      <c r="B6682" s="448" t="s">
        <v>1280</v>
      </c>
      <c r="C6682" s="449" t="s">
        <v>703</v>
      </c>
      <c r="D6682" s="450">
        <v>26.7</v>
      </c>
      <c r="E6682" s="450">
        <v>13.8</v>
      </c>
      <c r="F6682" s="450" t="s">
        <v>15909</v>
      </c>
    </row>
    <row r="6683" spans="1:6" ht="45" customHeight="1">
      <c r="A6683" s="447">
        <v>5738</v>
      </c>
      <c r="B6683" s="448" t="s">
        <v>4863</v>
      </c>
      <c r="C6683" s="449" t="s">
        <v>2672</v>
      </c>
      <c r="D6683" s="450">
        <v>19.239999999999998</v>
      </c>
      <c r="E6683" s="450">
        <v>0</v>
      </c>
      <c r="F6683" s="450" t="s">
        <v>14420</v>
      </c>
    </row>
    <row r="6684" spans="1:6" ht="45" customHeight="1">
      <c r="A6684" s="447">
        <v>5739</v>
      </c>
      <c r="B6684" s="448" t="s">
        <v>4864</v>
      </c>
      <c r="C6684" s="449" t="s">
        <v>2672</v>
      </c>
      <c r="D6684" s="450">
        <v>24.08</v>
      </c>
      <c r="E6684" s="450">
        <v>0</v>
      </c>
      <c r="F6684" s="450" t="s">
        <v>15995</v>
      </c>
    </row>
    <row r="6685" spans="1:6" ht="45" customHeight="1">
      <c r="A6685" s="447">
        <v>5879</v>
      </c>
      <c r="B6685" s="448" t="s">
        <v>4865</v>
      </c>
      <c r="C6685" s="449" t="s">
        <v>1077</v>
      </c>
      <c r="D6685" s="450">
        <v>60.730000000000004</v>
      </c>
      <c r="E6685" s="450">
        <v>13.8</v>
      </c>
      <c r="F6685" s="450" t="s">
        <v>15798</v>
      </c>
    </row>
    <row r="6686" spans="1:6" ht="45" customHeight="1">
      <c r="A6686" s="447">
        <v>5881</v>
      </c>
      <c r="B6686" s="448" t="s">
        <v>4866</v>
      </c>
      <c r="C6686" s="449" t="s">
        <v>703</v>
      </c>
      <c r="D6686" s="450">
        <v>29.16</v>
      </c>
      <c r="E6686" s="450">
        <v>13.8</v>
      </c>
      <c r="F6686" s="450" t="s">
        <v>15910</v>
      </c>
    </row>
    <row r="6687" spans="1:6" ht="30" customHeight="1">
      <c r="A6687" s="447">
        <v>7038</v>
      </c>
      <c r="B6687" s="448" t="s">
        <v>1532</v>
      </c>
      <c r="C6687" s="449" t="s">
        <v>2672</v>
      </c>
      <c r="D6687" s="450">
        <v>22.01</v>
      </c>
      <c r="E6687" s="450">
        <v>0</v>
      </c>
      <c r="F6687" s="450" t="s">
        <v>16016</v>
      </c>
    </row>
    <row r="6688" spans="1:6" ht="30" customHeight="1">
      <c r="A6688" s="447">
        <v>7039</v>
      </c>
      <c r="B6688" s="448" t="s">
        <v>1533</v>
      </c>
      <c r="C6688" s="449" t="s">
        <v>2672</v>
      </c>
      <c r="D6688" s="450">
        <v>5.78</v>
      </c>
      <c r="E6688" s="450">
        <v>0</v>
      </c>
      <c r="F6688" s="450" t="s">
        <v>16017</v>
      </c>
    </row>
    <row r="6689" spans="1:6" ht="30" customHeight="1">
      <c r="A6689" s="447">
        <v>7040</v>
      </c>
      <c r="B6689" s="448" t="s">
        <v>1534</v>
      </c>
      <c r="C6689" s="449" t="s">
        <v>2672</v>
      </c>
      <c r="D6689" s="450">
        <v>27.54</v>
      </c>
      <c r="E6689" s="450">
        <v>0</v>
      </c>
      <c r="F6689" s="450" t="s">
        <v>16018</v>
      </c>
    </row>
    <row r="6690" spans="1:6" ht="45" customHeight="1">
      <c r="A6690" s="447">
        <v>7049</v>
      </c>
      <c r="B6690" s="448" t="s">
        <v>4867</v>
      </c>
      <c r="C6690" s="449" t="s">
        <v>1077</v>
      </c>
      <c r="D6690" s="450">
        <v>109.85000000000001</v>
      </c>
      <c r="E6690" s="450">
        <v>13.8</v>
      </c>
      <c r="F6690" s="450" t="s">
        <v>15808</v>
      </c>
    </row>
    <row r="6691" spans="1:6" ht="45" customHeight="1">
      <c r="A6691" s="447">
        <v>7050</v>
      </c>
      <c r="B6691" s="448" t="s">
        <v>4868</v>
      </c>
      <c r="C6691" s="449" t="s">
        <v>703</v>
      </c>
      <c r="D6691" s="450">
        <v>29.51</v>
      </c>
      <c r="E6691" s="450">
        <v>13.8</v>
      </c>
      <c r="F6691" s="450" t="s">
        <v>15924</v>
      </c>
    </row>
    <row r="6692" spans="1:6" ht="45" customHeight="1">
      <c r="A6692" s="447">
        <v>7051</v>
      </c>
      <c r="B6692" s="448" t="s">
        <v>4869</v>
      </c>
      <c r="C6692" s="449" t="s">
        <v>2672</v>
      </c>
      <c r="D6692" s="450">
        <v>19.52</v>
      </c>
      <c r="E6692" s="450">
        <v>0</v>
      </c>
      <c r="F6692" s="450" t="s">
        <v>16020</v>
      </c>
    </row>
    <row r="6693" spans="1:6" ht="45" customHeight="1">
      <c r="A6693" s="447">
        <v>7052</v>
      </c>
      <c r="B6693" s="448" t="s">
        <v>4870</v>
      </c>
      <c r="C6693" s="449" t="s">
        <v>2672</v>
      </c>
      <c r="D6693" s="450">
        <v>5.12</v>
      </c>
      <c r="E6693" s="450">
        <v>0</v>
      </c>
      <c r="F6693" s="450" t="s">
        <v>11695</v>
      </c>
    </row>
    <row r="6694" spans="1:6" ht="45" customHeight="1">
      <c r="A6694" s="447">
        <v>7053</v>
      </c>
      <c r="B6694" s="448" t="s">
        <v>4871</v>
      </c>
      <c r="C6694" s="449" t="s">
        <v>2672</v>
      </c>
      <c r="D6694" s="450">
        <v>24.43</v>
      </c>
      <c r="E6694" s="450">
        <v>0</v>
      </c>
      <c r="F6694" s="450" t="s">
        <v>16021</v>
      </c>
    </row>
    <row r="6695" spans="1:6" ht="45" customHeight="1">
      <c r="A6695" s="447">
        <v>7054</v>
      </c>
      <c r="B6695" s="448" t="s">
        <v>4872</v>
      </c>
      <c r="C6695" s="449" t="s">
        <v>2672</v>
      </c>
      <c r="D6695" s="450">
        <v>55.91</v>
      </c>
      <c r="E6695" s="450">
        <v>0</v>
      </c>
      <c r="F6695" s="450" t="s">
        <v>14735</v>
      </c>
    </row>
    <row r="6696" spans="1:6" ht="45" customHeight="1">
      <c r="A6696" s="447">
        <v>53788</v>
      </c>
      <c r="B6696" s="448" t="s">
        <v>1548</v>
      </c>
      <c r="C6696" s="449" t="s">
        <v>2672</v>
      </c>
      <c r="D6696" s="450">
        <v>35.76</v>
      </c>
      <c r="E6696" s="450">
        <v>0</v>
      </c>
      <c r="F6696" s="450" t="s">
        <v>16027</v>
      </c>
    </row>
    <row r="6697" spans="1:6" ht="45" customHeight="1">
      <c r="A6697" s="447">
        <v>53818</v>
      </c>
      <c r="B6697" s="448" t="s">
        <v>4873</v>
      </c>
      <c r="C6697" s="449" t="s">
        <v>2672</v>
      </c>
      <c r="D6697" s="450">
        <v>4.25</v>
      </c>
      <c r="E6697" s="450">
        <v>0</v>
      </c>
      <c r="F6697" s="450" t="s">
        <v>11446</v>
      </c>
    </row>
    <row r="6698" spans="1:6" ht="45" customHeight="1">
      <c r="A6698" s="447">
        <v>55263</v>
      </c>
      <c r="B6698" s="448" t="s">
        <v>1958</v>
      </c>
      <c r="C6698" s="449" t="s">
        <v>2672</v>
      </c>
      <c r="D6698" s="450">
        <v>49.65</v>
      </c>
      <c r="E6698" s="450">
        <v>0</v>
      </c>
      <c r="F6698" s="450" t="s">
        <v>15997</v>
      </c>
    </row>
    <row r="6699" spans="1:6" ht="45" customHeight="1">
      <c r="A6699" s="447">
        <v>73309</v>
      </c>
      <c r="B6699" s="448" t="s">
        <v>4874</v>
      </c>
      <c r="C6699" s="449" t="s">
        <v>2672</v>
      </c>
      <c r="D6699" s="450">
        <v>14.64</v>
      </c>
      <c r="E6699" s="450">
        <v>0</v>
      </c>
      <c r="F6699" s="450" t="s">
        <v>12189</v>
      </c>
    </row>
    <row r="6700" spans="1:6" ht="45" customHeight="1">
      <c r="A6700" s="447">
        <v>73313</v>
      </c>
      <c r="B6700" s="448" t="s">
        <v>4875</v>
      </c>
      <c r="C6700" s="449" t="s">
        <v>2672</v>
      </c>
      <c r="D6700" s="450">
        <v>3.84</v>
      </c>
      <c r="E6700" s="450">
        <v>0</v>
      </c>
      <c r="F6700" s="450" t="s">
        <v>13478</v>
      </c>
    </row>
    <row r="6701" spans="1:6" ht="30" customHeight="1">
      <c r="A6701" s="447">
        <v>6879</v>
      </c>
      <c r="B6701" s="448" t="s">
        <v>2564</v>
      </c>
      <c r="C6701" s="449" t="s">
        <v>1077</v>
      </c>
      <c r="D6701" s="450">
        <v>109.85000000000001</v>
      </c>
      <c r="E6701" s="450">
        <v>13.8</v>
      </c>
      <c r="F6701" s="450" t="s">
        <v>15808</v>
      </c>
    </row>
    <row r="6702" spans="1:6" ht="30" customHeight="1">
      <c r="A6702" s="447">
        <v>6880</v>
      </c>
      <c r="B6702" s="448" t="s">
        <v>2592</v>
      </c>
      <c r="C6702" s="449" t="s">
        <v>703</v>
      </c>
      <c r="D6702" s="450">
        <v>32.659999999999997</v>
      </c>
      <c r="E6702" s="450">
        <v>13.8</v>
      </c>
      <c r="F6702" s="450" t="s">
        <v>15923</v>
      </c>
    </row>
    <row r="6703" spans="1:6" ht="30" customHeight="1">
      <c r="A6703" s="447">
        <v>89280</v>
      </c>
      <c r="B6703" s="448" t="s">
        <v>900</v>
      </c>
      <c r="C6703" s="449" t="s">
        <v>2672</v>
      </c>
      <c r="D6703" s="450">
        <v>17.29</v>
      </c>
      <c r="E6703" s="450">
        <v>0</v>
      </c>
      <c r="F6703" s="450" t="s">
        <v>13996</v>
      </c>
    </row>
    <row r="6704" spans="1:6" ht="30" customHeight="1">
      <c r="A6704" s="447">
        <v>89281</v>
      </c>
      <c r="B6704" s="448" t="s">
        <v>901</v>
      </c>
      <c r="C6704" s="449" t="s">
        <v>2672</v>
      </c>
      <c r="D6704" s="450">
        <v>4.54</v>
      </c>
      <c r="E6704" s="450">
        <v>0</v>
      </c>
      <c r="F6704" s="450" t="s">
        <v>11625</v>
      </c>
    </row>
    <row r="6705" spans="1:6" ht="45" customHeight="1">
      <c r="A6705" s="447">
        <v>89210</v>
      </c>
      <c r="B6705" s="448" t="s">
        <v>584</v>
      </c>
      <c r="C6705" s="449" t="s">
        <v>2672</v>
      </c>
      <c r="D6705" s="450">
        <v>14.08</v>
      </c>
      <c r="E6705" s="450">
        <v>0</v>
      </c>
      <c r="F6705" s="450" t="s">
        <v>12526</v>
      </c>
    </row>
    <row r="6706" spans="1:6" ht="45" customHeight="1">
      <c r="A6706" s="447">
        <v>89211</v>
      </c>
      <c r="B6706" s="448" t="s">
        <v>585</v>
      </c>
      <c r="C6706" s="449" t="s">
        <v>2672</v>
      </c>
      <c r="D6706" s="450">
        <v>3.69</v>
      </c>
      <c r="E6706" s="450">
        <v>0</v>
      </c>
      <c r="F6706" s="450" t="s">
        <v>15596</v>
      </c>
    </row>
    <row r="6707" spans="1:6" ht="30" customHeight="1">
      <c r="A6707" s="447">
        <v>95631</v>
      </c>
      <c r="B6707" s="448" t="s">
        <v>4888</v>
      </c>
      <c r="C6707" s="449" t="s">
        <v>1077</v>
      </c>
      <c r="D6707" s="450">
        <v>113.73</v>
      </c>
      <c r="E6707" s="450">
        <v>13.8</v>
      </c>
      <c r="F6707" s="450" t="s">
        <v>15873</v>
      </c>
    </row>
    <row r="6708" spans="1:6" ht="45" customHeight="1">
      <c r="A6708" s="447">
        <v>93244</v>
      </c>
      <c r="B6708" s="448" t="s">
        <v>5270</v>
      </c>
      <c r="C6708" s="449" t="s">
        <v>703</v>
      </c>
      <c r="D6708" s="450">
        <v>23.349999999999998</v>
      </c>
      <c r="E6708" s="450">
        <v>13.8</v>
      </c>
      <c r="F6708" s="450" t="s">
        <v>12882</v>
      </c>
    </row>
    <row r="6709" spans="1:6" ht="30" customHeight="1">
      <c r="A6709" s="447">
        <v>95632</v>
      </c>
      <c r="B6709" s="448" t="s">
        <v>5271</v>
      </c>
      <c r="C6709" s="449" t="s">
        <v>703</v>
      </c>
      <c r="D6709" s="450">
        <v>31.459999999999997</v>
      </c>
      <c r="E6709" s="450">
        <v>13.8</v>
      </c>
      <c r="F6709" s="450" t="s">
        <v>15970</v>
      </c>
    </row>
    <row r="6710" spans="1:6" ht="45" customHeight="1">
      <c r="A6710" s="447">
        <v>93238</v>
      </c>
      <c r="B6710" s="448" t="s">
        <v>5272</v>
      </c>
      <c r="C6710" s="449" t="s">
        <v>2672</v>
      </c>
      <c r="D6710" s="450">
        <v>1.1100000000000001</v>
      </c>
      <c r="E6710" s="450">
        <v>0</v>
      </c>
      <c r="F6710" s="450" t="s">
        <v>12077</v>
      </c>
    </row>
    <row r="6711" spans="1:6" ht="45" customHeight="1">
      <c r="A6711" s="447">
        <v>93239</v>
      </c>
      <c r="B6711" s="448" t="s">
        <v>5273</v>
      </c>
      <c r="C6711" s="449" t="s">
        <v>2672</v>
      </c>
      <c r="D6711" s="450">
        <v>5.05</v>
      </c>
      <c r="E6711" s="450">
        <v>0</v>
      </c>
      <c r="F6711" s="450" t="s">
        <v>13488</v>
      </c>
    </row>
    <row r="6712" spans="1:6" ht="45" customHeight="1">
      <c r="A6712" s="447">
        <v>93240</v>
      </c>
      <c r="B6712" s="448" t="s">
        <v>5274</v>
      </c>
      <c r="C6712" s="449" t="s">
        <v>2672</v>
      </c>
      <c r="D6712" s="450">
        <v>7.49</v>
      </c>
      <c r="E6712" s="450">
        <v>0</v>
      </c>
      <c r="F6712" s="450" t="s">
        <v>13416</v>
      </c>
    </row>
    <row r="6713" spans="1:6" ht="30" customHeight="1">
      <c r="A6713" s="447">
        <v>95627</v>
      </c>
      <c r="B6713" s="448" t="s">
        <v>5275</v>
      </c>
      <c r="C6713" s="449" t="s">
        <v>2672</v>
      </c>
      <c r="D6713" s="450">
        <v>21.06</v>
      </c>
      <c r="E6713" s="450">
        <v>0</v>
      </c>
      <c r="F6713" s="450" t="s">
        <v>12358</v>
      </c>
    </row>
    <row r="6714" spans="1:6" ht="30" customHeight="1">
      <c r="A6714" s="447">
        <v>95628</v>
      </c>
      <c r="B6714" s="448" t="s">
        <v>5276</v>
      </c>
      <c r="C6714" s="449" t="s">
        <v>2672</v>
      </c>
      <c r="D6714" s="450">
        <v>5.53</v>
      </c>
      <c r="E6714" s="450">
        <v>0</v>
      </c>
      <c r="F6714" s="450" t="s">
        <v>12701</v>
      </c>
    </row>
    <row r="6715" spans="1:6" ht="30" customHeight="1">
      <c r="A6715" s="447">
        <v>95629</v>
      </c>
      <c r="B6715" s="448" t="s">
        <v>5277</v>
      </c>
      <c r="C6715" s="449" t="s">
        <v>2672</v>
      </c>
      <c r="D6715" s="450">
        <v>26.36</v>
      </c>
      <c r="E6715" s="450">
        <v>0</v>
      </c>
      <c r="F6715" s="450" t="s">
        <v>13139</v>
      </c>
    </row>
    <row r="6716" spans="1:6" ht="30" customHeight="1">
      <c r="A6716" s="447">
        <v>95630</v>
      </c>
      <c r="B6716" s="448" t="s">
        <v>5278</v>
      </c>
      <c r="C6716" s="449" t="s">
        <v>2672</v>
      </c>
      <c r="D6716" s="450">
        <v>55.91</v>
      </c>
      <c r="E6716" s="450">
        <v>0</v>
      </c>
      <c r="F6716" s="450" t="s">
        <v>14735</v>
      </c>
    </row>
    <row r="6717" spans="1:6" ht="45" customHeight="1">
      <c r="A6717" s="447">
        <v>96457</v>
      </c>
      <c r="B6717" s="448" t="s">
        <v>16224</v>
      </c>
      <c r="C6717" s="449" t="s">
        <v>2672</v>
      </c>
      <c r="D6717" s="450">
        <v>49.18</v>
      </c>
      <c r="E6717" s="450">
        <v>0</v>
      </c>
      <c r="F6717" s="450" t="s">
        <v>16053</v>
      </c>
    </row>
    <row r="6718" spans="1:6" ht="30" customHeight="1">
      <c r="A6718" s="447">
        <v>96458</v>
      </c>
      <c r="B6718" s="448" t="s">
        <v>16225</v>
      </c>
      <c r="C6718" s="449" t="s">
        <v>2672</v>
      </c>
      <c r="D6718" s="450">
        <v>29.24</v>
      </c>
      <c r="E6718" s="450">
        <v>0</v>
      </c>
      <c r="F6718" s="450" t="s">
        <v>13399</v>
      </c>
    </row>
    <row r="6719" spans="1:6" ht="30" customHeight="1">
      <c r="A6719" s="447">
        <v>96459</v>
      </c>
      <c r="B6719" s="448" t="s">
        <v>16226</v>
      </c>
      <c r="C6719" s="449" t="s">
        <v>2672</v>
      </c>
      <c r="D6719" s="450">
        <v>6.13</v>
      </c>
      <c r="E6719" s="450">
        <v>0</v>
      </c>
      <c r="F6719" s="450" t="s">
        <v>15957</v>
      </c>
    </row>
    <row r="6720" spans="1:6" ht="30" customHeight="1">
      <c r="A6720" s="447">
        <v>96460</v>
      </c>
      <c r="B6720" s="448" t="s">
        <v>16227</v>
      </c>
      <c r="C6720" s="449" t="s">
        <v>2672</v>
      </c>
      <c r="D6720" s="450">
        <v>23.36</v>
      </c>
      <c r="E6720" s="450">
        <v>0</v>
      </c>
      <c r="F6720" s="450" t="s">
        <v>16228</v>
      </c>
    </row>
    <row r="6721" spans="1:6" ht="30" customHeight="1">
      <c r="A6721" s="447">
        <v>96463</v>
      </c>
      <c r="B6721" s="448" t="s">
        <v>15896</v>
      </c>
      <c r="C6721" s="449" t="s">
        <v>1077</v>
      </c>
      <c r="D6721" s="450">
        <v>112.78</v>
      </c>
      <c r="E6721" s="450">
        <v>13.8</v>
      </c>
      <c r="F6721" s="450" t="s">
        <v>15897</v>
      </c>
    </row>
    <row r="6722" spans="1:6" ht="30" customHeight="1">
      <c r="A6722" s="447">
        <v>96464</v>
      </c>
      <c r="B6722" s="448" t="s">
        <v>15992</v>
      </c>
      <c r="C6722" s="449" t="s">
        <v>703</v>
      </c>
      <c r="D6722" s="450">
        <v>34.36</v>
      </c>
      <c r="E6722" s="450">
        <v>13.8</v>
      </c>
      <c r="F6722" s="450" t="s">
        <v>15993</v>
      </c>
    </row>
    <row r="6723" spans="1:6" ht="30" customHeight="1">
      <c r="A6723" s="447">
        <v>95282</v>
      </c>
      <c r="B6723" s="448" t="s">
        <v>4876</v>
      </c>
      <c r="C6723" s="449" t="s">
        <v>1077</v>
      </c>
      <c r="D6723" s="450">
        <v>4.32</v>
      </c>
      <c r="E6723" s="450">
        <v>0</v>
      </c>
      <c r="F6723" s="450" t="s">
        <v>13956</v>
      </c>
    </row>
    <row r="6724" spans="1:6" ht="30" customHeight="1">
      <c r="A6724" s="447">
        <v>95283</v>
      </c>
      <c r="B6724" s="448" t="s">
        <v>4877</v>
      </c>
      <c r="C6724" s="449" t="s">
        <v>703</v>
      </c>
      <c r="D6724" s="450">
        <v>0.55000000000000004</v>
      </c>
      <c r="E6724" s="450">
        <v>0</v>
      </c>
      <c r="F6724" s="450" t="s">
        <v>11733</v>
      </c>
    </row>
    <row r="6725" spans="1:6" ht="30" customHeight="1">
      <c r="A6725" s="447">
        <v>95278</v>
      </c>
      <c r="B6725" s="448" t="s">
        <v>4878</v>
      </c>
      <c r="C6725" s="449" t="s">
        <v>2672</v>
      </c>
      <c r="D6725" s="450">
        <v>0.45</v>
      </c>
      <c r="E6725" s="450">
        <v>0</v>
      </c>
      <c r="F6725" s="450" t="s">
        <v>16056</v>
      </c>
    </row>
    <row r="6726" spans="1:6" ht="30" customHeight="1">
      <c r="A6726" s="447">
        <v>95279</v>
      </c>
      <c r="B6726" s="448" t="s">
        <v>4879</v>
      </c>
      <c r="C6726" s="449" t="s">
        <v>2672</v>
      </c>
      <c r="D6726" s="450">
        <v>0.1</v>
      </c>
      <c r="E6726" s="450">
        <v>0</v>
      </c>
      <c r="F6726" s="450" t="s">
        <v>14023</v>
      </c>
    </row>
    <row r="6727" spans="1:6" ht="30" customHeight="1">
      <c r="A6727" s="447">
        <v>95280</v>
      </c>
      <c r="B6727" s="448" t="s">
        <v>4880</v>
      </c>
      <c r="C6727" s="449" t="s">
        <v>2672</v>
      </c>
      <c r="D6727" s="450">
        <v>0.35</v>
      </c>
      <c r="E6727" s="450">
        <v>0</v>
      </c>
      <c r="F6727" s="450" t="s">
        <v>11312</v>
      </c>
    </row>
    <row r="6728" spans="1:6" ht="30" customHeight="1">
      <c r="A6728" s="447">
        <v>95281</v>
      </c>
      <c r="B6728" s="448" t="s">
        <v>4881</v>
      </c>
      <c r="C6728" s="449" t="s">
        <v>2672</v>
      </c>
      <c r="D6728" s="450">
        <v>3.42</v>
      </c>
      <c r="E6728" s="450">
        <v>0</v>
      </c>
      <c r="F6728" s="450" t="s">
        <v>11826</v>
      </c>
    </row>
    <row r="6729" spans="1:6" ht="30" customHeight="1">
      <c r="A6729" s="447">
        <v>95270</v>
      </c>
      <c r="B6729" s="448" t="s">
        <v>4882</v>
      </c>
      <c r="C6729" s="449" t="s">
        <v>1077</v>
      </c>
      <c r="D6729" s="450">
        <v>4.33</v>
      </c>
      <c r="E6729" s="450">
        <v>0</v>
      </c>
      <c r="F6729" s="450" t="s">
        <v>11839</v>
      </c>
    </row>
    <row r="6730" spans="1:6" ht="30" customHeight="1">
      <c r="A6730" s="447">
        <v>95271</v>
      </c>
      <c r="B6730" s="448" t="s">
        <v>4883</v>
      </c>
      <c r="C6730" s="449" t="s">
        <v>703</v>
      </c>
      <c r="D6730" s="450">
        <v>0.5</v>
      </c>
      <c r="E6730" s="450">
        <v>0</v>
      </c>
      <c r="F6730" s="450" t="s">
        <v>14809</v>
      </c>
    </row>
    <row r="6731" spans="1:6" ht="30" customHeight="1">
      <c r="A6731" s="447">
        <v>95266</v>
      </c>
      <c r="B6731" s="448" t="s">
        <v>4884</v>
      </c>
      <c r="C6731" s="449" t="s">
        <v>2672</v>
      </c>
      <c r="D6731" s="450">
        <v>0.42</v>
      </c>
      <c r="E6731" s="450">
        <v>0</v>
      </c>
      <c r="F6731" s="450" t="s">
        <v>11729</v>
      </c>
    </row>
    <row r="6732" spans="1:6" ht="30" customHeight="1">
      <c r="A6732" s="447">
        <v>95267</v>
      </c>
      <c r="B6732" s="448" t="s">
        <v>4885</v>
      </c>
      <c r="C6732" s="449" t="s">
        <v>2672</v>
      </c>
      <c r="D6732" s="450">
        <v>0.08</v>
      </c>
      <c r="E6732" s="450">
        <v>0</v>
      </c>
      <c r="F6732" s="450" t="s">
        <v>13132</v>
      </c>
    </row>
    <row r="6733" spans="1:6" ht="30" customHeight="1">
      <c r="A6733" s="447">
        <v>95268</v>
      </c>
      <c r="B6733" s="448" t="s">
        <v>4886</v>
      </c>
      <c r="C6733" s="449" t="s">
        <v>2672</v>
      </c>
      <c r="D6733" s="450">
        <v>0.41</v>
      </c>
      <c r="E6733" s="450">
        <v>0</v>
      </c>
      <c r="F6733" s="450" t="s">
        <v>16118</v>
      </c>
    </row>
    <row r="6734" spans="1:6" ht="30" customHeight="1">
      <c r="A6734" s="447">
        <v>95269</v>
      </c>
      <c r="B6734" s="448" t="s">
        <v>4887</v>
      </c>
      <c r="C6734" s="449" t="s">
        <v>2672</v>
      </c>
      <c r="D6734" s="450">
        <v>3.42</v>
      </c>
      <c r="E6734" s="450">
        <v>0</v>
      </c>
      <c r="F6734" s="450" t="s">
        <v>11826</v>
      </c>
    </row>
    <row r="6735" spans="1:6">
      <c r="A6735" s="442"/>
      <c r="B6735" s="446" t="s">
        <v>1889</v>
      </c>
      <c r="C6735" s="444"/>
      <c r="D6735" s="445" t="s">
        <v>2587</v>
      </c>
      <c r="E6735" s="445" t="s">
        <v>2587</v>
      </c>
      <c r="F6735" s="445"/>
    </row>
    <row r="6736" spans="1:6" ht="30" customHeight="1">
      <c r="A6736" s="447">
        <v>91277</v>
      </c>
      <c r="B6736" s="448" t="s">
        <v>700</v>
      </c>
      <c r="C6736" s="449" t="s">
        <v>1077</v>
      </c>
      <c r="D6736" s="450">
        <v>4.41</v>
      </c>
      <c r="E6736" s="450">
        <v>0</v>
      </c>
      <c r="F6736" s="450" t="s">
        <v>11326</v>
      </c>
    </row>
    <row r="6737" spans="1:6" ht="30" customHeight="1">
      <c r="A6737" s="447">
        <v>91278</v>
      </c>
      <c r="B6737" s="448" t="s">
        <v>1863</v>
      </c>
      <c r="C6737" s="449" t="s">
        <v>703</v>
      </c>
      <c r="D6737" s="450">
        <v>0.51</v>
      </c>
      <c r="E6737" s="450">
        <v>0</v>
      </c>
      <c r="F6737" s="450" t="s">
        <v>11597</v>
      </c>
    </row>
    <row r="6738" spans="1:6" ht="30" customHeight="1">
      <c r="A6738" s="447">
        <v>91273</v>
      </c>
      <c r="B6738" s="448" t="s">
        <v>2279</v>
      </c>
      <c r="C6738" s="449" t="s">
        <v>2672</v>
      </c>
      <c r="D6738" s="450">
        <v>0.41</v>
      </c>
      <c r="E6738" s="450">
        <v>0</v>
      </c>
      <c r="F6738" s="450" t="s">
        <v>16118</v>
      </c>
    </row>
    <row r="6739" spans="1:6" ht="30" customHeight="1">
      <c r="A6739" s="447">
        <v>91274</v>
      </c>
      <c r="B6739" s="448" t="s">
        <v>2280</v>
      </c>
      <c r="C6739" s="449" t="s">
        <v>2672</v>
      </c>
      <c r="D6739" s="450">
        <v>0.1</v>
      </c>
      <c r="E6739" s="450">
        <v>0</v>
      </c>
      <c r="F6739" s="450" t="s">
        <v>14023</v>
      </c>
    </row>
    <row r="6740" spans="1:6" ht="30" customHeight="1">
      <c r="A6740" s="447">
        <v>91275</v>
      </c>
      <c r="B6740" s="448" t="s">
        <v>1678</v>
      </c>
      <c r="C6740" s="449" t="s">
        <v>2672</v>
      </c>
      <c r="D6740" s="450">
        <v>0.52</v>
      </c>
      <c r="E6740" s="450">
        <v>0</v>
      </c>
      <c r="F6740" s="450" t="s">
        <v>13743</v>
      </c>
    </row>
    <row r="6741" spans="1:6" ht="30" customHeight="1">
      <c r="A6741" s="447">
        <v>91276</v>
      </c>
      <c r="B6741" s="448" t="s">
        <v>1679</v>
      </c>
      <c r="C6741" s="449" t="s">
        <v>2672</v>
      </c>
      <c r="D6741" s="450">
        <v>3.38</v>
      </c>
      <c r="E6741" s="450">
        <v>0</v>
      </c>
      <c r="F6741" s="450" t="s">
        <v>13108</v>
      </c>
    </row>
    <row r="6742" spans="1:6">
      <c r="A6742" s="442"/>
      <c r="B6742" s="446" t="s">
        <v>1224</v>
      </c>
      <c r="C6742" s="444"/>
      <c r="D6742" s="445" t="s">
        <v>2587</v>
      </c>
      <c r="E6742" s="445" t="s">
        <v>2587</v>
      </c>
      <c r="F6742" s="445"/>
    </row>
    <row r="6743" spans="1:6" ht="30" customHeight="1">
      <c r="A6743" s="447">
        <v>5658</v>
      </c>
      <c r="B6743" s="448" t="s">
        <v>1867</v>
      </c>
      <c r="C6743" s="449" t="s">
        <v>2672</v>
      </c>
      <c r="D6743" s="450">
        <v>1.18</v>
      </c>
      <c r="E6743" s="450">
        <v>0</v>
      </c>
      <c r="F6743" s="450" t="s">
        <v>13714</v>
      </c>
    </row>
    <row r="6744" spans="1:6" ht="30" customHeight="1">
      <c r="A6744" s="447">
        <v>5689</v>
      </c>
      <c r="B6744" s="448" t="s">
        <v>1081</v>
      </c>
      <c r="C6744" s="449" t="s">
        <v>1077</v>
      </c>
      <c r="D6744" s="450">
        <v>3.33</v>
      </c>
      <c r="E6744" s="450">
        <v>0</v>
      </c>
      <c r="F6744" s="450" t="s">
        <v>13597</v>
      </c>
    </row>
    <row r="6745" spans="1:6" ht="30" customHeight="1">
      <c r="A6745" s="447">
        <v>5690</v>
      </c>
      <c r="B6745" s="448" t="s">
        <v>707</v>
      </c>
      <c r="C6745" s="449" t="s">
        <v>703</v>
      </c>
      <c r="D6745" s="450">
        <v>2.15</v>
      </c>
      <c r="E6745" s="450">
        <v>0</v>
      </c>
      <c r="F6745" s="450" t="s">
        <v>11850</v>
      </c>
    </row>
    <row r="6746" spans="1:6" ht="30" customHeight="1">
      <c r="A6746" s="447">
        <v>5921</v>
      </c>
      <c r="B6746" s="448" t="s">
        <v>1504</v>
      </c>
      <c r="C6746" s="449" t="s">
        <v>1077</v>
      </c>
      <c r="D6746" s="450">
        <v>2.61</v>
      </c>
      <c r="E6746" s="450">
        <v>0</v>
      </c>
      <c r="F6746" s="450" t="s">
        <v>11763</v>
      </c>
    </row>
    <row r="6747" spans="1:6" ht="30" customHeight="1">
      <c r="A6747" s="447">
        <v>5923</v>
      </c>
      <c r="B6747" s="448" t="s">
        <v>1287</v>
      </c>
      <c r="C6747" s="449" t="s">
        <v>703</v>
      </c>
      <c r="D6747" s="450">
        <v>1.68</v>
      </c>
      <c r="E6747" s="450">
        <v>0</v>
      </c>
      <c r="F6747" s="450" t="s">
        <v>15915</v>
      </c>
    </row>
    <row r="6748" spans="1:6" ht="30" customHeight="1">
      <c r="A6748" s="447">
        <v>53840</v>
      </c>
      <c r="B6748" s="448" t="s">
        <v>1950</v>
      </c>
      <c r="C6748" s="449" t="s">
        <v>2672</v>
      </c>
      <c r="D6748" s="450">
        <v>1.33</v>
      </c>
      <c r="E6748" s="450">
        <v>0</v>
      </c>
      <c r="F6748" s="450" t="s">
        <v>11594</v>
      </c>
    </row>
    <row r="6749" spans="1:6" ht="30" customHeight="1">
      <c r="A6749" s="447">
        <v>53841</v>
      </c>
      <c r="B6749" s="448" t="s">
        <v>1951</v>
      </c>
      <c r="C6749" s="449" t="s">
        <v>2672</v>
      </c>
      <c r="D6749" s="450">
        <v>0.93</v>
      </c>
      <c r="E6749" s="450">
        <v>0</v>
      </c>
      <c r="F6749" s="450" t="s">
        <v>11294</v>
      </c>
    </row>
    <row r="6750" spans="1:6" ht="30" customHeight="1">
      <c r="A6750" s="447">
        <v>87026</v>
      </c>
      <c r="B6750" s="448" t="s">
        <v>863</v>
      </c>
      <c r="C6750" s="449" t="s">
        <v>2672</v>
      </c>
      <c r="D6750" s="450">
        <v>0.35</v>
      </c>
      <c r="E6750" s="450">
        <v>0</v>
      </c>
      <c r="F6750" s="450" t="s">
        <v>11312</v>
      </c>
    </row>
    <row r="6751" spans="1:6" ht="30" customHeight="1">
      <c r="A6751" s="447">
        <v>88855</v>
      </c>
      <c r="B6751" s="448" t="s">
        <v>1581</v>
      </c>
      <c r="C6751" s="449" t="s">
        <v>2672</v>
      </c>
      <c r="D6751" s="450">
        <v>1.7</v>
      </c>
      <c r="E6751" s="450">
        <v>0</v>
      </c>
      <c r="F6751" s="450" t="s">
        <v>11761</v>
      </c>
    </row>
    <row r="6752" spans="1:6" ht="30" customHeight="1">
      <c r="A6752" s="447">
        <v>88856</v>
      </c>
      <c r="B6752" s="448" t="s">
        <v>1582</v>
      </c>
      <c r="C6752" s="449" t="s">
        <v>2672</v>
      </c>
      <c r="D6752" s="450">
        <v>0.45</v>
      </c>
      <c r="E6752" s="450">
        <v>0</v>
      </c>
      <c r="F6752" s="450" t="s">
        <v>16056</v>
      </c>
    </row>
    <row r="6753" spans="1:6">
      <c r="A6753" s="442"/>
      <c r="B6753" s="446" t="s">
        <v>1225</v>
      </c>
      <c r="C6753" s="444"/>
      <c r="D6753" s="445" t="s">
        <v>2587</v>
      </c>
      <c r="E6753" s="445" t="s">
        <v>2587</v>
      </c>
      <c r="F6753" s="445"/>
    </row>
    <row r="6754" spans="1:6" ht="30" customHeight="1">
      <c r="A6754" s="447">
        <v>5779</v>
      </c>
      <c r="B6754" s="448" t="s">
        <v>5279</v>
      </c>
      <c r="C6754" s="449" t="s">
        <v>2672</v>
      </c>
      <c r="D6754" s="450">
        <v>47.58</v>
      </c>
      <c r="E6754" s="450">
        <v>0</v>
      </c>
      <c r="F6754" s="450" t="s">
        <v>13672</v>
      </c>
    </row>
    <row r="6755" spans="1:6" ht="30" customHeight="1">
      <c r="A6755" s="447">
        <v>5932</v>
      </c>
      <c r="B6755" s="448" t="s">
        <v>5280</v>
      </c>
      <c r="C6755" s="449" t="s">
        <v>1077</v>
      </c>
      <c r="D6755" s="450">
        <v>148.08999999999997</v>
      </c>
      <c r="E6755" s="450">
        <v>18.8</v>
      </c>
      <c r="F6755" s="450" t="s">
        <v>15804</v>
      </c>
    </row>
    <row r="6756" spans="1:6" ht="30" customHeight="1">
      <c r="A6756" s="447">
        <v>5934</v>
      </c>
      <c r="B6756" s="448" t="s">
        <v>5281</v>
      </c>
      <c r="C6756" s="449" t="s">
        <v>703</v>
      </c>
      <c r="D6756" s="450">
        <v>44.599999999999994</v>
      </c>
      <c r="E6756" s="450">
        <v>18.8</v>
      </c>
      <c r="F6756" s="450" t="s">
        <v>15917</v>
      </c>
    </row>
    <row r="6757" spans="1:6" ht="30" customHeight="1">
      <c r="A6757" s="447">
        <v>53849</v>
      </c>
      <c r="B6757" s="448" t="s">
        <v>4895</v>
      </c>
      <c r="C6757" s="449" t="s">
        <v>2672</v>
      </c>
      <c r="D6757" s="450">
        <v>55.91</v>
      </c>
      <c r="E6757" s="450">
        <v>0</v>
      </c>
      <c r="F6757" s="450" t="s">
        <v>14735</v>
      </c>
    </row>
    <row r="6758" spans="1:6" ht="30" customHeight="1">
      <c r="A6758" s="447">
        <v>89228</v>
      </c>
      <c r="B6758" s="448" t="s">
        <v>4896</v>
      </c>
      <c r="C6758" s="449" t="s">
        <v>2672</v>
      </c>
      <c r="D6758" s="450">
        <v>29.6</v>
      </c>
      <c r="E6758" s="450">
        <v>0</v>
      </c>
      <c r="F6758" s="450" t="s">
        <v>16071</v>
      </c>
    </row>
    <row r="6759" spans="1:6" ht="30" customHeight="1">
      <c r="A6759" s="447">
        <v>89229</v>
      </c>
      <c r="B6759" s="448" t="s">
        <v>4897</v>
      </c>
      <c r="C6759" s="449" t="s">
        <v>2672</v>
      </c>
      <c r="D6759" s="450">
        <v>10.130000000000001</v>
      </c>
      <c r="E6759" s="450">
        <v>0</v>
      </c>
      <c r="F6759" s="450" t="s">
        <v>14292</v>
      </c>
    </row>
    <row r="6760" spans="1:6">
      <c r="A6760" s="442"/>
      <c r="B6760" s="446" t="s">
        <v>1142</v>
      </c>
      <c r="C6760" s="444"/>
      <c r="D6760" s="445" t="s">
        <v>2587</v>
      </c>
      <c r="E6760" s="445" t="s">
        <v>2587</v>
      </c>
      <c r="F6760" s="445"/>
    </row>
    <row r="6761" spans="1:6" ht="30" customHeight="1">
      <c r="A6761" s="447">
        <v>89234</v>
      </c>
      <c r="B6761" s="448" t="s">
        <v>1065</v>
      </c>
      <c r="C6761" s="449" t="s">
        <v>1077</v>
      </c>
      <c r="D6761" s="450">
        <v>321.52</v>
      </c>
      <c r="E6761" s="450">
        <v>15.82</v>
      </c>
      <c r="F6761" s="450" t="s">
        <v>15824</v>
      </c>
    </row>
    <row r="6762" spans="1:6" ht="30" customHeight="1">
      <c r="A6762" s="447">
        <v>89242</v>
      </c>
      <c r="B6762" s="448" t="s">
        <v>1066</v>
      </c>
      <c r="C6762" s="449" t="s">
        <v>1077</v>
      </c>
      <c r="D6762" s="450">
        <v>773.28</v>
      </c>
      <c r="E6762" s="450">
        <v>15.82</v>
      </c>
      <c r="F6762" s="450" t="s">
        <v>15825</v>
      </c>
    </row>
    <row r="6763" spans="1:6" ht="30" customHeight="1">
      <c r="A6763" s="447">
        <v>89235</v>
      </c>
      <c r="B6763" s="448" t="s">
        <v>928</v>
      </c>
      <c r="C6763" s="449" t="s">
        <v>703</v>
      </c>
      <c r="D6763" s="450">
        <v>99.139999999999986</v>
      </c>
      <c r="E6763" s="450">
        <v>15.82</v>
      </c>
      <c r="F6763" s="450" t="s">
        <v>15933</v>
      </c>
    </row>
    <row r="6764" spans="1:6" ht="30" customHeight="1">
      <c r="A6764" s="447">
        <v>89243</v>
      </c>
      <c r="B6764" s="448" t="s">
        <v>929</v>
      </c>
      <c r="C6764" s="449" t="s">
        <v>703</v>
      </c>
      <c r="D6764" s="450">
        <v>225.1</v>
      </c>
      <c r="E6764" s="450">
        <v>15.82</v>
      </c>
      <c r="F6764" s="450" t="s">
        <v>15934</v>
      </c>
    </row>
    <row r="6765" spans="1:6">
      <c r="A6765" s="442"/>
      <c r="B6765" s="446" t="s">
        <v>1887</v>
      </c>
      <c r="C6765" s="444"/>
      <c r="D6765" s="445" t="s">
        <v>2587</v>
      </c>
      <c r="E6765" s="445" t="s">
        <v>2587</v>
      </c>
      <c r="F6765" s="445"/>
    </row>
    <row r="6766" spans="1:6" ht="30" customHeight="1">
      <c r="A6766" s="447">
        <v>89250</v>
      </c>
      <c r="B6766" s="448" t="s">
        <v>1067</v>
      </c>
      <c r="C6766" s="449" t="s">
        <v>1077</v>
      </c>
      <c r="D6766" s="450">
        <v>647.55999999999995</v>
      </c>
      <c r="E6766" s="450">
        <v>15.82</v>
      </c>
      <c r="F6766" s="450" t="s">
        <v>15826</v>
      </c>
    </row>
    <row r="6767" spans="1:6" ht="30" customHeight="1">
      <c r="A6767" s="447">
        <v>89251</v>
      </c>
      <c r="B6767" s="448" t="s">
        <v>930</v>
      </c>
      <c r="C6767" s="449" t="s">
        <v>703</v>
      </c>
      <c r="D6767" s="450">
        <v>196.23000000000002</v>
      </c>
      <c r="E6767" s="450">
        <v>15.82</v>
      </c>
      <c r="F6767" s="450" t="s">
        <v>15935</v>
      </c>
    </row>
    <row r="6768" spans="1:6" ht="30" customHeight="1">
      <c r="A6768" s="447">
        <v>89246</v>
      </c>
      <c r="B6768" s="448" t="s">
        <v>604</v>
      </c>
      <c r="C6768" s="449" t="s">
        <v>2672</v>
      </c>
      <c r="D6768" s="450">
        <v>147.22999999999999</v>
      </c>
      <c r="E6768" s="450">
        <v>0</v>
      </c>
      <c r="F6768" s="450" t="s">
        <v>16080</v>
      </c>
    </row>
    <row r="6769" spans="1:6" ht="30" customHeight="1">
      <c r="A6769" s="447">
        <v>89247</v>
      </c>
      <c r="B6769" s="448" t="s">
        <v>605</v>
      </c>
      <c r="C6769" s="449" t="s">
        <v>2672</v>
      </c>
      <c r="D6769" s="450">
        <v>44.13</v>
      </c>
      <c r="E6769" s="450">
        <v>0</v>
      </c>
      <c r="F6769" s="450" t="s">
        <v>16081</v>
      </c>
    </row>
    <row r="6770" spans="1:6" ht="30" customHeight="1">
      <c r="A6770" s="447">
        <v>89248</v>
      </c>
      <c r="B6770" s="448" t="s">
        <v>606</v>
      </c>
      <c r="C6770" s="449" t="s">
        <v>2672</v>
      </c>
      <c r="D6770" s="450">
        <v>262.62</v>
      </c>
      <c r="E6770" s="450">
        <v>0</v>
      </c>
      <c r="F6770" s="450" t="s">
        <v>16082</v>
      </c>
    </row>
    <row r="6771" spans="1:6" ht="30" customHeight="1">
      <c r="A6771" s="447">
        <v>89249</v>
      </c>
      <c r="B6771" s="448" t="s">
        <v>607</v>
      </c>
      <c r="C6771" s="449" t="s">
        <v>2672</v>
      </c>
      <c r="D6771" s="450">
        <v>188.71</v>
      </c>
      <c r="E6771" s="450">
        <v>0</v>
      </c>
      <c r="F6771" s="450" t="s">
        <v>16083</v>
      </c>
    </row>
    <row r="6772" spans="1:6">
      <c r="A6772" s="442"/>
      <c r="B6772" s="446" t="s">
        <v>4898</v>
      </c>
      <c r="C6772" s="444"/>
      <c r="D6772" s="445" t="s">
        <v>2587</v>
      </c>
      <c r="E6772" s="445" t="s">
        <v>2587</v>
      </c>
      <c r="F6772" s="445"/>
    </row>
    <row r="6773" spans="1:6" ht="15" customHeight="1">
      <c r="A6773" s="447">
        <v>92118</v>
      </c>
      <c r="B6773" s="448" t="s">
        <v>4899</v>
      </c>
      <c r="C6773" s="449" t="s">
        <v>1077</v>
      </c>
      <c r="D6773" s="450">
        <v>0.15</v>
      </c>
      <c r="E6773" s="450">
        <v>0</v>
      </c>
      <c r="F6773" s="450" t="s">
        <v>14025</v>
      </c>
    </row>
    <row r="6774" spans="1:6" ht="15" customHeight="1">
      <c r="A6774" s="447">
        <v>92119</v>
      </c>
      <c r="B6774" s="448" t="s">
        <v>4900</v>
      </c>
      <c r="C6774" s="449" t="s">
        <v>703</v>
      </c>
      <c r="D6774" s="450">
        <v>7.0000000000000007E-2</v>
      </c>
      <c r="E6774" s="450">
        <v>0</v>
      </c>
      <c r="F6774" s="450" t="s">
        <v>14024</v>
      </c>
    </row>
    <row r="6775" spans="1:6" ht="15" customHeight="1">
      <c r="A6775" s="447">
        <v>92114</v>
      </c>
      <c r="B6775" s="448" t="s">
        <v>4901</v>
      </c>
      <c r="C6775" s="449" t="s">
        <v>2672</v>
      </c>
      <c r="D6775" s="450">
        <v>0.06</v>
      </c>
      <c r="E6775" s="450">
        <v>0</v>
      </c>
      <c r="F6775" s="450" t="s">
        <v>11822</v>
      </c>
    </row>
    <row r="6776" spans="1:6" ht="15" customHeight="1">
      <c r="A6776" s="447">
        <v>92115</v>
      </c>
      <c r="B6776" s="448" t="s">
        <v>4902</v>
      </c>
      <c r="C6776" s="449" t="s">
        <v>2672</v>
      </c>
      <c r="D6776" s="450">
        <v>0.01</v>
      </c>
      <c r="E6776" s="450">
        <v>0</v>
      </c>
      <c r="F6776" s="450" t="s">
        <v>16132</v>
      </c>
    </row>
    <row r="6777" spans="1:6" ht="15" customHeight="1">
      <c r="A6777" s="447">
        <v>92116</v>
      </c>
      <c r="B6777" s="448" t="s">
        <v>4903</v>
      </c>
      <c r="C6777" s="449" t="s">
        <v>2672</v>
      </c>
      <c r="D6777" s="450">
        <v>0.08</v>
      </c>
      <c r="E6777" s="450">
        <v>0</v>
      </c>
      <c r="F6777" s="450" t="s">
        <v>13132</v>
      </c>
    </row>
    <row r="6778" spans="1:6">
      <c r="A6778" s="442"/>
      <c r="B6778" s="446" t="s">
        <v>2910</v>
      </c>
      <c r="C6778" s="444"/>
      <c r="D6778" s="445" t="s">
        <v>2587</v>
      </c>
      <c r="E6778" s="445" t="s">
        <v>2587</v>
      </c>
      <c r="F6778" s="445"/>
    </row>
    <row r="6779" spans="1:6" ht="30" customHeight="1">
      <c r="A6779" s="447">
        <v>5835</v>
      </c>
      <c r="B6779" s="448" t="s">
        <v>1084</v>
      </c>
      <c r="C6779" s="449" t="s">
        <v>1077</v>
      </c>
      <c r="D6779" s="450">
        <v>205.22</v>
      </c>
      <c r="E6779" s="450">
        <v>15.82</v>
      </c>
      <c r="F6779" s="450" t="s">
        <v>15791</v>
      </c>
    </row>
    <row r="6780" spans="1:6" ht="30" customHeight="1">
      <c r="A6780" s="447">
        <v>5837</v>
      </c>
      <c r="B6780" s="448" t="s">
        <v>1274</v>
      </c>
      <c r="C6780" s="449" t="s">
        <v>703</v>
      </c>
      <c r="D6780" s="450">
        <v>74.680000000000007</v>
      </c>
      <c r="E6780" s="450">
        <v>15.82</v>
      </c>
      <c r="F6780" s="450" t="s">
        <v>15905</v>
      </c>
    </row>
    <row r="6781" spans="1:6" ht="30" customHeight="1">
      <c r="A6781" s="447">
        <v>5710</v>
      </c>
      <c r="B6781" s="448" t="s">
        <v>1875</v>
      </c>
      <c r="C6781" s="449" t="s">
        <v>2672</v>
      </c>
      <c r="D6781" s="450">
        <v>83.59</v>
      </c>
      <c r="E6781" s="450">
        <v>0</v>
      </c>
      <c r="F6781" s="450" t="s">
        <v>16003</v>
      </c>
    </row>
    <row r="6782" spans="1:6" ht="30" customHeight="1">
      <c r="A6782" s="447">
        <v>5711</v>
      </c>
      <c r="B6782" s="448" t="s">
        <v>1692</v>
      </c>
      <c r="C6782" s="449" t="s">
        <v>2672</v>
      </c>
      <c r="D6782" s="450">
        <v>46.95</v>
      </c>
      <c r="E6782" s="450">
        <v>0</v>
      </c>
      <c r="F6782" s="450" t="s">
        <v>15928</v>
      </c>
    </row>
    <row r="6783" spans="1:6" ht="30" customHeight="1">
      <c r="A6783" s="447">
        <v>89257</v>
      </c>
      <c r="B6783" s="448" t="s">
        <v>1068</v>
      </c>
      <c r="C6783" s="449" t="s">
        <v>1077</v>
      </c>
      <c r="D6783" s="450">
        <v>175.29000000000002</v>
      </c>
      <c r="E6783" s="450">
        <v>15.82</v>
      </c>
      <c r="F6783" s="450" t="s">
        <v>15827</v>
      </c>
    </row>
    <row r="6784" spans="1:6" ht="30" customHeight="1">
      <c r="A6784" s="447">
        <v>89258</v>
      </c>
      <c r="B6784" s="448" t="s">
        <v>931</v>
      </c>
      <c r="C6784" s="449" t="s">
        <v>703</v>
      </c>
      <c r="D6784" s="450">
        <v>62.07</v>
      </c>
      <c r="E6784" s="450">
        <v>15.82</v>
      </c>
      <c r="F6784" s="450" t="s">
        <v>15936</v>
      </c>
    </row>
    <row r="6785" spans="1:6" ht="30" customHeight="1">
      <c r="A6785" s="447">
        <v>89240</v>
      </c>
      <c r="B6785" s="448" t="s">
        <v>602</v>
      </c>
      <c r="C6785" s="449" t="s">
        <v>2672</v>
      </c>
      <c r="D6785" s="450">
        <v>52</v>
      </c>
      <c r="E6785" s="450">
        <v>0</v>
      </c>
      <c r="F6785" s="450" t="s">
        <v>16078</v>
      </c>
    </row>
    <row r="6786" spans="1:6" ht="30" customHeight="1">
      <c r="A6786" s="447">
        <v>89241</v>
      </c>
      <c r="B6786" s="448" t="s">
        <v>603</v>
      </c>
      <c r="C6786" s="449" t="s">
        <v>2672</v>
      </c>
      <c r="D6786" s="450">
        <v>17.809999999999999</v>
      </c>
      <c r="E6786" s="450">
        <v>0</v>
      </c>
      <c r="F6786" s="450" t="s">
        <v>16079</v>
      </c>
    </row>
    <row r="6787" spans="1:6" ht="30" customHeight="1">
      <c r="A6787" s="447">
        <v>89253</v>
      </c>
      <c r="B6787" s="448" t="s">
        <v>608</v>
      </c>
      <c r="C6787" s="449" t="s">
        <v>2672</v>
      </c>
      <c r="D6787" s="450">
        <v>42.61</v>
      </c>
      <c r="E6787" s="450">
        <v>0</v>
      </c>
      <c r="F6787" s="450" t="s">
        <v>16084</v>
      </c>
    </row>
    <row r="6788" spans="1:6" ht="30" customHeight="1">
      <c r="A6788" s="447">
        <v>89254</v>
      </c>
      <c r="B6788" s="448" t="s">
        <v>609</v>
      </c>
      <c r="C6788" s="449" t="s">
        <v>2672</v>
      </c>
      <c r="D6788" s="450">
        <v>14.59</v>
      </c>
      <c r="E6788" s="450">
        <v>0</v>
      </c>
      <c r="F6788" s="450" t="s">
        <v>11444</v>
      </c>
    </row>
    <row r="6789" spans="1:6" ht="30" customHeight="1">
      <c r="A6789" s="447">
        <v>89255</v>
      </c>
      <c r="B6789" s="448" t="s">
        <v>890</v>
      </c>
      <c r="C6789" s="449" t="s">
        <v>2672</v>
      </c>
      <c r="D6789" s="450">
        <v>68.5</v>
      </c>
      <c r="E6789" s="450">
        <v>0</v>
      </c>
      <c r="F6789" s="450" t="s">
        <v>12086</v>
      </c>
    </row>
    <row r="6790" spans="1:6" ht="30" customHeight="1">
      <c r="A6790" s="447">
        <v>89256</v>
      </c>
      <c r="B6790" s="448" t="s">
        <v>891</v>
      </c>
      <c r="C6790" s="449" t="s">
        <v>2672</v>
      </c>
      <c r="D6790" s="450">
        <v>44.72</v>
      </c>
      <c r="E6790" s="450">
        <v>0</v>
      </c>
      <c r="F6790" s="450" t="s">
        <v>11872</v>
      </c>
    </row>
    <row r="6791" spans="1:6">
      <c r="A6791" s="442"/>
      <c r="B6791" s="446" t="s">
        <v>2904</v>
      </c>
      <c r="C6791" s="444"/>
      <c r="D6791" s="445" t="s">
        <v>2587</v>
      </c>
      <c r="E6791" s="445" t="s">
        <v>2587</v>
      </c>
      <c r="F6791" s="445"/>
    </row>
    <row r="6792" spans="1:6" ht="30" customHeight="1">
      <c r="A6792" s="447">
        <v>93433</v>
      </c>
      <c r="B6792" s="448" t="s">
        <v>4904</v>
      </c>
      <c r="C6792" s="449" t="s">
        <v>1077</v>
      </c>
      <c r="D6792" s="450">
        <v>1813.3500000000001</v>
      </c>
      <c r="E6792" s="450">
        <v>59.35</v>
      </c>
      <c r="F6792" s="450" t="s">
        <v>15864</v>
      </c>
    </row>
    <row r="6793" spans="1:6" ht="30" customHeight="1">
      <c r="A6793" s="447">
        <v>93434</v>
      </c>
      <c r="B6793" s="448" t="s">
        <v>4905</v>
      </c>
      <c r="C6793" s="449" t="s">
        <v>703</v>
      </c>
      <c r="D6793" s="450">
        <v>112.07</v>
      </c>
      <c r="E6793" s="450">
        <v>59.35</v>
      </c>
      <c r="F6793" s="450" t="s">
        <v>14808</v>
      </c>
    </row>
    <row r="6794" spans="1:6" ht="30" customHeight="1">
      <c r="A6794" s="447">
        <v>93429</v>
      </c>
      <c r="B6794" s="448" t="s">
        <v>4906</v>
      </c>
      <c r="C6794" s="449" t="s">
        <v>2672</v>
      </c>
      <c r="D6794" s="450">
        <v>64</v>
      </c>
      <c r="E6794" s="450">
        <v>0</v>
      </c>
      <c r="F6794" s="450" t="s">
        <v>16158</v>
      </c>
    </row>
    <row r="6795" spans="1:6" ht="30" customHeight="1">
      <c r="A6795" s="447">
        <v>93430</v>
      </c>
      <c r="B6795" s="448" t="s">
        <v>4907</v>
      </c>
      <c r="C6795" s="449" t="s">
        <v>2672</v>
      </c>
      <c r="D6795" s="450">
        <v>21.92</v>
      </c>
      <c r="E6795" s="450">
        <v>0</v>
      </c>
      <c r="F6795" s="450" t="s">
        <v>15950</v>
      </c>
    </row>
    <row r="6796" spans="1:6" ht="30" customHeight="1">
      <c r="A6796" s="447">
        <v>93431</v>
      </c>
      <c r="B6796" s="448" t="s">
        <v>4908</v>
      </c>
      <c r="C6796" s="449" t="s">
        <v>2672</v>
      </c>
      <c r="D6796" s="450">
        <v>102.88</v>
      </c>
      <c r="E6796" s="450">
        <v>0</v>
      </c>
      <c r="F6796" s="450" t="s">
        <v>16159</v>
      </c>
    </row>
    <row r="6797" spans="1:6" ht="30" customHeight="1">
      <c r="A6797" s="447">
        <v>93432</v>
      </c>
      <c r="B6797" s="448" t="s">
        <v>4909</v>
      </c>
      <c r="C6797" s="449" t="s">
        <v>2672</v>
      </c>
      <c r="D6797" s="450">
        <v>1598.4</v>
      </c>
      <c r="E6797" s="450">
        <v>0</v>
      </c>
      <c r="F6797" s="450" t="s">
        <v>16160</v>
      </c>
    </row>
    <row r="6798" spans="1:6" ht="15" customHeight="1">
      <c r="A6798" s="447">
        <v>72962</v>
      </c>
      <c r="B6798" s="448" t="s">
        <v>320</v>
      </c>
      <c r="C6798" s="449" t="s">
        <v>2571</v>
      </c>
      <c r="D6798" s="450">
        <v>275.42</v>
      </c>
      <c r="E6798" s="450">
        <v>2.06</v>
      </c>
      <c r="F6798" s="450" t="s">
        <v>20231</v>
      </c>
    </row>
    <row r="6799" spans="1:6" ht="15" customHeight="1">
      <c r="A6799" s="447">
        <v>72963</v>
      </c>
      <c r="B6799" s="448" t="s">
        <v>321</v>
      </c>
      <c r="C6799" s="449" t="s">
        <v>2571</v>
      </c>
      <c r="D6799" s="450">
        <v>229.17</v>
      </c>
      <c r="E6799" s="450">
        <v>2.06</v>
      </c>
      <c r="F6799" s="450" t="s">
        <v>20232</v>
      </c>
    </row>
    <row r="6800" spans="1:6" ht="15" customHeight="1">
      <c r="A6800" s="447">
        <v>5882</v>
      </c>
      <c r="B6800" s="448" t="s">
        <v>1499</v>
      </c>
      <c r="C6800" s="449" t="s">
        <v>1077</v>
      </c>
      <c r="D6800" s="450">
        <v>67.52</v>
      </c>
      <c r="E6800" s="450">
        <v>11.44</v>
      </c>
      <c r="F6800" s="450" t="s">
        <v>13629</v>
      </c>
    </row>
    <row r="6801" spans="1:6" ht="15" customHeight="1">
      <c r="A6801" s="447">
        <v>5884</v>
      </c>
      <c r="B6801" s="448" t="s">
        <v>1282</v>
      </c>
      <c r="C6801" s="449" t="s">
        <v>703</v>
      </c>
      <c r="D6801" s="450">
        <v>25.68</v>
      </c>
      <c r="E6801" s="450">
        <v>11.44</v>
      </c>
      <c r="F6801" s="450" t="s">
        <v>15911</v>
      </c>
    </row>
    <row r="6802" spans="1:6" ht="15" customHeight="1">
      <c r="A6802" s="447">
        <v>5741</v>
      </c>
      <c r="B6802" s="448" t="s">
        <v>2379</v>
      </c>
      <c r="C6802" s="449" t="s">
        <v>2672</v>
      </c>
      <c r="D6802" s="450">
        <v>27.29</v>
      </c>
      <c r="E6802" s="450">
        <v>0</v>
      </c>
      <c r="F6802" s="450" t="s">
        <v>15526</v>
      </c>
    </row>
    <row r="6803" spans="1:6" ht="15" customHeight="1">
      <c r="A6803" s="447">
        <v>5742</v>
      </c>
      <c r="B6803" s="448" t="s">
        <v>2380</v>
      </c>
      <c r="C6803" s="449" t="s">
        <v>2672</v>
      </c>
      <c r="D6803" s="450">
        <v>14.55</v>
      </c>
      <c r="E6803" s="450">
        <v>0</v>
      </c>
      <c r="F6803" s="450" t="s">
        <v>13777</v>
      </c>
    </row>
    <row r="6804" spans="1:6" ht="45" customHeight="1">
      <c r="A6804" s="447">
        <v>88847</v>
      </c>
      <c r="B6804" s="448" t="s">
        <v>1977</v>
      </c>
      <c r="C6804" s="449" t="s">
        <v>2672</v>
      </c>
      <c r="D6804" s="450">
        <v>14.55</v>
      </c>
      <c r="E6804" s="450">
        <v>0</v>
      </c>
      <c r="F6804" s="450" t="s">
        <v>13777</v>
      </c>
    </row>
    <row r="6805" spans="1:6" ht="45" customHeight="1">
      <c r="A6805" s="447">
        <v>88848</v>
      </c>
      <c r="B6805" s="448" t="s">
        <v>1578</v>
      </c>
      <c r="C6805" s="449" t="s">
        <v>2672</v>
      </c>
      <c r="D6805" s="450">
        <v>5.81</v>
      </c>
      <c r="E6805" s="450">
        <v>0</v>
      </c>
      <c r="F6805" s="450" t="s">
        <v>12502</v>
      </c>
    </row>
    <row r="6806" spans="1:6" ht="30" customHeight="1">
      <c r="A6806" s="447">
        <v>93439</v>
      </c>
      <c r="B6806" s="448" t="s">
        <v>4910</v>
      </c>
      <c r="C6806" s="449" t="s">
        <v>1077</v>
      </c>
      <c r="D6806" s="450">
        <v>53.160000000000004</v>
      </c>
      <c r="E6806" s="450">
        <v>59.35</v>
      </c>
      <c r="F6806" s="450" t="s">
        <v>15865</v>
      </c>
    </row>
    <row r="6807" spans="1:6" ht="30" customHeight="1">
      <c r="A6807" s="447">
        <v>93440</v>
      </c>
      <c r="B6807" s="448" t="s">
        <v>4911</v>
      </c>
      <c r="C6807" s="449" t="s">
        <v>703</v>
      </c>
      <c r="D6807" s="450">
        <v>30.990000000000002</v>
      </c>
      <c r="E6807" s="450">
        <v>59.35</v>
      </c>
      <c r="F6807" s="450" t="s">
        <v>15964</v>
      </c>
    </row>
    <row r="6808" spans="1:6" ht="30" customHeight="1">
      <c r="A6808" s="447">
        <v>93435</v>
      </c>
      <c r="B6808" s="448" t="s">
        <v>4912</v>
      </c>
      <c r="C6808" s="449" t="s">
        <v>2672</v>
      </c>
      <c r="D6808" s="450">
        <v>3.46</v>
      </c>
      <c r="E6808" s="450">
        <v>0</v>
      </c>
      <c r="F6808" s="450" t="s">
        <v>12619</v>
      </c>
    </row>
    <row r="6809" spans="1:6" ht="30" customHeight="1">
      <c r="A6809" s="447">
        <v>93436</v>
      </c>
      <c r="B6809" s="448" t="s">
        <v>4913</v>
      </c>
      <c r="C6809" s="449" t="s">
        <v>2672</v>
      </c>
      <c r="D6809" s="450">
        <v>1.38</v>
      </c>
      <c r="E6809" s="450">
        <v>0</v>
      </c>
      <c r="F6809" s="450" t="s">
        <v>11902</v>
      </c>
    </row>
    <row r="6810" spans="1:6" ht="30" customHeight="1">
      <c r="A6810" s="447">
        <v>93437</v>
      </c>
      <c r="B6810" s="448" t="s">
        <v>4914</v>
      </c>
      <c r="C6810" s="449" t="s">
        <v>2672</v>
      </c>
      <c r="D6810" s="450">
        <v>6.49</v>
      </c>
      <c r="E6810" s="450">
        <v>0</v>
      </c>
      <c r="F6810" s="450" t="s">
        <v>16161</v>
      </c>
    </row>
    <row r="6811" spans="1:6" ht="30" customHeight="1">
      <c r="A6811" s="447">
        <v>93438</v>
      </c>
      <c r="B6811" s="448" t="s">
        <v>4915</v>
      </c>
      <c r="C6811" s="449" t="s">
        <v>2672</v>
      </c>
      <c r="D6811" s="450">
        <v>15.68</v>
      </c>
      <c r="E6811" s="450">
        <v>0</v>
      </c>
      <c r="F6811" s="450" t="s">
        <v>13853</v>
      </c>
    </row>
    <row r="6812" spans="1:6" ht="30" customHeight="1">
      <c r="A6812" s="447">
        <v>95367</v>
      </c>
      <c r="B6812" s="448" t="s">
        <v>4916</v>
      </c>
      <c r="C6812" s="449" t="s">
        <v>2672</v>
      </c>
      <c r="D6812" s="450">
        <v>0</v>
      </c>
      <c r="E6812" s="450">
        <v>0.09</v>
      </c>
      <c r="F6812" s="450" t="s">
        <v>11823</v>
      </c>
    </row>
    <row r="6813" spans="1:6" ht="30" customHeight="1">
      <c r="A6813" s="447">
        <v>5703</v>
      </c>
      <c r="B6813" s="448" t="s">
        <v>4917</v>
      </c>
      <c r="C6813" s="449" t="s">
        <v>2672</v>
      </c>
      <c r="D6813" s="450">
        <v>18.079999999999998</v>
      </c>
      <c r="E6813" s="450">
        <v>0</v>
      </c>
      <c r="F6813" s="450" t="s">
        <v>16001</v>
      </c>
    </row>
    <row r="6814" spans="1:6" ht="30" customHeight="1">
      <c r="A6814" s="447">
        <v>95116</v>
      </c>
      <c r="B6814" s="448" t="s">
        <v>4918</v>
      </c>
      <c r="C6814" s="449" t="s">
        <v>2672</v>
      </c>
      <c r="D6814" s="450">
        <v>31.99</v>
      </c>
      <c r="E6814" s="450">
        <v>0</v>
      </c>
      <c r="F6814" s="450" t="s">
        <v>15492</v>
      </c>
    </row>
    <row r="6815" spans="1:6" ht="30" customHeight="1">
      <c r="A6815" s="447">
        <v>95117</v>
      </c>
      <c r="B6815" s="448" t="s">
        <v>4919</v>
      </c>
      <c r="C6815" s="449" t="s">
        <v>2672</v>
      </c>
      <c r="D6815" s="450">
        <v>9.59</v>
      </c>
      <c r="E6815" s="450">
        <v>0</v>
      </c>
      <c r="F6815" s="450" t="s">
        <v>13174</v>
      </c>
    </row>
    <row r="6816" spans="1:6" ht="30" customHeight="1">
      <c r="A6816" s="447">
        <v>5707</v>
      </c>
      <c r="B6816" s="448" t="s">
        <v>4920</v>
      </c>
      <c r="C6816" s="449" t="s">
        <v>2672</v>
      </c>
      <c r="D6816" s="450">
        <v>41.26</v>
      </c>
      <c r="E6816" s="450">
        <v>0</v>
      </c>
      <c r="F6816" s="450" t="s">
        <v>16002</v>
      </c>
    </row>
    <row r="6817" spans="1:6" ht="30" customHeight="1">
      <c r="A6817" s="447">
        <v>5823</v>
      </c>
      <c r="B6817" s="448" t="s">
        <v>4921</v>
      </c>
      <c r="C6817" s="449" t="s">
        <v>1077</v>
      </c>
      <c r="D6817" s="450">
        <v>120.81</v>
      </c>
      <c r="E6817" s="450">
        <v>59.35</v>
      </c>
      <c r="F6817" s="450" t="s">
        <v>15789</v>
      </c>
    </row>
    <row r="6818" spans="1:6" ht="30" customHeight="1">
      <c r="A6818" s="447">
        <v>5829</v>
      </c>
      <c r="B6818" s="448" t="s">
        <v>4922</v>
      </c>
      <c r="C6818" s="449" t="s">
        <v>703</v>
      </c>
      <c r="D6818" s="450">
        <v>67.72999999999999</v>
      </c>
      <c r="E6818" s="450">
        <v>59.35</v>
      </c>
      <c r="F6818" s="450" t="s">
        <v>15904</v>
      </c>
    </row>
    <row r="6819" spans="1:6" ht="30" customHeight="1">
      <c r="A6819" s="447">
        <v>53794</v>
      </c>
      <c r="B6819" s="448" t="s">
        <v>4923</v>
      </c>
      <c r="C6819" s="449" t="s">
        <v>2672</v>
      </c>
      <c r="D6819" s="450">
        <v>35</v>
      </c>
      <c r="E6819" s="450">
        <v>0</v>
      </c>
      <c r="F6819" s="450" t="s">
        <v>13538</v>
      </c>
    </row>
    <row r="6820" spans="1:6" ht="30" customHeight="1">
      <c r="A6820" s="447">
        <v>95121</v>
      </c>
      <c r="B6820" s="448" t="s">
        <v>4924</v>
      </c>
      <c r="C6820" s="449" t="s">
        <v>1077</v>
      </c>
      <c r="D6820" s="450">
        <v>160.17000000000002</v>
      </c>
      <c r="E6820" s="450">
        <v>59.35</v>
      </c>
      <c r="F6820" s="450" t="s">
        <v>15866</v>
      </c>
    </row>
    <row r="6821" spans="1:6" ht="30" customHeight="1">
      <c r="A6821" s="447">
        <v>95122</v>
      </c>
      <c r="B6821" s="448" t="s">
        <v>5677</v>
      </c>
      <c r="C6821" s="449" t="s">
        <v>703</v>
      </c>
      <c r="D6821" s="450">
        <v>70.460000000000008</v>
      </c>
      <c r="E6821" s="450">
        <v>59.35</v>
      </c>
      <c r="F6821" s="450" t="s">
        <v>15965</v>
      </c>
    </row>
    <row r="6822" spans="1:6" ht="30" customHeight="1">
      <c r="A6822" s="447">
        <v>95118</v>
      </c>
      <c r="B6822" s="448" t="s">
        <v>5678</v>
      </c>
      <c r="C6822" s="449" t="s">
        <v>2672</v>
      </c>
      <c r="D6822" s="450">
        <v>33.01</v>
      </c>
      <c r="E6822" s="450">
        <v>0</v>
      </c>
      <c r="F6822" s="450" t="s">
        <v>16162</v>
      </c>
    </row>
    <row r="6823" spans="1:6" ht="30" customHeight="1">
      <c r="A6823" s="447">
        <v>95119</v>
      </c>
      <c r="B6823" s="448" t="s">
        <v>5679</v>
      </c>
      <c r="C6823" s="449" t="s">
        <v>2672</v>
      </c>
      <c r="D6823" s="450">
        <v>11.3</v>
      </c>
      <c r="E6823" s="450">
        <v>0</v>
      </c>
      <c r="F6823" s="450" t="s">
        <v>16163</v>
      </c>
    </row>
    <row r="6824" spans="1:6" ht="30" customHeight="1">
      <c r="A6824" s="447">
        <v>95120</v>
      </c>
      <c r="B6824" s="448" t="s">
        <v>5680</v>
      </c>
      <c r="C6824" s="449" t="s">
        <v>2672</v>
      </c>
      <c r="D6824" s="450">
        <v>48.45</v>
      </c>
      <c r="E6824" s="450">
        <v>0</v>
      </c>
      <c r="F6824" s="450" t="s">
        <v>16164</v>
      </c>
    </row>
    <row r="6825" spans="1:6">
      <c r="A6825" s="442"/>
      <c r="B6825" s="446" t="s">
        <v>1888</v>
      </c>
      <c r="C6825" s="444"/>
      <c r="D6825" s="445" t="s">
        <v>2587</v>
      </c>
      <c r="E6825" s="445" t="s">
        <v>2587</v>
      </c>
      <c r="F6825" s="445"/>
    </row>
    <row r="6826" spans="1:6" ht="30" customHeight="1">
      <c r="A6826" s="447">
        <v>90625</v>
      </c>
      <c r="B6826" s="448" t="s">
        <v>684</v>
      </c>
      <c r="C6826" s="449" t="s">
        <v>1077</v>
      </c>
      <c r="D6826" s="450">
        <v>6.5</v>
      </c>
      <c r="E6826" s="450">
        <v>0</v>
      </c>
      <c r="F6826" s="450" t="s">
        <v>11471</v>
      </c>
    </row>
    <row r="6827" spans="1:6" ht="30" customHeight="1">
      <c r="A6827" s="447">
        <v>90631</v>
      </c>
      <c r="B6827" s="448" t="s">
        <v>685</v>
      </c>
      <c r="C6827" s="449" t="s">
        <v>1077</v>
      </c>
      <c r="D6827" s="450">
        <v>76.11</v>
      </c>
      <c r="E6827" s="450">
        <v>16.28</v>
      </c>
      <c r="F6827" s="450" t="s">
        <v>15833</v>
      </c>
    </row>
    <row r="6828" spans="1:6" ht="45" customHeight="1">
      <c r="A6828" s="447">
        <v>90674</v>
      </c>
      <c r="B6828" s="448" t="s">
        <v>692</v>
      </c>
      <c r="C6828" s="449" t="s">
        <v>1077</v>
      </c>
      <c r="D6828" s="450">
        <v>407.49</v>
      </c>
      <c r="E6828" s="450">
        <v>16.28</v>
      </c>
      <c r="F6828" s="450" t="s">
        <v>15837</v>
      </c>
    </row>
    <row r="6829" spans="1:6" ht="45" customHeight="1">
      <c r="A6829" s="447">
        <v>90680</v>
      </c>
      <c r="B6829" s="448" t="s">
        <v>693</v>
      </c>
      <c r="C6829" s="449" t="s">
        <v>1077</v>
      </c>
      <c r="D6829" s="450">
        <v>216.22</v>
      </c>
      <c r="E6829" s="450">
        <v>16.28</v>
      </c>
      <c r="F6829" s="450" t="s">
        <v>15838</v>
      </c>
    </row>
    <row r="6830" spans="1:6" ht="30" customHeight="1">
      <c r="A6830" s="447">
        <v>90626</v>
      </c>
      <c r="B6830" s="448" t="s">
        <v>936</v>
      </c>
      <c r="C6830" s="449" t="s">
        <v>703</v>
      </c>
      <c r="D6830" s="450">
        <v>2.04</v>
      </c>
      <c r="E6830" s="450">
        <v>0</v>
      </c>
      <c r="F6830" s="450" t="s">
        <v>15938</v>
      </c>
    </row>
    <row r="6831" spans="1:6" ht="30" customHeight="1">
      <c r="A6831" s="447">
        <v>90632</v>
      </c>
      <c r="B6831" s="448" t="s">
        <v>937</v>
      </c>
      <c r="C6831" s="449" t="s">
        <v>703</v>
      </c>
      <c r="D6831" s="450">
        <v>35.81</v>
      </c>
      <c r="E6831" s="450">
        <v>16.28</v>
      </c>
      <c r="F6831" s="450" t="s">
        <v>15939</v>
      </c>
    </row>
    <row r="6832" spans="1:6" ht="45" customHeight="1">
      <c r="A6832" s="447">
        <v>90675</v>
      </c>
      <c r="B6832" s="448" t="s">
        <v>1856</v>
      </c>
      <c r="C6832" s="449" t="s">
        <v>703</v>
      </c>
      <c r="D6832" s="450">
        <v>146.88999999999999</v>
      </c>
      <c r="E6832" s="450">
        <v>16.28</v>
      </c>
      <c r="F6832" s="450" t="s">
        <v>15942</v>
      </c>
    </row>
    <row r="6833" spans="1:6" ht="45" customHeight="1">
      <c r="A6833" s="447">
        <v>90681</v>
      </c>
      <c r="B6833" s="448" t="s">
        <v>1857</v>
      </c>
      <c r="C6833" s="449" t="s">
        <v>703</v>
      </c>
      <c r="D6833" s="450">
        <v>81.819999999999993</v>
      </c>
      <c r="E6833" s="450">
        <v>16.28</v>
      </c>
      <c r="F6833" s="450" t="s">
        <v>15943</v>
      </c>
    </row>
    <row r="6834" spans="1:6" ht="30" customHeight="1">
      <c r="A6834" s="447">
        <v>90621</v>
      </c>
      <c r="B6834" s="448" t="s">
        <v>632</v>
      </c>
      <c r="C6834" s="449" t="s">
        <v>2672</v>
      </c>
      <c r="D6834" s="450">
        <v>1.67</v>
      </c>
      <c r="E6834" s="450">
        <v>0</v>
      </c>
      <c r="F6834" s="450" t="s">
        <v>11748</v>
      </c>
    </row>
    <row r="6835" spans="1:6" ht="30" customHeight="1">
      <c r="A6835" s="447">
        <v>90622</v>
      </c>
      <c r="B6835" s="448" t="s">
        <v>633</v>
      </c>
      <c r="C6835" s="449" t="s">
        <v>2672</v>
      </c>
      <c r="D6835" s="450">
        <v>0.37</v>
      </c>
      <c r="E6835" s="450">
        <v>0</v>
      </c>
      <c r="F6835" s="450" t="s">
        <v>11598</v>
      </c>
    </row>
    <row r="6836" spans="1:6" ht="30" customHeight="1">
      <c r="A6836" s="447">
        <v>90623</v>
      </c>
      <c r="B6836" s="448" t="s">
        <v>634</v>
      </c>
      <c r="C6836" s="449" t="s">
        <v>2672</v>
      </c>
      <c r="D6836" s="450">
        <v>2.09</v>
      </c>
      <c r="E6836" s="450">
        <v>0</v>
      </c>
      <c r="F6836" s="450" t="s">
        <v>13072</v>
      </c>
    </row>
    <row r="6837" spans="1:6" ht="30" customHeight="1">
      <c r="A6837" s="447">
        <v>90624</v>
      </c>
      <c r="B6837" s="448" t="s">
        <v>635</v>
      </c>
      <c r="C6837" s="449" t="s">
        <v>2672</v>
      </c>
      <c r="D6837" s="450">
        <v>2.37</v>
      </c>
      <c r="E6837" s="450">
        <v>0</v>
      </c>
      <c r="F6837" s="450" t="s">
        <v>16040</v>
      </c>
    </row>
    <row r="6838" spans="1:6" ht="30" customHeight="1">
      <c r="A6838" s="447">
        <v>90627</v>
      </c>
      <c r="B6838" s="448" t="s">
        <v>636</v>
      </c>
      <c r="C6838" s="449" t="s">
        <v>2672</v>
      </c>
      <c r="D6838" s="450">
        <v>24.51</v>
      </c>
      <c r="E6838" s="450">
        <v>0</v>
      </c>
      <c r="F6838" s="450" t="s">
        <v>16097</v>
      </c>
    </row>
    <row r="6839" spans="1:6" ht="30" customHeight="1">
      <c r="A6839" s="447">
        <v>90628</v>
      </c>
      <c r="B6839" s="448" t="s">
        <v>637</v>
      </c>
      <c r="C6839" s="449" t="s">
        <v>2672</v>
      </c>
      <c r="D6839" s="450">
        <v>6.43</v>
      </c>
      <c r="E6839" s="450">
        <v>0</v>
      </c>
      <c r="F6839" s="450" t="s">
        <v>12461</v>
      </c>
    </row>
    <row r="6840" spans="1:6" ht="30" customHeight="1">
      <c r="A6840" s="447">
        <v>90629</v>
      </c>
      <c r="B6840" s="448" t="s">
        <v>638</v>
      </c>
      <c r="C6840" s="449" t="s">
        <v>2672</v>
      </c>
      <c r="D6840" s="450">
        <v>30.67</v>
      </c>
      <c r="E6840" s="450">
        <v>0</v>
      </c>
      <c r="F6840" s="450" t="s">
        <v>12982</v>
      </c>
    </row>
    <row r="6841" spans="1:6" ht="30" customHeight="1">
      <c r="A6841" s="447">
        <v>90630</v>
      </c>
      <c r="B6841" s="448" t="s">
        <v>639</v>
      </c>
      <c r="C6841" s="449" t="s">
        <v>2672</v>
      </c>
      <c r="D6841" s="450">
        <v>9.6300000000000008</v>
      </c>
      <c r="E6841" s="450">
        <v>0</v>
      </c>
      <c r="F6841" s="450" t="s">
        <v>13417</v>
      </c>
    </row>
    <row r="6842" spans="1:6" ht="45" customHeight="1">
      <c r="A6842" s="447">
        <v>90670</v>
      </c>
      <c r="B6842" s="448" t="s">
        <v>742</v>
      </c>
      <c r="C6842" s="449" t="s">
        <v>2672</v>
      </c>
      <c r="D6842" s="450">
        <v>112.48</v>
      </c>
      <c r="E6842" s="450">
        <v>0</v>
      </c>
      <c r="F6842" s="450" t="s">
        <v>16098</v>
      </c>
    </row>
    <row r="6843" spans="1:6" ht="45" customHeight="1">
      <c r="A6843" s="447">
        <v>90671</v>
      </c>
      <c r="B6843" s="448" t="s">
        <v>743</v>
      </c>
      <c r="C6843" s="449" t="s">
        <v>2672</v>
      </c>
      <c r="D6843" s="450">
        <v>29.54</v>
      </c>
      <c r="E6843" s="450">
        <v>0</v>
      </c>
      <c r="F6843" s="450" t="s">
        <v>16099</v>
      </c>
    </row>
    <row r="6844" spans="1:6" ht="45" customHeight="1">
      <c r="A6844" s="447">
        <v>90672</v>
      </c>
      <c r="B6844" s="448" t="s">
        <v>744</v>
      </c>
      <c r="C6844" s="449" t="s">
        <v>2672</v>
      </c>
      <c r="D6844" s="450">
        <v>140.76</v>
      </c>
      <c r="E6844" s="450">
        <v>0</v>
      </c>
      <c r="F6844" s="450" t="s">
        <v>16100</v>
      </c>
    </row>
    <row r="6845" spans="1:6" ht="60" customHeight="1">
      <c r="A6845" s="447">
        <v>90673</v>
      </c>
      <c r="B6845" s="448" t="s">
        <v>745</v>
      </c>
      <c r="C6845" s="449" t="s">
        <v>2672</v>
      </c>
      <c r="D6845" s="450">
        <v>119.84</v>
      </c>
      <c r="E6845" s="450">
        <v>0</v>
      </c>
      <c r="F6845" s="450" t="s">
        <v>16101</v>
      </c>
    </row>
    <row r="6846" spans="1:6" ht="45" customHeight="1">
      <c r="A6846" s="447">
        <v>90676</v>
      </c>
      <c r="B6846" s="448" t="s">
        <v>746</v>
      </c>
      <c r="C6846" s="449" t="s">
        <v>2672</v>
      </c>
      <c r="D6846" s="450">
        <v>58.44</v>
      </c>
      <c r="E6846" s="450">
        <v>0</v>
      </c>
      <c r="F6846" s="450" t="s">
        <v>16102</v>
      </c>
    </row>
    <row r="6847" spans="1:6" ht="45" customHeight="1">
      <c r="A6847" s="447">
        <v>90677</v>
      </c>
      <c r="B6847" s="448" t="s">
        <v>747</v>
      </c>
      <c r="C6847" s="449" t="s">
        <v>2672</v>
      </c>
      <c r="D6847" s="450">
        <v>15.34</v>
      </c>
      <c r="E6847" s="450">
        <v>0</v>
      </c>
      <c r="F6847" s="450" t="s">
        <v>15041</v>
      </c>
    </row>
    <row r="6848" spans="1:6" ht="45" customHeight="1">
      <c r="A6848" s="447">
        <v>90678</v>
      </c>
      <c r="B6848" s="448" t="s">
        <v>748</v>
      </c>
      <c r="C6848" s="449" t="s">
        <v>2672</v>
      </c>
      <c r="D6848" s="450">
        <v>73.13</v>
      </c>
      <c r="E6848" s="450">
        <v>0</v>
      </c>
      <c r="F6848" s="450" t="s">
        <v>16103</v>
      </c>
    </row>
    <row r="6849" spans="1:6" ht="60" customHeight="1">
      <c r="A6849" s="447">
        <v>90679</v>
      </c>
      <c r="B6849" s="448" t="s">
        <v>749</v>
      </c>
      <c r="C6849" s="449" t="s">
        <v>2672</v>
      </c>
      <c r="D6849" s="450">
        <v>61.27</v>
      </c>
      <c r="E6849" s="450">
        <v>0</v>
      </c>
      <c r="F6849" s="450" t="s">
        <v>16104</v>
      </c>
    </row>
    <row r="6850" spans="1:6" ht="60" customHeight="1">
      <c r="A6850" s="447">
        <v>91021</v>
      </c>
      <c r="B6850" s="448" t="s">
        <v>5681</v>
      </c>
      <c r="C6850" s="449" t="s">
        <v>2672</v>
      </c>
      <c r="D6850" s="450">
        <v>3.17</v>
      </c>
      <c r="E6850" s="450">
        <v>0</v>
      </c>
      <c r="F6850" s="450" t="s">
        <v>13645</v>
      </c>
    </row>
    <row r="6851" spans="1:6" ht="45" customHeight="1">
      <c r="A6851" s="447">
        <v>93224</v>
      </c>
      <c r="B6851" s="448" t="s">
        <v>5682</v>
      </c>
      <c r="C6851" s="449" t="s">
        <v>1077</v>
      </c>
      <c r="D6851" s="450">
        <v>601.1</v>
      </c>
      <c r="E6851" s="450">
        <v>16.28</v>
      </c>
      <c r="F6851" s="450" t="s">
        <v>15856</v>
      </c>
    </row>
    <row r="6852" spans="1:6" ht="30" customHeight="1">
      <c r="A6852" s="447">
        <v>95620</v>
      </c>
      <c r="B6852" s="448" t="s">
        <v>5683</v>
      </c>
      <c r="C6852" s="449" t="s">
        <v>1077</v>
      </c>
      <c r="D6852" s="450">
        <v>7.1199999999999992</v>
      </c>
      <c r="E6852" s="450">
        <v>13.06</v>
      </c>
      <c r="F6852" s="450" t="s">
        <v>12808</v>
      </c>
    </row>
    <row r="6853" spans="1:6" ht="30" customHeight="1">
      <c r="A6853" s="447">
        <v>95702</v>
      </c>
      <c r="B6853" s="448" t="s">
        <v>5684</v>
      </c>
      <c r="C6853" s="449" t="s">
        <v>1077</v>
      </c>
      <c r="D6853" s="450">
        <v>16.399999999999999</v>
      </c>
      <c r="E6853" s="450">
        <v>16.28</v>
      </c>
      <c r="F6853" s="450" t="s">
        <v>15874</v>
      </c>
    </row>
    <row r="6854" spans="1:6" ht="30" customHeight="1">
      <c r="A6854" s="447">
        <v>95708</v>
      </c>
      <c r="B6854" s="448" t="s">
        <v>5685</v>
      </c>
      <c r="C6854" s="449" t="s">
        <v>1077</v>
      </c>
      <c r="D6854" s="450">
        <v>90.42</v>
      </c>
      <c r="E6854" s="450">
        <v>16.28</v>
      </c>
      <c r="F6854" s="450" t="s">
        <v>15875</v>
      </c>
    </row>
    <row r="6855" spans="1:6" ht="45" customHeight="1">
      <c r="A6855" s="447">
        <v>93225</v>
      </c>
      <c r="B6855" s="448" t="s">
        <v>5686</v>
      </c>
      <c r="C6855" s="449" t="s">
        <v>703</v>
      </c>
      <c r="D6855" s="450">
        <v>225.71</v>
      </c>
      <c r="E6855" s="450">
        <v>16.28</v>
      </c>
      <c r="F6855" s="450" t="s">
        <v>15958</v>
      </c>
    </row>
    <row r="6856" spans="1:6" ht="30" customHeight="1">
      <c r="A6856" s="447">
        <v>95621</v>
      </c>
      <c r="B6856" s="448" t="s">
        <v>5687</v>
      </c>
      <c r="C6856" s="449" t="s">
        <v>703</v>
      </c>
      <c r="D6856" s="450">
        <v>5.9799999999999986</v>
      </c>
      <c r="E6856" s="450">
        <v>13.06</v>
      </c>
      <c r="F6856" s="450" t="s">
        <v>15969</v>
      </c>
    </row>
    <row r="6857" spans="1:6" ht="30" customHeight="1">
      <c r="A6857" s="447">
        <v>95703</v>
      </c>
      <c r="B6857" s="448" t="s">
        <v>5688</v>
      </c>
      <c r="C6857" s="449" t="s">
        <v>703</v>
      </c>
      <c r="D6857" s="450">
        <v>9.3999999999999986</v>
      </c>
      <c r="E6857" s="450">
        <v>16.28</v>
      </c>
      <c r="F6857" s="450" t="s">
        <v>15971</v>
      </c>
    </row>
    <row r="6858" spans="1:6" ht="30" customHeight="1">
      <c r="A6858" s="447">
        <v>95709</v>
      </c>
      <c r="B6858" s="448" t="s">
        <v>5689</v>
      </c>
      <c r="C6858" s="449" t="s">
        <v>703</v>
      </c>
      <c r="D6858" s="450">
        <v>34.53</v>
      </c>
      <c r="E6858" s="450">
        <v>16.28</v>
      </c>
      <c r="F6858" s="450" t="s">
        <v>15972</v>
      </c>
    </row>
    <row r="6859" spans="1:6" ht="45" customHeight="1">
      <c r="A6859" s="447">
        <v>93220</v>
      </c>
      <c r="B6859" s="448" t="s">
        <v>5690</v>
      </c>
      <c r="C6859" s="449" t="s">
        <v>2672</v>
      </c>
      <c r="D6859" s="450">
        <v>174.9</v>
      </c>
      <c r="E6859" s="450">
        <v>0</v>
      </c>
      <c r="F6859" s="450" t="s">
        <v>16143</v>
      </c>
    </row>
    <row r="6860" spans="1:6" ht="45" customHeight="1">
      <c r="A6860" s="447">
        <v>93221</v>
      </c>
      <c r="B6860" s="448" t="s">
        <v>5691</v>
      </c>
      <c r="C6860" s="449" t="s">
        <v>2672</v>
      </c>
      <c r="D6860" s="450">
        <v>45.94</v>
      </c>
      <c r="E6860" s="450">
        <v>0</v>
      </c>
      <c r="F6860" s="450" t="s">
        <v>16144</v>
      </c>
    </row>
    <row r="6861" spans="1:6" ht="45" customHeight="1">
      <c r="A6861" s="447">
        <v>93222</v>
      </c>
      <c r="B6861" s="448" t="s">
        <v>5692</v>
      </c>
      <c r="C6861" s="449" t="s">
        <v>2672</v>
      </c>
      <c r="D6861" s="450">
        <v>218.88</v>
      </c>
      <c r="E6861" s="450">
        <v>0</v>
      </c>
      <c r="F6861" s="450" t="s">
        <v>16145</v>
      </c>
    </row>
    <row r="6862" spans="1:6" ht="60" customHeight="1">
      <c r="A6862" s="447">
        <v>93223</v>
      </c>
      <c r="B6862" s="448" t="s">
        <v>4950</v>
      </c>
      <c r="C6862" s="449" t="s">
        <v>2672</v>
      </c>
      <c r="D6862" s="450">
        <v>156.51</v>
      </c>
      <c r="E6862" s="450">
        <v>0</v>
      </c>
      <c r="F6862" s="450" t="s">
        <v>16146</v>
      </c>
    </row>
    <row r="6863" spans="1:6" ht="30" customHeight="1">
      <c r="A6863" s="447">
        <v>95617</v>
      </c>
      <c r="B6863" s="448" t="s">
        <v>4951</v>
      </c>
      <c r="C6863" s="449" t="s">
        <v>2672</v>
      </c>
      <c r="D6863" s="450">
        <v>0.91</v>
      </c>
      <c r="E6863" s="450">
        <v>0</v>
      </c>
      <c r="F6863" s="450" t="s">
        <v>13030</v>
      </c>
    </row>
    <row r="6864" spans="1:6" ht="30" customHeight="1">
      <c r="A6864" s="447">
        <v>95618</v>
      </c>
      <c r="B6864" s="448" t="s">
        <v>4952</v>
      </c>
      <c r="C6864" s="449" t="s">
        <v>2672</v>
      </c>
      <c r="D6864" s="450">
        <v>0.2</v>
      </c>
      <c r="E6864" s="450">
        <v>0</v>
      </c>
      <c r="F6864" s="450" t="s">
        <v>14037</v>
      </c>
    </row>
    <row r="6865" spans="1:6" ht="30" customHeight="1">
      <c r="A6865" s="447">
        <v>95619</v>
      </c>
      <c r="B6865" s="448" t="s">
        <v>4953</v>
      </c>
      <c r="C6865" s="449" t="s">
        <v>2672</v>
      </c>
      <c r="D6865" s="450">
        <v>1.1399999999999999</v>
      </c>
      <c r="E6865" s="450">
        <v>0</v>
      </c>
      <c r="F6865" s="450" t="s">
        <v>13686</v>
      </c>
    </row>
    <row r="6866" spans="1:6" ht="30" customHeight="1">
      <c r="A6866" s="447">
        <v>95698</v>
      </c>
      <c r="B6866" s="448" t="s">
        <v>4954</v>
      </c>
      <c r="C6866" s="449" t="s">
        <v>2672</v>
      </c>
      <c r="D6866" s="450">
        <v>3.7</v>
      </c>
      <c r="E6866" s="450">
        <v>0</v>
      </c>
      <c r="F6866" s="450" t="s">
        <v>16172</v>
      </c>
    </row>
    <row r="6867" spans="1:6" ht="30" customHeight="1">
      <c r="A6867" s="447">
        <v>95699</v>
      </c>
      <c r="B6867" s="448" t="s">
        <v>4955</v>
      </c>
      <c r="C6867" s="449" t="s">
        <v>2672</v>
      </c>
      <c r="D6867" s="450">
        <v>0.83</v>
      </c>
      <c r="E6867" s="450">
        <v>0</v>
      </c>
      <c r="F6867" s="450" t="s">
        <v>11299</v>
      </c>
    </row>
    <row r="6868" spans="1:6" ht="30" customHeight="1">
      <c r="A6868" s="447">
        <v>95700</v>
      </c>
      <c r="B6868" s="448" t="s">
        <v>4956</v>
      </c>
      <c r="C6868" s="449" t="s">
        <v>2672</v>
      </c>
      <c r="D6868" s="450">
        <v>4.63</v>
      </c>
      <c r="E6868" s="450">
        <v>0</v>
      </c>
      <c r="F6868" s="450" t="s">
        <v>12366</v>
      </c>
    </row>
    <row r="6869" spans="1:6" ht="30" customHeight="1">
      <c r="A6869" s="447">
        <v>95701</v>
      </c>
      <c r="B6869" s="448" t="s">
        <v>4957</v>
      </c>
      <c r="C6869" s="449" t="s">
        <v>2672</v>
      </c>
      <c r="D6869" s="450">
        <v>2.37</v>
      </c>
      <c r="E6869" s="450">
        <v>0</v>
      </c>
      <c r="F6869" s="450" t="s">
        <v>16040</v>
      </c>
    </row>
    <row r="6870" spans="1:6" ht="30" customHeight="1">
      <c r="A6870" s="447">
        <v>95704</v>
      </c>
      <c r="B6870" s="448" t="s">
        <v>4958</v>
      </c>
      <c r="C6870" s="449" t="s">
        <v>2672</v>
      </c>
      <c r="D6870" s="450">
        <v>23.49</v>
      </c>
      <c r="E6870" s="450">
        <v>0</v>
      </c>
      <c r="F6870" s="450" t="s">
        <v>16173</v>
      </c>
    </row>
    <row r="6871" spans="1:6" ht="30" customHeight="1">
      <c r="A6871" s="447">
        <v>95705</v>
      </c>
      <c r="B6871" s="448" t="s">
        <v>4959</v>
      </c>
      <c r="C6871" s="449" t="s">
        <v>2672</v>
      </c>
      <c r="D6871" s="450">
        <v>6.17</v>
      </c>
      <c r="E6871" s="450">
        <v>0</v>
      </c>
      <c r="F6871" s="450" t="s">
        <v>16174</v>
      </c>
    </row>
    <row r="6872" spans="1:6" ht="30" customHeight="1">
      <c r="A6872" s="447">
        <v>95706</v>
      </c>
      <c r="B6872" s="448" t="s">
        <v>4960</v>
      </c>
      <c r="C6872" s="449" t="s">
        <v>2672</v>
      </c>
      <c r="D6872" s="450">
        <v>29.39</v>
      </c>
      <c r="E6872" s="450">
        <v>0</v>
      </c>
      <c r="F6872" s="450" t="s">
        <v>16175</v>
      </c>
    </row>
    <row r="6873" spans="1:6" ht="30" customHeight="1">
      <c r="A6873" s="447">
        <v>95707</v>
      </c>
      <c r="B6873" s="448" t="s">
        <v>4961</v>
      </c>
      <c r="C6873" s="449" t="s">
        <v>2672</v>
      </c>
      <c r="D6873" s="450">
        <v>26.5</v>
      </c>
      <c r="E6873" s="450">
        <v>0</v>
      </c>
      <c r="F6873" s="450" t="s">
        <v>16176</v>
      </c>
    </row>
    <row r="6874" spans="1:6" ht="30" customHeight="1">
      <c r="A6874" s="447">
        <v>96298</v>
      </c>
      <c r="B6874" s="448" t="s">
        <v>16215</v>
      </c>
      <c r="C6874" s="449" t="s">
        <v>2672</v>
      </c>
      <c r="D6874" s="450">
        <v>36.67</v>
      </c>
      <c r="E6874" s="450">
        <v>0</v>
      </c>
      <c r="F6874" s="450" t="s">
        <v>15901</v>
      </c>
    </row>
    <row r="6875" spans="1:6" ht="30" customHeight="1">
      <c r="A6875" s="447">
        <v>96299</v>
      </c>
      <c r="B6875" s="448" t="s">
        <v>16216</v>
      </c>
      <c r="C6875" s="449" t="s">
        <v>2672</v>
      </c>
      <c r="D6875" s="450">
        <v>9.6300000000000008</v>
      </c>
      <c r="E6875" s="450">
        <v>0</v>
      </c>
      <c r="F6875" s="450" t="s">
        <v>13417</v>
      </c>
    </row>
    <row r="6876" spans="1:6" ht="30" customHeight="1">
      <c r="A6876" s="447">
        <v>96300</v>
      </c>
      <c r="B6876" s="448" t="s">
        <v>16217</v>
      </c>
      <c r="C6876" s="449" t="s">
        <v>2672</v>
      </c>
      <c r="D6876" s="450">
        <v>45.89</v>
      </c>
      <c r="E6876" s="450">
        <v>0</v>
      </c>
      <c r="F6876" s="450" t="s">
        <v>16218</v>
      </c>
    </row>
    <row r="6877" spans="1:6" ht="30" customHeight="1">
      <c r="A6877" s="447">
        <v>96301</v>
      </c>
      <c r="B6877" s="448" t="s">
        <v>16219</v>
      </c>
      <c r="C6877" s="449" t="s">
        <v>2672</v>
      </c>
      <c r="D6877" s="450">
        <v>49.18</v>
      </c>
      <c r="E6877" s="450">
        <v>0</v>
      </c>
      <c r="F6877" s="450" t="s">
        <v>16053</v>
      </c>
    </row>
    <row r="6878" spans="1:6" ht="30" customHeight="1">
      <c r="A6878" s="447">
        <v>96303</v>
      </c>
      <c r="B6878" s="448" t="s">
        <v>15893</v>
      </c>
      <c r="C6878" s="449" t="s">
        <v>1077</v>
      </c>
      <c r="D6878" s="450">
        <v>146.24</v>
      </c>
      <c r="E6878" s="450">
        <v>16.28</v>
      </c>
      <c r="F6878" s="450" t="s">
        <v>15894</v>
      </c>
    </row>
    <row r="6879" spans="1:6" ht="30" customHeight="1">
      <c r="A6879" s="447">
        <v>96302</v>
      </c>
      <c r="B6879" s="448" t="s">
        <v>15989</v>
      </c>
      <c r="C6879" s="449" t="s">
        <v>703</v>
      </c>
      <c r="D6879" s="450">
        <v>51.17</v>
      </c>
      <c r="E6879" s="450">
        <v>16.28</v>
      </c>
      <c r="F6879" s="450" t="s">
        <v>15990</v>
      </c>
    </row>
    <row r="6880" spans="1:6">
      <c r="A6880" s="442"/>
      <c r="B6880" s="446" t="s">
        <v>23</v>
      </c>
      <c r="C6880" s="444"/>
      <c r="D6880" s="445" t="s">
        <v>2587</v>
      </c>
      <c r="E6880" s="445" t="s">
        <v>2587</v>
      </c>
      <c r="F6880" s="445"/>
    </row>
    <row r="6881" spans="1:6" ht="30" customHeight="1">
      <c r="A6881" s="447">
        <v>5765</v>
      </c>
      <c r="B6881" s="448" t="s">
        <v>2385</v>
      </c>
      <c r="C6881" s="449" t="s">
        <v>2672</v>
      </c>
      <c r="D6881" s="450">
        <v>1.92</v>
      </c>
      <c r="E6881" s="450">
        <v>0</v>
      </c>
      <c r="F6881" s="450" t="s">
        <v>12949</v>
      </c>
    </row>
    <row r="6882" spans="1:6" ht="30" customHeight="1">
      <c r="A6882" s="447">
        <v>5766</v>
      </c>
      <c r="B6882" s="448" t="s">
        <v>2386</v>
      </c>
      <c r="C6882" s="449" t="s">
        <v>2672</v>
      </c>
      <c r="D6882" s="450">
        <v>2.13</v>
      </c>
      <c r="E6882" s="450">
        <v>0</v>
      </c>
      <c r="F6882" s="450" t="s">
        <v>12924</v>
      </c>
    </row>
    <row r="6883" spans="1:6" ht="30" customHeight="1">
      <c r="A6883" s="447">
        <v>5909</v>
      </c>
      <c r="B6883" s="448" t="s">
        <v>1503</v>
      </c>
      <c r="C6883" s="449" t="s">
        <v>1077</v>
      </c>
      <c r="D6883" s="450">
        <v>12.660000000000002</v>
      </c>
      <c r="E6883" s="450">
        <v>11.44</v>
      </c>
      <c r="F6883" s="450" t="s">
        <v>15802</v>
      </c>
    </row>
    <row r="6884" spans="1:6" ht="30" customHeight="1">
      <c r="A6884" s="447">
        <v>5911</v>
      </c>
      <c r="B6884" s="448" t="s">
        <v>1286</v>
      </c>
      <c r="C6884" s="449" t="s">
        <v>703</v>
      </c>
      <c r="D6884" s="450">
        <v>8.6100000000000012</v>
      </c>
      <c r="E6884" s="450">
        <v>11.44</v>
      </c>
      <c r="F6884" s="450" t="s">
        <v>12328</v>
      </c>
    </row>
    <row r="6885" spans="1:6" ht="30" customHeight="1">
      <c r="A6885" s="447">
        <v>88569</v>
      </c>
      <c r="B6885" s="448" t="s">
        <v>888</v>
      </c>
      <c r="C6885" s="449" t="s">
        <v>2672</v>
      </c>
      <c r="D6885" s="450">
        <v>2.46</v>
      </c>
      <c r="E6885" s="450">
        <v>0</v>
      </c>
      <c r="F6885" s="450" t="s">
        <v>15042</v>
      </c>
    </row>
    <row r="6886" spans="1:6" ht="30" customHeight="1">
      <c r="A6886" s="447">
        <v>88570</v>
      </c>
      <c r="B6886" s="448" t="s">
        <v>889</v>
      </c>
      <c r="C6886" s="449" t="s">
        <v>2672</v>
      </c>
      <c r="D6886" s="450">
        <v>0.83</v>
      </c>
      <c r="E6886" s="450">
        <v>0</v>
      </c>
      <c r="F6886" s="450" t="s">
        <v>11299</v>
      </c>
    </row>
    <row r="6887" spans="1:6" ht="45" customHeight="1">
      <c r="A6887" s="447">
        <v>83361</v>
      </c>
      <c r="B6887" s="448" t="s">
        <v>4963</v>
      </c>
      <c r="C6887" s="449" t="s">
        <v>2672</v>
      </c>
      <c r="D6887" s="450">
        <v>10.3</v>
      </c>
      <c r="E6887" s="450">
        <v>0</v>
      </c>
      <c r="F6887" s="450" t="s">
        <v>13720</v>
      </c>
    </row>
    <row r="6888" spans="1:6" ht="45" customHeight="1">
      <c r="A6888" s="447">
        <v>83362</v>
      </c>
      <c r="B6888" s="448" t="s">
        <v>5516</v>
      </c>
      <c r="C6888" s="449" t="s">
        <v>1077</v>
      </c>
      <c r="D6888" s="450">
        <v>147.65</v>
      </c>
      <c r="E6888" s="450">
        <v>13.53</v>
      </c>
      <c r="F6888" s="450" t="s">
        <v>15813</v>
      </c>
    </row>
    <row r="6889" spans="1:6" ht="45" customHeight="1">
      <c r="A6889" s="447">
        <v>91486</v>
      </c>
      <c r="B6889" s="448" t="s">
        <v>5517</v>
      </c>
      <c r="C6889" s="449" t="s">
        <v>703</v>
      </c>
      <c r="D6889" s="450">
        <v>22.439999999999998</v>
      </c>
      <c r="E6889" s="450">
        <v>13.53</v>
      </c>
      <c r="F6889" s="450" t="s">
        <v>15949</v>
      </c>
    </row>
    <row r="6890" spans="1:6" ht="45" customHeight="1">
      <c r="A6890" s="447">
        <v>91468</v>
      </c>
      <c r="B6890" s="448" t="s">
        <v>5518</v>
      </c>
      <c r="C6890" s="449" t="s">
        <v>2672</v>
      </c>
      <c r="D6890" s="450">
        <v>13.2</v>
      </c>
      <c r="E6890" s="450">
        <v>0</v>
      </c>
      <c r="F6890" s="450" t="s">
        <v>16126</v>
      </c>
    </row>
    <row r="6891" spans="1:6" ht="45" customHeight="1">
      <c r="A6891" s="447">
        <v>91469</v>
      </c>
      <c r="B6891" s="448" t="s">
        <v>5519</v>
      </c>
      <c r="C6891" s="449" t="s">
        <v>2672</v>
      </c>
      <c r="D6891" s="450">
        <v>4.47</v>
      </c>
      <c r="E6891" s="450">
        <v>0</v>
      </c>
      <c r="F6891" s="450" t="s">
        <v>11334</v>
      </c>
    </row>
    <row r="6892" spans="1:6" ht="45" customHeight="1">
      <c r="A6892" s="447">
        <v>91484</v>
      </c>
      <c r="B6892" s="448" t="s">
        <v>5693</v>
      </c>
      <c r="C6892" s="449" t="s">
        <v>2672</v>
      </c>
      <c r="D6892" s="450">
        <v>0.91</v>
      </c>
      <c r="E6892" s="450">
        <v>0</v>
      </c>
      <c r="F6892" s="450" t="s">
        <v>13030</v>
      </c>
    </row>
    <row r="6893" spans="1:6" ht="45" customHeight="1">
      <c r="A6893" s="447">
        <v>91485</v>
      </c>
      <c r="B6893" s="448" t="s">
        <v>5694</v>
      </c>
      <c r="C6893" s="449" t="s">
        <v>2672</v>
      </c>
      <c r="D6893" s="450">
        <v>114.91</v>
      </c>
      <c r="E6893" s="450">
        <v>0</v>
      </c>
      <c r="F6893" s="450" t="s">
        <v>16127</v>
      </c>
    </row>
    <row r="6894" spans="1:6" ht="30" customHeight="1">
      <c r="A6894" s="447">
        <v>92043</v>
      </c>
      <c r="B6894" s="448" t="s">
        <v>4964</v>
      </c>
      <c r="C6894" s="449" t="s">
        <v>1077</v>
      </c>
      <c r="D6894" s="450">
        <v>8.39</v>
      </c>
      <c r="E6894" s="450">
        <v>0</v>
      </c>
      <c r="F6894" s="450" t="s">
        <v>11520</v>
      </c>
    </row>
    <row r="6895" spans="1:6" ht="30" customHeight="1">
      <c r="A6895" s="447">
        <v>95127</v>
      </c>
      <c r="B6895" s="448" t="s">
        <v>4965</v>
      </c>
      <c r="C6895" s="449" t="s">
        <v>1077</v>
      </c>
      <c r="D6895" s="450">
        <v>109.8</v>
      </c>
      <c r="E6895" s="450">
        <v>16.28</v>
      </c>
      <c r="F6895" s="450" t="s">
        <v>15867</v>
      </c>
    </row>
    <row r="6896" spans="1:6" ht="30" customHeight="1">
      <c r="A6896" s="447">
        <v>92044</v>
      </c>
      <c r="B6896" s="448" t="s">
        <v>4966</v>
      </c>
      <c r="C6896" s="449" t="s">
        <v>703</v>
      </c>
      <c r="D6896" s="450">
        <v>4.95</v>
      </c>
      <c r="E6896" s="450">
        <v>0</v>
      </c>
      <c r="F6896" s="450" t="s">
        <v>15604</v>
      </c>
    </row>
    <row r="6897" spans="1:6" ht="30" customHeight="1">
      <c r="A6897" s="447">
        <v>95128</v>
      </c>
      <c r="B6897" s="448" t="s">
        <v>4967</v>
      </c>
      <c r="C6897" s="449" t="s">
        <v>703</v>
      </c>
      <c r="D6897" s="450">
        <v>19.68</v>
      </c>
      <c r="E6897" s="450">
        <v>16.28</v>
      </c>
      <c r="F6897" s="450" t="s">
        <v>15966</v>
      </c>
    </row>
    <row r="6898" spans="1:6" ht="30" customHeight="1">
      <c r="A6898" s="447">
        <v>92040</v>
      </c>
      <c r="B6898" s="448" t="s">
        <v>4968</v>
      </c>
      <c r="C6898" s="449" t="s">
        <v>2672</v>
      </c>
      <c r="D6898" s="450">
        <v>4.13</v>
      </c>
      <c r="E6898" s="450">
        <v>0</v>
      </c>
      <c r="F6898" s="450" t="s">
        <v>12794</v>
      </c>
    </row>
    <row r="6899" spans="1:6" ht="30" customHeight="1">
      <c r="A6899" s="447">
        <v>92041</v>
      </c>
      <c r="B6899" s="448" t="s">
        <v>4969</v>
      </c>
      <c r="C6899" s="449" t="s">
        <v>2672</v>
      </c>
      <c r="D6899" s="450">
        <v>0.82</v>
      </c>
      <c r="E6899" s="450">
        <v>0</v>
      </c>
      <c r="F6899" s="450" t="s">
        <v>11282</v>
      </c>
    </row>
    <row r="6900" spans="1:6" ht="30" customHeight="1">
      <c r="A6900" s="447">
        <v>92042</v>
      </c>
      <c r="B6900" s="448" t="s">
        <v>5511</v>
      </c>
      <c r="C6900" s="449" t="s">
        <v>2672</v>
      </c>
      <c r="D6900" s="450">
        <v>3.44</v>
      </c>
      <c r="E6900" s="450">
        <v>0</v>
      </c>
      <c r="F6900" s="450" t="s">
        <v>16042</v>
      </c>
    </row>
    <row r="6901" spans="1:6" ht="30" customHeight="1">
      <c r="A6901" s="447">
        <v>95123</v>
      </c>
      <c r="B6901" s="448" t="s">
        <v>5512</v>
      </c>
      <c r="C6901" s="449" t="s">
        <v>2672</v>
      </c>
      <c r="D6901" s="450">
        <v>11.4</v>
      </c>
      <c r="E6901" s="450">
        <v>0</v>
      </c>
      <c r="F6901" s="450" t="s">
        <v>13778</v>
      </c>
    </row>
    <row r="6902" spans="1:6" ht="30" customHeight="1">
      <c r="A6902" s="447">
        <v>95124</v>
      </c>
      <c r="B6902" s="448" t="s">
        <v>5513</v>
      </c>
      <c r="C6902" s="449" t="s">
        <v>2672</v>
      </c>
      <c r="D6902" s="450">
        <v>3.41</v>
      </c>
      <c r="E6902" s="450">
        <v>0</v>
      </c>
      <c r="F6902" s="450" t="s">
        <v>16165</v>
      </c>
    </row>
    <row r="6903" spans="1:6" ht="30" customHeight="1">
      <c r="A6903" s="447">
        <v>95125</v>
      </c>
      <c r="B6903" s="448" t="s">
        <v>5514</v>
      </c>
      <c r="C6903" s="449" t="s">
        <v>2672</v>
      </c>
      <c r="D6903" s="450">
        <v>12.47</v>
      </c>
      <c r="E6903" s="450">
        <v>0</v>
      </c>
      <c r="F6903" s="450" t="s">
        <v>14062</v>
      </c>
    </row>
    <row r="6904" spans="1:6" ht="30" customHeight="1">
      <c r="A6904" s="447">
        <v>95126</v>
      </c>
      <c r="B6904" s="448" t="s">
        <v>5515</v>
      </c>
      <c r="C6904" s="449" t="s">
        <v>2672</v>
      </c>
      <c r="D6904" s="450">
        <v>77.650000000000006</v>
      </c>
      <c r="E6904" s="450">
        <v>0</v>
      </c>
      <c r="F6904" s="450" t="s">
        <v>16166</v>
      </c>
    </row>
    <row r="6905" spans="1:6">
      <c r="A6905" s="442"/>
      <c r="B6905" s="446" t="s">
        <v>2322</v>
      </c>
      <c r="C6905" s="444"/>
      <c r="D6905" s="445" t="s">
        <v>2587</v>
      </c>
      <c r="E6905" s="445" t="s">
        <v>2587</v>
      </c>
      <c r="F6905" s="445"/>
    </row>
    <row r="6906" spans="1:6" ht="30" customHeight="1">
      <c r="A6906" s="447">
        <v>7030</v>
      </c>
      <c r="B6906" s="448" t="s">
        <v>1593</v>
      </c>
      <c r="C6906" s="449" t="s">
        <v>1077</v>
      </c>
      <c r="D6906" s="450">
        <v>151.63</v>
      </c>
      <c r="E6906" s="450">
        <v>0</v>
      </c>
      <c r="F6906" s="450" t="s">
        <v>15809</v>
      </c>
    </row>
    <row r="6907" spans="1:6" ht="30" customHeight="1">
      <c r="A6907" s="447">
        <v>7031</v>
      </c>
      <c r="B6907" s="448" t="s">
        <v>2593</v>
      </c>
      <c r="C6907" s="449" t="s">
        <v>703</v>
      </c>
      <c r="D6907" s="450">
        <v>3.8</v>
      </c>
      <c r="E6907" s="450">
        <v>0</v>
      </c>
      <c r="F6907" s="450" t="s">
        <v>11354</v>
      </c>
    </row>
    <row r="6908" spans="1:6" ht="30" customHeight="1">
      <c r="A6908" s="447">
        <v>7032</v>
      </c>
      <c r="B6908" s="448" t="s">
        <v>1528</v>
      </c>
      <c r="C6908" s="449" t="s">
        <v>2672</v>
      </c>
      <c r="D6908" s="450">
        <v>2.72</v>
      </c>
      <c r="E6908" s="450">
        <v>0</v>
      </c>
      <c r="F6908" s="450" t="s">
        <v>11476</v>
      </c>
    </row>
    <row r="6909" spans="1:6" ht="30" customHeight="1">
      <c r="A6909" s="447">
        <v>7033</v>
      </c>
      <c r="B6909" s="448" t="s">
        <v>1529</v>
      </c>
      <c r="C6909" s="449" t="s">
        <v>2672</v>
      </c>
      <c r="D6909" s="450">
        <v>1.08</v>
      </c>
      <c r="E6909" s="450">
        <v>0</v>
      </c>
      <c r="F6909" s="450" t="s">
        <v>13758</v>
      </c>
    </row>
    <row r="6910" spans="1:6" ht="30" customHeight="1">
      <c r="A6910" s="447">
        <v>7034</v>
      </c>
      <c r="B6910" s="448" t="s">
        <v>1530</v>
      </c>
      <c r="C6910" s="449" t="s">
        <v>2672</v>
      </c>
      <c r="D6910" s="450">
        <v>5.1100000000000003</v>
      </c>
      <c r="E6910" s="450">
        <v>0</v>
      </c>
      <c r="F6910" s="450" t="s">
        <v>12186</v>
      </c>
    </row>
    <row r="6911" spans="1:6" ht="30" customHeight="1">
      <c r="A6911" s="447">
        <v>7035</v>
      </c>
      <c r="B6911" s="448" t="s">
        <v>1531</v>
      </c>
      <c r="C6911" s="449" t="s">
        <v>2672</v>
      </c>
      <c r="D6911" s="450">
        <v>142.72</v>
      </c>
      <c r="E6911" s="450">
        <v>0</v>
      </c>
      <c r="F6911" s="450" t="s">
        <v>16015</v>
      </c>
    </row>
    <row r="6912" spans="1:6" ht="30" customHeight="1">
      <c r="A6912" s="447">
        <v>89028</v>
      </c>
      <c r="B6912" s="448" t="s">
        <v>1061</v>
      </c>
      <c r="C6912" s="449" t="s">
        <v>1077</v>
      </c>
      <c r="D6912" s="450">
        <v>140.24</v>
      </c>
      <c r="E6912" s="450">
        <v>0</v>
      </c>
      <c r="F6912" s="450" t="s">
        <v>15820</v>
      </c>
    </row>
    <row r="6913" spans="1:6" ht="30" customHeight="1">
      <c r="A6913" s="447">
        <v>89027</v>
      </c>
      <c r="B6913" s="448" t="s">
        <v>923</v>
      </c>
      <c r="C6913" s="449" t="s">
        <v>703</v>
      </c>
      <c r="D6913" s="450">
        <v>3.09</v>
      </c>
      <c r="E6913" s="450">
        <v>0</v>
      </c>
      <c r="F6913" s="450" t="s">
        <v>13477</v>
      </c>
    </row>
    <row r="6914" spans="1:6" ht="30" customHeight="1">
      <c r="A6914" s="447">
        <v>89023</v>
      </c>
      <c r="B6914" s="448" t="s">
        <v>572</v>
      </c>
      <c r="C6914" s="449" t="s">
        <v>2672</v>
      </c>
      <c r="D6914" s="450">
        <v>2.21</v>
      </c>
      <c r="E6914" s="450">
        <v>0</v>
      </c>
      <c r="F6914" s="450" t="s">
        <v>13712</v>
      </c>
    </row>
    <row r="6915" spans="1:6" ht="30" customHeight="1">
      <c r="A6915" s="447">
        <v>89024</v>
      </c>
      <c r="B6915" s="448" t="s">
        <v>573</v>
      </c>
      <c r="C6915" s="449" t="s">
        <v>2672</v>
      </c>
      <c r="D6915" s="450">
        <v>0.88</v>
      </c>
      <c r="E6915" s="450">
        <v>0</v>
      </c>
      <c r="F6915" s="450" t="s">
        <v>14038</v>
      </c>
    </row>
    <row r="6916" spans="1:6" ht="30" customHeight="1">
      <c r="A6916" s="447">
        <v>89025</v>
      </c>
      <c r="B6916" s="448" t="s">
        <v>574</v>
      </c>
      <c r="C6916" s="449" t="s">
        <v>2672</v>
      </c>
      <c r="D6916" s="450">
        <v>4.1500000000000004</v>
      </c>
      <c r="E6916" s="450">
        <v>0</v>
      </c>
      <c r="F6916" s="450" t="s">
        <v>11328</v>
      </c>
    </row>
    <row r="6917" spans="1:6" ht="30" customHeight="1">
      <c r="A6917" s="447">
        <v>89026</v>
      </c>
      <c r="B6917" s="448" t="s">
        <v>575</v>
      </c>
      <c r="C6917" s="449" t="s">
        <v>2672</v>
      </c>
      <c r="D6917" s="450">
        <v>133</v>
      </c>
      <c r="E6917" s="450">
        <v>0</v>
      </c>
      <c r="F6917" s="450" t="s">
        <v>16065</v>
      </c>
    </row>
    <row r="6918" spans="1:6" ht="30" customHeight="1">
      <c r="A6918" s="447">
        <v>5839</v>
      </c>
      <c r="B6918" s="448" t="s">
        <v>1085</v>
      </c>
      <c r="C6918" s="449" t="s">
        <v>1077</v>
      </c>
      <c r="D6918" s="450">
        <v>4.93</v>
      </c>
      <c r="E6918" s="450">
        <v>0</v>
      </c>
      <c r="F6918" s="450" t="s">
        <v>11392</v>
      </c>
    </row>
    <row r="6919" spans="1:6" ht="30" customHeight="1">
      <c r="A6919" s="447">
        <v>5841</v>
      </c>
      <c r="B6919" s="448" t="s">
        <v>1275</v>
      </c>
      <c r="C6919" s="449" t="s">
        <v>703</v>
      </c>
      <c r="D6919" s="450">
        <v>2.4700000000000002</v>
      </c>
      <c r="E6919" s="450">
        <v>0</v>
      </c>
      <c r="F6919" s="450" t="s">
        <v>12950</v>
      </c>
    </row>
    <row r="6920" spans="1:6" ht="30" customHeight="1">
      <c r="A6920" s="447">
        <v>53804</v>
      </c>
      <c r="B6920" s="448" t="s">
        <v>1942</v>
      </c>
      <c r="C6920" s="449" t="s">
        <v>2672</v>
      </c>
      <c r="D6920" s="450">
        <v>2.46</v>
      </c>
      <c r="E6920" s="450">
        <v>0</v>
      </c>
      <c r="F6920" s="450" t="s">
        <v>15042</v>
      </c>
    </row>
    <row r="6921" spans="1:6" ht="30" customHeight="1">
      <c r="A6921" s="447">
        <v>89015</v>
      </c>
      <c r="B6921" s="448" t="s">
        <v>855</v>
      </c>
      <c r="C6921" s="449" t="s">
        <v>2672</v>
      </c>
      <c r="D6921" s="450">
        <v>1.97</v>
      </c>
      <c r="E6921" s="450">
        <v>0</v>
      </c>
      <c r="F6921" s="450" t="s">
        <v>16063</v>
      </c>
    </row>
    <row r="6922" spans="1:6" ht="30" customHeight="1">
      <c r="A6922" s="447">
        <v>89016</v>
      </c>
      <c r="B6922" s="448" t="s">
        <v>856</v>
      </c>
      <c r="C6922" s="449" t="s">
        <v>2672</v>
      </c>
      <c r="D6922" s="450">
        <v>0.5</v>
      </c>
      <c r="E6922" s="450">
        <v>0</v>
      </c>
      <c r="F6922" s="450" t="s">
        <v>14809</v>
      </c>
    </row>
    <row r="6923" spans="1:6">
      <c r="A6923" s="442"/>
      <c r="B6923" s="446" t="s">
        <v>24</v>
      </c>
      <c r="C6923" s="444"/>
      <c r="D6923" s="445" t="s">
        <v>2587</v>
      </c>
      <c r="E6923" s="445" t="s">
        <v>2587</v>
      </c>
      <c r="F6923" s="445"/>
    </row>
    <row r="6924" spans="1:6">
      <c r="A6924" s="442"/>
      <c r="B6924" s="446" t="s">
        <v>1192</v>
      </c>
      <c r="C6924" s="444"/>
      <c r="D6924" s="445" t="s">
        <v>2587</v>
      </c>
      <c r="E6924" s="445" t="s">
        <v>2587</v>
      </c>
      <c r="F6924" s="445"/>
    </row>
    <row r="6925" spans="1:6" ht="45" customHeight="1">
      <c r="A6925" s="447">
        <v>89016</v>
      </c>
      <c r="B6925" s="448" t="s">
        <v>856</v>
      </c>
      <c r="C6925" s="449" t="s">
        <v>2672</v>
      </c>
      <c r="D6925" s="450">
        <v>0.5</v>
      </c>
      <c r="E6925" s="450">
        <v>0</v>
      </c>
      <c r="F6925" s="450" t="s">
        <v>14809</v>
      </c>
    </row>
    <row r="6926" spans="1:6" ht="45" customHeight="1">
      <c r="A6926" s="447">
        <v>89016</v>
      </c>
      <c r="B6926" s="448" t="s">
        <v>856</v>
      </c>
      <c r="C6926" s="449" t="s">
        <v>2672</v>
      </c>
      <c r="D6926" s="450">
        <v>0.5</v>
      </c>
      <c r="E6926" s="450">
        <v>0</v>
      </c>
      <c r="F6926" s="450" t="s">
        <v>14809</v>
      </c>
    </row>
    <row r="6927" spans="1:6" ht="45" customHeight="1">
      <c r="A6927" s="447">
        <v>89016</v>
      </c>
      <c r="B6927" s="448" t="s">
        <v>856</v>
      </c>
      <c r="C6927" s="449" t="s">
        <v>2672</v>
      </c>
      <c r="D6927" s="450">
        <v>0.5</v>
      </c>
      <c r="E6927" s="450">
        <v>0</v>
      </c>
      <c r="F6927" s="450" t="s">
        <v>14809</v>
      </c>
    </row>
    <row r="6928" spans="1:6" ht="45" customHeight="1">
      <c r="A6928" s="447">
        <v>89016</v>
      </c>
      <c r="B6928" s="448" t="s">
        <v>856</v>
      </c>
      <c r="C6928" s="449" t="s">
        <v>2672</v>
      </c>
      <c r="D6928" s="450">
        <v>0.5</v>
      </c>
      <c r="E6928" s="450">
        <v>0</v>
      </c>
      <c r="F6928" s="450" t="s">
        <v>14809</v>
      </c>
    </row>
    <row r="6929" spans="1:6">
      <c r="A6929" s="442"/>
      <c r="B6929" s="446" t="s">
        <v>1890</v>
      </c>
      <c r="C6929" s="444"/>
      <c r="D6929" s="445" t="s">
        <v>2587</v>
      </c>
      <c r="E6929" s="445" t="s">
        <v>2587</v>
      </c>
      <c r="F6929" s="445"/>
    </row>
    <row r="6930" spans="1:6" ht="45" customHeight="1">
      <c r="A6930" s="447">
        <v>91285</v>
      </c>
      <c r="B6930" s="448" t="s">
        <v>5695</v>
      </c>
      <c r="C6930" s="449" t="s">
        <v>703</v>
      </c>
      <c r="D6930" s="450">
        <v>0.8</v>
      </c>
      <c r="E6930" s="450">
        <v>0</v>
      </c>
      <c r="F6930" s="450" t="s">
        <v>13031</v>
      </c>
    </row>
    <row r="6931" spans="1:6" ht="45" customHeight="1">
      <c r="A6931" s="447">
        <v>91279</v>
      </c>
      <c r="B6931" s="448" t="s">
        <v>5696</v>
      </c>
      <c r="C6931" s="449" t="s">
        <v>2672</v>
      </c>
      <c r="D6931" s="450">
        <v>0.66</v>
      </c>
      <c r="E6931" s="450">
        <v>0</v>
      </c>
      <c r="F6931" s="450" t="s">
        <v>16041</v>
      </c>
    </row>
    <row r="6932" spans="1:6" ht="45" customHeight="1">
      <c r="A6932" s="447">
        <v>91280</v>
      </c>
      <c r="B6932" s="448" t="s">
        <v>5697</v>
      </c>
      <c r="C6932" s="449" t="s">
        <v>2672</v>
      </c>
      <c r="D6932" s="450">
        <v>0.14000000000000001</v>
      </c>
      <c r="E6932" s="450">
        <v>0</v>
      </c>
      <c r="F6932" s="450" t="s">
        <v>14026</v>
      </c>
    </row>
    <row r="6933" spans="1:6" ht="45" customHeight="1">
      <c r="A6933" s="447">
        <v>91281</v>
      </c>
      <c r="B6933" s="448" t="s">
        <v>5698</v>
      </c>
      <c r="C6933" s="449" t="s">
        <v>2672</v>
      </c>
      <c r="D6933" s="450">
        <v>0.83</v>
      </c>
      <c r="E6933" s="450">
        <v>0</v>
      </c>
      <c r="F6933" s="450" t="s">
        <v>11299</v>
      </c>
    </row>
    <row r="6934" spans="1:6" ht="45" customHeight="1">
      <c r="A6934" s="447">
        <v>91282</v>
      </c>
      <c r="B6934" s="448" t="s">
        <v>5699</v>
      </c>
      <c r="C6934" s="449" t="s">
        <v>2672</v>
      </c>
      <c r="D6934" s="450">
        <v>8.1</v>
      </c>
      <c r="E6934" s="450">
        <v>0</v>
      </c>
      <c r="F6934" s="450" t="s">
        <v>12277</v>
      </c>
    </row>
    <row r="6935" spans="1:6" ht="45" customHeight="1">
      <c r="A6935" s="447">
        <v>91283</v>
      </c>
      <c r="B6935" s="448" t="s">
        <v>5700</v>
      </c>
      <c r="C6935" s="449" t="s">
        <v>1077</v>
      </c>
      <c r="D6935" s="450">
        <v>9.73</v>
      </c>
      <c r="E6935" s="450">
        <v>0</v>
      </c>
      <c r="F6935" s="450" t="s">
        <v>12527</v>
      </c>
    </row>
    <row r="6936" spans="1:6">
      <c r="A6936" s="442"/>
      <c r="B6936" s="446" t="s">
        <v>5701</v>
      </c>
      <c r="C6936" s="444"/>
      <c r="D6936" s="445" t="s">
        <v>2587</v>
      </c>
      <c r="E6936" s="445" t="s">
        <v>2587</v>
      </c>
      <c r="F6936" s="445"/>
    </row>
    <row r="6937" spans="1:6" ht="30" customHeight="1">
      <c r="A6937" s="447">
        <v>95308</v>
      </c>
      <c r="B6937" s="448" t="s">
        <v>5702</v>
      </c>
      <c r="C6937" s="449" t="s">
        <v>2672</v>
      </c>
      <c r="D6937" s="450">
        <v>0</v>
      </c>
      <c r="E6937" s="450">
        <v>0.1</v>
      </c>
      <c r="F6937" s="450" t="s">
        <v>14023</v>
      </c>
    </row>
    <row r="6938" spans="1:6" ht="30" customHeight="1">
      <c r="A6938" s="447">
        <v>95309</v>
      </c>
      <c r="B6938" s="448" t="s">
        <v>5703</v>
      </c>
      <c r="C6938" s="449" t="s">
        <v>2672</v>
      </c>
      <c r="D6938" s="450">
        <v>0</v>
      </c>
      <c r="E6938" s="450">
        <v>0.14000000000000001</v>
      </c>
      <c r="F6938" s="450" t="s">
        <v>14026</v>
      </c>
    </row>
    <row r="6939" spans="1:6" ht="30" customHeight="1">
      <c r="A6939" s="447">
        <v>95310</v>
      </c>
      <c r="B6939" s="448" t="s">
        <v>5704</v>
      </c>
      <c r="C6939" s="449" t="s">
        <v>2672</v>
      </c>
      <c r="D6939" s="450">
        <v>0</v>
      </c>
      <c r="E6939" s="450">
        <v>0.09</v>
      </c>
      <c r="F6939" s="450" t="s">
        <v>11823</v>
      </c>
    </row>
    <row r="6940" spans="1:6" ht="30" customHeight="1">
      <c r="A6940" s="447">
        <v>95311</v>
      </c>
      <c r="B6940" s="448" t="s">
        <v>5705</v>
      </c>
      <c r="C6940" s="449" t="s">
        <v>2672</v>
      </c>
      <c r="D6940" s="450">
        <v>0</v>
      </c>
      <c r="E6940" s="450">
        <v>0.1</v>
      </c>
      <c r="F6940" s="450" t="s">
        <v>14023</v>
      </c>
    </row>
    <row r="6941" spans="1:6" ht="30" customHeight="1">
      <c r="A6941" s="447">
        <v>95312</v>
      </c>
      <c r="B6941" s="448" t="s">
        <v>5706</v>
      </c>
      <c r="C6941" s="449" t="s">
        <v>2672</v>
      </c>
      <c r="D6941" s="450">
        <v>0</v>
      </c>
      <c r="E6941" s="450">
        <v>0.13</v>
      </c>
      <c r="F6941" s="450" t="s">
        <v>16000</v>
      </c>
    </row>
    <row r="6942" spans="1:6" ht="30" customHeight="1">
      <c r="A6942" s="447">
        <v>95313</v>
      </c>
      <c r="B6942" s="448" t="s">
        <v>5707</v>
      </c>
      <c r="C6942" s="449" t="s">
        <v>2672</v>
      </c>
      <c r="D6942" s="450">
        <v>0</v>
      </c>
      <c r="E6942" s="450">
        <v>0.13</v>
      </c>
      <c r="F6942" s="450" t="s">
        <v>16000</v>
      </c>
    </row>
    <row r="6943" spans="1:6" ht="15" customHeight="1">
      <c r="A6943" s="447">
        <v>95314</v>
      </c>
      <c r="B6943" s="448" t="s">
        <v>5708</v>
      </c>
      <c r="C6943" s="449" t="s">
        <v>2672</v>
      </c>
      <c r="D6943" s="450">
        <v>0</v>
      </c>
      <c r="E6943" s="450">
        <v>0.14000000000000001</v>
      </c>
      <c r="F6943" s="450" t="s">
        <v>14026</v>
      </c>
    </row>
    <row r="6944" spans="1:6" ht="30" customHeight="1">
      <c r="A6944" s="447">
        <v>95315</v>
      </c>
      <c r="B6944" s="448" t="s">
        <v>5709</v>
      </c>
      <c r="C6944" s="449" t="s">
        <v>2672</v>
      </c>
      <c r="D6944" s="450">
        <v>0</v>
      </c>
      <c r="E6944" s="450">
        <v>0.17</v>
      </c>
      <c r="F6944" s="450" t="s">
        <v>11825</v>
      </c>
    </row>
    <row r="6945" spans="1:6" ht="30" customHeight="1">
      <c r="A6945" s="447">
        <v>95316</v>
      </c>
      <c r="B6945" s="448" t="s">
        <v>5710</v>
      </c>
      <c r="C6945" s="449" t="s">
        <v>2672</v>
      </c>
      <c r="D6945" s="450">
        <v>0</v>
      </c>
      <c r="E6945" s="450">
        <v>0.33</v>
      </c>
      <c r="F6945" s="450" t="s">
        <v>11308</v>
      </c>
    </row>
    <row r="6946" spans="1:6" ht="30" customHeight="1">
      <c r="A6946" s="447">
        <v>95317</v>
      </c>
      <c r="B6946" s="448" t="s">
        <v>5711</v>
      </c>
      <c r="C6946" s="449" t="s">
        <v>2672</v>
      </c>
      <c r="D6946" s="450">
        <v>0</v>
      </c>
      <c r="E6946" s="450">
        <v>0.16</v>
      </c>
      <c r="F6946" s="450" t="s">
        <v>11285</v>
      </c>
    </row>
    <row r="6947" spans="1:6" ht="30" customHeight="1">
      <c r="A6947" s="447">
        <v>95318</v>
      </c>
      <c r="B6947" s="448" t="s">
        <v>5712</v>
      </c>
      <c r="C6947" s="449" t="s">
        <v>2672</v>
      </c>
      <c r="D6947" s="450">
        <v>0</v>
      </c>
      <c r="E6947" s="450">
        <v>0.13</v>
      </c>
      <c r="F6947" s="450" t="s">
        <v>16000</v>
      </c>
    </row>
    <row r="6948" spans="1:6" ht="30" customHeight="1">
      <c r="A6948" s="447">
        <v>95319</v>
      </c>
      <c r="B6948" s="448" t="s">
        <v>5713</v>
      </c>
      <c r="C6948" s="449" t="s">
        <v>2672</v>
      </c>
      <c r="D6948" s="450">
        <v>0</v>
      </c>
      <c r="E6948" s="450">
        <v>0.09</v>
      </c>
      <c r="F6948" s="450" t="s">
        <v>11823</v>
      </c>
    </row>
    <row r="6949" spans="1:6" ht="30" customHeight="1">
      <c r="A6949" s="447">
        <v>95320</v>
      </c>
      <c r="B6949" s="448" t="s">
        <v>5714</v>
      </c>
      <c r="C6949" s="449" t="s">
        <v>2672</v>
      </c>
      <c r="D6949" s="450">
        <v>0</v>
      </c>
      <c r="E6949" s="450">
        <v>0.11</v>
      </c>
      <c r="F6949" s="450" t="s">
        <v>13028</v>
      </c>
    </row>
    <row r="6950" spans="1:6" ht="30" customHeight="1">
      <c r="A6950" s="447">
        <v>95321</v>
      </c>
      <c r="B6950" s="448" t="s">
        <v>5715</v>
      </c>
      <c r="C6950" s="449" t="s">
        <v>2672</v>
      </c>
      <c r="D6950" s="450">
        <v>0</v>
      </c>
      <c r="E6950" s="450">
        <v>0.11</v>
      </c>
      <c r="F6950" s="450" t="s">
        <v>13028</v>
      </c>
    </row>
    <row r="6951" spans="1:6" ht="30" customHeight="1">
      <c r="A6951" s="447">
        <v>95322</v>
      </c>
      <c r="B6951" s="448" t="s">
        <v>5716</v>
      </c>
      <c r="C6951" s="449" t="s">
        <v>2672</v>
      </c>
      <c r="D6951" s="450">
        <v>0</v>
      </c>
      <c r="E6951" s="450">
        <v>0.04</v>
      </c>
      <c r="F6951" s="450" t="s">
        <v>14036</v>
      </c>
    </row>
    <row r="6952" spans="1:6" ht="30" customHeight="1">
      <c r="A6952" s="447">
        <v>95323</v>
      </c>
      <c r="B6952" s="448" t="s">
        <v>5717</v>
      </c>
      <c r="C6952" s="449" t="s">
        <v>2672</v>
      </c>
      <c r="D6952" s="450">
        <v>0</v>
      </c>
      <c r="E6952" s="450">
        <v>0.17</v>
      </c>
      <c r="F6952" s="450" t="s">
        <v>11825</v>
      </c>
    </row>
    <row r="6953" spans="1:6" ht="30" customHeight="1">
      <c r="A6953" s="447">
        <v>95324</v>
      </c>
      <c r="B6953" s="448" t="s">
        <v>5718</v>
      </c>
      <c r="C6953" s="449" t="s">
        <v>2672</v>
      </c>
      <c r="D6953" s="450">
        <v>0</v>
      </c>
      <c r="E6953" s="450">
        <v>0.18</v>
      </c>
      <c r="F6953" s="450" t="s">
        <v>11824</v>
      </c>
    </row>
    <row r="6954" spans="1:6" ht="30" customHeight="1">
      <c r="A6954" s="447">
        <v>95325</v>
      </c>
      <c r="B6954" s="448" t="s">
        <v>5719</v>
      </c>
      <c r="C6954" s="449" t="s">
        <v>2672</v>
      </c>
      <c r="D6954" s="450">
        <v>0</v>
      </c>
      <c r="E6954" s="450">
        <v>0.2</v>
      </c>
      <c r="F6954" s="450" t="s">
        <v>14037</v>
      </c>
    </row>
    <row r="6955" spans="1:6" ht="30" customHeight="1">
      <c r="A6955" s="447">
        <v>95326</v>
      </c>
      <c r="B6955" s="448" t="s">
        <v>20967</v>
      </c>
      <c r="C6955" s="449" t="s">
        <v>2672</v>
      </c>
      <c r="D6955" s="450">
        <v>0</v>
      </c>
      <c r="E6955" s="450">
        <v>0.04</v>
      </c>
      <c r="F6955" s="450" t="s">
        <v>14036</v>
      </c>
    </row>
    <row r="6956" spans="1:6" ht="30" customHeight="1">
      <c r="A6956" s="447">
        <v>95327</v>
      </c>
      <c r="B6956" s="448" t="s">
        <v>5720</v>
      </c>
      <c r="C6956" s="449" t="s">
        <v>2672</v>
      </c>
      <c r="D6956" s="450">
        <v>0</v>
      </c>
      <c r="E6956" s="450">
        <v>0.23</v>
      </c>
      <c r="F6956" s="450" t="s">
        <v>11313</v>
      </c>
    </row>
    <row r="6957" spans="1:6" ht="15" customHeight="1">
      <c r="A6957" s="447">
        <v>95328</v>
      </c>
      <c r="B6957" s="448" t="s">
        <v>5721</v>
      </c>
      <c r="C6957" s="449" t="s">
        <v>2672</v>
      </c>
      <c r="D6957" s="450">
        <v>0</v>
      </c>
      <c r="E6957" s="450">
        <v>0.12</v>
      </c>
      <c r="F6957" s="450" t="s">
        <v>11284</v>
      </c>
    </row>
    <row r="6958" spans="1:6" ht="30" customHeight="1">
      <c r="A6958" s="447">
        <v>95329</v>
      </c>
      <c r="B6958" s="448" t="s">
        <v>5722</v>
      </c>
      <c r="C6958" s="449" t="s">
        <v>2672</v>
      </c>
      <c r="D6958" s="450">
        <v>0</v>
      </c>
      <c r="E6958" s="450">
        <v>0.15</v>
      </c>
      <c r="F6958" s="450" t="s">
        <v>14025</v>
      </c>
    </row>
    <row r="6959" spans="1:6" ht="30" customHeight="1">
      <c r="A6959" s="447">
        <v>95330</v>
      </c>
      <c r="B6959" s="448" t="s">
        <v>5723</v>
      </c>
      <c r="C6959" s="449" t="s">
        <v>2672</v>
      </c>
      <c r="D6959" s="450">
        <v>0</v>
      </c>
      <c r="E6959" s="450">
        <v>0.14000000000000001</v>
      </c>
      <c r="F6959" s="450" t="s">
        <v>14026</v>
      </c>
    </row>
    <row r="6960" spans="1:6" ht="30" customHeight="1">
      <c r="A6960" s="447">
        <v>95331</v>
      </c>
      <c r="B6960" s="448" t="s">
        <v>5724</v>
      </c>
      <c r="C6960" s="449" t="s">
        <v>2672</v>
      </c>
      <c r="D6960" s="450">
        <v>0</v>
      </c>
      <c r="E6960" s="450">
        <v>0.09</v>
      </c>
      <c r="F6960" s="450" t="s">
        <v>11823</v>
      </c>
    </row>
    <row r="6961" spans="1:6" ht="15" customHeight="1">
      <c r="A6961" s="447">
        <v>95332</v>
      </c>
      <c r="B6961" s="448" t="s">
        <v>5725</v>
      </c>
      <c r="C6961" s="449" t="s">
        <v>2672</v>
      </c>
      <c r="D6961" s="450">
        <v>0</v>
      </c>
      <c r="E6961" s="450">
        <v>0.47</v>
      </c>
      <c r="F6961" s="450" t="s">
        <v>11362</v>
      </c>
    </row>
    <row r="6962" spans="1:6" ht="30" customHeight="1">
      <c r="A6962" s="447">
        <v>95333</v>
      </c>
      <c r="B6962" s="448" t="s">
        <v>5726</v>
      </c>
      <c r="C6962" s="449" t="s">
        <v>2672</v>
      </c>
      <c r="D6962" s="450">
        <v>0</v>
      </c>
      <c r="E6962" s="450">
        <v>0.48</v>
      </c>
      <c r="F6962" s="450" t="s">
        <v>11309</v>
      </c>
    </row>
    <row r="6963" spans="1:6" ht="15" customHeight="1">
      <c r="A6963" s="447">
        <v>95334</v>
      </c>
      <c r="B6963" s="448" t="s">
        <v>5727</v>
      </c>
      <c r="C6963" s="449" t="s">
        <v>2672</v>
      </c>
      <c r="D6963" s="450">
        <v>0</v>
      </c>
      <c r="E6963" s="450">
        <v>0.5</v>
      </c>
      <c r="F6963" s="450" t="s">
        <v>14809</v>
      </c>
    </row>
    <row r="6964" spans="1:6" ht="30" customHeight="1">
      <c r="A6964" s="447">
        <v>95335</v>
      </c>
      <c r="B6964" s="448" t="s">
        <v>5728</v>
      </c>
      <c r="C6964" s="449" t="s">
        <v>2672</v>
      </c>
      <c r="D6964" s="450">
        <v>0</v>
      </c>
      <c r="E6964" s="450">
        <v>0.23</v>
      </c>
      <c r="F6964" s="450" t="s">
        <v>11313</v>
      </c>
    </row>
    <row r="6965" spans="1:6" ht="15" customHeight="1">
      <c r="A6965" s="447">
        <v>95336</v>
      </c>
      <c r="B6965" s="448" t="s">
        <v>5729</v>
      </c>
      <c r="C6965" s="449" t="s">
        <v>2672</v>
      </c>
      <c r="D6965" s="450">
        <v>0</v>
      </c>
      <c r="E6965" s="450">
        <v>0.15</v>
      </c>
      <c r="F6965" s="450" t="s">
        <v>14025</v>
      </c>
    </row>
    <row r="6966" spans="1:6" ht="15" customHeight="1">
      <c r="A6966" s="447">
        <v>95337</v>
      </c>
      <c r="B6966" s="448" t="s">
        <v>5730</v>
      </c>
      <c r="C6966" s="449" t="s">
        <v>2672</v>
      </c>
      <c r="D6966" s="450">
        <v>0</v>
      </c>
      <c r="E6966" s="450">
        <v>0.14000000000000001</v>
      </c>
      <c r="F6966" s="450" t="s">
        <v>14026</v>
      </c>
    </row>
    <row r="6967" spans="1:6" ht="30" customHeight="1">
      <c r="A6967" s="447">
        <v>95338</v>
      </c>
      <c r="B6967" s="448" t="s">
        <v>5731</v>
      </c>
      <c r="C6967" s="449" t="s">
        <v>2672</v>
      </c>
      <c r="D6967" s="450">
        <v>0</v>
      </c>
      <c r="E6967" s="450">
        <v>0.27</v>
      </c>
      <c r="F6967" s="450" t="s">
        <v>16039</v>
      </c>
    </row>
    <row r="6968" spans="1:6" ht="15" customHeight="1">
      <c r="A6968" s="447">
        <v>95339</v>
      </c>
      <c r="B6968" s="448" t="s">
        <v>5732</v>
      </c>
      <c r="C6968" s="449" t="s">
        <v>2672</v>
      </c>
      <c r="D6968" s="450">
        <v>0</v>
      </c>
      <c r="E6968" s="450">
        <v>0.14000000000000001</v>
      </c>
      <c r="F6968" s="450" t="s">
        <v>14026</v>
      </c>
    </row>
    <row r="6969" spans="1:6" ht="15" customHeight="1">
      <c r="A6969" s="447">
        <v>95340</v>
      </c>
      <c r="B6969" s="448" t="s">
        <v>5733</v>
      </c>
      <c r="C6969" s="449" t="s">
        <v>2672</v>
      </c>
      <c r="D6969" s="450">
        <v>0</v>
      </c>
      <c r="E6969" s="450">
        <v>0.19</v>
      </c>
      <c r="F6969" s="450" t="s">
        <v>16048</v>
      </c>
    </row>
    <row r="6970" spans="1:6" ht="30" customHeight="1">
      <c r="A6970" s="447">
        <v>95341</v>
      </c>
      <c r="B6970" s="448" t="s">
        <v>5734</v>
      </c>
      <c r="C6970" s="449" t="s">
        <v>2672</v>
      </c>
      <c r="D6970" s="450">
        <v>0</v>
      </c>
      <c r="E6970" s="450">
        <v>0.22</v>
      </c>
      <c r="F6970" s="450" t="s">
        <v>15963</v>
      </c>
    </row>
    <row r="6971" spans="1:6" ht="30" customHeight="1">
      <c r="A6971" s="447">
        <v>95342</v>
      </c>
      <c r="B6971" s="448" t="s">
        <v>5735</v>
      </c>
      <c r="C6971" s="449" t="s">
        <v>2672</v>
      </c>
      <c r="D6971" s="450">
        <v>0</v>
      </c>
      <c r="E6971" s="450">
        <v>0.12</v>
      </c>
      <c r="F6971" s="450" t="s">
        <v>11284</v>
      </c>
    </row>
    <row r="6972" spans="1:6" ht="30" customHeight="1">
      <c r="A6972" s="447">
        <v>95343</v>
      </c>
      <c r="B6972" s="448" t="s">
        <v>5736</v>
      </c>
      <c r="C6972" s="449" t="s">
        <v>2672</v>
      </c>
      <c r="D6972" s="450">
        <v>0</v>
      </c>
      <c r="E6972" s="450">
        <v>0.22</v>
      </c>
      <c r="F6972" s="450" t="s">
        <v>15963</v>
      </c>
    </row>
    <row r="6973" spans="1:6" ht="30" customHeight="1">
      <c r="A6973" s="447">
        <v>95344</v>
      </c>
      <c r="B6973" s="448" t="s">
        <v>5737</v>
      </c>
      <c r="C6973" s="449" t="s">
        <v>2672</v>
      </c>
      <c r="D6973" s="450">
        <v>0</v>
      </c>
      <c r="E6973" s="450">
        <v>0.13</v>
      </c>
      <c r="F6973" s="450" t="s">
        <v>16000</v>
      </c>
    </row>
    <row r="6974" spans="1:6" ht="30" customHeight="1">
      <c r="A6974" s="447">
        <v>95345</v>
      </c>
      <c r="B6974" s="448" t="s">
        <v>5738</v>
      </c>
      <c r="C6974" s="449" t="s">
        <v>2672</v>
      </c>
      <c r="D6974" s="450">
        <v>0</v>
      </c>
      <c r="E6974" s="450">
        <v>0.45</v>
      </c>
      <c r="F6974" s="450" t="s">
        <v>16056</v>
      </c>
    </row>
    <row r="6975" spans="1:6" ht="30" customHeight="1">
      <c r="A6975" s="447">
        <v>95346</v>
      </c>
      <c r="B6975" s="448" t="s">
        <v>5739</v>
      </c>
      <c r="C6975" s="449" t="s">
        <v>2672</v>
      </c>
      <c r="D6975" s="450">
        <v>0</v>
      </c>
      <c r="E6975" s="450">
        <v>0.05</v>
      </c>
      <c r="F6975" s="450" t="s">
        <v>11283</v>
      </c>
    </row>
    <row r="6976" spans="1:6" ht="30" customHeight="1">
      <c r="A6976" s="447">
        <v>95347</v>
      </c>
      <c r="B6976" s="448" t="s">
        <v>5740</v>
      </c>
      <c r="C6976" s="449" t="s">
        <v>2672</v>
      </c>
      <c r="D6976" s="450">
        <v>0</v>
      </c>
      <c r="E6976" s="450">
        <v>0.05</v>
      </c>
      <c r="F6976" s="450" t="s">
        <v>11283</v>
      </c>
    </row>
    <row r="6977" spans="1:6" ht="30" customHeight="1">
      <c r="A6977" s="447">
        <v>95348</v>
      </c>
      <c r="B6977" s="448" t="s">
        <v>5741</v>
      </c>
      <c r="C6977" s="449" t="s">
        <v>2672</v>
      </c>
      <c r="D6977" s="450">
        <v>0</v>
      </c>
      <c r="E6977" s="450">
        <v>7.0000000000000007E-2</v>
      </c>
      <c r="F6977" s="450" t="s">
        <v>14024</v>
      </c>
    </row>
    <row r="6978" spans="1:6" ht="30" customHeight="1">
      <c r="A6978" s="447">
        <v>95349</v>
      </c>
      <c r="B6978" s="448" t="s">
        <v>5742</v>
      </c>
      <c r="C6978" s="449" t="s">
        <v>2672</v>
      </c>
      <c r="D6978" s="450">
        <v>0</v>
      </c>
      <c r="E6978" s="450">
        <v>0.06</v>
      </c>
      <c r="F6978" s="450" t="s">
        <v>11822</v>
      </c>
    </row>
    <row r="6979" spans="1:6" ht="30" customHeight="1">
      <c r="A6979" s="447">
        <v>95350</v>
      </c>
      <c r="B6979" s="448" t="s">
        <v>5384</v>
      </c>
      <c r="C6979" s="449" t="s">
        <v>2672</v>
      </c>
      <c r="D6979" s="450">
        <v>0</v>
      </c>
      <c r="E6979" s="450">
        <v>0.06</v>
      </c>
      <c r="F6979" s="450" t="s">
        <v>11822</v>
      </c>
    </row>
    <row r="6980" spans="1:6" ht="30" customHeight="1">
      <c r="A6980" s="447">
        <v>95351</v>
      </c>
      <c r="B6980" s="448" t="s">
        <v>5385</v>
      </c>
      <c r="C6980" s="449" t="s">
        <v>2672</v>
      </c>
      <c r="D6980" s="450">
        <v>0</v>
      </c>
      <c r="E6980" s="450">
        <v>0.2</v>
      </c>
      <c r="F6980" s="450" t="s">
        <v>14037</v>
      </c>
    </row>
    <row r="6981" spans="1:6" ht="15" customHeight="1">
      <c r="A6981" s="447">
        <v>95352</v>
      </c>
      <c r="B6981" s="448" t="s">
        <v>5386</v>
      </c>
      <c r="C6981" s="449" t="s">
        <v>2672</v>
      </c>
      <c r="D6981" s="450">
        <v>0</v>
      </c>
      <c r="E6981" s="450">
        <v>0.05</v>
      </c>
      <c r="F6981" s="450" t="s">
        <v>11283</v>
      </c>
    </row>
    <row r="6982" spans="1:6" ht="30" customHeight="1">
      <c r="A6982" s="447">
        <v>95354</v>
      </c>
      <c r="B6982" s="448" t="s">
        <v>5033</v>
      </c>
      <c r="C6982" s="449" t="s">
        <v>2672</v>
      </c>
      <c r="D6982" s="450">
        <v>0</v>
      </c>
      <c r="E6982" s="450">
        <v>0.08</v>
      </c>
      <c r="F6982" s="450" t="s">
        <v>13132</v>
      </c>
    </row>
    <row r="6983" spans="1:6" ht="30" customHeight="1">
      <c r="A6983" s="447">
        <v>95355</v>
      </c>
      <c r="B6983" s="448" t="s">
        <v>5034</v>
      </c>
      <c r="C6983" s="449" t="s">
        <v>2672</v>
      </c>
      <c r="D6983" s="450">
        <v>0</v>
      </c>
      <c r="E6983" s="450">
        <v>0.08</v>
      </c>
      <c r="F6983" s="450" t="s">
        <v>13132</v>
      </c>
    </row>
    <row r="6984" spans="1:6" ht="30" customHeight="1">
      <c r="A6984" s="447">
        <v>95356</v>
      </c>
      <c r="B6984" s="448" t="s">
        <v>5035</v>
      </c>
      <c r="C6984" s="449" t="s">
        <v>2672</v>
      </c>
      <c r="D6984" s="450">
        <v>0</v>
      </c>
      <c r="E6984" s="450">
        <v>0.1</v>
      </c>
      <c r="F6984" s="450" t="s">
        <v>14023</v>
      </c>
    </row>
    <row r="6985" spans="1:6" ht="30" customHeight="1">
      <c r="A6985" s="447">
        <v>95357</v>
      </c>
      <c r="B6985" s="448" t="s">
        <v>5036</v>
      </c>
      <c r="C6985" s="449" t="s">
        <v>2672</v>
      </c>
      <c r="D6985" s="450">
        <v>0</v>
      </c>
      <c r="E6985" s="450">
        <v>0.15</v>
      </c>
      <c r="F6985" s="450" t="s">
        <v>14025</v>
      </c>
    </row>
    <row r="6986" spans="1:6" ht="30" customHeight="1">
      <c r="A6986" s="447">
        <v>95358</v>
      </c>
      <c r="B6986" s="448" t="s">
        <v>5037</v>
      </c>
      <c r="C6986" s="449" t="s">
        <v>2672</v>
      </c>
      <c r="D6986" s="450">
        <v>0</v>
      </c>
      <c r="E6986" s="450">
        <v>0.19</v>
      </c>
      <c r="F6986" s="450" t="s">
        <v>16048</v>
      </c>
    </row>
    <row r="6987" spans="1:6" ht="30" customHeight="1">
      <c r="A6987" s="447">
        <v>95359</v>
      </c>
      <c r="B6987" s="448" t="s">
        <v>5038</v>
      </c>
      <c r="C6987" s="449" t="s">
        <v>2672</v>
      </c>
      <c r="D6987" s="450">
        <v>0</v>
      </c>
      <c r="E6987" s="450">
        <v>0.49</v>
      </c>
      <c r="F6987" s="450" t="s">
        <v>11971</v>
      </c>
    </row>
    <row r="6988" spans="1:6" ht="30" customHeight="1">
      <c r="A6988" s="447">
        <v>95360</v>
      </c>
      <c r="B6988" s="448" t="s">
        <v>5039</v>
      </c>
      <c r="C6988" s="449" t="s">
        <v>2672</v>
      </c>
      <c r="D6988" s="450">
        <v>0</v>
      </c>
      <c r="E6988" s="450">
        <v>0.15</v>
      </c>
      <c r="F6988" s="450" t="s">
        <v>14025</v>
      </c>
    </row>
    <row r="6989" spans="1:6" ht="30" customHeight="1">
      <c r="A6989" s="447">
        <v>95361</v>
      </c>
      <c r="B6989" s="448" t="s">
        <v>5040</v>
      </c>
      <c r="C6989" s="449" t="s">
        <v>2672</v>
      </c>
      <c r="D6989" s="450">
        <v>0</v>
      </c>
      <c r="E6989" s="450">
        <v>0.08</v>
      </c>
      <c r="F6989" s="450" t="s">
        <v>13132</v>
      </c>
    </row>
    <row r="6990" spans="1:6" ht="30" customHeight="1">
      <c r="A6990" s="447">
        <v>95362</v>
      </c>
      <c r="B6990" s="448" t="s">
        <v>5041</v>
      </c>
      <c r="C6990" s="449" t="s">
        <v>2672</v>
      </c>
      <c r="D6990" s="450">
        <v>0</v>
      </c>
      <c r="E6990" s="450">
        <v>0.1</v>
      </c>
      <c r="F6990" s="450" t="s">
        <v>14023</v>
      </c>
    </row>
    <row r="6991" spans="1:6" ht="30" customHeight="1">
      <c r="A6991" s="447">
        <v>95363</v>
      </c>
      <c r="B6991" s="448" t="s">
        <v>5042</v>
      </c>
      <c r="C6991" s="449" t="s">
        <v>2672</v>
      </c>
      <c r="D6991" s="450">
        <v>0</v>
      </c>
      <c r="E6991" s="450">
        <v>0.12</v>
      </c>
      <c r="F6991" s="450" t="s">
        <v>11284</v>
      </c>
    </row>
    <row r="6992" spans="1:6" ht="30" customHeight="1">
      <c r="A6992" s="447">
        <v>95364</v>
      </c>
      <c r="B6992" s="448" t="s">
        <v>5043</v>
      </c>
      <c r="C6992" s="449" t="s">
        <v>2672</v>
      </c>
      <c r="D6992" s="450">
        <v>0</v>
      </c>
      <c r="E6992" s="450">
        <v>0.1</v>
      </c>
      <c r="F6992" s="450" t="s">
        <v>14023</v>
      </c>
    </row>
    <row r="6993" spans="1:6" ht="30" customHeight="1">
      <c r="A6993" s="447">
        <v>95365</v>
      </c>
      <c r="B6993" s="448" t="s">
        <v>5044</v>
      </c>
      <c r="C6993" s="449" t="s">
        <v>2672</v>
      </c>
      <c r="D6993" s="450">
        <v>0</v>
      </c>
      <c r="E6993" s="450">
        <v>0.1</v>
      </c>
      <c r="F6993" s="450" t="s">
        <v>14023</v>
      </c>
    </row>
    <row r="6994" spans="1:6" ht="30" customHeight="1">
      <c r="A6994" s="447">
        <v>95366</v>
      </c>
      <c r="B6994" s="448" t="s">
        <v>5045</v>
      </c>
      <c r="C6994" s="449" t="s">
        <v>2672</v>
      </c>
      <c r="D6994" s="450">
        <v>0</v>
      </c>
      <c r="E6994" s="450">
        <v>0.09</v>
      </c>
      <c r="F6994" s="450" t="s">
        <v>11823</v>
      </c>
    </row>
    <row r="6995" spans="1:6" ht="30" customHeight="1">
      <c r="A6995" s="447">
        <v>95368</v>
      </c>
      <c r="B6995" s="448" t="s">
        <v>5046</v>
      </c>
      <c r="C6995" s="449" t="s">
        <v>2672</v>
      </c>
      <c r="D6995" s="450">
        <v>0</v>
      </c>
      <c r="E6995" s="450">
        <v>0.17</v>
      </c>
      <c r="F6995" s="450" t="s">
        <v>11825</v>
      </c>
    </row>
    <row r="6996" spans="1:6" ht="30" customHeight="1">
      <c r="A6996" s="447">
        <v>95369</v>
      </c>
      <c r="B6996" s="448" t="s">
        <v>5047</v>
      </c>
      <c r="C6996" s="449" t="s">
        <v>2672</v>
      </c>
      <c r="D6996" s="450">
        <v>0</v>
      </c>
      <c r="E6996" s="450">
        <v>0.09</v>
      </c>
      <c r="F6996" s="450" t="s">
        <v>11823</v>
      </c>
    </row>
    <row r="6997" spans="1:6" ht="15" customHeight="1">
      <c r="A6997" s="447">
        <v>95370</v>
      </c>
      <c r="B6997" s="448" t="s">
        <v>5387</v>
      </c>
      <c r="C6997" s="449" t="s">
        <v>2672</v>
      </c>
      <c r="D6997" s="450">
        <v>0</v>
      </c>
      <c r="E6997" s="450">
        <v>0.18</v>
      </c>
      <c r="F6997" s="450" t="s">
        <v>11824</v>
      </c>
    </row>
    <row r="6998" spans="1:6" ht="15" customHeight="1">
      <c r="A6998" s="447">
        <v>95371</v>
      </c>
      <c r="B6998" s="448" t="s">
        <v>5388</v>
      </c>
      <c r="C6998" s="449" t="s">
        <v>2672</v>
      </c>
      <c r="D6998" s="450">
        <v>0</v>
      </c>
      <c r="E6998" s="450">
        <v>0.27</v>
      </c>
      <c r="F6998" s="450" t="s">
        <v>16039</v>
      </c>
    </row>
    <row r="6999" spans="1:6" ht="15" customHeight="1">
      <c r="A6999" s="447">
        <v>95372</v>
      </c>
      <c r="B6999" s="448" t="s">
        <v>5389</v>
      </c>
      <c r="C6999" s="449" t="s">
        <v>2672</v>
      </c>
      <c r="D6999" s="450">
        <v>0</v>
      </c>
      <c r="E6999" s="450">
        <v>0.18</v>
      </c>
      <c r="F6999" s="450" t="s">
        <v>11824</v>
      </c>
    </row>
    <row r="7000" spans="1:6" ht="30" customHeight="1">
      <c r="A7000" s="447">
        <v>95373</v>
      </c>
      <c r="B7000" s="448" t="s">
        <v>5390</v>
      </c>
      <c r="C7000" s="449" t="s">
        <v>2672</v>
      </c>
      <c r="D7000" s="450">
        <v>0</v>
      </c>
      <c r="E7000" s="450">
        <v>0.19</v>
      </c>
      <c r="F7000" s="450" t="s">
        <v>16048</v>
      </c>
    </row>
    <row r="7001" spans="1:6" ht="30" customHeight="1">
      <c r="A7001" s="447">
        <v>95374</v>
      </c>
      <c r="B7001" s="448" t="s">
        <v>5391</v>
      </c>
      <c r="C7001" s="449" t="s">
        <v>2672</v>
      </c>
      <c r="D7001" s="450">
        <v>0</v>
      </c>
      <c r="E7001" s="450">
        <v>0.2</v>
      </c>
      <c r="F7001" s="450" t="s">
        <v>14037</v>
      </c>
    </row>
    <row r="7002" spans="1:6" ht="15" customHeight="1">
      <c r="A7002" s="447">
        <v>95375</v>
      </c>
      <c r="B7002" s="448" t="s">
        <v>5392</v>
      </c>
      <c r="C7002" s="449" t="s">
        <v>2672</v>
      </c>
      <c r="D7002" s="450">
        <v>0</v>
      </c>
      <c r="E7002" s="450">
        <v>0.2</v>
      </c>
      <c r="F7002" s="450" t="s">
        <v>14037</v>
      </c>
    </row>
    <row r="7003" spans="1:6" ht="15" customHeight="1">
      <c r="A7003" s="447">
        <v>95376</v>
      </c>
      <c r="B7003" s="448" t="s">
        <v>5393</v>
      </c>
      <c r="C7003" s="449" t="s">
        <v>2672</v>
      </c>
      <c r="D7003" s="450">
        <v>0</v>
      </c>
      <c r="E7003" s="450">
        <v>0.04</v>
      </c>
      <c r="F7003" s="450" t="s">
        <v>14036</v>
      </c>
    </row>
    <row r="7004" spans="1:6" ht="15" customHeight="1">
      <c r="A7004" s="447">
        <v>95377</v>
      </c>
      <c r="B7004" s="448" t="s">
        <v>5394</v>
      </c>
      <c r="C7004" s="449" t="s">
        <v>2672</v>
      </c>
      <c r="D7004" s="450">
        <v>0</v>
      </c>
      <c r="E7004" s="450">
        <v>0.14000000000000001</v>
      </c>
      <c r="F7004" s="450" t="s">
        <v>14026</v>
      </c>
    </row>
    <row r="7005" spans="1:6" ht="15" customHeight="1">
      <c r="A7005" s="447">
        <v>95378</v>
      </c>
      <c r="B7005" s="448" t="s">
        <v>5395</v>
      </c>
      <c r="C7005" s="449" t="s">
        <v>2672</v>
      </c>
      <c r="D7005" s="450">
        <v>0</v>
      </c>
      <c r="E7005" s="450">
        <v>0.19</v>
      </c>
      <c r="F7005" s="450" t="s">
        <v>16048</v>
      </c>
    </row>
    <row r="7006" spans="1:6" ht="15" customHeight="1">
      <c r="A7006" s="447">
        <v>95379</v>
      </c>
      <c r="B7006" s="448" t="s">
        <v>5396</v>
      </c>
      <c r="C7006" s="449" t="s">
        <v>2672</v>
      </c>
      <c r="D7006" s="450">
        <v>0</v>
      </c>
      <c r="E7006" s="450">
        <v>0.15</v>
      </c>
      <c r="F7006" s="450" t="s">
        <v>14025</v>
      </c>
    </row>
    <row r="7007" spans="1:6" ht="30" customHeight="1">
      <c r="A7007" s="447">
        <v>95380</v>
      </c>
      <c r="B7007" s="448" t="s">
        <v>5397</v>
      </c>
      <c r="C7007" s="449" t="s">
        <v>2672</v>
      </c>
      <c r="D7007" s="450">
        <v>0</v>
      </c>
      <c r="E7007" s="450">
        <v>0.12</v>
      </c>
      <c r="F7007" s="450" t="s">
        <v>11284</v>
      </c>
    </row>
    <row r="7008" spans="1:6" ht="15" customHeight="1">
      <c r="A7008" s="447">
        <v>95381</v>
      </c>
      <c r="B7008" s="448" t="s">
        <v>5398</v>
      </c>
      <c r="C7008" s="449" t="s">
        <v>2672</v>
      </c>
      <c r="D7008" s="450">
        <v>0</v>
      </c>
      <c r="E7008" s="450">
        <v>0.1</v>
      </c>
      <c r="F7008" s="450" t="s">
        <v>14023</v>
      </c>
    </row>
    <row r="7009" spans="1:6" ht="30" customHeight="1">
      <c r="A7009" s="447">
        <v>95382</v>
      </c>
      <c r="B7009" s="448" t="s">
        <v>5399</v>
      </c>
      <c r="C7009" s="449" t="s">
        <v>2672</v>
      </c>
      <c r="D7009" s="450">
        <v>0</v>
      </c>
      <c r="E7009" s="450">
        <v>0.18</v>
      </c>
      <c r="F7009" s="450" t="s">
        <v>11824</v>
      </c>
    </row>
    <row r="7010" spans="1:6" ht="30" customHeight="1">
      <c r="A7010" s="447">
        <v>95383</v>
      </c>
      <c r="B7010" s="448" t="s">
        <v>5400</v>
      </c>
      <c r="C7010" s="449" t="s">
        <v>2672</v>
      </c>
      <c r="D7010" s="450">
        <v>0</v>
      </c>
      <c r="E7010" s="450">
        <v>0.16</v>
      </c>
      <c r="F7010" s="450" t="s">
        <v>11285</v>
      </c>
    </row>
    <row r="7011" spans="1:6" ht="30" customHeight="1">
      <c r="A7011" s="447">
        <v>95384</v>
      </c>
      <c r="B7011" s="448" t="s">
        <v>5401</v>
      </c>
      <c r="C7011" s="449" t="s">
        <v>2672</v>
      </c>
      <c r="D7011" s="450">
        <v>0</v>
      </c>
      <c r="E7011" s="450">
        <v>0.1</v>
      </c>
      <c r="F7011" s="450" t="s">
        <v>14023</v>
      </c>
    </row>
    <row r="7012" spans="1:6" ht="15" customHeight="1">
      <c r="A7012" s="447">
        <v>95385</v>
      </c>
      <c r="B7012" s="448" t="s">
        <v>5402</v>
      </c>
      <c r="C7012" s="449" t="s">
        <v>2672</v>
      </c>
      <c r="D7012" s="450">
        <v>0</v>
      </c>
      <c r="E7012" s="450">
        <v>0.13</v>
      </c>
      <c r="F7012" s="450" t="s">
        <v>16000</v>
      </c>
    </row>
    <row r="7013" spans="1:6" ht="15" customHeight="1">
      <c r="A7013" s="447">
        <v>95386</v>
      </c>
      <c r="B7013" s="448" t="s">
        <v>5403</v>
      </c>
      <c r="C7013" s="449" t="s">
        <v>2672</v>
      </c>
      <c r="D7013" s="450">
        <v>0</v>
      </c>
      <c r="E7013" s="450">
        <v>0.16</v>
      </c>
      <c r="F7013" s="450" t="s">
        <v>11285</v>
      </c>
    </row>
    <row r="7014" spans="1:6" ht="15" customHeight="1">
      <c r="A7014" s="447">
        <v>95387</v>
      </c>
      <c r="B7014" s="448" t="s">
        <v>5404</v>
      </c>
      <c r="C7014" s="449" t="s">
        <v>2672</v>
      </c>
      <c r="D7014" s="450">
        <v>0</v>
      </c>
      <c r="E7014" s="450">
        <v>0.22</v>
      </c>
      <c r="F7014" s="450" t="s">
        <v>15963</v>
      </c>
    </row>
    <row r="7015" spans="1:6" ht="15" customHeight="1">
      <c r="A7015" s="447">
        <v>95388</v>
      </c>
      <c r="B7015" s="448" t="s">
        <v>5405</v>
      </c>
      <c r="C7015" s="449" t="s">
        <v>2672</v>
      </c>
      <c r="D7015" s="450">
        <v>0</v>
      </c>
      <c r="E7015" s="450">
        <v>0.06</v>
      </c>
      <c r="F7015" s="450" t="s">
        <v>11822</v>
      </c>
    </row>
    <row r="7016" spans="1:6" ht="30" customHeight="1">
      <c r="A7016" s="447">
        <v>95389</v>
      </c>
      <c r="B7016" s="448" t="s">
        <v>5406</v>
      </c>
      <c r="C7016" s="449" t="s">
        <v>2672</v>
      </c>
      <c r="D7016" s="450">
        <v>0</v>
      </c>
      <c r="E7016" s="450">
        <v>7.0000000000000007E-2</v>
      </c>
      <c r="F7016" s="450" t="s">
        <v>14024</v>
      </c>
    </row>
    <row r="7017" spans="1:6" ht="15" customHeight="1">
      <c r="A7017" s="447">
        <v>95390</v>
      </c>
      <c r="B7017" s="448" t="s">
        <v>5407</v>
      </c>
      <c r="C7017" s="449" t="s">
        <v>2672</v>
      </c>
      <c r="D7017" s="450">
        <v>0</v>
      </c>
      <c r="E7017" s="450">
        <v>0.06</v>
      </c>
      <c r="F7017" s="450" t="s">
        <v>11822</v>
      </c>
    </row>
    <row r="7018" spans="1:6" ht="30" customHeight="1">
      <c r="A7018" s="447">
        <v>95391</v>
      </c>
      <c r="B7018" s="448" t="s">
        <v>5408</v>
      </c>
      <c r="C7018" s="449" t="s">
        <v>2672</v>
      </c>
      <c r="D7018" s="450">
        <v>0</v>
      </c>
      <c r="E7018" s="450">
        <v>0.08</v>
      </c>
      <c r="F7018" s="450" t="s">
        <v>13132</v>
      </c>
    </row>
    <row r="7019" spans="1:6" ht="15" customHeight="1">
      <c r="A7019" s="447">
        <v>95392</v>
      </c>
      <c r="B7019" s="448" t="s">
        <v>5409</v>
      </c>
      <c r="C7019" s="449" t="s">
        <v>2672</v>
      </c>
      <c r="D7019" s="450">
        <v>0</v>
      </c>
      <c r="E7019" s="450">
        <v>0.06</v>
      </c>
      <c r="F7019" s="450" t="s">
        <v>11822</v>
      </c>
    </row>
    <row r="7020" spans="1:6" ht="30" customHeight="1">
      <c r="A7020" s="447">
        <v>95393</v>
      </c>
      <c r="B7020" s="448" t="s">
        <v>5410</v>
      </c>
      <c r="C7020" s="449" t="s">
        <v>2672</v>
      </c>
      <c r="D7020" s="450">
        <v>0</v>
      </c>
      <c r="E7020" s="450">
        <v>0.23</v>
      </c>
      <c r="F7020" s="450" t="s">
        <v>11313</v>
      </c>
    </row>
    <row r="7021" spans="1:6" ht="30" customHeight="1">
      <c r="A7021" s="447">
        <v>95394</v>
      </c>
      <c r="B7021" s="448" t="s">
        <v>5411</v>
      </c>
      <c r="C7021" s="449" t="s">
        <v>2672</v>
      </c>
      <c r="D7021" s="450">
        <v>0</v>
      </c>
      <c r="E7021" s="450">
        <v>0.36</v>
      </c>
      <c r="F7021" s="450" t="s">
        <v>14188</v>
      </c>
    </row>
    <row r="7022" spans="1:6" ht="30" customHeight="1">
      <c r="A7022" s="447">
        <v>95395</v>
      </c>
      <c r="B7022" s="448" t="s">
        <v>5412</v>
      </c>
      <c r="C7022" s="449" t="s">
        <v>2672</v>
      </c>
      <c r="D7022" s="450">
        <v>0</v>
      </c>
      <c r="E7022" s="450">
        <v>0.51</v>
      </c>
      <c r="F7022" s="450" t="s">
        <v>11597</v>
      </c>
    </row>
    <row r="7023" spans="1:6" ht="30" customHeight="1">
      <c r="A7023" s="447">
        <v>95396</v>
      </c>
      <c r="B7023" s="448" t="s">
        <v>5413</v>
      </c>
      <c r="C7023" s="449" t="s">
        <v>2672</v>
      </c>
      <c r="D7023" s="450">
        <v>0</v>
      </c>
      <c r="E7023" s="450">
        <v>0.67</v>
      </c>
      <c r="F7023" s="450" t="s">
        <v>11622</v>
      </c>
    </row>
    <row r="7024" spans="1:6" ht="30" customHeight="1">
      <c r="A7024" s="447">
        <v>95397</v>
      </c>
      <c r="B7024" s="448" t="s">
        <v>5414</v>
      </c>
      <c r="C7024" s="449" t="s">
        <v>2672</v>
      </c>
      <c r="D7024" s="450">
        <v>0</v>
      </c>
      <c r="E7024" s="450">
        <v>0.08</v>
      </c>
      <c r="F7024" s="450" t="s">
        <v>13132</v>
      </c>
    </row>
    <row r="7025" spans="1:6" ht="30" customHeight="1">
      <c r="A7025" s="447">
        <v>95398</v>
      </c>
      <c r="B7025" s="448" t="s">
        <v>5415</v>
      </c>
      <c r="C7025" s="449" t="s">
        <v>2672</v>
      </c>
      <c r="D7025" s="450">
        <v>0</v>
      </c>
      <c r="E7025" s="450">
        <v>0.05</v>
      </c>
      <c r="F7025" s="450" t="s">
        <v>11283</v>
      </c>
    </row>
    <row r="7026" spans="1:6" ht="30" customHeight="1">
      <c r="A7026" s="447">
        <v>95399</v>
      </c>
      <c r="B7026" s="448" t="s">
        <v>5416</v>
      </c>
      <c r="C7026" s="449" t="s">
        <v>2672</v>
      </c>
      <c r="D7026" s="450">
        <v>0</v>
      </c>
      <c r="E7026" s="450">
        <v>0.05</v>
      </c>
      <c r="F7026" s="450" t="s">
        <v>11283</v>
      </c>
    </row>
    <row r="7027" spans="1:6" ht="30" customHeight="1">
      <c r="A7027" s="447">
        <v>95400</v>
      </c>
      <c r="B7027" s="448" t="s">
        <v>5417</v>
      </c>
      <c r="C7027" s="449" t="s">
        <v>2672</v>
      </c>
      <c r="D7027" s="450">
        <v>0</v>
      </c>
      <c r="E7027" s="450">
        <v>7.0000000000000007E-2</v>
      </c>
      <c r="F7027" s="450" t="s">
        <v>14024</v>
      </c>
    </row>
    <row r="7028" spans="1:6" ht="30" customHeight="1">
      <c r="A7028" s="447">
        <v>95401</v>
      </c>
      <c r="B7028" s="448" t="s">
        <v>5418</v>
      </c>
      <c r="C7028" s="449" t="s">
        <v>2672</v>
      </c>
      <c r="D7028" s="450">
        <v>0</v>
      </c>
      <c r="E7028" s="450">
        <v>0.52</v>
      </c>
      <c r="F7028" s="450" t="s">
        <v>13743</v>
      </c>
    </row>
    <row r="7029" spans="1:6" ht="30" customHeight="1">
      <c r="A7029" s="447">
        <v>95402</v>
      </c>
      <c r="B7029" s="448" t="s">
        <v>5419</v>
      </c>
      <c r="C7029" s="449" t="s">
        <v>2672</v>
      </c>
      <c r="D7029" s="450">
        <v>0</v>
      </c>
      <c r="E7029" s="450">
        <v>0.87</v>
      </c>
      <c r="F7029" s="450" t="s">
        <v>16121</v>
      </c>
    </row>
    <row r="7030" spans="1:6" ht="30" customHeight="1">
      <c r="A7030" s="447">
        <v>95403</v>
      </c>
      <c r="B7030" s="448" t="s">
        <v>5420</v>
      </c>
      <c r="C7030" s="449" t="s">
        <v>2672</v>
      </c>
      <c r="D7030" s="450">
        <v>0</v>
      </c>
      <c r="E7030" s="450">
        <v>0.99</v>
      </c>
      <c r="F7030" s="450" t="s">
        <v>12207</v>
      </c>
    </row>
    <row r="7031" spans="1:6" ht="30" customHeight="1">
      <c r="A7031" s="447">
        <v>95404</v>
      </c>
      <c r="B7031" s="448" t="s">
        <v>5421</v>
      </c>
      <c r="C7031" s="449" t="s">
        <v>2672</v>
      </c>
      <c r="D7031" s="450">
        <v>0</v>
      </c>
      <c r="E7031" s="450">
        <v>1.35</v>
      </c>
      <c r="F7031" s="450" t="s">
        <v>12507</v>
      </c>
    </row>
    <row r="7032" spans="1:6" ht="15" customHeight="1">
      <c r="A7032" s="447">
        <v>95405</v>
      </c>
      <c r="B7032" s="448" t="s">
        <v>5422</v>
      </c>
      <c r="C7032" s="449" t="s">
        <v>2672</v>
      </c>
      <c r="D7032" s="450">
        <v>0</v>
      </c>
      <c r="E7032" s="450">
        <v>0.79</v>
      </c>
      <c r="F7032" s="450" t="s">
        <v>11286</v>
      </c>
    </row>
    <row r="7033" spans="1:6" ht="15" customHeight="1">
      <c r="A7033" s="447">
        <v>95406</v>
      </c>
      <c r="B7033" s="448" t="s">
        <v>5423</v>
      </c>
      <c r="C7033" s="449" t="s">
        <v>2672</v>
      </c>
      <c r="D7033" s="450">
        <v>0</v>
      </c>
      <c r="E7033" s="450">
        <v>0.1</v>
      </c>
      <c r="F7033" s="450" t="s">
        <v>14023</v>
      </c>
    </row>
    <row r="7034" spans="1:6" ht="30" customHeight="1">
      <c r="A7034" s="447">
        <v>95407</v>
      </c>
      <c r="B7034" s="448" t="s">
        <v>5424</v>
      </c>
      <c r="C7034" s="449" t="s">
        <v>2672</v>
      </c>
      <c r="D7034" s="450">
        <v>0</v>
      </c>
      <c r="E7034" s="450">
        <v>1.98</v>
      </c>
      <c r="F7034" s="450" t="s">
        <v>14670</v>
      </c>
    </row>
    <row r="7035" spans="1:6" ht="30" customHeight="1">
      <c r="A7035" s="447">
        <v>95408</v>
      </c>
      <c r="B7035" s="448" t="s">
        <v>5425</v>
      </c>
      <c r="C7035" s="449" t="s">
        <v>1321</v>
      </c>
      <c r="D7035" s="450">
        <v>0</v>
      </c>
      <c r="E7035" s="450">
        <v>8.94</v>
      </c>
      <c r="F7035" s="450" t="s">
        <v>20968</v>
      </c>
    </row>
    <row r="7036" spans="1:6" ht="30" customHeight="1">
      <c r="A7036" s="447">
        <v>95409</v>
      </c>
      <c r="B7036" s="448" t="s">
        <v>5426</v>
      </c>
      <c r="C7036" s="449" t="s">
        <v>1321</v>
      </c>
      <c r="D7036" s="450">
        <v>0</v>
      </c>
      <c r="E7036" s="450">
        <v>8.1</v>
      </c>
      <c r="F7036" s="450" t="s">
        <v>12277</v>
      </c>
    </row>
    <row r="7037" spans="1:6" ht="30" customHeight="1">
      <c r="A7037" s="447">
        <v>95410</v>
      </c>
      <c r="B7037" s="448" t="s">
        <v>5427</v>
      </c>
      <c r="C7037" s="449" t="s">
        <v>1321</v>
      </c>
      <c r="D7037" s="450">
        <v>0</v>
      </c>
      <c r="E7037" s="450">
        <v>5.0599999999999996</v>
      </c>
      <c r="F7037" s="450" t="s">
        <v>17459</v>
      </c>
    </row>
    <row r="7038" spans="1:6" ht="30" customHeight="1">
      <c r="A7038" s="447">
        <v>95411</v>
      </c>
      <c r="B7038" s="448" t="s">
        <v>5428</v>
      </c>
      <c r="C7038" s="449" t="s">
        <v>1321</v>
      </c>
      <c r="D7038" s="450">
        <v>0</v>
      </c>
      <c r="E7038" s="450">
        <v>7.13</v>
      </c>
      <c r="F7038" s="450" t="s">
        <v>14199</v>
      </c>
    </row>
    <row r="7039" spans="1:6" ht="30" customHeight="1">
      <c r="A7039" s="447">
        <v>95412</v>
      </c>
      <c r="B7039" s="448" t="s">
        <v>5063</v>
      </c>
      <c r="C7039" s="449" t="s">
        <v>1321</v>
      </c>
      <c r="D7039" s="450">
        <v>0</v>
      </c>
      <c r="E7039" s="450">
        <v>7.85</v>
      </c>
      <c r="F7039" s="450" t="s">
        <v>11860</v>
      </c>
    </row>
    <row r="7040" spans="1:6" ht="15" customHeight="1">
      <c r="A7040" s="447">
        <v>95413</v>
      </c>
      <c r="B7040" s="448" t="s">
        <v>5064</v>
      </c>
      <c r="C7040" s="449" t="s">
        <v>1321</v>
      </c>
      <c r="D7040" s="450">
        <v>0</v>
      </c>
      <c r="E7040" s="450">
        <v>8.68</v>
      </c>
      <c r="F7040" s="450" t="s">
        <v>20969</v>
      </c>
    </row>
    <row r="7041" spans="1:6" ht="30" customHeight="1">
      <c r="A7041" s="447">
        <v>95414</v>
      </c>
      <c r="B7041" s="448" t="s">
        <v>5065</v>
      </c>
      <c r="C7041" s="449" t="s">
        <v>1321</v>
      </c>
      <c r="D7041" s="450">
        <v>0</v>
      </c>
      <c r="E7041" s="450">
        <v>30.97</v>
      </c>
      <c r="F7041" s="450" t="s">
        <v>15105</v>
      </c>
    </row>
    <row r="7042" spans="1:6" ht="30" customHeight="1">
      <c r="A7042" s="447">
        <v>95415</v>
      </c>
      <c r="B7042" s="448" t="s">
        <v>5066</v>
      </c>
      <c r="C7042" s="449" t="s">
        <v>1321</v>
      </c>
      <c r="D7042" s="450">
        <v>0</v>
      </c>
      <c r="E7042" s="450">
        <v>117.05</v>
      </c>
      <c r="F7042" s="450" t="s">
        <v>20970</v>
      </c>
    </row>
    <row r="7043" spans="1:6" ht="30" customHeight="1">
      <c r="A7043" s="447">
        <v>95416</v>
      </c>
      <c r="B7043" s="448" t="s">
        <v>5067</v>
      </c>
      <c r="C7043" s="449" t="s">
        <v>1321</v>
      </c>
      <c r="D7043" s="450">
        <v>0</v>
      </c>
      <c r="E7043" s="450">
        <v>6.7</v>
      </c>
      <c r="F7043" s="450" t="s">
        <v>15829</v>
      </c>
    </row>
    <row r="7044" spans="1:6" ht="30" customHeight="1">
      <c r="A7044" s="447">
        <v>95417</v>
      </c>
      <c r="B7044" s="448" t="s">
        <v>5068</v>
      </c>
      <c r="C7044" s="449" t="s">
        <v>1321</v>
      </c>
      <c r="D7044" s="450">
        <v>0</v>
      </c>
      <c r="E7044" s="450">
        <v>133.22</v>
      </c>
      <c r="F7044" s="450" t="s">
        <v>20971</v>
      </c>
    </row>
    <row r="7045" spans="1:6" ht="30" customHeight="1">
      <c r="A7045" s="447">
        <v>95418</v>
      </c>
      <c r="B7045" s="448" t="s">
        <v>5069</v>
      </c>
      <c r="C7045" s="449" t="s">
        <v>1321</v>
      </c>
      <c r="D7045" s="450">
        <v>0</v>
      </c>
      <c r="E7045" s="450">
        <v>182.12</v>
      </c>
      <c r="F7045" s="450" t="s">
        <v>20972</v>
      </c>
    </row>
    <row r="7046" spans="1:6" ht="30" customHeight="1">
      <c r="A7046" s="447">
        <v>95419</v>
      </c>
      <c r="B7046" s="448" t="s">
        <v>5070</v>
      </c>
      <c r="C7046" s="449" t="s">
        <v>1321</v>
      </c>
      <c r="D7046" s="450">
        <v>0</v>
      </c>
      <c r="E7046" s="450">
        <v>48.35</v>
      </c>
      <c r="F7046" s="450" t="s">
        <v>20973</v>
      </c>
    </row>
    <row r="7047" spans="1:6" ht="30" customHeight="1">
      <c r="A7047" s="447">
        <v>95420</v>
      </c>
      <c r="B7047" s="448" t="s">
        <v>5071</v>
      </c>
      <c r="C7047" s="449" t="s">
        <v>1321</v>
      </c>
      <c r="D7047" s="450">
        <v>0</v>
      </c>
      <c r="E7047" s="450">
        <v>68.680000000000007</v>
      </c>
      <c r="F7047" s="450" t="s">
        <v>20097</v>
      </c>
    </row>
    <row r="7048" spans="1:6" ht="30" customHeight="1">
      <c r="A7048" s="447">
        <v>95421</v>
      </c>
      <c r="B7048" s="448" t="s">
        <v>5072</v>
      </c>
      <c r="C7048" s="449" t="s">
        <v>1321</v>
      </c>
      <c r="D7048" s="450">
        <v>0</v>
      </c>
      <c r="E7048" s="450">
        <v>90.8</v>
      </c>
      <c r="F7048" s="450" t="s">
        <v>20974</v>
      </c>
    </row>
    <row r="7049" spans="1:6" ht="30" customHeight="1">
      <c r="A7049" s="447">
        <v>95422</v>
      </c>
      <c r="B7049" s="448" t="s">
        <v>5073</v>
      </c>
      <c r="C7049" s="449" t="s">
        <v>1321</v>
      </c>
      <c r="D7049" s="450">
        <v>0</v>
      </c>
      <c r="E7049" s="450">
        <v>70.06</v>
      </c>
      <c r="F7049" s="450" t="s">
        <v>20975</v>
      </c>
    </row>
    <row r="7050" spans="1:6" ht="30" customHeight="1">
      <c r="A7050" s="447">
        <v>95423</v>
      </c>
      <c r="B7050" s="448" t="s">
        <v>5074</v>
      </c>
      <c r="C7050" s="449" t="s">
        <v>1321</v>
      </c>
      <c r="D7050" s="450">
        <v>0</v>
      </c>
      <c r="E7050" s="450">
        <v>106.34</v>
      </c>
      <c r="F7050" s="450" t="s">
        <v>20976</v>
      </c>
    </row>
    <row r="7051" spans="1:6" ht="15" customHeight="1">
      <c r="A7051" s="447">
        <v>95424</v>
      </c>
      <c r="B7051" s="448" t="s">
        <v>5075</v>
      </c>
      <c r="C7051" s="449" t="s">
        <v>1321</v>
      </c>
      <c r="D7051" s="450">
        <v>0</v>
      </c>
      <c r="E7051" s="450">
        <v>14.98</v>
      </c>
      <c r="F7051" s="450" t="s">
        <v>20977</v>
      </c>
    </row>
  </sheetData>
  <sheetProtection algorithmName="SHA-512" hashValue="PF1XqLYKWe0tyZFY07xNVTDbllqIJW+LelMnuPdpCarUpiyZ2iT7kQaUZZJ0zWovfV32ATD3hCdgUCabVIt16A==" saltValue="dGINB6bxZyFDOj6GLIUAtA==" spinCount="100000" sheet="1" objects="1" scenarios="1" autoFilter="0"/>
  <autoFilter ref="A4:F7051" xr:uid="{00000000-0009-0000-0000-000005000000}"/>
  <mergeCells count="4">
    <mergeCell ref="A2:A3"/>
    <mergeCell ref="B2:B3"/>
    <mergeCell ref="C2:C3"/>
    <mergeCell ref="D2:F2"/>
  </mergeCells>
  <printOptions horizontalCentered="1" gridLines="1"/>
  <pageMargins left="0.98425196850393704" right="0.39370078740157483" top="0.78740157480314965" bottom="0.78740157480314965" header="0" footer="0"/>
  <pageSetup paperSize="9" scale="51" firstPageNumber="0" orientation="portrait" r:id="rId1"/>
  <headerFooter alignWithMargins="0">
    <oddFooter>&amp;C&amp;"Arial,Normal"&amp;10Página &amp;P</oddFooter>
  </headerFooter>
  <rowBreaks count="1" manualBreakCount="1">
    <brk id="6997" max="16383" man="1"/>
  </rowBreaks>
  <ignoredErrors>
    <ignoredError sqref="F7:F205 F207:F329 F333:F730 F732:F798 F4594:F4595 F4618:F4630 F4152:F4593 F5922:F7051 F4599:F4605 F4633:F4945 F5331:F5603 F4947:F5329 F4125 F4085 F4011:F4012 F4049 F4104 F3990 F3034:F3963 F2792:F2849 F2858:F3027 F2425:F2784 F5608:F5795 F2301:F2421 F2247:F2299 F1724:F2224 F1664:F1720 F1546:F1658 F1399:F1544 F1381:F1389 F1346:F1357 F1337:F1344 F1278:F1325 F1267:F1274 F1248:F1260 F1263 F1161:F1240 F1119:F1159 F1048:F1108 F1111:F1116 F1026:F1046 F970:F1019 F871:F905 F909:F966 F813:F862 F5832:F5920 F799:F812 F5921 F863:F870 F967:F969 F906:F908 F1020:F1025 F1047 F1117:F1118 F1109:F1110 F1160 F1241:F1247 F1264:F1266 F1261:F1262 F1275:F1277 F1326:F1336 F1345 F1358:F1380 F1390:F1398 F1545 F1659:F1663 F1721:F1723 F2225:F2246 F2300 F2422:F2424 F5796:F5831 F2785:F2791 F3028:F3033 F2850:F2857 F3964:F3989 F3991:F4010 F4105:F4124 F4050:F4084 F4013:F4048 F4086:F4103 F4126:F4151 F5330 F5604:F5607 F4946 F4606:F4617 F4596:F4598 F4631:F4632 F331:F33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9"/>
  <dimension ref="A1:D5289"/>
  <sheetViews>
    <sheetView view="pageBreakPreview" zoomScaleNormal="85" zoomScaleSheetLayoutView="115" workbookViewId="0">
      <pane ySplit="2" topLeftCell="A3666" activePane="bottomLeft" state="frozen"/>
      <selection activeCell="D37" sqref="D37"/>
      <selection pane="bottomLeft" activeCell="B3680" sqref="B3680"/>
    </sheetView>
  </sheetViews>
  <sheetFormatPr defaultColWidth="8.7109375" defaultRowHeight="15"/>
  <cols>
    <col min="1" max="1" width="8.85546875" style="123" customWidth="1"/>
    <col min="2" max="2" width="86.85546875" style="33" customWidth="1"/>
    <col min="3" max="3" width="9.140625" style="34" customWidth="1"/>
    <col min="4" max="4" width="11.85546875" style="44" customWidth="1"/>
    <col min="5" max="16384" width="8.7109375" style="33"/>
  </cols>
  <sheetData>
    <row r="1" spans="1:4" s="31" customFormat="1" ht="63" customHeight="1" thickBot="1">
      <c r="A1" s="329"/>
      <c r="B1" s="30"/>
      <c r="C1" s="328"/>
      <c r="D1" s="30"/>
    </row>
    <row r="2" spans="1:4" s="32" customFormat="1" ht="36.75" customHeight="1">
      <c r="A2" s="308" t="s">
        <v>2304</v>
      </c>
      <c r="B2" s="118" t="s">
        <v>1258</v>
      </c>
      <c r="C2" s="118" t="s">
        <v>2307</v>
      </c>
      <c r="D2" s="118" t="s">
        <v>1259</v>
      </c>
    </row>
    <row r="3" spans="1:4" s="43" customFormat="1" ht="30">
      <c r="A3" s="447">
        <v>38605</v>
      </c>
      <c r="B3" s="448" t="s">
        <v>15281</v>
      </c>
      <c r="C3" s="449" t="s">
        <v>6187</v>
      </c>
      <c r="D3" s="450" t="s">
        <v>11280</v>
      </c>
    </row>
    <row r="4" spans="1:4" s="43" customFormat="1">
      <c r="A4" s="447">
        <v>11270</v>
      </c>
      <c r="B4" s="448" t="s">
        <v>15282</v>
      </c>
      <c r="C4" s="449" t="s">
        <v>6187</v>
      </c>
      <c r="D4" s="450" t="s">
        <v>11281</v>
      </c>
    </row>
    <row r="5" spans="1:4" s="43" customFormat="1">
      <c r="A5" s="447">
        <v>412</v>
      </c>
      <c r="B5" s="448" t="s">
        <v>15283</v>
      </c>
      <c r="C5" s="449" t="s">
        <v>6187</v>
      </c>
      <c r="D5" s="450" t="s">
        <v>11282</v>
      </c>
    </row>
    <row r="6" spans="1:4" s="43" customFormat="1">
      <c r="A6" s="447">
        <v>414</v>
      </c>
      <c r="B6" s="448" t="s">
        <v>6189</v>
      </c>
      <c r="C6" s="449" t="s">
        <v>6187</v>
      </c>
      <c r="D6" s="450" t="s">
        <v>11283</v>
      </c>
    </row>
    <row r="7" spans="1:4">
      <c r="A7" s="447">
        <v>410</v>
      </c>
      <c r="B7" s="448" t="s">
        <v>6190</v>
      </c>
      <c r="C7" s="449" t="s">
        <v>6187</v>
      </c>
      <c r="D7" s="450" t="s">
        <v>11284</v>
      </c>
    </row>
    <row r="8" spans="1:4">
      <c r="A8" s="447">
        <v>411</v>
      </c>
      <c r="B8" s="448" t="s">
        <v>6191</v>
      </c>
      <c r="C8" s="449" t="s">
        <v>6187</v>
      </c>
      <c r="D8" s="450" t="s">
        <v>11285</v>
      </c>
    </row>
    <row r="9" spans="1:4">
      <c r="A9" s="447">
        <v>408</v>
      </c>
      <c r="B9" s="448" t="s">
        <v>6192</v>
      </c>
      <c r="C9" s="449" t="s">
        <v>6187</v>
      </c>
      <c r="D9" s="450" t="s">
        <v>11286</v>
      </c>
    </row>
    <row r="10" spans="1:4" ht="30">
      <c r="A10" s="447">
        <v>39131</v>
      </c>
      <c r="B10" s="448" t="s">
        <v>6193</v>
      </c>
      <c r="C10" s="449" t="s">
        <v>6187</v>
      </c>
      <c r="D10" s="450" t="s">
        <v>11287</v>
      </c>
    </row>
    <row r="11" spans="1:4" ht="30">
      <c r="A11" s="447">
        <v>394</v>
      </c>
      <c r="B11" s="448" t="s">
        <v>6194</v>
      </c>
      <c r="C11" s="449" t="s">
        <v>6187</v>
      </c>
      <c r="D11" s="450" t="s">
        <v>11288</v>
      </c>
    </row>
    <row r="12" spans="1:4" ht="30">
      <c r="A12" s="447">
        <v>39130</v>
      </c>
      <c r="B12" s="448" t="s">
        <v>6195</v>
      </c>
      <c r="C12" s="449" t="s">
        <v>6187</v>
      </c>
      <c r="D12" s="450" t="s">
        <v>11289</v>
      </c>
    </row>
    <row r="13" spans="1:4" ht="30">
      <c r="A13" s="447">
        <v>395</v>
      </c>
      <c r="B13" s="448" t="s">
        <v>6196</v>
      </c>
      <c r="C13" s="449" t="s">
        <v>6187</v>
      </c>
      <c r="D13" s="450" t="s">
        <v>11290</v>
      </c>
    </row>
    <row r="14" spans="1:4" ht="30">
      <c r="A14" s="447">
        <v>39129</v>
      </c>
      <c r="B14" s="448" t="s">
        <v>6199</v>
      </c>
      <c r="C14" s="449" t="s">
        <v>6187</v>
      </c>
      <c r="D14" s="450" t="s">
        <v>11293</v>
      </c>
    </row>
    <row r="15" spans="1:4" ht="30">
      <c r="A15" s="447">
        <v>393</v>
      </c>
      <c r="B15" s="448" t="s">
        <v>6200</v>
      </c>
      <c r="C15" s="449" t="s">
        <v>6187</v>
      </c>
      <c r="D15" s="450" t="s">
        <v>11294</v>
      </c>
    </row>
    <row r="16" spans="1:4" ht="30">
      <c r="A16" s="447">
        <v>39127</v>
      </c>
      <c r="B16" s="448" t="s">
        <v>6197</v>
      </c>
      <c r="C16" s="449" t="s">
        <v>6187</v>
      </c>
      <c r="D16" s="450" t="s">
        <v>11291</v>
      </c>
    </row>
    <row r="17" spans="1:4" ht="30">
      <c r="A17" s="447">
        <v>392</v>
      </c>
      <c r="B17" s="448" t="s">
        <v>6198</v>
      </c>
      <c r="C17" s="449" t="s">
        <v>6187</v>
      </c>
      <c r="D17" s="450" t="s">
        <v>11292</v>
      </c>
    </row>
    <row r="18" spans="1:4" ht="30">
      <c r="A18" s="447">
        <v>39133</v>
      </c>
      <c r="B18" s="448" t="s">
        <v>6201</v>
      </c>
      <c r="C18" s="449" t="s">
        <v>6187</v>
      </c>
      <c r="D18" s="450" t="s">
        <v>11295</v>
      </c>
    </row>
    <row r="19" spans="1:4" ht="30">
      <c r="A19" s="447">
        <v>397</v>
      </c>
      <c r="B19" s="448" t="s">
        <v>6202</v>
      </c>
      <c r="C19" s="449" t="s">
        <v>6187</v>
      </c>
      <c r="D19" s="450" t="s">
        <v>11296</v>
      </c>
    </row>
    <row r="20" spans="1:4" ht="30">
      <c r="A20" s="447">
        <v>39132</v>
      </c>
      <c r="B20" s="448" t="s">
        <v>6203</v>
      </c>
      <c r="C20" s="449" t="s">
        <v>6187</v>
      </c>
      <c r="D20" s="450" t="s">
        <v>11297</v>
      </c>
    </row>
    <row r="21" spans="1:4" ht="30">
      <c r="A21" s="447">
        <v>396</v>
      </c>
      <c r="B21" s="448" t="s">
        <v>6204</v>
      </c>
      <c r="C21" s="449" t="s">
        <v>6187</v>
      </c>
      <c r="D21" s="450" t="s">
        <v>11281</v>
      </c>
    </row>
    <row r="22" spans="1:4" ht="30">
      <c r="A22" s="447">
        <v>39135</v>
      </c>
      <c r="B22" s="448" t="s">
        <v>6205</v>
      </c>
      <c r="C22" s="449" t="s">
        <v>6187</v>
      </c>
      <c r="D22" s="450" t="s">
        <v>11298</v>
      </c>
    </row>
    <row r="23" spans="1:4" ht="30">
      <c r="A23" s="447">
        <v>39134</v>
      </c>
      <c r="B23" s="448" t="s">
        <v>6209</v>
      </c>
      <c r="C23" s="449" t="s">
        <v>6187</v>
      </c>
      <c r="D23" s="450" t="s">
        <v>11301</v>
      </c>
    </row>
    <row r="24" spans="1:4" ht="30">
      <c r="A24" s="447">
        <v>398</v>
      </c>
      <c r="B24" s="448" t="s">
        <v>6210</v>
      </c>
      <c r="C24" s="449" t="s">
        <v>6187</v>
      </c>
      <c r="D24" s="450" t="s">
        <v>11302</v>
      </c>
    </row>
    <row r="25" spans="1:4" ht="30">
      <c r="A25" s="447">
        <v>39128</v>
      </c>
      <c r="B25" s="448" t="s">
        <v>6206</v>
      </c>
      <c r="C25" s="449" t="s">
        <v>6187</v>
      </c>
      <c r="D25" s="450" t="s">
        <v>11299</v>
      </c>
    </row>
    <row r="26" spans="1:4" ht="30">
      <c r="A26" s="447">
        <v>400</v>
      </c>
      <c r="B26" s="448" t="s">
        <v>6207</v>
      </c>
      <c r="C26" s="449" t="s">
        <v>6187</v>
      </c>
      <c r="D26" s="450" t="s">
        <v>11300</v>
      </c>
    </row>
    <row r="27" spans="1:4" ht="30">
      <c r="A27" s="447">
        <v>39125</v>
      </c>
      <c r="B27" s="448" t="s">
        <v>6208</v>
      </c>
      <c r="C27" s="449" t="s">
        <v>6187</v>
      </c>
      <c r="D27" s="450" t="s">
        <v>11299</v>
      </c>
    </row>
    <row r="28" spans="1:4" ht="30">
      <c r="A28" s="447">
        <v>39126</v>
      </c>
      <c r="B28" s="448" t="s">
        <v>6211</v>
      </c>
      <c r="C28" s="449" t="s">
        <v>6187</v>
      </c>
      <c r="D28" s="450" t="s">
        <v>11303</v>
      </c>
    </row>
    <row r="29" spans="1:4" ht="30">
      <c r="A29" s="447">
        <v>399</v>
      </c>
      <c r="B29" s="448" t="s">
        <v>6212</v>
      </c>
      <c r="C29" s="449" t="s">
        <v>6187</v>
      </c>
      <c r="D29" s="450" t="s">
        <v>11304</v>
      </c>
    </row>
    <row r="30" spans="1:4" ht="30">
      <c r="A30" s="447">
        <v>39158</v>
      </c>
      <c r="B30" s="448" t="s">
        <v>6213</v>
      </c>
      <c r="C30" s="449" t="s">
        <v>6187</v>
      </c>
      <c r="D30" s="450" t="s">
        <v>11305</v>
      </c>
    </row>
    <row r="31" spans="1:4">
      <c r="A31" s="447">
        <v>39141</v>
      </c>
      <c r="B31" s="448" t="s">
        <v>6214</v>
      </c>
      <c r="C31" s="449" t="s">
        <v>6187</v>
      </c>
      <c r="D31" s="450" t="s">
        <v>11306</v>
      </c>
    </row>
    <row r="32" spans="1:4">
      <c r="A32" s="447">
        <v>39140</v>
      </c>
      <c r="B32" s="448" t="s">
        <v>6215</v>
      </c>
      <c r="C32" s="449" t="s">
        <v>6187</v>
      </c>
      <c r="D32" s="450" t="s">
        <v>11307</v>
      </c>
    </row>
    <row r="33" spans="1:4">
      <c r="A33" s="447">
        <v>39139</v>
      </c>
      <c r="B33" s="448" t="s">
        <v>6217</v>
      </c>
      <c r="C33" s="449" t="s">
        <v>6187</v>
      </c>
      <c r="D33" s="450" t="s">
        <v>11309</v>
      </c>
    </row>
    <row r="34" spans="1:4">
      <c r="A34" s="447">
        <v>39137</v>
      </c>
      <c r="B34" s="448" t="s">
        <v>6216</v>
      </c>
      <c r="C34" s="449" t="s">
        <v>6187</v>
      </c>
      <c r="D34" s="450" t="s">
        <v>11308</v>
      </c>
    </row>
    <row r="35" spans="1:4">
      <c r="A35" s="447">
        <v>39143</v>
      </c>
      <c r="B35" s="448" t="s">
        <v>6218</v>
      </c>
      <c r="C35" s="449" t="s">
        <v>6187</v>
      </c>
      <c r="D35" s="450" t="s">
        <v>11310</v>
      </c>
    </row>
    <row r="36" spans="1:4">
      <c r="A36" s="447">
        <v>39142</v>
      </c>
      <c r="B36" s="448" t="s">
        <v>6219</v>
      </c>
      <c r="C36" s="449" t="s">
        <v>6187</v>
      </c>
      <c r="D36" s="450" t="s">
        <v>11311</v>
      </c>
    </row>
    <row r="37" spans="1:4">
      <c r="A37" s="447">
        <v>39144</v>
      </c>
      <c r="B37" s="448" t="s">
        <v>6222</v>
      </c>
      <c r="C37" s="449" t="s">
        <v>6187</v>
      </c>
      <c r="D37" s="450" t="s">
        <v>11290</v>
      </c>
    </row>
    <row r="38" spans="1:4">
      <c r="A38" s="447">
        <v>39138</v>
      </c>
      <c r="B38" s="448" t="s">
        <v>6220</v>
      </c>
      <c r="C38" s="449" t="s">
        <v>6187</v>
      </c>
      <c r="D38" s="450" t="s">
        <v>11312</v>
      </c>
    </row>
    <row r="39" spans="1:4">
      <c r="A39" s="447">
        <v>39136</v>
      </c>
      <c r="B39" s="448" t="s">
        <v>6221</v>
      </c>
      <c r="C39" s="449" t="s">
        <v>6187</v>
      </c>
      <c r="D39" s="450" t="s">
        <v>11313</v>
      </c>
    </row>
    <row r="40" spans="1:4">
      <c r="A40" s="447">
        <v>39145</v>
      </c>
      <c r="B40" s="448" t="s">
        <v>6223</v>
      </c>
      <c r="C40" s="449" t="s">
        <v>6187</v>
      </c>
      <c r="D40" s="450" t="s">
        <v>11314</v>
      </c>
    </row>
    <row r="41" spans="1:4" ht="30">
      <c r="A41" s="447">
        <v>12615</v>
      </c>
      <c r="B41" s="448" t="s">
        <v>6224</v>
      </c>
      <c r="C41" s="449" t="s">
        <v>6187</v>
      </c>
      <c r="D41" s="450" t="s">
        <v>11315</v>
      </c>
    </row>
    <row r="42" spans="1:4" ht="30">
      <c r="A42" s="447">
        <v>11927</v>
      </c>
      <c r="B42" s="448" t="s">
        <v>6225</v>
      </c>
      <c r="C42" s="449" t="s">
        <v>6187</v>
      </c>
      <c r="D42" s="450" t="s">
        <v>11316</v>
      </c>
    </row>
    <row r="43" spans="1:4" ht="30">
      <c r="A43" s="447">
        <v>11928</v>
      </c>
      <c r="B43" s="448" t="s">
        <v>6226</v>
      </c>
      <c r="C43" s="449" t="s">
        <v>6187</v>
      </c>
      <c r="D43" s="450" t="s">
        <v>11317</v>
      </c>
    </row>
    <row r="44" spans="1:4" ht="30">
      <c r="A44" s="447">
        <v>11929</v>
      </c>
      <c r="B44" s="448" t="s">
        <v>6227</v>
      </c>
      <c r="C44" s="449" t="s">
        <v>6187</v>
      </c>
      <c r="D44" s="450" t="s">
        <v>11318</v>
      </c>
    </row>
    <row r="45" spans="1:4">
      <c r="A45" s="447">
        <v>36801</v>
      </c>
      <c r="B45" s="448" t="s">
        <v>6228</v>
      </c>
      <c r="C45" s="449" t="s">
        <v>6187</v>
      </c>
      <c r="D45" s="450" t="s">
        <v>11319</v>
      </c>
    </row>
    <row r="46" spans="1:4" ht="30">
      <c r="A46" s="447">
        <v>36246</v>
      </c>
      <c r="B46" s="448" t="s">
        <v>6229</v>
      </c>
      <c r="C46" s="449" t="s">
        <v>6188</v>
      </c>
      <c r="D46" s="450" t="s">
        <v>11320</v>
      </c>
    </row>
    <row r="47" spans="1:4">
      <c r="A47" s="447">
        <v>37600</v>
      </c>
      <c r="B47" s="448" t="s">
        <v>6230</v>
      </c>
      <c r="C47" s="449" t="s">
        <v>6187</v>
      </c>
      <c r="D47" s="450" t="s">
        <v>11321</v>
      </c>
    </row>
    <row r="48" spans="1:4">
      <c r="A48" s="447">
        <v>37599</v>
      </c>
      <c r="B48" s="448" t="s">
        <v>6231</v>
      </c>
      <c r="C48" s="449" t="s">
        <v>6187</v>
      </c>
      <c r="D48" s="450" t="s">
        <v>11322</v>
      </c>
    </row>
    <row r="49" spans="1:4">
      <c r="A49" s="447">
        <v>1</v>
      </c>
      <c r="B49" s="448" t="s">
        <v>6232</v>
      </c>
      <c r="C49" s="449" t="s">
        <v>6233</v>
      </c>
      <c r="D49" s="450" t="s">
        <v>11323</v>
      </c>
    </row>
    <row r="50" spans="1:4">
      <c r="A50" s="447">
        <v>3</v>
      </c>
      <c r="B50" s="448" t="s">
        <v>15292</v>
      </c>
      <c r="C50" s="449" t="s">
        <v>6234</v>
      </c>
      <c r="D50" s="450" t="s">
        <v>11324</v>
      </c>
    </row>
    <row r="51" spans="1:4">
      <c r="A51" s="447">
        <v>26</v>
      </c>
      <c r="B51" s="448" t="s">
        <v>15286</v>
      </c>
      <c r="C51" s="449" t="s">
        <v>6233</v>
      </c>
      <c r="D51" s="450" t="s">
        <v>11325</v>
      </c>
    </row>
    <row r="52" spans="1:4">
      <c r="A52" s="447">
        <v>20</v>
      </c>
      <c r="B52" s="448" t="s">
        <v>6235</v>
      </c>
      <c r="C52" s="449" t="s">
        <v>6233</v>
      </c>
      <c r="D52" s="450" t="s">
        <v>11326</v>
      </c>
    </row>
    <row r="53" spans="1:4">
      <c r="A53" s="447">
        <v>21</v>
      </c>
      <c r="B53" s="448" t="s">
        <v>6236</v>
      </c>
      <c r="C53" s="449" t="s">
        <v>6233</v>
      </c>
      <c r="D53" s="450" t="s">
        <v>11326</v>
      </c>
    </row>
    <row r="54" spans="1:4">
      <c r="A54" s="447">
        <v>24</v>
      </c>
      <c r="B54" s="448" t="s">
        <v>15287</v>
      </c>
      <c r="C54" s="449" t="s">
        <v>6233</v>
      </c>
      <c r="D54" s="450" t="s">
        <v>11326</v>
      </c>
    </row>
    <row r="55" spans="1:4">
      <c r="A55" s="447">
        <v>25</v>
      </c>
      <c r="B55" s="448" t="s">
        <v>15473</v>
      </c>
      <c r="C55" s="449" t="s">
        <v>6233</v>
      </c>
      <c r="D55" s="450" t="s">
        <v>11326</v>
      </c>
    </row>
    <row r="56" spans="1:4">
      <c r="A56" s="447">
        <v>43065</v>
      </c>
      <c r="B56" s="448" t="s">
        <v>15288</v>
      </c>
      <c r="C56" s="449" t="s">
        <v>6233</v>
      </c>
      <c r="D56" s="450" t="s">
        <v>11327</v>
      </c>
    </row>
    <row r="57" spans="1:4">
      <c r="A57" s="447">
        <v>34341</v>
      </c>
      <c r="B57" s="448" t="s">
        <v>15289</v>
      </c>
      <c r="C57" s="449" t="s">
        <v>6233</v>
      </c>
      <c r="D57" s="450" t="s">
        <v>11328</v>
      </c>
    </row>
    <row r="58" spans="1:4">
      <c r="A58" s="447">
        <v>22</v>
      </c>
      <c r="B58" s="448" t="s">
        <v>6237</v>
      </c>
      <c r="C58" s="449" t="s">
        <v>6233</v>
      </c>
      <c r="D58" s="450" t="s">
        <v>11329</v>
      </c>
    </row>
    <row r="59" spans="1:4">
      <c r="A59" s="447">
        <v>23</v>
      </c>
      <c r="B59" s="448" t="s">
        <v>15290</v>
      </c>
      <c r="C59" s="449" t="s">
        <v>6233</v>
      </c>
      <c r="D59" s="450" t="s">
        <v>11330</v>
      </c>
    </row>
    <row r="60" spans="1:4">
      <c r="A60" s="447">
        <v>34439</v>
      </c>
      <c r="B60" s="448" t="s">
        <v>6238</v>
      </c>
      <c r="C60" s="449" t="s">
        <v>6233</v>
      </c>
      <c r="D60" s="450" t="s">
        <v>11331</v>
      </c>
    </row>
    <row r="61" spans="1:4">
      <c r="A61" s="447">
        <v>34</v>
      </c>
      <c r="B61" s="448" t="s">
        <v>15291</v>
      </c>
      <c r="C61" s="449" t="s">
        <v>6233</v>
      </c>
      <c r="D61" s="450" t="s">
        <v>11332</v>
      </c>
    </row>
    <row r="62" spans="1:4">
      <c r="A62" s="447">
        <v>34441</v>
      </c>
      <c r="B62" s="448" t="s">
        <v>6239</v>
      </c>
      <c r="C62" s="449" t="s">
        <v>6233</v>
      </c>
      <c r="D62" s="450" t="s">
        <v>11333</v>
      </c>
    </row>
    <row r="63" spans="1:4">
      <c r="A63" s="447">
        <v>31</v>
      </c>
      <c r="B63" s="448" t="s">
        <v>6240</v>
      </c>
      <c r="C63" s="449" t="s">
        <v>6233</v>
      </c>
      <c r="D63" s="450" t="s">
        <v>11334</v>
      </c>
    </row>
    <row r="64" spans="1:4">
      <c r="A64" s="447">
        <v>34443</v>
      </c>
      <c r="B64" s="448" t="s">
        <v>6241</v>
      </c>
      <c r="C64" s="449" t="s">
        <v>6233</v>
      </c>
      <c r="D64" s="450" t="s">
        <v>11333</v>
      </c>
    </row>
    <row r="65" spans="1:4">
      <c r="A65" s="447">
        <v>27</v>
      </c>
      <c r="B65" s="448" t="s">
        <v>6242</v>
      </c>
      <c r="C65" s="449" t="s">
        <v>6233</v>
      </c>
      <c r="D65" s="450" t="s">
        <v>11334</v>
      </c>
    </row>
    <row r="66" spans="1:4">
      <c r="A66" s="447">
        <v>34446</v>
      </c>
      <c r="B66" s="448" t="s">
        <v>6243</v>
      </c>
      <c r="C66" s="449" t="s">
        <v>6233</v>
      </c>
      <c r="D66" s="450" t="s">
        <v>11333</v>
      </c>
    </row>
    <row r="67" spans="1:4">
      <c r="A67" s="447">
        <v>29</v>
      </c>
      <c r="B67" s="448" t="s">
        <v>6244</v>
      </c>
      <c r="C67" s="449" t="s">
        <v>6233</v>
      </c>
      <c r="D67" s="450" t="s">
        <v>11335</v>
      </c>
    </row>
    <row r="68" spans="1:4">
      <c r="A68" s="447">
        <v>28</v>
      </c>
      <c r="B68" s="448" t="s">
        <v>6245</v>
      </c>
      <c r="C68" s="449" t="s">
        <v>6233</v>
      </c>
      <c r="D68" s="450" t="s">
        <v>11336</v>
      </c>
    </row>
    <row r="69" spans="1:4">
      <c r="A69" s="447">
        <v>34449</v>
      </c>
      <c r="B69" s="448" t="s">
        <v>6246</v>
      </c>
      <c r="C69" s="449" t="s">
        <v>6233</v>
      </c>
      <c r="D69" s="450" t="s">
        <v>11337</v>
      </c>
    </row>
    <row r="70" spans="1:4">
      <c r="A70" s="447">
        <v>32</v>
      </c>
      <c r="B70" s="448" t="s">
        <v>6247</v>
      </c>
      <c r="C70" s="449" t="s">
        <v>6233</v>
      </c>
      <c r="D70" s="450" t="s">
        <v>11338</v>
      </c>
    </row>
    <row r="71" spans="1:4">
      <c r="A71" s="447">
        <v>33</v>
      </c>
      <c r="B71" s="448" t="s">
        <v>6248</v>
      </c>
      <c r="C71" s="449" t="s">
        <v>6233</v>
      </c>
      <c r="D71" s="450" t="s">
        <v>11337</v>
      </c>
    </row>
    <row r="72" spans="1:4">
      <c r="A72" s="447">
        <v>34452</v>
      </c>
      <c r="B72" s="448" t="s">
        <v>6250</v>
      </c>
      <c r="C72" s="449" t="s">
        <v>6233</v>
      </c>
      <c r="D72" s="450" t="s">
        <v>11340</v>
      </c>
    </row>
    <row r="73" spans="1:4">
      <c r="A73" s="447">
        <v>36</v>
      </c>
      <c r="B73" s="448" t="s">
        <v>6251</v>
      </c>
      <c r="C73" s="449" t="s">
        <v>6233</v>
      </c>
      <c r="D73" s="450" t="s">
        <v>11341</v>
      </c>
    </row>
    <row r="74" spans="1:4">
      <c r="A74" s="447">
        <v>34456</v>
      </c>
      <c r="B74" s="448" t="s">
        <v>6252</v>
      </c>
      <c r="C74" s="449" t="s">
        <v>6233</v>
      </c>
      <c r="D74" s="450" t="s">
        <v>11340</v>
      </c>
    </row>
    <row r="75" spans="1:4">
      <c r="A75" s="447">
        <v>39</v>
      </c>
      <c r="B75" s="448" t="s">
        <v>6253</v>
      </c>
      <c r="C75" s="449" t="s">
        <v>6233</v>
      </c>
      <c r="D75" s="450" t="s">
        <v>11341</v>
      </c>
    </row>
    <row r="76" spans="1:4">
      <c r="A76" s="447">
        <v>34457</v>
      </c>
      <c r="B76" s="448" t="s">
        <v>6254</v>
      </c>
      <c r="C76" s="449" t="s">
        <v>6233</v>
      </c>
      <c r="D76" s="450" t="s">
        <v>11342</v>
      </c>
    </row>
    <row r="77" spans="1:4">
      <c r="A77" s="447">
        <v>40</v>
      </c>
      <c r="B77" s="448" t="s">
        <v>6255</v>
      </c>
      <c r="C77" s="449" t="s">
        <v>6233</v>
      </c>
      <c r="D77" s="450" t="s">
        <v>11343</v>
      </c>
    </row>
    <row r="78" spans="1:4">
      <c r="A78" s="447">
        <v>34460</v>
      </c>
      <c r="B78" s="448" t="s">
        <v>6256</v>
      </c>
      <c r="C78" s="449" t="s">
        <v>6233</v>
      </c>
      <c r="D78" s="450" t="s">
        <v>11344</v>
      </c>
    </row>
    <row r="79" spans="1:4">
      <c r="A79" s="447">
        <v>42</v>
      </c>
      <c r="B79" s="448" t="s">
        <v>6257</v>
      </c>
      <c r="C79" s="449" t="s">
        <v>6233</v>
      </c>
      <c r="D79" s="450" t="s">
        <v>11345</v>
      </c>
    </row>
    <row r="80" spans="1:4">
      <c r="A80" s="447">
        <v>38</v>
      </c>
      <c r="B80" s="448" t="s">
        <v>6258</v>
      </c>
      <c r="C80" s="449" t="s">
        <v>6233</v>
      </c>
      <c r="D80" s="450" t="s">
        <v>11346</v>
      </c>
    </row>
    <row r="81" spans="1:4">
      <c r="A81" s="447">
        <v>34343</v>
      </c>
      <c r="B81" s="448" t="s">
        <v>6249</v>
      </c>
      <c r="C81" s="449" t="s">
        <v>6233</v>
      </c>
      <c r="D81" s="450" t="s">
        <v>11339</v>
      </c>
    </row>
    <row r="82" spans="1:4">
      <c r="A82" s="447">
        <v>34344</v>
      </c>
      <c r="B82" s="448" t="s">
        <v>6259</v>
      </c>
      <c r="C82" s="449" t="s">
        <v>6233</v>
      </c>
      <c r="D82" s="450" t="s">
        <v>11347</v>
      </c>
    </row>
    <row r="83" spans="1:4" ht="30">
      <c r="A83" s="447">
        <v>20063</v>
      </c>
      <c r="B83" s="448" t="s">
        <v>6260</v>
      </c>
      <c r="C83" s="449" t="s">
        <v>6187</v>
      </c>
      <c r="D83" s="450" t="s">
        <v>11348</v>
      </c>
    </row>
    <row r="84" spans="1:4" ht="30">
      <c r="A84" s="447">
        <v>40410</v>
      </c>
      <c r="B84" s="448" t="s">
        <v>6261</v>
      </c>
      <c r="C84" s="449" t="s">
        <v>6187</v>
      </c>
      <c r="D84" s="450" t="s">
        <v>11349</v>
      </c>
    </row>
    <row r="85" spans="1:4" ht="30">
      <c r="A85" s="447">
        <v>40411</v>
      </c>
      <c r="B85" s="448" t="s">
        <v>6262</v>
      </c>
      <c r="C85" s="449" t="s">
        <v>6187</v>
      </c>
      <c r="D85" s="450" t="s">
        <v>11350</v>
      </c>
    </row>
    <row r="86" spans="1:4" ht="30">
      <c r="A86" s="447">
        <v>40412</v>
      </c>
      <c r="B86" s="448" t="s">
        <v>6263</v>
      </c>
      <c r="C86" s="449" t="s">
        <v>6187</v>
      </c>
      <c r="D86" s="450" t="s">
        <v>11351</v>
      </c>
    </row>
    <row r="87" spans="1:4">
      <c r="A87" s="447">
        <v>38838</v>
      </c>
      <c r="B87" s="448" t="s">
        <v>6264</v>
      </c>
      <c r="C87" s="449" t="s">
        <v>6187</v>
      </c>
      <c r="D87" s="450" t="s">
        <v>11352</v>
      </c>
    </row>
    <row r="88" spans="1:4">
      <c r="A88" s="447">
        <v>38839</v>
      </c>
      <c r="B88" s="448" t="s">
        <v>6265</v>
      </c>
      <c r="C88" s="449" t="s">
        <v>6187</v>
      </c>
      <c r="D88" s="450" t="s">
        <v>11353</v>
      </c>
    </row>
    <row r="89" spans="1:4" ht="30">
      <c r="A89" s="447">
        <v>55</v>
      </c>
      <c r="B89" s="448" t="s">
        <v>6266</v>
      </c>
      <c r="C89" s="449" t="s">
        <v>6187</v>
      </c>
      <c r="D89" s="450" t="s">
        <v>11354</v>
      </c>
    </row>
    <row r="90" spans="1:4" ht="30">
      <c r="A90" s="447">
        <v>61</v>
      </c>
      <c r="B90" s="448" t="s">
        <v>6267</v>
      </c>
      <c r="C90" s="449" t="s">
        <v>6187</v>
      </c>
      <c r="D90" s="450" t="s">
        <v>11355</v>
      </c>
    </row>
    <row r="91" spans="1:4" ht="30">
      <c r="A91" s="447">
        <v>62</v>
      </c>
      <c r="B91" s="448" t="s">
        <v>6268</v>
      </c>
      <c r="C91" s="449" t="s">
        <v>6187</v>
      </c>
      <c r="D91" s="450" t="s">
        <v>11356</v>
      </c>
    </row>
    <row r="92" spans="1:4" ht="30">
      <c r="A92" s="447">
        <v>77</v>
      </c>
      <c r="B92" s="448" t="s">
        <v>6269</v>
      </c>
      <c r="C92" s="449" t="s">
        <v>6187</v>
      </c>
      <c r="D92" s="450" t="s">
        <v>11291</v>
      </c>
    </row>
    <row r="93" spans="1:4">
      <c r="A93" s="447">
        <v>76</v>
      </c>
      <c r="B93" s="448" t="s">
        <v>6270</v>
      </c>
      <c r="C93" s="449" t="s">
        <v>6187</v>
      </c>
      <c r="D93" s="450" t="s">
        <v>11357</v>
      </c>
    </row>
    <row r="94" spans="1:4">
      <c r="A94" s="447">
        <v>71</v>
      </c>
      <c r="B94" s="448" t="s">
        <v>6272</v>
      </c>
      <c r="C94" s="449" t="s">
        <v>6187</v>
      </c>
      <c r="D94" s="450" t="s">
        <v>11359</v>
      </c>
    </row>
    <row r="95" spans="1:4">
      <c r="A95" s="447">
        <v>67</v>
      </c>
      <c r="B95" s="448" t="s">
        <v>6271</v>
      </c>
      <c r="C95" s="449" t="s">
        <v>6187</v>
      </c>
      <c r="D95" s="450" t="s">
        <v>11358</v>
      </c>
    </row>
    <row r="96" spans="1:4">
      <c r="A96" s="447">
        <v>73</v>
      </c>
      <c r="B96" s="448" t="s">
        <v>6273</v>
      </c>
      <c r="C96" s="449" t="s">
        <v>6187</v>
      </c>
      <c r="D96" s="450" t="s">
        <v>11360</v>
      </c>
    </row>
    <row r="97" spans="1:4">
      <c r="A97" s="447">
        <v>103</v>
      </c>
      <c r="B97" s="448" t="s">
        <v>6274</v>
      </c>
      <c r="C97" s="449" t="s">
        <v>6187</v>
      </c>
      <c r="D97" s="450" t="s">
        <v>11361</v>
      </c>
    </row>
    <row r="98" spans="1:4">
      <c r="A98" s="447">
        <v>107</v>
      </c>
      <c r="B98" s="448" t="s">
        <v>6275</v>
      </c>
      <c r="C98" s="449" t="s">
        <v>6187</v>
      </c>
      <c r="D98" s="450" t="s">
        <v>11362</v>
      </c>
    </row>
    <row r="99" spans="1:4">
      <c r="A99" s="447">
        <v>65</v>
      </c>
      <c r="B99" s="448" t="s">
        <v>6276</v>
      </c>
      <c r="C99" s="449" t="s">
        <v>6187</v>
      </c>
      <c r="D99" s="450" t="s">
        <v>11307</v>
      </c>
    </row>
    <row r="100" spans="1:4">
      <c r="A100" s="447">
        <v>108</v>
      </c>
      <c r="B100" s="448" t="s">
        <v>6277</v>
      </c>
      <c r="C100" s="449" t="s">
        <v>6187</v>
      </c>
      <c r="D100" s="450" t="s">
        <v>11363</v>
      </c>
    </row>
    <row r="101" spans="1:4">
      <c r="A101" s="447">
        <v>110</v>
      </c>
      <c r="B101" s="448" t="s">
        <v>6278</v>
      </c>
      <c r="C101" s="449" t="s">
        <v>6187</v>
      </c>
      <c r="D101" s="450" t="s">
        <v>11332</v>
      </c>
    </row>
    <row r="102" spans="1:4">
      <c r="A102" s="447">
        <v>109</v>
      </c>
      <c r="B102" s="448" t="s">
        <v>6279</v>
      </c>
      <c r="C102" s="449" t="s">
        <v>6187</v>
      </c>
      <c r="D102" s="450" t="s">
        <v>11364</v>
      </c>
    </row>
    <row r="103" spans="1:4">
      <c r="A103" s="447">
        <v>111</v>
      </c>
      <c r="B103" s="448" t="s">
        <v>6280</v>
      </c>
      <c r="C103" s="449" t="s">
        <v>6187</v>
      </c>
      <c r="D103" s="450" t="s">
        <v>11365</v>
      </c>
    </row>
    <row r="104" spans="1:4">
      <c r="A104" s="447">
        <v>112</v>
      </c>
      <c r="B104" s="448" t="s">
        <v>6281</v>
      </c>
      <c r="C104" s="449" t="s">
        <v>6187</v>
      </c>
      <c r="D104" s="450" t="s">
        <v>11366</v>
      </c>
    </row>
    <row r="105" spans="1:4">
      <c r="A105" s="447">
        <v>113</v>
      </c>
      <c r="B105" s="448" t="s">
        <v>6282</v>
      </c>
      <c r="C105" s="449" t="s">
        <v>6187</v>
      </c>
      <c r="D105" s="450" t="s">
        <v>11367</v>
      </c>
    </row>
    <row r="106" spans="1:4">
      <c r="A106" s="447">
        <v>104</v>
      </c>
      <c r="B106" s="448" t="s">
        <v>6283</v>
      </c>
      <c r="C106" s="449" t="s">
        <v>6187</v>
      </c>
      <c r="D106" s="450" t="s">
        <v>11368</v>
      </c>
    </row>
    <row r="107" spans="1:4">
      <c r="A107" s="447">
        <v>102</v>
      </c>
      <c r="B107" s="448" t="s">
        <v>6284</v>
      </c>
      <c r="C107" s="449" t="s">
        <v>6187</v>
      </c>
      <c r="D107" s="450" t="s">
        <v>11369</v>
      </c>
    </row>
    <row r="108" spans="1:4" ht="30">
      <c r="A108" s="447">
        <v>95</v>
      </c>
      <c r="B108" s="448" t="s">
        <v>6285</v>
      </c>
      <c r="C108" s="449" t="s">
        <v>6187</v>
      </c>
      <c r="D108" s="450" t="s">
        <v>11370</v>
      </c>
    </row>
    <row r="109" spans="1:4" ht="30">
      <c r="A109" s="447">
        <v>96</v>
      </c>
      <c r="B109" s="448" t="s">
        <v>6286</v>
      </c>
      <c r="C109" s="449" t="s">
        <v>6187</v>
      </c>
      <c r="D109" s="450" t="s">
        <v>11371</v>
      </c>
    </row>
    <row r="110" spans="1:4" ht="30">
      <c r="A110" s="447">
        <v>97</v>
      </c>
      <c r="B110" s="448" t="s">
        <v>6287</v>
      </c>
      <c r="C110" s="449" t="s">
        <v>6187</v>
      </c>
      <c r="D110" s="450" t="s">
        <v>11372</v>
      </c>
    </row>
    <row r="111" spans="1:4" ht="30">
      <c r="A111" s="447">
        <v>98</v>
      </c>
      <c r="B111" s="448" t="s">
        <v>6288</v>
      </c>
      <c r="C111" s="449" t="s">
        <v>6187</v>
      </c>
      <c r="D111" s="450" t="s">
        <v>11373</v>
      </c>
    </row>
    <row r="112" spans="1:4" ht="30">
      <c r="A112" s="447">
        <v>99</v>
      </c>
      <c r="B112" s="448" t="s">
        <v>6289</v>
      </c>
      <c r="C112" s="449" t="s">
        <v>6187</v>
      </c>
      <c r="D112" s="450" t="s">
        <v>11374</v>
      </c>
    </row>
    <row r="113" spans="1:4" ht="30">
      <c r="A113" s="447">
        <v>100</v>
      </c>
      <c r="B113" s="448" t="s">
        <v>6290</v>
      </c>
      <c r="C113" s="449" t="s">
        <v>6187</v>
      </c>
      <c r="D113" s="450" t="s">
        <v>11375</v>
      </c>
    </row>
    <row r="114" spans="1:4">
      <c r="A114" s="447">
        <v>75</v>
      </c>
      <c r="B114" s="448" t="s">
        <v>6291</v>
      </c>
      <c r="C114" s="449" t="s">
        <v>6187</v>
      </c>
      <c r="D114" s="450" t="s">
        <v>11376</v>
      </c>
    </row>
    <row r="115" spans="1:4">
      <c r="A115" s="447">
        <v>114</v>
      </c>
      <c r="B115" s="448" t="s">
        <v>15472</v>
      </c>
      <c r="C115" s="449" t="s">
        <v>6187</v>
      </c>
      <c r="D115" s="450" t="s">
        <v>11377</v>
      </c>
    </row>
    <row r="116" spans="1:4">
      <c r="A116" s="447">
        <v>68</v>
      </c>
      <c r="B116" s="448" t="s">
        <v>6292</v>
      </c>
      <c r="C116" s="449" t="s">
        <v>6187</v>
      </c>
      <c r="D116" s="450" t="s">
        <v>11378</v>
      </c>
    </row>
    <row r="117" spans="1:4">
      <c r="A117" s="447">
        <v>86</v>
      </c>
      <c r="B117" s="448" t="s">
        <v>6293</v>
      </c>
      <c r="C117" s="449" t="s">
        <v>6187</v>
      </c>
      <c r="D117" s="450" t="s">
        <v>11379</v>
      </c>
    </row>
    <row r="118" spans="1:4">
      <c r="A118" s="447">
        <v>66</v>
      </c>
      <c r="B118" s="448" t="s">
        <v>6294</v>
      </c>
      <c r="C118" s="449" t="s">
        <v>6187</v>
      </c>
      <c r="D118" s="450" t="s">
        <v>11380</v>
      </c>
    </row>
    <row r="119" spans="1:4">
      <c r="A119" s="447">
        <v>69</v>
      </c>
      <c r="B119" s="448" t="s">
        <v>6295</v>
      </c>
      <c r="C119" s="449" t="s">
        <v>6187</v>
      </c>
      <c r="D119" s="450" t="s">
        <v>11381</v>
      </c>
    </row>
    <row r="120" spans="1:4">
      <c r="A120" s="447">
        <v>83</v>
      </c>
      <c r="B120" s="448" t="s">
        <v>6296</v>
      </c>
      <c r="C120" s="449" t="s">
        <v>6187</v>
      </c>
      <c r="D120" s="450" t="s">
        <v>11382</v>
      </c>
    </row>
    <row r="121" spans="1:4">
      <c r="A121" s="447">
        <v>74</v>
      </c>
      <c r="B121" s="448" t="s">
        <v>6297</v>
      </c>
      <c r="C121" s="449" t="s">
        <v>6187</v>
      </c>
      <c r="D121" s="450" t="s">
        <v>11383</v>
      </c>
    </row>
    <row r="122" spans="1:4">
      <c r="A122" s="447">
        <v>106</v>
      </c>
      <c r="B122" s="448" t="s">
        <v>6298</v>
      </c>
      <c r="C122" s="449" t="s">
        <v>6187</v>
      </c>
      <c r="D122" s="450" t="s">
        <v>11384</v>
      </c>
    </row>
    <row r="123" spans="1:4">
      <c r="A123" s="447">
        <v>87</v>
      </c>
      <c r="B123" s="448" t="s">
        <v>6299</v>
      </c>
      <c r="C123" s="449" t="s">
        <v>6187</v>
      </c>
      <c r="D123" s="450" t="s">
        <v>11385</v>
      </c>
    </row>
    <row r="124" spans="1:4">
      <c r="A124" s="447">
        <v>88</v>
      </c>
      <c r="B124" s="448" t="s">
        <v>6300</v>
      </c>
      <c r="C124" s="449" t="s">
        <v>6187</v>
      </c>
      <c r="D124" s="450" t="s">
        <v>11386</v>
      </c>
    </row>
    <row r="125" spans="1:4" ht="30">
      <c r="A125" s="447">
        <v>89</v>
      </c>
      <c r="B125" s="448" t="s">
        <v>6301</v>
      </c>
      <c r="C125" s="449" t="s">
        <v>6187</v>
      </c>
      <c r="D125" s="450" t="s">
        <v>11387</v>
      </c>
    </row>
    <row r="126" spans="1:4" ht="30">
      <c r="A126" s="447">
        <v>90</v>
      </c>
      <c r="B126" s="448" t="s">
        <v>6302</v>
      </c>
      <c r="C126" s="449" t="s">
        <v>6187</v>
      </c>
      <c r="D126" s="450" t="s">
        <v>11388</v>
      </c>
    </row>
    <row r="127" spans="1:4">
      <c r="A127" s="447">
        <v>81</v>
      </c>
      <c r="B127" s="448" t="s">
        <v>6303</v>
      </c>
      <c r="C127" s="449" t="s">
        <v>6187</v>
      </c>
      <c r="D127" s="450" t="s">
        <v>11389</v>
      </c>
    </row>
    <row r="128" spans="1:4" ht="30">
      <c r="A128" s="447">
        <v>82</v>
      </c>
      <c r="B128" s="448" t="s">
        <v>6304</v>
      </c>
      <c r="C128" s="449" t="s">
        <v>6187</v>
      </c>
      <c r="D128" s="450" t="s">
        <v>11390</v>
      </c>
    </row>
    <row r="129" spans="1:4">
      <c r="A129" s="447">
        <v>105</v>
      </c>
      <c r="B129" s="448" t="s">
        <v>6305</v>
      </c>
      <c r="C129" s="449" t="s">
        <v>6187</v>
      </c>
      <c r="D129" s="450" t="s">
        <v>11391</v>
      </c>
    </row>
    <row r="130" spans="1:4">
      <c r="A130" s="447">
        <v>60</v>
      </c>
      <c r="B130" s="448" t="s">
        <v>6306</v>
      </c>
      <c r="C130" s="449" t="s">
        <v>6187</v>
      </c>
      <c r="D130" s="450" t="s">
        <v>11392</v>
      </c>
    </row>
    <row r="131" spans="1:4">
      <c r="A131" s="447">
        <v>72</v>
      </c>
      <c r="B131" s="448" t="s">
        <v>6307</v>
      </c>
      <c r="C131" s="449" t="s">
        <v>6187</v>
      </c>
      <c r="D131" s="450" t="s">
        <v>11393</v>
      </c>
    </row>
    <row r="132" spans="1:4">
      <c r="A132" s="447">
        <v>70</v>
      </c>
      <c r="B132" s="448" t="s">
        <v>6308</v>
      </c>
      <c r="C132" s="449" t="s">
        <v>6187</v>
      </c>
      <c r="D132" s="450" t="s">
        <v>11394</v>
      </c>
    </row>
    <row r="133" spans="1:4">
      <c r="A133" s="447">
        <v>85</v>
      </c>
      <c r="B133" s="448" t="s">
        <v>6309</v>
      </c>
      <c r="C133" s="449" t="s">
        <v>6187</v>
      </c>
      <c r="D133" s="450" t="s">
        <v>11395</v>
      </c>
    </row>
    <row r="134" spans="1:4">
      <c r="A134" s="447">
        <v>84</v>
      </c>
      <c r="B134" s="448" t="s">
        <v>6310</v>
      </c>
      <c r="C134" s="449" t="s">
        <v>6187</v>
      </c>
      <c r="D134" s="450" t="s">
        <v>11396</v>
      </c>
    </row>
    <row r="135" spans="1:4">
      <c r="A135" s="447">
        <v>37997</v>
      </c>
      <c r="B135" s="448" t="s">
        <v>6311</v>
      </c>
      <c r="C135" s="449" t="s">
        <v>6187</v>
      </c>
      <c r="D135" s="450" t="s">
        <v>11397</v>
      </c>
    </row>
    <row r="136" spans="1:4">
      <c r="A136" s="447">
        <v>37998</v>
      </c>
      <c r="B136" s="448" t="s">
        <v>6312</v>
      </c>
      <c r="C136" s="449" t="s">
        <v>6187</v>
      </c>
      <c r="D136" s="450" t="s">
        <v>11398</v>
      </c>
    </row>
    <row r="137" spans="1:4" ht="30">
      <c r="A137" s="447">
        <v>10899</v>
      </c>
      <c r="B137" s="448" t="s">
        <v>6313</v>
      </c>
      <c r="C137" s="449" t="s">
        <v>6187</v>
      </c>
      <c r="D137" s="450" t="s">
        <v>11399</v>
      </c>
    </row>
    <row r="138" spans="1:4" ht="30">
      <c r="A138" s="447">
        <v>10900</v>
      </c>
      <c r="B138" s="448" t="s">
        <v>6314</v>
      </c>
      <c r="C138" s="449" t="s">
        <v>6187</v>
      </c>
      <c r="D138" s="450" t="s">
        <v>11400</v>
      </c>
    </row>
    <row r="139" spans="1:4">
      <c r="A139" s="447">
        <v>46</v>
      </c>
      <c r="B139" s="448" t="s">
        <v>6315</v>
      </c>
      <c r="C139" s="449" t="s">
        <v>6187</v>
      </c>
      <c r="D139" s="450" t="s">
        <v>11401</v>
      </c>
    </row>
    <row r="140" spans="1:4">
      <c r="A140" s="447">
        <v>51</v>
      </c>
      <c r="B140" s="448" t="s">
        <v>6316</v>
      </c>
      <c r="C140" s="449" t="s">
        <v>6187</v>
      </c>
      <c r="D140" s="450" t="s">
        <v>11402</v>
      </c>
    </row>
    <row r="141" spans="1:4">
      <c r="A141" s="447">
        <v>12863</v>
      </c>
      <c r="B141" s="448" t="s">
        <v>6317</v>
      </c>
      <c r="C141" s="449" t="s">
        <v>6187</v>
      </c>
      <c r="D141" s="450" t="s">
        <v>11403</v>
      </c>
    </row>
    <row r="142" spans="1:4">
      <c r="A142" s="447">
        <v>50</v>
      </c>
      <c r="B142" s="448" t="s">
        <v>6318</v>
      </c>
      <c r="C142" s="449" t="s">
        <v>6187</v>
      </c>
      <c r="D142" s="450" t="s">
        <v>11404</v>
      </c>
    </row>
    <row r="143" spans="1:4">
      <c r="A143" s="447">
        <v>47</v>
      </c>
      <c r="B143" s="448" t="s">
        <v>6319</v>
      </c>
      <c r="C143" s="449" t="s">
        <v>6187</v>
      </c>
      <c r="D143" s="450" t="s">
        <v>11405</v>
      </c>
    </row>
    <row r="144" spans="1:4">
      <c r="A144" s="447">
        <v>48</v>
      </c>
      <c r="B144" s="448" t="s">
        <v>6320</v>
      </c>
      <c r="C144" s="449" t="s">
        <v>6187</v>
      </c>
      <c r="D144" s="450" t="s">
        <v>11406</v>
      </c>
    </row>
    <row r="145" spans="1:4">
      <c r="A145" s="447">
        <v>52</v>
      </c>
      <c r="B145" s="448" t="s">
        <v>6321</v>
      </c>
      <c r="C145" s="449" t="s">
        <v>6187</v>
      </c>
      <c r="D145" s="450" t="s">
        <v>11407</v>
      </c>
    </row>
    <row r="146" spans="1:4">
      <c r="A146" s="447">
        <v>43</v>
      </c>
      <c r="B146" s="448" t="s">
        <v>6322</v>
      </c>
      <c r="C146" s="449" t="s">
        <v>6187</v>
      </c>
      <c r="D146" s="450" t="s">
        <v>11408</v>
      </c>
    </row>
    <row r="147" spans="1:4">
      <c r="A147" s="447">
        <v>4791</v>
      </c>
      <c r="B147" s="448" t="s">
        <v>6323</v>
      </c>
      <c r="C147" s="449" t="s">
        <v>6233</v>
      </c>
      <c r="D147" s="450" t="s">
        <v>11409</v>
      </c>
    </row>
    <row r="148" spans="1:4" ht="30">
      <c r="A148" s="447">
        <v>157</v>
      </c>
      <c r="B148" s="448" t="s">
        <v>6324</v>
      </c>
      <c r="C148" s="449" t="s">
        <v>6233</v>
      </c>
      <c r="D148" s="450" t="s">
        <v>11410</v>
      </c>
    </row>
    <row r="149" spans="1:4">
      <c r="A149" s="447">
        <v>156</v>
      </c>
      <c r="B149" s="448" t="s">
        <v>6325</v>
      </c>
      <c r="C149" s="449" t="s">
        <v>6233</v>
      </c>
      <c r="D149" s="450" t="s">
        <v>11411</v>
      </c>
    </row>
    <row r="150" spans="1:4">
      <c r="A150" s="447">
        <v>131</v>
      </c>
      <c r="B150" s="448" t="s">
        <v>6326</v>
      </c>
      <c r="C150" s="449" t="s">
        <v>6233</v>
      </c>
      <c r="D150" s="450" t="s">
        <v>11412</v>
      </c>
    </row>
    <row r="151" spans="1:4" ht="30">
      <c r="A151" s="447">
        <v>39719</v>
      </c>
      <c r="B151" s="448" t="s">
        <v>6327</v>
      </c>
      <c r="C151" s="449" t="s">
        <v>6234</v>
      </c>
      <c r="D151" s="450" t="s">
        <v>11400</v>
      </c>
    </row>
    <row r="152" spans="1:4">
      <c r="A152" s="447">
        <v>21114</v>
      </c>
      <c r="B152" s="448" t="s">
        <v>6328</v>
      </c>
      <c r="C152" s="449" t="s">
        <v>6187</v>
      </c>
      <c r="D152" s="450" t="s">
        <v>11413</v>
      </c>
    </row>
    <row r="153" spans="1:4">
      <c r="A153" s="447">
        <v>119</v>
      </c>
      <c r="B153" s="448" t="s">
        <v>6329</v>
      </c>
      <c r="C153" s="449" t="s">
        <v>6187</v>
      </c>
      <c r="D153" s="450" t="s">
        <v>11414</v>
      </c>
    </row>
    <row r="154" spans="1:4">
      <c r="A154" s="447">
        <v>20080</v>
      </c>
      <c r="B154" s="448" t="s">
        <v>6330</v>
      </c>
      <c r="C154" s="449" t="s">
        <v>6187</v>
      </c>
      <c r="D154" s="450" t="s">
        <v>11415</v>
      </c>
    </row>
    <row r="155" spans="1:4">
      <c r="A155" s="447">
        <v>122</v>
      </c>
      <c r="B155" s="448" t="s">
        <v>6331</v>
      </c>
      <c r="C155" s="449" t="s">
        <v>6187</v>
      </c>
      <c r="D155" s="450" t="s">
        <v>11416</v>
      </c>
    </row>
    <row r="156" spans="1:4">
      <c r="A156" s="447">
        <v>3410</v>
      </c>
      <c r="B156" s="448" t="s">
        <v>6332</v>
      </c>
      <c r="C156" s="449" t="s">
        <v>6233</v>
      </c>
      <c r="D156" s="450" t="s">
        <v>11417</v>
      </c>
    </row>
    <row r="157" spans="1:4">
      <c r="A157" s="447">
        <v>124</v>
      </c>
      <c r="B157" s="448" t="s">
        <v>6333</v>
      </c>
      <c r="C157" s="449" t="s">
        <v>6234</v>
      </c>
      <c r="D157" s="450" t="s">
        <v>11418</v>
      </c>
    </row>
    <row r="158" spans="1:4">
      <c r="A158" s="447">
        <v>7334</v>
      </c>
      <c r="B158" s="448" t="s">
        <v>6334</v>
      </c>
      <c r="C158" s="449" t="s">
        <v>6234</v>
      </c>
      <c r="D158" s="450" t="s">
        <v>11419</v>
      </c>
    </row>
    <row r="159" spans="1:4" ht="30">
      <c r="A159" s="447">
        <v>7325</v>
      </c>
      <c r="B159" s="448" t="s">
        <v>6335</v>
      </c>
      <c r="C159" s="449" t="s">
        <v>6233</v>
      </c>
      <c r="D159" s="450" t="s">
        <v>11420</v>
      </c>
    </row>
    <row r="160" spans="1:4" ht="30">
      <c r="A160" s="447">
        <v>123</v>
      </c>
      <c r="B160" s="448" t="s">
        <v>6336</v>
      </c>
      <c r="C160" s="449" t="s">
        <v>6234</v>
      </c>
      <c r="D160" s="450" t="s">
        <v>11421</v>
      </c>
    </row>
    <row r="161" spans="1:4">
      <c r="A161" s="447">
        <v>127</v>
      </c>
      <c r="B161" s="448" t="s">
        <v>6337</v>
      </c>
      <c r="C161" s="449" t="s">
        <v>6234</v>
      </c>
      <c r="D161" s="450" t="s">
        <v>11422</v>
      </c>
    </row>
    <row r="162" spans="1:4">
      <c r="A162" s="447">
        <v>133</v>
      </c>
      <c r="B162" s="448" t="s">
        <v>6338</v>
      </c>
      <c r="C162" s="449" t="s">
        <v>6234</v>
      </c>
      <c r="D162" s="450" t="s">
        <v>11423</v>
      </c>
    </row>
    <row r="163" spans="1:4">
      <c r="A163" s="447">
        <v>37538</v>
      </c>
      <c r="B163" s="448" t="s">
        <v>6339</v>
      </c>
      <c r="C163" s="449" t="s">
        <v>6340</v>
      </c>
      <c r="D163" s="450" t="s">
        <v>11424</v>
      </c>
    </row>
    <row r="164" spans="1:4">
      <c r="A164" s="447">
        <v>132</v>
      </c>
      <c r="B164" s="448" t="s">
        <v>6341</v>
      </c>
      <c r="C164" s="449" t="s">
        <v>6234</v>
      </c>
      <c r="D164" s="450" t="s">
        <v>11425</v>
      </c>
    </row>
    <row r="165" spans="1:4">
      <c r="A165" s="447">
        <v>13408</v>
      </c>
      <c r="B165" s="448" t="s">
        <v>6342</v>
      </c>
      <c r="C165" s="449" t="s">
        <v>6343</v>
      </c>
      <c r="D165" s="450" t="s">
        <v>11426</v>
      </c>
    </row>
    <row r="166" spans="1:4" ht="30">
      <c r="A166" s="447">
        <v>37476</v>
      </c>
      <c r="B166" s="448" t="s">
        <v>6344</v>
      </c>
      <c r="C166" s="449" t="s">
        <v>6187</v>
      </c>
      <c r="D166" s="450" t="s">
        <v>11427</v>
      </c>
    </row>
    <row r="167" spans="1:4" ht="30">
      <c r="A167" s="447">
        <v>37478</v>
      </c>
      <c r="B167" s="448" t="s">
        <v>6345</v>
      </c>
      <c r="C167" s="449" t="s">
        <v>6187</v>
      </c>
      <c r="D167" s="450" t="s">
        <v>11428</v>
      </c>
    </row>
    <row r="168" spans="1:4" ht="30">
      <c r="A168" s="447">
        <v>37477</v>
      </c>
      <c r="B168" s="448" t="s">
        <v>6346</v>
      </c>
      <c r="C168" s="449" t="s">
        <v>6187</v>
      </c>
      <c r="D168" s="450" t="s">
        <v>11429</v>
      </c>
    </row>
    <row r="169" spans="1:4" ht="30">
      <c r="A169" s="447">
        <v>37479</v>
      </c>
      <c r="B169" s="448" t="s">
        <v>6347</v>
      </c>
      <c r="C169" s="449" t="s">
        <v>6187</v>
      </c>
      <c r="D169" s="450" t="s">
        <v>11430</v>
      </c>
    </row>
    <row r="170" spans="1:4">
      <c r="A170" s="447">
        <v>4319</v>
      </c>
      <c r="B170" s="448" t="s">
        <v>6348</v>
      </c>
      <c r="C170" s="449" t="s">
        <v>6187</v>
      </c>
      <c r="D170" s="450" t="s">
        <v>11299</v>
      </c>
    </row>
    <row r="171" spans="1:4" ht="30">
      <c r="A171" s="447">
        <v>43064</v>
      </c>
      <c r="B171" s="448" t="s">
        <v>6349</v>
      </c>
      <c r="C171" s="449" t="s">
        <v>6233</v>
      </c>
      <c r="D171" s="450" t="s">
        <v>11431</v>
      </c>
    </row>
    <row r="172" spans="1:4">
      <c r="A172" s="447">
        <v>40553</v>
      </c>
      <c r="B172" s="448" t="s">
        <v>6350</v>
      </c>
      <c r="C172" s="449" t="s">
        <v>6351</v>
      </c>
      <c r="D172" s="450" t="s">
        <v>11432</v>
      </c>
    </row>
    <row r="173" spans="1:4">
      <c r="A173" s="447">
        <v>13003</v>
      </c>
      <c r="B173" s="448" t="s">
        <v>6352</v>
      </c>
      <c r="C173" s="449" t="s">
        <v>6234</v>
      </c>
      <c r="D173" s="450" t="s">
        <v>11433</v>
      </c>
    </row>
    <row r="174" spans="1:4">
      <c r="A174" s="447">
        <v>6114</v>
      </c>
      <c r="B174" s="448" t="s">
        <v>6353</v>
      </c>
      <c r="C174" s="449" t="s">
        <v>6186</v>
      </c>
      <c r="D174" s="450" t="s">
        <v>11434</v>
      </c>
    </row>
    <row r="175" spans="1:4">
      <c r="A175" s="447">
        <v>40912</v>
      </c>
      <c r="B175" s="448" t="s">
        <v>6354</v>
      </c>
      <c r="C175" s="449" t="s">
        <v>6355</v>
      </c>
      <c r="D175" s="450" t="s">
        <v>11435</v>
      </c>
    </row>
    <row r="176" spans="1:4">
      <c r="A176" s="447">
        <v>247</v>
      </c>
      <c r="B176" s="448" t="s">
        <v>6356</v>
      </c>
      <c r="C176" s="449" t="s">
        <v>6186</v>
      </c>
      <c r="D176" s="450" t="s">
        <v>11436</v>
      </c>
    </row>
    <row r="177" spans="1:4">
      <c r="A177" s="447">
        <v>40919</v>
      </c>
      <c r="B177" s="448" t="s">
        <v>6357</v>
      </c>
      <c r="C177" s="449" t="s">
        <v>6355</v>
      </c>
      <c r="D177" s="450" t="s">
        <v>11437</v>
      </c>
    </row>
    <row r="178" spans="1:4">
      <c r="A178" s="447">
        <v>25958</v>
      </c>
      <c r="B178" s="448" t="s">
        <v>6358</v>
      </c>
      <c r="C178" s="449" t="s">
        <v>6186</v>
      </c>
      <c r="D178" s="450" t="s">
        <v>11438</v>
      </c>
    </row>
    <row r="179" spans="1:4">
      <c r="A179" s="447">
        <v>40984</v>
      </c>
      <c r="B179" s="448" t="s">
        <v>6359</v>
      </c>
      <c r="C179" s="449" t="s">
        <v>6355</v>
      </c>
      <c r="D179" s="450" t="s">
        <v>11439</v>
      </c>
    </row>
    <row r="180" spans="1:4">
      <c r="A180" s="447">
        <v>248</v>
      </c>
      <c r="B180" s="448" t="s">
        <v>6360</v>
      </c>
      <c r="C180" s="449" t="s">
        <v>6186</v>
      </c>
      <c r="D180" s="450" t="s">
        <v>11440</v>
      </c>
    </row>
    <row r="181" spans="1:4">
      <c r="A181" s="447">
        <v>41086</v>
      </c>
      <c r="B181" s="448" t="s">
        <v>6361</v>
      </c>
      <c r="C181" s="449" t="s">
        <v>6355</v>
      </c>
      <c r="D181" s="450" t="s">
        <v>11441</v>
      </c>
    </row>
    <row r="182" spans="1:4">
      <c r="A182" s="447">
        <v>34466</v>
      </c>
      <c r="B182" s="448" t="s">
        <v>6362</v>
      </c>
      <c r="C182" s="449" t="s">
        <v>6186</v>
      </c>
      <c r="D182" s="450" t="s">
        <v>11440</v>
      </c>
    </row>
    <row r="183" spans="1:4">
      <c r="A183" s="447">
        <v>41083</v>
      </c>
      <c r="B183" s="448" t="s">
        <v>6363</v>
      </c>
      <c r="C183" s="449" t="s">
        <v>6355</v>
      </c>
      <c r="D183" s="450" t="s">
        <v>11441</v>
      </c>
    </row>
    <row r="184" spans="1:4">
      <c r="A184" s="447">
        <v>252</v>
      </c>
      <c r="B184" s="448" t="s">
        <v>6364</v>
      </c>
      <c r="C184" s="449" t="s">
        <v>6186</v>
      </c>
      <c r="D184" s="450" t="s">
        <v>11442</v>
      </c>
    </row>
    <row r="185" spans="1:4">
      <c r="A185" s="447">
        <v>40909</v>
      </c>
      <c r="B185" s="448" t="s">
        <v>6365</v>
      </c>
      <c r="C185" s="449" t="s">
        <v>6355</v>
      </c>
      <c r="D185" s="450" t="s">
        <v>11443</v>
      </c>
    </row>
    <row r="186" spans="1:4">
      <c r="A186" s="447">
        <v>242</v>
      </c>
      <c r="B186" s="448" t="s">
        <v>6366</v>
      </c>
      <c r="C186" s="449" t="s">
        <v>6186</v>
      </c>
      <c r="D186" s="450" t="s">
        <v>11444</v>
      </c>
    </row>
    <row r="187" spans="1:4">
      <c r="A187" s="447">
        <v>41085</v>
      </c>
      <c r="B187" s="448" t="s">
        <v>6367</v>
      </c>
      <c r="C187" s="449" t="s">
        <v>6355</v>
      </c>
      <c r="D187" s="450" t="s">
        <v>11445</v>
      </c>
    </row>
    <row r="188" spans="1:4" ht="30">
      <c r="A188" s="447">
        <v>427</v>
      </c>
      <c r="B188" s="448" t="s">
        <v>6368</v>
      </c>
      <c r="C188" s="449" t="s">
        <v>6187</v>
      </c>
      <c r="D188" s="450" t="s">
        <v>11446</v>
      </c>
    </row>
    <row r="189" spans="1:4" ht="30">
      <c r="A189" s="447">
        <v>417</v>
      </c>
      <c r="B189" s="448" t="s">
        <v>6369</v>
      </c>
      <c r="C189" s="449" t="s">
        <v>6187</v>
      </c>
      <c r="D189" s="450" t="s">
        <v>11320</v>
      </c>
    </row>
    <row r="190" spans="1:4" ht="30">
      <c r="A190" s="447">
        <v>11273</v>
      </c>
      <c r="B190" s="448" t="s">
        <v>6370</v>
      </c>
      <c r="C190" s="449" t="s">
        <v>6187</v>
      </c>
      <c r="D190" s="450" t="s">
        <v>11447</v>
      </c>
    </row>
    <row r="191" spans="1:4" ht="30">
      <c r="A191" s="447">
        <v>11272</v>
      </c>
      <c r="B191" s="448" t="s">
        <v>6371</v>
      </c>
      <c r="C191" s="449" t="s">
        <v>6187</v>
      </c>
      <c r="D191" s="450" t="s">
        <v>11448</v>
      </c>
    </row>
    <row r="192" spans="1:4" ht="30">
      <c r="A192" s="447">
        <v>11275</v>
      </c>
      <c r="B192" s="448" t="s">
        <v>6372</v>
      </c>
      <c r="C192" s="449" t="s">
        <v>6187</v>
      </c>
      <c r="D192" s="450" t="s">
        <v>11449</v>
      </c>
    </row>
    <row r="193" spans="1:4" ht="30">
      <c r="A193" s="447">
        <v>11274</v>
      </c>
      <c r="B193" s="448" t="s">
        <v>6373</v>
      </c>
      <c r="C193" s="449" t="s">
        <v>6187</v>
      </c>
      <c r="D193" s="450" t="s">
        <v>11450</v>
      </c>
    </row>
    <row r="194" spans="1:4">
      <c r="A194" s="447">
        <v>38470</v>
      </c>
      <c r="B194" s="448" t="s">
        <v>6374</v>
      </c>
      <c r="C194" s="449" t="s">
        <v>6187</v>
      </c>
      <c r="D194" s="450" t="s">
        <v>11451</v>
      </c>
    </row>
    <row r="195" spans="1:4">
      <c r="A195" s="447">
        <v>38547</v>
      </c>
      <c r="B195" s="448" t="s">
        <v>6375</v>
      </c>
      <c r="C195" s="449" t="s">
        <v>6187</v>
      </c>
      <c r="D195" s="450" t="s">
        <v>11452</v>
      </c>
    </row>
    <row r="196" spans="1:4">
      <c r="A196" s="447">
        <v>38467</v>
      </c>
      <c r="B196" s="448" t="s">
        <v>6377</v>
      </c>
      <c r="C196" s="449" t="s">
        <v>6187</v>
      </c>
      <c r="D196" s="450" t="s">
        <v>11454</v>
      </c>
    </row>
    <row r="197" spans="1:4">
      <c r="A197" s="447">
        <v>38468</v>
      </c>
      <c r="B197" s="448" t="s">
        <v>6378</v>
      </c>
      <c r="C197" s="449" t="s">
        <v>6187</v>
      </c>
      <c r="D197" s="450" t="s">
        <v>11455</v>
      </c>
    </row>
    <row r="198" spans="1:4">
      <c r="A198" s="447">
        <v>38469</v>
      </c>
      <c r="B198" s="448" t="s">
        <v>6376</v>
      </c>
      <c r="C198" s="449" t="s">
        <v>6187</v>
      </c>
      <c r="D198" s="450" t="s">
        <v>11453</v>
      </c>
    </row>
    <row r="199" spans="1:4">
      <c r="A199" s="447">
        <v>38471</v>
      </c>
      <c r="B199" s="448" t="s">
        <v>6379</v>
      </c>
      <c r="C199" s="449" t="s">
        <v>6187</v>
      </c>
      <c r="D199" s="450" t="s">
        <v>11456</v>
      </c>
    </row>
    <row r="200" spans="1:4">
      <c r="A200" s="447"/>
      <c r="B200" s="448"/>
      <c r="C200" s="449"/>
      <c r="D200" s="450"/>
    </row>
    <row r="201" spans="1:4">
      <c r="A201" s="447"/>
      <c r="B201" s="448"/>
      <c r="C201" s="449"/>
      <c r="D201" s="450"/>
    </row>
    <row r="202" spans="1:4" ht="30">
      <c r="A202" s="447">
        <v>10658</v>
      </c>
      <c r="B202" s="448" t="s">
        <v>6382</v>
      </c>
      <c r="C202" s="449" t="s">
        <v>6187</v>
      </c>
      <c r="D202" s="450" t="s">
        <v>11459</v>
      </c>
    </row>
    <row r="203" spans="1:4">
      <c r="A203" s="447">
        <v>253</v>
      </c>
      <c r="B203" s="448" t="s">
        <v>6383</v>
      </c>
      <c r="C203" s="449" t="s">
        <v>6186</v>
      </c>
      <c r="D203" s="450" t="s">
        <v>11460</v>
      </c>
    </row>
    <row r="204" spans="1:4">
      <c r="A204" s="447">
        <v>40809</v>
      </c>
      <c r="B204" s="448" t="s">
        <v>6384</v>
      </c>
      <c r="C204" s="449" t="s">
        <v>6355</v>
      </c>
      <c r="D204" s="450" t="s">
        <v>11461</v>
      </c>
    </row>
    <row r="205" spans="1:4" ht="45">
      <c r="A205" s="447">
        <v>42428</v>
      </c>
      <c r="B205" s="448" t="s">
        <v>6385</v>
      </c>
      <c r="C205" s="449" t="s">
        <v>6187</v>
      </c>
      <c r="D205" s="450" t="s">
        <v>11462</v>
      </c>
    </row>
    <row r="206" spans="1:4">
      <c r="A206" s="447">
        <v>583</v>
      </c>
      <c r="B206" s="448" t="s">
        <v>6386</v>
      </c>
      <c r="C206" s="449" t="s">
        <v>6233</v>
      </c>
      <c r="D206" s="450" t="s">
        <v>11463</v>
      </c>
    </row>
    <row r="207" spans="1:4">
      <c r="A207" s="447">
        <v>299</v>
      </c>
      <c r="B207" s="448" t="s">
        <v>6387</v>
      </c>
      <c r="C207" s="449" t="s">
        <v>6187</v>
      </c>
      <c r="D207" s="450" t="s">
        <v>11464</v>
      </c>
    </row>
    <row r="208" spans="1:4">
      <c r="A208" s="447">
        <v>298</v>
      </c>
      <c r="B208" s="448" t="s">
        <v>6388</v>
      </c>
      <c r="C208" s="449" t="s">
        <v>6187</v>
      </c>
      <c r="D208" s="450" t="s">
        <v>11465</v>
      </c>
    </row>
    <row r="209" spans="1:4">
      <c r="A209" s="447">
        <v>295</v>
      </c>
      <c r="B209" s="448" t="s">
        <v>6389</v>
      </c>
      <c r="C209" s="449" t="s">
        <v>6187</v>
      </c>
      <c r="D209" s="450" t="s">
        <v>11466</v>
      </c>
    </row>
    <row r="210" spans="1:4">
      <c r="A210" s="447">
        <v>296</v>
      </c>
      <c r="B210" s="448" t="s">
        <v>6390</v>
      </c>
      <c r="C210" s="449" t="s">
        <v>6187</v>
      </c>
      <c r="D210" s="450" t="s">
        <v>11467</v>
      </c>
    </row>
    <row r="211" spans="1:4">
      <c r="A211" s="447">
        <v>297</v>
      </c>
      <c r="B211" s="448" t="s">
        <v>6391</v>
      </c>
      <c r="C211" s="449" t="s">
        <v>6187</v>
      </c>
      <c r="D211" s="450" t="s">
        <v>11468</v>
      </c>
    </row>
    <row r="212" spans="1:4">
      <c r="A212" s="447">
        <v>301</v>
      </c>
      <c r="B212" s="448" t="s">
        <v>6392</v>
      </c>
      <c r="C212" s="449" t="s">
        <v>6187</v>
      </c>
      <c r="D212" s="450" t="s">
        <v>11320</v>
      </c>
    </row>
    <row r="213" spans="1:4">
      <c r="A213" s="447">
        <v>300</v>
      </c>
      <c r="B213" s="448" t="s">
        <v>6393</v>
      </c>
      <c r="C213" s="449" t="s">
        <v>6187</v>
      </c>
      <c r="D213" s="450" t="s">
        <v>11469</v>
      </c>
    </row>
    <row r="214" spans="1:4">
      <c r="A214" s="447">
        <v>20084</v>
      </c>
      <c r="B214" s="448" t="s">
        <v>6394</v>
      </c>
      <c r="C214" s="449" t="s">
        <v>6187</v>
      </c>
      <c r="D214" s="450" t="s">
        <v>11466</v>
      </c>
    </row>
    <row r="215" spans="1:4">
      <c r="A215" s="447">
        <v>20085</v>
      </c>
      <c r="B215" s="448" t="s">
        <v>6395</v>
      </c>
      <c r="C215" s="449" t="s">
        <v>6187</v>
      </c>
      <c r="D215" s="450" t="s">
        <v>11470</v>
      </c>
    </row>
    <row r="216" spans="1:4">
      <c r="A216" s="447">
        <v>311</v>
      </c>
      <c r="B216" s="448" t="s">
        <v>6396</v>
      </c>
      <c r="C216" s="449" t="s">
        <v>6187</v>
      </c>
      <c r="D216" s="450" t="s">
        <v>11471</v>
      </c>
    </row>
    <row r="217" spans="1:4">
      <c r="A217" s="447">
        <v>318</v>
      </c>
      <c r="B217" s="448" t="s">
        <v>6397</v>
      </c>
      <c r="C217" s="449" t="s">
        <v>6187</v>
      </c>
      <c r="D217" s="450" t="s">
        <v>11472</v>
      </c>
    </row>
    <row r="218" spans="1:4">
      <c r="A218" s="447">
        <v>319</v>
      </c>
      <c r="B218" s="448" t="s">
        <v>6398</v>
      </c>
      <c r="C218" s="449" t="s">
        <v>6187</v>
      </c>
      <c r="D218" s="450" t="s">
        <v>11473</v>
      </c>
    </row>
    <row r="219" spans="1:4">
      <c r="A219" s="447">
        <v>320</v>
      </c>
      <c r="B219" s="448" t="s">
        <v>6399</v>
      </c>
      <c r="C219" s="449" t="s">
        <v>6187</v>
      </c>
      <c r="D219" s="450" t="s">
        <v>11474</v>
      </c>
    </row>
    <row r="220" spans="1:4">
      <c r="A220" s="447">
        <v>314</v>
      </c>
      <c r="B220" s="448" t="s">
        <v>6400</v>
      </c>
      <c r="C220" s="449" t="s">
        <v>6187</v>
      </c>
      <c r="D220" s="450" t="s">
        <v>11475</v>
      </c>
    </row>
    <row r="221" spans="1:4">
      <c r="A221" s="447">
        <v>303</v>
      </c>
      <c r="B221" s="448" t="s">
        <v>6401</v>
      </c>
      <c r="C221" s="449" t="s">
        <v>6187</v>
      </c>
      <c r="D221" s="450" t="s">
        <v>11476</v>
      </c>
    </row>
    <row r="222" spans="1:4">
      <c r="A222" s="447">
        <v>304</v>
      </c>
      <c r="B222" s="448" t="s">
        <v>6402</v>
      </c>
      <c r="C222" s="449" t="s">
        <v>6187</v>
      </c>
      <c r="D222" s="450" t="s">
        <v>11477</v>
      </c>
    </row>
    <row r="223" spans="1:4">
      <c r="A223" s="447">
        <v>305</v>
      </c>
      <c r="B223" s="448" t="s">
        <v>6403</v>
      </c>
      <c r="C223" s="449" t="s">
        <v>6187</v>
      </c>
      <c r="D223" s="450" t="s">
        <v>11478</v>
      </c>
    </row>
    <row r="224" spans="1:4">
      <c r="A224" s="447">
        <v>306</v>
      </c>
      <c r="B224" s="448" t="s">
        <v>6404</v>
      </c>
      <c r="C224" s="449" t="s">
        <v>6187</v>
      </c>
      <c r="D224" s="450" t="s">
        <v>11479</v>
      </c>
    </row>
    <row r="225" spans="1:4">
      <c r="A225" s="447">
        <v>307</v>
      </c>
      <c r="B225" s="448" t="s">
        <v>6405</v>
      </c>
      <c r="C225" s="449" t="s">
        <v>6187</v>
      </c>
      <c r="D225" s="450" t="s">
        <v>11480</v>
      </c>
    </row>
    <row r="226" spans="1:4">
      <c r="A226" s="447">
        <v>309</v>
      </c>
      <c r="B226" s="448" t="s">
        <v>6406</v>
      </c>
      <c r="C226" s="449" t="s">
        <v>6187</v>
      </c>
      <c r="D226" s="450" t="s">
        <v>11481</v>
      </c>
    </row>
    <row r="227" spans="1:4">
      <c r="A227" s="447">
        <v>310</v>
      </c>
      <c r="B227" s="448" t="s">
        <v>6407</v>
      </c>
      <c r="C227" s="449" t="s">
        <v>6187</v>
      </c>
      <c r="D227" s="450" t="s">
        <v>11482</v>
      </c>
    </row>
    <row r="228" spans="1:4">
      <c r="A228" s="447">
        <v>308</v>
      </c>
      <c r="B228" s="448" t="s">
        <v>6412</v>
      </c>
      <c r="C228" s="449" t="s">
        <v>6187</v>
      </c>
      <c r="D228" s="450" t="s">
        <v>11487</v>
      </c>
    </row>
    <row r="229" spans="1:4">
      <c r="A229" s="447">
        <v>328</v>
      </c>
      <c r="B229" s="448" t="s">
        <v>6408</v>
      </c>
      <c r="C229" s="449" t="s">
        <v>6187</v>
      </c>
      <c r="D229" s="450" t="s">
        <v>11483</v>
      </c>
    </row>
    <row r="230" spans="1:4">
      <c r="A230" s="447">
        <v>325</v>
      </c>
      <c r="B230" s="448" t="s">
        <v>6409</v>
      </c>
      <c r="C230" s="449" t="s">
        <v>6187</v>
      </c>
      <c r="D230" s="450" t="s">
        <v>11484</v>
      </c>
    </row>
    <row r="231" spans="1:4">
      <c r="A231" s="447">
        <v>20326</v>
      </c>
      <c r="B231" s="448" t="s">
        <v>6410</v>
      </c>
      <c r="C231" s="449" t="s">
        <v>6187</v>
      </c>
      <c r="D231" s="450" t="s">
        <v>11485</v>
      </c>
    </row>
    <row r="232" spans="1:4">
      <c r="A232" s="447">
        <v>329</v>
      </c>
      <c r="B232" s="448" t="s">
        <v>6411</v>
      </c>
      <c r="C232" s="449" t="s">
        <v>6187</v>
      </c>
      <c r="D232" s="450" t="s">
        <v>11486</v>
      </c>
    </row>
    <row r="233" spans="1:4">
      <c r="A233" s="447">
        <v>39642</v>
      </c>
      <c r="B233" s="448" t="s">
        <v>6413</v>
      </c>
      <c r="C233" s="449" t="s">
        <v>6187</v>
      </c>
      <c r="D233" s="450" t="s">
        <v>11488</v>
      </c>
    </row>
    <row r="234" spans="1:4">
      <c r="A234" s="447">
        <v>39641</v>
      </c>
      <c r="B234" s="448" t="s">
        <v>6414</v>
      </c>
      <c r="C234" s="449" t="s">
        <v>6187</v>
      </c>
      <c r="D234" s="450" t="s">
        <v>11489</v>
      </c>
    </row>
    <row r="235" spans="1:4">
      <c r="A235" s="447">
        <v>39643</v>
      </c>
      <c r="B235" s="448" t="s">
        <v>6415</v>
      </c>
      <c r="C235" s="449" t="s">
        <v>6187</v>
      </c>
      <c r="D235" s="450" t="s">
        <v>11354</v>
      </c>
    </row>
    <row r="236" spans="1:4">
      <c r="A236" s="447">
        <v>39644</v>
      </c>
      <c r="B236" s="448" t="s">
        <v>6416</v>
      </c>
      <c r="C236" s="449" t="s">
        <v>6187</v>
      </c>
      <c r="D236" s="450" t="s">
        <v>11490</v>
      </c>
    </row>
    <row r="237" spans="1:4">
      <c r="A237" s="447">
        <v>39645</v>
      </c>
      <c r="B237" s="448" t="s">
        <v>6417</v>
      </c>
      <c r="C237" s="449" t="s">
        <v>6187</v>
      </c>
      <c r="D237" s="450" t="s">
        <v>11491</v>
      </c>
    </row>
    <row r="238" spans="1:4">
      <c r="A238" s="447">
        <v>12548</v>
      </c>
      <c r="B238" s="448" t="s">
        <v>6418</v>
      </c>
      <c r="C238" s="449" t="s">
        <v>6187</v>
      </c>
      <c r="D238" s="450" t="s">
        <v>11492</v>
      </c>
    </row>
    <row r="239" spans="1:4">
      <c r="A239" s="447">
        <v>13113</v>
      </c>
      <c r="B239" s="448" t="s">
        <v>6419</v>
      </c>
      <c r="C239" s="449" t="s">
        <v>6187</v>
      </c>
      <c r="D239" s="450" t="s">
        <v>11493</v>
      </c>
    </row>
    <row r="240" spans="1:4">
      <c r="A240" s="447">
        <v>13114</v>
      </c>
      <c r="B240" s="448" t="s">
        <v>6420</v>
      </c>
      <c r="C240" s="449" t="s">
        <v>6187</v>
      </c>
      <c r="D240" s="450" t="s">
        <v>11494</v>
      </c>
    </row>
    <row r="241" spans="1:4">
      <c r="A241" s="447">
        <v>12530</v>
      </c>
      <c r="B241" s="448" t="s">
        <v>6421</v>
      </c>
      <c r="C241" s="449" t="s">
        <v>6187</v>
      </c>
      <c r="D241" s="450" t="s">
        <v>11495</v>
      </c>
    </row>
    <row r="242" spans="1:4">
      <c r="A242" s="447">
        <v>12531</v>
      </c>
      <c r="B242" s="448" t="s">
        <v>6422</v>
      </c>
      <c r="C242" s="449" t="s">
        <v>6187</v>
      </c>
      <c r="D242" s="450" t="s">
        <v>11496</v>
      </c>
    </row>
    <row r="243" spans="1:4">
      <c r="A243" s="447">
        <v>12532</v>
      </c>
      <c r="B243" s="448" t="s">
        <v>6423</v>
      </c>
      <c r="C243" s="449" t="s">
        <v>6187</v>
      </c>
      <c r="D243" s="450" t="s">
        <v>11497</v>
      </c>
    </row>
    <row r="244" spans="1:4">
      <c r="A244" s="447">
        <v>12533</v>
      </c>
      <c r="B244" s="448" t="s">
        <v>6424</v>
      </c>
      <c r="C244" s="449" t="s">
        <v>6187</v>
      </c>
      <c r="D244" s="450" t="s">
        <v>11498</v>
      </c>
    </row>
    <row r="245" spans="1:4">
      <c r="A245" s="447">
        <v>12544</v>
      </c>
      <c r="B245" s="448" t="s">
        <v>6425</v>
      </c>
      <c r="C245" s="449" t="s">
        <v>6187</v>
      </c>
      <c r="D245" s="450" t="s">
        <v>11499</v>
      </c>
    </row>
    <row r="246" spans="1:4">
      <c r="A246" s="447">
        <v>12546</v>
      </c>
      <c r="B246" s="448" t="s">
        <v>15293</v>
      </c>
      <c r="C246" s="449" t="s">
        <v>6187</v>
      </c>
      <c r="D246" s="450" t="s">
        <v>11500</v>
      </c>
    </row>
    <row r="247" spans="1:4">
      <c r="A247" s="447">
        <v>12547</v>
      </c>
      <c r="B247" s="448" t="s">
        <v>15294</v>
      </c>
      <c r="C247" s="449" t="s">
        <v>6187</v>
      </c>
      <c r="D247" s="450" t="s">
        <v>11501</v>
      </c>
    </row>
    <row r="248" spans="1:4">
      <c r="A248" s="447">
        <v>12551</v>
      </c>
      <c r="B248" s="448" t="s">
        <v>6426</v>
      </c>
      <c r="C248" s="449" t="s">
        <v>6187</v>
      </c>
      <c r="D248" s="450" t="s">
        <v>11502</v>
      </c>
    </row>
    <row r="249" spans="1:4">
      <c r="A249" s="447">
        <v>12563</v>
      </c>
      <c r="B249" s="448" t="s">
        <v>6427</v>
      </c>
      <c r="C249" s="449" t="s">
        <v>6187</v>
      </c>
      <c r="D249" s="450" t="s">
        <v>11503</v>
      </c>
    </row>
    <row r="250" spans="1:4">
      <c r="A250" s="447">
        <v>12565</v>
      </c>
      <c r="B250" s="448" t="s">
        <v>6428</v>
      </c>
      <c r="C250" s="449" t="s">
        <v>6187</v>
      </c>
      <c r="D250" s="450" t="s">
        <v>11504</v>
      </c>
    </row>
    <row r="251" spans="1:4">
      <c r="A251" s="447">
        <v>12567</v>
      </c>
      <c r="B251" s="448" t="s">
        <v>6429</v>
      </c>
      <c r="C251" s="449" t="s">
        <v>6187</v>
      </c>
      <c r="D251" s="450" t="s">
        <v>11505</v>
      </c>
    </row>
    <row r="252" spans="1:4">
      <c r="A252" s="447">
        <v>12568</v>
      </c>
      <c r="B252" s="448" t="s">
        <v>6430</v>
      </c>
      <c r="C252" s="449" t="s">
        <v>6187</v>
      </c>
      <c r="D252" s="450" t="s">
        <v>11506</v>
      </c>
    </row>
    <row r="253" spans="1:4">
      <c r="A253" s="447">
        <v>11789</v>
      </c>
      <c r="B253" s="448" t="s">
        <v>6431</v>
      </c>
      <c r="C253" s="449" t="s">
        <v>6187</v>
      </c>
      <c r="D253" s="450" t="s">
        <v>11507</v>
      </c>
    </row>
    <row r="254" spans="1:4" ht="30">
      <c r="A254" s="447">
        <v>20975</v>
      </c>
      <c r="B254" s="448" t="s">
        <v>6432</v>
      </c>
      <c r="C254" s="449" t="s">
        <v>6187</v>
      </c>
      <c r="D254" s="450" t="s">
        <v>11508</v>
      </c>
    </row>
    <row r="255" spans="1:4" ht="30">
      <c r="A255" s="447">
        <v>20976</v>
      </c>
      <c r="B255" s="448" t="s">
        <v>6433</v>
      </c>
      <c r="C255" s="449" t="s">
        <v>6187</v>
      </c>
      <c r="D255" s="450" t="s">
        <v>11509</v>
      </c>
    </row>
    <row r="256" spans="1:4">
      <c r="A256" s="447">
        <v>40340</v>
      </c>
      <c r="B256" s="448" t="s">
        <v>6434</v>
      </c>
      <c r="C256" s="449" t="s">
        <v>6187</v>
      </c>
      <c r="D256" s="450" t="s">
        <v>11510</v>
      </c>
    </row>
    <row r="257" spans="1:4">
      <c r="A257" s="447">
        <v>40341</v>
      </c>
      <c r="B257" s="448" t="s">
        <v>6435</v>
      </c>
      <c r="C257" s="449" t="s">
        <v>6187</v>
      </c>
      <c r="D257" s="450" t="s">
        <v>11511</v>
      </c>
    </row>
    <row r="258" spans="1:4">
      <c r="A258" s="447">
        <v>40342</v>
      </c>
      <c r="B258" s="448" t="s">
        <v>6436</v>
      </c>
      <c r="C258" s="449" t="s">
        <v>6187</v>
      </c>
      <c r="D258" s="450" t="s">
        <v>11512</v>
      </c>
    </row>
    <row r="259" spans="1:4">
      <c r="A259" s="447">
        <v>40343</v>
      </c>
      <c r="B259" s="448" t="s">
        <v>6437</v>
      </c>
      <c r="C259" s="449" t="s">
        <v>6187</v>
      </c>
      <c r="D259" s="450" t="s">
        <v>11513</v>
      </c>
    </row>
    <row r="260" spans="1:4">
      <c r="A260" s="447">
        <v>40344</v>
      </c>
      <c r="B260" s="448" t="s">
        <v>6438</v>
      </c>
      <c r="C260" s="449" t="s">
        <v>6187</v>
      </c>
      <c r="D260" s="450" t="s">
        <v>11514</v>
      </c>
    </row>
    <row r="261" spans="1:4">
      <c r="A261" s="447">
        <v>40345</v>
      </c>
      <c r="B261" s="448" t="s">
        <v>6439</v>
      </c>
      <c r="C261" s="449" t="s">
        <v>6187</v>
      </c>
      <c r="D261" s="450" t="s">
        <v>11515</v>
      </c>
    </row>
    <row r="262" spans="1:4">
      <c r="A262" s="447">
        <v>40346</v>
      </c>
      <c r="B262" s="448" t="s">
        <v>6440</v>
      </c>
      <c r="C262" s="449" t="s">
        <v>6187</v>
      </c>
      <c r="D262" s="450" t="s">
        <v>11516</v>
      </c>
    </row>
    <row r="263" spans="1:4">
      <c r="A263" s="447">
        <v>40347</v>
      </c>
      <c r="B263" s="448" t="s">
        <v>6441</v>
      </c>
      <c r="C263" s="449" t="s">
        <v>6187</v>
      </c>
      <c r="D263" s="450" t="s">
        <v>11517</v>
      </c>
    </row>
    <row r="264" spans="1:4">
      <c r="A264" s="447">
        <v>38840</v>
      </c>
      <c r="B264" s="448" t="s">
        <v>6442</v>
      </c>
      <c r="C264" s="449" t="s">
        <v>6187</v>
      </c>
      <c r="D264" s="450" t="s">
        <v>11518</v>
      </c>
    </row>
    <row r="265" spans="1:4">
      <c r="A265" s="447">
        <v>38841</v>
      </c>
      <c r="B265" s="448" t="s">
        <v>6443</v>
      </c>
      <c r="C265" s="449" t="s">
        <v>6187</v>
      </c>
      <c r="D265" s="450" t="s">
        <v>11476</v>
      </c>
    </row>
    <row r="266" spans="1:4">
      <c r="A266" s="447">
        <v>38842</v>
      </c>
      <c r="B266" s="448" t="s">
        <v>6444</v>
      </c>
      <c r="C266" s="449" t="s">
        <v>6187</v>
      </c>
      <c r="D266" s="450" t="s">
        <v>11519</v>
      </c>
    </row>
    <row r="267" spans="1:4">
      <c r="A267" s="447">
        <v>38843</v>
      </c>
      <c r="B267" s="448" t="s">
        <v>15295</v>
      </c>
      <c r="C267" s="449" t="s">
        <v>6187</v>
      </c>
      <c r="D267" s="450" t="s">
        <v>11520</v>
      </c>
    </row>
    <row r="268" spans="1:4" ht="30">
      <c r="A268" s="447">
        <v>13761</v>
      </c>
      <c r="B268" s="448" t="s">
        <v>6445</v>
      </c>
      <c r="C268" s="449" t="s">
        <v>6187</v>
      </c>
      <c r="D268" s="450" t="s">
        <v>11521</v>
      </c>
    </row>
    <row r="269" spans="1:4" ht="45">
      <c r="A269" s="447">
        <v>12888</v>
      </c>
      <c r="B269" s="448" t="s">
        <v>6446</v>
      </c>
      <c r="C269" s="449" t="s">
        <v>6447</v>
      </c>
      <c r="D269" s="450" t="s">
        <v>11522</v>
      </c>
    </row>
    <row r="270" spans="1:4">
      <c r="A270" s="447">
        <v>12889</v>
      </c>
      <c r="B270" s="448" t="s">
        <v>6448</v>
      </c>
      <c r="C270" s="449" t="s">
        <v>6447</v>
      </c>
      <c r="D270" s="450" t="s">
        <v>11523</v>
      </c>
    </row>
    <row r="271" spans="1:4" ht="30">
      <c r="A271" s="447">
        <v>4814</v>
      </c>
      <c r="B271" s="448" t="s">
        <v>6449</v>
      </c>
      <c r="C271" s="449" t="s">
        <v>6187</v>
      </c>
      <c r="D271" s="450" t="s">
        <v>11524</v>
      </c>
    </row>
    <row r="272" spans="1:4">
      <c r="A272" s="447">
        <v>25967</v>
      </c>
      <c r="B272" s="448" t="s">
        <v>6450</v>
      </c>
      <c r="C272" s="449" t="s">
        <v>6187</v>
      </c>
      <c r="D272" s="450" t="s">
        <v>11525</v>
      </c>
    </row>
    <row r="273" spans="1:4">
      <c r="A273" s="447">
        <v>6122</v>
      </c>
      <c r="B273" s="448" t="s">
        <v>6451</v>
      </c>
      <c r="C273" s="449" t="s">
        <v>6186</v>
      </c>
      <c r="D273" s="450" t="s">
        <v>11526</v>
      </c>
    </row>
    <row r="274" spans="1:4">
      <c r="A274" s="447">
        <v>40810</v>
      </c>
      <c r="B274" s="448" t="s">
        <v>6452</v>
      </c>
      <c r="C274" s="449" t="s">
        <v>6355</v>
      </c>
      <c r="D274" s="450" t="s">
        <v>11527</v>
      </c>
    </row>
    <row r="275" spans="1:4">
      <c r="A275" s="447">
        <v>21100</v>
      </c>
      <c r="B275" s="448" t="s">
        <v>6453</v>
      </c>
      <c r="C275" s="449" t="s">
        <v>6187</v>
      </c>
      <c r="D275" s="450" t="s">
        <v>11528</v>
      </c>
    </row>
    <row r="276" spans="1:4" ht="30">
      <c r="A276" s="447">
        <v>11816</v>
      </c>
      <c r="B276" s="448" t="s">
        <v>6454</v>
      </c>
      <c r="C276" s="449" t="s">
        <v>6187</v>
      </c>
      <c r="D276" s="450" t="s">
        <v>11529</v>
      </c>
    </row>
    <row r="277" spans="1:4" ht="30">
      <c r="A277" s="447">
        <v>11814</v>
      </c>
      <c r="B277" s="448" t="s">
        <v>6455</v>
      </c>
      <c r="C277" s="449" t="s">
        <v>6187</v>
      </c>
      <c r="D277" s="450" t="s">
        <v>11530</v>
      </c>
    </row>
    <row r="278" spans="1:4" ht="30">
      <c r="A278" s="447">
        <v>14186</v>
      </c>
      <c r="B278" s="448" t="s">
        <v>6456</v>
      </c>
      <c r="C278" s="449" t="s">
        <v>6187</v>
      </c>
      <c r="D278" s="450" t="s">
        <v>11531</v>
      </c>
    </row>
    <row r="279" spans="1:4" ht="30">
      <c r="A279" s="447">
        <v>14185</v>
      </c>
      <c r="B279" s="448" t="s">
        <v>6457</v>
      </c>
      <c r="C279" s="449" t="s">
        <v>6187</v>
      </c>
      <c r="D279" s="450" t="s">
        <v>11532</v>
      </c>
    </row>
    <row r="280" spans="1:4" ht="30">
      <c r="A280" s="447">
        <v>11811</v>
      </c>
      <c r="B280" s="448" t="s">
        <v>6458</v>
      </c>
      <c r="C280" s="449" t="s">
        <v>6187</v>
      </c>
      <c r="D280" s="450" t="s">
        <v>11533</v>
      </c>
    </row>
    <row r="281" spans="1:4">
      <c r="A281" s="447">
        <v>26038</v>
      </c>
      <c r="B281" s="448" t="s">
        <v>6459</v>
      </c>
      <c r="C281" s="449" t="s">
        <v>6187</v>
      </c>
      <c r="D281" s="450" t="s">
        <v>11534</v>
      </c>
    </row>
    <row r="282" spans="1:4" ht="30">
      <c r="A282" s="447">
        <v>34482</v>
      </c>
      <c r="B282" s="448" t="s">
        <v>6460</v>
      </c>
      <c r="C282" s="449" t="s">
        <v>6187</v>
      </c>
      <c r="D282" s="450" t="s">
        <v>11535</v>
      </c>
    </row>
    <row r="283" spans="1:4" ht="30">
      <c r="A283" s="447">
        <v>34469</v>
      </c>
      <c r="B283" s="448" t="s">
        <v>6461</v>
      </c>
      <c r="C283" s="449" t="s">
        <v>6187</v>
      </c>
      <c r="D283" s="450" t="s">
        <v>11536</v>
      </c>
    </row>
    <row r="284" spans="1:4" ht="30">
      <c r="A284" s="447">
        <v>34472</v>
      </c>
      <c r="B284" s="448" t="s">
        <v>6462</v>
      </c>
      <c r="C284" s="449" t="s">
        <v>6187</v>
      </c>
      <c r="D284" s="450" t="s">
        <v>11537</v>
      </c>
    </row>
    <row r="285" spans="1:4" ht="30">
      <c r="A285" s="447">
        <v>34476</v>
      </c>
      <c r="B285" s="448" t="s">
        <v>6463</v>
      </c>
      <c r="C285" s="449" t="s">
        <v>6187</v>
      </c>
      <c r="D285" s="450" t="s">
        <v>11538</v>
      </c>
    </row>
    <row r="286" spans="1:4" ht="30">
      <c r="A286" s="447">
        <v>34477</v>
      </c>
      <c r="B286" s="448" t="s">
        <v>6464</v>
      </c>
      <c r="C286" s="449" t="s">
        <v>6187</v>
      </c>
      <c r="D286" s="450" t="s">
        <v>11539</v>
      </c>
    </row>
    <row r="287" spans="1:4">
      <c r="A287" s="447">
        <v>10700</v>
      </c>
      <c r="B287" s="448" t="s">
        <v>6489</v>
      </c>
      <c r="C287" s="449" t="s">
        <v>6187</v>
      </c>
      <c r="D287" s="450" t="s">
        <v>11564</v>
      </c>
    </row>
    <row r="288" spans="1:4">
      <c r="A288" s="447">
        <v>346</v>
      </c>
      <c r="B288" s="448" t="s">
        <v>6490</v>
      </c>
      <c r="C288" s="449" t="s">
        <v>6233</v>
      </c>
      <c r="D288" s="450" t="s">
        <v>11565</v>
      </c>
    </row>
    <row r="289" spans="1:4">
      <c r="A289" s="447">
        <v>3312</v>
      </c>
      <c r="B289" s="448" t="s">
        <v>6491</v>
      </c>
      <c r="C289" s="449" t="s">
        <v>6233</v>
      </c>
      <c r="D289" s="450" t="s">
        <v>11566</v>
      </c>
    </row>
    <row r="290" spans="1:4">
      <c r="A290" s="447">
        <v>338</v>
      </c>
      <c r="B290" s="448" t="s">
        <v>6494</v>
      </c>
      <c r="C290" s="449" t="s">
        <v>6233</v>
      </c>
      <c r="D290" s="450" t="s">
        <v>11569</v>
      </c>
    </row>
    <row r="291" spans="1:4">
      <c r="A291" s="447">
        <v>339</v>
      </c>
      <c r="B291" s="448" t="s">
        <v>6492</v>
      </c>
      <c r="C291" s="449" t="s">
        <v>6188</v>
      </c>
      <c r="D291" s="450" t="s">
        <v>11567</v>
      </c>
    </row>
    <row r="292" spans="1:4">
      <c r="A292" s="447">
        <v>340</v>
      </c>
      <c r="B292" s="448" t="s">
        <v>6493</v>
      </c>
      <c r="C292" s="449" t="s">
        <v>6188</v>
      </c>
      <c r="D292" s="450" t="s">
        <v>11568</v>
      </c>
    </row>
    <row r="293" spans="1:4">
      <c r="A293" s="447">
        <v>334</v>
      </c>
      <c r="B293" s="448" t="s">
        <v>6495</v>
      </c>
      <c r="C293" s="449" t="s">
        <v>6233</v>
      </c>
      <c r="D293" s="450" t="s">
        <v>11570</v>
      </c>
    </row>
    <row r="294" spans="1:4">
      <c r="A294" s="447">
        <v>335</v>
      </c>
      <c r="B294" s="448" t="s">
        <v>6496</v>
      </c>
      <c r="C294" s="449" t="s">
        <v>6233</v>
      </c>
      <c r="D294" s="450" t="s">
        <v>11571</v>
      </c>
    </row>
    <row r="295" spans="1:4">
      <c r="A295" s="447">
        <v>342</v>
      </c>
      <c r="B295" s="448" t="s">
        <v>6497</v>
      </c>
      <c r="C295" s="449" t="s">
        <v>6233</v>
      </c>
      <c r="D295" s="450" t="s">
        <v>11572</v>
      </c>
    </row>
    <row r="296" spans="1:4">
      <c r="A296" s="447">
        <v>343</v>
      </c>
      <c r="B296" s="448" t="s">
        <v>6499</v>
      </c>
      <c r="C296" s="449" t="s">
        <v>6188</v>
      </c>
      <c r="D296" s="450" t="s">
        <v>11396</v>
      </c>
    </row>
    <row r="297" spans="1:4">
      <c r="A297" s="447">
        <v>333</v>
      </c>
      <c r="B297" s="448" t="s">
        <v>6498</v>
      </c>
      <c r="C297" s="449" t="s">
        <v>6233</v>
      </c>
      <c r="D297" s="450" t="s">
        <v>11573</v>
      </c>
    </row>
    <row r="298" spans="1:4">
      <c r="A298" s="447">
        <v>344</v>
      </c>
      <c r="B298" s="448" t="s">
        <v>6500</v>
      </c>
      <c r="C298" s="449" t="s">
        <v>6233</v>
      </c>
      <c r="D298" s="450" t="s">
        <v>11574</v>
      </c>
    </row>
    <row r="299" spans="1:4">
      <c r="A299" s="447">
        <v>341</v>
      </c>
      <c r="B299" s="448" t="s">
        <v>6501</v>
      </c>
      <c r="C299" s="449" t="s">
        <v>6188</v>
      </c>
      <c r="D299" s="450" t="s">
        <v>11285</v>
      </c>
    </row>
    <row r="300" spans="1:4">
      <c r="A300" s="447">
        <v>345</v>
      </c>
      <c r="B300" s="448" t="s">
        <v>6501</v>
      </c>
      <c r="C300" s="449" t="s">
        <v>6233</v>
      </c>
      <c r="D300" s="450" t="s">
        <v>11575</v>
      </c>
    </row>
    <row r="301" spans="1:4">
      <c r="A301" s="447">
        <v>11107</v>
      </c>
      <c r="B301" s="448" t="s">
        <v>6502</v>
      </c>
      <c r="C301" s="449" t="s">
        <v>6233</v>
      </c>
      <c r="D301" s="450" t="s">
        <v>11576</v>
      </c>
    </row>
    <row r="302" spans="1:4">
      <c r="A302" s="447">
        <v>3313</v>
      </c>
      <c r="B302" s="448" t="s">
        <v>6503</v>
      </c>
      <c r="C302" s="449" t="s">
        <v>6233</v>
      </c>
      <c r="D302" s="450" t="s">
        <v>11577</v>
      </c>
    </row>
    <row r="303" spans="1:4">
      <c r="A303" s="447">
        <v>34562</v>
      </c>
      <c r="B303" s="448" t="s">
        <v>6504</v>
      </c>
      <c r="C303" s="449" t="s">
        <v>6233</v>
      </c>
      <c r="D303" s="450" t="s">
        <v>11578</v>
      </c>
    </row>
    <row r="304" spans="1:4">
      <c r="A304" s="447">
        <v>337</v>
      </c>
      <c r="B304" s="448" t="s">
        <v>6505</v>
      </c>
      <c r="C304" s="449" t="s">
        <v>6233</v>
      </c>
      <c r="D304" s="450" t="s">
        <v>11579</v>
      </c>
    </row>
    <row r="305" spans="1:4">
      <c r="A305" s="447">
        <v>39847</v>
      </c>
      <c r="B305" s="448" t="s">
        <v>6465</v>
      </c>
      <c r="C305" s="449" t="s">
        <v>6187</v>
      </c>
      <c r="D305" s="450" t="s">
        <v>11540</v>
      </c>
    </row>
    <row r="306" spans="1:4">
      <c r="A306" s="447">
        <v>39844</v>
      </c>
      <c r="B306" s="448" t="s">
        <v>6466</v>
      </c>
      <c r="C306" s="449" t="s">
        <v>6187</v>
      </c>
      <c r="D306" s="450" t="s">
        <v>11541</v>
      </c>
    </row>
    <row r="307" spans="1:4">
      <c r="A307" s="447">
        <v>39846</v>
      </c>
      <c r="B307" s="448" t="s">
        <v>6467</v>
      </c>
      <c r="C307" s="449" t="s">
        <v>6187</v>
      </c>
      <c r="D307" s="450" t="s">
        <v>11542</v>
      </c>
    </row>
    <row r="308" spans="1:4">
      <c r="A308" s="447">
        <v>39838</v>
      </c>
      <c r="B308" s="448" t="s">
        <v>6468</v>
      </c>
      <c r="C308" s="449" t="s">
        <v>6187</v>
      </c>
      <c r="D308" s="450" t="s">
        <v>11543</v>
      </c>
    </row>
    <row r="309" spans="1:4">
      <c r="A309" s="447">
        <v>39839</v>
      </c>
      <c r="B309" s="448" t="s">
        <v>6469</v>
      </c>
      <c r="C309" s="449" t="s">
        <v>6187</v>
      </c>
      <c r="D309" s="450" t="s">
        <v>11544</v>
      </c>
    </row>
    <row r="310" spans="1:4">
      <c r="A310" s="447">
        <v>39841</v>
      </c>
      <c r="B310" s="448" t="s">
        <v>6470</v>
      </c>
      <c r="C310" s="449" t="s">
        <v>6187</v>
      </c>
      <c r="D310" s="450" t="s">
        <v>11545</v>
      </c>
    </row>
    <row r="311" spans="1:4">
      <c r="A311" s="447">
        <v>39842</v>
      </c>
      <c r="B311" s="448" t="s">
        <v>6471</v>
      </c>
      <c r="C311" s="449" t="s">
        <v>6187</v>
      </c>
      <c r="D311" s="450" t="s">
        <v>11546</v>
      </c>
    </row>
    <row r="312" spans="1:4">
      <c r="A312" s="447">
        <v>39843</v>
      </c>
      <c r="B312" s="448" t="s">
        <v>6472</v>
      </c>
      <c r="C312" s="449" t="s">
        <v>6187</v>
      </c>
      <c r="D312" s="450" t="s">
        <v>11547</v>
      </c>
    </row>
    <row r="313" spans="1:4">
      <c r="A313" s="447">
        <v>39580</v>
      </c>
      <c r="B313" s="448" t="s">
        <v>6473</v>
      </c>
      <c r="C313" s="449" t="s">
        <v>6187</v>
      </c>
      <c r="D313" s="450" t="s">
        <v>11548</v>
      </c>
    </row>
    <row r="314" spans="1:4">
      <c r="A314" s="447">
        <v>39577</v>
      </c>
      <c r="B314" s="448" t="s">
        <v>6474</v>
      </c>
      <c r="C314" s="449" t="s">
        <v>6187</v>
      </c>
      <c r="D314" s="450" t="s">
        <v>11549</v>
      </c>
    </row>
    <row r="315" spans="1:4">
      <c r="A315" s="447">
        <v>39578</v>
      </c>
      <c r="B315" s="448" t="s">
        <v>6475</v>
      </c>
      <c r="C315" s="449" t="s">
        <v>6187</v>
      </c>
      <c r="D315" s="450" t="s">
        <v>11550</v>
      </c>
    </row>
    <row r="316" spans="1:4">
      <c r="A316" s="447">
        <v>39579</v>
      </c>
      <c r="B316" s="448" t="s">
        <v>6476</v>
      </c>
      <c r="C316" s="449" t="s">
        <v>6187</v>
      </c>
      <c r="D316" s="450" t="s">
        <v>11551</v>
      </c>
    </row>
    <row r="317" spans="1:4">
      <c r="A317" s="447">
        <v>39557</v>
      </c>
      <c r="B317" s="448" t="s">
        <v>6477</v>
      </c>
      <c r="C317" s="449" t="s">
        <v>6187</v>
      </c>
      <c r="D317" s="450" t="s">
        <v>11552</v>
      </c>
    </row>
    <row r="318" spans="1:4">
      <c r="A318" s="447">
        <v>39558</v>
      </c>
      <c r="B318" s="448" t="s">
        <v>6478</v>
      </c>
      <c r="C318" s="449" t="s">
        <v>6187</v>
      </c>
      <c r="D318" s="450" t="s">
        <v>11553</v>
      </c>
    </row>
    <row r="319" spans="1:4">
      <c r="A319" s="447">
        <v>39559</v>
      </c>
      <c r="B319" s="448" t="s">
        <v>6479</v>
      </c>
      <c r="C319" s="449" t="s">
        <v>6187</v>
      </c>
      <c r="D319" s="450" t="s">
        <v>11554</v>
      </c>
    </row>
    <row r="320" spans="1:4">
      <c r="A320" s="447">
        <v>39560</v>
      </c>
      <c r="B320" s="448" t="s">
        <v>6480</v>
      </c>
      <c r="C320" s="449" t="s">
        <v>6187</v>
      </c>
      <c r="D320" s="450" t="s">
        <v>11555</v>
      </c>
    </row>
    <row r="321" spans="1:4">
      <c r="A321" s="447">
        <v>39561</v>
      </c>
      <c r="B321" s="448" t="s">
        <v>6481</v>
      </c>
      <c r="C321" s="449" t="s">
        <v>6187</v>
      </c>
      <c r="D321" s="450" t="s">
        <v>11556</v>
      </c>
    </row>
    <row r="322" spans="1:4">
      <c r="A322" s="447">
        <v>39556</v>
      </c>
      <c r="B322" s="448" t="s">
        <v>6482</v>
      </c>
      <c r="C322" s="449" t="s">
        <v>6187</v>
      </c>
      <c r="D322" s="450" t="s">
        <v>11557</v>
      </c>
    </row>
    <row r="323" spans="1:4">
      <c r="A323" s="447">
        <v>39555</v>
      </c>
      <c r="B323" s="448" t="s">
        <v>6483</v>
      </c>
      <c r="C323" s="449" t="s">
        <v>6187</v>
      </c>
      <c r="D323" s="450" t="s">
        <v>11558</v>
      </c>
    </row>
    <row r="324" spans="1:4">
      <c r="A324" s="447">
        <v>39548</v>
      </c>
      <c r="B324" s="448" t="s">
        <v>6484</v>
      </c>
      <c r="C324" s="449" t="s">
        <v>6187</v>
      </c>
      <c r="D324" s="450" t="s">
        <v>11559</v>
      </c>
    </row>
    <row r="325" spans="1:4">
      <c r="A325" s="447">
        <v>39554</v>
      </c>
      <c r="B325" s="448" t="s">
        <v>6485</v>
      </c>
      <c r="C325" s="449" t="s">
        <v>6187</v>
      </c>
      <c r="D325" s="450" t="s">
        <v>11560</v>
      </c>
    </row>
    <row r="326" spans="1:4">
      <c r="A326" s="447">
        <v>39550</v>
      </c>
      <c r="B326" s="448" t="s">
        <v>6486</v>
      </c>
      <c r="C326" s="449" t="s">
        <v>6187</v>
      </c>
      <c r="D326" s="450" t="s">
        <v>11561</v>
      </c>
    </row>
    <row r="327" spans="1:4">
      <c r="A327" s="447">
        <v>39551</v>
      </c>
      <c r="B327" s="448" t="s">
        <v>6487</v>
      </c>
      <c r="C327" s="449" t="s">
        <v>6187</v>
      </c>
      <c r="D327" s="450" t="s">
        <v>11562</v>
      </c>
    </row>
    <row r="328" spans="1:4">
      <c r="A328" s="447">
        <v>39826</v>
      </c>
      <c r="B328" s="448" t="s">
        <v>6488</v>
      </c>
      <c r="C328" s="449" t="s">
        <v>6187</v>
      </c>
      <c r="D328" s="450" t="s">
        <v>11563</v>
      </c>
    </row>
    <row r="329" spans="1:4">
      <c r="A329" s="447">
        <v>369</v>
      </c>
      <c r="B329" s="448" t="s">
        <v>6506</v>
      </c>
      <c r="C329" s="449" t="s">
        <v>6351</v>
      </c>
      <c r="D329" s="450" t="s">
        <v>11580</v>
      </c>
    </row>
    <row r="330" spans="1:4">
      <c r="A330" s="447">
        <v>366</v>
      </c>
      <c r="B330" s="448" t="s">
        <v>6507</v>
      </c>
      <c r="C330" s="449" t="s">
        <v>6351</v>
      </c>
      <c r="D330" s="450" t="s">
        <v>11581</v>
      </c>
    </row>
    <row r="331" spans="1:4">
      <c r="A331" s="447">
        <v>367</v>
      </c>
      <c r="B331" s="448" t="s">
        <v>6508</v>
      </c>
      <c r="C331" s="449" t="s">
        <v>6351</v>
      </c>
      <c r="D331" s="450" t="s">
        <v>11582</v>
      </c>
    </row>
    <row r="332" spans="1:4">
      <c r="A332" s="447">
        <v>370</v>
      </c>
      <c r="B332" s="448" t="s">
        <v>6509</v>
      </c>
      <c r="C332" s="449" t="s">
        <v>6351</v>
      </c>
      <c r="D332" s="450" t="s">
        <v>11583</v>
      </c>
    </row>
    <row r="333" spans="1:4">
      <c r="A333" s="447">
        <v>368</v>
      </c>
      <c r="B333" s="448" t="s">
        <v>6510</v>
      </c>
      <c r="C333" s="449" t="s">
        <v>6351</v>
      </c>
      <c r="D333" s="450" t="s">
        <v>11584</v>
      </c>
    </row>
    <row r="334" spans="1:4" ht="30">
      <c r="A334" s="447">
        <v>11075</v>
      </c>
      <c r="B334" s="448" t="s">
        <v>6511</v>
      </c>
      <c r="C334" s="449" t="s">
        <v>6351</v>
      </c>
      <c r="D334" s="450" t="s">
        <v>11585</v>
      </c>
    </row>
    <row r="335" spans="1:4" ht="30">
      <c r="A335" s="447">
        <v>11076</v>
      </c>
      <c r="B335" s="448" t="s">
        <v>6512</v>
      </c>
      <c r="C335" s="449" t="s">
        <v>6351</v>
      </c>
      <c r="D335" s="450" t="s">
        <v>11586</v>
      </c>
    </row>
    <row r="336" spans="1:4">
      <c r="A336" s="447">
        <v>1381</v>
      </c>
      <c r="B336" s="448" t="s">
        <v>6513</v>
      </c>
      <c r="C336" s="449" t="s">
        <v>6233</v>
      </c>
      <c r="D336" s="450" t="s">
        <v>11309</v>
      </c>
    </row>
    <row r="337" spans="1:4">
      <c r="A337" s="447">
        <v>34353</v>
      </c>
      <c r="B337" s="448" t="s">
        <v>6514</v>
      </c>
      <c r="C337" s="449" t="s">
        <v>6233</v>
      </c>
      <c r="D337" s="450" t="s">
        <v>11587</v>
      </c>
    </row>
    <row r="338" spans="1:4">
      <c r="A338" s="447">
        <v>37595</v>
      </c>
      <c r="B338" s="448" t="s">
        <v>6515</v>
      </c>
      <c r="C338" s="449" t="s">
        <v>6233</v>
      </c>
      <c r="D338" s="450" t="s">
        <v>11588</v>
      </c>
    </row>
    <row r="339" spans="1:4">
      <c r="A339" s="447">
        <v>37596</v>
      </c>
      <c r="B339" s="448" t="s">
        <v>6516</v>
      </c>
      <c r="C339" s="449" t="s">
        <v>6233</v>
      </c>
      <c r="D339" s="450" t="s">
        <v>11589</v>
      </c>
    </row>
    <row r="340" spans="1:4" ht="30">
      <c r="A340" s="447">
        <v>371</v>
      </c>
      <c r="B340" s="448" t="s">
        <v>6517</v>
      </c>
      <c r="C340" s="449" t="s">
        <v>6233</v>
      </c>
      <c r="D340" s="450" t="s">
        <v>11590</v>
      </c>
    </row>
    <row r="341" spans="1:4">
      <c r="A341" s="447">
        <v>37553</v>
      </c>
      <c r="B341" s="448" t="s">
        <v>6518</v>
      </c>
      <c r="C341" s="449" t="s">
        <v>6233</v>
      </c>
      <c r="D341" s="450" t="s">
        <v>11591</v>
      </c>
    </row>
    <row r="342" spans="1:4">
      <c r="A342" s="447">
        <v>37552</v>
      </c>
      <c r="B342" s="448" t="s">
        <v>6519</v>
      </c>
      <c r="C342" s="449" t="s">
        <v>6233</v>
      </c>
      <c r="D342" s="450" t="s">
        <v>11592</v>
      </c>
    </row>
    <row r="343" spans="1:4">
      <c r="A343" s="447">
        <v>36880</v>
      </c>
      <c r="B343" s="448" t="s">
        <v>6520</v>
      </c>
      <c r="C343" s="449" t="s">
        <v>6233</v>
      </c>
      <c r="D343" s="450" t="s">
        <v>11593</v>
      </c>
    </row>
    <row r="344" spans="1:4">
      <c r="A344" s="447">
        <v>34355</v>
      </c>
      <c r="B344" s="448" t="s">
        <v>6521</v>
      </c>
      <c r="C344" s="449" t="s">
        <v>6233</v>
      </c>
      <c r="D344" s="450" t="s">
        <v>11594</v>
      </c>
    </row>
    <row r="345" spans="1:4">
      <c r="A345" s="447">
        <v>130</v>
      </c>
      <c r="B345" s="448" t="s">
        <v>6522</v>
      </c>
      <c r="C345" s="449" t="s">
        <v>6233</v>
      </c>
      <c r="D345" s="450" t="s">
        <v>11595</v>
      </c>
    </row>
    <row r="346" spans="1:4" ht="30">
      <c r="A346" s="447">
        <v>135</v>
      </c>
      <c r="B346" s="448" t="s">
        <v>6523</v>
      </c>
      <c r="C346" s="449" t="s">
        <v>6233</v>
      </c>
      <c r="D346" s="450" t="s">
        <v>11596</v>
      </c>
    </row>
    <row r="347" spans="1:4">
      <c r="A347" s="447">
        <v>36886</v>
      </c>
      <c r="B347" s="448" t="s">
        <v>6524</v>
      </c>
      <c r="C347" s="449" t="s">
        <v>6233</v>
      </c>
      <c r="D347" s="450" t="s">
        <v>11597</v>
      </c>
    </row>
    <row r="348" spans="1:4">
      <c r="A348" s="447">
        <v>374</v>
      </c>
      <c r="B348" s="448" t="s">
        <v>6525</v>
      </c>
      <c r="C348" s="449" t="s">
        <v>6233</v>
      </c>
      <c r="D348" s="450" t="s">
        <v>11598</v>
      </c>
    </row>
    <row r="349" spans="1:4" ht="30">
      <c r="A349" s="447">
        <v>38546</v>
      </c>
      <c r="B349" s="448" t="s">
        <v>6526</v>
      </c>
      <c r="C349" s="449" t="s">
        <v>6351</v>
      </c>
      <c r="D349" s="450" t="s">
        <v>11599</v>
      </c>
    </row>
    <row r="350" spans="1:4">
      <c r="A350" s="447">
        <v>34549</v>
      </c>
      <c r="B350" s="448" t="s">
        <v>6527</v>
      </c>
      <c r="C350" s="449" t="s">
        <v>6351</v>
      </c>
      <c r="D350" s="450" t="s">
        <v>11600</v>
      </c>
    </row>
    <row r="351" spans="1:4">
      <c r="A351" s="447">
        <v>6081</v>
      </c>
      <c r="B351" s="448" t="s">
        <v>6528</v>
      </c>
      <c r="C351" s="449" t="s">
        <v>6351</v>
      </c>
      <c r="D351" s="450" t="s">
        <v>11601</v>
      </c>
    </row>
    <row r="352" spans="1:4">
      <c r="A352" s="447">
        <v>6077</v>
      </c>
      <c r="B352" s="448" t="s">
        <v>6529</v>
      </c>
      <c r="C352" s="449" t="s">
        <v>6351</v>
      </c>
      <c r="D352" s="450" t="s">
        <v>11602</v>
      </c>
    </row>
    <row r="353" spans="1:4">
      <c r="A353" s="447">
        <v>6079</v>
      </c>
      <c r="B353" s="448" t="s">
        <v>6530</v>
      </c>
      <c r="C353" s="449" t="s">
        <v>6351</v>
      </c>
      <c r="D353" s="450" t="s">
        <v>11603</v>
      </c>
    </row>
    <row r="354" spans="1:4" ht="30">
      <c r="A354" s="447">
        <v>1091</v>
      </c>
      <c r="B354" s="448" t="s">
        <v>6531</v>
      </c>
      <c r="C354" s="449" t="s">
        <v>6187</v>
      </c>
      <c r="D354" s="450" t="s">
        <v>11604</v>
      </c>
    </row>
    <row r="355" spans="1:4" ht="30">
      <c r="A355" s="447">
        <v>1094</v>
      </c>
      <c r="B355" s="448" t="s">
        <v>6532</v>
      </c>
      <c r="C355" s="449" t="s">
        <v>6187</v>
      </c>
      <c r="D355" s="450" t="s">
        <v>11605</v>
      </c>
    </row>
    <row r="356" spans="1:4" ht="30">
      <c r="A356" s="447">
        <v>1095</v>
      </c>
      <c r="B356" s="448" t="s">
        <v>6533</v>
      </c>
      <c r="C356" s="449" t="s">
        <v>6187</v>
      </c>
      <c r="D356" s="450" t="s">
        <v>11606</v>
      </c>
    </row>
    <row r="357" spans="1:4" ht="30">
      <c r="A357" s="447">
        <v>1092</v>
      </c>
      <c r="B357" s="448" t="s">
        <v>6534</v>
      </c>
      <c r="C357" s="449" t="s">
        <v>6187</v>
      </c>
      <c r="D357" s="450" t="s">
        <v>11607</v>
      </c>
    </row>
    <row r="358" spans="1:4" ht="30">
      <c r="A358" s="447">
        <v>1093</v>
      </c>
      <c r="B358" s="448" t="s">
        <v>6535</v>
      </c>
      <c r="C358" s="449" t="s">
        <v>6187</v>
      </c>
      <c r="D358" s="450" t="s">
        <v>11608</v>
      </c>
    </row>
    <row r="359" spans="1:4" ht="30">
      <c r="A359" s="447">
        <v>1090</v>
      </c>
      <c r="B359" s="448" t="s">
        <v>6536</v>
      </c>
      <c r="C359" s="449" t="s">
        <v>6187</v>
      </c>
      <c r="D359" s="450" t="s">
        <v>11609</v>
      </c>
    </row>
    <row r="360" spans="1:4" ht="30">
      <c r="A360" s="447">
        <v>1096</v>
      </c>
      <c r="B360" s="448" t="s">
        <v>6537</v>
      </c>
      <c r="C360" s="449" t="s">
        <v>6187</v>
      </c>
      <c r="D360" s="450" t="s">
        <v>11610</v>
      </c>
    </row>
    <row r="361" spans="1:4" ht="30">
      <c r="A361" s="447">
        <v>1097</v>
      </c>
      <c r="B361" s="448" t="s">
        <v>6538</v>
      </c>
      <c r="C361" s="449" t="s">
        <v>6187</v>
      </c>
      <c r="D361" s="450" t="s">
        <v>11611</v>
      </c>
    </row>
    <row r="362" spans="1:4">
      <c r="A362" s="447">
        <v>378</v>
      </c>
      <c r="B362" s="448" t="s">
        <v>6539</v>
      </c>
      <c r="C362" s="449" t="s">
        <v>6186</v>
      </c>
      <c r="D362" s="450" t="s">
        <v>11460</v>
      </c>
    </row>
    <row r="363" spans="1:4">
      <c r="A363" s="447">
        <v>40911</v>
      </c>
      <c r="B363" s="448" t="s">
        <v>6540</v>
      </c>
      <c r="C363" s="449" t="s">
        <v>6355</v>
      </c>
      <c r="D363" s="450" t="s">
        <v>11461</v>
      </c>
    </row>
    <row r="364" spans="1:4">
      <c r="A364" s="447">
        <v>33939</v>
      </c>
      <c r="B364" s="448" t="s">
        <v>6541</v>
      </c>
      <c r="C364" s="449" t="s">
        <v>6186</v>
      </c>
      <c r="D364" s="450" t="s">
        <v>11612</v>
      </c>
    </row>
    <row r="365" spans="1:4">
      <c r="A365" s="447">
        <v>40815</v>
      </c>
      <c r="B365" s="448" t="s">
        <v>6542</v>
      </c>
      <c r="C365" s="449" t="s">
        <v>6355</v>
      </c>
      <c r="D365" s="450" t="s">
        <v>11613</v>
      </c>
    </row>
    <row r="366" spans="1:4">
      <c r="A366" s="447">
        <v>34760</v>
      </c>
      <c r="B366" s="448" t="s">
        <v>6543</v>
      </c>
      <c r="C366" s="449" t="s">
        <v>6186</v>
      </c>
      <c r="D366" s="450" t="s">
        <v>11614</v>
      </c>
    </row>
    <row r="367" spans="1:4">
      <c r="A367" s="447">
        <v>40935</v>
      </c>
      <c r="B367" s="448" t="s">
        <v>6544</v>
      </c>
      <c r="C367" s="449" t="s">
        <v>6355</v>
      </c>
      <c r="D367" s="450" t="s">
        <v>11615</v>
      </c>
    </row>
    <row r="368" spans="1:4">
      <c r="A368" s="447">
        <v>33952</v>
      </c>
      <c r="B368" s="448" t="s">
        <v>6545</v>
      </c>
      <c r="C368" s="449" t="s">
        <v>6186</v>
      </c>
      <c r="D368" s="450" t="s">
        <v>11616</v>
      </c>
    </row>
    <row r="369" spans="1:4">
      <c r="A369" s="447">
        <v>40816</v>
      </c>
      <c r="B369" s="448" t="s">
        <v>6546</v>
      </c>
      <c r="C369" s="449" t="s">
        <v>6355</v>
      </c>
      <c r="D369" s="450" t="s">
        <v>11617</v>
      </c>
    </row>
    <row r="370" spans="1:4">
      <c r="A370" s="447">
        <v>33953</v>
      </c>
      <c r="B370" s="448" t="s">
        <v>6547</v>
      </c>
      <c r="C370" s="449" t="s">
        <v>6186</v>
      </c>
      <c r="D370" s="450" t="s">
        <v>11618</v>
      </c>
    </row>
    <row r="371" spans="1:4">
      <c r="A371" s="447">
        <v>40817</v>
      </c>
      <c r="B371" s="448" t="s">
        <v>6548</v>
      </c>
      <c r="C371" s="449" t="s">
        <v>6355</v>
      </c>
      <c r="D371" s="450" t="s">
        <v>11619</v>
      </c>
    </row>
    <row r="372" spans="1:4" ht="30">
      <c r="A372" s="447">
        <v>13348</v>
      </c>
      <c r="B372" s="448" t="s">
        <v>6549</v>
      </c>
      <c r="C372" s="449" t="s">
        <v>6187</v>
      </c>
      <c r="D372" s="450" t="s">
        <v>11620</v>
      </c>
    </row>
    <row r="373" spans="1:4">
      <c r="A373" s="447">
        <v>39211</v>
      </c>
      <c r="B373" s="448" t="s">
        <v>6550</v>
      </c>
      <c r="C373" s="449" t="s">
        <v>6187</v>
      </c>
      <c r="D373" s="450" t="s">
        <v>11363</v>
      </c>
    </row>
    <row r="374" spans="1:4">
      <c r="A374" s="447">
        <v>39212</v>
      </c>
      <c r="B374" s="448" t="s">
        <v>6551</v>
      </c>
      <c r="C374" s="449" t="s">
        <v>6187</v>
      </c>
      <c r="D374" s="450" t="s">
        <v>11621</v>
      </c>
    </row>
    <row r="375" spans="1:4">
      <c r="A375" s="447">
        <v>39210</v>
      </c>
      <c r="B375" s="448" t="s">
        <v>6553</v>
      </c>
      <c r="C375" s="449" t="s">
        <v>6187</v>
      </c>
      <c r="D375" s="450" t="s">
        <v>11622</v>
      </c>
    </row>
    <row r="376" spans="1:4">
      <c r="A376" s="447">
        <v>39208</v>
      </c>
      <c r="B376" s="448" t="s">
        <v>6552</v>
      </c>
      <c r="C376" s="449" t="s">
        <v>6187</v>
      </c>
      <c r="D376" s="450" t="s">
        <v>11598</v>
      </c>
    </row>
    <row r="377" spans="1:4">
      <c r="A377" s="447">
        <v>39214</v>
      </c>
      <c r="B377" s="448" t="s">
        <v>6554</v>
      </c>
      <c r="C377" s="449" t="s">
        <v>6187</v>
      </c>
      <c r="D377" s="450" t="s">
        <v>11623</v>
      </c>
    </row>
    <row r="378" spans="1:4">
      <c r="A378" s="447">
        <v>39213</v>
      </c>
      <c r="B378" s="448" t="s">
        <v>6555</v>
      </c>
      <c r="C378" s="449" t="s">
        <v>6187</v>
      </c>
      <c r="D378" s="450" t="s">
        <v>11624</v>
      </c>
    </row>
    <row r="379" spans="1:4">
      <c r="A379" s="447">
        <v>39215</v>
      </c>
      <c r="B379" s="448" t="s">
        <v>6558</v>
      </c>
      <c r="C379" s="449" t="s">
        <v>6187</v>
      </c>
      <c r="D379" s="450" t="s">
        <v>11625</v>
      </c>
    </row>
    <row r="380" spans="1:4">
      <c r="A380" s="447">
        <v>39209</v>
      </c>
      <c r="B380" s="448" t="s">
        <v>6556</v>
      </c>
      <c r="C380" s="449" t="s">
        <v>6187</v>
      </c>
      <c r="D380" s="450" t="s">
        <v>11590</v>
      </c>
    </row>
    <row r="381" spans="1:4">
      <c r="A381" s="447">
        <v>39207</v>
      </c>
      <c r="B381" s="448" t="s">
        <v>6557</v>
      </c>
      <c r="C381" s="449" t="s">
        <v>6187</v>
      </c>
      <c r="D381" s="450" t="s">
        <v>11622</v>
      </c>
    </row>
    <row r="382" spans="1:4">
      <c r="A382" s="447">
        <v>39216</v>
      </c>
      <c r="B382" s="448" t="s">
        <v>6559</v>
      </c>
      <c r="C382" s="449" t="s">
        <v>6187</v>
      </c>
      <c r="D382" s="450" t="s">
        <v>11626</v>
      </c>
    </row>
    <row r="383" spans="1:4" ht="30">
      <c r="A383" s="447">
        <v>379</v>
      </c>
      <c r="B383" s="448" t="s">
        <v>6560</v>
      </c>
      <c r="C383" s="449" t="s">
        <v>6187</v>
      </c>
      <c r="D383" s="450" t="s">
        <v>11627</v>
      </c>
    </row>
    <row r="384" spans="1:4" ht="30">
      <c r="A384" s="447">
        <v>11267</v>
      </c>
      <c r="B384" s="448" t="s">
        <v>6561</v>
      </c>
      <c r="C384" s="449" t="s">
        <v>6187</v>
      </c>
      <c r="D384" s="450" t="s">
        <v>11628</v>
      </c>
    </row>
    <row r="385" spans="1:4">
      <c r="A385" s="447">
        <v>41901</v>
      </c>
      <c r="B385" s="448" t="s">
        <v>6562</v>
      </c>
      <c r="C385" s="449" t="s">
        <v>6233</v>
      </c>
      <c r="D385" s="450" t="s">
        <v>11346</v>
      </c>
    </row>
    <row r="386" spans="1:4" ht="30">
      <c r="A386" s="447">
        <v>510</v>
      </c>
      <c r="B386" s="448" t="s">
        <v>6563</v>
      </c>
      <c r="C386" s="449" t="s">
        <v>6233</v>
      </c>
      <c r="D386" s="450" t="s">
        <v>11629</v>
      </c>
    </row>
    <row r="387" spans="1:4" ht="30">
      <c r="A387" s="447">
        <v>516</v>
      </c>
      <c r="B387" s="448" t="s">
        <v>6564</v>
      </c>
      <c r="C387" s="449" t="s">
        <v>6233</v>
      </c>
      <c r="D387" s="450" t="s">
        <v>11327</v>
      </c>
    </row>
    <row r="388" spans="1:4" ht="30">
      <c r="A388" s="447">
        <v>509</v>
      </c>
      <c r="B388" s="448" t="s">
        <v>6565</v>
      </c>
      <c r="C388" s="449" t="s">
        <v>6233</v>
      </c>
      <c r="D388" s="450" t="s">
        <v>11630</v>
      </c>
    </row>
    <row r="389" spans="1:4">
      <c r="A389" s="447">
        <v>40331</v>
      </c>
      <c r="B389" s="448" t="s">
        <v>6566</v>
      </c>
      <c r="C389" s="449" t="s">
        <v>6186</v>
      </c>
      <c r="D389" s="450" t="s">
        <v>11631</v>
      </c>
    </row>
    <row r="390" spans="1:4">
      <c r="A390" s="447">
        <v>40930</v>
      </c>
      <c r="B390" s="448" t="s">
        <v>6567</v>
      </c>
      <c r="C390" s="449" t="s">
        <v>6355</v>
      </c>
      <c r="D390" s="450" t="s">
        <v>11632</v>
      </c>
    </row>
    <row r="391" spans="1:4">
      <c r="A391" s="447">
        <v>11761</v>
      </c>
      <c r="B391" s="448" t="s">
        <v>6568</v>
      </c>
      <c r="C391" s="449" t="s">
        <v>6187</v>
      </c>
      <c r="D391" s="450" t="s">
        <v>11633</v>
      </c>
    </row>
    <row r="392" spans="1:4">
      <c r="A392" s="447">
        <v>377</v>
      </c>
      <c r="B392" s="448" t="s">
        <v>6569</v>
      </c>
      <c r="C392" s="449" t="s">
        <v>6187</v>
      </c>
      <c r="D392" s="450" t="s">
        <v>11634</v>
      </c>
    </row>
    <row r="393" spans="1:4">
      <c r="A393" s="447">
        <v>7588</v>
      </c>
      <c r="B393" s="448" t="s">
        <v>6570</v>
      </c>
      <c r="C393" s="449" t="s">
        <v>6187</v>
      </c>
      <c r="D393" s="450" t="s">
        <v>11635</v>
      </c>
    </row>
    <row r="394" spans="1:4">
      <c r="A394" s="447">
        <v>34392</v>
      </c>
      <c r="B394" s="448" t="s">
        <v>6571</v>
      </c>
      <c r="C394" s="449" t="s">
        <v>6186</v>
      </c>
      <c r="D394" s="450" t="s">
        <v>11636</v>
      </c>
    </row>
    <row r="395" spans="1:4">
      <c r="A395" s="447">
        <v>40908</v>
      </c>
      <c r="B395" s="448" t="s">
        <v>6572</v>
      </c>
      <c r="C395" s="449" t="s">
        <v>6355</v>
      </c>
      <c r="D395" s="450" t="s">
        <v>11637</v>
      </c>
    </row>
    <row r="396" spans="1:4">
      <c r="A396" s="447">
        <v>34551</v>
      </c>
      <c r="B396" s="448" t="s">
        <v>6573</v>
      </c>
      <c r="C396" s="449" t="s">
        <v>6186</v>
      </c>
      <c r="D396" s="450" t="s">
        <v>11638</v>
      </c>
    </row>
    <row r="397" spans="1:4">
      <c r="A397" s="447">
        <v>41078</v>
      </c>
      <c r="B397" s="448" t="s">
        <v>6574</v>
      </c>
      <c r="C397" s="449" t="s">
        <v>6355</v>
      </c>
      <c r="D397" s="450" t="s">
        <v>11639</v>
      </c>
    </row>
    <row r="398" spans="1:4">
      <c r="A398" s="447">
        <v>246</v>
      </c>
      <c r="B398" s="448" t="s">
        <v>6575</v>
      </c>
      <c r="C398" s="449" t="s">
        <v>6186</v>
      </c>
      <c r="D398" s="450" t="s">
        <v>11640</v>
      </c>
    </row>
    <row r="399" spans="1:4">
      <c r="A399" s="447">
        <v>40927</v>
      </c>
      <c r="B399" s="448" t="s">
        <v>6576</v>
      </c>
      <c r="C399" s="449" t="s">
        <v>6355</v>
      </c>
      <c r="D399" s="450" t="s">
        <v>11641</v>
      </c>
    </row>
    <row r="400" spans="1:4">
      <c r="A400" s="447">
        <v>2350</v>
      </c>
      <c r="B400" s="448" t="s">
        <v>6577</v>
      </c>
      <c r="C400" s="449" t="s">
        <v>6186</v>
      </c>
      <c r="D400" s="450" t="s">
        <v>11642</v>
      </c>
    </row>
    <row r="401" spans="1:4">
      <c r="A401" s="447">
        <v>40812</v>
      </c>
      <c r="B401" s="448" t="s">
        <v>6578</v>
      </c>
      <c r="C401" s="449" t="s">
        <v>6355</v>
      </c>
      <c r="D401" s="450" t="s">
        <v>11643</v>
      </c>
    </row>
    <row r="402" spans="1:4">
      <c r="A402" s="447">
        <v>245</v>
      </c>
      <c r="B402" s="448" t="s">
        <v>6579</v>
      </c>
      <c r="C402" s="449" t="s">
        <v>6186</v>
      </c>
      <c r="D402" s="450" t="s">
        <v>11644</v>
      </c>
    </row>
    <row r="403" spans="1:4">
      <c r="A403" s="447">
        <v>41090</v>
      </c>
      <c r="B403" s="448" t="s">
        <v>6580</v>
      </c>
      <c r="C403" s="449" t="s">
        <v>6355</v>
      </c>
      <c r="D403" s="450" t="s">
        <v>11645</v>
      </c>
    </row>
    <row r="404" spans="1:4">
      <c r="A404" s="447">
        <v>251</v>
      </c>
      <c r="B404" s="448" t="s">
        <v>6581</v>
      </c>
      <c r="C404" s="449" t="s">
        <v>6186</v>
      </c>
      <c r="D404" s="450" t="s">
        <v>11646</v>
      </c>
    </row>
    <row r="405" spans="1:4">
      <c r="A405" s="447">
        <v>40975</v>
      </c>
      <c r="B405" s="448" t="s">
        <v>6582</v>
      </c>
      <c r="C405" s="449" t="s">
        <v>6355</v>
      </c>
      <c r="D405" s="450" t="s">
        <v>11647</v>
      </c>
    </row>
    <row r="406" spans="1:4">
      <c r="A406" s="447">
        <v>6127</v>
      </c>
      <c r="B406" s="448" t="s">
        <v>6583</v>
      </c>
      <c r="C406" s="449" t="s">
        <v>6186</v>
      </c>
      <c r="D406" s="450" t="s">
        <v>11640</v>
      </c>
    </row>
    <row r="407" spans="1:4">
      <c r="A407" s="447">
        <v>41072</v>
      </c>
      <c r="B407" s="448" t="s">
        <v>6584</v>
      </c>
      <c r="C407" s="449" t="s">
        <v>6355</v>
      </c>
      <c r="D407" s="450" t="s">
        <v>11648</v>
      </c>
    </row>
    <row r="408" spans="1:4">
      <c r="A408" s="447">
        <v>6121</v>
      </c>
      <c r="B408" s="448" t="s">
        <v>6585</v>
      </c>
      <c r="C408" s="449" t="s">
        <v>6186</v>
      </c>
      <c r="D408" s="450" t="s">
        <v>11649</v>
      </c>
    </row>
    <row r="409" spans="1:4">
      <c r="A409" s="447">
        <v>41071</v>
      </c>
      <c r="B409" s="448" t="s">
        <v>6586</v>
      </c>
      <c r="C409" s="449" t="s">
        <v>6355</v>
      </c>
      <c r="D409" s="450" t="s">
        <v>11650</v>
      </c>
    </row>
    <row r="410" spans="1:4">
      <c r="A410" s="447">
        <v>244</v>
      </c>
      <c r="B410" s="448" t="s">
        <v>6587</v>
      </c>
      <c r="C410" s="449" t="s">
        <v>6186</v>
      </c>
      <c r="D410" s="450" t="s">
        <v>11471</v>
      </c>
    </row>
    <row r="411" spans="1:4">
      <c r="A411" s="447">
        <v>41093</v>
      </c>
      <c r="B411" s="448" t="s">
        <v>6588</v>
      </c>
      <c r="C411" s="449" t="s">
        <v>6355</v>
      </c>
      <c r="D411" s="450" t="s">
        <v>11651</v>
      </c>
    </row>
    <row r="412" spans="1:4">
      <c r="A412" s="447">
        <v>532</v>
      </c>
      <c r="B412" s="448" t="s">
        <v>6589</v>
      </c>
      <c r="C412" s="449" t="s">
        <v>6186</v>
      </c>
      <c r="D412" s="450" t="s">
        <v>11652</v>
      </c>
    </row>
    <row r="413" spans="1:4">
      <c r="A413" s="447">
        <v>40931</v>
      </c>
      <c r="B413" s="448" t="s">
        <v>6590</v>
      </c>
      <c r="C413" s="449" t="s">
        <v>6355</v>
      </c>
      <c r="D413" s="450" t="s">
        <v>11653</v>
      </c>
    </row>
    <row r="414" spans="1:4">
      <c r="A414" s="447">
        <v>36150</v>
      </c>
      <c r="B414" s="448" t="s">
        <v>6591</v>
      </c>
      <c r="C414" s="449" t="s">
        <v>6187</v>
      </c>
      <c r="D414" s="450" t="s">
        <v>11654</v>
      </c>
    </row>
    <row r="415" spans="1:4">
      <c r="A415" s="447">
        <v>41069</v>
      </c>
      <c r="B415" s="448" t="s">
        <v>6592</v>
      </c>
      <c r="C415" s="449" t="s">
        <v>6355</v>
      </c>
      <c r="D415" s="450" t="s">
        <v>11461</v>
      </c>
    </row>
    <row r="416" spans="1:4">
      <c r="A416" s="447">
        <v>4760</v>
      </c>
      <c r="B416" s="448" t="s">
        <v>6593</v>
      </c>
      <c r="C416" s="449" t="s">
        <v>6186</v>
      </c>
      <c r="D416" s="450" t="s">
        <v>11460</v>
      </c>
    </row>
    <row r="417" spans="1:4">
      <c r="A417" s="447">
        <v>10422</v>
      </c>
      <c r="B417" s="448" t="s">
        <v>6594</v>
      </c>
      <c r="C417" s="449" t="s">
        <v>6187</v>
      </c>
      <c r="D417" s="450" t="s">
        <v>11655</v>
      </c>
    </row>
    <row r="418" spans="1:4">
      <c r="A418" s="447">
        <v>10420</v>
      </c>
      <c r="B418" s="448" t="s">
        <v>6595</v>
      </c>
      <c r="C418" s="449" t="s">
        <v>6187</v>
      </c>
      <c r="D418" s="450" t="s">
        <v>11656</v>
      </c>
    </row>
    <row r="419" spans="1:4">
      <c r="A419" s="447">
        <v>10421</v>
      </c>
      <c r="B419" s="448" t="s">
        <v>6596</v>
      </c>
      <c r="C419" s="449" t="s">
        <v>6187</v>
      </c>
      <c r="D419" s="450" t="s">
        <v>11657</v>
      </c>
    </row>
    <row r="420" spans="1:4" ht="30">
      <c r="A420" s="447">
        <v>36520</v>
      </c>
      <c r="B420" s="448" t="s">
        <v>6597</v>
      </c>
      <c r="C420" s="449" t="s">
        <v>6187</v>
      </c>
      <c r="D420" s="450" t="s">
        <v>11658</v>
      </c>
    </row>
    <row r="421" spans="1:4">
      <c r="A421" s="447">
        <v>11784</v>
      </c>
      <c r="B421" s="448" t="s">
        <v>6598</v>
      </c>
      <c r="C421" s="449" t="s">
        <v>6187</v>
      </c>
      <c r="D421" s="450" t="s">
        <v>11659</v>
      </c>
    </row>
    <row r="422" spans="1:4">
      <c r="A422" s="447">
        <v>10</v>
      </c>
      <c r="B422" s="448" t="s">
        <v>6599</v>
      </c>
      <c r="C422" s="449" t="s">
        <v>6187</v>
      </c>
      <c r="D422" s="450" t="s">
        <v>11660</v>
      </c>
    </row>
    <row r="423" spans="1:4">
      <c r="A423" s="447">
        <v>4815</v>
      </c>
      <c r="B423" s="448" t="s">
        <v>6600</v>
      </c>
      <c r="C423" s="449" t="s">
        <v>6187</v>
      </c>
      <c r="D423" s="450" t="s">
        <v>11661</v>
      </c>
    </row>
    <row r="424" spans="1:4">
      <c r="A424" s="447">
        <v>541</v>
      </c>
      <c r="B424" s="448" t="s">
        <v>6601</v>
      </c>
      <c r="C424" s="449" t="s">
        <v>6187</v>
      </c>
      <c r="D424" s="450" t="s">
        <v>11662</v>
      </c>
    </row>
    <row r="425" spans="1:4">
      <c r="A425" s="447">
        <v>542</v>
      </c>
      <c r="B425" s="448" t="s">
        <v>6602</v>
      </c>
      <c r="C425" s="449" t="s">
        <v>6187</v>
      </c>
      <c r="D425" s="450" t="s">
        <v>11663</v>
      </c>
    </row>
    <row r="426" spans="1:4">
      <c r="A426" s="447">
        <v>540</v>
      </c>
      <c r="B426" s="448" t="s">
        <v>6603</v>
      </c>
      <c r="C426" s="449" t="s">
        <v>6187</v>
      </c>
      <c r="D426" s="450" t="s">
        <v>11664</v>
      </c>
    </row>
    <row r="427" spans="1:4" ht="30">
      <c r="A427" s="447">
        <v>38364</v>
      </c>
      <c r="B427" s="448" t="s">
        <v>6604</v>
      </c>
      <c r="C427" s="449" t="s">
        <v>6187</v>
      </c>
      <c r="D427" s="450" t="s">
        <v>11665</v>
      </c>
    </row>
    <row r="428" spans="1:4">
      <c r="A428" s="447">
        <v>11692</v>
      </c>
      <c r="B428" s="448" t="s">
        <v>6605</v>
      </c>
      <c r="C428" s="449" t="s">
        <v>6185</v>
      </c>
      <c r="D428" s="450" t="s">
        <v>11666</v>
      </c>
    </row>
    <row r="429" spans="1:4" ht="30">
      <c r="A429" s="447">
        <v>1746</v>
      </c>
      <c r="B429" s="448" t="s">
        <v>6606</v>
      </c>
      <c r="C429" s="449" t="s">
        <v>6187</v>
      </c>
      <c r="D429" s="450" t="s">
        <v>11667</v>
      </c>
    </row>
    <row r="430" spans="1:4" ht="30">
      <c r="A430" s="447">
        <v>1748</v>
      </c>
      <c r="B430" s="448" t="s">
        <v>6607</v>
      </c>
      <c r="C430" s="449" t="s">
        <v>6187</v>
      </c>
      <c r="D430" s="450" t="s">
        <v>11668</v>
      </c>
    </row>
    <row r="431" spans="1:4" ht="30">
      <c r="A431" s="447">
        <v>1749</v>
      </c>
      <c r="B431" s="448" t="s">
        <v>6608</v>
      </c>
      <c r="C431" s="449" t="s">
        <v>6187</v>
      </c>
      <c r="D431" s="450" t="s">
        <v>11669</v>
      </c>
    </row>
    <row r="432" spans="1:4" ht="30">
      <c r="A432" s="447">
        <v>37412</v>
      </c>
      <c r="B432" s="448" t="s">
        <v>6609</v>
      </c>
      <c r="C432" s="449" t="s">
        <v>6187</v>
      </c>
      <c r="D432" s="450" t="s">
        <v>11670</v>
      </c>
    </row>
    <row r="433" spans="1:4" ht="30">
      <c r="A433" s="447">
        <v>1745</v>
      </c>
      <c r="B433" s="448" t="s">
        <v>6610</v>
      </c>
      <c r="C433" s="449" t="s">
        <v>6187</v>
      </c>
      <c r="D433" s="450" t="s">
        <v>11671</v>
      </c>
    </row>
    <row r="434" spans="1:4" ht="30">
      <c r="A434" s="447">
        <v>1750</v>
      </c>
      <c r="B434" s="448" t="s">
        <v>6611</v>
      </c>
      <c r="C434" s="449" t="s">
        <v>6187</v>
      </c>
      <c r="D434" s="450" t="s">
        <v>11672</v>
      </c>
    </row>
    <row r="435" spans="1:4" ht="30">
      <c r="A435" s="447">
        <v>11687</v>
      </c>
      <c r="B435" s="448" t="s">
        <v>6612</v>
      </c>
      <c r="C435" s="449" t="s">
        <v>6188</v>
      </c>
      <c r="D435" s="450" t="s">
        <v>11673</v>
      </c>
    </row>
    <row r="436" spans="1:4" ht="30">
      <c r="A436" s="447">
        <v>11689</v>
      </c>
      <c r="B436" s="448" t="s">
        <v>6613</v>
      </c>
      <c r="C436" s="449" t="s">
        <v>6188</v>
      </c>
      <c r="D436" s="450" t="s">
        <v>11674</v>
      </c>
    </row>
    <row r="437" spans="1:4">
      <c r="A437" s="447">
        <v>11693</v>
      </c>
      <c r="B437" s="448" t="s">
        <v>6614</v>
      </c>
      <c r="C437" s="449" t="s">
        <v>6185</v>
      </c>
      <c r="D437" s="450" t="s">
        <v>11675</v>
      </c>
    </row>
    <row r="438" spans="1:4">
      <c r="A438" s="447">
        <v>36215</v>
      </c>
      <c r="B438" s="448" t="s">
        <v>6615</v>
      </c>
      <c r="C438" s="449" t="s">
        <v>6187</v>
      </c>
      <c r="D438" s="450" t="s">
        <v>11676</v>
      </c>
    </row>
    <row r="439" spans="1:4" ht="45">
      <c r="A439" s="447">
        <v>42439</v>
      </c>
      <c r="B439" s="448" t="s">
        <v>6616</v>
      </c>
      <c r="C439" s="449" t="s">
        <v>6187</v>
      </c>
      <c r="D439" s="450" t="s">
        <v>11677</v>
      </c>
    </row>
    <row r="440" spans="1:4">
      <c r="A440" s="447">
        <v>38381</v>
      </c>
      <c r="B440" s="448" t="s">
        <v>6617</v>
      </c>
      <c r="C440" s="449" t="s">
        <v>6187</v>
      </c>
      <c r="D440" s="450" t="s">
        <v>11678</v>
      </c>
    </row>
    <row r="441" spans="1:4">
      <c r="A441" s="447">
        <v>39621</v>
      </c>
      <c r="B441" s="448" t="s">
        <v>6618</v>
      </c>
      <c r="C441" s="449" t="s">
        <v>6619</v>
      </c>
      <c r="D441" s="450" t="s">
        <v>11679</v>
      </c>
    </row>
    <row r="442" spans="1:4">
      <c r="A442" s="447">
        <v>39624</v>
      </c>
      <c r="B442" s="448" t="s">
        <v>6620</v>
      </c>
      <c r="C442" s="449" t="s">
        <v>6619</v>
      </c>
      <c r="D442" s="450" t="s">
        <v>11680</v>
      </c>
    </row>
    <row r="443" spans="1:4">
      <c r="A443" s="447">
        <v>39615</v>
      </c>
      <c r="B443" s="448" t="s">
        <v>6621</v>
      </c>
      <c r="C443" s="449" t="s">
        <v>6187</v>
      </c>
      <c r="D443" s="450" t="s">
        <v>11681</v>
      </c>
    </row>
    <row r="444" spans="1:4">
      <c r="A444" s="447">
        <v>39620</v>
      </c>
      <c r="B444" s="448" t="s">
        <v>6622</v>
      </c>
      <c r="C444" s="449" t="s">
        <v>6187</v>
      </c>
      <c r="D444" s="450" t="s">
        <v>11682</v>
      </c>
    </row>
    <row r="445" spans="1:4">
      <c r="A445" s="447">
        <v>39623</v>
      </c>
      <c r="B445" s="448" t="s">
        <v>6623</v>
      </c>
      <c r="C445" s="449" t="s">
        <v>6187</v>
      </c>
      <c r="D445" s="450" t="s">
        <v>11683</v>
      </c>
    </row>
    <row r="446" spans="1:4">
      <c r="A446" s="447">
        <v>36207</v>
      </c>
      <c r="B446" s="448" t="s">
        <v>6624</v>
      </c>
      <c r="C446" s="449" t="s">
        <v>6187</v>
      </c>
      <c r="D446" s="450" t="s">
        <v>11684</v>
      </c>
    </row>
    <row r="447" spans="1:4">
      <c r="A447" s="447">
        <v>36209</v>
      </c>
      <c r="B447" s="448" t="s">
        <v>6625</v>
      </c>
      <c r="C447" s="449" t="s">
        <v>6187</v>
      </c>
      <c r="D447" s="450" t="s">
        <v>11685</v>
      </c>
    </row>
    <row r="448" spans="1:4" ht="30">
      <c r="A448" s="447">
        <v>36210</v>
      </c>
      <c r="B448" s="448" t="s">
        <v>6626</v>
      </c>
      <c r="C448" s="449" t="s">
        <v>6187</v>
      </c>
      <c r="D448" s="450" t="s">
        <v>11686</v>
      </c>
    </row>
    <row r="449" spans="1:4">
      <c r="A449" s="447">
        <v>36204</v>
      </c>
      <c r="B449" s="448" t="s">
        <v>6627</v>
      </c>
      <c r="C449" s="449" t="s">
        <v>6187</v>
      </c>
      <c r="D449" s="450" t="s">
        <v>11687</v>
      </c>
    </row>
    <row r="450" spans="1:4">
      <c r="A450" s="447">
        <v>36205</v>
      </c>
      <c r="B450" s="448" t="s">
        <v>6628</v>
      </c>
      <c r="C450" s="449" t="s">
        <v>6187</v>
      </c>
      <c r="D450" s="450" t="s">
        <v>11688</v>
      </c>
    </row>
    <row r="451" spans="1:4">
      <c r="A451" s="447">
        <v>36081</v>
      </c>
      <c r="B451" s="448" t="s">
        <v>6629</v>
      </c>
      <c r="C451" s="449" t="s">
        <v>6187</v>
      </c>
      <c r="D451" s="450" t="s">
        <v>11689</v>
      </c>
    </row>
    <row r="452" spans="1:4" ht="30">
      <c r="A452" s="447">
        <v>36206</v>
      </c>
      <c r="B452" s="448" t="s">
        <v>6630</v>
      </c>
      <c r="C452" s="449" t="s">
        <v>6187</v>
      </c>
      <c r="D452" s="450" t="s">
        <v>11690</v>
      </c>
    </row>
    <row r="453" spans="1:4">
      <c r="A453" s="447">
        <v>36218</v>
      </c>
      <c r="B453" s="448" t="s">
        <v>6631</v>
      </c>
      <c r="C453" s="449" t="s">
        <v>6187</v>
      </c>
      <c r="D453" s="450" t="s">
        <v>11691</v>
      </c>
    </row>
    <row r="454" spans="1:4">
      <c r="A454" s="447">
        <v>36220</v>
      </c>
      <c r="B454" s="448" t="s">
        <v>6632</v>
      </c>
      <c r="C454" s="449" t="s">
        <v>6187</v>
      </c>
      <c r="D454" s="450" t="s">
        <v>11692</v>
      </c>
    </row>
    <row r="455" spans="1:4">
      <c r="A455" s="447">
        <v>36080</v>
      </c>
      <c r="B455" s="448" t="s">
        <v>6633</v>
      </c>
      <c r="C455" s="449" t="s">
        <v>6187</v>
      </c>
      <c r="D455" s="450" t="s">
        <v>11693</v>
      </c>
    </row>
    <row r="456" spans="1:4">
      <c r="A456" s="447">
        <v>36223</v>
      </c>
      <c r="B456" s="448" t="s">
        <v>6634</v>
      </c>
      <c r="C456" s="449" t="s">
        <v>6187</v>
      </c>
      <c r="D456" s="450" t="s">
        <v>11694</v>
      </c>
    </row>
    <row r="457" spans="1:4">
      <c r="A457" s="447">
        <v>546</v>
      </c>
      <c r="B457" s="448" t="s">
        <v>6635</v>
      </c>
      <c r="C457" s="449" t="s">
        <v>6233</v>
      </c>
      <c r="D457" s="450" t="s">
        <v>11695</v>
      </c>
    </row>
    <row r="458" spans="1:4">
      <c r="A458" s="447">
        <v>557</v>
      </c>
      <c r="B458" s="448" t="s">
        <v>6636</v>
      </c>
      <c r="C458" s="449" t="s">
        <v>6188</v>
      </c>
      <c r="D458" s="450" t="s">
        <v>11696</v>
      </c>
    </row>
    <row r="459" spans="1:4">
      <c r="A459" s="447">
        <v>552</v>
      </c>
      <c r="B459" s="448" t="s">
        <v>6637</v>
      </c>
      <c r="C459" s="449" t="s">
        <v>6188</v>
      </c>
      <c r="D459" s="450" t="s">
        <v>11697</v>
      </c>
    </row>
    <row r="460" spans="1:4">
      <c r="A460" s="447">
        <v>555</v>
      </c>
      <c r="B460" s="448" t="s">
        <v>6638</v>
      </c>
      <c r="C460" s="449" t="s">
        <v>6188</v>
      </c>
      <c r="D460" s="450" t="s">
        <v>11698</v>
      </c>
    </row>
    <row r="461" spans="1:4">
      <c r="A461" s="447">
        <v>565</v>
      </c>
      <c r="B461" s="448" t="s">
        <v>6639</v>
      </c>
      <c r="C461" s="449" t="s">
        <v>6188</v>
      </c>
      <c r="D461" s="450" t="s">
        <v>11699</v>
      </c>
    </row>
    <row r="462" spans="1:4">
      <c r="A462" s="447">
        <v>551</v>
      </c>
      <c r="B462" s="448" t="s">
        <v>6642</v>
      </c>
      <c r="C462" s="449" t="s">
        <v>6188</v>
      </c>
      <c r="D462" s="450" t="s">
        <v>11702</v>
      </c>
    </row>
    <row r="463" spans="1:4">
      <c r="A463" s="447">
        <v>549</v>
      </c>
      <c r="B463" s="448" t="s">
        <v>6640</v>
      </c>
      <c r="C463" s="449" t="s">
        <v>6188</v>
      </c>
      <c r="D463" s="450" t="s">
        <v>11700</v>
      </c>
    </row>
    <row r="464" spans="1:4">
      <c r="A464" s="447">
        <v>559</v>
      </c>
      <c r="B464" s="448" t="s">
        <v>6641</v>
      </c>
      <c r="C464" s="449" t="s">
        <v>6188</v>
      </c>
      <c r="D464" s="450" t="s">
        <v>11701</v>
      </c>
    </row>
    <row r="465" spans="1:4">
      <c r="A465" s="447">
        <v>547</v>
      </c>
      <c r="B465" s="448" t="s">
        <v>6643</v>
      </c>
      <c r="C465" s="449" t="s">
        <v>6188</v>
      </c>
      <c r="D465" s="450" t="s">
        <v>11387</v>
      </c>
    </row>
    <row r="466" spans="1:4">
      <c r="A466" s="447">
        <v>560</v>
      </c>
      <c r="B466" s="448" t="s">
        <v>6644</v>
      </c>
      <c r="C466" s="449" t="s">
        <v>6188</v>
      </c>
      <c r="D466" s="450" t="s">
        <v>11703</v>
      </c>
    </row>
    <row r="467" spans="1:4">
      <c r="A467" s="447">
        <v>566</v>
      </c>
      <c r="B467" s="448" t="s">
        <v>6645</v>
      </c>
      <c r="C467" s="449" t="s">
        <v>6188</v>
      </c>
      <c r="D467" s="450" t="s">
        <v>11704</v>
      </c>
    </row>
    <row r="468" spans="1:4">
      <c r="A468" s="447">
        <v>563</v>
      </c>
      <c r="B468" s="448" t="s">
        <v>6646</v>
      </c>
      <c r="C468" s="449" t="s">
        <v>6188</v>
      </c>
      <c r="D468" s="450" t="s">
        <v>11705</v>
      </c>
    </row>
    <row r="469" spans="1:4">
      <c r="A469" s="447">
        <v>38127</v>
      </c>
      <c r="B469" s="448" t="s">
        <v>6647</v>
      </c>
      <c r="C469" s="449" t="s">
        <v>6187</v>
      </c>
      <c r="D469" s="450" t="s">
        <v>11706</v>
      </c>
    </row>
    <row r="470" spans="1:4">
      <c r="A470" s="447">
        <v>38060</v>
      </c>
      <c r="B470" s="448" t="s">
        <v>6648</v>
      </c>
      <c r="C470" s="449" t="s">
        <v>6187</v>
      </c>
      <c r="D470" s="450" t="s">
        <v>11707</v>
      </c>
    </row>
    <row r="471" spans="1:4">
      <c r="A471" s="447">
        <v>10956</v>
      </c>
      <c r="B471" s="448" t="s">
        <v>6649</v>
      </c>
      <c r="C471" s="449" t="s">
        <v>6187</v>
      </c>
      <c r="D471" s="450" t="s">
        <v>11708</v>
      </c>
    </row>
    <row r="472" spans="1:4">
      <c r="A472" s="447">
        <v>39380</v>
      </c>
      <c r="B472" s="448" t="s">
        <v>6650</v>
      </c>
      <c r="C472" s="449" t="s">
        <v>6187</v>
      </c>
      <c r="D472" s="450" t="s">
        <v>11709</v>
      </c>
    </row>
    <row r="473" spans="1:4">
      <c r="A473" s="447">
        <v>13374</v>
      </c>
      <c r="B473" s="448" t="s">
        <v>6651</v>
      </c>
      <c r="C473" s="449" t="s">
        <v>6187</v>
      </c>
      <c r="D473" s="450" t="s">
        <v>11710</v>
      </c>
    </row>
    <row r="474" spans="1:4">
      <c r="A474" s="447">
        <v>37597</v>
      </c>
      <c r="B474" s="448" t="s">
        <v>6652</v>
      </c>
      <c r="C474" s="449" t="s">
        <v>6187</v>
      </c>
      <c r="D474" s="450" t="s">
        <v>11711</v>
      </c>
    </row>
    <row r="475" spans="1:4" ht="45">
      <c r="A475" s="447">
        <v>183</v>
      </c>
      <c r="B475" s="448" t="s">
        <v>6653</v>
      </c>
      <c r="C475" s="449" t="s">
        <v>6654</v>
      </c>
      <c r="D475" s="450" t="s">
        <v>11712</v>
      </c>
    </row>
    <row r="476" spans="1:4" ht="30">
      <c r="A476" s="447">
        <v>184</v>
      </c>
      <c r="B476" s="448" t="s">
        <v>6655</v>
      </c>
      <c r="C476" s="449" t="s">
        <v>6654</v>
      </c>
      <c r="D476" s="450" t="s">
        <v>11713</v>
      </c>
    </row>
    <row r="477" spans="1:4" ht="45">
      <c r="A477" s="447">
        <v>195</v>
      </c>
      <c r="B477" s="448" t="s">
        <v>6656</v>
      </c>
      <c r="C477" s="449" t="s">
        <v>6654</v>
      </c>
      <c r="D477" s="450" t="s">
        <v>11714</v>
      </c>
    </row>
    <row r="478" spans="1:4" ht="30">
      <c r="A478" s="447">
        <v>194</v>
      </c>
      <c r="B478" s="448" t="s">
        <v>6657</v>
      </c>
      <c r="C478" s="449" t="s">
        <v>6654</v>
      </c>
      <c r="D478" s="450" t="s">
        <v>11715</v>
      </c>
    </row>
    <row r="479" spans="1:4" ht="30">
      <c r="A479" s="447">
        <v>20001</v>
      </c>
      <c r="B479" s="448" t="s">
        <v>6658</v>
      </c>
      <c r="C479" s="449" t="s">
        <v>6654</v>
      </c>
      <c r="D479" s="450" t="s">
        <v>11716</v>
      </c>
    </row>
    <row r="480" spans="1:4" ht="45">
      <c r="A480" s="447">
        <v>181</v>
      </c>
      <c r="B480" s="448" t="s">
        <v>6659</v>
      </c>
      <c r="C480" s="449" t="s">
        <v>6654</v>
      </c>
      <c r="D480" s="450" t="s">
        <v>11717</v>
      </c>
    </row>
    <row r="481" spans="1:4" ht="30">
      <c r="A481" s="447">
        <v>39837</v>
      </c>
      <c r="B481" s="448" t="s">
        <v>6660</v>
      </c>
      <c r="C481" s="449" t="s">
        <v>6654</v>
      </c>
      <c r="D481" s="450" t="s">
        <v>11718</v>
      </c>
    </row>
    <row r="482" spans="1:4" ht="30">
      <c r="A482" s="447">
        <v>10535</v>
      </c>
      <c r="B482" s="448" t="s">
        <v>6661</v>
      </c>
      <c r="C482" s="449" t="s">
        <v>6187</v>
      </c>
      <c r="D482" s="450" t="s">
        <v>11719</v>
      </c>
    </row>
    <row r="483" spans="1:4" ht="30">
      <c r="A483" s="447">
        <v>10537</v>
      </c>
      <c r="B483" s="448" t="s">
        <v>6662</v>
      </c>
      <c r="C483" s="449" t="s">
        <v>6187</v>
      </c>
      <c r="D483" s="450" t="s">
        <v>11720</v>
      </c>
    </row>
    <row r="484" spans="1:4" ht="30">
      <c r="A484" s="447">
        <v>13891</v>
      </c>
      <c r="B484" s="448" t="s">
        <v>6663</v>
      </c>
      <c r="C484" s="449" t="s">
        <v>6187</v>
      </c>
      <c r="D484" s="450" t="s">
        <v>11721</v>
      </c>
    </row>
    <row r="485" spans="1:4" ht="30">
      <c r="A485" s="447">
        <v>25975</v>
      </c>
      <c r="B485" s="448" t="s">
        <v>6664</v>
      </c>
      <c r="C485" s="449" t="s">
        <v>6187</v>
      </c>
      <c r="D485" s="450" t="s">
        <v>11722</v>
      </c>
    </row>
    <row r="486" spans="1:4" ht="30">
      <c r="A486" s="447">
        <v>36396</v>
      </c>
      <c r="B486" s="448" t="s">
        <v>6665</v>
      </c>
      <c r="C486" s="449" t="s">
        <v>6187</v>
      </c>
      <c r="D486" s="450" t="s">
        <v>11723</v>
      </c>
    </row>
    <row r="487" spans="1:4" ht="30">
      <c r="A487" s="447">
        <v>36397</v>
      </c>
      <c r="B487" s="448" t="s">
        <v>6666</v>
      </c>
      <c r="C487" s="449" t="s">
        <v>6187</v>
      </c>
      <c r="D487" s="450" t="s">
        <v>11724</v>
      </c>
    </row>
    <row r="488" spans="1:4" ht="30">
      <c r="A488" s="447">
        <v>36398</v>
      </c>
      <c r="B488" s="448" t="s">
        <v>6667</v>
      </c>
      <c r="C488" s="449" t="s">
        <v>6187</v>
      </c>
      <c r="D488" s="450" t="s">
        <v>11725</v>
      </c>
    </row>
    <row r="489" spans="1:4">
      <c r="A489" s="447">
        <v>647</v>
      </c>
      <c r="B489" s="448" t="s">
        <v>6668</v>
      </c>
      <c r="C489" s="449" t="s">
        <v>6186</v>
      </c>
      <c r="D489" s="450" t="s">
        <v>11726</v>
      </c>
    </row>
    <row r="490" spans="1:4">
      <c r="A490" s="447">
        <v>40920</v>
      </c>
      <c r="B490" s="448" t="s">
        <v>6669</v>
      </c>
      <c r="C490" s="449" t="s">
        <v>6355</v>
      </c>
      <c r="D490" s="450" t="s">
        <v>11727</v>
      </c>
    </row>
    <row r="491" spans="1:4">
      <c r="A491" s="447">
        <v>7270</v>
      </c>
      <c r="B491" s="448" t="s">
        <v>6672</v>
      </c>
      <c r="C491" s="449" t="s">
        <v>6187</v>
      </c>
      <c r="D491" s="450" t="s">
        <v>11729</v>
      </c>
    </row>
    <row r="492" spans="1:4">
      <c r="A492" s="447">
        <v>7269</v>
      </c>
      <c r="B492" s="448" t="s">
        <v>6673</v>
      </c>
      <c r="C492" s="449" t="s">
        <v>6187</v>
      </c>
      <c r="D492" s="450" t="s">
        <v>11730</v>
      </c>
    </row>
    <row r="493" spans="1:4">
      <c r="A493" s="447">
        <v>7271</v>
      </c>
      <c r="B493" s="448" t="s">
        <v>6674</v>
      </c>
      <c r="C493" s="449" t="s">
        <v>6187</v>
      </c>
      <c r="D493" s="450" t="s">
        <v>11731</v>
      </c>
    </row>
    <row r="494" spans="1:4">
      <c r="A494" s="447">
        <v>7268</v>
      </c>
      <c r="B494" s="448" t="s">
        <v>6675</v>
      </c>
      <c r="C494" s="449" t="s">
        <v>6187</v>
      </c>
      <c r="D494" s="450" t="s">
        <v>11732</v>
      </c>
    </row>
    <row r="495" spans="1:4">
      <c r="A495" s="447">
        <v>7266</v>
      </c>
      <c r="B495" s="448" t="s">
        <v>6670</v>
      </c>
      <c r="C495" s="449" t="s">
        <v>6671</v>
      </c>
      <c r="D495" s="450" t="s">
        <v>11728</v>
      </c>
    </row>
    <row r="496" spans="1:4">
      <c r="A496" s="447">
        <v>7267</v>
      </c>
      <c r="B496" s="448" t="s">
        <v>6676</v>
      </c>
      <c r="C496" s="449" t="s">
        <v>6187</v>
      </c>
      <c r="D496" s="450" t="s">
        <v>11730</v>
      </c>
    </row>
    <row r="497" spans="1:4" ht="30">
      <c r="A497" s="447">
        <v>38783</v>
      </c>
      <c r="B497" s="448" t="s">
        <v>6677</v>
      </c>
      <c r="C497" s="449" t="s">
        <v>6187</v>
      </c>
      <c r="D497" s="450" t="s">
        <v>11733</v>
      </c>
    </row>
    <row r="498" spans="1:4" ht="30">
      <c r="A498" s="447">
        <v>37593</v>
      </c>
      <c r="B498" s="448" t="s">
        <v>6678</v>
      </c>
      <c r="C498" s="449" t="s">
        <v>6187</v>
      </c>
      <c r="D498" s="450" t="s">
        <v>11289</v>
      </c>
    </row>
    <row r="499" spans="1:4" ht="30">
      <c r="A499" s="447">
        <v>37594</v>
      </c>
      <c r="B499" s="448" t="s">
        <v>6679</v>
      </c>
      <c r="C499" s="449" t="s">
        <v>6187</v>
      </c>
      <c r="D499" s="450" t="s">
        <v>11624</v>
      </c>
    </row>
    <row r="500" spans="1:4" ht="30">
      <c r="A500" s="447">
        <v>37592</v>
      </c>
      <c r="B500" s="448" t="s">
        <v>6680</v>
      </c>
      <c r="C500" s="449" t="s">
        <v>6187</v>
      </c>
      <c r="D500" s="450" t="s">
        <v>11734</v>
      </c>
    </row>
    <row r="501" spans="1:4">
      <c r="A501" s="447">
        <v>34556</v>
      </c>
      <c r="B501" s="448" t="s">
        <v>6681</v>
      </c>
      <c r="C501" s="449" t="s">
        <v>6187</v>
      </c>
      <c r="D501" s="450" t="s">
        <v>11302</v>
      </c>
    </row>
    <row r="502" spans="1:4">
      <c r="A502" s="447">
        <v>37873</v>
      </c>
      <c r="B502" s="448" t="s">
        <v>6682</v>
      </c>
      <c r="C502" s="449" t="s">
        <v>6187</v>
      </c>
      <c r="D502" s="450" t="s">
        <v>11735</v>
      </c>
    </row>
    <row r="503" spans="1:4">
      <c r="A503" s="447">
        <v>34564</v>
      </c>
      <c r="B503" s="448" t="s">
        <v>6683</v>
      </c>
      <c r="C503" s="449" t="s">
        <v>6187</v>
      </c>
      <c r="D503" s="450" t="s">
        <v>11736</v>
      </c>
    </row>
    <row r="504" spans="1:4">
      <c r="A504" s="447">
        <v>34565</v>
      </c>
      <c r="B504" s="448" t="s">
        <v>6684</v>
      </c>
      <c r="C504" s="449" t="s">
        <v>6187</v>
      </c>
      <c r="D504" s="450" t="s">
        <v>11737</v>
      </c>
    </row>
    <row r="505" spans="1:4">
      <c r="A505" s="447">
        <v>38590</v>
      </c>
      <c r="B505" s="448" t="s">
        <v>6685</v>
      </c>
      <c r="C505" s="449" t="s">
        <v>6187</v>
      </c>
      <c r="D505" s="450" t="s">
        <v>11738</v>
      </c>
    </row>
    <row r="506" spans="1:4">
      <c r="A506" s="447">
        <v>34566</v>
      </c>
      <c r="B506" s="448" t="s">
        <v>6686</v>
      </c>
      <c r="C506" s="449" t="s">
        <v>6187</v>
      </c>
      <c r="D506" s="450" t="s">
        <v>11320</v>
      </c>
    </row>
    <row r="507" spans="1:4">
      <c r="A507" s="447">
        <v>34567</v>
      </c>
      <c r="B507" s="448" t="s">
        <v>6687</v>
      </c>
      <c r="C507" s="449" t="s">
        <v>6187</v>
      </c>
      <c r="D507" s="450" t="s">
        <v>11739</v>
      </c>
    </row>
    <row r="508" spans="1:4">
      <c r="A508" s="447">
        <v>38591</v>
      </c>
      <c r="B508" s="448" t="s">
        <v>6688</v>
      </c>
      <c r="C508" s="449" t="s">
        <v>6187</v>
      </c>
      <c r="D508" s="450" t="s">
        <v>11740</v>
      </c>
    </row>
    <row r="509" spans="1:4">
      <c r="A509" s="447">
        <v>34568</v>
      </c>
      <c r="B509" s="448" t="s">
        <v>6689</v>
      </c>
      <c r="C509" s="449" t="s">
        <v>6187</v>
      </c>
      <c r="D509" s="450" t="s">
        <v>11741</v>
      </c>
    </row>
    <row r="510" spans="1:4">
      <c r="A510" s="447">
        <v>34569</v>
      </c>
      <c r="B510" s="448" t="s">
        <v>6690</v>
      </c>
      <c r="C510" s="449" t="s">
        <v>6187</v>
      </c>
      <c r="D510" s="450" t="s">
        <v>11742</v>
      </c>
    </row>
    <row r="511" spans="1:4">
      <c r="A511" s="447">
        <v>34570</v>
      </c>
      <c r="B511" s="448" t="s">
        <v>6691</v>
      </c>
      <c r="C511" s="449" t="s">
        <v>6187</v>
      </c>
      <c r="D511" s="450" t="s">
        <v>11743</v>
      </c>
    </row>
    <row r="512" spans="1:4">
      <c r="A512" s="447">
        <v>25070</v>
      </c>
      <c r="B512" s="448" t="s">
        <v>6692</v>
      </c>
      <c r="C512" s="449" t="s">
        <v>6187</v>
      </c>
      <c r="D512" s="450" t="s">
        <v>11518</v>
      </c>
    </row>
    <row r="513" spans="1:4">
      <c r="A513" s="447">
        <v>34571</v>
      </c>
      <c r="B513" s="448" t="s">
        <v>6693</v>
      </c>
      <c r="C513" s="449" t="s">
        <v>6187</v>
      </c>
      <c r="D513" s="450" t="s">
        <v>11623</v>
      </c>
    </row>
    <row r="514" spans="1:4">
      <c r="A514" s="447">
        <v>34573</v>
      </c>
      <c r="B514" s="448" t="s">
        <v>6694</v>
      </c>
      <c r="C514" s="449" t="s">
        <v>6187</v>
      </c>
      <c r="D514" s="450" t="s">
        <v>11704</v>
      </c>
    </row>
    <row r="515" spans="1:4">
      <c r="A515" s="447">
        <v>37107</v>
      </c>
      <c r="B515" s="448" t="s">
        <v>6695</v>
      </c>
      <c r="C515" s="449" t="s">
        <v>6187</v>
      </c>
      <c r="D515" s="450" t="s">
        <v>11744</v>
      </c>
    </row>
    <row r="516" spans="1:4">
      <c r="A516" s="447">
        <v>34576</v>
      </c>
      <c r="B516" s="448" t="s">
        <v>6696</v>
      </c>
      <c r="C516" s="449" t="s">
        <v>6187</v>
      </c>
      <c r="D516" s="450" t="s">
        <v>11745</v>
      </c>
    </row>
    <row r="517" spans="1:4">
      <c r="A517" s="447">
        <v>34577</v>
      </c>
      <c r="B517" s="448" t="s">
        <v>6697</v>
      </c>
      <c r="C517" s="449" t="s">
        <v>6187</v>
      </c>
      <c r="D517" s="450" t="s">
        <v>11744</v>
      </c>
    </row>
    <row r="518" spans="1:4">
      <c r="A518" s="447">
        <v>34578</v>
      </c>
      <c r="B518" s="448" t="s">
        <v>6698</v>
      </c>
      <c r="C518" s="449" t="s">
        <v>6187</v>
      </c>
      <c r="D518" s="450" t="s">
        <v>11746</v>
      </c>
    </row>
    <row r="519" spans="1:4">
      <c r="A519" s="447">
        <v>34579</v>
      </c>
      <c r="B519" s="448" t="s">
        <v>6699</v>
      </c>
      <c r="C519" s="449" t="s">
        <v>6187</v>
      </c>
      <c r="D519" s="450" t="s">
        <v>11337</v>
      </c>
    </row>
    <row r="520" spans="1:4">
      <c r="A520" s="447">
        <v>25067</v>
      </c>
      <c r="B520" s="448" t="s">
        <v>6700</v>
      </c>
      <c r="C520" s="449" t="s">
        <v>6187</v>
      </c>
      <c r="D520" s="450" t="s">
        <v>11736</v>
      </c>
    </row>
    <row r="521" spans="1:4">
      <c r="A521" s="447">
        <v>34580</v>
      </c>
      <c r="B521" s="448" t="s">
        <v>6701</v>
      </c>
      <c r="C521" s="449" t="s">
        <v>6187</v>
      </c>
      <c r="D521" s="450" t="s">
        <v>11747</v>
      </c>
    </row>
    <row r="522" spans="1:4">
      <c r="A522" s="447">
        <v>25071</v>
      </c>
      <c r="B522" s="448" t="s">
        <v>6702</v>
      </c>
      <c r="C522" s="449" t="s">
        <v>6187</v>
      </c>
      <c r="D522" s="450" t="s">
        <v>11748</v>
      </c>
    </row>
    <row r="523" spans="1:4">
      <c r="A523" s="447">
        <v>38395</v>
      </c>
      <c r="B523" s="448" t="s">
        <v>6703</v>
      </c>
      <c r="C523" s="449" t="s">
        <v>6187</v>
      </c>
      <c r="D523" s="450" t="s">
        <v>11749</v>
      </c>
    </row>
    <row r="524" spans="1:4">
      <c r="A524" s="447">
        <v>34583</v>
      </c>
      <c r="B524" s="448" t="s">
        <v>6704</v>
      </c>
      <c r="C524" s="449" t="s">
        <v>6185</v>
      </c>
      <c r="D524" s="450" t="s">
        <v>11750</v>
      </c>
    </row>
    <row r="525" spans="1:4">
      <c r="A525" s="447">
        <v>34584</v>
      </c>
      <c r="B525" s="448" t="s">
        <v>6705</v>
      </c>
      <c r="C525" s="449" t="s">
        <v>6185</v>
      </c>
      <c r="D525" s="450" t="s">
        <v>11751</v>
      </c>
    </row>
    <row r="526" spans="1:4" ht="30">
      <c r="A526" s="447">
        <v>709</v>
      </c>
      <c r="B526" s="448" t="s">
        <v>6706</v>
      </c>
      <c r="C526" s="449" t="s">
        <v>6185</v>
      </c>
      <c r="D526" s="450" t="s">
        <v>11752</v>
      </c>
    </row>
    <row r="527" spans="1:4">
      <c r="A527" s="447">
        <v>716</v>
      </c>
      <c r="B527" s="448" t="s">
        <v>6707</v>
      </c>
      <c r="C527" s="449" t="s">
        <v>6187</v>
      </c>
      <c r="D527" s="450" t="s">
        <v>11753</v>
      </c>
    </row>
    <row r="528" spans="1:4">
      <c r="A528" s="447">
        <v>715</v>
      </c>
      <c r="B528" s="448" t="s">
        <v>6708</v>
      </c>
      <c r="C528" s="449" t="s">
        <v>6187</v>
      </c>
      <c r="D528" s="450" t="s">
        <v>11754</v>
      </c>
    </row>
    <row r="529" spans="1:4">
      <c r="A529" s="447">
        <v>718</v>
      </c>
      <c r="B529" s="448" t="s">
        <v>6709</v>
      </c>
      <c r="C529" s="449" t="s">
        <v>6187</v>
      </c>
      <c r="D529" s="450" t="s">
        <v>11755</v>
      </c>
    </row>
    <row r="530" spans="1:4">
      <c r="A530" s="447">
        <v>11981</v>
      </c>
      <c r="B530" s="448" t="s">
        <v>6710</v>
      </c>
      <c r="C530" s="449" t="s">
        <v>6187</v>
      </c>
      <c r="D530" s="450" t="s">
        <v>11756</v>
      </c>
    </row>
    <row r="531" spans="1:4">
      <c r="A531" s="447">
        <v>10610</v>
      </c>
      <c r="B531" s="448" t="s">
        <v>6711</v>
      </c>
      <c r="C531" s="449" t="s">
        <v>6187</v>
      </c>
      <c r="D531" s="450" t="s">
        <v>11757</v>
      </c>
    </row>
    <row r="532" spans="1:4">
      <c r="A532" s="447">
        <v>34585</v>
      </c>
      <c r="B532" s="448" t="s">
        <v>6712</v>
      </c>
      <c r="C532" s="449" t="s">
        <v>6187</v>
      </c>
      <c r="D532" s="450" t="s">
        <v>11363</v>
      </c>
    </row>
    <row r="533" spans="1:4">
      <c r="A533" s="447">
        <v>34586</v>
      </c>
      <c r="B533" s="448" t="s">
        <v>6713</v>
      </c>
      <c r="C533" s="449" t="s">
        <v>6187</v>
      </c>
      <c r="D533" s="450" t="s">
        <v>11758</v>
      </c>
    </row>
    <row r="534" spans="1:4">
      <c r="A534" s="447">
        <v>38603</v>
      </c>
      <c r="B534" s="448" t="s">
        <v>6714</v>
      </c>
      <c r="C534" s="449" t="s">
        <v>6187</v>
      </c>
      <c r="D534" s="450" t="s">
        <v>11759</v>
      </c>
    </row>
    <row r="535" spans="1:4">
      <c r="A535" s="447">
        <v>34588</v>
      </c>
      <c r="B535" s="448" t="s">
        <v>6715</v>
      </c>
      <c r="C535" s="449" t="s">
        <v>6187</v>
      </c>
      <c r="D535" s="450" t="s">
        <v>11760</v>
      </c>
    </row>
    <row r="536" spans="1:4">
      <c r="A536" s="447">
        <v>34590</v>
      </c>
      <c r="B536" s="448" t="s">
        <v>6716</v>
      </c>
      <c r="C536" s="449" t="s">
        <v>6187</v>
      </c>
      <c r="D536" s="450" t="s">
        <v>11761</v>
      </c>
    </row>
    <row r="537" spans="1:4">
      <c r="A537" s="447">
        <v>34591</v>
      </c>
      <c r="B537" s="448" t="s">
        <v>6717</v>
      </c>
      <c r="C537" s="449" t="s">
        <v>6187</v>
      </c>
      <c r="D537" s="450" t="s">
        <v>11762</v>
      </c>
    </row>
    <row r="538" spans="1:4">
      <c r="A538" s="447">
        <v>34592</v>
      </c>
      <c r="B538" s="448" t="s">
        <v>6724</v>
      </c>
      <c r="C538" s="449" t="s">
        <v>6187</v>
      </c>
      <c r="D538" s="450" t="s">
        <v>11281</v>
      </c>
    </row>
    <row r="539" spans="1:4">
      <c r="A539" s="447">
        <v>651</v>
      </c>
      <c r="B539" s="448" t="s">
        <v>6725</v>
      </c>
      <c r="C539" s="449" t="s">
        <v>6187</v>
      </c>
      <c r="D539" s="450" t="s">
        <v>11484</v>
      </c>
    </row>
    <row r="540" spans="1:4">
      <c r="A540" s="447">
        <v>654</v>
      </c>
      <c r="B540" s="448" t="s">
        <v>6726</v>
      </c>
      <c r="C540" s="449" t="s">
        <v>6187</v>
      </c>
      <c r="D540" s="450" t="s">
        <v>11768</v>
      </c>
    </row>
    <row r="541" spans="1:4">
      <c r="A541" s="447">
        <v>650</v>
      </c>
      <c r="B541" s="448" t="s">
        <v>6727</v>
      </c>
      <c r="C541" s="449" t="s">
        <v>6187</v>
      </c>
      <c r="D541" s="450" t="s">
        <v>11769</v>
      </c>
    </row>
    <row r="542" spans="1:4">
      <c r="A542" s="447">
        <v>37103</v>
      </c>
      <c r="B542" s="448" t="s">
        <v>6718</v>
      </c>
      <c r="C542" s="449" t="s">
        <v>6187</v>
      </c>
      <c r="D542" s="450" t="s">
        <v>11592</v>
      </c>
    </row>
    <row r="543" spans="1:4">
      <c r="A543" s="447">
        <v>34555</v>
      </c>
      <c r="B543" s="448" t="s">
        <v>6719</v>
      </c>
      <c r="C543" s="449" t="s">
        <v>6187</v>
      </c>
      <c r="D543" s="450" t="s">
        <v>11763</v>
      </c>
    </row>
    <row r="544" spans="1:4">
      <c r="A544" s="447">
        <v>34599</v>
      </c>
      <c r="B544" s="448" t="s">
        <v>6720</v>
      </c>
      <c r="C544" s="449" t="s">
        <v>6187</v>
      </c>
      <c r="D544" s="450" t="s">
        <v>11764</v>
      </c>
    </row>
    <row r="545" spans="1:4">
      <c r="A545" s="447">
        <v>674</v>
      </c>
      <c r="B545" s="448" t="s">
        <v>6721</v>
      </c>
      <c r="C545" s="449" t="s">
        <v>6185</v>
      </c>
      <c r="D545" s="450" t="s">
        <v>11765</v>
      </c>
    </row>
    <row r="546" spans="1:4">
      <c r="A546" s="447">
        <v>34600</v>
      </c>
      <c r="B546" s="448" t="s">
        <v>6722</v>
      </c>
      <c r="C546" s="449" t="s">
        <v>6185</v>
      </c>
      <c r="D546" s="450" t="s">
        <v>11766</v>
      </c>
    </row>
    <row r="547" spans="1:4">
      <c r="A547" s="447">
        <v>652</v>
      </c>
      <c r="B547" s="448" t="s">
        <v>6723</v>
      </c>
      <c r="C547" s="449" t="s">
        <v>6185</v>
      </c>
      <c r="D547" s="450" t="s">
        <v>11767</v>
      </c>
    </row>
    <row r="548" spans="1:4" ht="30">
      <c r="A548" s="447">
        <v>40517</v>
      </c>
      <c r="B548" s="448" t="s">
        <v>6728</v>
      </c>
      <c r="C548" s="449" t="s">
        <v>6185</v>
      </c>
      <c r="D548" s="450" t="s">
        <v>11770</v>
      </c>
    </row>
    <row r="549" spans="1:4" ht="30">
      <c r="A549" s="447">
        <v>40520</v>
      </c>
      <c r="B549" s="448" t="s">
        <v>6729</v>
      </c>
      <c r="C549" s="449" t="s">
        <v>6185</v>
      </c>
      <c r="D549" s="450" t="s">
        <v>11771</v>
      </c>
    </row>
    <row r="550" spans="1:4" ht="30">
      <c r="A550" s="447">
        <v>40515</v>
      </c>
      <c r="B550" s="448" t="s">
        <v>6730</v>
      </c>
      <c r="C550" s="449" t="s">
        <v>6185</v>
      </c>
      <c r="D550" s="450" t="s">
        <v>11772</v>
      </c>
    </row>
    <row r="551" spans="1:4" ht="30">
      <c r="A551" s="447">
        <v>40516</v>
      </c>
      <c r="B551" s="448" t="s">
        <v>6731</v>
      </c>
      <c r="C551" s="449" t="s">
        <v>6185</v>
      </c>
      <c r="D551" s="450" t="s">
        <v>11773</v>
      </c>
    </row>
    <row r="552" spans="1:4" ht="45">
      <c r="A552" s="447">
        <v>40529</v>
      </c>
      <c r="B552" s="448" t="s">
        <v>6732</v>
      </c>
      <c r="C552" s="449" t="s">
        <v>6185</v>
      </c>
      <c r="D552" s="450" t="s">
        <v>11774</v>
      </c>
    </row>
    <row r="553" spans="1:4" ht="45">
      <c r="A553" s="447">
        <v>36170</v>
      </c>
      <c r="B553" s="448" t="s">
        <v>6733</v>
      </c>
      <c r="C553" s="449" t="s">
        <v>6185</v>
      </c>
      <c r="D553" s="450" t="s">
        <v>11775</v>
      </c>
    </row>
    <row r="554" spans="1:4" ht="45">
      <c r="A554" s="447">
        <v>40524</v>
      </c>
      <c r="B554" s="448" t="s">
        <v>6734</v>
      </c>
      <c r="C554" s="449" t="s">
        <v>6185</v>
      </c>
      <c r="D554" s="450" t="s">
        <v>11496</v>
      </c>
    </row>
    <row r="555" spans="1:4" ht="45">
      <c r="A555" s="447">
        <v>36156</v>
      </c>
      <c r="B555" s="448" t="s">
        <v>6735</v>
      </c>
      <c r="C555" s="449" t="s">
        <v>6185</v>
      </c>
      <c r="D555" s="450" t="s">
        <v>11776</v>
      </c>
    </row>
    <row r="556" spans="1:4" ht="45">
      <c r="A556" s="447">
        <v>36155</v>
      </c>
      <c r="B556" s="448" t="s">
        <v>6736</v>
      </c>
      <c r="C556" s="449" t="s">
        <v>6185</v>
      </c>
      <c r="D556" s="450" t="s">
        <v>11777</v>
      </c>
    </row>
    <row r="557" spans="1:4" ht="45">
      <c r="A557" s="447">
        <v>36154</v>
      </c>
      <c r="B557" s="448" t="s">
        <v>6737</v>
      </c>
      <c r="C557" s="449" t="s">
        <v>6185</v>
      </c>
      <c r="D557" s="450" t="s">
        <v>11778</v>
      </c>
    </row>
    <row r="558" spans="1:4" ht="30">
      <c r="A558" s="447">
        <v>695</v>
      </c>
      <c r="B558" s="448" t="s">
        <v>6738</v>
      </c>
      <c r="C558" s="449" t="s">
        <v>6185</v>
      </c>
      <c r="D558" s="450" t="s">
        <v>11779</v>
      </c>
    </row>
    <row r="559" spans="1:4" ht="30">
      <c r="A559" s="447">
        <v>679</v>
      </c>
      <c r="B559" s="448" t="s">
        <v>6739</v>
      </c>
      <c r="C559" s="449" t="s">
        <v>6185</v>
      </c>
      <c r="D559" s="450" t="s">
        <v>11780</v>
      </c>
    </row>
    <row r="560" spans="1:4" ht="30">
      <c r="A560" s="447">
        <v>711</v>
      </c>
      <c r="B560" s="448" t="s">
        <v>6740</v>
      </c>
      <c r="C560" s="449" t="s">
        <v>6185</v>
      </c>
      <c r="D560" s="450" t="s">
        <v>11781</v>
      </c>
    </row>
    <row r="561" spans="1:4" ht="30">
      <c r="A561" s="447">
        <v>712</v>
      </c>
      <c r="B561" s="448" t="s">
        <v>6741</v>
      </c>
      <c r="C561" s="449" t="s">
        <v>6185</v>
      </c>
      <c r="D561" s="450" t="s">
        <v>11775</v>
      </c>
    </row>
    <row r="562" spans="1:4" ht="30">
      <c r="A562" s="447">
        <v>12614</v>
      </c>
      <c r="B562" s="448" t="s">
        <v>6742</v>
      </c>
      <c r="C562" s="449" t="s">
        <v>6187</v>
      </c>
      <c r="D562" s="450" t="s">
        <v>11782</v>
      </c>
    </row>
    <row r="563" spans="1:4">
      <c r="A563" s="447">
        <v>6140</v>
      </c>
      <c r="B563" s="448" t="s">
        <v>6743</v>
      </c>
      <c r="C563" s="449" t="s">
        <v>6187</v>
      </c>
      <c r="D563" s="450" t="s">
        <v>11783</v>
      </c>
    </row>
    <row r="564" spans="1:4">
      <c r="A564" s="447">
        <v>38399</v>
      </c>
      <c r="B564" s="448" t="s">
        <v>6744</v>
      </c>
      <c r="C564" s="449" t="s">
        <v>6187</v>
      </c>
      <c r="D564" s="450" t="s">
        <v>11784</v>
      </c>
    </row>
    <row r="565" spans="1:4" ht="45">
      <c r="A565" s="447">
        <v>735</v>
      </c>
      <c r="B565" s="448" t="s">
        <v>6745</v>
      </c>
      <c r="C565" s="449" t="s">
        <v>6187</v>
      </c>
      <c r="D565" s="450" t="s">
        <v>11785</v>
      </c>
    </row>
    <row r="566" spans="1:4" ht="30">
      <c r="A566" s="447">
        <v>736</v>
      </c>
      <c r="B566" s="448" t="s">
        <v>6746</v>
      </c>
      <c r="C566" s="449" t="s">
        <v>6187</v>
      </c>
      <c r="D566" s="450" t="s">
        <v>11786</v>
      </c>
    </row>
    <row r="567" spans="1:4" ht="30">
      <c r="A567" s="447">
        <v>729</v>
      </c>
      <c r="B567" s="448" t="s">
        <v>6747</v>
      </c>
      <c r="C567" s="449" t="s">
        <v>6187</v>
      </c>
      <c r="D567" s="450" t="s">
        <v>11787</v>
      </c>
    </row>
    <row r="568" spans="1:4" ht="30">
      <c r="A568" s="447">
        <v>39925</v>
      </c>
      <c r="B568" s="448" t="s">
        <v>6748</v>
      </c>
      <c r="C568" s="449" t="s">
        <v>6187</v>
      </c>
      <c r="D568" s="450" t="s">
        <v>11788</v>
      </c>
    </row>
    <row r="569" spans="1:4" ht="30">
      <c r="A569" s="447">
        <v>731</v>
      </c>
      <c r="B569" s="448" t="s">
        <v>6749</v>
      </c>
      <c r="C569" s="449" t="s">
        <v>6187</v>
      </c>
      <c r="D569" s="450" t="s">
        <v>11789</v>
      </c>
    </row>
    <row r="570" spans="1:4" ht="45">
      <c r="A570" s="447">
        <v>10575</v>
      </c>
      <c r="B570" s="448" t="s">
        <v>6750</v>
      </c>
      <c r="C570" s="449" t="s">
        <v>6187</v>
      </c>
      <c r="D570" s="450" t="s">
        <v>11790</v>
      </c>
    </row>
    <row r="571" spans="1:4" ht="45">
      <c r="A571" s="447">
        <v>733</v>
      </c>
      <c r="B571" s="448" t="s">
        <v>6751</v>
      </c>
      <c r="C571" s="449" t="s">
        <v>6187</v>
      </c>
      <c r="D571" s="450" t="s">
        <v>11791</v>
      </c>
    </row>
    <row r="572" spans="1:4" ht="30">
      <c r="A572" s="447">
        <v>732</v>
      </c>
      <c r="B572" s="448" t="s">
        <v>6752</v>
      </c>
      <c r="C572" s="449" t="s">
        <v>6187</v>
      </c>
      <c r="D572" s="450" t="s">
        <v>11792</v>
      </c>
    </row>
    <row r="573" spans="1:4" ht="30">
      <c r="A573" s="447">
        <v>737</v>
      </c>
      <c r="B573" s="448" t="s">
        <v>6753</v>
      </c>
      <c r="C573" s="449" t="s">
        <v>6187</v>
      </c>
      <c r="D573" s="450" t="s">
        <v>11793</v>
      </c>
    </row>
    <row r="574" spans="1:4" ht="30">
      <c r="A574" s="447">
        <v>738</v>
      </c>
      <c r="B574" s="448" t="s">
        <v>6754</v>
      </c>
      <c r="C574" s="449" t="s">
        <v>6187</v>
      </c>
      <c r="D574" s="450" t="s">
        <v>11794</v>
      </c>
    </row>
    <row r="575" spans="1:4" ht="45">
      <c r="A575" s="447">
        <v>740</v>
      </c>
      <c r="B575" s="448" t="s">
        <v>6755</v>
      </c>
      <c r="C575" s="449" t="s">
        <v>6187</v>
      </c>
      <c r="D575" s="450" t="s">
        <v>11795</v>
      </c>
    </row>
    <row r="576" spans="1:4" ht="30">
      <c r="A576" s="447">
        <v>734</v>
      </c>
      <c r="B576" s="448" t="s">
        <v>6756</v>
      </c>
      <c r="C576" s="449" t="s">
        <v>6187</v>
      </c>
      <c r="D576" s="450" t="s">
        <v>11796</v>
      </c>
    </row>
    <row r="577" spans="1:4">
      <c r="A577" s="447">
        <v>39008</v>
      </c>
      <c r="B577" s="448" t="s">
        <v>6757</v>
      </c>
      <c r="C577" s="449" t="s">
        <v>6187</v>
      </c>
      <c r="D577" s="450" t="s">
        <v>11797</v>
      </c>
    </row>
    <row r="578" spans="1:4">
      <c r="A578" s="447">
        <v>39009</v>
      </c>
      <c r="B578" s="448" t="s">
        <v>6758</v>
      </c>
      <c r="C578" s="449" t="s">
        <v>6187</v>
      </c>
      <c r="D578" s="450" t="s">
        <v>11798</v>
      </c>
    </row>
    <row r="579" spans="1:4" ht="45">
      <c r="A579" s="447">
        <v>10587</v>
      </c>
      <c r="B579" s="448" t="s">
        <v>6759</v>
      </c>
      <c r="C579" s="449" t="s">
        <v>6187</v>
      </c>
      <c r="D579" s="450" t="s">
        <v>11799</v>
      </c>
    </row>
    <row r="580" spans="1:4" ht="45">
      <c r="A580" s="447">
        <v>759</v>
      </c>
      <c r="B580" s="448" t="s">
        <v>6760</v>
      </c>
      <c r="C580" s="449" t="s">
        <v>6187</v>
      </c>
      <c r="D580" s="450" t="s">
        <v>11800</v>
      </c>
    </row>
    <row r="581" spans="1:4" ht="45">
      <c r="A581" s="447">
        <v>761</v>
      </c>
      <c r="B581" s="448" t="s">
        <v>6761</v>
      </c>
      <c r="C581" s="449" t="s">
        <v>6187</v>
      </c>
      <c r="D581" s="450" t="s">
        <v>11801</v>
      </c>
    </row>
    <row r="582" spans="1:4" ht="45">
      <c r="A582" s="447">
        <v>750</v>
      </c>
      <c r="B582" s="448" t="s">
        <v>6762</v>
      </c>
      <c r="C582" s="449" t="s">
        <v>6187</v>
      </c>
      <c r="D582" s="450" t="s">
        <v>11802</v>
      </c>
    </row>
    <row r="583" spans="1:4" ht="45">
      <c r="A583" s="447">
        <v>755</v>
      </c>
      <c r="B583" s="448" t="s">
        <v>6763</v>
      </c>
      <c r="C583" s="449" t="s">
        <v>6187</v>
      </c>
      <c r="D583" s="450" t="s">
        <v>11803</v>
      </c>
    </row>
    <row r="584" spans="1:4" ht="45">
      <c r="A584" s="447">
        <v>749</v>
      </c>
      <c r="B584" s="448" t="s">
        <v>6764</v>
      </c>
      <c r="C584" s="449" t="s">
        <v>6187</v>
      </c>
      <c r="D584" s="450" t="s">
        <v>11804</v>
      </c>
    </row>
    <row r="585" spans="1:4" ht="45">
      <c r="A585" s="447">
        <v>756</v>
      </c>
      <c r="B585" s="448" t="s">
        <v>6765</v>
      </c>
      <c r="C585" s="449" t="s">
        <v>6187</v>
      </c>
      <c r="D585" s="450" t="s">
        <v>11805</v>
      </c>
    </row>
    <row r="586" spans="1:4" ht="30">
      <c r="A586" s="447">
        <v>757</v>
      </c>
      <c r="B586" s="448" t="s">
        <v>6766</v>
      </c>
      <c r="C586" s="449" t="s">
        <v>6187</v>
      </c>
      <c r="D586" s="450" t="s">
        <v>11806</v>
      </c>
    </row>
    <row r="587" spans="1:4" ht="45">
      <c r="A587" s="447">
        <v>10588</v>
      </c>
      <c r="B587" s="448" t="s">
        <v>6767</v>
      </c>
      <c r="C587" s="449" t="s">
        <v>6187</v>
      </c>
      <c r="D587" s="450" t="s">
        <v>11807</v>
      </c>
    </row>
    <row r="588" spans="1:4" ht="45">
      <c r="A588" s="447">
        <v>10592</v>
      </c>
      <c r="B588" s="448" t="s">
        <v>6768</v>
      </c>
      <c r="C588" s="449" t="s">
        <v>6187</v>
      </c>
      <c r="D588" s="450" t="s">
        <v>11808</v>
      </c>
    </row>
    <row r="589" spans="1:4" ht="45">
      <c r="A589" s="447">
        <v>10589</v>
      </c>
      <c r="B589" s="448" t="s">
        <v>6769</v>
      </c>
      <c r="C589" s="449" t="s">
        <v>6187</v>
      </c>
      <c r="D589" s="450" t="s">
        <v>11809</v>
      </c>
    </row>
    <row r="590" spans="1:4" ht="30">
      <c r="A590" s="447">
        <v>760</v>
      </c>
      <c r="B590" s="448" t="s">
        <v>6770</v>
      </c>
      <c r="C590" s="449" t="s">
        <v>6187</v>
      </c>
      <c r="D590" s="450" t="s">
        <v>11810</v>
      </c>
    </row>
    <row r="591" spans="1:4" ht="45">
      <c r="A591" s="447">
        <v>751</v>
      </c>
      <c r="B591" s="448" t="s">
        <v>6771</v>
      </c>
      <c r="C591" s="449" t="s">
        <v>6187</v>
      </c>
      <c r="D591" s="450" t="s">
        <v>11811</v>
      </c>
    </row>
    <row r="592" spans="1:4" ht="45">
      <c r="A592" s="447">
        <v>754</v>
      </c>
      <c r="B592" s="448" t="s">
        <v>6772</v>
      </c>
      <c r="C592" s="449" t="s">
        <v>6187</v>
      </c>
      <c r="D592" s="450" t="s">
        <v>11812</v>
      </c>
    </row>
    <row r="593" spans="1:4">
      <c r="A593" s="447">
        <v>14013</v>
      </c>
      <c r="B593" s="448" t="s">
        <v>6773</v>
      </c>
      <c r="C593" s="449" t="s">
        <v>6187</v>
      </c>
      <c r="D593" s="450" t="s">
        <v>11813</v>
      </c>
    </row>
    <row r="594" spans="1:4" ht="30">
      <c r="A594" s="447">
        <v>39917</v>
      </c>
      <c r="B594" s="448" t="s">
        <v>6774</v>
      </c>
      <c r="C594" s="449" t="s">
        <v>6187</v>
      </c>
      <c r="D594" s="450" t="s">
        <v>11814</v>
      </c>
    </row>
    <row r="595" spans="1:4">
      <c r="A595" s="447">
        <v>5081</v>
      </c>
      <c r="B595" s="448" t="s">
        <v>6775</v>
      </c>
      <c r="C595" s="449" t="s">
        <v>6619</v>
      </c>
      <c r="D595" s="450" t="s">
        <v>134</v>
      </c>
    </row>
    <row r="596" spans="1:4">
      <c r="A596" s="447">
        <v>38167</v>
      </c>
      <c r="B596" s="448" t="s">
        <v>6776</v>
      </c>
      <c r="C596" s="449" t="s">
        <v>6619</v>
      </c>
      <c r="D596" s="450" t="s">
        <v>11815</v>
      </c>
    </row>
    <row r="597" spans="1:4">
      <c r="A597" s="447">
        <v>36145</v>
      </c>
      <c r="B597" s="448" t="s">
        <v>6777</v>
      </c>
      <c r="C597" s="449" t="s">
        <v>6619</v>
      </c>
      <c r="D597" s="450" t="s">
        <v>11816</v>
      </c>
    </row>
    <row r="598" spans="1:4">
      <c r="A598" s="447">
        <v>12893</v>
      </c>
      <c r="B598" s="448" t="s">
        <v>6778</v>
      </c>
      <c r="C598" s="449" t="s">
        <v>6619</v>
      </c>
      <c r="D598" s="450" t="s">
        <v>11817</v>
      </c>
    </row>
    <row r="599" spans="1:4">
      <c r="A599" s="447">
        <v>11685</v>
      </c>
      <c r="B599" s="448" t="s">
        <v>6779</v>
      </c>
      <c r="C599" s="449" t="s">
        <v>6187</v>
      </c>
      <c r="D599" s="450" t="s">
        <v>11818</v>
      </c>
    </row>
    <row r="600" spans="1:4">
      <c r="A600" s="447">
        <v>11679</v>
      </c>
      <c r="B600" s="448" t="s">
        <v>6780</v>
      </c>
      <c r="C600" s="449" t="s">
        <v>6187</v>
      </c>
      <c r="D600" s="450" t="s">
        <v>11327</v>
      </c>
    </row>
    <row r="601" spans="1:4">
      <c r="A601" s="447">
        <v>11680</v>
      </c>
      <c r="B601" s="448" t="s">
        <v>6781</v>
      </c>
      <c r="C601" s="449" t="s">
        <v>6187</v>
      </c>
      <c r="D601" s="450" t="s">
        <v>11819</v>
      </c>
    </row>
    <row r="602" spans="1:4">
      <c r="A602" s="447">
        <v>2512</v>
      </c>
      <c r="B602" s="448" t="s">
        <v>6782</v>
      </c>
      <c r="C602" s="449" t="s">
        <v>6187</v>
      </c>
      <c r="D602" s="450" t="s">
        <v>11820</v>
      </c>
    </row>
    <row r="603" spans="1:4">
      <c r="A603" s="447">
        <v>4374</v>
      </c>
      <c r="B603" s="448" t="s">
        <v>6783</v>
      </c>
      <c r="C603" s="449" t="s">
        <v>6187</v>
      </c>
      <c r="D603" s="450" t="s">
        <v>11308</v>
      </c>
    </row>
    <row r="604" spans="1:4" ht="30">
      <c r="A604" s="447">
        <v>7568</v>
      </c>
      <c r="B604" s="448" t="s">
        <v>6784</v>
      </c>
      <c r="C604" s="449" t="s">
        <v>6187</v>
      </c>
      <c r="D604" s="450" t="s">
        <v>11733</v>
      </c>
    </row>
    <row r="605" spans="1:4" ht="30">
      <c r="A605" s="447">
        <v>7584</v>
      </c>
      <c r="B605" s="448" t="s">
        <v>6785</v>
      </c>
      <c r="C605" s="449" t="s">
        <v>6187</v>
      </c>
      <c r="D605" s="450" t="s">
        <v>11821</v>
      </c>
    </row>
    <row r="606" spans="1:4">
      <c r="A606" s="447">
        <v>11945</v>
      </c>
      <c r="B606" s="448" t="s">
        <v>6786</v>
      </c>
      <c r="C606" s="449" t="s">
        <v>6187</v>
      </c>
      <c r="D606" s="450" t="s">
        <v>11283</v>
      </c>
    </row>
    <row r="607" spans="1:4">
      <c r="A607" s="447">
        <v>11946</v>
      </c>
      <c r="B607" s="448" t="s">
        <v>6787</v>
      </c>
      <c r="C607" s="449" t="s">
        <v>6187</v>
      </c>
      <c r="D607" s="450" t="s">
        <v>11822</v>
      </c>
    </row>
    <row r="608" spans="1:4">
      <c r="A608" s="447">
        <v>4375</v>
      </c>
      <c r="B608" s="448" t="s">
        <v>6788</v>
      </c>
      <c r="C608" s="449" t="s">
        <v>6187</v>
      </c>
      <c r="D608" s="450" t="s">
        <v>11823</v>
      </c>
    </row>
    <row r="609" spans="1:4" ht="30">
      <c r="A609" s="447">
        <v>11950</v>
      </c>
      <c r="B609" s="448" t="s">
        <v>6789</v>
      </c>
      <c r="C609" s="449" t="s">
        <v>6187</v>
      </c>
      <c r="D609" s="450" t="s">
        <v>11824</v>
      </c>
    </row>
    <row r="610" spans="1:4">
      <c r="A610" s="447">
        <v>4376</v>
      </c>
      <c r="B610" s="448" t="s">
        <v>6790</v>
      </c>
      <c r="C610" s="449" t="s">
        <v>6187</v>
      </c>
      <c r="D610" s="450" t="s">
        <v>11825</v>
      </c>
    </row>
    <row r="611" spans="1:4" ht="30">
      <c r="A611" s="447">
        <v>7583</v>
      </c>
      <c r="B611" s="448" t="s">
        <v>6791</v>
      </c>
      <c r="C611" s="449" t="s">
        <v>6187</v>
      </c>
      <c r="D611" s="450" t="s">
        <v>11598</v>
      </c>
    </row>
    <row r="612" spans="1:4" ht="30">
      <c r="A612" s="447">
        <v>4350</v>
      </c>
      <c r="B612" s="448" t="s">
        <v>6792</v>
      </c>
      <c r="C612" s="449" t="s">
        <v>6187</v>
      </c>
      <c r="D612" s="450" t="s">
        <v>11731</v>
      </c>
    </row>
    <row r="613" spans="1:4">
      <c r="A613" s="447">
        <v>39886</v>
      </c>
      <c r="B613" s="448" t="s">
        <v>6793</v>
      </c>
      <c r="C613" s="449" t="s">
        <v>6187</v>
      </c>
      <c r="D613" s="450" t="s">
        <v>11826</v>
      </c>
    </row>
    <row r="614" spans="1:4">
      <c r="A614" s="447">
        <v>39887</v>
      </c>
      <c r="B614" s="448" t="s">
        <v>6794</v>
      </c>
      <c r="C614" s="449" t="s">
        <v>6187</v>
      </c>
      <c r="D614" s="450" t="s">
        <v>11827</v>
      </c>
    </row>
    <row r="615" spans="1:4">
      <c r="A615" s="447">
        <v>39888</v>
      </c>
      <c r="B615" s="448" t="s">
        <v>6795</v>
      </c>
      <c r="C615" s="449" t="s">
        <v>6187</v>
      </c>
      <c r="D615" s="450" t="s">
        <v>11828</v>
      </c>
    </row>
    <row r="616" spans="1:4">
      <c r="A616" s="447">
        <v>39890</v>
      </c>
      <c r="B616" s="448" t="s">
        <v>6796</v>
      </c>
      <c r="C616" s="449" t="s">
        <v>6187</v>
      </c>
      <c r="D616" s="450" t="s">
        <v>11829</v>
      </c>
    </row>
    <row r="617" spans="1:4">
      <c r="A617" s="447">
        <v>39891</v>
      </c>
      <c r="B617" s="448" t="s">
        <v>6797</v>
      </c>
      <c r="C617" s="449" t="s">
        <v>6187</v>
      </c>
      <c r="D617" s="450" t="s">
        <v>11830</v>
      </c>
    </row>
    <row r="618" spans="1:4">
      <c r="A618" s="447">
        <v>39892</v>
      </c>
      <c r="B618" s="448" t="s">
        <v>6798</v>
      </c>
      <c r="C618" s="449" t="s">
        <v>6187</v>
      </c>
      <c r="D618" s="450" t="s">
        <v>11831</v>
      </c>
    </row>
    <row r="619" spans="1:4">
      <c r="A619" s="447">
        <v>790</v>
      </c>
      <c r="B619" s="448" t="s">
        <v>6799</v>
      </c>
      <c r="C619" s="449" t="s">
        <v>6187</v>
      </c>
      <c r="D619" s="450" t="s">
        <v>11832</v>
      </c>
    </row>
    <row r="620" spans="1:4">
      <c r="A620" s="447">
        <v>791</v>
      </c>
      <c r="B620" s="448" t="s">
        <v>6801</v>
      </c>
      <c r="C620" s="449" t="s">
        <v>6187</v>
      </c>
      <c r="D620" s="450" t="s">
        <v>11832</v>
      </c>
    </row>
    <row r="621" spans="1:4">
      <c r="A621" s="447">
        <v>766</v>
      </c>
      <c r="B621" s="448" t="s">
        <v>6800</v>
      </c>
      <c r="C621" s="449" t="s">
        <v>6187</v>
      </c>
      <c r="D621" s="450" t="s">
        <v>11832</v>
      </c>
    </row>
    <row r="622" spans="1:4">
      <c r="A622" s="447">
        <v>767</v>
      </c>
      <c r="B622" s="448" t="s">
        <v>6802</v>
      </c>
      <c r="C622" s="449" t="s">
        <v>6187</v>
      </c>
      <c r="D622" s="450" t="s">
        <v>11832</v>
      </c>
    </row>
    <row r="623" spans="1:4">
      <c r="A623" s="447">
        <v>789</v>
      </c>
      <c r="B623" s="448" t="s">
        <v>6804</v>
      </c>
      <c r="C623" s="449" t="s">
        <v>6187</v>
      </c>
      <c r="D623" s="450" t="s">
        <v>11834</v>
      </c>
    </row>
    <row r="624" spans="1:4">
      <c r="A624" s="447">
        <v>768</v>
      </c>
      <c r="B624" s="448" t="s">
        <v>6803</v>
      </c>
      <c r="C624" s="449" t="s">
        <v>6187</v>
      </c>
      <c r="D624" s="450" t="s">
        <v>11833</v>
      </c>
    </row>
    <row r="625" spans="1:4">
      <c r="A625" s="447">
        <v>769</v>
      </c>
      <c r="B625" s="448" t="s">
        <v>6805</v>
      </c>
      <c r="C625" s="449" t="s">
        <v>6187</v>
      </c>
      <c r="D625" s="450" t="s">
        <v>11833</v>
      </c>
    </row>
    <row r="626" spans="1:4">
      <c r="A626" s="447">
        <v>764</v>
      </c>
      <c r="B626" s="448" t="s">
        <v>6808</v>
      </c>
      <c r="C626" s="449" t="s">
        <v>6187</v>
      </c>
      <c r="D626" s="450" t="s">
        <v>11836</v>
      </c>
    </row>
    <row r="627" spans="1:4">
      <c r="A627" s="447">
        <v>765</v>
      </c>
      <c r="B627" s="448" t="s">
        <v>6809</v>
      </c>
      <c r="C627" s="449" t="s">
        <v>6187</v>
      </c>
      <c r="D627" s="450" t="s">
        <v>11836</v>
      </c>
    </row>
    <row r="628" spans="1:4">
      <c r="A628" s="447">
        <v>770</v>
      </c>
      <c r="B628" s="448" t="s">
        <v>6806</v>
      </c>
      <c r="C628" s="449" t="s">
        <v>6187</v>
      </c>
      <c r="D628" s="450" t="s">
        <v>11835</v>
      </c>
    </row>
    <row r="629" spans="1:4">
      <c r="A629" s="447">
        <v>12394</v>
      </c>
      <c r="B629" s="448" t="s">
        <v>6807</v>
      </c>
      <c r="C629" s="449" t="s">
        <v>6187</v>
      </c>
      <c r="D629" s="450" t="s">
        <v>11835</v>
      </c>
    </row>
    <row r="630" spans="1:4">
      <c r="A630" s="447">
        <v>787</v>
      </c>
      <c r="B630" s="448" t="s">
        <v>6810</v>
      </c>
      <c r="C630" s="449" t="s">
        <v>6187</v>
      </c>
      <c r="D630" s="450" t="s">
        <v>11837</v>
      </c>
    </row>
    <row r="631" spans="1:4">
      <c r="A631" s="447">
        <v>774</v>
      </c>
      <c r="B631" s="448" t="s">
        <v>6811</v>
      </c>
      <c r="C631" s="449" t="s">
        <v>6187</v>
      </c>
      <c r="D631" s="450" t="s">
        <v>11837</v>
      </c>
    </row>
    <row r="632" spans="1:4">
      <c r="A632" s="447">
        <v>773</v>
      </c>
      <c r="B632" s="448" t="s">
        <v>6812</v>
      </c>
      <c r="C632" s="449" t="s">
        <v>6187</v>
      </c>
      <c r="D632" s="450" t="s">
        <v>11837</v>
      </c>
    </row>
    <row r="633" spans="1:4">
      <c r="A633" s="447">
        <v>775</v>
      </c>
      <c r="B633" s="448" t="s">
        <v>6813</v>
      </c>
      <c r="C633" s="449" t="s">
        <v>6187</v>
      </c>
      <c r="D633" s="450" t="s">
        <v>11837</v>
      </c>
    </row>
    <row r="634" spans="1:4">
      <c r="A634" s="447">
        <v>788</v>
      </c>
      <c r="B634" s="448" t="s">
        <v>6814</v>
      </c>
      <c r="C634" s="449" t="s">
        <v>6187</v>
      </c>
      <c r="D634" s="450" t="s">
        <v>11838</v>
      </c>
    </row>
    <row r="635" spans="1:4">
      <c r="A635" s="447">
        <v>772</v>
      </c>
      <c r="B635" s="448" t="s">
        <v>6815</v>
      </c>
      <c r="C635" s="449" t="s">
        <v>6187</v>
      </c>
      <c r="D635" s="450" t="s">
        <v>11838</v>
      </c>
    </row>
    <row r="636" spans="1:4">
      <c r="A636" s="447">
        <v>771</v>
      </c>
      <c r="B636" s="448" t="s">
        <v>6816</v>
      </c>
      <c r="C636" s="449" t="s">
        <v>6187</v>
      </c>
      <c r="D636" s="450" t="s">
        <v>11838</v>
      </c>
    </row>
    <row r="637" spans="1:4">
      <c r="A637" s="447">
        <v>776</v>
      </c>
      <c r="B637" s="448" t="s">
        <v>6818</v>
      </c>
      <c r="C637" s="449" t="s">
        <v>6187</v>
      </c>
      <c r="D637" s="450" t="s">
        <v>11840</v>
      </c>
    </row>
    <row r="638" spans="1:4">
      <c r="A638" s="447">
        <v>777</v>
      </c>
      <c r="B638" s="448" t="s">
        <v>6819</v>
      </c>
      <c r="C638" s="449" t="s">
        <v>6187</v>
      </c>
      <c r="D638" s="450" t="s">
        <v>11841</v>
      </c>
    </row>
    <row r="639" spans="1:4">
      <c r="A639" s="447">
        <v>780</v>
      </c>
      <c r="B639" s="448" t="s">
        <v>6820</v>
      </c>
      <c r="C639" s="449" t="s">
        <v>6187</v>
      </c>
      <c r="D639" s="450" t="s">
        <v>11842</v>
      </c>
    </row>
    <row r="640" spans="1:4">
      <c r="A640" s="447">
        <v>778</v>
      </c>
      <c r="B640" s="448" t="s">
        <v>6821</v>
      </c>
      <c r="C640" s="449" t="s">
        <v>6187</v>
      </c>
      <c r="D640" s="450" t="s">
        <v>11840</v>
      </c>
    </row>
    <row r="641" spans="1:4">
      <c r="A641" s="447">
        <v>779</v>
      </c>
      <c r="B641" s="448" t="s">
        <v>6817</v>
      </c>
      <c r="C641" s="449" t="s">
        <v>6187</v>
      </c>
      <c r="D641" s="450" t="s">
        <v>11839</v>
      </c>
    </row>
    <row r="642" spans="1:4">
      <c r="A642" s="447">
        <v>781</v>
      </c>
      <c r="B642" s="448" t="s">
        <v>6822</v>
      </c>
      <c r="C642" s="449" t="s">
        <v>6187</v>
      </c>
      <c r="D642" s="450" t="s">
        <v>11843</v>
      </c>
    </row>
    <row r="643" spans="1:4">
      <c r="A643" s="447">
        <v>786</v>
      </c>
      <c r="B643" s="448" t="s">
        <v>6823</v>
      </c>
      <c r="C643" s="449" t="s">
        <v>6187</v>
      </c>
      <c r="D643" s="450" t="s">
        <v>11843</v>
      </c>
    </row>
    <row r="644" spans="1:4">
      <c r="A644" s="447">
        <v>782</v>
      </c>
      <c r="B644" s="448" t="s">
        <v>6824</v>
      </c>
      <c r="C644" s="449" t="s">
        <v>6187</v>
      </c>
      <c r="D644" s="450" t="s">
        <v>11843</v>
      </c>
    </row>
    <row r="645" spans="1:4">
      <c r="A645" s="447">
        <v>783</v>
      </c>
      <c r="B645" s="448" t="s">
        <v>6825</v>
      </c>
      <c r="C645" s="449" t="s">
        <v>6187</v>
      </c>
      <c r="D645" s="450" t="s">
        <v>11844</v>
      </c>
    </row>
    <row r="646" spans="1:4">
      <c r="A646" s="447">
        <v>785</v>
      </c>
      <c r="B646" s="448" t="s">
        <v>6826</v>
      </c>
      <c r="C646" s="449" t="s">
        <v>6187</v>
      </c>
      <c r="D646" s="450" t="s">
        <v>11845</v>
      </c>
    </row>
    <row r="647" spans="1:4">
      <c r="A647" s="447">
        <v>784</v>
      </c>
      <c r="B647" s="448" t="s">
        <v>6827</v>
      </c>
      <c r="C647" s="449" t="s">
        <v>6187</v>
      </c>
      <c r="D647" s="450" t="s">
        <v>11846</v>
      </c>
    </row>
    <row r="648" spans="1:4">
      <c r="A648" s="447">
        <v>831</v>
      </c>
      <c r="B648" s="448" t="s">
        <v>6828</v>
      </c>
      <c r="C648" s="449" t="s">
        <v>6187</v>
      </c>
      <c r="D648" s="450" t="s">
        <v>11321</v>
      </c>
    </row>
    <row r="649" spans="1:4">
      <c r="A649" s="447">
        <v>828</v>
      </c>
      <c r="B649" s="448" t="s">
        <v>6829</v>
      </c>
      <c r="C649" s="449" t="s">
        <v>6187</v>
      </c>
      <c r="D649" s="450" t="s">
        <v>11847</v>
      </c>
    </row>
    <row r="650" spans="1:4">
      <c r="A650" s="447">
        <v>829</v>
      </c>
      <c r="B650" s="448" t="s">
        <v>6830</v>
      </c>
      <c r="C650" s="449" t="s">
        <v>6187</v>
      </c>
      <c r="D650" s="450" t="s">
        <v>11848</v>
      </c>
    </row>
    <row r="651" spans="1:4">
      <c r="A651" s="447">
        <v>812</v>
      </c>
      <c r="B651" s="448" t="s">
        <v>6831</v>
      </c>
      <c r="C651" s="449" t="s">
        <v>6187</v>
      </c>
      <c r="D651" s="450" t="s">
        <v>11849</v>
      </c>
    </row>
    <row r="652" spans="1:4">
      <c r="A652" s="447">
        <v>819</v>
      </c>
      <c r="B652" s="448" t="s">
        <v>6832</v>
      </c>
      <c r="C652" s="449" t="s">
        <v>6187</v>
      </c>
      <c r="D652" s="450" t="s">
        <v>11850</v>
      </c>
    </row>
    <row r="653" spans="1:4">
      <c r="A653" s="447">
        <v>818</v>
      </c>
      <c r="B653" s="448" t="s">
        <v>6833</v>
      </c>
      <c r="C653" s="449" t="s">
        <v>6187</v>
      </c>
      <c r="D653" s="450" t="s">
        <v>11851</v>
      </c>
    </row>
    <row r="654" spans="1:4">
      <c r="A654" s="447">
        <v>823</v>
      </c>
      <c r="B654" s="448" t="s">
        <v>6834</v>
      </c>
      <c r="C654" s="449" t="s">
        <v>6187</v>
      </c>
      <c r="D654" s="450" t="s">
        <v>11852</v>
      </c>
    </row>
    <row r="655" spans="1:4">
      <c r="A655" s="447">
        <v>830</v>
      </c>
      <c r="B655" s="448" t="s">
        <v>6835</v>
      </c>
      <c r="C655" s="449" t="s">
        <v>6187</v>
      </c>
      <c r="D655" s="450" t="s">
        <v>11853</v>
      </c>
    </row>
    <row r="656" spans="1:4">
      <c r="A656" s="447">
        <v>20086</v>
      </c>
      <c r="B656" s="448" t="s">
        <v>6850</v>
      </c>
      <c r="C656" s="449" t="s">
        <v>6187</v>
      </c>
      <c r="D656" s="450" t="s">
        <v>11310</v>
      </c>
    </row>
    <row r="657" spans="1:4">
      <c r="A657" s="447">
        <v>826</v>
      </c>
      <c r="B657" s="448" t="s">
        <v>6836</v>
      </c>
      <c r="C657" s="449" t="s">
        <v>6187</v>
      </c>
      <c r="D657" s="450" t="s">
        <v>11854</v>
      </c>
    </row>
    <row r="658" spans="1:4">
      <c r="A658" s="447">
        <v>827</v>
      </c>
      <c r="B658" s="448" t="s">
        <v>6837</v>
      </c>
      <c r="C658" s="449" t="s">
        <v>6187</v>
      </c>
      <c r="D658" s="450" t="s">
        <v>11855</v>
      </c>
    </row>
    <row r="659" spans="1:4">
      <c r="A659" s="447">
        <v>832</v>
      </c>
      <c r="B659" s="448" t="s">
        <v>6838</v>
      </c>
      <c r="C659" s="449" t="s">
        <v>6187</v>
      </c>
      <c r="D659" s="450" t="s">
        <v>11591</v>
      </c>
    </row>
    <row r="660" spans="1:4">
      <c r="A660" s="447">
        <v>833</v>
      </c>
      <c r="B660" s="448" t="s">
        <v>6839</v>
      </c>
      <c r="C660" s="449" t="s">
        <v>6187</v>
      </c>
      <c r="D660" s="450" t="s">
        <v>11364</v>
      </c>
    </row>
    <row r="661" spans="1:4">
      <c r="A661" s="447">
        <v>834</v>
      </c>
      <c r="B661" s="448" t="s">
        <v>6840</v>
      </c>
      <c r="C661" s="449" t="s">
        <v>6187</v>
      </c>
      <c r="D661" s="450" t="s">
        <v>11314</v>
      </c>
    </row>
    <row r="662" spans="1:4">
      <c r="A662" s="447">
        <v>825</v>
      </c>
      <c r="B662" s="448" t="s">
        <v>6841</v>
      </c>
      <c r="C662" s="449" t="s">
        <v>6187</v>
      </c>
      <c r="D662" s="450" t="s">
        <v>11856</v>
      </c>
    </row>
    <row r="663" spans="1:4">
      <c r="A663" s="447">
        <v>813</v>
      </c>
      <c r="B663" s="448" t="s">
        <v>6842</v>
      </c>
      <c r="C663" s="449" t="s">
        <v>6187</v>
      </c>
      <c r="D663" s="450" t="s">
        <v>11735</v>
      </c>
    </row>
    <row r="664" spans="1:4">
      <c r="A664" s="447">
        <v>820</v>
      </c>
      <c r="B664" s="448" t="s">
        <v>6843</v>
      </c>
      <c r="C664" s="449" t="s">
        <v>6187</v>
      </c>
      <c r="D664" s="450" t="s">
        <v>11857</v>
      </c>
    </row>
    <row r="665" spans="1:4">
      <c r="A665" s="447">
        <v>816</v>
      </c>
      <c r="B665" s="448" t="s">
        <v>6844</v>
      </c>
      <c r="C665" s="449" t="s">
        <v>6187</v>
      </c>
      <c r="D665" s="450" t="s">
        <v>11858</v>
      </c>
    </row>
    <row r="666" spans="1:4">
      <c r="A666" s="447">
        <v>814</v>
      </c>
      <c r="B666" s="448" t="s">
        <v>6845</v>
      </c>
      <c r="C666" s="449" t="s">
        <v>6187</v>
      </c>
      <c r="D666" s="450" t="s">
        <v>11859</v>
      </c>
    </row>
    <row r="667" spans="1:4">
      <c r="A667" s="447">
        <v>815</v>
      </c>
      <c r="B667" s="448" t="s">
        <v>6846</v>
      </c>
      <c r="C667" s="449" t="s">
        <v>6187</v>
      </c>
      <c r="D667" s="450" t="s">
        <v>11860</v>
      </c>
    </row>
    <row r="668" spans="1:4">
      <c r="A668" s="447">
        <v>822</v>
      </c>
      <c r="B668" s="448" t="s">
        <v>6847</v>
      </c>
      <c r="C668" s="449" t="s">
        <v>6187</v>
      </c>
      <c r="D668" s="450" t="s">
        <v>11861</v>
      </c>
    </row>
    <row r="669" spans="1:4">
      <c r="A669" s="447">
        <v>821</v>
      </c>
      <c r="B669" s="448" t="s">
        <v>6848</v>
      </c>
      <c r="C669" s="449" t="s">
        <v>6187</v>
      </c>
      <c r="D669" s="450" t="s">
        <v>11862</v>
      </c>
    </row>
    <row r="670" spans="1:4">
      <c r="A670" s="447">
        <v>817</v>
      </c>
      <c r="B670" s="448" t="s">
        <v>6849</v>
      </c>
      <c r="C670" s="449" t="s">
        <v>6187</v>
      </c>
      <c r="D670" s="450" t="s">
        <v>11403</v>
      </c>
    </row>
    <row r="671" spans="1:4">
      <c r="A671" s="447">
        <v>39191</v>
      </c>
      <c r="B671" s="448" t="s">
        <v>6851</v>
      </c>
      <c r="C671" s="449" t="s">
        <v>6187</v>
      </c>
      <c r="D671" s="450" t="s">
        <v>11726</v>
      </c>
    </row>
    <row r="672" spans="1:4">
      <c r="A672" s="447">
        <v>39190</v>
      </c>
      <c r="B672" s="448" t="s">
        <v>6852</v>
      </c>
      <c r="C672" s="449" t="s">
        <v>6187</v>
      </c>
      <c r="D672" s="450" t="s">
        <v>11863</v>
      </c>
    </row>
    <row r="673" spans="1:4">
      <c r="A673" s="447">
        <v>39189</v>
      </c>
      <c r="B673" s="448" t="s">
        <v>6853</v>
      </c>
      <c r="C673" s="449" t="s">
        <v>6187</v>
      </c>
      <c r="D673" s="450" t="s">
        <v>11864</v>
      </c>
    </row>
    <row r="674" spans="1:4">
      <c r="A674" s="447">
        <v>39188</v>
      </c>
      <c r="B674" s="448" t="s">
        <v>6855</v>
      </c>
      <c r="C674" s="449" t="s">
        <v>6187</v>
      </c>
      <c r="D674" s="450" t="s">
        <v>11866</v>
      </c>
    </row>
    <row r="675" spans="1:4">
      <c r="A675" s="447">
        <v>39186</v>
      </c>
      <c r="B675" s="448" t="s">
        <v>6854</v>
      </c>
      <c r="C675" s="449" t="s">
        <v>6187</v>
      </c>
      <c r="D675" s="450" t="s">
        <v>11865</v>
      </c>
    </row>
    <row r="676" spans="1:4">
      <c r="A676" s="447">
        <v>39187</v>
      </c>
      <c r="B676" s="448" t="s">
        <v>6856</v>
      </c>
      <c r="C676" s="449" t="s">
        <v>6187</v>
      </c>
      <c r="D676" s="450" t="s">
        <v>11867</v>
      </c>
    </row>
    <row r="677" spans="1:4">
      <c r="A677" s="447">
        <v>39184</v>
      </c>
      <c r="B677" s="448" t="s">
        <v>6857</v>
      </c>
      <c r="C677" s="449" t="s">
        <v>6187</v>
      </c>
      <c r="D677" s="450" t="s">
        <v>11625</v>
      </c>
    </row>
    <row r="678" spans="1:4">
      <c r="A678" s="447">
        <v>39185</v>
      </c>
      <c r="B678" s="448" t="s">
        <v>6858</v>
      </c>
      <c r="C678" s="449" t="s">
        <v>6187</v>
      </c>
      <c r="D678" s="450" t="s">
        <v>11868</v>
      </c>
    </row>
    <row r="679" spans="1:4">
      <c r="A679" s="447">
        <v>39198</v>
      </c>
      <c r="B679" s="448" t="s">
        <v>6859</v>
      </c>
      <c r="C679" s="449" t="s">
        <v>6187</v>
      </c>
      <c r="D679" s="450" t="s">
        <v>11869</v>
      </c>
    </row>
    <row r="680" spans="1:4">
      <c r="A680" s="447">
        <v>39197</v>
      </c>
      <c r="B680" s="448" t="s">
        <v>6860</v>
      </c>
      <c r="C680" s="449" t="s">
        <v>6187</v>
      </c>
      <c r="D680" s="450" t="s">
        <v>11870</v>
      </c>
    </row>
    <row r="681" spans="1:4">
      <c r="A681" s="447">
        <v>39196</v>
      </c>
      <c r="B681" s="448" t="s">
        <v>6861</v>
      </c>
      <c r="C681" s="449" t="s">
        <v>6187</v>
      </c>
      <c r="D681" s="450" t="s">
        <v>11871</v>
      </c>
    </row>
    <row r="682" spans="1:4">
      <c r="A682" s="447">
        <v>39199</v>
      </c>
      <c r="B682" s="448" t="s">
        <v>6862</v>
      </c>
      <c r="C682" s="449" t="s">
        <v>6187</v>
      </c>
      <c r="D682" s="450" t="s">
        <v>11872</v>
      </c>
    </row>
    <row r="683" spans="1:4">
      <c r="A683" s="447">
        <v>39195</v>
      </c>
      <c r="B683" s="448" t="s">
        <v>6863</v>
      </c>
      <c r="C683" s="449" t="s">
        <v>6187</v>
      </c>
      <c r="D683" s="450" t="s">
        <v>11873</v>
      </c>
    </row>
    <row r="684" spans="1:4">
      <c r="A684" s="447">
        <v>39194</v>
      </c>
      <c r="B684" s="448" t="s">
        <v>6864</v>
      </c>
      <c r="C684" s="449" t="s">
        <v>6187</v>
      </c>
      <c r="D684" s="450" t="s">
        <v>11874</v>
      </c>
    </row>
    <row r="685" spans="1:4">
      <c r="A685" s="447">
        <v>39193</v>
      </c>
      <c r="B685" s="448" t="s">
        <v>6865</v>
      </c>
      <c r="C685" s="449" t="s">
        <v>6187</v>
      </c>
      <c r="D685" s="450" t="s">
        <v>11875</v>
      </c>
    </row>
    <row r="686" spans="1:4">
      <c r="A686" s="447">
        <v>39192</v>
      </c>
      <c r="B686" s="448" t="s">
        <v>6866</v>
      </c>
      <c r="C686" s="449" t="s">
        <v>6187</v>
      </c>
      <c r="D686" s="450" t="s">
        <v>11876</v>
      </c>
    </row>
    <row r="687" spans="1:4">
      <c r="A687" s="447">
        <v>39201</v>
      </c>
      <c r="B687" s="448" t="s">
        <v>6868</v>
      </c>
      <c r="C687" s="449" t="s">
        <v>6187</v>
      </c>
      <c r="D687" s="450" t="s">
        <v>11878</v>
      </c>
    </row>
    <row r="688" spans="1:4">
      <c r="A688" s="447">
        <v>39200</v>
      </c>
      <c r="B688" s="448" t="s">
        <v>6869</v>
      </c>
      <c r="C688" s="449" t="s">
        <v>6187</v>
      </c>
      <c r="D688" s="450" t="s">
        <v>11879</v>
      </c>
    </row>
    <row r="689" spans="1:4">
      <c r="A689" s="447">
        <v>39203</v>
      </c>
      <c r="B689" s="448" t="s">
        <v>6870</v>
      </c>
      <c r="C689" s="449" t="s">
        <v>6187</v>
      </c>
      <c r="D689" s="450" t="s">
        <v>11880</v>
      </c>
    </row>
    <row r="690" spans="1:4">
      <c r="A690" s="447">
        <v>39202</v>
      </c>
      <c r="B690" s="448" t="s">
        <v>6871</v>
      </c>
      <c r="C690" s="449" t="s">
        <v>6187</v>
      </c>
      <c r="D690" s="450" t="s">
        <v>11881</v>
      </c>
    </row>
    <row r="691" spans="1:4">
      <c r="A691" s="447">
        <v>39920</v>
      </c>
      <c r="B691" s="448" t="s">
        <v>6867</v>
      </c>
      <c r="C691" s="449" t="s">
        <v>6187</v>
      </c>
      <c r="D691" s="450" t="s">
        <v>11877</v>
      </c>
    </row>
    <row r="692" spans="1:4">
      <c r="A692" s="447">
        <v>39205</v>
      </c>
      <c r="B692" s="448" t="s">
        <v>6872</v>
      </c>
      <c r="C692" s="449" t="s">
        <v>6187</v>
      </c>
      <c r="D692" s="450" t="s">
        <v>11882</v>
      </c>
    </row>
    <row r="693" spans="1:4">
      <c r="A693" s="447">
        <v>39204</v>
      </c>
      <c r="B693" s="448" t="s">
        <v>6873</v>
      </c>
      <c r="C693" s="449" t="s">
        <v>6187</v>
      </c>
      <c r="D693" s="450" t="s">
        <v>11883</v>
      </c>
    </row>
    <row r="694" spans="1:4">
      <c r="A694" s="447">
        <v>39206</v>
      </c>
      <c r="B694" s="448" t="s">
        <v>6874</v>
      </c>
      <c r="C694" s="449" t="s">
        <v>6187</v>
      </c>
      <c r="D694" s="450" t="s">
        <v>11884</v>
      </c>
    </row>
    <row r="695" spans="1:4">
      <c r="A695" s="447">
        <v>797</v>
      </c>
      <c r="B695" s="448" t="s">
        <v>6875</v>
      </c>
      <c r="C695" s="449" t="s">
        <v>6187</v>
      </c>
      <c r="D695" s="450" t="s">
        <v>11885</v>
      </c>
    </row>
    <row r="696" spans="1:4">
      <c r="A696" s="447">
        <v>798</v>
      </c>
      <c r="B696" s="448" t="s">
        <v>6876</v>
      </c>
      <c r="C696" s="449" t="s">
        <v>6187</v>
      </c>
      <c r="D696" s="450" t="s">
        <v>11886</v>
      </c>
    </row>
    <row r="697" spans="1:4">
      <c r="A697" s="447">
        <v>796</v>
      </c>
      <c r="B697" s="448" t="s">
        <v>6877</v>
      </c>
      <c r="C697" s="449" t="s">
        <v>6187</v>
      </c>
      <c r="D697" s="450" t="s">
        <v>11887</v>
      </c>
    </row>
    <row r="698" spans="1:4">
      <c r="A698" s="447">
        <v>799</v>
      </c>
      <c r="B698" s="448" t="s">
        <v>6878</v>
      </c>
      <c r="C698" s="449" t="s">
        <v>6187</v>
      </c>
      <c r="D698" s="450" t="s">
        <v>11888</v>
      </c>
    </row>
    <row r="699" spans="1:4">
      <c r="A699" s="447">
        <v>792</v>
      </c>
      <c r="B699" s="448" t="s">
        <v>6879</v>
      </c>
      <c r="C699" s="449" t="s">
        <v>6187</v>
      </c>
      <c r="D699" s="450" t="s">
        <v>11889</v>
      </c>
    </row>
    <row r="700" spans="1:4">
      <c r="A700" s="447">
        <v>804</v>
      </c>
      <c r="B700" s="448" t="s">
        <v>6880</v>
      </c>
      <c r="C700" s="449" t="s">
        <v>6187</v>
      </c>
      <c r="D700" s="450" t="s">
        <v>11890</v>
      </c>
    </row>
    <row r="701" spans="1:4">
      <c r="A701" s="447">
        <v>793</v>
      </c>
      <c r="B701" s="448" t="s">
        <v>6881</v>
      </c>
      <c r="C701" s="449" t="s">
        <v>6187</v>
      </c>
      <c r="D701" s="450" t="s">
        <v>11891</v>
      </c>
    </row>
    <row r="702" spans="1:4">
      <c r="A702" s="447">
        <v>801</v>
      </c>
      <c r="B702" s="448" t="s">
        <v>6882</v>
      </c>
      <c r="C702" s="449" t="s">
        <v>6187</v>
      </c>
      <c r="D702" s="450" t="s">
        <v>11892</v>
      </c>
    </row>
    <row r="703" spans="1:4">
      <c r="A703" s="447">
        <v>794</v>
      </c>
      <c r="B703" s="448" t="s">
        <v>6883</v>
      </c>
      <c r="C703" s="449" t="s">
        <v>6187</v>
      </c>
      <c r="D703" s="450" t="s">
        <v>11303</v>
      </c>
    </row>
    <row r="704" spans="1:4">
      <c r="A704" s="447">
        <v>802</v>
      </c>
      <c r="B704" s="448" t="s">
        <v>6884</v>
      </c>
      <c r="C704" s="449" t="s">
        <v>6187</v>
      </c>
      <c r="D704" s="450" t="s">
        <v>11893</v>
      </c>
    </row>
    <row r="705" spans="1:4">
      <c r="A705" s="447">
        <v>803</v>
      </c>
      <c r="B705" s="448" t="s">
        <v>6885</v>
      </c>
      <c r="C705" s="449" t="s">
        <v>6187</v>
      </c>
      <c r="D705" s="450" t="s">
        <v>11894</v>
      </c>
    </row>
    <row r="706" spans="1:4">
      <c r="A706" s="447">
        <v>38001</v>
      </c>
      <c r="B706" s="448" t="s">
        <v>6886</v>
      </c>
      <c r="C706" s="449" t="s">
        <v>6187</v>
      </c>
      <c r="D706" s="450" t="s">
        <v>11627</v>
      </c>
    </row>
    <row r="707" spans="1:4">
      <c r="A707" s="447">
        <v>38002</v>
      </c>
      <c r="B707" s="448" t="s">
        <v>6887</v>
      </c>
      <c r="C707" s="449" t="s">
        <v>6187</v>
      </c>
      <c r="D707" s="450" t="s">
        <v>11895</v>
      </c>
    </row>
    <row r="708" spans="1:4">
      <c r="A708" s="447">
        <v>38003</v>
      </c>
      <c r="B708" s="448" t="s">
        <v>6888</v>
      </c>
      <c r="C708" s="449" t="s">
        <v>6187</v>
      </c>
      <c r="D708" s="450" t="s">
        <v>11896</v>
      </c>
    </row>
    <row r="709" spans="1:4">
      <c r="A709" s="447">
        <v>38004</v>
      </c>
      <c r="B709" s="448" t="s">
        <v>6889</v>
      </c>
      <c r="C709" s="449" t="s">
        <v>6187</v>
      </c>
      <c r="D709" s="450" t="s">
        <v>11897</v>
      </c>
    </row>
    <row r="710" spans="1:4">
      <c r="A710" s="447">
        <v>36327</v>
      </c>
      <c r="B710" s="448" t="s">
        <v>6890</v>
      </c>
      <c r="C710" s="449" t="s">
        <v>6187</v>
      </c>
      <c r="D710" s="450" t="s">
        <v>11898</v>
      </c>
    </row>
    <row r="711" spans="1:4">
      <c r="A711" s="447">
        <v>38992</v>
      </c>
      <c r="B711" s="448" t="s">
        <v>6891</v>
      </c>
      <c r="C711" s="449" t="s">
        <v>6187</v>
      </c>
      <c r="D711" s="450" t="s">
        <v>11899</v>
      </c>
    </row>
    <row r="712" spans="1:4">
      <c r="A712" s="447">
        <v>38993</v>
      </c>
      <c r="B712" s="448" t="s">
        <v>6892</v>
      </c>
      <c r="C712" s="449" t="s">
        <v>6187</v>
      </c>
      <c r="D712" s="450" t="s">
        <v>11900</v>
      </c>
    </row>
    <row r="713" spans="1:4">
      <c r="A713" s="447">
        <v>38418</v>
      </c>
      <c r="B713" s="448" t="s">
        <v>6893</v>
      </c>
      <c r="C713" s="449" t="s">
        <v>6187</v>
      </c>
      <c r="D713" s="450" t="s">
        <v>11397</v>
      </c>
    </row>
    <row r="714" spans="1:4">
      <c r="A714" s="447">
        <v>39178</v>
      </c>
      <c r="B714" s="448" t="s">
        <v>6894</v>
      </c>
      <c r="C714" s="449" t="s">
        <v>6187</v>
      </c>
      <c r="D714" s="450" t="s">
        <v>11901</v>
      </c>
    </row>
    <row r="715" spans="1:4">
      <c r="A715" s="447">
        <v>39177</v>
      </c>
      <c r="B715" s="448" t="s">
        <v>6895</v>
      </c>
      <c r="C715" s="449" t="s">
        <v>6187</v>
      </c>
      <c r="D715" s="450" t="s">
        <v>11902</v>
      </c>
    </row>
    <row r="716" spans="1:4">
      <c r="A716" s="447">
        <v>39176</v>
      </c>
      <c r="B716" s="448" t="s">
        <v>6897</v>
      </c>
      <c r="C716" s="449" t="s">
        <v>6187</v>
      </c>
      <c r="D716" s="450" t="s">
        <v>11904</v>
      </c>
    </row>
    <row r="717" spans="1:4">
      <c r="A717" s="447">
        <v>39174</v>
      </c>
      <c r="B717" s="448" t="s">
        <v>6896</v>
      </c>
      <c r="C717" s="449" t="s">
        <v>6187</v>
      </c>
      <c r="D717" s="450" t="s">
        <v>11903</v>
      </c>
    </row>
    <row r="718" spans="1:4">
      <c r="A718" s="447">
        <v>39180</v>
      </c>
      <c r="B718" s="448" t="s">
        <v>6898</v>
      </c>
      <c r="C718" s="449" t="s">
        <v>6187</v>
      </c>
      <c r="D718" s="450" t="s">
        <v>11477</v>
      </c>
    </row>
    <row r="719" spans="1:4">
      <c r="A719" s="447">
        <v>39179</v>
      </c>
      <c r="B719" s="448" t="s">
        <v>6899</v>
      </c>
      <c r="C719" s="449" t="s">
        <v>6187</v>
      </c>
      <c r="D719" s="450" t="s">
        <v>11737</v>
      </c>
    </row>
    <row r="720" spans="1:4">
      <c r="A720" s="447">
        <v>39181</v>
      </c>
      <c r="B720" s="448" t="s">
        <v>6902</v>
      </c>
      <c r="C720" s="449" t="s">
        <v>6187</v>
      </c>
      <c r="D720" s="450" t="s">
        <v>11906</v>
      </c>
    </row>
    <row r="721" spans="1:4">
      <c r="A721" s="447">
        <v>39175</v>
      </c>
      <c r="B721" s="448" t="s">
        <v>6900</v>
      </c>
      <c r="C721" s="449" t="s">
        <v>6187</v>
      </c>
      <c r="D721" s="450" t="s">
        <v>11821</v>
      </c>
    </row>
    <row r="722" spans="1:4">
      <c r="A722" s="447">
        <v>39217</v>
      </c>
      <c r="B722" s="448" t="s">
        <v>6901</v>
      </c>
      <c r="C722" s="449" t="s">
        <v>6187</v>
      </c>
      <c r="D722" s="450" t="s">
        <v>11905</v>
      </c>
    </row>
    <row r="723" spans="1:4">
      <c r="A723" s="447">
        <v>39182</v>
      </c>
      <c r="B723" s="448" t="s">
        <v>6903</v>
      </c>
      <c r="C723" s="449" t="s">
        <v>6187</v>
      </c>
      <c r="D723" s="450" t="s">
        <v>11907</v>
      </c>
    </row>
    <row r="724" spans="1:4" ht="30">
      <c r="A724" s="447">
        <v>12616</v>
      </c>
      <c r="B724" s="448" t="s">
        <v>6904</v>
      </c>
      <c r="C724" s="449" t="s">
        <v>6187</v>
      </c>
      <c r="D724" s="450" t="s">
        <v>11908</v>
      </c>
    </row>
    <row r="725" spans="1:4" ht="45">
      <c r="A725" s="447">
        <v>1049</v>
      </c>
      <c r="B725" s="448" t="s">
        <v>6905</v>
      </c>
      <c r="C725" s="449" t="s">
        <v>6187</v>
      </c>
      <c r="D725" s="450" t="s">
        <v>11909</v>
      </c>
    </row>
    <row r="726" spans="1:4" ht="45">
      <c r="A726" s="447">
        <v>1099</v>
      </c>
      <c r="B726" s="448" t="s">
        <v>6906</v>
      </c>
      <c r="C726" s="449" t="s">
        <v>6187</v>
      </c>
      <c r="D726" s="450" t="s">
        <v>11910</v>
      </c>
    </row>
    <row r="727" spans="1:4" ht="45">
      <c r="A727" s="447">
        <v>1050</v>
      </c>
      <c r="B727" s="448" t="s">
        <v>6908</v>
      </c>
      <c r="C727" s="449" t="s">
        <v>6187</v>
      </c>
      <c r="D727" s="450" t="s">
        <v>11912</v>
      </c>
    </row>
    <row r="728" spans="1:4" ht="45">
      <c r="A728" s="447">
        <v>39678</v>
      </c>
      <c r="B728" s="448" t="s">
        <v>6907</v>
      </c>
      <c r="C728" s="449" t="s">
        <v>6187</v>
      </c>
      <c r="D728" s="450" t="s">
        <v>11911</v>
      </c>
    </row>
    <row r="729" spans="1:4" ht="45">
      <c r="A729" s="447">
        <v>1101</v>
      </c>
      <c r="B729" s="448" t="s">
        <v>6909</v>
      </c>
      <c r="C729" s="449" t="s">
        <v>6187</v>
      </c>
      <c r="D729" s="450" t="s">
        <v>11913</v>
      </c>
    </row>
    <row r="730" spans="1:4" ht="45">
      <c r="A730" s="447">
        <v>1100</v>
      </c>
      <c r="B730" s="448" t="s">
        <v>6910</v>
      </c>
      <c r="C730" s="449" t="s">
        <v>6187</v>
      </c>
      <c r="D730" s="450" t="s">
        <v>11914</v>
      </c>
    </row>
    <row r="731" spans="1:4" ht="45">
      <c r="A731" s="447">
        <v>39679</v>
      </c>
      <c r="B731" s="448" t="s">
        <v>6911</v>
      </c>
      <c r="C731" s="449" t="s">
        <v>6187</v>
      </c>
      <c r="D731" s="450" t="s">
        <v>11915</v>
      </c>
    </row>
    <row r="732" spans="1:4" ht="45">
      <c r="A732" s="447">
        <v>1102</v>
      </c>
      <c r="B732" s="448" t="s">
        <v>6913</v>
      </c>
      <c r="C732" s="449" t="s">
        <v>6187</v>
      </c>
      <c r="D732" s="450" t="s">
        <v>11917</v>
      </c>
    </row>
    <row r="733" spans="1:4" ht="45">
      <c r="A733" s="447">
        <v>1098</v>
      </c>
      <c r="B733" s="448" t="s">
        <v>6912</v>
      </c>
      <c r="C733" s="449" t="s">
        <v>6187</v>
      </c>
      <c r="D733" s="450" t="s">
        <v>11916</v>
      </c>
    </row>
    <row r="734" spans="1:4" ht="45">
      <c r="A734" s="447">
        <v>1051</v>
      </c>
      <c r="B734" s="448" t="s">
        <v>6914</v>
      </c>
      <c r="C734" s="449" t="s">
        <v>6187</v>
      </c>
      <c r="D734" s="450" t="s">
        <v>11918</v>
      </c>
    </row>
    <row r="735" spans="1:4">
      <c r="A735" s="447">
        <v>37399</v>
      </c>
      <c r="B735" s="448" t="s">
        <v>6915</v>
      </c>
      <c r="C735" s="449" t="s">
        <v>6187</v>
      </c>
      <c r="D735" s="450" t="s">
        <v>11919</v>
      </c>
    </row>
    <row r="736" spans="1:4" ht="30">
      <c r="A736" s="447">
        <v>42655</v>
      </c>
      <c r="B736" s="448" t="s">
        <v>6916</v>
      </c>
      <c r="C736" s="449" t="s">
        <v>6233</v>
      </c>
      <c r="D736" s="450" t="s">
        <v>11920</v>
      </c>
    </row>
    <row r="737" spans="1:4">
      <c r="A737" s="447">
        <v>25004</v>
      </c>
      <c r="B737" s="448" t="s">
        <v>6917</v>
      </c>
      <c r="C737" s="449" t="s">
        <v>6233</v>
      </c>
      <c r="D737" s="450" t="s">
        <v>11652</v>
      </c>
    </row>
    <row r="738" spans="1:4">
      <c r="A738" s="447">
        <v>25002</v>
      </c>
      <c r="B738" s="448" t="s">
        <v>6918</v>
      </c>
      <c r="C738" s="449" t="s">
        <v>6233</v>
      </c>
      <c r="D738" s="450" t="s">
        <v>11921</v>
      </c>
    </row>
    <row r="739" spans="1:4">
      <c r="A739" s="447">
        <v>37409</v>
      </c>
      <c r="B739" s="448" t="s">
        <v>6919</v>
      </c>
      <c r="C739" s="449" t="s">
        <v>6233</v>
      </c>
      <c r="D739" s="450" t="s">
        <v>11922</v>
      </c>
    </row>
    <row r="740" spans="1:4">
      <c r="A740" s="447">
        <v>841</v>
      </c>
      <c r="B740" s="448" t="s">
        <v>6920</v>
      </c>
      <c r="C740" s="449" t="s">
        <v>6233</v>
      </c>
      <c r="D740" s="450" t="s">
        <v>11923</v>
      </c>
    </row>
    <row r="741" spans="1:4">
      <c r="A741" s="447">
        <v>25005</v>
      </c>
      <c r="B741" s="448" t="s">
        <v>6921</v>
      </c>
      <c r="C741" s="449" t="s">
        <v>6233</v>
      </c>
      <c r="D741" s="450" t="s">
        <v>11924</v>
      </c>
    </row>
    <row r="742" spans="1:4">
      <c r="A742" s="447">
        <v>25003</v>
      </c>
      <c r="B742" s="448" t="s">
        <v>6922</v>
      </c>
      <c r="C742" s="449" t="s">
        <v>6233</v>
      </c>
      <c r="D742" s="450" t="s">
        <v>11361</v>
      </c>
    </row>
    <row r="743" spans="1:4">
      <c r="A743" s="447">
        <v>37410</v>
      </c>
      <c r="B743" s="448" t="s">
        <v>6923</v>
      </c>
      <c r="C743" s="449" t="s">
        <v>6233</v>
      </c>
      <c r="D743" s="450" t="s">
        <v>11924</v>
      </c>
    </row>
    <row r="744" spans="1:4">
      <c r="A744" s="447">
        <v>842</v>
      </c>
      <c r="B744" s="448" t="s">
        <v>6924</v>
      </c>
      <c r="C744" s="449" t="s">
        <v>6233</v>
      </c>
      <c r="D744" s="450" t="s">
        <v>11925</v>
      </c>
    </row>
    <row r="745" spans="1:4">
      <c r="A745" s="447">
        <v>862</v>
      </c>
      <c r="B745" s="448" t="s">
        <v>6925</v>
      </c>
      <c r="C745" s="449" t="s">
        <v>6188</v>
      </c>
      <c r="D745" s="450" t="s">
        <v>11926</v>
      </c>
    </row>
    <row r="746" spans="1:4">
      <c r="A746" s="447">
        <v>866</v>
      </c>
      <c r="B746" s="448" t="s">
        <v>6926</v>
      </c>
      <c r="C746" s="449" t="s">
        <v>6188</v>
      </c>
      <c r="D746" s="450" t="s">
        <v>11927</v>
      </c>
    </row>
    <row r="747" spans="1:4">
      <c r="A747" s="447">
        <v>892</v>
      </c>
      <c r="B747" s="448" t="s">
        <v>6927</v>
      </c>
      <c r="C747" s="449" t="s">
        <v>6188</v>
      </c>
      <c r="D747" s="450" t="s">
        <v>11928</v>
      </c>
    </row>
    <row r="748" spans="1:4">
      <c r="A748" s="447">
        <v>857</v>
      </c>
      <c r="B748" s="448" t="s">
        <v>6928</v>
      </c>
      <c r="C748" s="449" t="s">
        <v>6188</v>
      </c>
      <c r="D748" s="450" t="s">
        <v>11929</v>
      </c>
    </row>
    <row r="749" spans="1:4">
      <c r="A749" s="447">
        <v>37404</v>
      </c>
      <c r="B749" s="448" t="s">
        <v>6929</v>
      </c>
      <c r="C749" s="449" t="s">
        <v>6188</v>
      </c>
      <c r="D749" s="450" t="s">
        <v>11930</v>
      </c>
    </row>
    <row r="750" spans="1:4">
      <c r="A750" s="447">
        <v>868</v>
      </c>
      <c r="B750" s="448" t="s">
        <v>6930</v>
      </c>
      <c r="C750" s="449" t="s">
        <v>6188</v>
      </c>
      <c r="D750" s="450" t="s">
        <v>11931</v>
      </c>
    </row>
    <row r="751" spans="1:4">
      <c r="A751" s="447">
        <v>870</v>
      </c>
      <c r="B751" s="448" t="s">
        <v>6931</v>
      </c>
      <c r="C751" s="449" t="s">
        <v>6188</v>
      </c>
      <c r="D751" s="450" t="s">
        <v>11932</v>
      </c>
    </row>
    <row r="752" spans="1:4">
      <c r="A752" s="447">
        <v>863</v>
      </c>
      <c r="B752" s="448" t="s">
        <v>6932</v>
      </c>
      <c r="C752" s="449" t="s">
        <v>6188</v>
      </c>
      <c r="D752" s="450" t="s">
        <v>11933</v>
      </c>
    </row>
    <row r="753" spans="1:4">
      <c r="A753" s="447">
        <v>867</v>
      </c>
      <c r="B753" s="448" t="s">
        <v>6933</v>
      </c>
      <c r="C753" s="449" t="s">
        <v>6188</v>
      </c>
      <c r="D753" s="450" t="s">
        <v>11934</v>
      </c>
    </row>
    <row r="754" spans="1:4">
      <c r="A754" s="447">
        <v>891</v>
      </c>
      <c r="B754" s="448" t="s">
        <v>6934</v>
      </c>
      <c r="C754" s="449" t="s">
        <v>6188</v>
      </c>
      <c r="D754" s="450" t="s">
        <v>11935</v>
      </c>
    </row>
    <row r="755" spans="1:4">
      <c r="A755" s="447">
        <v>864</v>
      </c>
      <c r="B755" s="448" t="s">
        <v>6935</v>
      </c>
      <c r="C755" s="449" t="s">
        <v>6188</v>
      </c>
      <c r="D755" s="450" t="s">
        <v>11936</v>
      </c>
    </row>
    <row r="756" spans="1:4">
      <c r="A756" s="447">
        <v>865</v>
      </c>
      <c r="B756" s="448" t="s">
        <v>6936</v>
      </c>
      <c r="C756" s="449" t="s">
        <v>6188</v>
      </c>
      <c r="D756" s="450" t="s">
        <v>11937</v>
      </c>
    </row>
    <row r="757" spans="1:4" ht="30">
      <c r="A757" s="447">
        <v>1006</v>
      </c>
      <c r="B757" s="448" t="s">
        <v>6937</v>
      </c>
      <c r="C757" s="449" t="s">
        <v>6188</v>
      </c>
      <c r="D757" s="450" t="s">
        <v>11938</v>
      </c>
    </row>
    <row r="758" spans="1:4">
      <c r="A758" s="447">
        <v>948</v>
      </c>
      <c r="B758" s="448" t="s">
        <v>6938</v>
      </c>
      <c r="C758" s="449" t="s">
        <v>6188</v>
      </c>
      <c r="D758" s="450" t="s">
        <v>11939</v>
      </c>
    </row>
    <row r="759" spans="1:4">
      <c r="A759" s="447">
        <v>947</v>
      </c>
      <c r="B759" s="448" t="s">
        <v>6939</v>
      </c>
      <c r="C759" s="449" t="s">
        <v>6188</v>
      </c>
      <c r="D759" s="450" t="s">
        <v>11940</v>
      </c>
    </row>
    <row r="760" spans="1:4">
      <c r="A760" s="447">
        <v>911</v>
      </c>
      <c r="B760" s="448" t="s">
        <v>6940</v>
      </c>
      <c r="C760" s="449" t="s">
        <v>6188</v>
      </c>
      <c r="D760" s="450" t="s">
        <v>11941</v>
      </c>
    </row>
    <row r="761" spans="1:4">
      <c r="A761" s="447">
        <v>925</v>
      </c>
      <c r="B761" s="448" t="s">
        <v>6941</v>
      </c>
      <c r="C761" s="449" t="s">
        <v>6188</v>
      </c>
      <c r="D761" s="450" t="s">
        <v>11942</v>
      </c>
    </row>
    <row r="762" spans="1:4">
      <c r="A762" s="447">
        <v>954</v>
      </c>
      <c r="B762" s="448" t="s">
        <v>6942</v>
      </c>
      <c r="C762" s="449" t="s">
        <v>6188</v>
      </c>
      <c r="D762" s="450" t="s">
        <v>11943</v>
      </c>
    </row>
    <row r="763" spans="1:4">
      <c r="A763" s="447">
        <v>901</v>
      </c>
      <c r="B763" s="448" t="s">
        <v>6943</v>
      </c>
      <c r="C763" s="449" t="s">
        <v>6188</v>
      </c>
      <c r="D763" s="450" t="s">
        <v>11944</v>
      </c>
    </row>
    <row r="764" spans="1:4">
      <c r="A764" s="447">
        <v>926</v>
      </c>
      <c r="B764" s="448" t="s">
        <v>6944</v>
      </c>
      <c r="C764" s="449" t="s">
        <v>6188</v>
      </c>
      <c r="D764" s="450" t="s">
        <v>11945</v>
      </c>
    </row>
    <row r="765" spans="1:4">
      <c r="A765" s="447">
        <v>912</v>
      </c>
      <c r="B765" s="448" t="s">
        <v>6945</v>
      </c>
      <c r="C765" s="449" t="s">
        <v>6188</v>
      </c>
      <c r="D765" s="450" t="s">
        <v>11946</v>
      </c>
    </row>
    <row r="766" spans="1:4">
      <c r="A766" s="447">
        <v>955</v>
      </c>
      <c r="B766" s="448" t="s">
        <v>6946</v>
      </c>
      <c r="C766" s="449" t="s">
        <v>6188</v>
      </c>
      <c r="D766" s="450" t="s">
        <v>11947</v>
      </c>
    </row>
    <row r="767" spans="1:4">
      <c r="A767" s="447">
        <v>946</v>
      </c>
      <c r="B767" s="448" t="s">
        <v>6947</v>
      </c>
      <c r="C767" s="449" t="s">
        <v>6188</v>
      </c>
      <c r="D767" s="450" t="s">
        <v>11948</v>
      </c>
    </row>
    <row r="768" spans="1:4">
      <c r="A768" s="447">
        <v>953</v>
      </c>
      <c r="B768" s="448" t="s">
        <v>6948</v>
      </c>
      <c r="C768" s="449" t="s">
        <v>6188</v>
      </c>
      <c r="D768" s="450" t="s">
        <v>11949</v>
      </c>
    </row>
    <row r="769" spans="1:4">
      <c r="A769" s="447">
        <v>902</v>
      </c>
      <c r="B769" s="448" t="s">
        <v>6949</v>
      </c>
      <c r="C769" s="449" t="s">
        <v>6188</v>
      </c>
      <c r="D769" s="450" t="s">
        <v>11950</v>
      </c>
    </row>
    <row r="770" spans="1:4">
      <c r="A770" s="447">
        <v>927</v>
      </c>
      <c r="B770" s="448" t="s">
        <v>6950</v>
      </c>
      <c r="C770" s="449" t="s">
        <v>6188</v>
      </c>
      <c r="D770" s="450" t="s">
        <v>11951</v>
      </c>
    </row>
    <row r="771" spans="1:4">
      <c r="A771" s="447">
        <v>913</v>
      </c>
      <c r="B771" s="448" t="s">
        <v>6951</v>
      </c>
      <c r="C771" s="449" t="s">
        <v>6188</v>
      </c>
      <c r="D771" s="450" t="s">
        <v>11952</v>
      </c>
    </row>
    <row r="772" spans="1:4">
      <c r="A772" s="447">
        <v>903</v>
      </c>
      <c r="B772" s="448" t="s">
        <v>6952</v>
      </c>
      <c r="C772" s="449" t="s">
        <v>6188</v>
      </c>
      <c r="D772" s="450" t="s">
        <v>11953</v>
      </c>
    </row>
    <row r="773" spans="1:4">
      <c r="A773" s="447">
        <v>945</v>
      </c>
      <c r="B773" s="448" t="s">
        <v>6953</v>
      </c>
      <c r="C773" s="449" t="s">
        <v>6188</v>
      </c>
      <c r="D773" s="450" t="s">
        <v>11954</v>
      </c>
    </row>
    <row r="774" spans="1:4">
      <c r="A774" s="447">
        <v>914</v>
      </c>
      <c r="B774" s="448" t="s">
        <v>6954</v>
      </c>
      <c r="C774" s="449" t="s">
        <v>6188</v>
      </c>
      <c r="D774" s="450" t="s">
        <v>11955</v>
      </c>
    </row>
    <row r="775" spans="1:4" ht="30">
      <c r="A775" s="447">
        <v>39251</v>
      </c>
      <c r="B775" s="448" t="s">
        <v>6973</v>
      </c>
      <c r="C775" s="449" t="s">
        <v>6188</v>
      </c>
      <c r="D775" s="450" t="s">
        <v>11312</v>
      </c>
    </row>
    <row r="776" spans="1:4" ht="30">
      <c r="A776" s="447">
        <v>1011</v>
      </c>
      <c r="B776" s="448" t="s">
        <v>6974</v>
      </c>
      <c r="C776" s="449" t="s">
        <v>6188</v>
      </c>
      <c r="D776" s="450" t="s">
        <v>11971</v>
      </c>
    </row>
    <row r="777" spans="1:4" ht="30">
      <c r="A777" s="447">
        <v>39252</v>
      </c>
      <c r="B777" s="448" t="s">
        <v>6975</v>
      </c>
      <c r="C777" s="449" t="s">
        <v>6188</v>
      </c>
      <c r="D777" s="450" t="s">
        <v>11307</v>
      </c>
    </row>
    <row r="778" spans="1:4" ht="30">
      <c r="A778" s="447">
        <v>1013</v>
      </c>
      <c r="B778" s="448" t="s">
        <v>6976</v>
      </c>
      <c r="C778" s="449" t="s">
        <v>6188</v>
      </c>
      <c r="D778" s="450" t="s">
        <v>11357</v>
      </c>
    </row>
    <row r="779" spans="1:4" ht="30">
      <c r="A779" s="447">
        <v>980</v>
      </c>
      <c r="B779" s="448" t="s">
        <v>6977</v>
      </c>
      <c r="C779" s="449" t="s">
        <v>6188</v>
      </c>
      <c r="D779" s="450" t="s">
        <v>11972</v>
      </c>
    </row>
    <row r="780" spans="1:4" ht="30">
      <c r="A780" s="447">
        <v>39237</v>
      </c>
      <c r="B780" s="448" t="s">
        <v>6978</v>
      </c>
      <c r="C780" s="449" t="s">
        <v>6188</v>
      </c>
      <c r="D780" s="450" t="s">
        <v>11973</v>
      </c>
    </row>
    <row r="781" spans="1:4" ht="30">
      <c r="A781" s="447">
        <v>39238</v>
      </c>
      <c r="B781" s="448" t="s">
        <v>6979</v>
      </c>
      <c r="C781" s="449" t="s">
        <v>6188</v>
      </c>
      <c r="D781" s="450" t="s">
        <v>11974</v>
      </c>
    </row>
    <row r="782" spans="1:4" ht="30">
      <c r="A782" s="447">
        <v>979</v>
      </c>
      <c r="B782" s="448" t="s">
        <v>6980</v>
      </c>
      <c r="C782" s="449" t="s">
        <v>6188</v>
      </c>
      <c r="D782" s="450" t="s">
        <v>11975</v>
      </c>
    </row>
    <row r="783" spans="1:4" ht="30">
      <c r="A783" s="447">
        <v>39239</v>
      </c>
      <c r="B783" s="448" t="s">
        <v>6981</v>
      </c>
      <c r="C783" s="449" t="s">
        <v>6188</v>
      </c>
      <c r="D783" s="450" t="s">
        <v>11976</v>
      </c>
    </row>
    <row r="784" spans="1:4" ht="30">
      <c r="A784" s="447">
        <v>1014</v>
      </c>
      <c r="B784" s="448" t="s">
        <v>6982</v>
      </c>
      <c r="C784" s="449" t="s">
        <v>6188</v>
      </c>
      <c r="D784" s="450" t="s">
        <v>11977</v>
      </c>
    </row>
    <row r="785" spans="1:4" ht="30">
      <c r="A785" s="447">
        <v>39240</v>
      </c>
      <c r="B785" s="448" t="s">
        <v>6983</v>
      </c>
      <c r="C785" s="449" t="s">
        <v>6188</v>
      </c>
      <c r="D785" s="450" t="s">
        <v>11978</v>
      </c>
    </row>
    <row r="786" spans="1:4" ht="30">
      <c r="A786" s="447">
        <v>39232</v>
      </c>
      <c r="B786" s="448" t="s">
        <v>6984</v>
      </c>
      <c r="C786" s="449" t="s">
        <v>6188</v>
      </c>
      <c r="D786" s="450" t="s">
        <v>11979</v>
      </c>
    </row>
    <row r="787" spans="1:4" ht="30">
      <c r="A787" s="447">
        <v>39233</v>
      </c>
      <c r="B787" s="448" t="s">
        <v>6985</v>
      </c>
      <c r="C787" s="449" t="s">
        <v>6188</v>
      </c>
      <c r="D787" s="450" t="s">
        <v>11980</v>
      </c>
    </row>
    <row r="788" spans="1:4" ht="30">
      <c r="A788" s="447">
        <v>981</v>
      </c>
      <c r="B788" s="448" t="s">
        <v>6986</v>
      </c>
      <c r="C788" s="449" t="s">
        <v>6188</v>
      </c>
      <c r="D788" s="450" t="s">
        <v>11981</v>
      </c>
    </row>
    <row r="789" spans="1:4" ht="30">
      <c r="A789" s="447">
        <v>39234</v>
      </c>
      <c r="B789" s="448" t="s">
        <v>6987</v>
      </c>
      <c r="C789" s="449" t="s">
        <v>6188</v>
      </c>
      <c r="D789" s="450" t="s">
        <v>11982</v>
      </c>
    </row>
    <row r="790" spans="1:4" ht="30">
      <c r="A790" s="447">
        <v>982</v>
      </c>
      <c r="B790" s="448" t="s">
        <v>6988</v>
      </c>
      <c r="C790" s="449" t="s">
        <v>6188</v>
      </c>
      <c r="D790" s="450" t="s">
        <v>11983</v>
      </c>
    </row>
    <row r="791" spans="1:4" ht="30">
      <c r="A791" s="447">
        <v>39235</v>
      </c>
      <c r="B791" s="448" t="s">
        <v>6989</v>
      </c>
      <c r="C791" s="449" t="s">
        <v>6188</v>
      </c>
      <c r="D791" s="450" t="s">
        <v>11984</v>
      </c>
    </row>
    <row r="792" spans="1:4" ht="30">
      <c r="A792" s="447">
        <v>39236</v>
      </c>
      <c r="B792" s="448" t="s">
        <v>6990</v>
      </c>
      <c r="C792" s="449" t="s">
        <v>6188</v>
      </c>
      <c r="D792" s="450" t="s">
        <v>11985</v>
      </c>
    </row>
    <row r="793" spans="1:4" ht="30">
      <c r="A793" s="447">
        <v>993</v>
      </c>
      <c r="B793" s="448" t="s">
        <v>6955</v>
      </c>
      <c r="C793" s="449" t="s">
        <v>6188</v>
      </c>
      <c r="D793" s="450" t="s">
        <v>11310</v>
      </c>
    </row>
    <row r="794" spans="1:4" ht="30">
      <c r="A794" s="447">
        <v>1020</v>
      </c>
      <c r="B794" s="448" t="s">
        <v>6956</v>
      </c>
      <c r="C794" s="449" t="s">
        <v>6188</v>
      </c>
      <c r="D794" s="450" t="s">
        <v>11956</v>
      </c>
    </row>
    <row r="795" spans="1:4" ht="30">
      <c r="A795" s="447">
        <v>1017</v>
      </c>
      <c r="B795" s="448" t="s">
        <v>6957</v>
      </c>
      <c r="C795" s="449" t="s">
        <v>6188</v>
      </c>
      <c r="D795" s="450" t="s">
        <v>11957</v>
      </c>
    </row>
    <row r="796" spans="1:4" ht="30">
      <c r="A796" s="447">
        <v>999</v>
      </c>
      <c r="B796" s="448" t="s">
        <v>6958</v>
      </c>
      <c r="C796" s="449" t="s">
        <v>6188</v>
      </c>
      <c r="D796" s="450" t="s">
        <v>11958</v>
      </c>
    </row>
    <row r="797" spans="1:4" ht="30">
      <c r="A797" s="447">
        <v>995</v>
      </c>
      <c r="B797" s="448" t="s">
        <v>6959</v>
      </c>
      <c r="C797" s="449" t="s">
        <v>6188</v>
      </c>
      <c r="D797" s="450" t="s">
        <v>11959</v>
      </c>
    </row>
    <row r="798" spans="1:4" ht="30">
      <c r="A798" s="447">
        <v>1000</v>
      </c>
      <c r="B798" s="448" t="s">
        <v>6960</v>
      </c>
      <c r="C798" s="449" t="s">
        <v>6188</v>
      </c>
      <c r="D798" s="450" t="s">
        <v>11960</v>
      </c>
    </row>
    <row r="799" spans="1:4" ht="30">
      <c r="A799" s="447">
        <v>1022</v>
      </c>
      <c r="B799" s="448" t="s">
        <v>6961</v>
      </c>
      <c r="C799" s="449" t="s">
        <v>6188</v>
      </c>
      <c r="D799" s="450" t="s">
        <v>11961</v>
      </c>
    </row>
    <row r="800" spans="1:4" ht="30">
      <c r="A800" s="447">
        <v>1015</v>
      </c>
      <c r="B800" s="448" t="s">
        <v>6962</v>
      </c>
      <c r="C800" s="449" t="s">
        <v>6188</v>
      </c>
      <c r="D800" s="450" t="s">
        <v>11962</v>
      </c>
    </row>
    <row r="801" spans="1:4" ht="30">
      <c r="A801" s="447">
        <v>996</v>
      </c>
      <c r="B801" s="448" t="s">
        <v>6963</v>
      </c>
      <c r="C801" s="449" t="s">
        <v>6188</v>
      </c>
      <c r="D801" s="450" t="s">
        <v>11963</v>
      </c>
    </row>
    <row r="802" spans="1:4" ht="30">
      <c r="A802" s="447">
        <v>1001</v>
      </c>
      <c r="B802" s="448" t="s">
        <v>6964</v>
      </c>
      <c r="C802" s="449" t="s">
        <v>6188</v>
      </c>
      <c r="D802" s="450" t="s">
        <v>11964</v>
      </c>
    </row>
    <row r="803" spans="1:4" ht="30">
      <c r="A803" s="447">
        <v>1019</v>
      </c>
      <c r="B803" s="448" t="s">
        <v>6965</v>
      </c>
      <c r="C803" s="449" t="s">
        <v>6188</v>
      </c>
      <c r="D803" s="450" t="s">
        <v>11965</v>
      </c>
    </row>
    <row r="804" spans="1:4" ht="30">
      <c r="A804" s="447">
        <v>1021</v>
      </c>
      <c r="B804" s="448" t="s">
        <v>6966</v>
      </c>
      <c r="C804" s="449" t="s">
        <v>6188</v>
      </c>
      <c r="D804" s="450" t="s">
        <v>11704</v>
      </c>
    </row>
    <row r="805" spans="1:4" ht="30">
      <c r="A805" s="447">
        <v>39249</v>
      </c>
      <c r="B805" s="448" t="s">
        <v>6967</v>
      </c>
      <c r="C805" s="449" t="s">
        <v>6188</v>
      </c>
      <c r="D805" s="450" t="s">
        <v>11966</v>
      </c>
    </row>
    <row r="806" spans="1:4" ht="30">
      <c r="A806" s="447">
        <v>1018</v>
      </c>
      <c r="B806" s="448" t="s">
        <v>6968</v>
      </c>
      <c r="C806" s="449" t="s">
        <v>6188</v>
      </c>
      <c r="D806" s="450" t="s">
        <v>11967</v>
      </c>
    </row>
    <row r="807" spans="1:4" ht="30">
      <c r="A807" s="447">
        <v>39250</v>
      </c>
      <c r="B807" s="448" t="s">
        <v>6969</v>
      </c>
      <c r="C807" s="449" t="s">
        <v>6188</v>
      </c>
      <c r="D807" s="450" t="s">
        <v>11968</v>
      </c>
    </row>
    <row r="808" spans="1:4" ht="30">
      <c r="A808" s="447">
        <v>994</v>
      </c>
      <c r="B808" s="448" t="s">
        <v>6970</v>
      </c>
      <c r="C808" s="449" t="s">
        <v>6188</v>
      </c>
      <c r="D808" s="450" t="s">
        <v>11355</v>
      </c>
    </row>
    <row r="809" spans="1:4" ht="30">
      <c r="A809" s="447">
        <v>977</v>
      </c>
      <c r="B809" s="448" t="s">
        <v>6971</v>
      </c>
      <c r="C809" s="449" t="s">
        <v>6188</v>
      </c>
      <c r="D809" s="450" t="s">
        <v>11969</v>
      </c>
    </row>
    <row r="810" spans="1:4" ht="30">
      <c r="A810" s="447">
        <v>998</v>
      </c>
      <c r="B810" s="448" t="s">
        <v>6972</v>
      </c>
      <c r="C810" s="449" t="s">
        <v>6188</v>
      </c>
      <c r="D810" s="450" t="s">
        <v>11970</v>
      </c>
    </row>
    <row r="811" spans="1:4" ht="45">
      <c r="A811" s="447">
        <v>876</v>
      </c>
      <c r="B811" s="448" t="s">
        <v>6991</v>
      </c>
      <c r="C811" s="449" t="s">
        <v>6188</v>
      </c>
      <c r="D811" s="450" t="s">
        <v>11986</v>
      </c>
    </row>
    <row r="812" spans="1:4" ht="45">
      <c r="A812" s="447">
        <v>877</v>
      </c>
      <c r="B812" s="448" t="s">
        <v>6992</v>
      </c>
      <c r="C812" s="449" t="s">
        <v>6188</v>
      </c>
      <c r="D812" s="450" t="s">
        <v>11987</v>
      </c>
    </row>
    <row r="813" spans="1:4" ht="45">
      <c r="A813" s="447">
        <v>882</v>
      </c>
      <c r="B813" s="448" t="s">
        <v>6993</v>
      </c>
      <c r="C813" s="449" t="s">
        <v>6188</v>
      </c>
      <c r="D813" s="450" t="s">
        <v>11988</v>
      </c>
    </row>
    <row r="814" spans="1:4" ht="45">
      <c r="A814" s="447">
        <v>878</v>
      </c>
      <c r="B814" s="448" t="s">
        <v>6994</v>
      </c>
      <c r="C814" s="449" t="s">
        <v>6188</v>
      </c>
      <c r="D814" s="450" t="s">
        <v>11989</v>
      </c>
    </row>
    <row r="815" spans="1:4" ht="45">
      <c r="A815" s="447">
        <v>879</v>
      </c>
      <c r="B815" s="448" t="s">
        <v>6995</v>
      </c>
      <c r="C815" s="449" t="s">
        <v>6188</v>
      </c>
      <c r="D815" s="450" t="s">
        <v>11990</v>
      </c>
    </row>
    <row r="816" spans="1:4" ht="45">
      <c r="A816" s="447">
        <v>880</v>
      </c>
      <c r="B816" s="448" t="s">
        <v>6996</v>
      </c>
      <c r="C816" s="449" t="s">
        <v>6188</v>
      </c>
      <c r="D816" s="450" t="s">
        <v>11991</v>
      </c>
    </row>
    <row r="817" spans="1:4" ht="45">
      <c r="A817" s="447">
        <v>873</v>
      </c>
      <c r="B817" s="448" t="s">
        <v>6997</v>
      </c>
      <c r="C817" s="449" t="s">
        <v>6188</v>
      </c>
      <c r="D817" s="450" t="s">
        <v>11992</v>
      </c>
    </row>
    <row r="818" spans="1:4" ht="45">
      <c r="A818" s="447">
        <v>881</v>
      </c>
      <c r="B818" s="448" t="s">
        <v>6998</v>
      </c>
      <c r="C818" s="449" t="s">
        <v>6188</v>
      </c>
      <c r="D818" s="450" t="s">
        <v>11993</v>
      </c>
    </row>
    <row r="819" spans="1:4" ht="45">
      <c r="A819" s="447">
        <v>874</v>
      </c>
      <c r="B819" s="448" t="s">
        <v>6999</v>
      </c>
      <c r="C819" s="449" t="s">
        <v>6188</v>
      </c>
      <c r="D819" s="450" t="s">
        <v>11994</v>
      </c>
    </row>
    <row r="820" spans="1:4" ht="45">
      <c r="A820" s="447">
        <v>875</v>
      </c>
      <c r="B820" s="448" t="s">
        <v>7000</v>
      </c>
      <c r="C820" s="449" t="s">
        <v>6188</v>
      </c>
      <c r="D820" s="450" t="s">
        <v>11995</v>
      </c>
    </row>
    <row r="821" spans="1:4" ht="30">
      <c r="A821" s="447">
        <v>983</v>
      </c>
      <c r="B821" s="448" t="s">
        <v>7001</v>
      </c>
      <c r="C821" s="449" t="s">
        <v>6188</v>
      </c>
      <c r="D821" s="450" t="s">
        <v>11996</v>
      </c>
    </row>
    <row r="822" spans="1:4" ht="30">
      <c r="A822" s="447">
        <v>985</v>
      </c>
      <c r="B822" s="448" t="s">
        <v>7002</v>
      </c>
      <c r="C822" s="449" t="s">
        <v>6188</v>
      </c>
      <c r="D822" s="450" t="s">
        <v>11997</v>
      </c>
    </row>
    <row r="823" spans="1:4" ht="30">
      <c r="A823" s="447">
        <v>990</v>
      </c>
      <c r="B823" s="448" t="s">
        <v>7003</v>
      </c>
      <c r="C823" s="449" t="s">
        <v>6188</v>
      </c>
      <c r="D823" s="450" t="s">
        <v>11998</v>
      </c>
    </row>
    <row r="824" spans="1:4" ht="30">
      <c r="A824" s="447">
        <v>39241</v>
      </c>
      <c r="B824" s="448" t="s">
        <v>7004</v>
      </c>
      <c r="C824" s="449" t="s">
        <v>6188</v>
      </c>
      <c r="D824" s="450" t="s">
        <v>11352</v>
      </c>
    </row>
    <row r="825" spans="1:4" ht="30">
      <c r="A825" s="447">
        <v>1005</v>
      </c>
      <c r="B825" s="448" t="s">
        <v>7005</v>
      </c>
      <c r="C825" s="449" t="s">
        <v>6188</v>
      </c>
      <c r="D825" s="450" t="s">
        <v>11999</v>
      </c>
    </row>
    <row r="826" spans="1:4" ht="30">
      <c r="A826" s="447">
        <v>984</v>
      </c>
      <c r="B826" s="448" t="s">
        <v>7006</v>
      </c>
      <c r="C826" s="449" t="s">
        <v>6188</v>
      </c>
      <c r="D826" s="450" t="s">
        <v>12000</v>
      </c>
    </row>
    <row r="827" spans="1:4" ht="30">
      <c r="A827" s="447">
        <v>991</v>
      </c>
      <c r="B827" s="448" t="s">
        <v>7007</v>
      </c>
      <c r="C827" s="449" t="s">
        <v>6188</v>
      </c>
      <c r="D827" s="450" t="s">
        <v>12001</v>
      </c>
    </row>
    <row r="828" spans="1:4" ht="30">
      <c r="A828" s="447">
        <v>986</v>
      </c>
      <c r="B828" s="448" t="s">
        <v>7008</v>
      </c>
      <c r="C828" s="449" t="s">
        <v>6188</v>
      </c>
      <c r="D828" s="450" t="s">
        <v>12002</v>
      </c>
    </row>
    <row r="829" spans="1:4" ht="30">
      <c r="A829" s="447">
        <v>1024</v>
      </c>
      <c r="B829" s="448" t="s">
        <v>7009</v>
      </c>
      <c r="C829" s="449" t="s">
        <v>6188</v>
      </c>
      <c r="D829" s="450" t="s">
        <v>12003</v>
      </c>
    </row>
    <row r="830" spans="1:4" ht="30">
      <c r="A830" s="447">
        <v>987</v>
      </c>
      <c r="B830" s="448" t="s">
        <v>7010</v>
      </c>
      <c r="C830" s="449" t="s">
        <v>6188</v>
      </c>
      <c r="D830" s="450" t="s">
        <v>12004</v>
      </c>
    </row>
    <row r="831" spans="1:4" ht="30">
      <c r="A831" s="447">
        <v>1003</v>
      </c>
      <c r="B831" s="448" t="s">
        <v>7011</v>
      </c>
      <c r="C831" s="449" t="s">
        <v>6188</v>
      </c>
      <c r="D831" s="450" t="s">
        <v>11856</v>
      </c>
    </row>
    <row r="832" spans="1:4" ht="30">
      <c r="A832" s="447">
        <v>992</v>
      </c>
      <c r="B832" s="448" t="s">
        <v>7012</v>
      </c>
      <c r="C832" s="449" t="s">
        <v>6188</v>
      </c>
      <c r="D832" s="450" t="s">
        <v>12005</v>
      </c>
    </row>
    <row r="833" spans="1:4" ht="30">
      <c r="A833" s="447">
        <v>1007</v>
      </c>
      <c r="B833" s="448" t="s">
        <v>7013</v>
      </c>
      <c r="C833" s="449" t="s">
        <v>6188</v>
      </c>
      <c r="D833" s="450" t="s">
        <v>12006</v>
      </c>
    </row>
    <row r="834" spans="1:4" ht="30">
      <c r="A834" s="447">
        <v>39242</v>
      </c>
      <c r="B834" s="448" t="s">
        <v>7014</v>
      </c>
      <c r="C834" s="449" t="s">
        <v>6188</v>
      </c>
      <c r="D834" s="450" t="s">
        <v>12007</v>
      </c>
    </row>
    <row r="835" spans="1:4" ht="30">
      <c r="A835" s="447">
        <v>1008</v>
      </c>
      <c r="B835" s="448" t="s">
        <v>7015</v>
      </c>
      <c r="C835" s="449" t="s">
        <v>6188</v>
      </c>
      <c r="D835" s="450" t="s">
        <v>12008</v>
      </c>
    </row>
    <row r="836" spans="1:4" ht="30">
      <c r="A836" s="447">
        <v>988</v>
      </c>
      <c r="B836" s="448" t="s">
        <v>7016</v>
      </c>
      <c r="C836" s="449" t="s">
        <v>6188</v>
      </c>
      <c r="D836" s="450" t="s">
        <v>12009</v>
      </c>
    </row>
    <row r="837" spans="1:4" ht="30">
      <c r="A837" s="447">
        <v>989</v>
      </c>
      <c r="B837" s="448" t="s">
        <v>7017</v>
      </c>
      <c r="C837" s="449" t="s">
        <v>6188</v>
      </c>
      <c r="D837" s="450" t="s">
        <v>12010</v>
      </c>
    </row>
    <row r="838" spans="1:4">
      <c r="A838" s="447">
        <v>39598</v>
      </c>
      <c r="B838" s="448" t="s">
        <v>7018</v>
      </c>
      <c r="C838" s="449" t="s">
        <v>6188</v>
      </c>
      <c r="D838" s="450" t="s">
        <v>12011</v>
      </c>
    </row>
    <row r="839" spans="1:4">
      <c r="A839" s="447">
        <v>39599</v>
      </c>
      <c r="B839" s="448" t="s">
        <v>7019</v>
      </c>
      <c r="C839" s="449" t="s">
        <v>6188</v>
      </c>
      <c r="D839" s="450" t="s">
        <v>11290</v>
      </c>
    </row>
    <row r="840" spans="1:4">
      <c r="A840" s="447">
        <v>34602</v>
      </c>
      <c r="B840" s="448" t="s">
        <v>7020</v>
      </c>
      <c r="C840" s="449" t="s">
        <v>6188</v>
      </c>
      <c r="D840" s="450" t="s">
        <v>11762</v>
      </c>
    </row>
    <row r="841" spans="1:4">
      <c r="A841" s="447">
        <v>34603</v>
      </c>
      <c r="B841" s="448" t="s">
        <v>7021</v>
      </c>
      <c r="C841" s="449" t="s">
        <v>6188</v>
      </c>
      <c r="D841" s="450" t="s">
        <v>12012</v>
      </c>
    </row>
    <row r="842" spans="1:4">
      <c r="A842" s="447">
        <v>34607</v>
      </c>
      <c r="B842" s="448" t="s">
        <v>7022</v>
      </c>
      <c r="C842" s="449" t="s">
        <v>6188</v>
      </c>
      <c r="D842" s="450" t="s">
        <v>12013</v>
      </c>
    </row>
    <row r="843" spans="1:4">
      <c r="A843" s="447">
        <v>34609</v>
      </c>
      <c r="B843" s="448" t="s">
        <v>7023</v>
      </c>
      <c r="C843" s="449" t="s">
        <v>6188</v>
      </c>
      <c r="D843" s="450" t="s">
        <v>12014</v>
      </c>
    </row>
    <row r="844" spans="1:4">
      <c r="A844" s="447">
        <v>34618</v>
      </c>
      <c r="B844" s="448" t="s">
        <v>7024</v>
      </c>
      <c r="C844" s="449" t="s">
        <v>6188</v>
      </c>
      <c r="D844" s="450" t="s">
        <v>12015</v>
      </c>
    </row>
    <row r="845" spans="1:4">
      <c r="A845" s="447">
        <v>34620</v>
      </c>
      <c r="B845" s="448" t="s">
        <v>7025</v>
      </c>
      <c r="C845" s="449" t="s">
        <v>6188</v>
      </c>
      <c r="D845" s="450" t="s">
        <v>12016</v>
      </c>
    </row>
    <row r="846" spans="1:4">
      <c r="A846" s="447">
        <v>34621</v>
      </c>
      <c r="B846" s="448" t="s">
        <v>7026</v>
      </c>
      <c r="C846" s="449" t="s">
        <v>6188</v>
      </c>
      <c r="D846" s="450" t="s">
        <v>12017</v>
      </c>
    </row>
    <row r="847" spans="1:4">
      <c r="A847" s="447">
        <v>34622</v>
      </c>
      <c r="B847" s="448" t="s">
        <v>7027</v>
      </c>
      <c r="C847" s="449" t="s">
        <v>6188</v>
      </c>
      <c r="D847" s="450" t="s">
        <v>12018</v>
      </c>
    </row>
    <row r="848" spans="1:4">
      <c r="A848" s="447">
        <v>34624</v>
      </c>
      <c r="B848" s="448" t="s">
        <v>7028</v>
      </c>
      <c r="C848" s="449" t="s">
        <v>6188</v>
      </c>
      <c r="D848" s="450" t="s">
        <v>11355</v>
      </c>
    </row>
    <row r="849" spans="1:4">
      <c r="A849" s="447">
        <v>34626</v>
      </c>
      <c r="B849" s="448" t="s">
        <v>7029</v>
      </c>
      <c r="C849" s="449" t="s">
        <v>6188</v>
      </c>
      <c r="D849" s="450" t="s">
        <v>12019</v>
      </c>
    </row>
    <row r="850" spans="1:4">
      <c r="A850" s="447">
        <v>34627</v>
      </c>
      <c r="B850" s="448" t="s">
        <v>7030</v>
      </c>
      <c r="C850" s="449" t="s">
        <v>6188</v>
      </c>
      <c r="D850" s="450" t="s">
        <v>12020</v>
      </c>
    </row>
    <row r="851" spans="1:4">
      <c r="A851" s="447">
        <v>34629</v>
      </c>
      <c r="B851" s="448" t="s">
        <v>7031</v>
      </c>
      <c r="C851" s="449" t="s">
        <v>6188</v>
      </c>
      <c r="D851" s="450" t="s">
        <v>11636</v>
      </c>
    </row>
    <row r="852" spans="1:4" ht="30">
      <c r="A852" s="447">
        <v>39257</v>
      </c>
      <c r="B852" s="448" t="s">
        <v>7032</v>
      </c>
      <c r="C852" s="449" t="s">
        <v>6188</v>
      </c>
      <c r="D852" s="450" t="s">
        <v>12021</v>
      </c>
    </row>
    <row r="853" spans="1:4" ht="30">
      <c r="A853" s="447">
        <v>39261</v>
      </c>
      <c r="B853" s="448" t="s">
        <v>7033</v>
      </c>
      <c r="C853" s="449" t="s">
        <v>6188</v>
      </c>
      <c r="D853" s="450" t="s">
        <v>12022</v>
      </c>
    </row>
    <row r="854" spans="1:4" ht="30">
      <c r="A854" s="447">
        <v>39268</v>
      </c>
      <c r="B854" s="448" t="s">
        <v>7034</v>
      </c>
      <c r="C854" s="449" t="s">
        <v>6188</v>
      </c>
      <c r="D854" s="450" t="s">
        <v>12023</v>
      </c>
    </row>
    <row r="855" spans="1:4" ht="30">
      <c r="A855" s="447">
        <v>39262</v>
      </c>
      <c r="B855" s="448" t="s">
        <v>7035</v>
      </c>
      <c r="C855" s="449" t="s">
        <v>6188</v>
      </c>
      <c r="D855" s="450" t="s">
        <v>12024</v>
      </c>
    </row>
    <row r="856" spans="1:4" ht="30">
      <c r="A856" s="447">
        <v>39258</v>
      </c>
      <c r="B856" s="448" t="s">
        <v>7036</v>
      </c>
      <c r="C856" s="449" t="s">
        <v>6188</v>
      </c>
      <c r="D856" s="450" t="s">
        <v>12025</v>
      </c>
    </row>
    <row r="857" spans="1:4" ht="30">
      <c r="A857" s="447">
        <v>39263</v>
      </c>
      <c r="B857" s="448" t="s">
        <v>7037</v>
      </c>
      <c r="C857" s="449" t="s">
        <v>6188</v>
      </c>
      <c r="D857" s="450" t="s">
        <v>12026</v>
      </c>
    </row>
    <row r="858" spans="1:4" ht="30">
      <c r="A858" s="447">
        <v>39264</v>
      </c>
      <c r="B858" s="448" t="s">
        <v>7038</v>
      </c>
      <c r="C858" s="449" t="s">
        <v>6188</v>
      </c>
      <c r="D858" s="450" t="s">
        <v>12027</v>
      </c>
    </row>
    <row r="859" spans="1:4" ht="30">
      <c r="A859" s="447">
        <v>39259</v>
      </c>
      <c r="B859" s="448" t="s">
        <v>7039</v>
      </c>
      <c r="C859" s="449" t="s">
        <v>6188</v>
      </c>
      <c r="D859" s="450" t="s">
        <v>12028</v>
      </c>
    </row>
    <row r="860" spans="1:4" ht="30">
      <c r="A860" s="447">
        <v>39265</v>
      </c>
      <c r="B860" s="448" t="s">
        <v>7040</v>
      </c>
      <c r="C860" s="449" t="s">
        <v>6188</v>
      </c>
      <c r="D860" s="450" t="s">
        <v>12029</v>
      </c>
    </row>
    <row r="861" spans="1:4" ht="30">
      <c r="A861" s="447">
        <v>39260</v>
      </c>
      <c r="B861" s="448" t="s">
        <v>7041</v>
      </c>
      <c r="C861" s="449" t="s">
        <v>6188</v>
      </c>
      <c r="D861" s="450" t="s">
        <v>12030</v>
      </c>
    </row>
    <row r="862" spans="1:4" ht="30">
      <c r="A862" s="447">
        <v>39266</v>
      </c>
      <c r="B862" s="448" t="s">
        <v>7042</v>
      </c>
      <c r="C862" s="449" t="s">
        <v>6188</v>
      </c>
      <c r="D862" s="450" t="s">
        <v>12031</v>
      </c>
    </row>
    <row r="863" spans="1:4" ht="30">
      <c r="A863" s="447">
        <v>39267</v>
      </c>
      <c r="B863" s="448" t="s">
        <v>7043</v>
      </c>
      <c r="C863" s="449" t="s">
        <v>6188</v>
      </c>
      <c r="D863" s="450" t="s">
        <v>12032</v>
      </c>
    </row>
    <row r="864" spans="1:4">
      <c r="A864" s="447">
        <v>11901</v>
      </c>
      <c r="B864" s="448" t="s">
        <v>7044</v>
      </c>
      <c r="C864" s="449" t="s">
        <v>6188</v>
      </c>
      <c r="D864" s="450" t="s">
        <v>12033</v>
      </c>
    </row>
    <row r="865" spans="1:4">
      <c r="A865" s="447">
        <v>11902</v>
      </c>
      <c r="B865" s="448" t="s">
        <v>7045</v>
      </c>
      <c r="C865" s="449" t="s">
        <v>6188</v>
      </c>
      <c r="D865" s="450" t="s">
        <v>12034</v>
      </c>
    </row>
    <row r="866" spans="1:4">
      <c r="A866" s="447">
        <v>11903</v>
      </c>
      <c r="B866" s="448" t="s">
        <v>7046</v>
      </c>
      <c r="C866" s="449" t="s">
        <v>6188</v>
      </c>
      <c r="D866" s="450" t="s">
        <v>12035</v>
      </c>
    </row>
    <row r="867" spans="1:4">
      <c r="A867" s="447">
        <v>11904</v>
      </c>
      <c r="B867" s="448" t="s">
        <v>7047</v>
      </c>
      <c r="C867" s="449" t="s">
        <v>6188</v>
      </c>
      <c r="D867" s="450" t="s">
        <v>11594</v>
      </c>
    </row>
    <row r="868" spans="1:4">
      <c r="A868" s="447">
        <v>11905</v>
      </c>
      <c r="B868" s="448" t="s">
        <v>7048</v>
      </c>
      <c r="C868" s="449" t="s">
        <v>6188</v>
      </c>
      <c r="D868" s="450" t="s">
        <v>12036</v>
      </c>
    </row>
    <row r="869" spans="1:4">
      <c r="A869" s="447">
        <v>11906</v>
      </c>
      <c r="B869" s="448" t="s">
        <v>7049</v>
      </c>
      <c r="C869" s="449" t="s">
        <v>6188</v>
      </c>
      <c r="D869" s="450" t="s">
        <v>11295</v>
      </c>
    </row>
    <row r="870" spans="1:4">
      <c r="A870" s="447">
        <v>11919</v>
      </c>
      <c r="B870" s="448" t="s">
        <v>7050</v>
      </c>
      <c r="C870" s="449" t="s">
        <v>6188</v>
      </c>
      <c r="D870" s="450" t="s">
        <v>12037</v>
      </c>
    </row>
    <row r="871" spans="1:4">
      <c r="A871" s="447">
        <v>11920</v>
      </c>
      <c r="B871" s="448" t="s">
        <v>7051</v>
      </c>
      <c r="C871" s="449" t="s">
        <v>6188</v>
      </c>
      <c r="D871" s="450" t="s">
        <v>12038</v>
      </c>
    </row>
    <row r="872" spans="1:4">
      <c r="A872" s="447">
        <v>11924</v>
      </c>
      <c r="B872" s="448" t="s">
        <v>7052</v>
      </c>
      <c r="C872" s="449" t="s">
        <v>6188</v>
      </c>
      <c r="D872" s="450" t="s">
        <v>12039</v>
      </c>
    </row>
    <row r="873" spans="1:4">
      <c r="A873" s="447">
        <v>11921</v>
      </c>
      <c r="B873" s="448" t="s">
        <v>7053</v>
      </c>
      <c r="C873" s="449" t="s">
        <v>6188</v>
      </c>
      <c r="D873" s="450" t="s">
        <v>12040</v>
      </c>
    </row>
    <row r="874" spans="1:4">
      <c r="A874" s="447">
        <v>11922</v>
      </c>
      <c r="B874" s="448" t="s">
        <v>7054</v>
      </c>
      <c r="C874" s="449" t="s">
        <v>6188</v>
      </c>
      <c r="D874" s="450" t="s">
        <v>12041</v>
      </c>
    </row>
    <row r="875" spans="1:4">
      <c r="A875" s="447">
        <v>11923</v>
      </c>
      <c r="B875" s="448" t="s">
        <v>7055</v>
      </c>
      <c r="C875" s="449" t="s">
        <v>6188</v>
      </c>
      <c r="D875" s="450" t="s">
        <v>12042</v>
      </c>
    </row>
    <row r="876" spans="1:4">
      <c r="A876" s="447">
        <v>11916</v>
      </c>
      <c r="B876" s="448" t="s">
        <v>7056</v>
      </c>
      <c r="C876" s="449" t="s">
        <v>6188</v>
      </c>
      <c r="D876" s="450" t="s">
        <v>11972</v>
      </c>
    </row>
    <row r="877" spans="1:4">
      <c r="A877" s="447">
        <v>11914</v>
      </c>
      <c r="B877" s="448" t="s">
        <v>7057</v>
      </c>
      <c r="C877" s="449" t="s">
        <v>6188</v>
      </c>
      <c r="D877" s="450" t="s">
        <v>12043</v>
      </c>
    </row>
    <row r="878" spans="1:4">
      <c r="A878" s="447">
        <v>11917</v>
      </c>
      <c r="B878" s="448" t="s">
        <v>7058</v>
      </c>
      <c r="C878" s="449" t="s">
        <v>6188</v>
      </c>
      <c r="D878" s="450" t="s">
        <v>12044</v>
      </c>
    </row>
    <row r="879" spans="1:4">
      <c r="A879" s="447">
        <v>11918</v>
      </c>
      <c r="B879" s="448" t="s">
        <v>7059</v>
      </c>
      <c r="C879" s="449" t="s">
        <v>6188</v>
      </c>
      <c r="D879" s="450" t="s">
        <v>12045</v>
      </c>
    </row>
    <row r="880" spans="1:4" ht="30">
      <c r="A880" s="447">
        <v>37734</v>
      </c>
      <c r="B880" s="448" t="s">
        <v>7060</v>
      </c>
      <c r="C880" s="449" t="s">
        <v>6187</v>
      </c>
      <c r="D880" s="450" t="s">
        <v>12046</v>
      </c>
    </row>
    <row r="881" spans="1:4" ht="30">
      <c r="A881" s="447">
        <v>42251</v>
      </c>
      <c r="B881" s="448" t="s">
        <v>7061</v>
      </c>
      <c r="C881" s="449" t="s">
        <v>6187</v>
      </c>
      <c r="D881" s="450" t="s">
        <v>12047</v>
      </c>
    </row>
    <row r="882" spans="1:4" ht="30">
      <c r="A882" s="447">
        <v>37733</v>
      </c>
      <c r="B882" s="448" t="s">
        <v>7062</v>
      </c>
      <c r="C882" s="449" t="s">
        <v>6187</v>
      </c>
      <c r="D882" s="450" t="s">
        <v>12048</v>
      </c>
    </row>
    <row r="883" spans="1:4" ht="30">
      <c r="A883" s="447">
        <v>37735</v>
      </c>
      <c r="B883" s="448" t="s">
        <v>7063</v>
      </c>
      <c r="C883" s="449" t="s">
        <v>6187</v>
      </c>
      <c r="D883" s="450" t="s">
        <v>12049</v>
      </c>
    </row>
    <row r="884" spans="1:4" ht="30">
      <c r="A884" s="447">
        <v>41758</v>
      </c>
      <c r="B884" s="448" t="s">
        <v>7064</v>
      </c>
      <c r="C884" s="449" t="s">
        <v>6187</v>
      </c>
      <c r="D884" s="450" t="s">
        <v>11986</v>
      </c>
    </row>
    <row r="885" spans="1:4" ht="30">
      <c r="A885" s="447">
        <v>5085</v>
      </c>
      <c r="B885" s="448" t="s">
        <v>7066</v>
      </c>
      <c r="C885" s="449" t="s">
        <v>6187</v>
      </c>
      <c r="D885" s="450" t="s">
        <v>12051</v>
      </c>
    </row>
    <row r="886" spans="1:4" ht="30">
      <c r="A886" s="447">
        <v>5090</v>
      </c>
      <c r="B886" s="448" t="s">
        <v>7065</v>
      </c>
      <c r="C886" s="449" t="s">
        <v>6187</v>
      </c>
      <c r="D886" s="450" t="s">
        <v>12050</v>
      </c>
    </row>
    <row r="887" spans="1:4">
      <c r="A887" s="447">
        <v>38374</v>
      </c>
      <c r="B887" s="448" t="s">
        <v>7067</v>
      </c>
      <c r="C887" s="449" t="s">
        <v>6187</v>
      </c>
      <c r="D887" s="450" t="s">
        <v>12052</v>
      </c>
    </row>
    <row r="888" spans="1:4" ht="30">
      <c r="A888" s="447">
        <v>20212</v>
      </c>
      <c r="B888" s="448" t="s">
        <v>7068</v>
      </c>
      <c r="C888" s="449" t="s">
        <v>6188</v>
      </c>
      <c r="D888" s="450" t="s">
        <v>12053</v>
      </c>
    </row>
    <row r="889" spans="1:4" ht="30">
      <c r="A889" s="447">
        <v>4430</v>
      </c>
      <c r="B889" s="448" t="s">
        <v>7069</v>
      </c>
      <c r="C889" s="449" t="s">
        <v>6188</v>
      </c>
      <c r="D889" s="450" t="s">
        <v>12054</v>
      </c>
    </row>
    <row r="890" spans="1:4" ht="30">
      <c r="A890" s="447">
        <v>4400</v>
      </c>
      <c r="B890" s="448" t="s">
        <v>7070</v>
      </c>
      <c r="C890" s="449" t="s">
        <v>6188</v>
      </c>
      <c r="D890" s="450" t="s">
        <v>12055</v>
      </c>
    </row>
    <row r="891" spans="1:4" ht="30">
      <c r="A891" s="447">
        <v>4500</v>
      </c>
      <c r="B891" s="448" t="s">
        <v>7071</v>
      </c>
      <c r="C891" s="449" t="s">
        <v>6188</v>
      </c>
      <c r="D891" s="450" t="s">
        <v>11372</v>
      </c>
    </row>
    <row r="892" spans="1:4" ht="30">
      <c r="A892" s="447">
        <v>4513</v>
      </c>
      <c r="B892" s="448" t="s">
        <v>7072</v>
      </c>
      <c r="C892" s="449" t="s">
        <v>6188</v>
      </c>
      <c r="D892" s="450" t="s">
        <v>12056</v>
      </c>
    </row>
    <row r="893" spans="1:4">
      <c r="A893" s="447">
        <v>4496</v>
      </c>
      <c r="B893" s="448" t="s">
        <v>7073</v>
      </c>
      <c r="C893" s="449" t="s">
        <v>6188</v>
      </c>
      <c r="D893" s="450" t="s">
        <v>12057</v>
      </c>
    </row>
    <row r="894" spans="1:4">
      <c r="A894" s="447">
        <v>11871</v>
      </c>
      <c r="B894" s="448" t="s">
        <v>7074</v>
      </c>
      <c r="C894" s="449" t="s">
        <v>6187</v>
      </c>
      <c r="D894" s="450" t="s">
        <v>12058</v>
      </c>
    </row>
    <row r="895" spans="1:4">
      <c r="A895" s="447">
        <v>34636</v>
      </c>
      <c r="B895" s="448" t="s">
        <v>7075</v>
      </c>
      <c r="C895" s="449" t="s">
        <v>6187</v>
      </c>
      <c r="D895" s="450" t="s">
        <v>12059</v>
      </c>
    </row>
    <row r="896" spans="1:4">
      <c r="A896" s="447">
        <v>34639</v>
      </c>
      <c r="B896" s="448" t="s">
        <v>7076</v>
      </c>
      <c r="C896" s="449" t="s">
        <v>6187</v>
      </c>
      <c r="D896" s="450" t="s">
        <v>12060</v>
      </c>
    </row>
    <row r="897" spans="1:4">
      <c r="A897" s="447">
        <v>34640</v>
      </c>
      <c r="B897" s="448" t="s">
        <v>7077</v>
      </c>
      <c r="C897" s="449" t="s">
        <v>6187</v>
      </c>
      <c r="D897" s="450" t="s">
        <v>12061</v>
      </c>
    </row>
    <row r="898" spans="1:4">
      <c r="A898" s="447">
        <v>34637</v>
      </c>
      <c r="B898" s="448" t="s">
        <v>7078</v>
      </c>
      <c r="C898" s="449" t="s">
        <v>6187</v>
      </c>
      <c r="D898" s="450" t="s">
        <v>12062</v>
      </c>
    </row>
    <row r="899" spans="1:4">
      <c r="A899" s="447">
        <v>34638</v>
      </c>
      <c r="B899" s="448" t="s">
        <v>7079</v>
      </c>
      <c r="C899" s="449" t="s">
        <v>6187</v>
      </c>
      <c r="D899" s="450" t="s">
        <v>12063</v>
      </c>
    </row>
    <row r="900" spans="1:4">
      <c r="A900" s="447">
        <v>11868</v>
      </c>
      <c r="B900" s="448" t="s">
        <v>7080</v>
      </c>
      <c r="C900" s="449" t="s">
        <v>6187</v>
      </c>
      <c r="D900" s="450" t="s">
        <v>12064</v>
      </c>
    </row>
    <row r="901" spans="1:4">
      <c r="A901" s="447">
        <v>37106</v>
      </c>
      <c r="B901" s="448" t="s">
        <v>7081</v>
      </c>
      <c r="C901" s="449" t="s">
        <v>6187</v>
      </c>
      <c r="D901" s="450" t="s">
        <v>12065</v>
      </c>
    </row>
    <row r="902" spans="1:4">
      <c r="A902" s="447">
        <v>11869</v>
      </c>
      <c r="B902" s="448" t="s">
        <v>7082</v>
      </c>
      <c r="C902" s="449" t="s">
        <v>6187</v>
      </c>
      <c r="D902" s="450" t="s">
        <v>12066</v>
      </c>
    </row>
    <row r="903" spans="1:4">
      <c r="A903" s="447">
        <v>37104</v>
      </c>
      <c r="B903" s="448" t="s">
        <v>7083</v>
      </c>
      <c r="C903" s="449" t="s">
        <v>6187</v>
      </c>
      <c r="D903" s="450" t="s">
        <v>12067</v>
      </c>
    </row>
    <row r="904" spans="1:4">
      <c r="A904" s="447">
        <v>37105</v>
      </c>
      <c r="B904" s="448" t="s">
        <v>7084</v>
      </c>
      <c r="C904" s="449" t="s">
        <v>6187</v>
      </c>
      <c r="D904" s="450" t="s">
        <v>12068</v>
      </c>
    </row>
    <row r="905" spans="1:4" ht="30">
      <c r="A905" s="447">
        <v>11638</v>
      </c>
      <c r="B905" s="448" t="s">
        <v>7085</v>
      </c>
      <c r="C905" s="449" t="s">
        <v>6187</v>
      </c>
      <c r="D905" s="450" t="s">
        <v>12069</v>
      </c>
    </row>
    <row r="906" spans="1:4" ht="30">
      <c r="A906" s="447">
        <v>1030</v>
      </c>
      <c r="B906" s="448" t="s">
        <v>7086</v>
      </c>
      <c r="C906" s="449" t="s">
        <v>6187</v>
      </c>
      <c r="D906" s="450" t="s">
        <v>12070</v>
      </c>
    </row>
    <row r="907" spans="1:4" ht="30">
      <c r="A907" s="447">
        <v>11694</v>
      </c>
      <c r="B907" s="448" t="s">
        <v>7087</v>
      </c>
      <c r="C907" s="449" t="s">
        <v>6187</v>
      </c>
      <c r="D907" s="450" t="s">
        <v>12071</v>
      </c>
    </row>
    <row r="908" spans="1:4" ht="30">
      <c r="A908" s="447">
        <v>35277</v>
      </c>
      <c r="B908" s="448" t="s">
        <v>7088</v>
      </c>
      <c r="C908" s="449" t="s">
        <v>6187</v>
      </c>
      <c r="D908" s="450" t="s">
        <v>12072</v>
      </c>
    </row>
    <row r="909" spans="1:4" ht="45">
      <c r="A909" s="447">
        <v>10521</v>
      </c>
      <c r="B909" s="448" t="s">
        <v>7089</v>
      </c>
      <c r="C909" s="449" t="s">
        <v>6187</v>
      </c>
      <c r="D909" s="450" t="s">
        <v>12073</v>
      </c>
    </row>
    <row r="910" spans="1:4" ht="45">
      <c r="A910" s="447">
        <v>10885</v>
      </c>
      <c r="B910" s="448" t="s">
        <v>7090</v>
      </c>
      <c r="C910" s="449" t="s">
        <v>6187</v>
      </c>
      <c r="D910" s="450" t="s">
        <v>12074</v>
      </c>
    </row>
    <row r="911" spans="1:4" ht="45">
      <c r="A911" s="447">
        <v>20962</v>
      </c>
      <c r="B911" s="448" t="s">
        <v>7091</v>
      </c>
      <c r="C911" s="449" t="s">
        <v>6187</v>
      </c>
      <c r="D911" s="450" t="s">
        <v>12075</v>
      </c>
    </row>
    <row r="912" spans="1:4" ht="45">
      <c r="A912" s="447">
        <v>20963</v>
      </c>
      <c r="B912" s="448" t="s">
        <v>7092</v>
      </c>
      <c r="C912" s="449" t="s">
        <v>6187</v>
      </c>
      <c r="D912" s="450" t="s">
        <v>12076</v>
      </c>
    </row>
    <row r="913" spans="1:4">
      <c r="A913" s="447">
        <v>2555</v>
      </c>
      <c r="B913" s="448" t="s">
        <v>7093</v>
      </c>
      <c r="C913" s="449" t="s">
        <v>6187</v>
      </c>
      <c r="D913" s="450" t="s">
        <v>12077</v>
      </c>
    </row>
    <row r="914" spans="1:4">
      <c r="A914" s="447">
        <v>2556</v>
      </c>
      <c r="B914" s="448" t="s">
        <v>7094</v>
      </c>
      <c r="C914" s="449" t="s">
        <v>6187</v>
      </c>
      <c r="D914" s="450" t="s">
        <v>12078</v>
      </c>
    </row>
    <row r="915" spans="1:4">
      <c r="A915" s="447">
        <v>2557</v>
      </c>
      <c r="B915" s="448" t="s">
        <v>7095</v>
      </c>
      <c r="C915" s="449" t="s">
        <v>6187</v>
      </c>
      <c r="D915" s="450" t="s">
        <v>11589</v>
      </c>
    </row>
    <row r="916" spans="1:4">
      <c r="A916" s="447">
        <v>39810</v>
      </c>
      <c r="B916" s="448" t="s">
        <v>7096</v>
      </c>
      <c r="C916" s="449" t="s">
        <v>6187</v>
      </c>
      <c r="D916" s="450" t="s">
        <v>12079</v>
      </c>
    </row>
    <row r="917" spans="1:4">
      <c r="A917" s="447">
        <v>39811</v>
      </c>
      <c r="B917" s="448" t="s">
        <v>7097</v>
      </c>
      <c r="C917" s="449" t="s">
        <v>6187</v>
      </c>
      <c r="D917" s="450" t="s">
        <v>12080</v>
      </c>
    </row>
    <row r="918" spans="1:4">
      <c r="A918" s="447">
        <v>39812</v>
      </c>
      <c r="B918" s="448" t="s">
        <v>7098</v>
      </c>
      <c r="C918" s="449" t="s">
        <v>6187</v>
      </c>
      <c r="D918" s="450" t="s">
        <v>12081</v>
      </c>
    </row>
    <row r="919" spans="1:4" ht="30">
      <c r="A919" s="447">
        <v>20254</v>
      </c>
      <c r="B919" s="448" t="s">
        <v>7099</v>
      </c>
      <c r="C919" s="449" t="s">
        <v>6187</v>
      </c>
      <c r="D919" s="450" t="s">
        <v>12082</v>
      </c>
    </row>
    <row r="920" spans="1:4" ht="30">
      <c r="A920" s="447">
        <v>39771</v>
      </c>
      <c r="B920" s="448" t="s">
        <v>7100</v>
      </c>
      <c r="C920" s="449" t="s">
        <v>6187</v>
      </c>
      <c r="D920" s="450" t="s">
        <v>12083</v>
      </c>
    </row>
    <row r="921" spans="1:4" ht="30">
      <c r="A921" s="447">
        <v>20255</v>
      </c>
      <c r="B921" s="448" t="s">
        <v>7101</v>
      </c>
      <c r="C921" s="449" t="s">
        <v>6187</v>
      </c>
      <c r="D921" s="450" t="s">
        <v>12084</v>
      </c>
    </row>
    <row r="922" spans="1:4" ht="30">
      <c r="A922" s="447">
        <v>39772</v>
      </c>
      <c r="B922" s="448" t="s">
        <v>7102</v>
      </c>
      <c r="C922" s="449" t="s">
        <v>6187</v>
      </c>
      <c r="D922" s="450" t="s">
        <v>12085</v>
      </c>
    </row>
    <row r="923" spans="1:4" ht="30">
      <c r="A923" s="447">
        <v>20253</v>
      </c>
      <c r="B923" s="448" t="s">
        <v>7103</v>
      </c>
      <c r="C923" s="449" t="s">
        <v>6187</v>
      </c>
      <c r="D923" s="450" t="s">
        <v>12086</v>
      </c>
    </row>
    <row r="924" spans="1:4" ht="30">
      <c r="A924" s="447">
        <v>39773</v>
      </c>
      <c r="B924" s="448" t="s">
        <v>7104</v>
      </c>
      <c r="C924" s="449" t="s">
        <v>6187</v>
      </c>
      <c r="D924" s="450" t="s">
        <v>12087</v>
      </c>
    </row>
    <row r="925" spans="1:4" ht="30">
      <c r="A925" s="447">
        <v>39774</v>
      </c>
      <c r="B925" s="448" t="s">
        <v>7105</v>
      </c>
      <c r="C925" s="449" t="s">
        <v>6187</v>
      </c>
      <c r="D925" s="450" t="s">
        <v>12088</v>
      </c>
    </row>
    <row r="926" spans="1:4" ht="30">
      <c r="A926" s="447">
        <v>39775</v>
      </c>
      <c r="B926" s="448" t="s">
        <v>7106</v>
      </c>
      <c r="C926" s="449" t="s">
        <v>6187</v>
      </c>
      <c r="D926" s="450" t="s">
        <v>12089</v>
      </c>
    </row>
    <row r="927" spans="1:4" ht="30">
      <c r="A927" s="447">
        <v>39776</v>
      </c>
      <c r="B927" s="448" t="s">
        <v>7107</v>
      </c>
      <c r="C927" s="449" t="s">
        <v>6187</v>
      </c>
      <c r="D927" s="450" t="s">
        <v>12090</v>
      </c>
    </row>
    <row r="928" spans="1:4" ht="30">
      <c r="A928" s="447">
        <v>39777</v>
      </c>
      <c r="B928" s="448" t="s">
        <v>7108</v>
      </c>
      <c r="C928" s="449" t="s">
        <v>6187</v>
      </c>
      <c r="D928" s="450" t="s">
        <v>12091</v>
      </c>
    </row>
    <row r="929" spans="1:4" ht="30">
      <c r="A929" s="447">
        <v>11250</v>
      </c>
      <c r="B929" s="448" t="s">
        <v>7109</v>
      </c>
      <c r="C929" s="449" t="s">
        <v>6187</v>
      </c>
      <c r="D929" s="450" t="s">
        <v>12092</v>
      </c>
    </row>
    <row r="930" spans="1:4" ht="30">
      <c r="A930" s="447">
        <v>39766</v>
      </c>
      <c r="B930" s="448" t="s">
        <v>7110</v>
      </c>
      <c r="C930" s="449" t="s">
        <v>6187</v>
      </c>
      <c r="D930" s="450" t="s">
        <v>12093</v>
      </c>
    </row>
    <row r="931" spans="1:4" ht="30">
      <c r="A931" s="447">
        <v>11251</v>
      </c>
      <c r="B931" s="448" t="s">
        <v>7111</v>
      </c>
      <c r="C931" s="449" t="s">
        <v>6187</v>
      </c>
      <c r="D931" s="450" t="s">
        <v>12094</v>
      </c>
    </row>
    <row r="932" spans="1:4" ht="30">
      <c r="A932" s="447">
        <v>39767</v>
      </c>
      <c r="B932" s="448" t="s">
        <v>7112</v>
      </c>
      <c r="C932" s="449" t="s">
        <v>6187</v>
      </c>
      <c r="D932" s="450" t="s">
        <v>12095</v>
      </c>
    </row>
    <row r="933" spans="1:4" ht="30">
      <c r="A933" s="447">
        <v>11253</v>
      </c>
      <c r="B933" s="448" t="s">
        <v>7113</v>
      </c>
      <c r="C933" s="449" t="s">
        <v>6187</v>
      </c>
      <c r="D933" s="450" t="s">
        <v>12096</v>
      </c>
    </row>
    <row r="934" spans="1:4" ht="30">
      <c r="A934" s="447">
        <v>11254</v>
      </c>
      <c r="B934" s="448" t="s">
        <v>7114</v>
      </c>
      <c r="C934" s="449" t="s">
        <v>6187</v>
      </c>
      <c r="D934" s="450" t="s">
        <v>12097</v>
      </c>
    </row>
    <row r="935" spans="1:4" ht="30">
      <c r="A935" s="447">
        <v>11255</v>
      </c>
      <c r="B935" s="448" t="s">
        <v>7115</v>
      </c>
      <c r="C935" s="449" t="s">
        <v>6187</v>
      </c>
      <c r="D935" s="450" t="s">
        <v>12091</v>
      </c>
    </row>
    <row r="936" spans="1:4" ht="30">
      <c r="A936" s="447">
        <v>11256</v>
      </c>
      <c r="B936" s="448" t="s">
        <v>7116</v>
      </c>
      <c r="C936" s="449" t="s">
        <v>6187</v>
      </c>
      <c r="D936" s="450" t="s">
        <v>12098</v>
      </c>
    </row>
    <row r="937" spans="1:4" ht="30">
      <c r="A937" s="447">
        <v>14055</v>
      </c>
      <c r="B937" s="448" t="s">
        <v>7117</v>
      </c>
      <c r="C937" s="449" t="s">
        <v>6187</v>
      </c>
      <c r="D937" s="450" t="s">
        <v>12099</v>
      </c>
    </row>
    <row r="938" spans="1:4" ht="30">
      <c r="A938" s="447">
        <v>39768</v>
      </c>
      <c r="B938" s="448" t="s">
        <v>7118</v>
      </c>
      <c r="C938" s="449" t="s">
        <v>6187</v>
      </c>
      <c r="D938" s="450" t="s">
        <v>12100</v>
      </c>
    </row>
    <row r="939" spans="1:4" ht="30">
      <c r="A939" s="447">
        <v>11247</v>
      </c>
      <c r="B939" s="448" t="s">
        <v>7119</v>
      </c>
      <c r="C939" s="449" t="s">
        <v>6187</v>
      </c>
      <c r="D939" s="450" t="s">
        <v>12101</v>
      </c>
    </row>
    <row r="940" spans="1:4" ht="30">
      <c r="A940" s="447">
        <v>39769</v>
      </c>
      <c r="B940" s="448" t="s">
        <v>7120</v>
      </c>
      <c r="C940" s="449" t="s">
        <v>6187</v>
      </c>
      <c r="D940" s="450" t="s">
        <v>12102</v>
      </c>
    </row>
    <row r="941" spans="1:4" ht="30">
      <c r="A941" s="447">
        <v>11249</v>
      </c>
      <c r="B941" s="448" t="s">
        <v>7121</v>
      </c>
      <c r="C941" s="449" t="s">
        <v>6187</v>
      </c>
      <c r="D941" s="450" t="s">
        <v>12103</v>
      </c>
    </row>
    <row r="942" spans="1:4" ht="30">
      <c r="A942" s="447">
        <v>39770</v>
      </c>
      <c r="B942" s="448" t="s">
        <v>7122</v>
      </c>
      <c r="C942" s="449" t="s">
        <v>6187</v>
      </c>
      <c r="D942" s="450" t="s">
        <v>12104</v>
      </c>
    </row>
    <row r="943" spans="1:4">
      <c r="A943" s="447">
        <v>10569</v>
      </c>
      <c r="B943" s="448" t="s">
        <v>7123</v>
      </c>
      <c r="C943" s="449" t="s">
        <v>6187</v>
      </c>
      <c r="D943" s="450" t="s">
        <v>11433</v>
      </c>
    </row>
    <row r="944" spans="1:4">
      <c r="A944" s="447">
        <v>1872</v>
      </c>
      <c r="B944" s="448" t="s">
        <v>7124</v>
      </c>
      <c r="C944" s="449" t="s">
        <v>6187</v>
      </c>
      <c r="D944" s="450" t="s">
        <v>12105</v>
      </c>
    </row>
    <row r="945" spans="1:4">
      <c r="A945" s="447">
        <v>1873</v>
      </c>
      <c r="B945" s="448" t="s">
        <v>7125</v>
      </c>
      <c r="C945" s="449" t="s">
        <v>6187</v>
      </c>
      <c r="D945" s="450" t="s">
        <v>12106</v>
      </c>
    </row>
    <row r="946" spans="1:4" ht="30">
      <c r="A946" s="447">
        <v>39693</v>
      </c>
      <c r="B946" s="448" t="s">
        <v>7126</v>
      </c>
      <c r="C946" s="449" t="s">
        <v>6187</v>
      </c>
      <c r="D946" s="450" t="s">
        <v>12107</v>
      </c>
    </row>
    <row r="947" spans="1:4" ht="30">
      <c r="A947" s="447">
        <v>39681</v>
      </c>
      <c r="B947" s="448" t="s">
        <v>7128</v>
      </c>
      <c r="C947" s="449" t="s">
        <v>6187</v>
      </c>
      <c r="D947" s="450" t="s">
        <v>12109</v>
      </c>
    </row>
    <row r="948" spans="1:4" ht="30">
      <c r="A948" s="447">
        <v>39680</v>
      </c>
      <c r="B948" s="448" t="s">
        <v>7129</v>
      </c>
      <c r="C948" s="449" t="s">
        <v>6187</v>
      </c>
      <c r="D948" s="450" t="s">
        <v>12110</v>
      </c>
    </row>
    <row r="949" spans="1:4" ht="30">
      <c r="A949" s="447">
        <v>39682</v>
      </c>
      <c r="B949" s="448" t="s">
        <v>7130</v>
      </c>
      <c r="C949" s="449" t="s">
        <v>6187</v>
      </c>
      <c r="D949" s="450" t="s">
        <v>12111</v>
      </c>
    </row>
    <row r="950" spans="1:4" ht="30">
      <c r="A950" s="447">
        <v>39692</v>
      </c>
      <c r="B950" s="448" t="s">
        <v>7127</v>
      </c>
      <c r="C950" s="449" t="s">
        <v>6187</v>
      </c>
      <c r="D950" s="450" t="s">
        <v>12108</v>
      </c>
    </row>
    <row r="951" spans="1:4" ht="30">
      <c r="A951" s="447">
        <v>39685</v>
      </c>
      <c r="B951" s="448" t="s">
        <v>7131</v>
      </c>
      <c r="C951" s="449" t="s">
        <v>6187</v>
      </c>
      <c r="D951" s="450" t="s">
        <v>12112</v>
      </c>
    </row>
    <row r="952" spans="1:4" ht="30">
      <c r="A952" s="447">
        <v>39687</v>
      </c>
      <c r="B952" s="448" t="s">
        <v>7132</v>
      </c>
      <c r="C952" s="449" t="s">
        <v>6187</v>
      </c>
      <c r="D952" s="450" t="s">
        <v>12113</v>
      </c>
    </row>
    <row r="953" spans="1:4">
      <c r="A953" s="447">
        <v>3280</v>
      </c>
      <c r="B953" s="448" t="s">
        <v>7133</v>
      </c>
      <c r="C953" s="449" t="s">
        <v>6187</v>
      </c>
      <c r="D953" s="450" t="s">
        <v>12114</v>
      </c>
    </row>
    <row r="954" spans="1:4">
      <c r="A954" s="447">
        <v>11881</v>
      </c>
      <c r="B954" s="448" t="s">
        <v>7134</v>
      </c>
      <c r="C954" s="449" t="s">
        <v>6187</v>
      </c>
      <c r="D954" s="450" t="s">
        <v>12115</v>
      </c>
    </row>
    <row r="955" spans="1:4">
      <c r="A955" s="447">
        <v>34641</v>
      </c>
      <c r="B955" s="448" t="s">
        <v>7135</v>
      </c>
      <c r="C955" s="449" t="s">
        <v>6187</v>
      </c>
      <c r="D955" s="450" t="s">
        <v>12116</v>
      </c>
    </row>
    <row r="956" spans="1:4">
      <c r="A956" s="447">
        <v>34643</v>
      </c>
      <c r="B956" s="448" t="s">
        <v>7136</v>
      </c>
      <c r="C956" s="449" t="s">
        <v>6187</v>
      </c>
      <c r="D956" s="450" t="s">
        <v>12117</v>
      </c>
    </row>
    <row r="957" spans="1:4">
      <c r="A957" s="447">
        <v>3278</v>
      </c>
      <c r="B957" s="448" t="s">
        <v>7137</v>
      </c>
      <c r="C957" s="449" t="s">
        <v>6187</v>
      </c>
      <c r="D957" s="450" t="s">
        <v>11497</v>
      </c>
    </row>
    <row r="958" spans="1:4">
      <c r="A958" s="447">
        <v>3279</v>
      </c>
      <c r="B958" s="448" t="s">
        <v>7138</v>
      </c>
      <c r="C958" s="449" t="s">
        <v>6187</v>
      </c>
      <c r="D958" s="450" t="s">
        <v>12118</v>
      </c>
    </row>
    <row r="959" spans="1:4" ht="30">
      <c r="A959" s="447">
        <v>1062</v>
      </c>
      <c r="B959" s="448" t="s">
        <v>7139</v>
      </c>
      <c r="C959" s="449" t="s">
        <v>6187</v>
      </c>
      <c r="D959" s="450" t="s">
        <v>12119</v>
      </c>
    </row>
    <row r="960" spans="1:4" ht="30">
      <c r="A960" s="447">
        <v>39686</v>
      </c>
      <c r="B960" s="448" t="s">
        <v>7140</v>
      </c>
      <c r="C960" s="449" t="s">
        <v>6187</v>
      </c>
      <c r="D960" s="450" t="s">
        <v>12120</v>
      </c>
    </row>
    <row r="961" spans="1:4" ht="30">
      <c r="A961" s="447">
        <v>39683</v>
      </c>
      <c r="B961" s="448" t="s">
        <v>7141</v>
      </c>
      <c r="C961" s="449" t="s">
        <v>6187</v>
      </c>
      <c r="D961" s="450" t="s">
        <v>12121</v>
      </c>
    </row>
    <row r="962" spans="1:4" ht="30">
      <c r="A962" s="447">
        <v>1871</v>
      </c>
      <c r="B962" s="448" t="s">
        <v>7142</v>
      </c>
      <c r="C962" s="449" t="s">
        <v>6187</v>
      </c>
      <c r="D962" s="450" t="s">
        <v>11457</v>
      </c>
    </row>
    <row r="963" spans="1:4" ht="30">
      <c r="A963" s="447">
        <v>12001</v>
      </c>
      <c r="B963" s="448" t="s">
        <v>7143</v>
      </c>
      <c r="C963" s="449" t="s">
        <v>6187</v>
      </c>
      <c r="D963" s="450" t="s">
        <v>12122</v>
      </c>
    </row>
    <row r="964" spans="1:4">
      <c r="A964" s="447">
        <v>11882</v>
      </c>
      <c r="B964" s="448" t="s">
        <v>7144</v>
      </c>
      <c r="C964" s="449" t="s">
        <v>6187</v>
      </c>
      <c r="D964" s="450" t="s">
        <v>11497</v>
      </c>
    </row>
    <row r="965" spans="1:4" ht="30">
      <c r="A965" s="447">
        <v>39689</v>
      </c>
      <c r="B965" s="448" t="s">
        <v>7145</v>
      </c>
      <c r="C965" s="449" t="s">
        <v>6187</v>
      </c>
      <c r="D965" s="450" t="s">
        <v>12123</v>
      </c>
    </row>
    <row r="966" spans="1:4" ht="30">
      <c r="A966" s="447">
        <v>39688</v>
      </c>
      <c r="B966" s="448" t="s">
        <v>7146</v>
      </c>
      <c r="C966" s="449" t="s">
        <v>6187</v>
      </c>
      <c r="D966" s="450" t="s">
        <v>12124</v>
      </c>
    </row>
    <row r="967" spans="1:4" ht="30">
      <c r="A967" s="447">
        <v>1068</v>
      </c>
      <c r="B967" s="448" t="s">
        <v>7147</v>
      </c>
      <c r="C967" s="449" t="s">
        <v>6187</v>
      </c>
      <c r="D967" s="450" t="s">
        <v>12125</v>
      </c>
    </row>
    <row r="968" spans="1:4" ht="30">
      <c r="A968" s="447">
        <v>39690</v>
      </c>
      <c r="B968" s="448" t="s">
        <v>7148</v>
      </c>
      <c r="C968" s="449" t="s">
        <v>6187</v>
      </c>
      <c r="D968" s="450" t="s">
        <v>12126</v>
      </c>
    </row>
    <row r="969" spans="1:4" ht="30">
      <c r="A969" s="447">
        <v>39691</v>
      </c>
      <c r="B969" s="448" t="s">
        <v>7149</v>
      </c>
      <c r="C969" s="449" t="s">
        <v>6187</v>
      </c>
      <c r="D969" s="450" t="s">
        <v>12127</v>
      </c>
    </row>
    <row r="970" spans="1:4" ht="30">
      <c r="A970" s="447">
        <v>39808</v>
      </c>
      <c r="B970" s="448" t="s">
        <v>7150</v>
      </c>
      <c r="C970" s="449" t="s">
        <v>6187</v>
      </c>
      <c r="D970" s="450" t="s">
        <v>12128</v>
      </c>
    </row>
    <row r="971" spans="1:4">
      <c r="A971" s="447">
        <v>39809</v>
      </c>
      <c r="B971" s="448" t="s">
        <v>7151</v>
      </c>
      <c r="C971" s="449" t="s">
        <v>6187</v>
      </c>
      <c r="D971" s="450" t="s">
        <v>12129</v>
      </c>
    </row>
    <row r="972" spans="1:4">
      <c r="A972" s="447">
        <v>11713</v>
      </c>
      <c r="B972" s="448" t="s">
        <v>7152</v>
      </c>
      <c r="C972" s="449" t="s">
        <v>6187</v>
      </c>
      <c r="D972" s="450" t="s">
        <v>12130</v>
      </c>
    </row>
    <row r="973" spans="1:4">
      <c r="A973" s="447">
        <v>11716</v>
      </c>
      <c r="B973" s="448" t="s">
        <v>7153</v>
      </c>
      <c r="C973" s="449" t="s">
        <v>6187</v>
      </c>
      <c r="D973" s="450" t="s">
        <v>11579</v>
      </c>
    </row>
    <row r="974" spans="1:4">
      <c r="A974" s="447">
        <v>5103</v>
      </c>
      <c r="B974" s="448" t="s">
        <v>7154</v>
      </c>
      <c r="C974" s="449" t="s">
        <v>6187</v>
      </c>
      <c r="D974" s="450" t="s">
        <v>12131</v>
      </c>
    </row>
    <row r="975" spans="1:4">
      <c r="A975" s="447">
        <v>11712</v>
      </c>
      <c r="B975" s="448" t="s">
        <v>15471</v>
      </c>
      <c r="C975" s="449" t="s">
        <v>6187</v>
      </c>
      <c r="D975" s="450" t="s">
        <v>12132</v>
      </c>
    </row>
    <row r="976" spans="1:4">
      <c r="A976" s="447">
        <v>11717</v>
      </c>
      <c r="B976" s="448" t="s">
        <v>7155</v>
      </c>
      <c r="C976" s="449" t="s">
        <v>6187</v>
      </c>
      <c r="D976" s="450" t="s">
        <v>12133</v>
      </c>
    </row>
    <row r="977" spans="1:4">
      <c r="A977" s="447">
        <v>11714</v>
      </c>
      <c r="B977" s="448" t="s">
        <v>7156</v>
      </c>
      <c r="C977" s="449" t="s">
        <v>6187</v>
      </c>
      <c r="D977" s="450" t="s">
        <v>12134</v>
      </c>
    </row>
    <row r="978" spans="1:4">
      <c r="A978" s="447">
        <v>11715</v>
      </c>
      <c r="B978" s="448" t="s">
        <v>7157</v>
      </c>
      <c r="C978" s="449" t="s">
        <v>6187</v>
      </c>
      <c r="D978" s="450" t="s">
        <v>12135</v>
      </c>
    </row>
    <row r="979" spans="1:4">
      <c r="A979" s="447">
        <v>11880</v>
      </c>
      <c r="B979" s="448" t="s">
        <v>7158</v>
      </c>
      <c r="C979" s="449" t="s">
        <v>6187</v>
      </c>
      <c r="D979" s="450" t="s">
        <v>12136</v>
      </c>
    </row>
    <row r="980" spans="1:4">
      <c r="A980" s="447">
        <v>1106</v>
      </c>
      <c r="B980" s="448" t="s">
        <v>7159</v>
      </c>
      <c r="C980" s="449" t="s">
        <v>6233</v>
      </c>
      <c r="D980" s="450" t="s">
        <v>12137</v>
      </c>
    </row>
    <row r="981" spans="1:4">
      <c r="A981" s="447">
        <v>11161</v>
      </c>
      <c r="B981" s="448" t="s">
        <v>7160</v>
      </c>
      <c r="C981" s="449" t="s">
        <v>6233</v>
      </c>
      <c r="D981" s="450" t="s">
        <v>11309</v>
      </c>
    </row>
    <row r="982" spans="1:4">
      <c r="A982" s="447">
        <v>1107</v>
      </c>
      <c r="B982" s="448" t="s">
        <v>7161</v>
      </c>
      <c r="C982" s="449" t="s">
        <v>6233</v>
      </c>
      <c r="D982" s="450" t="s">
        <v>11308</v>
      </c>
    </row>
    <row r="983" spans="1:4">
      <c r="A983" s="447">
        <v>4758</v>
      </c>
      <c r="B983" s="448" t="s">
        <v>7162</v>
      </c>
      <c r="C983" s="449" t="s">
        <v>6186</v>
      </c>
      <c r="D983" s="450" t="s">
        <v>12138</v>
      </c>
    </row>
    <row r="984" spans="1:4">
      <c r="A984" s="447">
        <v>41080</v>
      </c>
      <c r="B984" s="448" t="s">
        <v>7163</v>
      </c>
      <c r="C984" s="449" t="s">
        <v>6355</v>
      </c>
      <c r="D984" s="450" t="s">
        <v>12139</v>
      </c>
    </row>
    <row r="985" spans="1:4">
      <c r="A985" s="447">
        <v>25963</v>
      </c>
      <c r="B985" s="448" t="s">
        <v>7164</v>
      </c>
      <c r="C985" s="449" t="s">
        <v>6233</v>
      </c>
      <c r="D985" s="450" t="s">
        <v>11822</v>
      </c>
    </row>
    <row r="986" spans="1:4">
      <c r="A986" s="447">
        <v>4759</v>
      </c>
      <c r="B986" s="448" t="s">
        <v>7165</v>
      </c>
      <c r="C986" s="449" t="s">
        <v>6186</v>
      </c>
      <c r="D986" s="450" t="s">
        <v>12140</v>
      </c>
    </row>
    <row r="987" spans="1:4">
      <c r="A987" s="447">
        <v>41068</v>
      </c>
      <c r="B987" s="448" t="s">
        <v>7166</v>
      </c>
      <c r="C987" s="449" t="s">
        <v>6355</v>
      </c>
      <c r="D987" s="450" t="s">
        <v>12141</v>
      </c>
    </row>
    <row r="988" spans="1:4">
      <c r="A988" s="447">
        <v>1108</v>
      </c>
      <c r="B988" s="448" t="s">
        <v>7167</v>
      </c>
      <c r="C988" s="449" t="s">
        <v>6188</v>
      </c>
      <c r="D988" s="450" t="s">
        <v>12142</v>
      </c>
    </row>
    <row r="989" spans="1:4">
      <c r="A989" s="447">
        <v>1117</v>
      </c>
      <c r="B989" s="448" t="s">
        <v>7168</v>
      </c>
      <c r="C989" s="449" t="s">
        <v>6188</v>
      </c>
      <c r="D989" s="450" t="s">
        <v>12143</v>
      </c>
    </row>
    <row r="990" spans="1:4">
      <c r="A990" s="447">
        <v>1118</v>
      </c>
      <c r="B990" s="448" t="s">
        <v>7169</v>
      </c>
      <c r="C990" s="449" t="s">
        <v>6188</v>
      </c>
      <c r="D990" s="450" t="s">
        <v>12144</v>
      </c>
    </row>
    <row r="991" spans="1:4">
      <c r="A991" s="447">
        <v>1110</v>
      </c>
      <c r="B991" s="448" t="s">
        <v>7170</v>
      </c>
      <c r="C991" s="449" t="s">
        <v>6188</v>
      </c>
      <c r="D991" s="450" t="s">
        <v>12144</v>
      </c>
    </row>
    <row r="992" spans="1:4" ht="30">
      <c r="A992" s="447">
        <v>12618</v>
      </c>
      <c r="B992" s="448" t="s">
        <v>7171</v>
      </c>
      <c r="C992" s="449" t="s">
        <v>6187</v>
      </c>
      <c r="D992" s="450" t="s">
        <v>12145</v>
      </c>
    </row>
    <row r="993" spans="1:4" ht="30">
      <c r="A993" s="447">
        <v>40871</v>
      </c>
      <c r="B993" s="448" t="s">
        <v>7172</v>
      </c>
      <c r="C993" s="449" t="s">
        <v>6188</v>
      </c>
      <c r="D993" s="450" t="s">
        <v>12146</v>
      </c>
    </row>
    <row r="994" spans="1:4">
      <c r="A994" s="447">
        <v>40869</v>
      </c>
      <c r="B994" s="448" t="s">
        <v>7173</v>
      </c>
      <c r="C994" s="449" t="s">
        <v>6188</v>
      </c>
      <c r="D994" s="450" t="s">
        <v>12147</v>
      </c>
    </row>
    <row r="995" spans="1:4">
      <c r="A995" s="447">
        <v>40870</v>
      </c>
      <c r="B995" s="448" t="s">
        <v>7174</v>
      </c>
      <c r="C995" s="449" t="s">
        <v>6188</v>
      </c>
      <c r="D995" s="450" t="s">
        <v>12148</v>
      </c>
    </row>
    <row r="996" spans="1:4">
      <c r="A996" s="447">
        <v>1109</v>
      </c>
      <c r="B996" s="448" t="s">
        <v>7175</v>
      </c>
      <c r="C996" s="449" t="s">
        <v>6188</v>
      </c>
      <c r="D996" s="450" t="s">
        <v>11913</v>
      </c>
    </row>
    <row r="997" spans="1:4">
      <c r="A997" s="447">
        <v>1119</v>
      </c>
      <c r="B997" s="448" t="s">
        <v>7176</v>
      </c>
      <c r="C997" s="449" t="s">
        <v>6188</v>
      </c>
      <c r="D997" s="450" t="s">
        <v>12149</v>
      </c>
    </row>
    <row r="998" spans="1:4">
      <c r="A998" s="447">
        <v>13115</v>
      </c>
      <c r="B998" s="448" t="s">
        <v>7177</v>
      </c>
      <c r="C998" s="449" t="s">
        <v>6188</v>
      </c>
      <c r="D998" s="450" t="s">
        <v>12150</v>
      </c>
    </row>
    <row r="999" spans="1:4">
      <c r="A999" s="447">
        <v>10541</v>
      </c>
      <c r="B999" s="448" t="s">
        <v>7178</v>
      </c>
      <c r="C999" s="449" t="s">
        <v>6188</v>
      </c>
      <c r="D999" s="450" t="s">
        <v>11867</v>
      </c>
    </row>
    <row r="1000" spans="1:4">
      <c r="A1000" s="447">
        <v>10543</v>
      </c>
      <c r="B1000" s="448" t="s">
        <v>7179</v>
      </c>
      <c r="C1000" s="449" t="s">
        <v>6188</v>
      </c>
      <c r="D1000" s="450" t="s">
        <v>12151</v>
      </c>
    </row>
    <row r="1001" spans="1:4">
      <c r="A1001" s="447">
        <v>10544</v>
      </c>
      <c r="B1001" s="448" t="s">
        <v>7180</v>
      </c>
      <c r="C1001" s="449" t="s">
        <v>6188</v>
      </c>
      <c r="D1001" s="450" t="s">
        <v>12152</v>
      </c>
    </row>
    <row r="1002" spans="1:4">
      <c r="A1002" s="447">
        <v>10545</v>
      </c>
      <c r="B1002" s="448" t="s">
        <v>7181</v>
      </c>
      <c r="C1002" s="449" t="s">
        <v>6188</v>
      </c>
      <c r="D1002" s="450" t="s">
        <v>12153</v>
      </c>
    </row>
    <row r="1003" spans="1:4">
      <c r="A1003" s="447">
        <v>10542</v>
      </c>
      <c r="B1003" s="448" t="s">
        <v>7182</v>
      </c>
      <c r="C1003" s="449" t="s">
        <v>6188</v>
      </c>
      <c r="D1003" s="450" t="s">
        <v>12154</v>
      </c>
    </row>
    <row r="1004" spans="1:4">
      <c r="A1004" s="447">
        <v>38365</v>
      </c>
      <c r="B1004" s="448" t="s">
        <v>7183</v>
      </c>
      <c r="C1004" s="449" t="s">
        <v>6185</v>
      </c>
      <c r="D1004" s="450" t="s">
        <v>12011</v>
      </c>
    </row>
    <row r="1005" spans="1:4" ht="30">
      <c r="A1005" s="447">
        <v>37745</v>
      </c>
      <c r="B1005" s="448" t="s">
        <v>7184</v>
      </c>
      <c r="C1005" s="449" t="s">
        <v>6187</v>
      </c>
      <c r="D1005" s="450" t="s">
        <v>12155</v>
      </c>
    </row>
    <row r="1006" spans="1:4" ht="30">
      <c r="A1006" s="447">
        <v>37754</v>
      </c>
      <c r="B1006" s="448" t="s">
        <v>7185</v>
      </c>
      <c r="C1006" s="449" t="s">
        <v>6187</v>
      </c>
      <c r="D1006" s="450" t="s">
        <v>12156</v>
      </c>
    </row>
    <row r="1007" spans="1:4" ht="30">
      <c r="A1007" s="447">
        <v>37748</v>
      </c>
      <c r="B1007" s="448" t="s">
        <v>7186</v>
      </c>
      <c r="C1007" s="449" t="s">
        <v>6187</v>
      </c>
      <c r="D1007" s="450" t="s">
        <v>12157</v>
      </c>
    </row>
    <row r="1008" spans="1:4" ht="30">
      <c r="A1008" s="447">
        <v>37757</v>
      </c>
      <c r="B1008" s="448" t="s">
        <v>7188</v>
      </c>
      <c r="C1008" s="449" t="s">
        <v>6187</v>
      </c>
      <c r="D1008" s="450" t="s">
        <v>12159</v>
      </c>
    </row>
    <row r="1009" spans="1:4" ht="30">
      <c r="A1009" s="447">
        <v>37759</v>
      </c>
      <c r="B1009" s="448" t="s">
        <v>7189</v>
      </c>
      <c r="C1009" s="449" t="s">
        <v>6187</v>
      </c>
      <c r="D1009" s="450" t="s">
        <v>12160</v>
      </c>
    </row>
    <row r="1010" spans="1:4" ht="30">
      <c r="A1010" s="447">
        <v>37766</v>
      </c>
      <c r="B1010" s="448" t="s">
        <v>7190</v>
      </c>
      <c r="C1010" s="449" t="s">
        <v>6187</v>
      </c>
      <c r="D1010" s="450" t="s">
        <v>12161</v>
      </c>
    </row>
    <row r="1011" spans="1:4" ht="30">
      <c r="A1011" s="447">
        <v>37752</v>
      </c>
      <c r="B1011" s="448" t="s">
        <v>7191</v>
      </c>
      <c r="C1011" s="449" t="s">
        <v>6187</v>
      </c>
      <c r="D1011" s="450" t="s">
        <v>12162</v>
      </c>
    </row>
    <row r="1012" spans="1:4" ht="30">
      <c r="A1012" s="447">
        <v>37760</v>
      </c>
      <c r="B1012" s="448" t="s">
        <v>7192</v>
      </c>
      <c r="C1012" s="449" t="s">
        <v>6187</v>
      </c>
      <c r="D1012" s="450" t="s">
        <v>12163</v>
      </c>
    </row>
    <row r="1013" spans="1:4" ht="30">
      <c r="A1013" s="447">
        <v>37761</v>
      </c>
      <c r="B1013" s="448" t="s">
        <v>7187</v>
      </c>
      <c r="C1013" s="449" t="s">
        <v>6187</v>
      </c>
      <c r="D1013" s="450" t="s">
        <v>12158</v>
      </c>
    </row>
    <row r="1014" spans="1:4" ht="30">
      <c r="A1014" s="447">
        <v>37765</v>
      </c>
      <c r="B1014" s="448" t="s">
        <v>7193</v>
      </c>
      <c r="C1014" s="449" t="s">
        <v>6187</v>
      </c>
      <c r="D1014" s="450" t="s">
        <v>12164</v>
      </c>
    </row>
    <row r="1015" spans="1:4" ht="30">
      <c r="A1015" s="447">
        <v>37746</v>
      </c>
      <c r="B1015" s="448" t="s">
        <v>7194</v>
      </c>
      <c r="C1015" s="449" t="s">
        <v>6187</v>
      </c>
      <c r="D1015" s="450" t="s">
        <v>12165</v>
      </c>
    </row>
    <row r="1016" spans="1:4" ht="30">
      <c r="A1016" s="447">
        <v>37750</v>
      </c>
      <c r="B1016" s="448" t="s">
        <v>7195</v>
      </c>
      <c r="C1016" s="449" t="s">
        <v>6187</v>
      </c>
      <c r="D1016" s="450" t="s">
        <v>12166</v>
      </c>
    </row>
    <row r="1017" spans="1:4" ht="30">
      <c r="A1017" s="447">
        <v>37753</v>
      </c>
      <c r="B1017" s="448" t="s">
        <v>7196</v>
      </c>
      <c r="C1017" s="449" t="s">
        <v>6187</v>
      </c>
      <c r="D1017" s="450" t="s">
        <v>12167</v>
      </c>
    </row>
    <row r="1018" spans="1:4" ht="30">
      <c r="A1018" s="447">
        <v>37756</v>
      </c>
      <c r="B1018" s="448" t="s">
        <v>7197</v>
      </c>
      <c r="C1018" s="449" t="s">
        <v>6187</v>
      </c>
      <c r="D1018" s="450" t="s">
        <v>12158</v>
      </c>
    </row>
    <row r="1019" spans="1:4" ht="45">
      <c r="A1019" s="447">
        <v>37755</v>
      </c>
      <c r="B1019" s="448" t="s">
        <v>7198</v>
      </c>
      <c r="C1019" s="449" t="s">
        <v>6187</v>
      </c>
      <c r="D1019" s="450" t="s">
        <v>12168</v>
      </c>
    </row>
    <row r="1020" spans="1:4" ht="45">
      <c r="A1020" s="447">
        <v>37758</v>
      </c>
      <c r="B1020" s="448" t="s">
        <v>7199</v>
      </c>
      <c r="C1020" s="449" t="s">
        <v>6187</v>
      </c>
      <c r="D1020" s="450" t="s">
        <v>12169</v>
      </c>
    </row>
    <row r="1021" spans="1:4" ht="45">
      <c r="A1021" s="447">
        <v>37747</v>
      </c>
      <c r="B1021" s="448" t="s">
        <v>7200</v>
      </c>
      <c r="C1021" s="449" t="s">
        <v>6187</v>
      </c>
      <c r="D1021" s="450" t="s">
        <v>12170</v>
      </c>
    </row>
    <row r="1022" spans="1:4" ht="45">
      <c r="A1022" s="447">
        <v>37767</v>
      </c>
      <c r="B1022" s="448" t="s">
        <v>7201</v>
      </c>
      <c r="C1022" s="449" t="s">
        <v>6187</v>
      </c>
      <c r="D1022" s="450" t="s">
        <v>12171</v>
      </c>
    </row>
    <row r="1023" spans="1:4" ht="45">
      <c r="A1023" s="447">
        <v>37751</v>
      </c>
      <c r="B1023" s="448" t="s">
        <v>7202</v>
      </c>
      <c r="C1023" s="449" t="s">
        <v>6187</v>
      </c>
      <c r="D1023" s="450" t="s">
        <v>12171</v>
      </c>
    </row>
    <row r="1024" spans="1:4" ht="45">
      <c r="A1024" s="447">
        <v>37749</v>
      </c>
      <c r="B1024" s="448" t="s">
        <v>7203</v>
      </c>
      <c r="C1024" s="449" t="s">
        <v>6187</v>
      </c>
      <c r="D1024" s="450" t="s">
        <v>12172</v>
      </c>
    </row>
    <row r="1025" spans="1:4" ht="30">
      <c r="A1025" s="447">
        <v>13617</v>
      </c>
      <c r="B1025" s="448" t="s">
        <v>7204</v>
      </c>
      <c r="C1025" s="449" t="s">
        <v>6187</v>
      </c>
      <c r="D1025" s="450" t="s">
        <v>12173</v>
      </c>
    </row>
    <row r="1026" spans="1:4">
      <c r="A1026" s="447">
        <v>1159</v>
      </c>
      <c r="B1026" s="448" t="s">
        <v>7205</v>
      </c>
      <c r="C1026" s="449" t="s">
        <v>6187</v>
      </c>
      <c r="D1026" s="450" t="s">
        <v>12174</v>
      </c>
    </row>
    <row r="1027" spans="1:4">
      <c r="A1027" s="447">
        <v>12114</v>
      </c>
      <c r="B1027" s="448" t="s">
        <v>7206</v>
      </c>
      <c r="C1027" s="449" t="s">
        <v>6187</v>
      </c>
      <c r="D1027" s="450" t="s">
        <v>12175</v>
      </c>
    </row>
    <row r="1028" spans="1:4">
      <c r="A1028" s="447">
        <v>38106</v>
      </c>
      <c r="B1028" s="448" t="s">
        <v>7207</v>
      </c>
      <c r="C1028" s="449" t="s">
        <v>6187</v>
      </c>
      <c r="D1028" s="450" t="s">
        <v>12176</v>
      </c>
    </row>
    <row r="1029" spans="1:4" ht="30">
      <c r="A1029" s="447">
        <v>38085</v>
      </c>
      <c r="B1029" s="448" t="s">
        <v>7208</v>
      </c>
      <c r="C1029" s="449" t="s">
        <v>6187</v>
      </c>
      <c r="D1029" s="450" t="s">
        <v>12177</v>
      </c>
    </row>
    <row r="1030" spans="1:4">
      <c r="A1030" s="447">
        <v>659</v>
      </c>
      <c r="B1030" s="448" t="s">
        <v>7213</v>
      </c>
      <c r="C1030" s="449" t="s">
        <v>6187</v>
      </c>
      <c r="D1030" s="450" t="s">
        <v>11594</v>
      </c>
    </row>
    <row r="1031" spans="1:4">
      <c r="A1031" s="447">
        <v>660</v>
      </c>
      <c r="B1031" s="448" t="s">
        <v>7214</v>
      </c>
      <c r="C1031" s="449" t="s">
        <v>6187</v>
      </c>
      <c r="D1031" s="450" t="s">
        <v>12181</v>
      </c>
    </row>
    <row r="1032" spans="1:4">
      <c r="A1032" s="447">
        <v>658</v>
      </c>
      <c r="B1032" s="448" t="s">
        <v>7215</v>
      </c>
      <c r="C1032" s="449" t="s">
        <v>6187</v>
      </c>
      <c r="D1032" s="450" t="s">
        <v>11734</v>
      </c>
    </row>
    <row r="1033" spans="1:4">
      <c r="A1033" s="447">
        <v>38599</v>
      </c>
      <c r="B1033" s="448" t="s">
        <v>7209</v>
      </c>
      <c r="C1033" s="449" t="s">
        <v>6187</v>
      </c>
      <c r="D1033" s="450" t="s">
        <v>12178</v>
      </c>
    </row>
    <row r="1034" spans="1:4">
      <c r="A1034" s="447">
        <v>38596</v>
      </c>
      <c r="B1034" s="448" t="s">
        <v>7210</v>
      </c>
      <c r="C1034" s="449" t="s">
        <v>6187</v>
      </c>
      <c r="D1034" s="450" t="s">
        <v>11739</v>
      </c>
    </row>
    <row r="1035" spans="1:4">
      <c r="A1035" s="447">
        <v>38600</v>
      </c>
      <c r="B1035" s="448" t="s">
        <v>7211</v>
      </c>
      <c r="C1035" s="449" t="s">
        <v>6187</v>
      </c>
      <c r="D1035" s="450" t="s">
        <v>12179</v>
      </c>
    </row>
    <row r="1036" spans="1:4">
      <c r="A1036" s="447">
        <v>38597</v>
      </c>
      <c r="B1036" s="448" t="s">
        <v>7212</v>
      </c>
      <c r="C1036" s="449" t="s">
        <v>6187</v>
      </c>
      <c r="D1036" s="450" t="s">
        <v>12180</v>
      </c>
    </row>
    <row r="1037" spans="1:4">
      <c r="A1037" s="447">
        <v>38548</v>
      </c>
      <c r="B1037" s="448" t="s">
        <v>7216</v>
      </c>
      <c r="C1037" s="449" t="s">
        <v>6187</v>
      </c>
      <c r="D1037" s="450" t="s">
        <v>12182</v>
      </c>
    </row>
    <row r="1038" spans="1:4">
      <c r="A1038" s="447">
        <v>34647</v>
      </c>
      <c r="B1038" s="448" t="s">
        <v>7217</v>
      </c>
      <c r="C1038" s="449" t="s">
        <v>6187</v>
      </c>
      <c r="D1038" s="450" t="s">
        <v>11288</v>
      </c>
    </row>
    <row r="1039" spans="1:4">
      <c r="A1039" s="447">
        <v>34649</v>
      </c>
      <c r="B1039" s="448" t="s">
        <v>7218</v>
      </c>
      <c r="C1039" s="449" t="s">
        <v>6187</v>
      </c>
      <c r="D1039" s="450" t="s">
        <v>12183</v>
      </c>
    </row>
    <row r="1040" spans="1:4">
      <c r="A1040" s="447">
        <v>34652</v>
      </c>
      <c r="B1040" s="448" t="s">
        <v>7219</v>
      </c>
      <c r="C1040" s="449" t="s">
        <v>6187</v>
      </c>
      <c r="D1040" s="450" t="s">
        <v>12184</v>
      </c>
    </row>
    <row r="1041" spans="1:4">
      <c r="A1041" s="447">
        <v>34655</v>
      </c>
      <c r="B1041" s="448" t="s">
        <v>7220</v>
      </c>
      <c r="C1041" s="449" t="s">
        <v>6187</v>
      </c>
      <c r="D1041" s="450" t="s">
        <v>11589</v>
      </c>
    </row>
    <row r="1042" spans="1:4">
      <c r="A1042" s="447">
        <v>40607</v>
      </c>
      <c r="B1042" s="448" t="s">
        <v>7221</v>
      </c>
      <c r="C1042" s="449" t="s">
        <v>6187</v>
      </c>
      <c r="D1042" s="450" t="s">
        <v>11490</v>
      </c>
    </row>
    <row r="1043" spans="1:4">
      <c r="A1043" s="447">
        <v>585</v>
      </c>
      <c r="B1043" s="448" t="s">
        <v>7222</v>
      </c>
      <c r="C1043" s="449" t="s">
        <v>6233</v>
      </c>
      <c r="D1043" s="450" t="s">
        <v>12185</v>
      </c>
    </row>
    <row r="1044" spans="1:4">
      <c r="A1044" s="447">
        <v>4777</v>
      </c>
      <c r="B1044" s="448" t="s">
        <v>7223</v>
      </c>
      <c r="C1044" s="449" t="s">
        <v>6233</v>
      </c>
      <c r="D1044" s="450" t="s">
        <v>12186</v>
      </c>
    </row>
    <row r="1045" spans="1:4">
      <c r="A1045" s="447">
        <v>587</v>
      </c>
      <c r="B1045" s="448" t="s">
        <v>7224</v>
      </c>
      <c r="C1045" s="449" t="s">
        <v>6233</v>
      </c>
      <c r="D1045" s="450" t="s">
        <v>12187</v>
      </c>
    </row>
    <row r="1046" spans="1:4">
      <c r="A1046" s="447">
        <v>590</v>
      </c>
      <c r="B1046" s="448" t="s">
        <v>7225</v>
      </c>
      <c r="C1046" s="449" t="s">
        <v>6233</v>
      </c>
      <c r="D1046" s="450" t="s">
        <v>12188</v>
      </c>
    </row>
    <row r="1047" spans="1:4">
      <c r="A1047" s="447">
        <v>592</v>
      </c>
      <c r="B1047" s="448" t="s">
        <v>7226</v>
      </c>
      <c r="C1047" s="449" t="s">
        <v>6233</v>
      </c>
      <c r="D1047" s="450" t="s">
        <v>12187</v>
      </c>
    </row>
    <row r="1048" spans="1:4">
      <c r="A1048" s="447">
        <v>586</v>
      </c>
      <c r="B1048" s="448" t="s">
        <v>7227</v>
      </c>
      <c r="C1048" s="449" t="s">
        <v>6188</v>
      </c>
      <c r="D1048" s="450" t="s">
        <v>12189</v>
      </c>
    </row>
    <row r="1049" spans="1:4">
      <c r="A1049" s="447">
        <v>591</v>
      </c>
      <c r="B1049" s="448" t="s">
        <v>7228</v>
      </c>
      <c r="C1049" s="449" t="s">
        <v>6233</v>
      </c>
      <c r="D1049" s="450" t="s">
        <v>12185</v>
      </c>
    </row>
    <row r="1050" spans="1:4">
      <c r="A1050" s="447">
        <v>588</v>
      </c>
      <c r="B1050" s="448" t="s">
        <v>7229</v>
      </c>
      <c r="C1050" s="449" t="s">
        <v>6188</v>
      </c>
      <c r="D1050" s="450" t="s">
        <v>12190</v>
      </c>
    </row>
    <row r="1051" spans="1:4">
      <c r="A1051" s="447">
        <v>589</v>
      </c>
      <c r="B1051" s="448" t="s">
        <v>7230</v>
      </c>
      <c r="C1051" s="449" t="s">
        <v>6188</v>
      </c>
      <c r="D1051" s="450" t="s">
        <v>12191</v>
      </c>
    </row>
    <row r="1052" spans="1:4">
      <c r="A1052" s="447">
        <v>584</v>
      </c>
      <c r="B1052" s="448" t="s">
        <v>7231</v>
      </c>
      <c r="C1052" s="449" t="s">
        <v>6188</v>
      </c>
      <c r="D1052" s="450" t="s">
        <v>12192</v>
      </c>
    </row>
    <row r="1053" spans="1:4">
      <c r="A1053" s="447">
        <v>4912</v>
      </c>
      <c r="B1053" s="448" t="s">
        <v>7232</v>
      </c>
      <c r="C1053" s="449" t="s">
        <v>6233</v>
      </c>
      <c r="D1053" s="450" t="s">
        <v>12193</v>
      </c>
    </row>
    <row r="1054" spans="1:4">
      <c r="A1054" s="447">
        <v>574</v>
      </c>
      <c r="B1054" s="448" t="s">
        <v>7233</v>
      </c>
      <c r="C1054" s="449" t="s">
        <v>6188</v>
      </c>
      <c r="D1054" s="450" t="s">
        <v>12194</v>
      </c>
    </row>
    <row r="1055" spans="1:4">
      <c r="A1055" s="447">
        <v>567</v>
      </c>
      <c r="B1055" s="448" t="s">
        <v>7234</v>
      </c>
      <c r="C1055" s="449" t="s">
        <v>6188</v>
      </c>
      <c r="D1055" s="450" t="s">
        <v>12195</v>
      </c>
    </row>
    <row r="1056" spans="1:4">
      <c r="A1056" s="447">
        <v>568</v>
      </c>
      <c r="B1056" s="448" t="s">
        <v>7235</v>
      </c>
      <c r="C1056" s="449" t="s">
        <v>6188</v>
      </c>
      <c r="D1056" s="450" t="s">
        <v>12196</v>
      </c>
    </row>
    <row r="1057" spans="1:4">
      <c r="A1057" s="447">
        <v>569</v>
      </c>
      <c r="B1057" s="448" t="s">
        <v>7236</v>
      </c>
      <c r="C1057" s="449" t="s">
        <v>6233</v>
      </c>
      <c r="D1057" s="450" t="s">
        <v>12197</v>
      </c>
    </row>
    <row r="1058" spans="1:4">
      <c r="A1058" s="447">
        <v>1165</v>
      </c>
      <c r="B1058" s="448" t="s">
        <v>7237</v>
      </c>
      <c r="C1058" s="449" t="s">
        <v>6187</v>
      </c>
      <c r="D1058" s="450" t="s">
        <v>12198</v>
      </c>
    </row>
    <row r="1059" spans="1:4">
      <c r="A1059" s="447">
        <v>1164</v>
      </c>
      <c r="B1059" s="448" t="s">
        <v>7238</v>
      </c>
      <c r="C1059" s="449" t="s">
        <v>6187</v>
      </c>
      <c r="D1059" s="450" t="s">
        <v>12199</v>
      </c>
    </row>
    <row r="1060" spans="1:4">
      <c r="A1060" s="447">
        <v>1170</v>
      </c>
      <c r="B1060" s="448" t="s">
        <v>7241</v>
      </c>
      <c r="C1060" s="449" t="s">
        <v>6187</v>
      </c>
      <c r="D1060" s="450" t="s">
        <v>11629</v>
      </c>
    </row>
    <row r="1061" spans="1:4">
      <c r="A1061" s="447">
        <v>1162</v>
      </c>
      <c r="B1061" s="448" t="s">
        <v>7239</v>
      </c>
      <c r="C1061" s="449" t="s">
        <v>6187</v>
      </c>
      <c r="D1061" s="450" t="s">
        <v>12200</v>
      </c>
    </row>
    <row r="1062" spans="1:4">
      <c r="A1062" s="447">
        <v>12395</v>
      </c>
      <c r="B1062" s="448" t="s">
        <v>7240</v>
      </c>
      <c r="C1062" s="449" t="s">
        <v>6187</v>
      </c>
      <c r="D1062" s="450" t="s">
        <v>11304</v>
      </c>
    </row>
    <row r="1063" spans="1:4">
      <c r="A1063" s="447">
        <v>1169</v>
      </c>
      <c r="B1063" s="448" t="s">
        <v>7242</v>
      </c>
      <c r="C1063" s="449" t="s">
        <v>6187</v>
      </c>
      <c r="D1063" s="450" t="s">
        <v>12201</v>
      </c>
    </row>
    <row r="1064" spans="1:4">
      <c r="A1064" s="447">
        <v>1166</v>
      </c>
      <c r="B1064" s="448" t="s">
        <v>7243</v>
      </c>
      <c r="C1064" s="449" t="s">
        <v>6187</v>
      </c>
      <c r="D1064" s="450" t="s">
        <v>12202</v>
      </c>
    </row>
    <row r="1065" spans="1:4">
      <c r="A1065" s="447">
        <v>1168</v>
      </c>
      <c r="B1065" s="448" t="s">
        <v>7246</v>
      </c>
      <c r="C1065" s="449" t="s">
        <v>6187</v>
      </c>
      <c r="D1065" s="450" t="s">
        <v>11872</v>
      </c>
    </row>
    <row r="1066" spans="1:4">
      <c r="A1066" s="447">
        <v>1163</v>
      </c>
      <c r="B1066" s="448" t="s">
        <v>7244</v>
      </c>
      <c r="C1066" s="449" t="s">
        <v>6187</v>
      </c>
      <c r="D1066" s="450" t="s">
        <v>11325</v>
      </c>
    </row>
    <row r="1067" spans="1:4">
      <c r="A1067" s="447">
        <v>12396</v>
      </c>
      <c r="B1067" s="448" t="s">
        <v>7245</v>
      </c>
      <c r="C1067" s="449" t="s">
        <v>6187</v>
      </c>
      <c r="D1067" s="450" t="s">
        <v>11304</v>
      </c>
    </row>
    <row r="1068" spans="1:4">
      <c r="A1068" s="447">
        <v>1167</v>
      </c>
      <c r="B1068" s="448" t="s">
        <v>7247</v>
      </c>
      <c r="C1068" s="449" t="s">
        <v>6187</v>
      </c>
      <c r="D1068" s="450" t="s">
        <v>12203</v>
      </c>
    </row>
    <row r="1069" spans="1:4">
      <c r="A1069" s="447">
        <v>36331</v>
      </c>
      <c r="B1069" s="448" t="s">
        <v>7248</v>
      </c>
      <c r="C1069" s="449" t="s">
        <v>6187</v>
      </c>
      <c r="D1069" s="450" t="s">
        <v>11904</v>
      </c>
    </row>
    <row r="1070" spans="1:4">
      <c r="A1070" s="447">
        <v>36346</v>
      </c>
      <c r="B1070" s="448" t="s">
        <v>7249</v>
      </c>
      <c r="C1070" s="449" t="s">
        <v>6187</v>
      </c>
      <c r="D1070" s="450" t="s">
        <v>12204</v>
      </c>
    </row>
    <row r="1071" spans="1:4">
      <c r="A1071" s="447">
        <v>1210</v>
      </c>
      <c r="B1071" s="448" t="s">
        <v>7250</v>
      </c>
      <c r="C1071" s="449" t="s">
        <v>6187</v>
      </c>
      <c r="D1071" s="450" t="s">
        <v>12205</v>
      </c>
    </row>
    <row r="1072" spans="1:4">
      <c r="A1072" s="447">
        <v>1203</v>
      </c>
      <c r="B1072" s="448" t="s">
        <v>7251</v>
      </c>
      <c r="C1072" s="449" t="s">
        <v>6187</v>
      </c>
      <c r="D1072" s="450" t="s">
        <v>12206</v>
      </c>
    </row>
    <row r="1073" spans="1:4">
      <c r="A1073" s="447">
        <v>1202</v>
      </c>
      <c r="B1073" s="448" t="s">
        <v>7253</v>
      </c>
      <c r="C1073" s="449" t="s">
        <v>6187</v>
      </c>
      <c r="D1073" s="450" t="s">
        <v>11916</v>
      </c>
    </row>
    <row r="1074" spans="1:4">
      <c r="A1074" s="447">
        <v>1197</v>
      </c>
      <c r="B1074" s="448" t="s">
        <v>7252</v>
      </c>
      <c r="C1074" s="449" t="s">
        <v>6187</v>
      </c>
      <c r="D1074" s="450" t="s">
        <v>12207</v>
      </c>
    </row>
    <row r="1075" spans="1:4">
      <c r="A1075" s="447">
        <v>1188</v>
      </c>
      <c r="B1075" s="448" t="s">
        <v>7254</v>
      </c>
      <c r="C1075" s="449" t="s">
        <v>6187</v>
      </c>
      <c r="D1075" s="450" t="s">
        <v>12208</v>
      </c>
    </row>
    <row r="1076" spans="1:4">
      <c r="A1076" s="447">
        <v>1211</v>
      </c>
      <c r="B1076" s="448" t="s">
        <v>7255</v>
      </c>
      <c r="C1076" s="449" t="s">
        <v>6187</v>
      </c>
      <c r="D1076" s="450" t="s">
        <v>12209</v>
      </c>
    </row>
    <row r="1077" spans="1:4">
      <c r="A1077" s="447">
        <v>1199</v>
      </c>
      <c r="B1077" s="448" t="s">
        <v>7257</v>
      </c>
      <c r="C1077" s="449" t="s">
        <v>6187</v>
      </c>
      <c r="D1077" s="450" t="s">
        <v>12211</v>
      </c>
    </row>
    <row r="1078" spans="1:4">
      <c r="A1078" s="447">
        <v>1198</v>
      </c>
      <c r="B1078" s="448" t="s">
        <v>7256</v>
      </c>
      <c r="C1078" s="449" t="s">
        <v>6187</v>
      </c>
      <c r="D1078" s="450" t="s">
        <v>12210</v>
      </c>
    </row>
    <row r="1079" spans="1:4">
      <c r="A1079" s="447">
        <v>20088</v>
      </c>
      <c r="B1079" s="448" t="s">
        <v>7258</v>
      </c>
      <c r="C1079" s="449" t="s">
        <v>6187</v>
      </c>
      <c r="D1079" s="450" t="s">
        <v>11959</v>
      </c>
    </row>
    <row r="1080" spans="1:4">
      <c r="A1080" s="447">
        <v>20089</v>
      </c>
      <c r="B1080" s="448" t="s">
        <v>7259</v>
      </c>
      <c r="C1080" s="449" t="s">
        <v>6187</v>
      </c>
      <c r="D1080" s="450" t="s">
        <v>12212</v>
      </c>
    </row>
    <row r="1081" spans="1:4">
      <c r="A1081" s="447">
        <v>20087</v>
      </c>
      <c r="B1081" s="448" t="s">
        <v>7260</v>
      </c>
      <c r="C1081" s="449" t="s">
        <v>6187</v>
      </c>
      <c r="D1081" s="450" t="s">
        <v>12213</v>
      </c>
    </row>
    <row r="1082" spans="1:4">
      <c r="A1082" s="447">
        <v>1184</v>
      </c>
      <c r="B1082" s="448" t="s">
        <v>7264</v>
      </c>
      <c r="C1082" s="449" t="s">
        <v>6187</v>
      </c>
      <c r="D1082" s="450" t="s">
        <v>12216</v>
      </c>
    </row>
    <row r="1083" spans="1:4">
      <c r="A1083" s="447">
        <v>1191</v>
      </c>
      <c r="B1083" s="448" t="s">
        <v>7265</v>
      </c>
      <c r="C1083" s="449" t="s">
        <v>6187</v>
      </c>
      <c r="D1083" s="450" t="s">
        <v>11620</v>
      </c>
    </row>
    <row r="1084" spans="1:4">
      <c r="A1084" s="447">
        <v>1185</v>
      </c>
      <c r="B1084" s="448" t="s">
        <v>7266</v>
      </c>
      <c r="C1084" s="449" t="s">
        <v>6187</v>
      </c>
      <c r="D1084" s="450" t="s">
        <v>11282</v>
      </c>
    </row>
    <row r="1085" spans="1:4">
      <c r="A1085" s="447">
        <v>1189</v>
      </c>
      <c r="B1085" s="448" t="s">
        <v>7267</v>
      </c>
      <c r="C1085" s="449" t="s">
        <v>6187</v>
      </c>
      <c r="D1085" s="450" t="s">
        <v>12217</v>
      </c>
    </row>
    <row r="1086" spans="1:4">
      <c r="A1086" s="447">
        <v>1193</v>
      </c>
      <c r="B1086" s="448" t="s">
        <v>7268</v>
      </c>
      <c r="C1086" s="449" t="s">
        <v>6187</v>
      </c>
      <c r="D1086" s="450" t="s">
        <v>12218</v>
      </c>
    </row>
    <row r="1087" spans="1:4">
      <c r="A1087" s="447">
        <v>1194</v>
      </c>
      <c r="B1087" s="448" t="s">
        <v>7269</v>
      </c>
      <c r="C1087" s="449" t="s">
        <v>6187</v>
      </c>
      <c r="D1087" s="450" t="s">
        <v>11661</v>
      </c>
    </row>
    <row r="1088" spans="1:4">
      <c r="A1088" s="447">
        <v>1195</v>
      </c>
      <c r="B1088" s="448" t="s">
        <v>7270</v>
      </c>
      <c r="C1088" s="449" t="s">
        <v>6187</v>
      </c>
      <c r="D1088" s="450" t="s">
        <v>11860</v>
      </c>
    </row>
    <row r="1089" spans="1:4">
      <c r="A1089" s="447">
        <v>1204</v>
      </c>
      <c r="B1089" s="448" t="s">
        <v>7271</v>
      </c>
      <c r="C1089" s="449" t="s">
        <v>6187</v>
      </c>
      <c r="D1089" s="450" t="s">
        <v>12219</v>
      </c>
    </row>
    <row r="1090" spans="1:4">
      <c r="A1090" s="447">
        <v>1205</v>
      </c>
      <c r="B1090" s="448" t="s">
        <v>7272</v>
      </c>
      <c r="C1090" s="449" t="s">
        <v>6187</v>
      </c>
      <c r="D1090" s="450" t="s">
        <v>12220</v>
      </c>
    </row>
    <row r="1091" spans="1:4">
      <c r="A1091" s="447">
        <v>1200</v>
      </c>
      <c r="B1091" s="448" t="s">
        <v>7261</v>
      </c>
      <c r="C1091" s="449" t="s">
        <v>6187</v>
      </c>
      <c r="D1091" s="450" t="s">
        <v>12214</v>
      </c>
    </row>
    <row r="1092" spans="1:4">
      <c r="A1092" s="447">
        <v>12909</v>
      </c>
      <c r="B1092" s="448" t="s">
        <v>7262</v>
      </c>
      <c r="C1092" s="449" t="s">
        <v>6187</v>
      </c>
      <c r="D1092" s="450" t="s">
        <v>11888</v>
      </c>
    </row>
    <row r="1093" spans="1:4">
      <c r="A1093" s="447">
        <v>12910</v>
      </c>
      <c r="B1093" s="448" t="s">
        <v>7263</v>
      </c>
      <c r="C1093" s="449" t="s">
        <v>6187</v>
      </c>
      <c r="D1093" s="450" t="s">
        <v>12215</v>
      </c>
    </row>
    <row r="1094" spans="1:4">
      <c r="A1094" s="447">
        <v>1207</v>
      </c>
      <c r="B1094" s="448" t="s">
        <v>7273</v>
      </c>
      <c r="C1094" s="449" t="s">
        <v>6187</v>
      </c>
      <c r="D1094" s="450" t="s">
        <v>12221</v>
      </c>
    </row>
    <row r="1095" spans="1:4">
      <c r="A1095" s="447">
        <v>1206</v>
      </c>
      <c r="B1095" s="448" t="s">
        <v>7274</v>
      </c>
      <c r="C1095" s="449" t="s">
        <v>6187</v>
      </c>
      <c r="D1095" s="450" t="s">
        <v>12222</v>
      </c>
    </row>
    <row r="1096" spans="1:4">
      <c r="A1096" s="447">
        <v>1183</v>
      </c>
      <c r="B1096" s="448" t="s">
        <v>7275</v>
      </c>
      <c r="C1096" s="449" t="s">
        <v>6187</v>
      </c>
      <c r="D1096" s="450" t="s">
        <v>12223</v>
      </c>
    </row>
    <row r="1097" spans="1:4">
      <c r="A1097" s="447">
        <v>42685</v>
      </c>
      <c r="B1097" s="448" t="s">
        <v>7276</v>
      </c>
      <c r="C1097" s="449" t="s">
        <v>6187</v>
      </c>
      <c r="D1097" s="450" t="s">
        <v>12224</v>
      </c>
    </row>
    <row r="1098" spans="1:4">
      <c r="A1098" s="447">
        <v>42686</v>
      </c>
      <c r="B1098" s="448" t="s">
        <v>7277</v>
      </c>
      <c r="C1098" s="449" t="s">
        <v>6187</v>
      </c>
      <c r="D1098" s="450" t="s">
        <v>12225</v>
      </c>
    </row>
    <row r="1099" spans="1:4">
      <c r="A1099" s="447">
        <v>12894</v>
      </c>
      <c r="B1099" s="448" t="s">
        <v>7278</v>
      </c>
      <c r="C1099" s="449" t="s">
        <v>6187</v>
      </c>
      <c r="D1099" s="450" t="s">
        <v>12226</v>
      </c>
    </row>
    <row r="1100" spans="1:4" ht="30">
      <c r="A1100" s="447">
        <v>12895</v>
      </c>
      <c r="B1100" s="448" t="s">
        <v>7279</v>
      </c>
      <c r="C1100" s="449" t="s">
        <v>6187</v>
      </c>
      <c r="D1100" s="450" t="s">
        <v>12045</v>
      </c>
    </row>
    <row r="1101" spans="1:4" ht="30">
      <c r="A1101" s="447">
        <v>1631</v>
      </c>
      <c r="B1101" s="448" t="s">
        <v>7280</v>
      </c>
      <c r="C1101" s="449" t="s">
        <v>6187</v>
      </c>
      <c r="D1101" s="450" t="s">
        <v>12227</v>
      </c>
    </row>
    <row r="1102" spans="1:4" ht="30">
      <c r="A1102" s="447">
        <v>1633</v>
      </c>
      <c r="B1102" s="448" t="s">
        <v>7281</v>
      </c>
      <c r="C1102" s="449" t="s">
        <v>6187</v>
      </c>
      <c r="D1102" s="450" t="s">
        <v>12228</v>
      </c>
    </row>
    <row r="1103" spans="1:4">
      <c r="A1103" s="447">
        <v>10818</v>
      </c>
      <c r="B1103" s="448" t="s">
        <v>7282</v>
      </c>
      <c r="C1103" s="449" t="s">
        <v>6233</v>
      </c>
      <c r="D1103" s="450" t="s">
        <v>12229</v>
      </c>
    </row>
    <row r="1104" spans="1:4" ht="45">
      <c r="A1104" s="447">
        <v>39359</v>
      </c>
      <c r="B1104" s="448" t="s">
        <v>7283</v>
      </c>
      <c r="C1104" s="449" t="s">
        <v>6187</v>
      </c>
      <c r="D1104" s="450" t="s">
        <v>12230</v>
      </c>
    </row>
    <row r="1105" spans="1:4" ht="45">
      <c r="A1105" s="447">
        <v>39360</v>
      </c>
      <c r="B1105" s="448" t="s">
        <v>7284</v>
      </c>
      <c r="C1105" s="449" t="s">
        <v>6187</v>
      </c>
      <c r="D1105" s="450" t="s">
        <v>12231</v>
      </c>
    </row>
    <row r="1106" spans="1:4">
      <c r="A1106" s="447">
        <v>10710</v>
      </c>
      <c r="B1106" s="448" t="s">
        <v>7285</v>
      </c>
      <c r="C1106" s="449" t="s">
        <v>6185</v>
      </c>
      <c r="D1106" s="450" t="s">
        <v>12232</v>
      </c>
    </row>
    <row r="1107" spans="1:4" ht="30">
      <c r="A1107" s="447">
        <v>10709</v>
      </c>
      <c r="B1107" s="448" t="s">
        <v>7286</v>
      </c>
      <c r="C1107" s="449" t="s">
        <v>6185</v>
      </c>
      <c r="D1107" s="450" t="s">
        <v>12233</v>
      </c>
    </row>
    <row r="1108" spans="1:4" ht="30">
      <c r="A1108" s="447">
        <v>39636</v>
      </c>
      <c r="B1108" s="448" t="s">
        <v>7287</v>
      </c>
      <c r="C1108" s="449" t="s">
        <v>6185</v>
      </c>
      <c r="D1108" s="450" t="s">
        <v>12234</v>
      </c>
    </row>
    <row r="1109" spans="1:4" ht="30">
      <c r="A1109" s="447">
        <v>10708</v>
      </c>
      <c r="B1109" s="448" t="s">
        <v>7288</v>
      </c>
      <c r="C1109" s="449" t="s">
        <v>6185</v>
      </c>
      <c r="D1109" s="450" t="s">
        <v>12235</v>
      </c>
    </row>
    <row r="1110" spans="1:4" ht="30">
      <c r="A1110" s="447">
        <v>39635</v>
      </c>
      <c r="B1110" s="448" t="s">
        <v>7289</v>
      </c>
      <c r="C1110" s="449" t="s">
        <v>6185</v>
      </c>
      <c r="D1110" s="450" t="s">
        <v>12236</v>
      </c>
    </row>
    <row r="1111" spans="1:4">
      <c r="A1111" s="447">
        <v>6117</v>
      </c>
      <c r="B1111" s="448" t="s">
        <v>7290</v>
      </c>
      <c r="C1111" s="449" t="s">
        <v>6186</v>
      </c>
      <c r="D1111" s="450" t="s">
        <v>12237</v>
      </c>
    </row>
    <row r="1112" spans="1:4">
      <c r="A1112" s="447">
        <v>40913</v>
      </c>
      <c r="B1112" s="448" t="s">
        <v>7291</v>
      </c>
      <c r="C1112" s="449" t="s">
        <v>6355</v>
      </c>
      <c r="D1112" s="450" t="s">
        <v>12238</v>
      </c>
    </row>
    <row r="1113" spans="1:4">
      <c r="A1113" s="447">
        <v>1214</v>
      </c>
      <c r="B1113" s="448" t="s">
        <v>7292</v>
      </c>
      <c r="C1113" s="449" t="s">
        <v>6186</v>
      </c>
      <c r="D1113" s="450" t="s">
        <v>12239</v>
      </c>
    </row>
    <row r="1114" spans="1:4">
      <c r="A1114" s="447">
        <v>40915</v>
      </c>
      <c r="B1114" s="448" t="s">
        <v>7293</v>
      </c>
      <c r="C1114" s="449" t="s">
        <v>6355</v>
      </c>
      <c r="D1114" s="450" t="s">
        <v>12240</v>
      </c>
    </row>
    <row r="1115" spans="1:4">
      <c r="A1115" s="447">
        <v>1213</v>
      </c>
      <c r="B1115" s="448" t="s">
        <v>7294</v>
      </c>
      <c r="C1115" s="449" t="s">
        <v>6186</v>
      </c>
      <c r="D1115" s="450" t="s">
        <v>11460</v>
      </c>
    </row>
    <row r="1116" spans="1:4">
      <c r="A1116" s="447">
        <v>40914</v>
      </c>
      <c r="B1116" s="448" t="s">
        <v>7295</v>
      </c>
      <c r="C1116" s="449" t="s">
        <v>6355</v>
      </c>
      <c r="D1116" s="450" t="s">
        <v>11461</v>
      </c>
    </row>
    <row r="1117" spans="1:4" ht="30">
      <c r="A1117" s="447">
        <v>5091</v>
      </c>
      <c r="B1117" s="448" t="s">
        <v>7296</v>
      </c>
      <c r="C1117" s="449" t="s">
        <v>6187</v>
      </c>
      <c r="D1117" s="450" t="s">
        <v>11865</v>
      </c>
    </row>
    <row r="1118" spans="1:4" ht="30">
      <c r="A1118" s="447">
        <v>14615</v>
      </c>
      <c r="B1118" s="448" t="s">
        <v>7297</v>
      </c>
      <c r="C1118" s="449" t="s">
        <v>6187</v>
      </c>
      <c r="D1118" s="450" t="s">
        <v>12241</v>
      </c>
    </row>
    <row r="1119" spans="1:4">
      <c r="A1119" s="447">
        <v>2711</v>
      </c>
      <c r="B1119" s="448" t="s">
        <v>7298</v>
      </c>
      <c r="C1119" s="449" t="s">
        <v>6187</v>
      </c>
      <c r="D1119" s="450" t="s">
        <v>12242</v>
      </c>
    </row>
    <row r="1120" spans="1:4" ht="30">
      <c r="A1120" s="447">
        <v>37727</v>
      </c>
      <c r="B1120" s="448" t="s">
        <v>7299</v>
      </c>
      <c r="C1120" s="449" t="s">
        <v>6187</v>
      </c>
      <c r="D1120" s="450" t="s">
        <v>12243</v>
      </c>
    </row>
    <row r="1121" spans="1:4" ht="30">
      <c r="A1121" s="447">
        <v>37728</v>
      </c>
      <c r="B1121" s="448" t="s">
        <v>7300</v>
      </c>
      <c r="C1121" s="449" t="s">
        <v>6187</v>
      </c>
      <c r="D1121" s="450" t="s">
        <v>12244</v>
      </c>
    </row>
    <row r="1122" spans="1:4" ht="30">
      <c r="A1122" s="447">
        <v>37729</v>
      </c>
      <c r="B1122" s="448" t="s">
        <v>7301</v>
      </c>
      <c r="C1122" s="449" t="s">
        <v>6187</v>
      </c>
      <c r="D1122" s="450" t="s">
        <v>12245</v>
      </c>
    </row>
    <row r="1123" spans="1:4" ht="30">
      <c r="A1123" s="447">
        <v>37730</v>
      </c>
      <c r="B1123" s="448" t="s">
        <v>7302</v>
      </c>
      <c r="C1123" s="449" t="s">
        <v>6187</v>
      </c>
      <c r="D1123" s="450" t="s">
        <v>12246</v>
      </c>
    </row>
    <row r="1124" spans="1:4" ht="30">
      <c r="A1124" s="447">
        <v>37731</v>
      </c>
      <c r="B1124" s="448" t="s">
        <v>7303</v>
      </c>
      <c r="C1124" s="449" t="s">
        <v>6187</v>
      </c>
      <c r="D1124" s="450" t="s">
        <v>12247</v>
      </c>
    </row>
    <row r="1125" spans="1:4" ht="30">
      <c r="A1125" s="447">
        <v>37732</v>
      </c>
      <c r="B1125" s="448" t="s">
        <v>7304</v>
      </c>
      <c r="C1125" s="449" t="s">
        <v>6187</v>
      </c>
      <c r="D1125" s="450" t="s">
        <v>12248</v>
      </c>
    </row>
    <row r="1126" spans="1:4" ht="30">
      <c r="A1126" s="447">
        <v>42250</v>
      </c>
      <c r="B1126" s="448" t="s">
        <v>7305</v>
      </c>
      <c r="C1126" s="449" t="s">
        <v>7306</v>
      </c>
      <c r="D1126" s="450" t="s">
        <v>12249</v>
      </c>
    </row>
    <row r="1127" spans="1:4" ht="30">
      <c r="A1127" s="447">
        <v>42256</v>
      </c>
      <c r="B1127" s="448" t="s">
        <v>7307</v>
      </c>
      <c r="C1127" s="449" t="s">
        <v>6233</v>
      </c>
      <c r="D1127" s="450" t="s">
        <v>12250</v>
      </c>
    </row>
    <row r="1128" spans="1:4">
      <c r="A1128" s="447">
        <v>4743</v>
      </c>
      <c r="B1128" s="448" t="s">
        <v>7308</v>
      </c>
      <c r="C1128" s="449" t="s">
        <v>6351</v>
      </c>
      <c r="D1128" s="450" t="s">
        <v>12251</v>
      </c>
    </row>
    <row r="1129" spans="1:4">
      <c r="A1129" s="447">
        <v>4744</v>
      </c>
      <c r="B1129" s="448" t="s">
        <v>7309</v>
      </c>
      <c r="C1129" s="449" t="s">
        <v>6351</v>
      </c>
      <c r="D1129" s="450" t="s">
        <v>12252</v>
      </c>
    </row>
    <row r="1130" spans="1:4">
      <c r="A1130" s="447">
        <v>4745</v>
      </c>
      <c r="B1130" s="448" t="s">
        <v>7310</v>
      </c>
      <c r="C1130" s="449" t="s">
        <v>6351</v>
      </c>
      <c r="D1130" s="450" t="s">
        <v>12253</v>
      </c>
    </row>
    <row r="1131" spans="1:4" ht="45">
      <c r="A1131" s="447">
        <v>36496</v>
      </c>
      <c r="B1131" s="448" t="s">
        <v>7311</v>
      </c>
      <c r="C1131" s="449" t="s">
        <v>6187</v>
      </c>
      <c r="D1131" s="450" t="s">
        <v>12254</v>
      </c>
    </row>
    <row r="1132" spans="1:4" ht="45">
      <c r="A1132" s="447">
        <v>37762</v>
      </c>
      <c r="B1132" s="448" t="s">
        <v>7313</v>
      </c>
      <c r="C1132" s="449" t="s">
        <v>6187</v>
      </c>
      <c r="D1132" s="450" t="s">
        <v>12256</v>
      </c>
    </row>
    <row r="1133" spans="1:4" ht="45">
      <c r="A1133" s="447">
        <v>37763</v>
      </c>
      <c r="B1133" s="448" t="s">
        <v>7314</v>
      </c>
      <c r="C1133" s="449" t="s">
        <v>6187</v>
      </c>
      <c r="D1133" s="450" t="s">
        <v>12257</v>
      </c>
    </row>
    <row r="1134" spans="1:4" ht="45">
      <c r="A1134" s="447">
        <v>41992</v>
      </c>
      <c r="B1134" s="448" t="s">
        <v>7315</v>
      </c>
      <c r="C1134" s="449" t="s">
        <v>6187</v>
      </c>
      <c r="D1134" s="450" t="s">
        <v>12258</v>
      </c>
    </row>
    <row r="1135" spans="1:4" ht="45">
      <c r="A1135" s="447">
        <v>10630</v>
      </c>
      <c r="B1135" s="448" t="s">
        <v>7312</v>
      </c>
      <c r="C1135" s="449" t="s">
        <v>6187</v>
      </c>
      <c r="D1135" s="450" t="s">
        <v>12255</v>
      </c>
    </row>
    <row r="1136" spans="1:4" ht="45">
      <c r="A1136" s="447">
        <v>13215</v>
      </c>
      <c r="B1136" s="448" t="s">
        <v>7316</v>
      </c>
      <c r="C1136" s="449" t="s">
        <v>6187</v>
      </c>
      <c r="D1136" s="450" t="s">
        <v>12259</v>
      </c>
    </row>
    <row r="1137" spans="1:4">
      <c r="A1137" s="447">
        <v>4235</v>
      </c>
      <c r="B1137" s="448" t="s">
        <v>7317</v>
      </c>
      <c r="C1137" s="449" t="s">
        <v>6186</v>
      </c>
      <c r="D1137" s="450" t="s">
        <v>12260</v>
      </c>
    </row>
    <row r="1138" spans="1:4">
      <c r="A1138" s="447">
        <v>40976</v>
      </c>
      <c r="B1138" s="448" t="s">
        <v>7318</v>
      </c>
      <c r="C1138" s="449" t="s">
        <v>6355</v>
      </c>
      <c r="D1138" s="450" t="s">
        <v>12261</v>
      </c>
    </row>
    <row r="1139" spans="1:4">
      <c r="A1139" s="447">
        <v>39013</v>
      </c>
      <c r="B1139" s="448" t="s">
        <v>7319</v>
      </c>
      <c r="C1139" s="449" t="s">
        <v>6187</v>
      </c>
      <c r="D1139" s="450" t="s">
        <v>11292</v>
      </c>
    </row>
    <row r="1140" spans="1:4">
      <c r="A1140" s="447">
        <v>41967</v>
      </c>
      <c r="B1140" s="448" t="s">
        <v>7320</v>
      </c>
      <c r="C1140" s="449" t="s">
        <v>6234</v>
      </c>
      <c r="D1140" s="450" t="s">
        <v>12262</v>
      </c>
    </row>
    <row r="1141" spans="1:4" ht="30">
      <c r="A1141" s="447">
        <v>12760</v>
      </c>
      <c r="B1141" s="448" t="s">
        <v>7321</v>
      </c>
      <c r="C1141" s="449" t="s">
        <v>6185</v>
      </c>
      <c r="D1141" s="450" t="s">
        <v>12263</v>
      </c>
    </row>
    <row r="1142" spans="1:4" ht="30">
      <c r="A1142" s="447">
        <v>12759</v>
      </c>
      <c r="B1142" s="448" t="s">
        <v>7322</v>
      </c>
      <c r="C1142" s="449" t="s">
        <v>6185</v>
      </c>
      <c r="D1142" s="450" t="s">
        <v>12264</v>
      </c>
    </row>
    <row r="1143" spans="1:4" ht="30">
      <c r="A1143" s="447">
        <v>40424</v>
      </c>
      <c r="B1143" s="448" t="s">
        <v>7323</v>
      </c>
      <c r="C1143" s="449" t="s">
        <v>6233</v>
      </c>
      <c r="D1143" s="450" t="s">
        <v>11661</v>
      </c>
    </row>
    <row r="1144" spans="1:4">
      <c r="A1144" s="447">
        <v>1325</v>
      </c>
      <c r="B1144" s="448" t="s">
        <v>7324</v>
      </c>
      <c r="C1144" s="449" t="s">
        <v>6233</v>
      </c>
      <c r="D1144" s="450" t="s">
        <v>12265</v>
      </c>
    </row>
    <row r="1145" spans="1:4">
      <c r="A1145" s="447">
        <v>1327</v>
      </c>
      <c r="B1145" s="448" t="s">
        <v>7325</v>
      </c>
      <c r="C1145" s="449" t="s">
        <v>6233</v>
      </c>
      <c r="D1145" s="450" t="s">
        <v>12266</v>
      </c>
    </row>
    <row r="1146" spans="1:4">
      <c r="A1146" s="447">
        <v>1328</v>
      </c>
      <c r="B1146" s="448" t="s">
        <v>7326</v>
      </c>
      <c r="C1146" s="449" t="s">
        <v>6233</v>
      </c>
      <c r="D1146" s="450" t="s">
        <v>12267</v>
      </c>
    </row>
    <row r="1147" spans="1:4">
      <c r="A1147" s="447">
        <v>1321</v>
      </c>
      <c r="B1147" s="448" t="s">
        <v>7327</v>
      </c>
      <c r="C1147" s="449" t="s">
        <v>6233</v>
      </c>
      <c r="D1147" s="450" t="s">
        <v>11629</v>
      </c>
    </row>
    <row r="1148" spans="1:4">
      <c r="A1148" s="447">
        <v>1318</v>
      </c>
      <c r="B1148" s="448" t="s">
        <v>7328</v>
      </c>
      <c r="C1148" s="449" t="s">
        <v>6233</v>
      </c>
      <c r="D1148" s="450" t="s">
        <v>12268</v>
      </c>
    </row>
    <row r="1149" spans="1:4">
      <c r="A1149" s="447">
        <v>1322</v>
      </c>
      <c r="B1149" s="448" t="s">
        <v>7329</v>
      </c>
      <c r="C1149" s="449" t="s">
        <v>6233</v>
      </c>
      <c r="D1149" s="450" t="s">
        <v>12269</v>
      </c>
    </row>
    <row r="1150" spans="1:4">
      <c r="A1150" s="447">
        <v>1323</v>
      </c>
      <c r="B1150" s="448" t="s">
        <v>7330</v>
      </c>
      <c r="C1150" s="449" t="s">
        <v>6233</v>
      </c>
      <c r="D1150" s="450" t="s">
        <v>12270</v>
      </c>
    </row>
    <row r="1151" spans="1:4">
      <c r="A1151" s="447">
        <v>1319</v>
      </c>
      <c r="B1151" s="448" t="s">
        <v>7331</v>
      </c>
      <c r="C1151" s="449" t="s">
        <v>6233</v>
      </c>
      <c r="D1151" s="450" t="s">
        <v>12271</v>
      </c>
    </row>
    <row r="1152" spans="1:4">
      <c r="A1152" s="447">
        <v>11026</v>
      </c>
      <c r="B1152" s="448" t="s">
        <v>7332</v>
      </c>
      <c r="C1152" s="449" t="s">
        <v>6233</v>
      </c>
      <c r="D1152" s="450" t="s">
        <v>11860</v>
      </c>
    </row>
    <row r="1153" spans="1:4">
      <c r="A1153" s="447">
        <v>11027</v>
      </c>
      <c r="B1153" s="448" t="s">
        <v>7333</v>
      </c>
      <c r="C1153" s="449" t="s">
        <v>6233</v>
      </c>
      <c r="D1153" s="450" t="s">
        <v>12272</v>
      </c>
    </row>
    <row r="1154" spans="1:4">
      <c r="A1154" s="447">
        <v>11046</v>
      </c>
      <c r="B1154" s="448" t="s">
        <v>7334</v>
      </c>
      <c r="C1154" s="449" t="s">
        <v>6233</v>
      </c>
      <c r="D1154" s="450" t="s">
        <v>12273</v>
      </c>
    </row>
    <row r="1155" spans="1:4">
      <c r="A1155" s="447">
        <v>11047</v>
      </c>
      <c r="B1155" s="448" t="s">
        <v>7335</v>
      </c>
      <c r="C1155" s="449" t="s">
        <v>6233</v>
      </c>
      <c r="D1155" s="450" t="s">
        <v>11317</v>
      </c>
    </row>
    <row r="1156" spans="1:4">
      <c r="A1156" s="447">
        <v>39630</v>
      </c>
      <c r="B1156" s="448" t="s">
        <v>7336</v>
      </c>
      <c r="C1156" s="449" t="s">
        <v>6185</v>
      </c>
      <c r="D1156" s="450" t="s">
        <v>12274</v>
      </c>
    </row>
    <row r="1157" spans="1:4">
      <c r="A1157" s="447">
        <v>11049</v>
      </c>
      <c r="B1157" s="448" t="s">
        <v>7337</v>
      </c>
      <c r="C1157" s="449" t="s">
        <v>6233</v>
      </c>
      <c r="D1157" s="450" t="s">
        <v>12275</v>
      </c>
    </row>
    <row r="1158" spans="1:4">
      <c r="A1158" s="447">
        <v>39632</v>
      </c>
      <c r="B1158" s="448" t="s">
        <v>7338</v>
      </c>
      <c r="C1158" s="449" t="s">
        <v>6185</v>
      </c>
      <c r="D1158" s="450" t="s">
        <v>12276</v>
      </c>
    </row>
    <row r="1159" spans="1:4">
      <c r="A1159" s="447">
        <v>11051</v>
      </c>
      <c r="B1159" s="448" t="s">
        <v>7339</v>
      </c>
      <c r="C1159" s="449" t="s">
        <v>6233</v>
      </c>
      <c r="D1159" s="450" t="s">
        <v>12277</v>
      </c>
    </row>
    <row r="1160" spans="1:4">
      <c r="A1160" s="447">
        <v>11061</v>
      </c>
      <c r="B1160" s="448" t="s">
        <v>7340</v>
      </c>
      <c r="C1160" s="449" t="s">
        <v>6233</v>
      </c>
      <c r="D1160" s="450" t="s">
        <v>12278</v>
      </c>
    </row>
    <row r="1161" spans="1:4">
      <c r="A1161" s="447">
        <v>1336</v>
      </c>
      <c r="B1161" s="448" t="s">
        <v>7341</v>
      </c>
      <c r="C1161" s="449" t="s">
        <v>6185</v>
      </c>
      <c r="D1161" s="450" t="s">
        <v>12279</v>
      </c>
    </row>
    <row r="1162" spans="1:4">
      <c r="A1162" s="447">
        <v>1333</v>
      </c>
      <c r="B1162" s="448" t="s">
        <v>7342</v>
      </c>
      <c r="C1162" s="449" t="s">
        <v>6233</v>
      </c>
      <c r="D1162" s="450" t="s">
        <v>12280</v>
      </c>
    </row>
    <row r="1163" spans="1:4">
      <c r="A1163" s="447">
        <v>1330</v>
      </c>
      <c r="B1163" s="448" t="s">
        <v>7343</v>
      </c>
      <c r="C1163" s="449" t="s">
        <v>6233</v>
      </c>
      <c r="D1163" s="450" t="s">
        <v>12281</v>
      </c>
    </row>
    <row r="1164" spans="1:4">
      <c r="A1164" s="447">
        <v>10957</v>
      </c>
      <c r="B1164" s="448" t="s">
        <v>7344</v>
      </c>
      <c r="C1164" s="449" t="s">
        <v>6233</v>
      </c>
      <c r="D1164" s="450" t="s">
        <v>12275</v>
      </c>
    </row>
    <row r="1165" spans="1:4">
      <c r="A1165" s="447">
        <v>1332</v>
      </c>
      <c r="B1165" s="448" t="s">
        <v>7345</v>
      </c>
      <c r="C1165" s="449" t="s">
        <v>6233</v>
      </c>
      <c r="D1165" s="450" t="s">
        <v>11836</v>
      </c>
    </row>
    <row r="1166" spans="1:4">
      <c r="A1166" s="447">
        <v>1334</v>
      </c>
      <c r="B1166" s="448" t="s">
        <v>7346</v>
      </c>
      <c r="C1166" s="449" t="s">
        <v>6233</v>
      </c>
      <c r="D1166" s="450" t="s">
        <v>12282</v>
      </c>
    </row>
    <row r="1167" spans="1:4">
      <c r="A1167" s="447">
        <v>1335</v>
      </c>
      <c r="B1167" s="448" t="s">
        <v>7347</v>
      </c>
      <c r="C1167" s="449" t="s">
        <v>6233</v>
      </c>
      <c r="D1167" s="450" t="s">
        <v>12283</v>
      </c>
    </row>
    <row r="1168" spans="1:4">
      <c r="A1168" s="447">
        <v>40425</v>
      </c>
      <c r="B1168" s="448" t="s">
        <v>7348</v>
      </c>
      <c r="C1168" s="449" t="s">
        <v>6233</v>
      </c>
      <c r="D1168" s="450" t="s">
        <v>12284</v>
      </c>
    </row>
    <row r="1169" spans="1:4">
      <c r="A1169" s="447">
        <v>1337</v>
      </c>
      <c r="B1169" s="448" t="s">
        <v>7349</v>
      </c>
      <c r="C1169" s="449" t="s">
        <v>6233</v>
      </c>
      <c r="D1169" s="450" t="s">
        <v>12285</v>
      </c>
    </row>
    <row r="1170" spans="1:4">
      <c r="A1170" s="447">
        <v>11122</v>
      </c>
      <c r="B1170" s="448" t="s">
        <v>7350</v>
      </c>
      <c r="C1170" s="449" t="s">
        <v>6233</v>
      </c>
      <c r="D1170" s="450" t="s">
        <v>12286</v>
      </c>
    </row>
    <row r="1171" spans="1:4">
      <c r="A1171" s="447">
        <v>11123</v>
      </c>
      <c r="B1171" s="448" t="s">
        <v>7351</v>
      </c>
      <c r="C1171" s="449" t="s">
        <v>6233</v>
      </c>
      <c r="D1171" s="450" t="s">
        <v>12286</v>
      </c>
    </row>
    <row r="1172" spans="1:4">
      <c r="A1172" s="447">
        <v>11125</v>
      </c>
      <c r="B1172" s="448" t="s">
        <v>7352</v>
      </c>
      <c r="C1172" s="449" t="s">
        <v>6233</v>
      </c>
      <c r="D1172" s="450" t="s">
        <v>12286</v>
      </c>
    </row>
    <row r="1173" spans="1:4" ht="30">
      <c r="A1173" s="447">
        <v>39416</v>
      </c>
      <c r="B1173" s="448" t="s">
        <v>7353</v>
      </c>
      <c r="C1173" s="449" t="s">
        <v>6185</v>
      </c>
      <c r="D1173" s="450" t="s">
        <v>12287</v>
      </c>
    </row>
    <row r="1174" spans="1:4" ht="30">
      <c r="A1174" s="447">
        <v>39417</v>
      </c>
      <c r="B1174" s="448" t="s">
        <v>7354</v>
      </c>
      <c r="C1174" s="449" t="s">
        <v>6185</v>
      </c>
      <c r="D1174" s="450" t="s">
        <v>12288</v>
      </c>
    </row>
    <row r="1175" spans="1:4" ht="30">
      <c r="A1175" s="447">
        <v>39414</v>
      </c>
      <c r="B1175" s="448" t="s">
        <v>7355</v>
      </c>
      <c r="C1175" s="449" t="s">
        <v>6185</v>
      </c>
      <c r="D1175" s="450" t="s">
        <v>12289</v>
      </c>
    </row>
    <row r="1176" spans="1:4" ht="30">
      <c r="A1176" s="447">
        <v>39415</v>
      </c>
      <c r="B1176" s="448" t="s">
        <v>7356</v>
      </c>
      <c r="C1176" s="449" t="s">
        <v>6185</v>
      </c>
      <c r="D1176" s="450" t="s">
        <v>12290</v>
      </c>
    </row>
    <row r="1177" spans="1:4" ht="30">
      <c r="A1177" s="447">
        <v>39412</v>
      </c>
      <c r="B1177" s="448" t="s">
        <v>7357</v>
      </c>
      <c r="C1177" s="449" t="s">
        <v>6185</v>
      </c>
      <c r="D1177" s="450" t="s">
        <v>11279</v>
      </c>
    </row>
    <row r="1178" spans="1:4" ht="30">
      <c r="A1178" s="447">
        <v>39413</v>
      </c>
      <c r="B1178" s="448" t="s">
        <v>7358</v>
      </c>
      <c r="C1178" s="449" t="s">
        <v>6185</v>
      </c>
      <c r="D1178" s="450" t="s">
        <v>12291</v>
      </c>
    </row>
    <row r="1179" spans="1:4">
      <c r="A1179" s="447">
        <v>1338</v>
      </c>
      <c r="B1179" s="448" t="s">
        <v>7359</v>
      </c>
      <c r="C1179" s="449" t="s">
        <v>6185</v>
      </c>
      <c r="D1179" s="450" t="s">
        <v>12292</v>
      </c>
    </row>
    <row r="1180" spans="1:4">
      <c r="A1180" s="447">
        <v>1340</v>
      </c>
      <c r="B1180" s="448" t="s">
        <v>7360</v>
      </c>
      <c r="C1180" s="449" t="s">
        <v>6185</v>
      </c>
      <c r="D1180" s="450" t="s">
        <v>12293</v>
      </c>
    </row>
    <row r="1181" spans="1:4">
      <c r="A1181" s="447">
        <v>1341</v>
      </c>
      <c r="B1181" s="448" t="s">
        <v>7361</v>
      </c>
      <c r="C1181" s="449" t="s">
        <v>6185</v>
      </c>
      <c r="D1181" s="450" t="s">
        <v>12294</v>
      </c>
    </row>
    <row r="1182" spans="1:4" ht="30">
      <c r="A1182" s="447">
        <v>1364</v>
      </c>
      <c r="B1182" s="448" t="s">
        <v>7362</v>
      </c>
      <c r="C1182" s="449" t="s">
        <v>6185</v>
      </c>
      <c r="D1182" s="450" t="s">
        <v>12295</v>
      </c>
    </row>
    <row r="1183" spans="1:4" ht="30">
      <c r="A1183" s="447">
        <v>1361</v>
      </c>
      <c r="B1183" s="448" t="s">
        <v>7363</v>
      </c>
      <c r="C1183" s="449" t="s">
        <v>6187</v>
      </c>
      <c r="D1183" s="450" t="s">
        <v>12296</v>
      </c>
    </row>
    <row r="1184" spans="1:4" ht="30">
      <c r="A1184" s="447">
        <v>1362</v>
      </c>
      <c r="B1184" s="448" t="s">
        <v>7364</v>
      </c>
      <c r="C1184" s="449" t="s">
        <v>6185</v>
      </c>
      <c r="D1184" s="450" t="s">
        <v>12297</v>
      </c>
    </row>
    <row r="1185" spans="1:4" ht="30">
      <c r="A1185" s="447">
        <v>11131</v>
      </c>
      <c r="B1185" s="448" t="s">
        <v>7365</v>
      </c>
      <c r="C1185" s="449" t="s">
        <v>6185</v>
      </c>
      <c r="D1185" s="450" t="s">
        <v>12298</v>
      </c>
    </row>
    <row r="1186" spans="1:4" ht="30">
      <c r="A1186" s="447">
        <v>11132</v>
      </c>
      <c r="B1186" s="448" t="s">
        <v>7366</v>
      </c>
      <c r="C1186" s="449" t="s">
        <v>6185</v>
      </c>
      <c r="D1186" s="450" t="s">
        <v>12299</v>
      </c>
    </row>
    <row r="1187" spans="1:4" ht="30">
      <c r="A1187" s="447">
        <v>1363</v>
      </c>
      <c r="B1187" s="448" t="s">
        <v>7367</v>
      </c>
      <c r="C1187" s="449" t="s">
        <v>6185</v>
      </c>
      <c r="D1187" s="450" t="s">
        <v>11705</v>
      </c>
    </row>
    <row r="1188" spans="1:4" ht="30">
      <c r="A1188" s="447">
        <v>11130</v>
      </c>
      <c r="B1188" s="448" t="s">
        <v>7368</v>
      </c>
      <c r="C1188" s="449" t="s">
        <v>6185</v>
      </c>
      <c r="D1188" s="450" t="s">
        <v>12300</v>
      </c>
    </row>
    <row r="1189" spans="1:4" ht="30">
      <c r="A1189" s="447">
        <v>11134</v>
      </c>
      <c r="B1189" s="448" t="s">
        <v>7369</v>
      </c>
      <c r="C1189" s="449" t="s">
        <v>6185</v>
      </c>
      <c r="D1189" s="450" t="s">
        <v>12301</v>
      </c>
    </row>
    <row r="1190" spans="1:4" ht="30">
      <c r="A1190" s="447">
        <v>11135</v>
      </c>
      <c r="B1190" s="448" t="s">
        <v>7370</v>
      </c>
      <c r="C1190" s="449" t="s">
        <v>6185</v>
      </c>
      <c r="D1190" s="450" t="s">
        <v>12302</v>
      </c>
    </row>
    <row r="1191" spans="1:4" ht="30">
      <c r="A1191" s="447">
        <v>11136</v>
      </c>
      <c r="B1191" s="448" t="s">
        <v>7371</v>
      </c>
      <c r="C1191" s="449" t="s">
        <v>6185</v>
      </c>
      <c r="D1191" s="450" t="s">
        <v>12303</v>
      </c>
    </row>
    <row r="1192" spans="1:4" ht="30">
      <c r="A1192" s="447">
        <v>34743</v>
      </c>
      <c r="B1192" s="448" t="s">
        <v>7372</v>
      </c>
      <c r="C1192" s="449" t="s">
        <v>6185</v>
      </c>
      <c r="D1192" s="450" t="s">
        <v>12304</v>
      </c>
    </row>
    <row r="1193" spans="1:4" ht="30">
      <c r="A1193" s="447">
        <v>11137</v>
      </c>
      <c r="B1193" s="448" t="s">
        <v>7373</v>
      </c>
      <c r="C1193" s="449" t="s">
        <v>6185</v>
      </c>
      <c r="D1193" s="450" t="s">
        <v>12305</v>
      </c>
    </row>
    <row r="1194" spans="1:4" ht="30">
      <c r="A1194" s="447">
        <v>34745</v>
      </c>
      <c r="B1194" s="448" t="s">
        <v>7374</v>
      </c>
      <c r="C1194" s="449" t="s">
        <v>6185</v>
      </c>
      <c r="D1194" s="450" t="s">
        <v>12306</v>
      </c>
    </row>
    <row r="1195" spans="1:4" ht="30">
      <c r="A1195" s="447">
        <v>34746</v>
      </c>
      <c r="B1195" s="448" t="s">
        <v>7375</v>
      </c>
      <c r="C1195" s="449" t="s">
        <v>6185</v>
      </c>
      <c r="D1195" s="450" t="s">
        <v>12307</v>
      </c>
    </row>
    <row r="1196" spans="1:4" ht="30">
      <c r="A1196" s="447">
        <v>1360</v>
      </c>
      <c r="B1196" s="448" t="s">
        <v>7376</v>
      </c>
      <c r="C1196" s="449" t="s">
        <v>6185</v>
      </c>
      <c r="D1196" s="450" t="s">
        <v>12308</v>
      </c>
    </row>
    <row r="1197" spans="1:4" ht="30">
      <c r="A1197" s="447">
        <v>1346</v>
      </c>
      <c r="B1197" s="448" t="s">
        <v>7377</v>
      </c>
      <c r="C1197" s="449" t="s">
        <v>6185</v>
      </c>
      <c r="D1197" s="450" t="s">
        <v>12309</v>
      </c>
    </row>
    <row r="1198" spans="1:4" ht="30">
      <c r="A1198" s="447">
        <v>1347</v>
      </c>
      <c r="B1198" s="448" t="s">
        <v>7381</v>
      </c>
      <c r="C1198" s="449" t="s">
        <v>6185</v>
      </c>
      <c r="D1198" s="450" t="s">
        <v>11487</v>
      </c>
    </row>
    <row r="1199" spans="1:4" ht="30">
      <c r="A1199" s="447">
        <v>1342</v>
      </c>
      <c r="B1199" s="448" t="s">
        <v>7380</v>
      </c>
      <c r="C1199" s="449" t="s">
        <v>6187</v>
      </c>
      <c r="D1199" s="450" t="s">
        <v>12311</v>
      </c>
    </row>
    <row r="1200" spans="1:4" ht="30">
      <c r="A1200" s="447">
        <v>1345</v>
      </c>
      <c r="B1200" s="448" t="s">
        <v>7378</v>
      </c>
      <c r="C1200" s="449" t="s">
        <v>6185</v>
      </c>
      <c r="D1200" s="450" t="s">
        <v>12133</v>
      </c>
    </row>
    <row r="1201" spans="1:4" ht="30">
      <c r="A1201" s="447">
        <v>1349</v>
      </c>
      <c r="B1201" s="448" t="s">
        <v>7382</v>
      </c>
      <c r="C1201" s="449" t="s">
        <v>6187</v>
      </c>
      <c r="D1201" s="450" t="s">
        <v>12312</v>
      </c>
    </row>
    <row r="1202" spans="1:4" ht="30">
      <c r="A1202" s="447">
        <v>1344</v>
      </c>
      <c r="B1202" s="448" t="s">
        <v>7379</v>
      </c>
      <c r="C1202" s="449" t="s">
        <v>6187</v>
      </c>
      <c r="D1202" s="450" t="s">
        <v>12310</v>
      </c>
    </row>
    <row r="1203" spans="1:4" ht="30">
      <c r="A1203" s="447">
        <v>1350</v>
      </c>
      <c r="B1203" s="448" t="s">
        <v>7383</v>
      </c>
      <c r="C1203" s="449" t="s">
        <v>6187</v>
      </c>
      <c r="D1203" s="450" t="s">
        <v>12313</v>
      </c>
    </row>
    <row r="1204" spans="1:4" ht="30">
      <c r="A1204" s="447">
        <v>1357</v>
      </c>
      <c r="B1204" s="448" t="s">
        <v>7384</v>
      </c>
      <c r="C1204" s="449" t="s">
        <v>6187</v>
      </c>
      <c r="D1204" s="450" t="s">
        <v>12314</v>
      </c>
    </row>
    <row r="1205" spans="1:4" ht="30">
      <c r="A1205" s="447">
        <v>1355</v>
      </c>
      <c r="B1205" s="448" t="s">
        <v>7385</v>
      </c>
      <c r="C1205" s="449" t="s">
        <v>6185</v>
      </c>
      <c r="D1205" s="450" t="s">
        <v>12315</v>
      </c>
    </row>
    <row r="1206" spans="1:4" ht="30">
      <c r="A1206" s="447">
        <v>1358</v>
      </c>
      <c r="B1206" s="448" t="s">
        <v>7386</v>
      </c>
      <c r="C1206" s="449" t="s">
        <v>6185</v>
      </c>
      <c r="D1206" s="450" t="s">
        <v>12316</v>
      </c>
    </row>
    <row r="1207" spans="1:4" ht="30">
      <c r="A1207" s="447">
        <v>1359</v>
      </c>
      <c r="B1207" s="448" t="s">
        <v>7387</v>
      </c>
      <c r="C1207" s="449" t="s">
        <v>6187</v>
      </c>
      <c r="D1207" s="450" t="s">
        <v>12317</v>
      </c>
    </row>
    <row r="1208" spans="1:4" ht="30">
      <c r="A1208" s="447">
        <v>1351</v>
      </c>
      <c r="B1208" s="448" t="s">
        <v>7388</v>
      </c>
      <c r="C1208" s="449" t="s">
        <v>6187</v>
      </c>
      <c r="D1208" s="450" t="s">
        <v>12318</v>
      </c>
    </row>
    <row r="1209" spans="1:4">
      <c r="A1209" s="447">
        <v>34659</v>
      </c>
      <c r="B1209" s="448" t="s">
        <v>7389</v>
      </c>
      <c r="C1209" s="449" t="s">
        <v>6185</v>
      </c>
      <c r="D1209" s="450" t="s">
        <v>12187</v>
      </c>
    </row>
    <row r="1210" spans="1:4">
      <c r="A1210" s="447">
        <v>34514</v>
      </c>
      <c r="B1210" s="448" t="s">
        <v>7390</v>
      </c>
      <c r="C1210" s="449" t="s">
        <v>6185</v>
      </c>
      <c r="D1210" s="450" t="s">
        <v>12319</v>
      </c>
    </row>
    <row r="1211" spans="1:4">
      <c r="A1211" s="447">
        <v>34660</v>
      </c>
      <c r="B1211" s="448" t="s">
        <v>7391</v>
      </c>
      <c r="C1211" s="449" t="s">
        <v>6185</v>
      </c>
      <c r="D1211" s="450" t="s">
        <v>12320</v>
      </c>
    </row>
    <row r="1212" spans="1:4">
      <c r="A1212" s="447">
        <v>34661</v>
      </c>
      <c r="B1212" s="448" t="s">
        <v>7392</v>
      </c>
      <c r="C1212" s="449" t="s">
        <v>6185</v>
      </c>
      <c r="D1212" s="450" t="s">
        <v>12321</v>
      </c>
    </row>
    <row r="1213" spans="1:4">
      <c r="A1213" s="447">
        <v>34667</v>
      </c>
      <c r="B1213" s="448" t="s">
        <v>7393</v>
      </c>
      <c r="C1213" s="449" t="s">
        <v>6185</v>
      </c>
      <c r="D1213" s="450" t="s">
        <v>12194</v>
      </c>
    </row>
    <row r="1214" spans="1:4">
      <c r="A1214" s="447">
        <v>34668</v>
      </c>
      <c r="B1214" s="448" t="s">
        <v>7394</v>
      </c>
      <c r="C1214" s="449" t="s">
        <v>6185</v>
      </c>
      <c r="D1214" s="450" t="s">
        <v>11379</v>
      </c>
    </row>
    <row r="1215" spans="1:4">
      <c r="A1215" s="447">
        <v>34741</v>
      </c>
      <c r="B1215" s="448" t="s">
        <v>7395</v>
      </c>
      <c r="C1215" s="449" t="s">
        <v>6185</v>
      </c>
      <c r="D1215" s="450" t="s">
        <v>12322</v>
      </c>
    </row>
    <row r="1216" spans="1:4">
      <c r="A1216" s="447">
        <v>34664</v>
      </c>
      <c r="B1216" s="448" t="s">
        <v>7396</v>
      </c>
      <c r="C1216" s="449" t="s">
        <v>6185</v>
      </c>
      <c r="D1216" s="450" t="s">
        <v>12323</v>
      </c>
    </row>
    <row r="1217" spans="1:4">
      <c r="A1217" s="447">
        <v>34665</v>
      </c>
      <c r="B1217" s="448" t="s">
        <v>7397</v>
      </c>
      <c r="C1217" s="449" t="s">
        <v>6185</v>
      </c>
      <c r="D1217" s="450" t="s">
        <v>12324</v>
      </c>
    </row>
    <row r="1218" spans="1:4">
      <c r="A1218" s="447">
        <v>34666</v>
      </c>
      <c r="B1218" s="448" t="s">
        <v>7398</v>
      </c>
      <c r="C1218" s="449" t="s">
        <v>6185</v>
      </c>
      <c r="D1218" s="450" t="s">
        <v>12325</v>
      </c>
    </row>
    <row r="1219" spans="1:4">
      <c r="A1219" s="447">
        <v>34669</v>
      </c>
      <c r="B1219" s="448" t="s">
        <v>7399</v>
      </c>
      <c r="C1219" s="449" t="s">
        <v>6185</v>
      </c>
      <c r="D1219" s="450" t="s">
        <v>12326</v>
      </c>
    </row>
    <row r="1220" spans="1:4">
      <c r="A1220" s="447">
        <v>34670</v>
      </c>
      <c r="B1220" s="448" t="s">
        <v>7400</v>
      </c>
      <c r="C1220" s="449" t="s">
        <v>6185</v>
      </c>
      <c r="D1220" s="450" t="s">
        <v>12327</v>
      </c>
    </row>
    <row r="1221" spans="1:4">
      <c r="A1221" s="447">
        <v>34671</v>
      </c>
      <c r="B1221" s="448" t="s">
        <v>7401</v>
      </c>
      <c r="C1221" s="449" t="s">
        <v>6185</v>
      </c>
      <c r="D1221" s="450" t="s">
        <v>12328</v>
      </c>
    </row>
    <row r="1222" spans="1:4">
      <c r="A1222" s="447">
        <v>34672</v>
      </c>
      <c r="B1222" s="448" t="s">
        <v>7402</v>
      </c>
      <c r="C1222" s="449" t="s">
        <v>6185</v>
      </c>
      <c r="D1222" s="450" t="s">
        <v>12318</v>
      </c>
    </row>
    <row r="1223" spans="1:4">
      <c r="A1223" s="447">
        <v>34673</v>
      </c>
      <c r="B1223" s="448" t="s">
        <v>7403</v>
      </c>
      <c r="C1223" s="449" t="s">
        <v>6185</v>
      </c>
      <c r="D1223" s="450" t="s">
        <v>12329</v>
      </c>
    </row>
    <row r="1224" spans="1:4">
      <c r="A1224" s="447">
        <v>34674</v>
      </c>
      <c r="B1224" s="448" t="s">
        <v>7404</v>
      </c>
      <c r="C1224" s="449" t="s">
        <v>6185</v>
      </c>
      <c r="D1224" s="450" t="s">
        <v>12330</v>
      </c>
    </row>
    <row r="1225" spans="1:4">
      <c r="A1225" s="447">
        <v>34675</v>
      </c>
      <c r="B1225" s="448" t="s">
        <v>7405</v>
      </c>
      <c r="C1225" s="449" t="s">
        <v>6185</v>
      </c>
      <c r="D1225" s="450" t="s">
        <v>12331</v>
      </c>
    </row>
    <row r="1226" spans="1:4">
      <c r="A1226" s="447">
        <v>34676</v>
      </c>
      <c r="B1226" s="448" t="s">
        <v>7406</v>
      </c>
      <c r="C1226" s="449" t="s">
        <v>6185</v>
      </c>
      <c r="D1226" s="450" t="s">
        <v>12198</v>
      </c>
    </row>
    <row r="1227" spans="1:4">
      <c r="A1227" s="447">
        <v>34677</v>
      </c>
      <c r="B1227" s="448" t="s">
        <v>7407</v>
      </c>
      <c r="C1227" s="449" t="s">
        <v>6185</v>
      </c>
      <c r="D1227" s="450" t="s">
        <v>12332</v>
      </c>
    </row>
    <row r="1228" spans="1:4" ht="30">
      <c r="A1228" s="447">
        <v>40623</v>
      </c>
      <c r="B1228" s="448" t="s">
        <v>7408</v>
      </c>
      <c r="C1228" s="449" t="s">
        <v>6619</v>
      </c>
      <c r="D1228" s="450" t="s">
        <v>12333</v>
      </c>
    </row>
    <row r="1229" spans="1:4">
      <c r="A1229" s="447">
        <v>11112</v>
      </c>
      <c r="B1229" s="448" t="s">
        <v>7409</v>
      </c>
      <c r="C1229" s="449" t="s">
        <v>6233</v>
      </c>
      <c r="D1229" s="450" t="s">
        <v>12286</v>
      </c>
    </row>
    <row r="1230" spans="1:4">
      <c r="A1230" s="447">
        <v>11115</v>
      </c>
      <c r="B1230" s="448" t="s">
        <v>7410</v>
      </c>
      <c r="C1230" s="449" t="s">
        <v>6188</v>
      </c>
      <c r="D1230" s="450" t="s">
        <v>12334</v>
      </c>
    </row>
    <row r="1231" spans="1:4">
      <c r="A1231" s="447">
        <v>11113</v>
      </c>
      <c r="B1231" s="448" t="s">
        <v>7411</v>
      </c>
      <c r="C1231" s="449" t="s">
        <v>6233</v>
      </c>
      <c r="D1231" s="450" t="s">
        <v>12286</v>
      </c>
    </row>
    <row r="1232" spans="1:4">
      <c r="A1232" s="447">
        <v>11114</v>
      </c>
      <c r="B1232" s="448" t="s">
        <v>7412</v>
      </c>
      <c r="C1232" s="449" t="s">
        <v>6188</v>
      </c>
      <c r="D1232" s="450" t="s">
        <v>12335</v>
      </c>
    </row>
    <row r="1233" spans="1:4" ht="30">
      <c r="A1233" s="447">
        <v>12083</v>
      </c>
      <c r="B1233" s="448" t="s">
        <v>7413</v>
      </c>
      <c r="C1233" s="449" t="s">
        <v>6187</v>
      </c>
      <c r="D1233" s="450" t="s">
        <v>12336</v>
      </c>
    </row>
    <row r="1234" spans="1:4" ht="30">
      <c r="A1234" s="447">
        <v>12081</v>
      </c>
      <c r="B1234" s="448" t="s">
        <v>7414</v>
      </c>
      <c r="C1234" s="449" t="s">
        <v>6187</v>
      </c>
      <c r="D1234" s="450" t="s">
        <v>12337</v>
      </c>
    </row>
    <row r="1235" spans="1:4" ht="30">
      <c r="A1235" s="447">
        <v>12082</v>
      </c>
      <c r="B1235" s="448" t="s">
        <v>7415</v>
      </c>
      <c r="C1235" s="449" t="s">
        <v>6187</v>
      </c>
      <c r="D1235" s="450" t="s">
        <v>12338</v>
      </c>
    </row>
    <row r="1236" spans="1:4" ht="30">
      <c r="A1236" s="447">
        <v>13354</v>
      </c>
      <c r="B1236" s="448" t="s">
        <v>7416</v>
      </c>
      <c r="C1236" s="449" t="s">
        <v>6187</v>
      </c>
      <c r="D1236" s="450" t="s">
        <v>12339</v>
      </c>
    </row>
    <row r="1237" spans="1:4" ht="30">
      <c r="A1237" s="447">
        <v>14057</v>
      </c>
      <c r="B1237" s="448" t="s">
        <v>7417</v>
      </c>
      <c r="C1237" s="449" t="s">
        <v>6187</v>
      </c>
      <c r="D1237" s="450" t="s">
        <v>12340</v>
      </c>
    </row>
    <row r="1238" spans="1:4" ht="30">
      <c r="A1238" s="447">
        <v>14058</v>
      </c>
      <c r="B1238" s="448" t="s">
        <v>7418</v>
      </c>
      <c r="C1238" s="449" t="s">
        <v>6187</v>
      </c>
      <c r="D1238" s="450" t="s">
        <v>12341</v>
      </c>
    </row>
    <row r="1239" spans="1:4" ht="30">
      <c r="A1239" s="447">
        <v>20971</v>
      </c>
      <c r="B1239" s="448" t="s">
        <v>7419</v>
      </c>
      <c r="C1239" s="449" t="s">
        <v>6187</v>
      </c>
      <c r="D1239" s="450" t="s">
        <v>12342</v>
      </c>
    </row>
    <row r="1240" spans="1:4" ht="45">
      <c r="A1240" s="447">
        <v>5047</v>
      </c>
      <c r="B1240" s="448" t="s">
        <v>7420</v>
      </c>
      <c r="C1240" s="449" t="s">
        <v>6187</v>
      </c>
      <c r="D1240" s="450" t="s">
        <v>12343</v>
      </c>
    </row>
    <row r="1241" spans="1:4" ht="30">
      <c r="A1241" s="447">
        <v>13369</v>
      </c>
      <c r="B1241" s="448" t="s">
        <v>7421</v>
      </c>
      <c r="C1241" s="449" t="s">
        <v>6187</v>
      </c>
      <c r="D1241" s="450" t="s">
        <v>12344</v>
      </c>
    </row>
    <row r="1242" spans="1:4" ht="30">
      <c r="A1242" s="447">
        <v>13370</v>
      </c>
      <c r="B1242" s="448" t="s">
        <v>7422</v>
      </c>
      <c r="C1242" s="449" t="s">
        <v>6187</v>
      </c>
      <c r="D1242" s="450" t="s">
        <v>12345</v>
      </c>
    </row>
    <row r="1243" spans="1:4">
      <c r="A1243" s="447">
        <v>13279</v>
      </c>
      <c r="B1243" s="448" t="s">
        <v>7423</v>
      </c>
      <c r="C1243" s="449" t="s">
        <v>6233</v>
      </c>
      <c r="D1243" s="450" t="s">
        <v>12346</v>
      </c>
    </row>
    <row r="1244" spans="1:4" ht="30">
      <c r="A1244" s="447">
        <v>39746</v>
      </c>
      <c r="B1244" s="448" t="s">
        <v>7426</v>
      </c>
      <c r="C1244" s="449" t="s">
        <v>6187</v>
      </c>
      <c r="D1244" s="450" t="s">
        <v>12348</v>
      </c>
    </row>
    <row r="1245" spans="1:4">
      <c r="A1245" s="447">
        <v>11977</v>
      </c>
      <c r="B1245" s="448" t="s">
        <v>7424</v>
      </c>
      <c r="C1245" s="449" t="s">
        <v>6187</v>
      </c>
      <c r="D1245" s="450" t="s">
        <v>12347</v>
      </c>
    </row>
    <row r="1246" spans="1:4">
      <c r="A1246" s="447">
        <v>11975</v>
      </c>
      <c r="B1246" s="448" t="s">
        <v>7425</v>
      </c>
      <c r="C1246" s="449" t="s">
        <v>6187</v>
      </c>
      <c r="D1246" s="450" t="s">
        <v>12226</v>
      </c>
    </row>
    <row r="1247" spans="1:4">
      <c r="A1247" s="447">
        <v>11976</v>
      </c>
      <c r="B1247" s="448" t="s">
        <v>7427</v>
      </c>
      <c r="C1247" s="449" t="s">
        <v>6187</v>
      </c>
      <c r="D1247" s="450" t="s">
        <v>11282</v>
      </c>
    </row>
    <row r="1248" spans="1:4">
      <c r="A1248" s="447">
        <v>1368</v>
      </c>
      <c r="B1248" s="448" t="s">
        <v>7428</v>
      </c>
      <c r="C1248" s="449" t="s">
        <v>6187</v>
      </c>
      <c r="D1248" s="450" t="s">
        <v>12349</v>
      </c>
    </row>
    <row r="1249" spans="1:4">
      <c r="A1249" s="447">
        <v>1367</v>
      </c>
      <c r="B1249" s="448" t="s">
        <v>7429</v>
      </c>
      <c r="C1249" s="449" t="s">
        <v>6187</v>
      </c>
      <c r="D1249" s="450" t="s">
        <v>12350</v>
      </c>
    </row>
    <row r="1250" spans="1:4">
      <c r="A1250" s="447">
        <v>7608</v>
      </c>
      <c r="B1250" s="448" t="s">
        <v>7430</v>
      </c>
      <c r="C1250" s="449" t="s">
        <v>6187</v>
      </c>
      <c r="D1250" s="450" t="s">
        <v>11336</v>
      </c>
    </row>
    <row r="1251" spans="1:4" ht="30">
      <c r="A1251" s="447">
        <v>41900</v>
      </c>
      <c r="B1251" s="448" t="s">
        <v>7431</v>
      </c>
      <c r="C1251" s="449" t="s">
        <v>6233</v>
      </c>
      <c r="D1251" s="450" t="s">
        <v>12351</v>
      </c>
    </row>
    <row r="1252" spans="1:4" ht="30">
      <c r="A1252" s="447">
        <v>41899</v>
      </c>
      <c r="B1252" s="448" t="s">
        <v>7432</v>
      </c>
      <c r="C1252" s="449" t="s">
        <v>7306</v>
      </c>
      <c r="D1252" s="450" t="s">
        <v>12352</v>
      </c>
    </row>
    <row r="1253" spans="1:4">
      <c r="A1253" s="447">
        <v>1380</v>
      </c>
      <c r="B1253" s="448" t="s">
        <v>7433</v>
      </c>
      <c r="C1253" s="449" t="s">
        <v>6233</v>
      </c>
      <c r="D1253" s="450" t="s">
        <v>12353</v>
      </c>
    </row>
    <row r="1254" spans="1:4">
      <c r="A1254" s="447">
        <v>1375</v>
      </c>
      <c r="B1254" s="448" t="s">
        <v>7434</v>
      </c>
      <c r="C1254" s="449" t="s">
        <v>6233</v>
      </c>
      <c r="D1254" s="450" t="s">
        <v>12354</v>
      </c>
    </row>
    <row r="1255" spans="1:4">
      <c r="A1255" s="447">
        <v>1379</v>
      </c>
      <c r="B1255" s="448" t="s">
        <v>7435</v>
      </c>
      <c r="C1255" s="449" t="s">
        <v>6233</v>
      </c>
      <c r="D1255" s="450" t="s">
        <v>11590</v>
      </c>
    </row>
    <row r="1256" spans="1:4">
      <c r="A1256" s="447">
        <v>10511</v>
      </c>
      <c r="B1256" s="448" t="s">
        <v>7436</v>
      </c>
      <c r="C1256" s="449" t="s">
        <v>7437</v>
      </c>
      <c r="D1256" s="450" t="s">
        <v>12355</v>
      </c>
    </row>
    <row r="1257" spans="1:4">
      <c r="A1257" s="447">
        <v>13284</v>
      </c>
      <c r="B1257" s="448" t="s">
        <v>7438</v>
      </c>
      <c r="C1257" s="449" t="s">
        <v>6233</v>
      </c>
      <c r="D1257" s="450" t="s">
        <v>11598</v>
      </c>
    </row>
    <row r="1258" spans="1:4">
      <c r="A1258" s="447">
        <v>25974</v>
      </c>
      <c r="B1258" s="448" t="s">
        <v>7439</v>
      </c>
      <c r="C1258" s="449" t="s">
        <v>6233</v>
      </c>
      <c r="D1258" s="450" t="s">
        <v>12210</v>
      </c>
    </row>
    <row r="1259" spans="1:4">
      <c r="A1259" s="447">
        <v>1382</v>
      </c>
      <c r="B1259" s="448" t="s">
        <v>7440</v>
      </c>
      <c r="C1259" s="449" t="s">
        <v>7437</v>
      </c>
      <c r="D1259" s="450" t="s">
        <v>12356</v>
      </c>
    </row>
    <row r="1260" spans="1:4">
      <c r="A1260" s="447">
        <v>34753</v>
      </c>
      <c r="B1260" s="448" t="s">
        <v>7441</v>
      </c>
      <c r="C1260" s="449" t="s">
        <v>6233</v>
      </c>
      <c r="D1260" s="450" t="s">
        <v>11729</v>
      </c>
    </row>
    <row r="1261" spans="1:4" ht="30">
      <c r="A1261" s="447">
        <v>420</v>
      </c>
      <c r="B1261" s="448" t="s">
        <v>7442</v>
      </c>
      <c r="C1261" s="449" t="s">
        <v>6187</v>
      </c>
      <c r="D1261" s="450" t="s">
        <v>12357</v>
      </c>
    </row>
    <row r="1262" spans="1:4" ht="30">
      <c r="A1262" s="447">
        <v>12327</v>
      </c>
      <c r="B1262" s="448" t="s">
        <v>7443</v>
      </c>
      <c r="C1262" s="449" t="s">
        <v>6187</v>
      </c>
      <c r="D1262" s="450" t="s">
        <v>12358</v>
      </c>
    </row>
    <row r="1263" spans="1:4" ht="30">
      <c r="A1263" s="447">
        <v>36148</v>
      </c>
      <c r="B1263" s="448" t="s">
        <v>7444</v>
      </c>
      <c r="C1263" s="449" t="s">
        <v>6187</v>
      </c>
      <c r="D1263" s="450" t="s">
        <v>11817</v>
      </c>
    </row>
    <row r="1264" spans="1:4">
      <c r="A1264" s="447">
        <v>12329</v>
      </c>
      <c r="B1264" s="448" t="s">
        <v>7445</v>
      </c>
      <c r="C1264" s="449" t="s">
        <v>6233</v>
      </c>
      <c r="D1264" s="450" t="s">
        <v>12359</v>
      </c>
    </row>
    <row r="1265" spans="1:4">
      <c r="A1265" s="447">
        <v>1339</v>
      </c>
      <c r="B1265" s="448" t="s">
        <v>7446</v>
      </c>
      <c r="C1265" s="449" t="s">
        <v>6233</v>
      </c>
      <c r="D1265" s="450" t="s">
        <v>12360</v>
      </c>
    </row>
    <row r="1266" spans="1:4">
      <c r="A1266" s="447">
        <v>11849</v>
      </c>
      <c r="B1266" s="448" t="s">
        <v>7447</v>
      </c>
      <c r="C1266" s="449" t="s">
        <v>6234</v>
      </c>
      <c r="D1266" s="450" t="s">
        <v>12361</v>
      </c>
    </row>
    <row r="1267" spans="1:4" ht="30">
      <c r="A1267" s="447">
        <v>37418</v>
      </c>
      <c r="B1267" s="448" t="s">
        <v>7448</v>
      </c>
      <c r="C1267" s="449" t="s">
        <v>6187</v>
      </c>
      <c r="D1267" s="450" t="s">
        <v>12362</v>
      </c>
    </row>
    <row r="1268" spans="1:4" ht="30">
      <c r="A1268" s="447">
        <v>37419</v>
      </c>
      <c r="B1268" s="448" t="s">
        <v>7449</v>
      </c>
      <c r="C1268" s="449" t="s">
        <v>6187</v>
      </c>
      <c r="D1268" s="450" t="s">
        <v>12363</v>
      </c>
    </row>
    <row r="1269" spans="1:4" ht="30">
      <c r="A1269" s="447">
        <v>1427</v>
      </c>
      <c r="B1269" s="448" t="s">
        <v>7450</v>
      </c>
      <c r="C1269" s="449" t="s">
        <v>6187</v>
      </c>
      <c r="D1269" s="450" t="s">
        <v>12364</v>
      </c>
    </row>
    <row r="1270" spans="1:4" ht="30">
      <c r="A1270" s="447">
        <v>1402</v>
      </c>
      <c r="B1270" s="448" t="s">
        <v>7451</v>
      </c>
      <c r="C1270" s="449" t="s">
        <v>6187</v>
      </c>
      <c r="D1270" s="450" t="s">
        <v>12365</v>
      </c>
    </row>
    <row r="1271" spans="1:4" ht="30">
      <c r="A1271" s="447">
        <v>1420</v>
      </c>
      <c r="B1271" s="448" t="s">
        <v>7452</v>
      </c>
      <c r="C1271" s="449" t="s">
        <v>6187</v>
      </c>
      <c r="D1271" s="450" t="s">
        <v>11397</v>
      </c>
    </row>
    <row r="1272" spans="1:4" ht="30">
      <c r="A1272" s="447">
        <v>1419</v>
      </c>
      <c r="B1272" s="448" t="s">
        <v>7453</v>
      </c>
      <c r="C1272" s="449" t="s">
        <v>6187</v>
      </c>
      <c r="D1272" s="450" t="s">
        <v>12366</v>
      </c>
    </row>
    <row r="1273" spans="1:4" ht="30">
      <c r="A1273" s="447">
        <v>1414</v>
      </c>
      <c r="B1273" s="448" t="s">
        <v>7454</v>
      </c>
      <c r="C1273" s="449" t="s">
        <v>6187</v>
      </c>
      <c r="D1273" s="450" t="s">
        <v>12367</v>
      </c>
    </row>
    <row r="1274" spans="1:4" ht="30">
      <c r="A1274" s="447">
        <v>1413</v>
      </c>
      <c r="B1274" s="448" t="s">
        <v>7455</v>
      </c>
      <c r="C1274" s="449" t="s">
        <v>6187</v>
      </c>
      <c r="D1274" s="450" t="s">
        <v>12368</v>
      </c>
    </row>
    <row r="1275" spans="1:4" ht="30">
      <c r="A1275" s="447">
        <v>1412</v>
      </c>
      <c r="B1275" s="448" t="s">
        <v>7456</v>
      </c>
      <c r="C1275" s="449" t="s">
        <v>6187</v>
      </c>
      <c r="D1275" s="450" t="s">
        <v>12369</v>
      </c>
    </row>
    <row r="1276" spans="1:4" ht="30">
      <c r="A1276" s="447">
        <v>1411</v>
      </c>
      <c r="B1276" s="448" t="s">
        <v>7457</v>
      </c>
      <c r="C1276" s="449" t="s">
        <v>6187</v>
      </c>
      <c r="D1276" s="450" t="s">
        <v>12370</v>
      </c>
    </row>
    <row r="1277" spans="1:4" ht="30">
      <c r="A1277" s="447">
        <v>1406</v>
      </c>
      <c r="B1277" s="448" t="s">
        <v>7458</v>
      </c>
      <c r="C1277" s="449" t="s">
        <v>6187</v>
      </c>
      <c r="D1277" s="450" t="s">
        <v>12371</v>
      </c>
    </row>
    <row r="1278" spans="1:4" ht="30">
      <c r="A1278" s="447">
        <v>1407</v>
      </c>
      <c r="B1278" s="448" t="s">
        <v>7459</v>
      </c>
      <c r="C1278" s="449" t="s">
        <v>6187</v>
      </c>
      <c r="D1278" s="450" t="s">
        <v>12372</v>
      </c>
    </row>
    <row r="1279" spans="1:4" ht="30">
      <c r="A1279" s="447">
        <v>1404</v>
      </c>
      <c r="B1279" s="448" t="s">
        <v>7460</v>
      </c>
      <c r="C1279" s="449" t="s">
        <v>6187</v>
      </c>
      <c r="D1279" s="450" t="s">
        <v>12373</v>
      </c>
    </row>
    <row r="1280" spans="1:4" ht="60">
      <c r="A1280" s="447">
        <v>11281</v>
      </c>
      <c r="B1280" s="448" t="s">
        <v>7461</v>
      </c>
      <c r="C1280" s="449" t="s">
        <v>6187</v>
      </c>
      <c r="D1280" s="450" t="s">
        <v>12374</v>
      </c>
    </row>
    <row r="1281" spans="1:4" ht="60">
      <c r="A1281" s="447">
        <v>40699</v>
      </c>
      <c r="B1281" s="448" t="s">
        <v>7462</v>
      </c>
      <c r="C1281" s="449" t="s">
        <v>6187</v>
      </c>
      <c r="D1281" s="450" t="s">
        <v>12375</v>
      </c>
    </row>
    <row r="1282" spans="1:4" ht="60">
      <c r="A1282" s="447">
        <v>40701</v>
      </c>
      <c r="B1282" s="448" t="s">
        <v>7463</v>
      </c>
      <c r="C1282" s="449" t="s">
        <v>6187</v>
      </c>
      <c r="D1282" s="450" t="s">
        <v>12376</v>
      </c>
    </row>
    <row r="1283" spans="1:4" ht="60">
      <c r="A1283" s="447">
        <v>1442</v>
      </c>
      <c r="B1283" s="448" t="s">
        <v>7464</v>
      </c>
      <c r="C1283" s="449" t="s">
        <v>6187</v>
      </c>
      <c r="D1283" s="450" t="s">
        <v>12377</v>
      </c>
    </row>
    <row r="1284" spans="1:4" ht="60">
      <c r="A1284" s="447">
        <v>13457</v>
      </c>
      <c r="B1284" s="448" t="s">
        <v>7465</v>
      </c>
      <c r="C1284" s="449" t="s">
        <v>6187</v>
      </c>
      <c r="D1284" s="450" t="s">
        <v>12378</v>
      </c>
    </row>
    <row r="1285" spans="1:4" ht="60">
      <c r="A1285" s="447">
        <v>40700</v>
      </c>
      <c r="B1285" s="448" t="s">
        <v>7466</v>
      </c>
      <c r="C1285" s="449" t="s">
        <v>6187</v>
      </c>
      <c r="D1285" s="450" t="s">
        <v>12379</v>
      </c>
    </row>
    <row r="1286" spans="1:4" ht="30">
      <c r="A1286" s="447">
        <v>13458</v>
      </c>
      <c r="B1286" s="448" t="s">
        <v>7467</v>
      </c>
      <c r="C1286" s="449" t="s">
        <v>6187</v>
      </c>
      <c r="D1286" s="450" t="s">
        <v>12380</v>
      </c>
    </row>
    <row r="1287" spans="1:4" ht="30">
      <c r="A1287" s="447">
        <v>36524</v>
      </c>
      <c r="B1287" s="448" t="s">
        <v>7468</v>
      </c>
      <c r="C1287" s="449" t="s">
        <v>6187</v>
      </c>
      <c r="D1287" s="450" t="s">
        <v>12381</v>
      </c>
    </row>
    <row r="1288" spans="1:4" ht="30">
      <c r="A1288" s="447">
        <v>36526</v>
      </c>
      <c r="B1288" s="448" t="s">
        <v>7469</v>
      </c>
      <c r="C1288" s="449" t="s">
        <v>6187</v>
      </c>
      <c r="D1288" s="450" t="s">
        <v>12382</v>
      </c>
    </row>
    <row r="1289" spans="1:4" ht="30">
      <c r="A1289" s="447">
        <v>36523</v>
      </c>
      <c r="B1289" s="448" t="s">
        <v>7470</v>
      </c>
      <c r="C1289" s="449" t="s">
        <v>6187</v>
      </c>
      <c r="D1289" s="450" t="s">
        <v>12383</v>
      </c>
    </row>
    <row r="1290" spans="1:4" ht="30">
      <c r="A1290" s="447">
        <v>36527</v>
      </c>
      <c r="B1290" s="448" t="s">
        <v>7471</v>
      </c>
      <c r="C1290" s="449" t="s">
        <v>6187</v>
      </c>
      <c r="D1290" s="450" t="s">
        <v>12384</v>
      </c>
    </row>
    <row r="1291" spans="1:4" ht="30">
      <c r="A1291" s="447">
        <v>13803</v>
      </c>
      <c r="B1291" s="448" t="s">
        <v>7472</v>
      </c>
      <c r="C1291" s="449" t="s">
        <v>6187</v>
      </c>
      <c r="D1291" s="450" t="s">
        <v>12385</v>
      </c>
    </row>
    <row r="1292" spans="1:4" ht="30">
      <c r="A1292" s="447">
        <v>38642</v>
      </c>
      <c r="B1292" s="448" t="s">
        <v>7473</v>
      </c>
      <c r="C1292" s="449" t="s">
        <v>6187</v>
      </c>
      <c r="D1292" s="450" t="s">
        <v>12386</v>
      </c>
    </row>
    <row r="1293" spans="1:4" ht="30">
      <c r="A1293" s="447">
        <v>36522</v>
      </c>
      <c r="B1293" s="448" t="s">
        <v>7474</v>
      </c>
      <c r="C1293" s="449" t="s">
        <v>6187</v>
      </c>
      <c r="D1293" s="450" t="s">
        <v>12387</v>
      </c>
    </row>
    <row r="1294" spans="1:4" ht="30">
      <c r="A1294" s="447">
        <v>36525</v>
      </c>
      <c r="B1294" s="448" t="s">
        <v>7475</v>
      </c>
      <c r="C1294" s="449" t="s">
        <v>6187</v>
      </c>
      <c r="D1294" s="450" t="s">
        <v>12388</v>
      </c>
    </row>
    <row r="1295" spans="1:4" ht="30">
      <c r="A1295" s="447">
        <v>41991</v>
      </c>
      <c r="B1295" s="448" t="s">
        <v>7476</v>
      </c>
      <c r="C1295" s="449" t="s">
        <v>6187</v>
      </c>
      <c r="D1295" s="450" t="s">
        <v>12389</v>
      </c>
    </row>
    <row r="1296" spans="1:4" ht="30">
      <c r="A1296" s="447">
        <v>34348</v>
      </c>
      <c r="B1296" s="448" t="s">
        <v>7477</v>
      </c>
      <c r="C1296" s="449" t="s">
        <v>6188</v>
      </c>
      <c r="D1296" s="450" t="s">
        <v>12390</v>
      </c>
    </row>
    <row r="1297" spans="1:4" ht="30">
      <c r="A1297" s="447">
        <v>34347</v>
      </c>
      <c r="B1297" s="448" t="s">
        <v>7478</v>
      </c>
      <c r="C1297" s="449" t="s">
        <v>6188</v>
      </c>
      <c r="D1297" s="450" t="s">
        <v>12391</v>
      </c>
    </row>
    <row r="1298" spans="1:4" ht="30">
      <c r="A1298" s="447">
        <v>11146</v>
      </c>
      <c r="B1298" s="448" t="s">
        <v>7479</v>
      </c>
      <c r="C1298" s="449" t="s">
        <v>6351</v>
      </c>
      <c r="D1298" s="450" t="s">
        <v>12392</v>
      </c>
    </row>
    <row r="1299" spans="1:4" ht="30">
      <c r="A1299" s="447">
        <v>11147</v>
      </c>
      <c r="B1299" s="448" t="s">
        <v>7480</v>
      </c>
      <c r="C1299" s="449" t="s">
        <v>6351</v>
      </c>
      <c r="D1299" s="450" t="s">
        <v>12393</v>
      </c>
    </row>
    <row r="1300" spans="1:4" ht="30">
      <c r="A1300" s="447">
        <v>34872</v>
      </c>
      <c r="B1300" s="448" t="s">
        <v>7481</v>
      </c>
      <c r="C1300" s="449" t="s">
        <v>6351</v>
      </c>
      <c r="D1300" s="450" t="s">
        <v>12394</v>
      </c>
    </row>
    <row r="1301" spans="1:4" ht="30">
      <c r="A1301" s="447">
        <v>34491</v>
      </c>
      <c r="B1301" s="448" t="s">
        <v>7482</v>
      </c>
      <c r="C1301" s="449" t="s">
        <v>6351</v>
      </c>
      <c r="D1301" s="450" t="s">
        <v>12395</v>
      </c>
    </row>
    <row r="1302" spans="1:4" ht="30">
      <c r="A1302" s="447">
        <v>34770</v>
      </c>
      <c r="B1302" s="448" t="s">
        <v>7483</v>
      </c>
      <c r="C1302" s="449" t="s">
        <v>7306</v>
      </c>
      <c r="D1302" s="450" t="s">
        <v>12396</v>
      </c>
    </row>
    <row r="1303" spans="1:4" ht="30">
      <c r="A1303" s="447">
        <v>1518</v>
      </c>
      <c r="B1303" s="448" t="s">
        <v>7484</v>
      </c>
      <c r="C1303" s="449" t="s">
        <v>7306</v>
      </c>
      <c r="D1303" s="450" t="s">
        <v>12397</v>
      </c>
    </row>
    <row r="1304" spans="1:4" ht="30">
      <c r="A1304" s="447">
        <v>41965</v>
      </c>
      <c r="B1304" s="448" t="s">
        <v>7485</v>
      </c>
      <c r="C1304" s="449" t="s">
        <v>7306</v>
      </c>
      <c r="D1304" s="450" t="s">
        <v>12398</v>
      </c>
    </row>
    <row r="1305" spans="1:4" ht="30">
      <c r="A1305" s="447">
        <v>34492</v>
      </c>
      <c r="B1305" s="448" t="s">
        <v>7486</v>
      </c>
      <c r="C1305" s="449" t="s">
        <v>6351</v>
      </c>
      <c r="D1305" s="450" t="s">
        <v>12399</v>
      </c>
    </row>
    <row r="1306" spans="1:4" ht="30">
      <c r="A1306" s="447">
        <v>1524</v>
      </c>
      <c r="B1306" s="448" t="s">
        <v>7487</v>
      </c>
      <c r="C1306" s="449" t="s">
        <v>6351</v>
      </c>
      <c r="D1306" s="450" t="s">
        <v>12400</v>
      </c>
    </row>
    <row r="1307" spans="1:4" ht="30">
      <c r="A1307" s="447">
        <v>38404</v>
      </c>
      <c r="B1307" s="448" t="s">
        <v>7488</v>
      </c>
      <c r="C1307" s="449" t="s">
        <v>6351</v>
      </c>
      <c r="D1307" s="450" t="s">
        <v>12401</v>
      </c>
    </row>
    <row r="1308" spans="1:4" ht="30">
      <c r="A1308" s="447">
        <v>39849</v>
      </c>
      <c r="B1308" s="448" t="s">
        <v>7489</v>
      </c>
      <c r="C1308" s="449" t="s">
        <v>6351</v>
      </c>
      <c r="D1308" s="450" t="s">
        <v>12402</v>
      </c>
    </row>
    <row r="1309" spans="1:4" ht="30">
      <c r="A1309" s="447">
        <v>38464</v>
      </c>
      <c r="B1309" s="448" t="s">
        <v>7490</v>
      </c>
      <c r="C1309" s="449" t="s">
        <v>6351</v>
      </c>
      <c r="D1309" s="450" t="s">
        <v>12403</v>
      </c>
    </row>
    <row r="1310" spans="1:4" ht="30">
      <c r="A1310" s="447">
        <v>34493</v>
      </c>
      <c r="B1310" s="448" t="s">
        <v>7491</v>
      </c>
      <c r="C1310" s="449" t="s">
        <v>6351</v>
      </c>
      <c r="D1310" s="450" t="s">
        <v>12404</v>
      </c>
    </row>
    <row r="1311" spans="1:4" ht="30">
      <c r="A1311" s="447">
        <v>1527</v>
      </c>
      <c r="B1311" s="448" t="s">
        <v>7492</v>
      </c>
      <c r="C1311" s="449" t="s">
        <v>6351</v>
      </c>
      <c r="D1311" s="450" t="s">
        <v>12405</v>
      </c>
    </row>
    <row r="1312" spans="1:4" ht="30">
      <c r="A1312" s="447">
        <v>38405</v>
      </c>
      <c r="B1312" s="448" t="s">
        <v>7493</v>
      </c>
      <c r="C1312" s="449" t="s">
        <v>6351</v>
      </c>
      <c r="D1312" s="450" t="s">
        <v>12406</v>
      </c>
    </row>
    <row r="1313" spans="1:4" ht="30">
      <c r="A1313" s="447">
        <v>38408</v>
      </c>
      <c r="B1313" s="448" t="s">
        <v>7494</v>
      </c>
      <c r="C1313" s="449" t="s">
        <v>6351</v>
      </c>
      <c r="D1313" s="450" t="s">
        <v>12407</v>
      </c>
    </row>
    <row r="1314" spans="1:4" ht="30">
      <c r="A1314" s="447">
        <v>34494</v>
      </c>
      <c r="B1314" s="448" t="s">
        <v>7495</v>
      </c>
      <c r="C1314" s="449" t="s">
        <v>6351</v>
      </c>
      <c r="D1314" s="450" t="s">
        <v>12408</v>
      </c>
    </row>
    <row r="1315" spans="1:4" ht="30">
      <c r="A1315" s="447">
        <v>1525</v>
      </c>
      <c r="B1315" s="448" t="s">
        <v>7496</v>
      </c>
      <c r="C1315" s="449" t="s">
        <v>6351</v>
      </c>
      <c r="D1315" s="450" t="s">
        <v>12409</v>
      </c>
    </row>
    <row r="1316" spans="1:4" ht="30">
      <c r="A1316" s="447">
        <v>38406</v>
      </c>
      <c r="B1316" s="448" t="s">
        <v>7497</v>
      </c>
      <c r="C1316" s="449" t="s">
        <v>6351</v>
      </c>
      <c r="D1316" s="450" t="s">
        <v>12410</v>
      </c>
    </row>
    <row r="1317" spans="1:4" ht="30">
      <c r="A1317" s="447">
        <v>38409</v>
      </c>
      <c r="B1317" s="448" t="s">
        <v>7498</v>
      </c>
      <c r="C1317" s="449" t="s">
        <v>6351</v>
      </c>
      <c r="D1317" s="450" t="s">
        <v>12411</v>
      </c>
    </row>
    <row r="1318" spans="1:4" ht="30">
      <c r="A1318" s="447">
        <v>34495</v>
      </c>
      <c r="B1318" s="448" t="s">
        <v>7499</v>
      </c>
      <c r="C1318" s="449" t="s">
        <v>6351</v>
      </c>
      <c r="D1318" s="450" t="s">
        <v>12412</v>
      </c>
    </row>
    <row r="1319" spans="1:4" ht="30">
      <c r="A1319" s="447">
        <v>11145</v>
      </c>
      <c r="B1319" s="448" t="s">
        <v>7500</v>
      </c>
      <c r="C1319" s="449" t="s">
        <v>6351</v>
      </c>
      <c r="D1319" s="450" t="s">
        <v>12413</v>
      </c>
    </row>
    <row r="1320" spans="1:4" ht="30">
      <c r="A1320" s="447">
        <v>34496</v>
      </c>
      <c r="B1320" s="448" t="s">
        <v>7501</v>
      </c>
      <c r="C1320" s="449" t="s">
        <v>6351</v>
      </c>
      <c r="D1320" s="450" t="s">
        <v>12414</v>
      </c>
    </row>
    <row r="1321" spans="1:4" ht="30">
      <c r="A1321" s="447">
        <v>34479</v>
      </c>
      <c r="B1321" s="448" t="s">
        <v>7502</v>
      </c>
      <c r="C1321" s="449" t="s">
        <v>6351</v>
      </c>
      <c r="D1321" s="450" t="s">
        <v>12415</v>
      </c>
    </row>
    <row r="1322" spans="1:4" ht="30">
      <c r="A1322" s="447">
        <v>34481</v>
      </c>
      <c r="B1322" s="448" t="s">
        <v>7503</v>
      </c>
      <c r="C1322" s="449" t="s">
        <v>6351</v>
      </c>
      <c r="D1322" s="450" t="s">
        <v>12416</v>
      </c>
    </row>
    <row r="1323" spans="1:4" ht="30">
      <c r="A1323" s="447">
        <v>34483</v>
      </c>
      <c r="B1323" s="448" t="s">
        <v>7504</v>
      </c>
      <c r="C1323" s="449" t="s">
        <v>6351</v>
      </c>
      <c r="D1323" s="450" t="s">
        <v>12417</v>
      </c>
    </row>
    <row r="1324" spans="1:4" ht="30">
      <c r="A1324" s="447">
        <v>34485</v>
      </c>
      <c r="B1324" s="448" t="s">
        <v>7505</v>
      </c>
      <c r="C1324" s="449" t="s">
        <v>6351</v>
      </c>
      <c r="D1324" s="450" t="s">
        <v>12418</v>
      </c>
    </row>
    <row r="1325" spans="1:4" ht="30">
      <c r="A1325" s="447">
        <v>34497</v>
      </c>
      <c r="B1325" s="448" t="s">
        <v>7506</v>
      </c>
      <c r="C1325" s="449" t="s">
        <v>6351</v>
      </c>
      <c r="D1325" s="450" t="s">
        <v>12419</v>
      </c>
    </row>
    <row r="1326" spans="1:4" ht="30">
      <c r="A1326" s="447">
        <v>14041</v>
      </c>
      <c r="B1326" s="448" t="s">
        <v>7507</v>
      </c>
      <c r="C1326" s="449" t="s">
        <v>6351</v>
      </c>
      <c r="D1326" s="450" t="s">
        <v>12420</v>
      </c>
    </row>
    <row r="1327" spans="1:4" ht="30">
      <c r="A1327" s="447">
        <v>1523</v>
      </c>
      <c r="B1327" s="448" t="s">
        <v>7508</v>
      </c>
      <c r="C1327" s="449" t="s">
        <v>6351</v>
      </c>
      <c r="D1327" s="450" t="s">
        <v>12421</v>
      </c>
    </row>
    <row r="1328" spans="1:4">
      <c r="A1328" s="447">
        <v>14054</v>
      </c>
      <c r="B1328" s="448" t="s">
        <v>7510</v>
      </c>
      <c r="C1328" s="449" t="s">
        <v>6187</v>
      </c>
      <c r="D1328" s="450" t="s">
        <v>12422</v>
      </c>
    </row>
    <row r="1329" spans="1:4">
      <c r="A1329" s="447">
        <v>14052</v>
      </c>
      <c r="B1329" s="448" t="s">
        <v>7509</v>
      </c>
      <c r="C1329" s="449" t="s">
        <v>6187</v>
      </c>
      <c r="D1329" s="450" t="s">
        <v>12373</v>
      </c>
    </row>
    <row r="1330" spans="1:4">
      <c r="A1330" s="447">
        <v>14053</v>
      </c>
      <c r="B1330" s="448" t="s">
        <v>7511</v>
      </c>
      <c r="C1330" s="449" t="s">
        <v>6187</v>
      </c>
      <c r="D1330" s="450" t="s">
        <v>12423</v>
      </c>
    </row>
    <row r="1331" spans="1:4">
      <c r="A1331" s="447">
        <v>2560</v>
      </c>
      <c r="B1331" s="448" t="s">
        <v>7513</v>
      </c>
      <c r="C1331" s="449" t="s">
        <v>6187</v>
      </c>
      <c r="D1331" s="450" t="s">
        <v>11573</v>
      </c>
    </row>
    <row r="1332" spans="1:4">
      <c r="A1332" s="447">
        <v>2558</v>
      </c>
      <c r="B1332" s="448" t="s">
        <v>7512</v>
      </c>
      <c r="C1332" s="449" t="s">
        <v>6187</v>
      </c>
      <c r="D1332" s="450" t="s">
        <v>12424</v>
      </c>
    </row>
    <row r="1333" spans="1:4">
      <c r="A1333" s="447">
        <v>2559</v>
      </c>
      <c r="B1333" s="448" t="s">
        <v>7514</v>
      </c>
      <c r="C1333" s="449" t="s">
        <v>6187</v>
      </c>
      <c r="D1333" s="450" t="s">
        <v>12425</v>
      </c>
    </row>
    <row r="1334" spans="1:4">
      <c r="A1334" s="447">
        <v>2592</v>
      </c>
      <c r="B1334" s="448" t="s">
        <v>7515</v>
      </c>
      <c r="C1334" s="449" t="s">
        <v>6187</v>
      </c>
      <c r="D1334" s="450" t="s">
        <v>12426</v>
      </c>
    </row>
    <row r="1335" spans="1:4">
      <c r="A1335" s="447">
        <v>2566</v>
      </c>
      <c r="B1335" s="448" t="s">
        <v>7516</v>
      </c>
      <c r="C1335" s="449" t="s">
        <v>6187</v>
      </c>
      <c r="D1335" s="450" t="s">
        <v>11755</v>
      </c>
    </row>
    <row r="1336" spans="1:4">
      <c r="A1336" s="447">
        <v>2589</v>
      </c>
      <c r="B1336" s="448" t="s">
        <v>7517</v>
      </c>
      <c r="C1336" s="449" t="s">
        <v>6187</v>
      </c>
      <c r="D1336" s="450" t="s">
        <v>12427</v>
      </c>
    </row>
    <row r="1337" spans="1:4">
      <c r="A1337" s="447">
        <v>2590</v>
      </c>
      <c r="B1337" s="448" t="s">
        <v>7519</v>
      </c>
      <c r="C1337" s="449" t="s">
        <v>6187</v>
      </c>
      <c r="D1337" s="450" t="s">
        <v>12429</v>
      </c>
    </row>
    <row r="1338" spans="1:4">
      <c r="A1338" s="447">
        <v>2591</v>
      </c>
      <c r="B1338" s="448" t="s">
        <v>7518</v>
      </c>
      <c r="C1338" s="449" t="s">
        <v>6187</v>
      </c>
      <c r="D1338" s="450" t="s">
        <v>12428</v>
      </c>
    </row>
    <row r="1339" spans="1:4">
      <c r="A1339" s="447">
        <v>2567</v>
      </c>
      <c r="B1339" s="448" t="s">
        <v>7520</v>
      </c>
      <c r="C1339" s="449" t="s">
        <v>6187</v>
      </c>
      <c r="D1339" s="450" t="s">
        <v>12430</v>
      </c>
    </row>
    <row r="1340" spans="1:4">
      <c r="A1340" s="447">
        <v>2568</v>
      </c>
      <c r="B1340" s="448" t="s">
        <v>7522</v>
      </c>
      <c r="C1340" s="449" t="s">
        <v>6187</v>
      </c>
      <c r="D1340" s="450" t="s">
        <v>12432</v>
      </c>
    </row>
    <row r="1341" spans="1:4">
      <c r="A1341" s="447">
        <v>2565</v>
      </c>
      <c r="B1341" s="448" t="s">
        <v>7521</v>
      </c>
      <c r="C1341" s="449" t="s">
        <v>6187</v>
      </c>
      <c r="D1341" s="450" t="s">
        <v>12431</v>
      </c>
    </row>
    <row r="1342" spans="1:4">
      <c r="A1342" s="447">
        <v>2594</v>
      </c>
      <c r="B1342" s="448" t="s">
        <v>7523</v>
      </c>
      <c r="C1342" s="449" t="s">
        <v>6187</v>
      </c>
      <c r="D1342" s="450" t="s">
        <v>12433</v>
      </c>
    </row>
    <row r="1343" spans="1:4">
      <c r="A1343" s="447">
        <v>2587</v>
      </c>
      <c r="B1343" s="448" t="s">
        <v>7524</v>
      </c>
      <c r="C1343" s="449" t="s">
        <v>6187</v>
      </c>
      <c r="D1343" s="450" t="s">
        <v>12434</v>
      </c>
    </row>
    <row r="1344" spans="1:4">
      <c r="A1344" s="447">
        <v>2588</v>
      </c>
      <c r="B1344" s="448" t="s">
        <v>7525</v>
      </c>
      <c r="C1344" s="449" t="s">
        <v>6187</v>
      </c>
      <c r="D1344" s="450" t="s">
        <v>12435</v>
      </c>
    </row>
    <row r="1345" spans="1:4">
      <c r="A1345" s="447">
        <v>2570</v>
      </c>
      <c r="B1345" s="448" t="s">
        <v>7527</v>
      </c>
      <c r="C1345" s="449" t="s">
        <v>6187</v>
      </c>
      <c r="D1345" s="450" t="s">
        <v>12117</v>
      </c>
    </row>
    <row r="1346" spans="1:4">
      <c r="A1346" s="447">
        <v>2569</v>
      </c>
      <c r="B1346" s="448" t="s">
        <v>7526</v>
      </c>
      <c r="C1346" s="449" t="s">
        <v>6187</v>
      </c>
      <c r="D1346" s="450" t="s">
        <v>12436</v>
      </c>
    </row>
    <row r="1347" spans="1:4">
      <c r="A1347" s="447">
        <v>2571</v>
      </c>
      <c r="B1347" s="448" t="s">
        <v>7528</v>
      </c>
      <c r="C1347" s="449" t="s">
        <v>6187</v>
      </c>
      <c r="D1347" s="450" t="s">
        <v>12437</v>
      </c>
    </row>
    <row r="1348" spans="1:4">
      <c r="A1348" s="447">
        <v>2572</v>
      </c>
      <c r="B1348" s="448" t="s">
        <v>7530</v>
      </c>
      <c r="C1348" s="449" t="s">
        <v>6187</v>
      </c>
      <c r="D1348" s="450" t="s">
        <v>12439</v>
      </c>
    </row>
    <row r="1349" spans="1:4">
      <c r="A1349" s="447">
        <v>2593</v>
      </c>
      <c r="B1349" s="448" t="s">
        <v>7529</v>
      </c>
      <c r="C1349" s="449" t="s">
        <v>6187</v>
      </c>
      <c r="D1349" s="450" t="s">
        <v>12438</v>
      </c>
    </row>
    <row r="1350" spans="1:4">
      <c r="A1350" s="447">
        <v>2595</v>
      </c>
      <c r="B1350" s="448" t="s">
        <v>7531</v>
      </c>
      <c r="C1350" s="449" t="s">
        <v>6187</v>
      </c>
      <c r="D1350" s="450" t="s">
        <v>12440</v>
      </c>
    </row>
    <row r="1351" spans="1:4">
      <c r="A1351" s="447">
        <v>2576</v>
      </c>
      <c r="B1351" s="448" t="s">
        <v>7532</v>
      </c>
      <c r="C1351" s="449" t="s">
        <v>6187</v>
      </c>
      <c r="D1351" s="450" t="s">
        <v>12441</v>
      </c>
    </row>
    <row r="1352" spans="1:4">
      <c r="A1352" s="447">
        <v>2575</v>
      </c>
      <c r="B1352" s="448" t="s">
        <v>7533</v>
      </c>
      <c r="C1352" s="449" t="s">
        <v>6187</v>
      </c>
      <c r="D1352" s="450" t="s">
        <v>12442</v>
      </c>
    </row>
    <row r="1353" spans="1:4">
      <c r="A1353" s="447">
        <v>2586</v>
      </c>
      <c r="B1353" s="448" t="s">
        <v>7535</v>
      </c>
      <c r="C1353" s="449" t="s">
        <v>6187</v>
      </c>
      <c r="D1353" s="450" t="s">
        <v>12444</v>
      </c>
    </row>
    <row r="1354" spans="1:4">
      <c r="A1354" s="447">
        <v>2573</v>
      </c>
      <c r="B1354" s="448" t="s">
        <v>7534</v>
      </c>
      <c r="C1354" s="449" t="s">
        <v>6187</v>
      </c>
      <c r="D1354" s="450" t="s">
        <v>12443</v>
      </c>
    </row>
    <row r="1355" spans="1:4">
      <c r="A1355" s="447">
        <v>2577</v>
      </c>
      <c r="B1355" s="448" t="s">
        <v>7536</v>
      </c>
      <c r="C1355" s="449" t="s">
        <v>6187</v>
      </c>
      <c r="D1355" s="450" t="s">
        <v>12445</v>
      </c>
    </row>
    <row r="1356" spans="1:4">
      <c r="A1356" s="447">
        <v>2578</v>
      </c>
      <c r="B1356" s="448" t="s">
        <v>7538</v>
      </c>
      <c r="C1356" s="449" t="s">
        <v>6187</v>
      </c>
      <c r="D1356" s="450" t="s">
        <v>12447</v>
      </c>
    </row>
    <row r="1357" spans="1:4">
      <c r="A1357" s="447">
        <v>2574</v>
      </c>
      <c r="B1357" s="448" t="s">
        <v>7537</v>
      </c>
      <c r="C1357" s="449" t="s">
        <v>6187</v>
      </c>
      <c r="D1357" s="450" t="s">
        <v>12446</v>
      </c>
    </row>
    <row r="1358" spans="1:4">
      <c r="A1358" s="447">
        <v>2585</v>
      </c>
      <c r="B1358" s="448" t="s">
        <v>7539</v>
      </c>
      <c r="C1358" s="449" t="s">
        <v>6187</v>
      </c>
      <c r="D1358" s="450" t="s">
        <v>12448</v>
      </c>
    </row>
    <row r="1359" spans="1:4">
      <c r="A1359" s="447">
        <v>12008</v>
      </c>
      <c r="B1359" s="448" t="s">
        <v>7540</v>
      </c>
      <c r="C1359" s="449" t="s">
        <v>6187</v>
      </c>
      <c r="D1359" s="450" t="s">
        <v>12449</v>
      </c>
    </row>
    <row r="1360" spans="1:4">
      <c r="A1360" s="447">
        <v>2582</v>
      </c>
      <c r="B1360" s="448" t="s">
        <v>7541</v>
      </c>
      <c r="C1360" s="449" t="s">
        <v>6187</v>
      </c>
      <c r="D1360" s="450" t="s">
        <v>12450</v>
      </c>
    </row>
    <row r="1361" spans="1:4">
      <c r="A1361" s="447">
        <v>2597</v>
      </c>
      <c r="B1361" s="448" t="s">
        <v>7542</v>
      </c>
      <c r="C1361" s="449" t="s">
        <v>6187</v>
      </c>
      <c r="D1361" s="450" t="s">
        <v>11934</v>
      </c>
    </row>
    <row r="1362" spans="1:4">
      <c r="A1362" s="447">
        <v>2581</v>
      </c>
      <c r="B1362" s="448" t="s">
        <v>7544</v>
      </c>
      <c r="C1362" s="449" t="s">
        <v>6187</v>
      </c>
      <c r="D1362" s="450" t="s">
        <v>12452</v>
      </c>
    </row>
    <row r="1363" spans="1:4">
      <c r="A1363" s="447">
        <v>2579</v>
      </c>
      <c r="B1363" s="448" t="s">
        <v>7543</v>
      </c>
      <c r="C1363" s="449" t="s">
        <v>6187</v>
      </c>
      <c r="D1363" s="450" t="s">
        <v>12451</v>
      </c>
    </row>
    <row r="1364" spans="1:4">
      <c r="A1364" s="447">
        <v>2596</v>
      </c>
      <c r="B1364" s="448" t="s">
        <v>7545</v>
      </c>
      <c r="C1364" s="449" t="s">
        <v>6187</v>
      </c>
      <c r="D1364" s="450" t="s">
        <v>12453</v>
      </c>
    </row>
    <row r="1365" spans="1:4">
      <c r="A1365" s="447">
        <v>2583</v>
      </c>
      <c r="B1365" s="448" t="s">
        <v>7547</v>
      </c>
      <c r="C1365" s="449" t="s">
        <v>6187</v>
      </c>
      <c r="D1365" s="450" t="s">
        <v>12455</v>
      </c>
    </row>
    <row r="1366" spans="1:4">
      <c r="A1366" s="447">
        <v>2580</v>
      </c>
      <c r="B1366" s="448" t="s">
        <v>7546</v>
      </c>
      <c r="C1366" s="449" t="s">
        <v>6187</v>
      </c>
      <c r="D1366" s="450" t="s">
        <v>12454</v>
      </c>
    </row>
    <row r="1367" spans="1:4">
      <c r="A1367" s="447">
        <v>2584</v>
      </c>
      <c r="B1367" s="448" t="s">
        <v>7548</v>
      </c>
      <c r="C1367" s="449" t="s">
        <v>6187</v>
      </c>
      <c r="D1367" s="450" t="s">
        <v>12456</v>
      </c>
    </row>
    <row r="1368" spans="1:4">
      <c r="A1368" s="447">
        <v>39329</v>
      </c>
      <c r="B1368" s="448" t="s">
        <v>7550</v>
      </c>
      <c r="C1368" s="449" t="s">
        <v>6187</v>
      </c>
      <c r="D1368" s="450" t="s">
        <v>12458</v>
      </c>
    </row>
    <row r="1369" spans="1:4">
      <c r="A1369" s="447">
        <v>12010</v>
      </c>
      <c r="B1369" s="448" t="s">
        <v>7549</v>
      </c>
      <c r="C1369" s="449" t="s">
        <v>6187</v>
      </c>
      <c r="D1369" s="450" t="s">
        <v>12457</v>
      </c>
    </row>
    <row r="1370" spans="1:4">
      <c r="A1370" s="447">
        <v>39332</v>
      </c>
      <c r="B1370" s="448" t="s">
        <v>7552</v>
      </c>
      <c r="C1370" s="449" t="s">
        <v>6187</v>
      </c>
      <c r="D1370" s="450" t="s">
        <v>12460</v>
      </c>
    </row>
    <row r="1371" spans="1:4">
      <c r="A1371" s="447">
        <v>39330</v>
      </c>
      <c r="B1371" s="448" t="s">
        <v>7551</v>
      </c>
      <c r="C1371" s="449" t="s">
        <v>6187</v>
      </c>
      <c r="D1371" s="450" t="s">
        <v>12459</v>
      </c>
    </row>
    <row r="1372" spans="1:4">
      <c r="A1372" s="447">
        <v>39331</v>
      </c>
      <c r="B1372" s="448" t="s">
        <v>7553</v>
      </c>
      <c r="C1372" s="449" t="s">
        <v>6187</v>
      </c>
      <c r="D1372" s="450" t="s">
        <v>12461</v>
      </c>
    </row>
    <row r="1373" spans="1:4">
      <c r="A1373" s="447">
        <v>39335</v>
      </c>
      <c r="B1373" s="448" t="s">
        <v>7555</v>
      </c>
      <c r="C1373" s="449" t="s">
        <v>6187</v>
      </c>
      <c r="D1373" s="450" t="s">
        <v>12463</v>
      </c>
    </row>
    <row r="1374" spans="1:4">
      <c r="A1374" s="447">
        <v>39333</v>
      </c>
      <c r="B1374" s="448" t="s">
        <v>7554</v>
      </c>
      <c r="C1374" s="449" t="s">
        <v>6187</v>
      </c>
      <c r="D1374" s="450" t="s">
        <v>12462</v>
      </c>
    </row>
    <row r="1375" spans="1:4">
      <c r="A1375" s="447">
        <v>39334</v>
      </c>
      <c r="B1375" s="448" t="s">
        <v>7556</v>
      </c>
      <c r="C1375" s="449" t="s">
        <v>6187</v>
      </c>
      <c r="D1375" s="450" t="s">
        <v>12464</v>
      </c>
    </row>
    <row r="1376" spans="1:4">
      <c r="A1376" s="447">
        <v>12015</v>
      </c>
      <c r="B1376" s="448" t="s">
        <v>7558</v>
      </c>
      <c r="C1376" s="449" t="s">
        <v>6187</v>
      </c>
      <c r="D1376" s="450" t="s">
        <v>12466</v>
      </c>
    </row>
    <row r="1377" spans="1:4">
      <c r="A1377" s="447">
        <v>12016</v>
      </c>
      <c r="B1377" s="448" t="s">
        <v>7557</v>
      </c>
      <c r="C1377" s="449" t="s">
        <v>6187</v>
      </c>
      <c r="D1377" s="450" t="s">
        <v>12465</v>
      </c>
    </row>
    <row r="1378" spans="1:4">
      <c r="A1378" s="447">
        <v>12019</v>
      </c>
      <c r="B1378" s="448" t="s">
        <v>7560</v>
      </c>
      <c r="C1378" s="449" t="s">
        <v>6187</v>
      </c>
      <c r="D1378" s="450" t="s">
        <v>12466</v>
      </c>
    </row>
    <row r="1379" spans="1:4">
      <c r="A1379" s="447">
        <v>12020</v>
      </c>
      <c r="B1379" s="448" t="s">
        <v>7559</v>
      </c>
      <c r="C1379" s="449" t="s">
        <v>6187</v>
      </c>
      <c r="D1379" s="450" t="s">
        <v>12465</v>
      </c>
    </row>
    <row r="1380" spans="1:4">
      <c r="A1380" s="447">
        <v>39338</v>
      </c>
      <c r="B1380" s="448" t="s">
        <v>7562</v>
      </c>
      <c r="C1380" s="449" t="s">
        <v>6187</v>
      </c>
      <c r="D1380" s="450" t="s">
        <v>12460</v>
      </c>
    </row>
    <row r="1381" spans="1:4">
      <c r="A1381" s="447">
        <v>39336</v>
      </c>
      <c r="B1381" s="448" t="s">
        <v>7561</v>
      </c>
      <c r="C1381" s="449" t="s">
        <v>6187</v>
      </c>
      <c r="D1381" s="450" t="s">
        <v>12459</v>
      </c>
    </row>
    <row r="1382" spans="1:4">
      <c r="A1382" s="447">
        <v>39337</v>
      </c>
      <c r="B1382" s="448" t="s">
        <v>7563</v>
      </c>
      <c r="C1382" s="449" t="s">
        <v>6187</v>
      </c>
      <c r="D1382" s="450" t="s">
        <v>12461</v>
      </c>
    </row>
    <row r="1383" spans="1:4">
      <c r="A1383" s="447">
        <v>39341</v>
      </c>
      <c r="B1383" s="448" t="s">
        <v>7564</v>
      </c>
      <c r="C1383" s="449" t="s">
        <v>6187</v>
      </c>
      <c r="D1383" s="450" t="s">
        <v>12467</v>
      </c>
    </row>
    <row r="1384" spans="1:4">
      <c r="A1384" s="447">
        <v>39340</v>
      </c>
      <c r="B1384" s="448" t="s">
        <v>7565</v>
      </c>
      <c r="C1384" s="449" t="s">
        <v>6187</v>
      </c>
      <c r="D1384" s="450" t="s">
        <v>12468</v>
      </c>
    </row>
    <row r="1385" spans="1:4">
      <c r="A1385" s="447">
        <v>39342</v>
      </c>
      <c r="B1385" s="448" t="s">
        <v>7567</v>
      </c>
      <c r="C1385" s="449" t="s">
        <v>6187</v>
      </c>
      <c r="D1385" s="450" t="s">
        <v>12467</v>
      </c>
    </row>
    <row r="1386" spans="1:4">
      <c r="A1386" s="447">
        <v>12025</v>
      </c>
      <c r="B1386" s="448" t="s">
        <v>7566</v>
      </c>
      <c r="C1386" s="449" t="s">
        <v>6187</v>
      </c>
      <c r="D1386" s="450" t="s">
        <v>12469</v>
      </c>
    </row>
    <row r="1387" spans="1:4">
      <c r="A1387" s="447">
        <v>39345</v>
      </c>
      <c r="B1387" s="448" t="s">
        <v>7569</v>
      </c>
      <c r="C1387" s="449" t="s">
        <v>6187</v>
      </c>
      <c r="D1387" s="450" t="s">
        <v>12198</v>
      </c>
    </row>
    <row r="1388" spans="1:4">
      <c r="A1388" s="447">
        <v>39343</v>
      </c>
      <c r="B1388" s="448" t="s">
        <v>7568</v>
      </c>
      <c r="C1388" s="449" t="s">
        <v>6187</v>
      </c>
      <c r="D1388" s="450" t="s">
        <v>12470</v>
      </c>
    </row>
    <row r="1389" spans="1:4">
      <c r="A1389" s="447">
        <v>39344</v>
      </c>
      <c r="B1389" s="448" t="s">
        <v>7570</v>
      </c>
      <c r="C1389" s="449" t="s">
        <v>6187</v>
      </c>
      <c r="D1389" s="450" t="s">
        <v>12471</v>
      </c>
    </row>
    <row r="1390" spans="1:4" ht="30">
      <c r="A1390" s="447">
        <v>12623</v>
      </c>
      <c r="B1390" s="448" t="s">
        <v>7571</v>
      </c>
      <c r="C1390" s="449" t="s">
        <v>6188</v>
      </c>
      <c r="D1390" s="450" t="s">
        <v>12472</v>
      </c>
    </row>
    <row r="1391" spans="1:4">
      <c r="A1391" s="447">
        <v>34498</v>
      </c>
      <c r="B1391" s="448" t="s">
        <v>7572</v>
      </c>
      <c r="C1391" s="449" t="s">
        <v>6187</v>
      </c>
      <c r="D1391" s="450" t="s">
        <v>12473</v>
      </c>
    </row>
    <row r="1392" spans="1:4">
      <c r="A1392" s="447">
        <v>13244</v>
      </c>
      <c r="B1392" s="448" t="s">
        <v>7573</v>
      </c>
      <c r="C1392" s="449" t="s">
        <v>6187</v>
      </c>
      <c r="D1392" s="450" t="s">
        <v>12474</v>
      </c>
    </row>
    <row r="1393" spans="1:4" ht="30">
      <c r="A1393" s="447">
        <v>38998</v>
      </c>
      <c r="B1393" s="448" t="s">
        <v>7574</v>
      </c>
      <c r="C1393" s="449" t="s">
        <v>6187</v>
      </c>
      <c r="D1393" s="450" t="s">
        <v>12475</v>
      </c>
    </row>
    <row r="1394" spans="1:4" ht="30">
      <c r="A1394" s="447">
        <v>38999</v>
      </c>
      <c r="B1394" s="448" t="s">
        <v>7575</v>
      </c>
      <c r="C1394" s="449" t="s">
        <v>6187</v>
      </c>
      <c r="D1394" s="450" t="s">
        <v>12030</v>
      </c>
    </row>
    <row r="1395" spans="1:4" ht="30">
      <c r="A1395" s="447">
        <v>38996</v>
      </c>
      <c r="B1395" s="448" t="s">
        <v>7576</v>
      </c>
      <c r="C1395" s="449" t="s">
        <v>6187</v>
      </c>
      <c r="D1395" s="450" t="s">
        <v>11318</v>
      </c>
    </row>
    <row r="1396" spans="1:4" ht="30">
      <c r="A1396" s="447">
        <v>38997</v>
      </c>
      <c r="B1396" s="448" t="s">
        <v>7577</v>
      </c>
      <c r="C1396" s="449" t="s">
        <v>6187</v>
      </c>
      <c r="D1396" s="450" t="s">
        <v>12476</v>
      </c>
    </row>
    <row r="1397" spans="1:4">
      <c r="A1397" s="447">
        <v>39862</v>
      </c>
      <c r="B1397" s="448" t="s">
        <v>7578</v>
      </c>
      <c r="C1397" s="449" t="s">
        <v>6187</v>
      </c>
      <c r="D1397" s="450" t="s">
        <v>12469</v>
      </c>
    </row>
    <row r="1398" spans="1:4">
      <c r="A1398" s="447">
        <v>39863</v>
      </c>
      <c r="B1398" s="448" t="s">
        <v>7579</v>
      </c>
      <c r="C1398" s="449" t="s">
        <v>6187</v>
      </c>
      <c r="D1398" s="450" t="s">
        <v>12277</v>
      </c>
    </row>
    <row r="1399" spans="1:4">
      <c r="A1399" s="447">
        <v>39864</v>
      </c>
      <c r="B1399" s="448" t="s">
        <v>7580</v>
      </c>
      <c r="C1399" s="449" t="s">
        <v>6187</v>
      </c>
      <c r="D1399" s="450" t="s">
        <v>12477</v>
      </c>
    </row>
    <row r="1400" spans="1:4">
      <c r="A1400" s="447">
        <v>39865</v>
      </c>
      <c r="B1400" s="448" t="s">
        <v>7581</v>
      </c>
      <c r="C1400" s="449" t="s">
        <v>6187</v>
      </c>
      <c r="D1400" s="450" t="s">
        <v>12478</v>
      </c>
    </row>
    <row r="1401" spans="1:4" ht="30">
      <c r="A1401" s="447">
        <v>2517</v>
      </c>
      <c r="B1401" s="448" t="s">
        <v>7582</v>
      </c>
      <c r="C1401" s="449" t="s">
        <v>6187</v>
      </c>
      <c r="D1401" s="450" t="s">
        <v>12479</v>
      </c>
    </row>
    <row r="1402" spans="1:4" ht="30">
      <c r="A1402" s="447">
        <v>2522</v>
      </c>
      <c r="B1402" s="448" t="s">
        <v>7583</v>
      </c>
      <c r="C1402" s="449" t="s">
        <v>6187</v>
      </c>
      <c r="D1402" s="450" t="s">
        <v>11436</v>
      </c>
    </row>
    <row r="1403" spans="1:4" ht="30">
      <c r="A1403" s="447">
        <v>2516</v>
      </c>
      <c r="B1403" s="448" t="s">
        <v>7585</v>
      </c>
      <c r="C1403" s="449" t="s">
        <v>6187</v>
      </c>
      <c r="D1403" s="450" t="s">
        <v>12481</v>
      </c>
    </row>
    <row r="1404" spans="1:4" ht="30">
      <c r="A1404" s="447">
        <v>2548</v>
      </c>
      <c r="B1404" s="448" t="s">
        <v>7584</v>
      </c>
      <c r="C1404" s="449" t="s">
        <v>6187</v>
      </c>
      <c r="D1404" s="450" t="s">
        <v>12480</v>
      </c>
    </row>
    <row r="1405" spans="1:4" ht="30">
      <c r="A1405" s="447">
        <v>2518</v>
      </c>
      <c r="B1405" s="448" t="s">
        <v>7586</v>
      </c>
      <c r="C1405" s="449" t="s">
        <v>6187</v>
      </c>
      <c r="D1405" s="450" t="s">
        <v>12482</v>
      </c>
    </row>
    <row r="1406" spans="1:4" ht="30">
      <c r="A1406" s="447">
        <v>2521</v>
      </c>
      <c r="B1406" s="448" t="s">
        <v>7587</v>
      </c>
      <c r="C1406" s="449" t="s">
        <v>6187</v>
      </c>
      <c r="D1406" s="450" t="s">
        <v>12483</v>
      </c>
    </row>
    <row r="1407" spans="1:4" ht="30">
      <c r="A1407" s="447">
        <v>2519</v>
      </c>
      <c r="B1407" s="448" t="s">
        <v>7589</v>
      </c>
      <c r="C1407" s="449" t="s">
        <v>6187</v>
      </c>
      <c r="D1407" s="450" t="s">
        <v>12485</v>
      </c>
    </row>
    <row r="1408" spans="1:4" ht="30">
      <c r="A1408" s="447">
        <v>2515</v>
      </c>
      <c r="B1408" s="448" t="s">
        <v>7588</v>
      </c>
      <c r="C1408" s="449" t="s">
        <v>6187</v>
      </c>
      <c r="D1408" s="450" t="s">
        <v>12484</v>
      </c>
    </row>
    <row r="1409" spans="1:4" ht="30">
      <c r="A1409" s="447">
        <v>2520</v>
      </c>
      <c r="B1409" s="448" t="s">
        <v>7590</v>
      </c>
      <c r="C1409" s="449" t="s">
        <v>6187</v>
      </c>
      <c r="D1409" s="450" t="s">
        <v>12486</v>
      </c>
    </row>
    <row r="1410" spans="1:4" ht="30">
      <c r="A1410" s="447">
        <v>1602</v>
      </c>
      <c r="B1410" s="448" t="s">
        <v>7591</v>
      </c>
      <c r="C1410" s="449" t="s">
        <v>6187</v>
      </c>
      <c r="D1410" s="450" t="s">
        <v>12132</v>
      </c>
    </row>
    <row r="1411" spans="1:4" ht="30">
      <c r="A1411" s="447">
        <v>1601</v>
      </c>
      <c r="B1411" s="448" t="s">
        <v>7592</v>
      </c>
      <c r="C1411" s="449" t="s">
        <v>6187</v>
      </c>
      <c r="D1411" s="450" t="s">
        <v>12487</v>
      </c>
    </row>
    <row r="1412" spans="1:4" ht="30">
      <c r="A1412" s="447">
        <v>1600</v>
      </c>
      <c r="B1412" s="448" t="s">
        <v>7594</v>
      </c>
      <c r="C1412" s="449" t="s">
        <v>6187</v>
      </c>
      <c r="D1412" s="450" t="s">
        <v>12489</v>
      </c>
    </row>
    <row r="1413" spans="1:4" ht="30">
      <c r="A1413" s="447">
        <v>1598</v>
      </c>
      <c r="B1413" s="448" t="s">
        <v>7593</v>
      </c>
      <c r="C1413" s="449" t="s">
        <v>6187</v>
      </c>
      <c r="D1413" s="450" t="s">
        <v>12488</v>
      </c>
    </row>
    <row r="1414" spans="1:4" ht="30">
      <c r="A1414" s="447">
        <v>1603</v>
      </c>
      <c r="B1414" s="448" t="s">
        <v>7595</v>
      </c>
      <c r="C1414" s="449" t="s">
        <v>6187</v>
      </c>
      <c r="D1414" s="450" t="s">
        <v>12490</v>
      </c>
    </row>
    <row r="1415" spans="1:4" ht="30">
      <c r="A1415" s="447">
        <v>1599</v>
      </c>
      <c r="B1415" s="448" t="s">
        <v>7596</v>
      </c>
      <c r="C1415" s="449" t="s">
        <v>6187</v>
      </c>
      <c r="D1415" s="450" t="s">
        <v>12471</v>
      </c>
    </row>
    <row r="1416" spans="1:4" ht="30">
      <c r="A1416" s="447">
        <v>1597</v>
      </c>
      <c r="B1416" s="448" t="s">
        <v>7597</v>
      </c>
      <c r="C1416" s="449" t="s">
        <v>6187</v>
      </c>
      <c r="D1416" s="450" t="s">
        <v>12491</v>
      </c>
    </row>
    <row r="1417" spans="1:4">
      <c r="A1417" s="447">
        <v>39600</v>
      </c>
      <c r="B1417" s="448" t="s">
        <v>7598</v>
      </c>
      <c r="C1417" s="449" t="s">
        <v>6187</v>
      </c>
      <c r="D1417" s="450" t="s">
        <v>12492</v>
      </c>
    </row>
    <row r="1418" spans="1:4">
      <c r="A1418" s="447">
        <v>39601</v>
      </c>
      <c r="B1418" s="448" t="s">
        <v>7599</v>
      </c>
      <c r="C1418" s="449" t="s">
        <v>6187</v>
      </c>
      <c r="D1418" s="450" t="s">
        <v>12444</v>
      </c>
    </row>
    <row r="1419" spans="1:4">
      <c r="A1419" s="447">
        <v>39602</v>
      </c>
      <c r="B1419" s="448" t="s">
        <v>7600</v>
      </c>
      <c r="C1419" s="449" t="s">
        <v>6187</v>
      </c>
      <c r="D1419" s="450" t="s">
        <v>12207</v>
      </c>
    </row>
    <row r="1420" spans="1:4">
      <c r="A1420" s="447">
        <v>39603</v>
      </c>
      <c r="B1420" s="448" t="s">
        <v>7601</v>
      </c>
      <c r="C1420" s="449" t="s">
        <v>6187</v>
      </c>
      <c r="D1420" s="450" t="s">
        <v>12493</v>
      </c>
    </row>
    <row r="1421" spans="1:4" ht="30">
      <c r="A1421" s="447">
        <v>11821</v>
      </c>
      <c r="B1421" s="448" t="s">
        <v>7602</v>
      </c>
      <c r="C1421" s="449" t="s">
        <v>6187</v>
      </c>
      <c r="D1421" s="450" t="s">
        <v>12494</v>
      </c>
    </row>
    <row r="1422" spans="1:4" ht="30">
      <c r="A1422" s="447">
        <v>1562</v>
      </c>
      <c r="B1422" s="448" t="s">
        <v>7603</v>
      </c>
      <c r="C1422" s="449" t="s">
        <v>6187</v>
      </c>
      <c r="D1422" s="450" t="s">
        <v>12495</v>
      </c>
    </row>
    <row r="1423" spans="1:4" ht="30">
      <c r="A1423" s="447">
        <v>1563</v>
      </c>
      <c r="B1423" s="448" t="s">
        <v>7604</v>
      </c>
      <c r="C1423" s="449" t="s">
        <v>6187</v>
      </c>
      <c r="D1423" s="450" t="s">
        <v>12496</v>
      </c>
    </row>
    <row r="1424" spans="1:4">
      <c r="A1424" s="447">
        <v>11856</v>
      </c>
      <c r="B1424" s="448" t="s">
        <v>7605</v>
      </c>
      <c r="C1424" s="449" t="s">
        <v>6187</v>
      </c>
      <c r="D1424" s="450" t="s">
        <v>11448</v>
      </c>
    </row>
    <row r="1425" spans="1:4">
      <c r="A1425" s="447">
        <v>11857</v>
      </c>
      <c r="B1425" s="448" t="s">
        <v>7606</v>
      </c>
      <c r="C1425" s="449" t="s">
        <v>6187</v>
      </c>
      <c r="D1425" s="450" t="s">
        <v>12497</v>
      </c>
    </row>
    <row r="1426" spans="1:4">
      <c r="A1426" s="447">
        <v>11858</v>
      </c>
      <c r="B1426" s="448" t="s">
        <v>7607</v>
      </c>
      <c r="C1426" s="449" t="s">
        <v>6187</v>
      </c>
      <c r="D1426" s="450" t="s">
        <v>12498</v>
      </c>
    </row>
    <row r="1427" spans="1:4">
      <c r="A1427" s="447">
        <v>1539</v>
      </c>
      <c r="B1427" s="448" t="s">
        <v>7608</v>
      </c>
      <c r="C1427" s="449" t="s">
        <v>6187</v>
      </c>
      <c r="D1427" s="450" t="s">
        <v>12499</v>
      </c>
    </row>
    <row r="1428" spans="1:4">
      <c r="A1428" s="447">
        <v>11859</v>
      </c>
      <c r="B1428" s="448" t="s">
        <v>7609</v>
      </c>
      <c r="C1428" s="449" t="s">
        <v>6187</v>
      </c>
      <c r="D1428" s="450" t="s">
        <v>12500</v>
      </c>
    </row>
    <row r="1429" spans="1:4">
      <c r="A1429" s="447">
        <v>1550</v>
      </c>
      <c r="B1429" s="448" t="s">
        <v>7610</v>
      </c>
      <c r="C1429" s="449" t="s">
        <v>6187</v>
      </c>
      <c r="D1429" s="450" t="s">
        <v>12501</v>
      </c>
    </row>
    <row r="1430" spans="1:4">
      <c r="A1430" s="447">
        <v>11854</v>
      </c>
      <c r="B1430" s="448" t="s">
        <v>7611</v>
      </c>
      <c r="C1430" s="449" t="s">
        <v>6187</v>
      </c>
      <c r="D1430" s="450" t="s">
        <v>12502</v>
      </c>
    </row>
    <row r="1431" spans="1:4">
      <c r="A1431" s="447">
        <v>11862</v>
      </c>
      <c r="B1431" s="448" t="s">
        <v>7612</v>
      </c>
      <c r="C1431" s="449" t="s">
        <v>6187</v>
      </c>
      <c r="D1431" s="450" t="s">
        <v>12503</v>
      </c>
    </row>
    <row r="1432" spans="1:4">
      <c r="A1432" s="447">
        <v>11863</v>
      </c>
      <c r="B1432" s="448" t="s">
        <v>7613</v>
      </c>
      <c r="C1432" s="449" t="s">
        <v>6187</v>
      </c>
      <c r="D1432" s="450" t="s">
        <v>11304</v>
      </c>
    </row>
    <row r="1433" spans="1:4">
      <c r="A1433" s="447">
        <v>11855</v>
      </c>
      <c r="B1433" s="448" t="s">
        <v>7614</v>
      </c>
      <c r="C1433" s="449" t="s">
        <v>6187</v>
      </c>
      <c r="D1433" s="450" t="s">
        <v>12504</v>
      </c>
    </row>
    <row r="1434" spans="1:4">
      <c r="A1434" s="447">
        <v>11864</v>
      </c>
      <c r="B1434" s="448" t="s">
        <v>7615</v>
      </c>
      <c r="C1434" s="449" t="s">
        <v>6187</v>
      </c>
      <c r="D1434" s="450" t="s">
        <v>12505</v>
      </c>
    </row>
    <row r="1435" spans="1:4" ht="30">
      <c r="A1435" s="447">
        <v>2527</v>
      </c>
      <c r="B1435" s="448" t="s">
        <v>7616</v>
      </c>
      <c r="C1435" s="449" t="s">
        <v>6187</v>
      </c>
      <c r="D1435" s="450" t="s">
        <v>12506</v>
      </c>
    </row>
    <row r="1436" spans="1:4" ht="30">
      <c r="A1436" s="447">
        <v>2526</v>
      </c>
      <c r="B1436" s="448" t="s">
        <v>7617</v>
      </c>
      <c r="C1436" s="449" t="s">
        <v>6187</v>
      </c>
      <c r="D1436" s="450" t="s">
        <v>11398</v>
      </c>
    </row>
    <row r="1437" spans="1:4" ht="30">
      <c r="A1437" s="447">
        <v>2483</v>
      </c>
      <c r="B1437" s="448" t="s">
        <v>7619</v>
      </c>
      <c r="C1437" s="449" t="s">
        <v>6187</v>
      </c>
      <c r="D1437" s="450" t="s">
        <v>11856</v>
      </c>
    </row>
    <row r="1438" spans="1:4" ht="30">
      <c r="A1438" s="447">
        <v>2487</v>
      </c>
      <c r="B1438" s="448" t="s">
        <v>7618</v>
      </c>
      <c r="C1438" s="449" t="s">
        <v>6187</v>
      </c>
      <c r="D1438" s="450" t="s">
        <v>12507</v>
      </c>
    </row>
    <row r="1439" spans="1:4" ht="30">
      <c r="A1439" s="447">
        <v>2528</v>
      </c>
      <c r="B1439" s="448" t="s">
        <v>7620</v>
      </c>
      <c r="C1439" s="449" t="s">
        <v>6187</v>
      </c>
      <c r="D1439" s="450" t="s">
        <v>12508</v>
      </c>
    </row>
    <row r="1440" spans="1:4" ht="30">
      <c r="A1440" s="447">
        <v>2489</v>
      </c>
      <c r="B1440" s="448" t="s">
        <v>7621</v>
      </c>
      <c r="C1440" s="449" t="s">
        <v>6187</v>
      </c>
      <c r="D1440" s="450" t="s">
        <v>12458</v>
      </c>
    </row>
    <row r="1441" spans="1:4" ht="30">
      <c r="A1441" s="447">
        <v>2484</v>
      </c>
      <c r="B1441" s="448" t="s">
        <v>7623</v>
      </c>
      <c r="C1441" s="449" t="s">
        <v>6187</v>
      </c>
      <c r="D1441" s="450" t="s">
        <v>12509</v>
      </c>
    </row>
    <row r="1442" spans="1:4" ht="30">
      <c r="A1442" s="447">
        <v>2488</v>
      </c>
      <c r="B1442" s="448" t="s">
        <v>7622</v>
      </c>
      <c r="C1442" s="449" t="s">
        <v>6187</v>
      </c>
      <c r="D1442" s="450" t="s">
        <v>11468</v>
      </c>
    </row>
    <row r="1443" spans="1:4" ht="30">
      <c r="A1443" s="447">
        <v>2485</v>
      </c>
      <c r="B1443" s="448" t="s">
        <v>7624</v>
      </c>
      <c r="C1443" s="449" t="s">
        <v>6187</v>
      </c>
      <c r="D1443" s="450" t="s">
        <v>12510</v>
      </c>
    </row>
    <row r="1444" spans="1:4">
      <c r="A1444" s="447">
        <v>38005</v>
      </c>
      <c r="B1444" s="448" t="s">
        <v>7625</v>
      </c>
      <c r="C1444" s="449" t="s">
        <v>6187</v>
      </c>
      <c r="D1444" s="450" t="s">
        <v>12511</v>
      </c>
    </row>
    <row r="1445" spans="1:4">
      <c r="A1445" s="447">
        <v>38006</v>
      </c>
      <c r="B1445" s="448" t="s">
        <v>7626</v>
      </c>
      <c r="C1445" s="449" t="s">
        <v>6187</v>
      </c>
      <c r="D1445" s="450" t="s">
        <v>12512</v>
      </c>
    </row>
    <row r="1446" spans="1:4">
      <c r="A1446" s="447">
        <v>38428</v>
      </c>
      <c r="B1446" s="448" t="s">
        <v>7627</v>
      </c>
      <c r="C1446" s="449" t="s">
        <v>6187</v>
      </c>
      <c r="D1446" s="450" t="s">
        <v>12513</v>
      </c>
    </row>
    <row r="1447" spans="1:4">
      <c r="A1447" s="447">
        <v>38007</v>
      </c>
      <c r="B1447" s="448" t="s">
        <v>7628</v>
      </c>
      <c r="C1447" s="449" t="s">
        <v>6187</v>
      </c>
      <c r="D1447" s="450" t="s">
        <v>12427</v>
      </c>
    </row>
    <row r="1448" spans="1:4">
      <c r="A1448" s="447">
        <v>38008</v>
      </c>
      <c r="B1448" s="448" t="s">
        <v>7629</v>
      </c>
      <c r="C1448" s="449" t="s">
        <v>6187</v>
      </c>
      <c r="D1448" s="450" t="s">
        <v>12514</v>
      </c>
    </row>
    <row r="1449" spans="1:4">
      <c r="A1449" s="447">
        <v>38009</v>
      </c>
      <c r="B1449" s="448" t="s">
        <v>7630</v>
      </c>
      <c r="C1449" s="449" t="s">
        <v>6187</v>
      </c>
      <c r="D1449" s="450" t="s">
        <v>12515</v>
      </c>
    </row>
    <row r="1450" spans="1:4" ht="30">
      <c r="A1450" s="447">
        <v>39279</v>
      </c>
      <c r="B1450" s="448" t="s">
        <v>7631</v>
      </c>
      <c r="C1450" s="449" t="s">
        <v>6187</v>
      </c>
      <c r="D1450" s="450" t="s">
        <v>11578</v>
      </c>
    </row>
    <row r="1451" spans="1:4" ht="30">
      <c r="A1451" s="447">
        <v>38845</v>
      </c>
      <c r="B1451" s="448" t="s">
        <v>7632</v>
      </c>
      <c r="C1451" s="449" t="s">
        <v>6187</v>
      </c>
      <c r="D1451" s="450" t="s">
        <v>12516</v>
      </c>
    </row>
    <row r="1452" spans="1:4" ht="30">
      <c r="A1452" s="447">
        <v>39280</v>
      </c>
      <c r="B1452" s="448" t="s">
        <v>7633</v>
      </c>
      <c r="C1452" s="449" t="s">
        <v>6187</v>
      </c>
      <c r="D1452" s="450" t="s">
        <v>12517</v>
      </c>
    </row>
    <row r="1453" spans="1:4" ht="30">
      <c r="A1453" s="447">
        <v>39281</v>
      </c>
      <c r="B1453" s="448" t="s">
        <v>7634</v>
      </c>
      <c r="C1453" s="449" t="s">
        <v>6187</v>
      </c>
      <c r="D1453" s="450" t="s">
        <v>12518</v>
      </c>
    </row>
    <row r="1454" spans="1:4" ht="30">
      <c r="A1454" s="447">
        <v>38849</v>
      </c>
      <c r="B1454" s="448" t="s">
        <v>7635</v>
      </c>
      <c r="C1454" s="449" t="s">
        <v>6187</v>
      </c>
      <c r="D1454" s="450" t="s">
        <v>12519</v>
      </c>
    </row>
    <row r="1455" spans="1:4" ht="30">
      <c r="A1455" s="447">
        <v>39282</v>
      </c>
      <c r="B1455" s="448" t="s">
        <v>7636</v>
      </c>
      <c r="C1455" s="449" t="s">
        <v>6187</v>
      </c>
      <c r="D1455" s="450" t="s">
        <v>12520</v>
      </c>
    </row>
    <row r="1456" spans="1:4" ht="30">
      <c r="A1456" s="447">
        <v>38852</v>
      </c>
      <c r="B1456" s="448" t="s">
        <v>7637</v>
      </c>
      <c r="C1456" s="449" t="s">
        <v>6187</v>
      </c>
      <c r="D1456" s="450" t="s">
        <v>12521</v>
      </c>
    </row>
    <row r="1457" spans="1:4" ht="30">
      <c r="A1457" s="447">
        <v>38844</v>
      </c>
      <c r="B1457" s="448" t="s">
        <v>7638</v>
      </c>
      <c r="C1457" s="449" t="s">
        <v>6187</v>
      </c>
      <c r="D1457" s="450" t="s">
        <v>12522</v>
      </c>
    </row>
    <row r="1458" spans="1:4" ht="30">
      <c r="A1458" s="447">
        <v>38846</v>
      </c>
      <c r="B1458" s="448" t="s">
        <v>7639</v>
      </c>
      <c r="C1458" s="449" t="s">
        <v>6187</v>
      </c>
      <c r="D1458" s="450" t="s">
        <v>12523</v>
      </c>
    </row>
    <row r="1459" spans="1:4" ht="30">
      <c r="A1459" s="447">
        <v>38847</v>
      </c>
      <c r="B1459" s="448" t="s">
        <v>7640</v>
      </c>
      <c r="C1459" s="449" t="s">
        <v>6187</v>
      </c>
      <c r="D1459" s="450" t="s">
        <v>12524</v>
      </c>
    </row>
    <row r="1460" spans="1:4" ht="30">
      <c r="A1460" s="447">
        <v>38850</v>
      </c>
      <c r="B1460" s="448" t="s">
        <v>7641</v>
      </c>
      <c r="C1460" s="449" t="s">
        <v>6187</v>
      </c>
      <c r="D1460" s="450" t="s">
        <v>12525</v>
      </c>
    </row>
    <row r="1461" spans="1:4" ht="30">
      <c r="A1461" s="447">
        <v>38848</v>
      </c>
      <c r="B1461" s="448" t="s">
        <v>7642</v>
      </c>
      <c r="C1461" s="449" t="s">
        <v>6187</v>
      </c>
      <c r="D1461" s="450" t="s">
        <v>12526</v>
      </c>
    </row>
    <row r="1462" spans="1:4" ht="30">
      <c r="A1462" s="447">
        <v>38851</v>
      </c>
      <c r="B1462" s="448" t="s">
        <v>7643</v>
      </c>
      <c r="C1462" s="449" t="s">
        <v>6187</v>
      </c>
      <c r="D1462" s="450" t="s">
        <v>11921</v>
      </c>
    </row>
    <row r="1463" spans="1:4">
      <c r="A1463" s="447">
        <v>38860</v>
      </c>
      <c r="B1463" s="448" t="s">
        <v>7644</v>
      </c>
      <c r="C1463" s="449" t="s">
        <v>6187</v>
      </c>
      <c r="D1463" s="450" t="s">
        <v>12459</v>
      </c>
    </row>
    <row r="1464" spans="1:4">
      <c r="A1464" s="447">
        <v>38861</v>
      </c>
      <c r="B1464" s="448" t="s">
        <v>7645</v>
      </c>
      <c r="C1464" s="449" t="s">
        <v>6187</v>
      </c>
      <c r="D1464" s="450" t="s">
        <v>12527</v>
      </c>
    </row>
    <row r="1465" spans="1:4">
      <c r="A1465" s="447">
        <v>38862</v>
      </c>
      <c r="B1465" s="448" t="s">
        <v>7646</v>
      </c>
      <c r="C1465" s="449" t="s">
        <v>6187</v>
      </c>
      <c r="D1465" s="450" t="s">
        <v>12528</v>
      </c>
    </row>
    <row r="1466" spans="1:4">
      <c r="A1466" s="447">
        <v>38863</v>
      </c>
      <c r="B1466" s="448" t="s">
        <v>7647</v>
      </c>
      <c r="C1466" s="449" t="s">
        <v>6187</v>
      </c>
      <c r="D1466" s="450" t="s">
        <v>12529</v>
      </c>
    </row>
    <row r="1467" spans="1:4">
      <c r="A1467" s="447">
        <v>38864</v>
      </c>
      <c r="B1467" s="448" t="s">
        <v>7649</v>
      </c>
      <c r="C1467" s="449" t="s">
        <v>6187</v>
      </c>
      <c r="D1467" s="450" t="s">
        <v>12530</v>
      </c>
    </row>
    <row r="1468" spans="1:4">
      <c r="A1468" s="447">
        <v>38865</v>
      </c>
      <c r="B1468" s="448" t="s">
        <v>7648</v>
      </c>
      <c r="C1468" s="449" t="s">
        <v>6187</v>
      </c>
      <c r="D1468" s="450" t="s">
        <v>11378</v>
      </c>
    </row>
    <row r="1469" spans="1:4">
      <c r="A1469" s="447">
        <v>38866</v>
      </c>
      <c r="B1469" s="448" t="s">
        <v>7650</v>
      </c>
      <c r="C1469" s="449" t="s">
        <v>6187</v>
      </c>
      <c r="D1469" s="450" t="s">
        <v>12531</v>
      </c>
    </row>
    <row r="1470" spans="1:4">
      <c r="A1470" s="447">
        <v>38868</v>
      </c>
      <c r="B1470" s="448" t="s">
        <v>7651</v>
      </c>
      <c r="C1470" s="449" t="s">
        <v>6187</v>
      </c>
      <c r="D1470" s="450" t="s">
        <v>12532</v>
      </c>
    </row>
    <row r="1471" spans="1:4" ht="30">
      <c r="A1471" s="447">
        <v>38853</v>
      </c>
      <c r="B1471" s="448" t="s">
        <v>7652</v>
      </c>
      <c r="C1471" s="449" t="s">
        <v>6187</v>
      </c>
      <c r="D1471" s="450" t="s">
        <v>12533</v>
      </c>
    </row>
    <row r="1472" spans="1:4" ht="30">
      <c r="A1472" s="447">
        <v>38854</v>
      </c>
      <c r="B1472" s="448" t="s">
        <v>7653</v>
      </c>
      <c r="C1472" s="449" t="s">
        <v>6187</v>
      </c>
      <c r="D1472" s="450" t="s">
        <v>12534</v>
      </c>
    </row>
    <row r="1473" spans="1:4" ht="30">
      <c r="A1473" s="447">
        <v>38855</v>
      </c>
      <c r="B1473" s="448" t="s">
        <v>7654</v>
      </c>
      <c r="C1473" s="449" t="s">
        <v>6187</v>
      </c>
      <c r="D1473" s="450" t="s">
        <v>12535</v>
      </c>
    </row>
    <row r="1474" spans="1:4" ht="30">
      <c r="A1474" s="447">
        <v>38856</v>
      </c>
      <c r="B1474" s="448" t="s">
        <v>7655</v>
      </c>
      <c r="C1474" s="449" t="s">
        <v>6187</v>
      </c>
      <c r="D1474" s="450" t="s">
        <v>11867</v>
      </c>
    </row>
    <row r="1475" spans="1:4" ht="30">
      <c r="A1475" s="447">
        <v>38857</v>
      </c>
      <c r="B1475" s="448" t="s">
        <v>7656</v>
      </c>
      <c r="C1475" s="449" t="s">
        <v>6187</v>
      </c>
      <c r="D1475" s="450" t="s">
        <v>12536</v>
      </c>
    </row>
    <row r="1476" spans="1:4" ht="30">
      <c r="A1476" s="447">
        <v>38858</v>
      </c>
      <c r="B1476" s="448" t="s">
        <v>7657</v>
      </c>
      <c r="C1476" s="449" t="s">
        <v>6187</v>
      </c>
      <c r="D1476" s="450" t="s">
        <v>12537</v>
      </c>
    </row>
    <row r="1477" spans="1:4" ht="30">
      <c r="A1477" s="447">
        <v>38859</v>
      </c>
      <c r="B1477" s="448" t="s">
        <v>7658</v>
      </c>
      <c r="C1477" s="449" t="s">
        <v>6187</v>
      </c>
      <c r="D1477" s="450" t="s">
        <v>12538</v>
      </c>
    </row>
    <row r="1478" spans="1:4" ht="30">
      <c r="A1478" s="447">
        <v>1607</v>
      </c>
      <c r="B1478" s="448" t="s">
        <v>7659</v>
      </c>
      <c r="C1478" s="449" t="s">
        <v>7660</v>
      </c>
      <c r="D1478" s="450" t="s">
        <v>11284</v>
      </c>
    </row>
    <row r="1479" spans="1:4" ht="30">
      <c r="A1479" s="447">
        <v>11467</v>
      </c>
      <c r="B1479" s="448" t="s">
        <v>7661</v>
      </c>
      <c r="C1479" s="449" t="s">
        <v>6187</v>
      </c>
      <c r="D1479" s="450" t="s">
        <v>12539</v>
      </c>
    </row>
    <row r="1480" spans="1:4" ht="30">
      <c r="A1480" s="447">
        <v>38169</v>
      </c>
      <c r="B1480" s="448" t="s">
        <v>7662</v>
      </c>
      <c r="C1480" s="449" t="s">
        <v>7660</v>
      </c>
      <c r="D1480" s="450" t="s">
        <v>12540</v>
      </c>
    </row>
    <row r="1481" spans="1:4" ht="30">
      <c r="A1481" s="447">
        <v>6142</v>
      </c>
      <c r="B1481" s="448" t="s">
        <v>7663</v>
      </c>
      <c r="C1481" s="449" t="s">
        <v>6187</v>
      </c>
      <c r="D1481" s="450" t="s">
        <v>12541</v>
      </c>
    </row>
    <row r="1482" spans="1:4" ht="30">
      <c r="A1482" s="447">
        <v>11686</v>
      </c>
      <c r="B1482" s="448" t="s">
        <v>7664</v>
      </c>
      <c r="C1482" s="449" t="s">
        <v>6187</v>
      </c>
      <c r="D1482" s="450" t="s">
        <v>11860</v>
      </c>
    </row>
    <row r="1483" spans="1:4" ht="30">
      <c r="A1483" s="447">
        <v>37598</v>
      </c>
      <c r="B1483" s="448" t="s">
        <v>7665</v>
      </c>
      <c r="C1483" s="449" t="s">
        <v>6187</v>
      </c>
      <c r="D1483" s="450" t="s">
        <v>12542</v>
      </c>
    </row>
    <row r="1484" spans="1:4" ht="45">
      <c r="A1484" s="447">
        <v>25398</v>
      </c>
      <c r="B1484" s="448" t="s">
        <v>7666</v>
      </c>
      <c r="C1484" s="449" t="s">
        <v>6187</v>
      </c>
      <c r="D1484" s="450" t="s">
        <v>12543</v>
      </c>
    </row>
    <row r="1485" spans="1:4" ht="45">
      <c r="A1485" s="447">
        <v>25399</v>
      </c>
      <c r="B1485" s="448" t="s">
        <v>7667</v>
      </c>
      <c r="C1485" s="449" t="s">
        <v>6187</v>
      </c>
      <c r="D1485" s="450" t="s">
        <v>12544</v>
      </c>
    </row>
    <row r="1486" spans="1:4" ht="30">
      <c r="A1486" s="447">
        <v>10667</v>
      </c>
      <c r="B1486" s="448" t="s">
        <v>7668</v>
      </c>
      <c r="C1486" s="449" t="s">
        <v>6187</v>
      </c>
      <c r="D1486" s="450" t="s">
        <v>12545</v>
      </c>
    </row>
    <row r="1487" spans="1:4" ht="30">
      <c r="A1487" s="447">
        <v>1613</v>
      </c>
      <c r="B1487" s="448" t="s">
        <v>7669</v>
      </c>
      <c r="C1487" s="449" t="s">
        <v>6187</v>
      </c>
      <c r="D1487" s="450" t="s">
        <v>12546</v>
      </c>
    </row>
    <row r="1488" spans="1:4" ht="30">
      <c r="A1488" s="447">
        <v>1626</v>
      </c>
      <c r="B1488" s="448" t="s">
        <v>7670</v>
      </c>
      <c r="C1488" s="449" t="s">
        <v>6187</v>
      </c>
      <c r="D1488" s="450" t="s">
        <v>12547</v>
      </c>
    </row>
    <row r="1489" spans="1:4" ht="30">
      <c r="A1489" s="447">
        <v>1625</v>
      </c>
      <c r="B1489" s="448" t="s">
        <v>7671</v>
      </c>
      <c r="C1489" s="449" t="s">
        <v>6187</v>
      </c>
      <c r="D1489" s="450" t="s">
        <v>12548</v>
      </c>
    </row>
    <row r="1490" spans="1:4" ht="30">
      <c r="A1490" s="447">
        <v>1622</v>
      </c>
      <c r="B1490" s="448" t="s">
        <v>7672</v>
      </c>
      <c r="C1490" s="449" t="s">
        <v>6187</v>
      </c>
      <c r="D1490" s="450" t="s">
        <v>12549</v>
      </c>
    </row>
    <row r="1491" spans="1:4" ht="30">
      <c r="A1491" s="447">
        <v>1620</v>
      </c>
      <c r="B1491" s="448" t="s">
        <v>7673</v>
      </c>
      <c r="C1491" s="449" t="s">
        <v>6187</v>
      </c>
      <c r="D1491" s="450" t="s">
        <v>12550</v>
      </c>
    </row>
    <row r="1492" spans="1:4" ht="30">
      <c r="A1492" s="447">
        <v>1629</v>
      </c>
      <c r="B1492" s="448" t="s">
        <v>7674</v>
      </c>
      <c r="C1492" s="449" t="s">
        <v>6187</v>
      </c>
      <c r="D1492" s="450" t="s">
        <v>12551</v>
      </c>
    </row>
    <row r="1493" spans="1:4" ht="30">
      <c r="A1493" s="447">
        <v>1627</v>
      </c>
      <c r="B1493" s="448" t="s">
        <v>7675</v>
      </c>
      <c r="C1493" s="449" t="s">
        <v>6187</v>
      </c>
      <c r="D1493" s="450" t="s">
        <v>12552</v>
      </c>
    </row>
    <row r="1494" spans="1:4" ht="30">
      <c r="A1494" s="447">
        <v>1623</v>
      </c>
      <c r="B1494" s="448" t="s">
        <v>7676</v>
      </c>
      <c r="C1494" s="449" t="s">
        <v>6187</v>
      </c>
      <c r="D1494" s="450" t="s">
        <v>12553</v>
      </c>
    </row>
    <row r="1495" spans="1:4" ht="30">
      <c r="A1495" s="447">
        <v>1619</v>
      </c>
      <c r="B1495" s="448" t="s">
        <v>7677</v>
      </c>
      <c r="C1495" s="449" t="s">
        <v>6187</v>
      </c>
      <c r="D1495" s="450" t="s">
        <v>12554</v>
      </c>
    </row>
    <row r="1496" spans="1:4" ht="30">
      <c r="A1496" s="447">
        <v>1630</v>
      </c>
      <c r="B1496" s="448" t="s">
        <v>7678</v>
      </c>
      <c r="C1496" s="449" t="s">
        <v>6187</v>
      </c>
      <c r="D1496" s="450" t="s">
        <v>12555</v>
      </c>
    </row>
    <row r="1497" spans="1:4" ht="30">
      <c r="A1497" s="447">
        <v>1616</v>
      </c>
      <c r="B1497" s="448" t="s">
        <v>7679</v>
      </c>
      <c r="C1497" s="449" t="s">
        <v>6187</v>
      </c>
      <c r="D1497" s="450" t="s">
        <v>12556</v>
      </c>
    </row>
    <row r="1498" spans="1:4" ht="30">
      <c r="A1498" s="447">
        <v>1614</v>
      </c>
      <c r="B1498" s="448" t="s">
        <v>7680</v>
      </c>
      <c r="C1498" s="449" t="s">
        <v>6187</v>
      </c>
      <c r="D1498" s="450" t="s">
        <v>12557</v>
      </c>
    </row>
    <row r="1499" spans="1:4" ht="30">
      <c r="A1499" s="447">
        <v>1617</v>
      </c>
      <c r="B1499" s="448" t="s">
        <v>7681</v>
      </c>
      <c r="C1499" s="449" t="s">
        <v>6187</v>
      </c>
      <c r="D1499" s="450" t="s">
        <v>12558</v>
      </c>
    </row>
    <row r="1500" spans="1:4" ht="30">
      <c r="A1500" s="447">
        <v>1621</v>
      </c>
      <c r="B1500" s="448" t="s">
        <v>7682</v>
      </c>
      <c r="C1500" s="449" t="s">
        <v>6187</v>
      </c>
      <c r="D1500" s="450" t="s">
        <v>12559</v>
      </c>
    </row>
    <row r="1501" spans="1:4" ht="30">
      <c r="A1501" s="447">
        <v>1624</v>
      </c>
      <c r="B1501" s="448" t="s">
        <v>7683</v>
      </c>
      <c r="C1501" s="449" t="s">
        <v>6187</v>
      </c>
      <c r="D1501" s="450" t="s">
        <v>12560</v>
      </c>
    </row>
    <row r="1502" spans="1:4" ht="30">
      <c r="A1502" s="447">
        <v>1615</v>
      </c>
      <c r="B1502" s="448" t="s">
        <v>7684</v>
      </c>
      <c r="C1502" s="449" t="s">
        <v>6187</v>
      </c>
      <c r="D1502" s="450" t="s">
        <v>12561</v>
      </c>
    </row>
    <row r="1503" spans="1:4" ht="30">
      <c r="A1503" s="447">
        <v>1612</v>
      </c>
      <c r="B1503" s="448" t="s">
        <v>7685</v>
      </c>
      <c r="C1503" s="449" t="s">
        <v>6187</v>
      </c>
      <c r="D1503" s="450" t="s">
        <v>12562</v>
      </c>
    </row>
    <row r="1504" spans="1:4" ht="30">
      <c r="A1504" s="447">
        <v>1618</v>
      </c>
      <c r="B1504" s="448" t="s">
        <v>7686</v>
      </c>
      <c r="C1504" s="449" t="s">
        <v>6187</v>
      </c>
      <c r="D1504" s="450" t="s">
        <v>12563</v>
      </c>
    </row>
    <row r="1505" spans="1:4">
      <c r="A1505" s="447">
        <v>14211</v>
      </c>
      <c r="B1505" s="448" t="s">
        <v>7687</v>
      </c>
      <c r="C1505" s="449" t="s">
        <v>6187</v>
      </c>
      <c r="D1505" s="450" t="s">
        <v>12564</v>
      </c>
    </row>
    <row r="1506" spans="1:4">
      <c r="A1506" s="447">
        <v>34500</v>
      </c>
      <c r="B1506" s="448" t="s">
        <v>7688</v>
      </c>
      <c r="C1506" s="449" t="s">
        <v>6186</v>
      </c>
      <c r="D1506" s="450" t="s">
        <v>12565</v>
      </c>
    </row>
    <row r="1507" spans="1:4">
      <c r="A1507" s="447">
        <v>40934</v>
      </c>
      <c r="B1507" s="448" t="s">
        <v>7689</v>
      </c>
      <c r="C1507" s="449" t="s">
        <v>6355</v>
      </c>
      <c r="D1507" s="450" t="s">
        <v>12566</v>
      </c>
    </row>
    <row r="1508" spans="1:4">
      <c r="A1508" s="447">
        <v>5328</v>
      </c>
      <c r="B1508" s="448" t="s">
        <v>7690</v>
      </c>
      <c r="C1508" s="449" t="s">
        <v>6187</v>
      </c>
      <c r="D1508" s="450" t="s">
        <v>11877</v>
      </c>
    </row>
    <row r="1509" spans="1:4">
      <c r="A1509" s="447">
        <v>38200</v>
      </c>
      <c r="B1509" s="448" t="s">
        <v>7691</v>
      </c>
      <c r="C1509" s="449" t="s">
        <v>7692</v>
      </c>
      <c r="D1509" s="450" t="s">
        <v>12567</v>
      </c>
    </row>
    <row r="1510" spans="1:4" ht="30">
      <c r="A1510" s="447">
        <v>39269</v>
      </c>
      <c r="B1510" s="448" t="s">
        <v>7693</v>
      </c>
      <c r="C1510" s="449" t="s">
        <v>6188</v>
      </c>
      <c r="D1510" s="450" t="s">
        <v>11996</v>
      </c>
    </row>
    <row r="1511" spans="1:4" ht="30">
      <c r="A1511" s="447">
        <v>11889</v>
      </c>
      <c r="B1511" s="448" t="s">
        <v>7694</v>
      </c>
      <c r="C1511" s="449" t="s">
        <v>6188</v>
      </c>
      <c r="D1511" s="450" t="s">
        <v>12078</v>
      </c>
    </row>
    <row r="1512" spans="1:4" ht="30">
      <c r="A1512" s="447">
        <v>39270</v>
      </c>
      <c r="B1512" s="448" t="s">
        <v>7695</v>
      </c>
      <c r="C1512" s="449" t="s">
        <v>6188</v>
      </c>
      <c r="D1512" s="450" t="s">
        <v>11977</v>
      </c>
    </row>
    <row r="1513" spans="1:4" ht="30">
      <c r="A1513" s="447">
        <v>11890</v>
      </c>
      <c r="B1513" s="448" t="s">
        <v>7696</v>
      </c>
      <c r="C1513" s="449" t="s">
        <v>6188</v>
      </c>
      <c r="D1513" s="450" t="s">
        <v>11288</v>
      </c>
    </row>
    <row r="1514" spans="1:4" ht="30">
      <c r="A1514" s="447">
        <v>11891</v>
      </c>
      <c r="B1514" s="448" t="s">
        <v>7697</v>
      </c>
      <c r="C1514" s="449" t="s">
        <v>6188</v>
      </c>
      <c r="D1514" s="450" t="s">
        <v>12568</v>
      </c>
    </row>
    <row r="1515" spans="1:4" ht="30">
      <c r="A1515" s="447">
        <v>11892</v>
      </c>
      <c r="B1515" s="448" t="s">
        <v>7698</v>
      </c>
      <c r="C1515" s="449" t="s">
        <v>6188</v>
      </c>
      <c r="D1515" s="450" t="s">
        <v>12569</v>
      </c>
    </row>
    <row r="1516" spans="1:4">
      <c r="A1516" s="447">
        <v>37601</v>
      </c>
      <c r="B1516" s="448" t="s">
        <v>7699</v>
      </c>
      <c r="C1516" s="449" t="s">
        <v>6188</v>
      </c>
      <c r="D1516" s="450" t="s">
        <v>12570</v>
      </c>
    </row>
    <row r="1517" spans="1:4">
      <c r="A1517" s="447">
        <v>1634</v>
      </c>
      <c r="B1517" s="448" t="s">
        <v>7700</v>
      </c>
      <c r="C1517" s="449" t="s">
        <v>6188</v>
      </c>
      <c r="D1517" s="450" t="s">
        <v>11328</v>
      </c>
    </row>
    <row r="1518" spans="1:4" ht="30">
      <c r="A1518" s="447">
        <v>5086</v>
      </c>
      <c r="B1518" s="448" t="s">
        <v>7701</v>
      </c>
      <c r="C1518" s="449" t="s">
        <v>6233</v>
      </c>
      <c r="D1518" s="450" t="s">
        <v>12571</v>
      </c>
    </row>
    <row r="1519" spans="1:4" ht="30">
      <c r="A1519" s="447">
        <v>11280</v>
      </c>
      <c r="B1519" s="448" t="s">
        <v>7702</v>
      </c>
      <c r="C1519" s="449" t="s">
        <v>6187</v>
      </c>
      <c r="D1519" s="450" t="s">
        <v>12572</v>
      </c>
    </row>
    <row r="1520" spans="1:4" ht="30">
      <c r="A1520" s="447">
        <v>40519</v>
      </c>
      <c r="B1520" s="448" t="s">
        <v>7703</v>
      </c>
      <c r="C1520" s="449" t="s">
        <v>6187</v>
      </c>
      <c r="D1520" s="450" t="s">
        <v>12573</v>
      </c>
    </row>
    <row r="1521" spans="1:4">
      <c r="A1521" s="447">
        <v>3446</v>
      </c>
      <c r="B1521" s="448" t="s">
        <v>7724</v>
      </c>
      <c r="C1521" s="449" t="s">
        <v>6187</v>
      </c>
      <c r="D1521" s="450" t="s">
        <v>11487</v>
      </c>
    </row>
    <row r="1522" spans="1:4">
      <c r="A1522" s="447">
        <v>3445</v>
      </c>
      <c r="B1522" s="448" t="s">
        <v>7725</v>
      </c>
      <c r="C1522" s="449" t="s">
        <v>6187</v>
      </c>
      <c r="D1522" s="450" t="s">
        <v>12308</v>
      </c>
    </row>
    <row r="1523" spans="1:4">
      <c r="A1523" s="447">
        <v>3444</v>
      </c>
      <c r="B1523" s="448" t="s">
        <v>7727</v>
      </c>
      <c r="C1523" s="449" t="s">
        <v>6187</v>
      </c>
      <c r="D1523" s="450" t="s">
        <v>12591</v>
      </c>
    </row>
    <row r="1524" spans="1:4">
      <c r="A1524" s="447">
        <v>3441</v>
      </c>
      <c r="B1524" s="448" t="s">
        <v>7726</v>
      </c>
      <c r="C1524" s="449" t="s">
        <v>6187</v>
      </c>
      <c r="D1524" s="450" t="s">
        <v>12590</v>
      </c>
    </row>
    <row r="1525" spans="1:4">
      <c r="A1525" s="447">
        <v>12402</v>
      </c>
      <c r="B1525" s="448" t="s">
        <v>7728</v>
      </c>
      <c r="C1525" s="449" t="s">
        <v>6187</v>
      </c>
      <c r="D1525" s="450" t="s">
        <v>12592</v>
      </c>
    </row>
    <row r="1526" spans="1:4">
      <c r="A1526" s="447">
        <v>3447</v>
      </c>
      <c r="B1526" s="448" t="s">
        <v>7729</v>
      </c>
      <c r="C1526" s="449" t="s">
        <v>6187</v>
      </c>
      <c r="D1526" s="450" t="s">
        <v>12593</v>
      </c>
    </row>
    <row r="1527" spans="1:4">
      <c r="A1527" s="447">
        <v>3448</v>
      </c>
      <c r="B1527" s="448" t="s">
        <v>7731</v>
      </c>
      <c r="C1527" s="449" t="s">
        <v>6187</v>
      </c>
      <c r="D1527" s="450" t="s">
        <v>11713</v>
      </c>
    </row>
    <row r="1528" spans="1:4">
      <c r="A1528" s="447">
        <v>3442</v>
      </c>
      <c r="B1528" s="448" t="s">
        <v>7730</v>
      </c>
      <c r="C1528" s="449" t="s">
        <v>6187</v>
      </c>
      <c r="D1528" s="450" t="s">
        <v>12594</v>
      </c>
    </row>
    <row r="1529" spans="1:4">
      <c r="A1529" s="447">
        <v>3449</v>
      </c>
      <c r="B1529" s="448" t="s">
        <v>7732</v>
      </c>
      <c r="C1529" s="449" t="s">
        <v>6187</v>
      </c>
      <c r="D1529" s="450" t="s">
        <v>12595</v>
      </c>
    </row>
    <row r="1530" spans="1:4">
      <c r="A1530" s="447">
        <v>37438</v>
      </c>
      <c r="B1530" s="448" t="s">
        <v>7733</v>
      </c>
      <c r="C1530" s="449" t="s">
        <v>6187</v>
      </c>
      <c r="D1530" s="450" t="s">
        <v>12596</v>
      </c>
    </row>
    <row r="1531" spans="1:4">
      <c r="A1531" s="447">
        <v>37439</v>
      </c>
      <c r="B1531" s="448" t="s">
        <v>7734</v>
      </c>
      <c r="C1531" s="449" t="s">
        <v>6187</v>
      </c>
      <c r="D1531" s="450" t="s">
        <v>12597</v>
      </c>
    </row>
    <row r="1532" spans="1:4">
      <c r="A1532" s="447">
        <v>37435</v>
      </c>
      <c r="B1532" s="448" t="s">
        <v>7735</v>
      </c>
      <c r="C1532" s="449" t="s">
        <v>6187</v>
      </c>
      <c r="D1532" s="450" t="s">
        <v>12479</v>
      </c>
    </row>
    <row r="1533" spans="1:4">
      <c r="A1533" s="447">
        <v>37436</v>
      </c>
      <c r="B1533" s="448" t="s">
        <v>7736</v>
      </c>
      <c r="C1533" s="449" t="s">
        <v>6187</v>
      </c>
      <c r="D1533" s="450" t="s">
        <v>12598</v>
      </c>
    </row>
    <row r="1534" spans="1:4">
      <c r="A1534" s="447">
        <v>37437</v>
      </c>
      <c r="B1534" s="448" t="s">
        <v>7737</v>
      </c>
      <c r="C1534" s="449" t="s">
        <v>6187</v>
      </c>
      <c r="D1534" s="450" t="s">
        <v>12599</v>
      </c>
    </row>
    <row r="1535" spans="1:4">
      <c r="A1535" s="447">
        <v>3473</v>
      </c>
      <c r="B1535" s="448" t="s">
        <v>7738</v>
      </c>
      <c r="C1535" s="449" t="s">
        <v>6187</v>
      </c>
      <c r="D1535" s="450" t="s">
        <v>12600</v>
      </c>
    </row>
    <row r="1536" spans="1:4">
      <c r="A1536" s="447">
        <v>3474</v>
      </c>
      <c r="B1536" s="448" t="s">
        <v>7739</v>
      </c>
      <c r="C1536" s="449" t="s">
        <v>6187</v>
      </c>
      <c r="D1536" s="450" t="s">
        <v>12601</v>
      </c>
    </row>
    <row r="1537" spans="1:4">
      <c r="A1537" s="447">
        <v>3443</v>
      </c>
      <c r="B1537" s="448" t="s">
        <v>7741</v>
      </c>
      <c r="C1537" s="449" t="s">
        <v>6187</v>
      </c>
      <c r="D1537" s="450" t="s">
        <v>12602</v>
      </c>
    </row>
    <row r="1538" spans="1:4">
      <c r="A1538" s="447">
        <v>3450</v>
      </c>
      <c r="B1538" s="448" t="s">
        <v>7740</v>
      </c>
      <c r="C1538" s="449" t="s">
        <v>6187</v>
      </c>
      <c r="D1538" s="450" t="s">
        <v>11749</v>
      </c>
    </row>
    <row r="1539" spans="1:4">
      <c r="A1539" s="447">
        <v>3453</v>
      </c>
      <c r="B1539" s="448" t="s">
        <v>7742</v>
      </c>
      <c r="C1539" s="449" t="s">
        <v>6187</v>
      </c>
      <c r="D1539" s="450" t="s">
        <v>12603</v>
      </c>
    </row>
    <row r="1540" spans="1:4">
      <c r="A1540" s="447">
        <v>3452</v>
      </c>
      <c r="B1540" s="448" t="s">
        <v>7743</v>
      </c>
      <c r="C1540" s="449" t="s">
        <v>6187</v>
      </c>
      <c r="D1540" s="450" t="s">
        <v>12604</v>
      </c>
    </row>
    <row r="1541" spans="1:4">
      <c r="A1541" s="447">
        <v>3454</v>
      </c>
      <c r="B1541" s="448" t="s">
        <v>7745</v>
      </c>
      <c r="C1541" s="449" t="s">
        <v>6187</v>
      </c>
      <c r="D1541" s="450" t="s">
        <v>12605</v>
      </c>
    </row>
    <row r="1542" spans="1:4">
      <c r="A1542" s="447">
        <v>3451</v>
      </c>
      <c r="B1542" s="448" t="s">
        <v>7744</v>
      </c>
      <c r="C1542" s="449" t="s">
        <v>6187</v>
      </c>
      <c r="D1542" s="450" t="s">
        <v>11859</v>
      </c>
    </row>
    <row r="1543" spans="1:4">
      <c r="A1543" s="447">
        <v>3458</v>
      </c>
      <c r="B1543" s="448" t="s">
        <v>7746</v>
      </c>
      <c r="C1543" s="449" t="s">
        <v>6187</v>
      </c>
      <c r="D1543" s="450" t="s">
        <v>12606</v>
      </c>
    </row>
    <row r="1544" spans="1:4">
      <c r="A1544" s="447">
        <v>3457</v>
      </c>
      <c r="B1544" s="448" t="s">
        <v>7747</v>
      </c>
      <c r="C1544" s="449" t="s">
        <v>6187</v>
      </c>
      <c r="D1544" s="450" t="s">
        <v>12607</v>
      </c>
    </row>
    <row r="1545" spans="1:4">
      <c r="A1545" s="447">
        <v>3472</v>
      </c>
      <c r="B1545" s="448" t="s">
        <v>7749</v>
      </c>
      <c r="C1545" s="449" t="s">
        <v>6187</v>
      </c>
      <c r="D1545" s="450" t="s">
        <v>11418</v>
      </c>
    </row>
    <row r="1546" spans="1:4">
      <c r="A1546" s="447">
        <v>3455</v>
      </c>
      <c r="B1546" s="448" t="s">
        <v>7748</v>
      </c>
      <c r="C1546" s="449" t="s">
        <v>6187</v>
      </c>
      <c r="D1546" s="450" t="s">
        <v>12608</v>
      </c>
    </row>
    <row r="1547" spans="1:4">
      <c r="A1547" s="447">
        <v>3470</v>
      </c>
      <c r="B1547" s="448" t="s">
        <v>7750</v>
      </c>
      <c r="C1547" s="449" t="s">
        <v>6187</v>
      </c>
      <c r="D1547" s="450" t="s">
        <v>12609</v>
      </c>
    </row>
    <row r="1548" spans="1:4">
      <c r="A1548" s="447">
        <v>3471</v>
      </c>
      <c r="B1548" s="448" t="s">
        <v>7751</v>
      </c>
      <c r="C1548" s="449" t="s">
        <v>6187</v>
      </c>
      <c r="D1548" s="450" t="s">
        <v>12610</v>
      </c>
    </row>
    <row r="1549" spans="1:4">
      <c r="A1549" s="447">
        <v>3459</v>
      </c>
      <c r="B1549" s="448" t="s">
        <v>7753</v>
      </c>
      <c r="C1549" s="449" t="s">
        <v>6187</v>
      </c>
      <c r="D1549" s="450" t="s">
        <v>12612</v>
      </c>
    </row>
    <row r="1550" spans="1:4">
      <c r="A1550" s="447">
        <v>3456</v>
      </c>
      <c r="B1550" s="448" t="s">
        <v>7752</v>
      </c>
      <c r="C1550" s="449" t="s">
        <v>6187</v>
      </c>
      <c r="D1550" s="450" t="s">
        <v>12611</v>
      </c>
    </row>
    <row r="1551" spans="1:4">
      <c r="A1551" s="447">
        <v>3469</v>
      </c>
      <c r="B1551" s="448" t="s">
        <v>7754</v>
      </c>
      <c r="C1551" s="449" t="s">
        <v>6187</v>
      </c>
      <c r="D1551" s="450" t="s">
        <v>12613</v>
      </c>
    </row>
    <row r="1552" spans="1:4">
      <c r="A1552" s="447">
        <v>3460</v>
      </c>
      <c r="B1552" s="448" t="s">
        <v>7755</v>
      </c>
      <c r="C1552" s="449" t="s">
        <v>6187</v>
      </c>
      <c r="D1552" s="450" t="s">
        <v>12614</v>
      </c>
    </row>
    <row r="1553" spans="1:4">
      <c r="A1553" s="447">
        <v>3461</v>
      </c>
      <c r="B1553" s="448" t="s">
        <v>7756</v>
      </c>
      <c r="C1553" s="449" t="s">
        <v>6187</v>
      </c>
      <c r="D1553" s="450" t="s">
        <v>12615</v>
      </c>
    </row>
    <row r="1554" spans="1:4">
      <c r="A1554" s="447">
        <v>37433</v>
      </c>
      <c r="B1554" s="448" t="s">
        <v>7757</v>
      </c>
      <c r="C1554" s="449" t="s">
        <v>6187</v>
      </c>
      <c r="D1554" s="450" t="s">
        <v>12596</v>
      </c>
    </row>
    <row r="1555" spans="1:4">
      <c r="A1555" s="447">
        <v>37430</v>
      </c>
      <c r="B1555" s="448" t="s">
        <v>7758</v>
      </c>
      <c r="C1555" s="449" t="s">
        <v>6187</v>
      </c>
      <c r="D1555" s="450" t="s">
        <v>12616</v>
      </c>
    </row>
    <row r="1556" spans="1:4">
      <c r="A1556" s="447">
        <v>37434</v>
      </c>
      <c r="B1556" s="448" t="s">
        <v>7759</v>
      </c>
      <c r="C1556" s="449" t="s">
        <v>6187</v>
      </c>
      <c r="D1556" s="450" t="s">
        <v>12617</v>
      </c>
    </row>
    <row r="1557" spans="1:4">
      <c r="A1557" s="447">
        <v>37431</v>
      </c>
      <c r="B1557" s="448" t="s">
        <v>7760</v>
      </c>
      <c r="C1557" s="449" t="s">
        <v>6187</v>
      </c>
      <c r="D1557" s="450" t="s">
        <v>12618</v>
      </c>
    </row>
    <row r="1558" spans="1:4">
      <c r="A1558" s="447">
        <v>37432</v>
      </c>
      <c r="B1558" s="448" t="s">
        <v>7761</v>
      </c>
      <c r="C1558" s="449" t="s">
        <v>6187</v>
      </c>
      <c r="D1558" s="450" t="s">
        <v>11496</v>
      </c>
    </row>
    <row r="1559" spans="1:4">
      <c r="A1559" s="447">
        <v>39869</v>
      </c>
      <c r="B1559" s="448" t="s">
        <v>7704</v>
      </c>
      <c r="C1559" s="449" t="s">
        <v>6187</v>
      </c>
      <c r="D1559" s="450" t="s">
        <v>12574</v>
      </c>
    </row>
    <row r="1560" spans="1:4">
      <c r="A1560" s="447">
        <v>39870</v>
      </c>
      <c r="B1560" s="448" t="s">
        <v>7705</v>
      </c>
      <c r="C1560" s="449" t="s">
        <v>6187</v>
      </c>
      <c r="D1560" s="450" t="s">
        <v>12575</v>
      </c>
    </row>
    <row r="1561" spans="1:4">
      <c r="A1561" s="447">
        <v>39871</v>
      </c>
      <c r="B1561" s="448" t="s">
        <v>7706</v>
      </c>
      <c r="C1561" s="449" t="s">
        <v>6187</v>
      </c>
      <c r="D1561" s="450" t="s">
        <v>12576</v>
      </c>
    </row>
    <row r="1562" spans="1:4">
      <c r="A1562" s="447">
        <v>12722</v>
      </c>
      <c r="B1562" s="448" t="s">
        <v>7707</v>
      </c>
      <c r="C1562" s="449" t="s">
        <v>6187</v>
      </c>
      <c r="D1562" s="450" t="s">
        <v>12577</v>
      </c>
    </row>
    <row r="1563" spans="1:4">
      <c r="A1563" s="447">
        <v>12714</v>
      </c>
      <c r="B1563" s="448" t="s">
        <v>7708</v>
      </c>
      <c r="C1563" s="449" t="s">
        <v>6187</v>
      </c>
      <c r="D1563" s="450" t="s">
        <v>12578</v>
      </c>
    </row>
    <row r="1564" spans="1:4">
      <c r="A1564" s="447">
        <v>12715</v>
      </c>
      <c r="B1564" s="448" t="s">
        <v>7709</v>
      </c>
      <c r="C1564" s="449" t="s">
        <v>6187</v>
      </c>
      <c r="D1564" s="450" t="s">
        <v>12579</v>
      </c>
    </row>
    <row r="1565" spans="1:4">
      <c r="A1565" s="447">
        <v>12716</v>
      </c>
      <c r="B1565" s="448" t="s">
        <v>7710</v>
      </c>
      <c r="C1565" s="449" t="s">
        <v>6187</v>
      </c>
      <c r="D1565" s="450" t="s">
        <v>12511</v>
      </c>
    </row>
    <row r="1566" spans="1:4">
      <c r="A1566" s="447">
        <v>12717</v>
      </c>
      <c r="B1566" s="448" t="s">
        <v>7711</v>
      </c>
      <c r="C1566" s="449" t="s">
        <v>6187</v>
      </c>
      <c r="D1566" s="450" t="s">
        <v>12316</v>
      </c>
    </row>
    <row r="1567" spans="1:4">
      <c r="A1567" s="447">
        <v>12718</v>
      </c>
      <c r="B1567" s="448" t="s">
        <v>7712</v>
      </c>
      <c r="C1567" s="449" t="s">
        <v>6187</v>
      </c>
      <c r="D1567" s="450" t="s">
        <v>12580</v>
      </c>
    </row>
    <row r="1568" spans="1:4">
      <c r="A1568" s="447">
        <v>12719</v>
      </c>
      <c r="B1568" s="448" t="s">
        <v>7713</v>
      </c>
      <c r="C1568" s="449" t="s">
        <v>6187</v>
      </c>
      <c r="D1568" s="450" t="s">
        <v>12581</v>
      </c>
    </row>
    <row r="1569" spans="1:4">
      <c r="A1569" s="447">
        <v>12720</v>
      </c>
      <c r="B1569" s="448" t="s">
        <v>7714</v>
      </c>
      <c r="C1569" s="449" t="s">
        <v>6187</v>
      </c>
      <c r="D1569" s="450" t="s">
        <v>12582</v>
      </c>
    </row>
    <row r="1570" spans="1:4">
      <c r="A1570" s="447">
        <v>12721</v>
      </c>
      <c r="B1570" s="448" t="s">
        <v>7715</v>
      </c>
      <c r="C1570" s="449" t="s">
        <v>6187</v>
      </c>
      <c r="D1570" s="450" t="s">
        <v>12583</v>
      </c>
    </row>
    <row r="1571" spans="1:4">
      <c r="A1571" s="447">
        <v>3468</v>
      </c>
      <c r="B1571" s="448" t="s">
        <v>7716</v>
      </c>
      <c r="C1571" s="449" t="s">
        <v>6187</v>
      </c>
      <c r="D1571" s="450" t="s">
        <v>12584</v>
      </c>
    </row>
    <row r="1572" spans="1:4">
      <c r="A1572" s="447">
        <v>3465</v>
      </c>
      <c r="B1572" s="448" t="s">
        <v>7717</v>
      </c>
      <c r="C1572" s="449" t="s">
        <v>6187</v>
      </c>
      <c r="D1572" s="450" t="s">
        <v>12585</v>
      </c>
    </row>
    <row r="1573" spans="1:4">
      <c r="A1573" s="447">
        <v>12403</v>
      </c>
      <c r="B1573" s="448" t="s">
        <v>7718</v>
      </c>
      <c r="C1573" s="449" t="s">
        <v>6187</v>
      </c>
      <c r="D1573" s="450" t="s">
        <v>12586</v>
      </c>
    </row>
    <row r="1574" spans="1:4">
      <c r="A1574" s="447">
        <v>3463</v>
      </c>
      <c r="B1574" s="448" t="s">
        <v>7719</v>
      </c>
      <c r="C1574" s="449" t="s">
        <v>6187</v>
      </c>
      <c r="D1574" s="450" t="s">
        <v>12587</v>
      </c>
    </row>
    <row r="1575" spans="1:4">
      <c r="A1575" s="447">
        <v>3464</v>
      </c>
      <c r="B1575" s="448" t="s">
        <v>7720</v>
      </c>
      <c r="C1575" s="449" t="s">
        <v>6187</v>
      </c>
      <c r="D1575" s="450" t="s">
        <v>12587</v>
      </c>
    </row>
    <row r="1576" spans="1:4">
      <c r="A1576" s="447">
        <v>3466</v>
      </c>
      <c r="B1576" s="448" t="s">
        <v>7721</v>
      </c>
      <c r="C1576" s="449" t="s">
        <v>6187</v>
      </c>
      <c r="D1576" s="450" t="s">
        <v>12588</v>
      </c>
    </row>
    <row r="1577" spans="1:4">
      <c r="A1577" s="447">
        <v>3467</v>
      </c>
      <c r="B1577" s="448" t="s">
        <v>7722</v>
      </c>
      <c r="C1577" s="449" t="s">
        <v>6187</v>
      </c>
      <c r="D1577" s="450" t="s">
        <v>12589</v>
      </c>
    </row>
    <row r="1578" spans="1:4">
      <c r="A1578" s="447">
        <v>3462</v>
      </c>
      <c r="B1578" s="448" t="s">
        <v>7723</v>
      </c>
      <c r="C1578" s="449" t="s">
        <v>6187</v>
      </c>
      <c r="D1578" s="450" t="s">
        <v>11347</v>
      </c>
    </row>
    <row r="1579" spans="1:4" ht="30">
      <c r="A1579" s="447">
        <v>37416</v>
      </c>
      <c r="B1579" s="448" t="s">
        <v>7765</v>
      </c>
      <c r="C1579" s="449" t="s">
        <v>6187</v>
      </c>
      <c r="D1579" s="450" t="s">
        <v>12621</v>
      </c>
    </row>
    <row r="1580" spans="1:4" ht="30">
      <c r="A1580" s="447">
        <v>37417</v>
      </c>
      <c r="B1580" s="448" t="s">
        <v>7766</v>
      </c>
      <c r="C1580" s="449" t="s">
        <v>6187</v>
      </c>
      <c r="D1580" s="450" t="s">
        <v>11341</v>
      </c>
    </row>
    <row r="1581" spans="1:4" ht="30">
      <c r="A1581" s="447">
        <v>37413</v>
      </c>
      <c r="B1581" s="448" t="s">
        <v>7762</v>
      </c>
      <c r="C1581" s="449" t="s">
        <v>6187</v>
      </c>
      <c r="D1581" s="450" t="s">
        <v>12619</v>
      </c>
    </row>
    <row r="1582" spans="1:4" ht="30">
      <c r="A1582" s="447">
        <v>37414</v>
      </c>
      <c r="B1582" s="448" t="s">
        <v>7763</v>
      </c>
      <c r="C1582" s="449" t="s">
        <v>6187</v>
      </c>
      <c r="D1582" s="450" t="s">
        <v>11348</v>
      </c>
    </row>
    <row r="1583" spans="1:4" ht="30">
      <c r="A1583" s="447">
        <v>37415</v>
      </c>
      <c r="B1583" s="448" t="s">
        <v>7764</v>
      </c>
      <c r="C1583" s="449" t="s">
        <v>6187</v>
      </c>
      <c r="D1583" s="450" t="s">
        <v>12620</v>
      </c>
    </row>
    <row r="1584" spans="1:4" ht="30">
      <c r="A1584" s="447">
        <v>3112</v>
      </c>
      <c r="B1584" s="448" t="s">
        <v>7767</v>
      </c>
      <c r="C1584" s="449" t="s">
        <v>7660</v>
      </c>
      <c r="D1584" s="450" t="s">
        <v>12622</v>
      </c>
    </row>
    <row r="1585" spans="1:4" ht="30">
      <c r="A1585" s="447">
        <v>3113</v>
      </c>
      <c r="B1585" s="448" t="s">
        <v>7768</v>
      </c>
      <c r="C1585" s="449" t="s">
        <v>7660</v>
      </c>
      <c r="D1585" s="450" t="s">
        <v>12623</v>
      </c>
    </row>
    <row r="1586" spans="1:4" ht="30">
      <c r="A1586" s="447">
        <v>3114</v>
      </c>
      <c r="B1586" s="448" t="s">
        <v>7769</v>
      </c>
      <c r="C1586" s="449" t="s">
        <v>6187</v>
      </c>
      <c r="D1586" s="450" t="s">
        <v>12624</v>
      </c>
    </row>
    <row r="1587" spans="1:4">
      <c r="A1587" s="447">
        <v>34519</v>
      </c>
      <c r="B1587" s="448" t="s">
        <v>7770</v>
      </c>
      <c r="C1587" s="449" t="s">
        <v>6187</v>
      </c>
      <c r="D1587" s="450" t="s">
        <v>12625</v>
      </c>
    </row>
    <row r="1588" spans="1:4">
      <c r="A1588" s="447">
        <v>10510</v>
      </c>
      <c r="B1588" s="448" t="s">
        <v>7771</v>
      </c>
      <c r="C1588" s="449" t="s">
        <v>6187</v>
      </c>
      <c r="D1588" s="450" t="s">
        <v>12626</v>
      </c>
    </row>
    <row r="1589" spans="1:4">
      <c r="A1589" s="447">
        <v>1649</v>
      </c>
      <c r="B1589" s="448" t="s">
        <v>7772</v>
      </c>
      <c r="C1589" s="449" t="s">
        <v>6187</v>
      </c>
      <c r="D1589" s="450" t="s">
        <v>12627</v>
      </c>
    </row>
    <row r="1590" spans="1:4">
      <c r="A1590" s="447">
        <v>1653</v>
      </c>
      <c r="B1590" s="448" t="s">
        <v>7773</v>
      </c>
      <c r="C1590" s="449" t="s">
        <v>6187</v>
      </c>
      <c r="D1590" s="450" t="s">
        <v>12628</v>
      </c>
    </row>
    <row r="1591" spans="1:4">
      <c r="A1591" s="447">
        <v>1648</v>
      </c>
      <c r="B1591" s="448" t="s">
        <v>7775</v>
      </c>
      <c r="C1591" s="449" t="s">
        <v>6187</v>
      </c>
      <c r="D1591" s="450" t="s">
        <v>12630</v>
      </c>
    </row>
    <row r="1592" spans="1:4">
      <c r="A1592" s="447">
        <v>1647</v>
      </c>
      <c r="B1592" s="448" t="s">
        <v>7774</v>
      </c>
      <c r="C1592" s="449" t="s">
        <v>6187</v>
      </c>
      <c r="D1592" s="450" t="s">
        <v>12629</v>
      </c>
    </row>
    <row r="1593" spans="1:4">
      <c r="A1593" s="447">
        <v>1651</v>
      </c>
      <c r="B1593" s="448" t="s">
        <v>7776</v>
      </c>
      <c r="C1593" s="449" t="s">
        <v>6187</v>
      </c>
      <c r="D1593" s="450" t="s">
        <v>12631</v>
      </c>
    </row>
    <row r="1594" spans="1:4">
      <c r="A1594" s="447">
        <v>1650</v>
      </c>
      <c r="B1594" s="448" t="s">
        <v>7777</v>
      </c>
      <c r="C1594" s="449" t="s">
        <v>6187</v>
      </c>
      <c r="D1594" s="450" t="s">
        <v>12632</v>
      </c>
    </row>
    <row r="1595" spans="1:4">
      <c r="A1595" s="447">
        <v>1652</v>
      </c>
      <c r="B1595" s="448" t="s">
        <v>7779</v>
      </c>
      <c r="C1595" s="449" t="s">
        <v>6187</v>
      </c>
      <c r="D1595" s="450" t="s">
        <v>12634</v>
      </c>
    </row>
    <row r="1596" spans="1:4">
      <c r="A1596" s="447">
        <v>1654</v>
      </c>
      <c r="B1596" s="448" t="s">
        <v>7778</v>
      </c>
      <c r="C1596" s="449" t="s">
        <v>6187</v>
      </c>
      <c r="D1596" s="450" t="s">
        <v>12633</v>
      </c>
    </row>
    <row r="1597" spans="1:4">
      <c r="A1597" s="447">
        <v>1744</v>
      </c>
      <c r="B1597" s="448" t="s">
        <v>7781</v>
      </c>
      <c r="C1597" s="449" t="s">
        <v>6187</v>
      </c>
      <c r="D1597" s="450" t="s">
        <v>12636</v>
      </c>
    </row>
    <row r="1598" spans="1:4">
      <c r="A1598" s="447">
        <v>1743</v>
      </c>
      <c r="B1598" s="448" t="s">
        <v>7782</v>
      </c>
      <c r="C1598" s="449" t="s">
        <v>6187</v>
      </c>
      <c r="D1598" s="450" t="s">
        <v>12637</v>
      </c>
    </row>
    <row r="1599" spans="1:4">
      <c r="A1599" s="447">
        <v>1747</v>
      </c>
      <c r="B1599" s="448" t="s">
        <v>7780</v>
      </c>
      <c r="C1599" s="449" t="s">
        <v>6187</v>
      </c>
      <c r="D1599" s="450" t="s">
        <v>12635</v>
      </c>
    </row>
    <row r="1600" spans="1:4">
      <c r="A1600" s="447">
        <v>7241</v>
      </c>
      <c r="B1600" s="448" t="s">
        <v>7783</v>
      </c>
      <c r="C1600" s="449" t="s">
        <v>6185</v>
      </c>
      <c r="D1600" s="450" t="s">
        <v>12638</v>
      </c>
    </row>
    <row r="1601" spans="1:4" ht="30">
      <c r="A1601" s="447">
        <v>39640</v>
      </c>
      <c r="B1601" s="448" t="s">
        <v>7784</v>
      </c>
      <c r="C1601" s="449" t="s">
        <v>6187</v>
      </c>
      <c r="D1601" s="450" t="s">
        <v>12639</v>
      </c>
    </row>
    <row r="1602" spans="1:4" ht="30">
      <c r="A1602" s="447">
        <v>11013</v>
      </c>
      <c r="B1602" s="448" t="s">
        <v>7785</v>
      </c>
      <c r="C1602" s="449" t="s">
        <v>6187</v>
      </c>
      <c r="D1602" s="450" t="s">
        <v>12640</v>
      </c>
    </row>
    <row r="1603" spans="1:4" ht="30">
      <c r="A1603" s="447">
        <v>11017</v>
      </c>
      <c r="B1603" s="448" t="s">
        <v>7786</v>
      </c>
      <c r="C1603" s="449" t="s">
        <v>6187</v>
      </c>
      <c r="D1603" s="450" t="s">
        <v>12641</v>
      </c>
    </row>
    <row r="1604" spans="1:4" ht="30">
      <c r="A1604" s="447">
        <v>20236</v>
      </c>
      <c r="B1604" s="448" t="s">
        <v>7787</v>
      </c>
      <c r="C1604" s="449" t="s">
        <v>6187</v>
      </c>
      <c r="D1604" s="450" t="s">
        <v>11401</v>
      </c>
    </row>
    <row r="1605" spans="1:4" ht="30">
      <c r="A1605" s="447">
        <v>7215</v>
      </c>
      <c r="B1605" s="448" t="s">
        <v>7788</v>
      </c>
      <c r="C1605" s="449" t="s">
        <v>6187</v>
      </c>
      <c r="D1605" s="450" t="s">
        <v>12642</v>
      </c>
    </row>
    <row r="1606" spans="1:4" ht="30">
      <c r="A1606" s="447">
        <v>7216</v>
      </c>
      <c r="B1606" s="448" t="s">
        <v>7789</v>
      </c>
      <c r="C1606" s="449" t="s">
        <v>6187</v>
      </c>
      <c r="D1606" s="450" t="s">
        <v>12643</v>
      </c>
    </row>
    <row r="1607" spans="1:4" ht="30">
      <c r="A1607" s="447">
        <v>20235</v>
      </c>
      <c r="B1607" s="448" t="s">
        <v>7790</v>
      </c>
      <c r="C1607" s="449" t="s">
        <v>6187</v>
      </c>
      <c r="D1607" s="450" t="s">
        <v>12644</v>
      </c>
    </row>
    <row r="1608" spans="1:4" ht="30">
      <c r="A1608" s="447">
        <v>7181</v>
      </c>
      <c r="B1608" s="448" t="s">
        <v>7791</v>
      </c>
      <c r="C1608" s="449" t="s">
        <v>6187</v>
      </c>
      <c r="D1608" s="450" t="s">
        <v>12645</v>
      </c>
    </row>
    <row r="1609" spans="1:4" ht="30">
      <c r="A1609" s="447">
        <v>40866</v>
      </c>
      <c r="B1609" s="448" t="s">
        <v>7792</v>
      </c>
      <c r="C1609" s="449" t="s">
        <v>6187</v>
      </c>
      <c r="D1609" s="450" t="s">
        <v>12371</v>
      </c>
    </row>
    <row r="1610" spans="1:4" ht="30">
      <c r="A1610" s="447">
        <v>7214</v>
      </c>
      <c r="B1610" s="448" t="s">
        <v>7793</v>
      </c>
      <c r="C1610" s="449" t="s">
        <v>6187</v>
      </c>
      <c r="D1610" s="450" t="s">
        <v>12646</v>
      </c>
    </row>
    <row r="1611" spans="1:4" ht="30">
      <c r="A1611" s="447">
        <v>7219</v>
      </c>
      <c r="B1611" s="448" t="s">
        <v>7794</v>
      </c>
      <c r="C1611" s="449" t="s">
        <v>6187</v>
      </c>
      <c r="D1611" s="450" t="s">
        <v>12647</v>
      </c>
    </row>
    <row r="1612" spans="1:4">
      <c r="A1612" s="447">
        <v>1880</v>
      </c>
      <c r="B1612" s="448" t="s">
        <v>7873</v>
      </c>
      <c r="C1612" s="449" t="s">
        <v>6187</v>
      </c>
      <c r="D1612" s="450" t="s">
        <v>11850</v>
      </c>
    </row>
    <row r="1613" spans="1:4">
      <c r="A1613" s="447">
        <v>39274</v>
      </c>
      <c r="B1613" s="448" t="s">
        <v>7874</v>
      </c>
      <c r="C1613" s="449" t="s">
        <v>6187</v>
      </c>
      <c r="D1613" s="450" t="s">
        <v>11748</v>
      </c>
    </row>
    <row r="1614" spans="1:4" ht="30">
      <c r="A1614" s="447">
        <v>2628</v>
      </c>
      <c r="B1614" s="448" t="s">
        <v>7875</v>
      </c>
      <c r="C1614" s="449" t="s">
        <v>6187</v>
      </c>
      <c r="D1614" s="450" t="s">
        <v>12710</v>
      </c>
    </row>
    <row r="1615" spans="1:4" ht="30">
      <c r="A1615" s="447">
        <v>2622</v>
      </c>
      <c r="B1615" s="448" t="s">
        <v>7876</v>
      </c>
      <c r="C1615" s="449" t="s">
        <v>6187</v>
      </c>
      <c r="D1615" s="450" t="s">
        <v>11839</v>
      </c>
    </row>
    <row r="1616" spans="1:4" ht="30">
      <c r="A1616" s="447">
        <v>2623</v>
      </c>
      <c r="B1616" s="448" t="s">
        <v>7877</v>
      </c>
      <c r="C1616" s="449" t="s">
        <v>6187</v>
      </c>
      <c r="D1616" s="450" t="s">
        <v>11661</v>
      </c>
    </row>
    <row r="1617" spans="1:4" ht="30">
      <c r="A1617" s="447">
        <v>2624</v>
      </c>
      <c r="B1617" s="448" t="s">
        <v>7878</v>
      </c>
      <c r="C1617" s="449" t="s">
        <v>6187</v>
      </c>
      <c r="D1617" s="450" t="s">
        <v>12711</v>
      </c>
    </row>
    <row r="1618" spans="1:4" ht="30">
      <c r="A1618" s="447">
        <v>2625</v>
      </c>
      <c r="B1618" s="448" t="s">
        <v>7879</v>
      </c>
      <c r="C1618" s="449" t="s">
        <v>6187</v>
      </c>
      <c r="D1618" s="450" t="s">
        <v>12177</v>
      </c>
    </row>
    <row r="1619" spans="1:4" ht="30">
      <c r="A1619" s="447">
        <v>2626</v>
      </c>
      <c r="B1619" s="448" t="s">
        <v>7880</v>
      </c>
      <c r="C1619" s="449" t="s">
        <v>6187</v>
      </c>
      <c r="D1619" s="450" t="s">
        <v>12712</v>
      </c>
    </row>
    <row r="1620" spans="1:4" ht="30">
      <c r="A1620" s="447">
        <v>2630</v>
      </c>
      <c r="B1620" s="448" t="s">
        <v>7881</v>
      </c>
      <c r="C1620" s="449" t="s">
        <v>6187</v>
      </c>
      <c r="D1620" s="450" t="s">
        <v>12713</v>
      </c>
    </row>
    <row r="1621" spans="1:4" ht="30">
      <c r="A1621" s="447">
        <v>2627</v>
      </c>
      <c r="B1621" s="448" t="s">
        <v>7882</v>
      </c>
      <c r="C1621" s="449" t="s">
        <v>6187</v>
      </c>
      <c r="D1621" s="450" t="s">
        <v>12714</v>
      </c>
    </row>
    <row r="1622" spans="1:4" ht="30">
      <c r="A1622" s="447">
        <v>2629</v>
      </c>
      <c r="B1622" s="448" t="s">
        <v>7883</v>
      </c>
      <c r="C1622" s="449" t="s">
        <v>6187</v>
      </c>
      <c r="D1622" s="450" t="s">
        <v>12715</v>
      </c>
    </row>
    <row r="1623" spans="1:4">
      <c r="A1623" s="447">
        <v>12033</v>
      </c>
      <c r="B1623" s="448" t="s">
        <v>7884</v>
      </c>
      <c r="C1623" s="449" t="s">
        <v>6187</v>
      </c>
      <c r="D1623" s="450" t="s">
        <v>12716</v>
      </c>
    </row>
    <row r="1624" spans="1:4">
      <c r="A1624" s="447">
        <v>40408</v>
      </c>
      <c r="B1624" s="448" t="s">
        <v>7885</v>
      </c>
      <c r="C1624" s="449" t="s">
        <v>6187</v>
      </c>
      <c r="D1624" s="450" t="s">
        <v>11596</v>
      </c>
    </row>
    <row r="1625" spans="1:4">
      <c r="A1625" s="447">
        <v>39276</v>
      </c>
      <c r="B1625" s="448" t="s">
        <v>7887</v>
      </c>
      <c r="C1625" s="449" t="s">
        <v>6187</v>
      </c>
      <c r="D1625" s="450" t="s">
        <v>12037</v>
      </c>
    </row>
    <row r="1626" spans="1:4">
      <c r="A1626" s="447">
        <v>40409</v>
      </c>
      <c r="B1626" s="448" t="s">
        <v>7886</v>
      </c>
      <c r="C1626" s="449" t="s">
        <v>6187</v>
      </c>
      <c r="D1626" s="450" t="s">
        <v>11468</v>
      </c>
    </row>
    <row r="1627" spans="1:4">
      <c r="A1627" s="447">
        <v>39277</v>
      </c>
      <c r="B1627" s="448" t="s">
        <v>7888</v>
      </c>
      <c r="C1627" s="449" t="s">
        <v>6187</v>
      </c>
      <c r="D1627" s="450" t="s">
        <v>12717</v>
      </c>
    </row>
    <row r="1628" spans="1:4">
      <c r="A1628" s="447">
        <v>12034</v>
      </c>
      <c r="B1628" s="448" t="s">
        <v>7889</v>
      </c>
      <c r="C1628" s="449" t="s">
        <v>6187</v>
      </c>
      <c r="D1628" s="450" t="s">
        <v>12106</v>
      </c>
    </row>
    <row r="1629" spans="1:4">
      <c r="A1629" s="447">
        <v>39879</v>
      </c>
      <c r="B1629" s="448" t="s">
        <v>7890</v>
      </c>
      <c r="C1629" s="449" t="s">
        <v>6187</v>
      </c>
      <c r="D1629" s="450" t="s">
        <v>11366</v>
      </c>
    </row>
    <row r="1630" spans="1:4">
      <c r="A1630" s="447">
        <v>39880</v>
      </c>
      <c r="B1630" s="448" t="s">
        <v>7891</v>
      </c>
      <c r="C1630" s="449" t="s">
        <v>6187</v>
      </c>
      <c r="D1630" s="450" t="s">
        <v>12475</v>
      </c>
    </row>
    <row r="1631" spans="1:4">
      <c r="A1631" s="447">
        <v>39881</v>
      </c>
      <c r="B1631" s="448" t="s">
        <v>7892</v>
      </c>
      <c r="C1631" s="449" t="s">
        <v>6187</v>
      </c>
      <c r="D1631" s="450" t="s">
        <v>12718</v>
      </c>
    </row>
    <row r="1632" spans="1:4">
      <c r="A1632" s="447">
        <v>39882</v>
      </c>
      <c r="B1632" s="448" t="s">
        <v>7893</v>
      </c>
      <c r="C1632" s="449" t="s">
        <v>6187</v>
      </c>
      <c r="D1632" s="450" t="s">
        <v>12719</v>
      </c>
    </row>
    <row r="1633" spans="1:4">
      <c r="A1633" s="447">
        <v>39883</v>
      </c>
      <c r="B1633" s="448" t="s">
        <v>7894</v>
      </c>
      <c r="C1633" s="449" t="s">
        <v>6187</v>
      </c>
      <c r="D1633" s="450" t="s">
        <v>12720</v>
      </c>
    </row>
    <row r="1634" spans="1:4">
      <c r="A1634" s="447">
        <v>39884</v>
      </c>
      <c r="B1634" s="448" t="s">
        <v>7895</v>
      </c>
      <c r="C1634" s="449" t="s">
        <v>6187</v>
      </c>
      <c r="D1634" s="450" t="s">
        <v>12721</v>
      </c>
    </row>
    <row r="1635" spans="1:4">
      <c r="A1635" s="447">
        <v>39885</v>
      </c>
      <c r="B1635" s="448" t="s">
        <v>7896</v>
      </c>
      <c r="C1635" s="449" t="s">
        <v>6187</v>
      </c>
      <c r="D1635" s="450" t="s">
        <v>12722</v>
      </c>
    </row>
    <row r="1636" spans="1:4">
      <c r="A1636" s="447">
        <v>1777</v>
      </c>
      <c r="B1636" s="448" t="s">
        <v>7897</v>
      </c>
      <c r="C1636" s="449" t="s">
        <v>6187</v>
      </c>
      <c r="D1636" s="450" t="s">
        <v>12723</v>
      </c>
    </row>
    <row r="1637" spans="1:4">
      <c r="A1637" s="447">
        <v>1819</v>
      </c>
      <c r="B1637" s="448" t="s">
        <v>7898</v>
      </c>
      <c r="C1637" s="449" t="s">
        <v>6187</v>
      </c>
      <c r="D1637" s="450" t="s">
        <v>12724</v>
      </c>
    </row>
    <row r="1638" spans="1:4">
      <c r="A1638" s="447">
        <v>1776</v>
      </c>
      <c r="B1638" s="448" t="s">
        <v>7900</v>
      </c>
      <c r="C1638" s="449" t="s">
        <v>6187</v>
      </c>
      <c r="D1638" s="450" t="s">
        <v>12725</v>
      </c>
    </row>
    <row r="1639" spans="1:4">
      <c r="A1639" s="447">
        <v>1775</v>
      </c>
      <c r="B1639" s="448" t="s">
        <v>7899</v>
      </c>
      <c r="C1639" s="449" t="s">
        <v>6187</v>
      </c>
      <c r="D1639" s="450" t="s">
        <v>11640</v>
      </c>
    </row>
    <row r="1640" spans="1:4">
      <c r="A1640" s="447">
        <v>1778</v>
      </c>
      <c r="B1640" s="448" t="s">
        <v>7901</v>
      </c>
      <c r="C1640" s="449" t="s">
        <v>6187</v>
      </c>
      <c r="D1640" s="450" t="s">
        <v>12726</v>
      </c>
    </row>
    <row r="1641" spans="1:4">
      <c r="A1641" s="447">
        <v>1818</v>
      </c>
      <c r="B1641" s="448" t="s">
        <v>7902</v>
      </c>
      <c r="C1641" s="449" t="s">
        <v>6187</v>
      </c>
      <c r="D1641" s="450" t="s">
        <v>12727</v>
      </c>
    </row>
    <row r="1642" spans="1:4">
      <c r="A1642" s="447">
        <v>1779</v>
      </c>
      <c r="B1642" s="448" t="s">
        <v>7904</v>
      </c>
      <c r="C1642" s="449" t="s">
        <v>6187</v>
      </c>
      <c r="D1642" s="450" t="s">
        <v>12729</v>
      </c>
    </row>
    <row r="1643" spans="1:4">
      <c r="A1643" s="447">
        <v>1820</v>
      </c>
      <c r="B1643" s="448" t="s">
        <v>7903</v>
      </c>
      <c r="C1643" s="449" t="s">
        <v>6187</v>
      </c>
      <c r="D1643" s="450" t="s">
        <v>12728</v>
      </c>
    </row>
    <row r="1644" spans="1:4">
      <c r="A1644" s="447">
        <v>1780</v>
      </c>
      <c r="B1644" s="448" t="s">
        <v>7905</v>
      </c>
      <c r="C1644" s="449" t="s">
        <v>6187</v>
      </c>
      <c r="D1644" s="450" t="s">
        <v>12730</v>
      </c>
    </row>
    <row r="1645" spans="1:4">
      <c r="A1645" s="447">
        <v>1783</v>
      </c>
      <c r="B1645" s="448" t="s">
        <v>7906</v>
      </c>
      <c r="C1645" s="449" t="s">
        <v>6187</v>
      </c>
      <c r="D1645" s="450" t="s">
        <v>12731</v>
      </c>
    </row>
    <row r="1646" spans="1:4">
      <c r="A1646" s="447">
        <v>1782</v>
      </c>
      <c r="B1646" s="448" t="s">
        <v>7907</v>
      </c>
      <c r="C1646" s="449" t="s">
        <v>6187</v>
      </c>
      <c r="D1646" s="450" t="s">
        <v>12732</v>
      </c>
    </row>
    <row r="1647" spans="1:4">
      <c r="A1647" s="447">
        <v>1781</v>
      </c>
      <c r="B1647" s="448" t="s">
        <v>7909</v>
      </c>
      <c r="C1647" s="449" t="s">
        <v>6187</v>
      </c>
      <c r="D1647" s="450" t="s">
        <v>12734</v>
      </c>
    </row>
    <row r="1648" spans="1:4">
      <c r="A1648" s="447">
        <v>1817</v>
      </c>
      <c r="B1648" s="448" t="s">
        <v>7908</v>
      </c>
      <c r="C1648" s="449" t="s">
        <v>6187</v>
      </c>
      <c r="D1648" s="450" t="s">
        <v>12733</v>
      </c>
    </row>
    <row r="1649" spans="1:4">
      <c r="A1649" s="447">
        <v>1784</v>
      </c>
      <c r="B1649" s="448" t="s">
        <v>7910</v>
      </c>
      <c r="C1649" s="449" t="s">
        <v>6187</v>
      </c>
      <c r="D1649" s="450" t="s">
        <v>12735</v>
      </c>
    </row>
    <row r="1650" spans="1:4">
      <c r="A1650" s="447">
        <v>1810</v>
      </c>
      <c r="B1650" s="448" t="s">
        <v>7911</v>
      </c>
      <c r="C1650" s="449" t="s">
        <v>6187</v>
      </c>
      <c r="D1650" s="450" t="s">
        <v>12736</v>
      </c>
    </row>
    <row r="1651" spans="1:4">
      <c r="A1651" s="447">
        <v>1812</v>
      </c>
      <c r="B1651" s="448" t="s">
        <v>7913</v>
      </c>
      <c r="C1651" s="449" t="s">
        <v>6187</v>
      </c>
      <c r="D1651" s="450" t="s">
        <v>12738</v>
      </c>
    </row>
    <row r="1652" spans="1:4">
      <c r="A1652" s="447">
        <v>1811</v>
      </c>
      <c r="B1652" s="448" t="s">
        <v>7912</v>
      </c>
      <c r="C1652" s="449" t="s">
        <v>6187</v>
      </c>
      <c r="D1652" s="450" t="s">
        <v>12737</v>
      </c>
    </row>
    <row r="1653" spans="1:4">
      <c r="A1653" s="447">
        <v>40386</v>
      </c>
      <c r="B1653" s="448" t="s">
        <v>7914</v>
      </c>
      <c r="C1653" s="449" t="s">
        <v>6187</v>
      </c>
      <c r="D1653" s="450" t="s">
        <v>12739</v>
      </c>
    </row>
    <row r="1654" spans="1:4">
      <c r="A1654" s="447">
        <v>40384</v>
      </c>
      <c r="B1654" s="448" t="s">
        <v>7915</v>
      </c>
      <c r="C1654" s="449" t="s">
        <v>6187</v>
      </c>
      <c r="D1654" s="450" t="s">
        <v>12740</v>
      </c>
    </row>
    <row r="1655" spans="1:4">
      <c r="A1655" s="447">
        <v>40423</v>
      </c>
      <c r="B1655" s="448" t="s">
        <v>7917</v>
      </c>
      <c r="C1655" s="449" t="s">
        <v>6187</v>
      </c>
      <c r="D1655" s="450" t="s">
        <v>12741</v>
      </c>
    </row>
    <row r="1656" spans="1:4">
      <c r="A1656" s="447">
        <v>40379</v>
      </c>
      <c r="B1656" s="448" t="s">
        <v>7916</v>
      </c>
      <c r="C1656" s="449" t="s">
        <v>6187</v>
      </c>
      <c r="D1656" s="450" t="s">
        <v>12044</v>
      </c>
    </row>
    <row r="1657" spans="1:4">
      <c r="A1657" s="447">
        <v>40389</v>
      </c>
      <c r="B1657" s="448" t="s">
        <v>7918</v>
      </c>
      <c r="C1657" s="449" t="s">
        <v>6187</v>
      </c>
      <c r="D1657" s="450" t="s">
        <v>12742</v>
      </c>
    </row>
    <row r="1658" spans="1:4">
      <c r="A1658" s="447">
        <v>40388</v>
      </c>
      <c r="B1658" s="448" t="s">
        <v>7919</v>
      </c>
      <c r="C1658" s="449" t="s">
        <v>6187</v>
      </c>
      <c r="D1658" s="450" t="s">
        <v>12743</v>
      </c>
    </row>
    <row r="1659" spans="1:4">
      <c r="A1659" s="447">
        <v>40391</v>
      </c>
      <c r="B1659" s="448" t="s">
        <v>7921</v>
      </c>
      <c r="C1659" s="449" t="s">
        <v>6187</v>
      </c>
      <c r="D1659" s="450" t="s">
        <v>12745</v>
      </c>
    </row>
    <row r="1660" spans="1:4">
      <c r="A1660" s="447">
        <v>40381</v>
      </c>
      <c r="B1660" s="448" t="s">
        <v>7920</v>
      </c>
      <c r="C1660" s="449" t="s">
        <v>6187</v>
      </c>
      <c r="D1660" s="450" t="s">
        <v>12744</v>
      </c>
    </row>
    <row r="1661" spans="1:4">
      <c r="A1661" s="447">
        <v>40414</v>
      </c>
      <c r="B1661" s="448" t="s">
        <v>7922</v>
      </c>
      <c r="C1661" s="449" t="s">
        <v>6187</v>
      </c>
      <c r="D1661" s="450" t="s">
        <v>12746</v>
      </c>
    </row>
    <row r="1662" spans="1:4">
      <c r="A1662" s="447">
        <v>40416</v>
      </c>
      <c r="B1662" s="448" t="s">
        <v>7923</v>
      </c>
      <c r="C1662" s="449" t="s">
        <v>6187</v>
      </c>
      <c r="D1662" s="450" t="s">
        <v>12747</v>
      </c>
    </row>
    <row r="1663" spans="1:4">
      <c r="A1663" s="447">
        <v>40418</v>
      </c>
      <c r="B1663" s="448" t="s">
        <v>7924</v>
      </c>
      <c r="C1663" s="449" t="s">
        <v>6187</v>
      </c>
      <c r="D1663" s="450" t="s">
        <v>12748</v>
      </c>
    </row>
    <row r="1664" spans="1:4" ht="30">
      <c r="A1664" s="447">
        <v>2615</v>
      </c>
      <c r="B1664" s="448" t="s">
        <v>7925</v>
      </c>
      <c r="C1664" s="449" t="s">
        <v>6187</v>
      </c>
      <c r="D1664" s="450" t="s">
        <v>12749</v>
      </c>
    </row>
    <row r="1665" spans="1:4" ht="30">
      <c r="A1665" s="447">
        <v>2635</v>
      </c>
      <c r="B1665" s="448" t="s">
        <v>7926</v>
      </c>
      <c r="C1665" s="449" t="s">
        <v>6187</v>
      </c>
      <c r="D1665" s="450" t="s">
        <v>11851</v>
      </c>
    </row>
    <row r="1666" spans="1:4" ht="30">
      <c r="A1666" s="447">
        <v>2609</v>
      </c>
      <c r="B1666" s="448" t="s">
        <v>7927</v>
      </c>
      <c r="C1666" s="449" t="s">
        <v>6187</v>
      </c>
      <c r="D1666" s="450" t="s">
        <v>12569</v>
      </c>
    </row>
    <row r="1667" spans="1:4" ht="30">
      <c r="A1667" s="447">
        <v>2634</v>
      </c>
      <c r="B1667" s="448" t="s">
        <v>7928</v>
      </c>
      <c r="C1667" s="449" t="s">
        <v>6187</v>
      </c>
      <c r="D1667" s="450" t="s">
        <v>11344</v>
      </c>
    </row>
    <row r="1668" spans="1:4" ht="30">
      <c r="A1668" s="447">
        <v>2611</v>
      </c>
      <c r="B1668" s="448" t="s">
        <v>7929</v>
      </c>
      <c r="C1668" s="449" t="s">
        <v>6187</v>
      </c>
      <c r="D1668" s="450" t="s">
        <v>12750</v>
      </c>
    </row>
    <row r="1669" spans="1:4" ht="30">
      <c r="A1669" s="447">
        <v>2612</v>
      </c>
      <c r="B1669" s="448" t="s">
        <v>7930</v>
      </c>
      <c r="C1669" s="449" t="s">
        <v>6187</v>
      </c>
      <c r="D1669" s="450" t="s">
        <v>12751</v>
      </c>
    </row>
    <row r="1670" spans="1:4" ht="30">
      <c r="A1670" s="447">
        <v>2613</v>
      </c>
      <c r="B1670" s="448" t="s">
        <v>7931</v>
      </c>
      <c r="C1670" s="449" t="s">
        <v>6187</v>
      </c>
      <c r="D1670" s="450" t="s">
        <v>12752</v>
      </c>
    </row>
    <row r="1671" spans="1:4" ht="30">
      <c r="A1671" s="447">
        <v>2614</v>
      </c>
      <c r="B1671" s="448" t="s">
        <v>7932</v>
      </c>
      <c r="C1671" s="449" t="s">
        <v>6187</v>
      </c>
      <c r="D1671" s="450" t="s">
        <v>12753</v>
      </c>
    </row>
    <row r="1672" spans="1:4">
      <c r="A1672" s="447">
        <v>34359</v>
      </c>
      <c r="B1672" s="448" t="s">
        <v>7933</v>
      </c>
      <c r="C1672" s="449" t="s">
        <v>6187</v>
      </c>
      <c r="D1672" s="450" t="s">
        <v>12347</v>
      </c>
    </row>
    <row r="1673" spans="1:4">
      <c r="A1673" s="447">
        <v>1789</v>
      </c>
      <c r="B1673" s="448" t="s">
        <v>7934</v>
      </c>
      <c r="C1673" s="449" t="s">
        <v>6187</v>
      </c>
      <c r="D1673" s="450" t="s">
        <v>11611</v>
      </c>
    </row>
    <row r="1674" spans="1:4">
      <c r="A1674" s="447">
        <v>1788</v>
      </c>
      <c r="B1674" s="448" t="s">
        <v>7935</v>
      </c>
      <c r="C1674" s="449" t="s">
        <v>6187</v>
      </c>
      <c r="D1674" s="450" t="s">
        <v>12754</v>
      </c>
    </row>
    <row r="1675" spans="1:4">
      <c r="A1675" s="447">
        <v>1787</v>
      </c>
      <c r="B1675" s="448" t="s">
        <v>7937</v>
      </c>
      <c r="C1675" s="449" t="s">
        <v>6187</v>
      </c>
      <c r="D1675" s="450" t="s">
        <v>12756</v>
      </c>
    </row>
    <row r="1676" spans="1:4">
      <c r="A1676" s="447">
        <v>1786</v>
      </c>
      <c r="B1676" s="448" t="s">
        <v>7936</v>
      </c>
      <c r="C1676" s="449" t="s">
        <v>6187</v>
      </c>
      <c r="D1676" s="450" t="s">
        <v>12755</v>
      </c>
    </row>
    <row r="1677" spans="1:4">
      <c r="A1677" s="447">
        <v>1791</v>
      </c>
      <c r="B1677" s="448" t="s">
        <v>7938</v>
      </c>
      <c r="C1677" s="449" t="s">
        <v>6187</v>
      </c>
      <c r="D1677" s="450" t="s">
        <v>12757</v>
      </c>
    </row>
    <row r="1678" spans="1:4">
      <c r="A1678" s="447">
        <v>1790</v>
      </c>
      <c r="B1678" s="448" t="s">
        <v>7939</v>
      </c>
      <c r="C1678" s="449" t="s">
        <v>6187</v>
      </c>
      <c r="D1678" s="450" t="s">
        <v>12758</v>
      </c>
    </row>
    <row r="1679" spans="1:4">
      <c r="A1679" s="447">
        <v>1792</v>
      </c>
      <c r="B1679" s="448" t="s">
        <v>7941</v>
      </c>
      <c r="C1679" s="449" t="s">
        <v>6187</v>
      </c>
      <c r="D1679" s="450" t="s">
        <v>12760</v>
      </c>
    </row>
    <row r="1680" spans="1:4">
      <c r="A1680" s="447">
        <v>1813</v>
      </c>
      <c r="B1680" s="448" t="s">
        <v>7940</v>
      </c>
      <c r="C1680" s="449" t="s">
        <v>6187</v>
      </c>
      <c r="D1680" s="450" t="s">
        <v>12759</v>
      </c>
    </row>
    <row r="1681" spans="1:4">
      <c r="A1681" s="447">
        <v>1793</v>
      </c>
      <c r="B1681" s="448" t="s">
        <v>7942</v>
      </c>
      <c r="C1681" s="449" t="s">
        <v>6187</v>
      </c>
      <c r="D1681" s="450" t="s">
        <v>12761</v>
      </c>
    </row>
    <row r="1682" spans="1:4">
      <c r="A1682" s="447">
        <v>1797</v>
      </c>
      <c r="B1682" s="448" t="s">
        <v>7952</v>
      </c>
      <c r="C1682" s="449" t="s">
        <v>6187</v>
      </c>
      <c r="D1682" s="450" t="s">
        <v>12771</v>
      </c>
    </row>
    <row r="1683" spans="1:4">
      <c r="A1683" s="447">
        <v>1796</v>
      </c>
      <c r="B1683" s="448" t="s">
        <v>7953</v>
      </c>
      <c r="C1683" s="449" t="s">
        <v>6187</v>
      </c>
      <c r="D1683" s="450" t="s">
        <v>12772</v>
      </c>
    </row>
    <row r="1684" spans="1:4">
      <c r="A1684" s="447">
        <v>1816</v>
      </c>
      <c r="B1684" s="448" t="s">
        <v>7955</v>
      </c>
      <c r="C1684" s="449" t="s">
        <v>6187</v>
      </c>
      <c r="D1684" s="450" t="s">
        <v>12774</v>
      </c>
    </row>
    <row r="1685" spans="1:4">
      <c r="A1685" s="447">
        <v>1794</v>
      </c>
      <c r="B1685" s="448" t="s">
        <v>7954</v>
      </c>
      <c r="C1685" s="449" t="s">
        <v>6187</v>
      </c>
      <c r="D1685" s="450" t="s">
        <v>12773</v>
      </c>
    </row>
    <row r="1686" spans="1:4">
      <c r="A1686" s="447">
        <v>1815</v>
      </c>
      <c r="B1686" s="448" t="s">
        <v>7956</v>
      </c>
      <c r="C1686" s="449" t="s">
        <v>6187</v>
      </c>
      <c r="D1686" s="450" t="s">
        <v>12775</v>
      </c>
    </row>
    <row r="1687" spans="1:4">
      <c r="A1687" s="447">
        <v>1798</v>
      </c>
      <c r="B1687" s="448" t="s">
        <v>7957</v>
      </c>
      <c r="C1687" s="449" t="s">
        <v>6187</v>
      </c>
      <c r="D1687" s="450" t="s">
        <v>12776</v>
      </c>
    </row>
    <row r="1688" spans="1:4">
      <c r="A1688" s="447">
        <v>1799</v>
      </c>
      <c r="B1688" s="448" t="s">
        <v>7959</v>
      </c>
      <c r="C1688" s="449" t="s">
        <v>6187</v>
      </c>
      <c r="D1688" s="450" t="s">
        <v>12778</v>
      </c>
    </row>
    <row r="1689" spans="1:4">
      <c r="A1689" s="447">
        <v>1795</v>
      </c>
      <c r="B1689" s="448" t="s">
        <v>7958</v>
      </c>
      <c r="C1689" s="449" t="s">
        <v>6187</v>
      </c>
      <c r="D1689" s="450" t="s">
        <v>12777</v>
      </c>
    </row>
    <row r="1690" spans="1:4">
      <c r="A1690" s="447">
        <v>1800</v>
      </c>
      <c r="B1690" s="448" t="s">
        <v>7960</v>
      </c>
      <c r="C1690" s="449" t="s">
        <v>6187</v>
      </c>
      <c r="D1690" s="450" t="s">
        <v>12779</v>
      </c>
    </row>
    <row r="1691" spans="1:4">
      <c r="A1691" s="447">
        <v>1802</v>
      </c>
      <c r="B1691" s="448" t="s">
        <v>7961</v>
      </c>
      <c r="C1691" s="449" t="s">
        <v>6187</v>
      </c>
      <c r="D1691" s="450" t="s">
        <v>12780</v>
      </c>
    </row>
    <row r="1692" spans="1:4">
      <c r="A1692" s="447">
        <v>1809</v>
      </c>
      <c r="B1692" s="448" t="s">
        <v>7943</v>
      </c>
      <c r="C1692" s="449" t="s">
        <v>6187</v>
      </c>
      <c r="D1692" s="450" t="s">
        <v>12762</v>
      </c>
    </row>
    <row r="1693" spans="1:4">
      <c r="A1693" s="447">
        <v>1814</v>
      </c>
      <c r="B1693" s="448" t="s">
        <v>7944</v>
      </c>
      <c r="C1693" s="449" t="s">
        <v>6187</v>
      </c>
      <c r="D1693" s="450" t="s">
        <v>12763</v>
      </c>
    </row>
    <row r="1694" spans="1:4">
      <c r="A1694" s="447">
        <v>1805</v>
      </c>
      <c r="B1694" s="448" t="s">
        <v>7946</v>
      </c>
      <c r="C1694" s="449" t="s">
        <v>6187</v>
      </c>
      <c r="D1694" s="450" t="s">
        <v>12765</v>
      </c>
    </row>
    <row r="1695" spans="1:4">
      <c r="A1695" s="447">
        <v>1803</v>
      </c>
      <c r="B1695" s="448" t="s">
        <v>7945</v>
      </c>
      <c r="C1695" s="449" t="s">
        <v>6187</v>
      </c>
      <c r="D1695" s="450" t="s">
        <v>12764</v>
      </c>
    </row>
    <row r="1696" spans="1:4">
      <c r="A1696" s="447">
        <v>1821</v>
      </c>
      <c r="B1696" s="448" t="s">
        <v>7947</v>
      </c>
      <c r="C1696" s="449" t="s">
        <v>6187</v>
      </c>
      <c r="D1696" s="450" t="s">
        <v>12766</v>
      </c>
    </row>
    <row r="1697" spans="1:4">
      <c r="A1697" s="447">
        <v>1806</v>
      </c>
      <c r="B1697" s="448" t="s">
        <v>7948</v>
      </c>
      <c r="C1697" s="449" t="s">
        <v>6187</v>
      </c>
      <c r="D1697" s="450" t="s">
        <v>12767</v>
      </c>
    </row>
    <row r="1698" spans="1:4">
      <c r="A1698" s="447">
        <v>1807</v>
      </c>
      <c r="B1698" s="448" t="s">
        <v>7950</v>
      </c>
      <c r="C1698" s="449" t="s">
        <v>6187</v>
      </c>
      <c r="D1698" s="450" t="s">
        <v>12769</v>
      </c>
    </row>
    <row r="1699" spans="1:4">
      <c r="A1699" s="447">
        <v>1804</v>
      </c>
      <c r="B1699" s="448" t="s">
        <v>7949</v>
      </c>
      <c r="C1699" s="449" t="s">
        <v>6187</v>
      </c>
      <c r="D1699" s="450" t="s">
        <v>12768</v>
      </c>
    </row>
    <row r="1700" spans="1:4">
      <c r="A1700" s="447">
        <v>1808</v>
      </c>
      <c r="B1700" s="448" t="s">
        <v>7951</v>
      </c>
      <c r="C1700" s="449" t="s">
        <v>6187</v>
      </c>
      <c r="D1700" s="450" t="s">
        <v>12770</v>
      </c>
    </row>
    <row r="1701" spans="1:4">
      <c r="A1701" s="447">
        <v>40385</v>
      </c>
      <c r="B1701" s="448" t="s">
        <v>7962</v>
      </c>
      <c r="C1701" s="449" t="s">
        <v>6187</v>
      </c>
      <c r="D1701" s="450" t="s">
        <v>12739</v>
      </c>
    </row>
    <row r="1702" spans="1:4">
      <c r="A1702" s="447">
        <v>40383</v>
      </c>
      <c r="B1702" s="448" t="s">
        <v>7963</v>
      </c>
      <c r="C1702" s="449" t="s">
        <v>6187</v>
      </c>
      <c r="D1702" s="450" t="s">
        <v>12740</v>
      </c>
    </row>
    <row r="1703" spans="1:4">
      <c r="A1703" s="447">
        <v>40382</v>
      </c>
      <c r="B1703" s="448" t="s">
        <v>7965</v>
      </c>
      <c r="C1703" s="449" t="s">
        <v>6187</v>
      </c>
      <c r="D1703" s="450" t="s">
        <v>12741</v>
      </c>
    </row>
    <row r="1704" spans="1:4">
      <c r="A1704" s="447">
        <v>40378</v>
      </c>
      <c r="B1704" s="448" t="s">
        <v>7964</v>
      </c>
      <c r="C1704" s="449" t="s">
        <v>6187</v>
      </c>
      <c r="D1704" s="450" t="s">
        <v>12044</v>
      </c>
    </row>
    <row r="1705" spans="1:4">
      <c r="A1705" s="447">
        <v>40422</v>
      </c>
      <c r="B1705" s="448" t="s">
        <v>7966</v>
      </c>
      <c r="C1705" s="449" t="s">
        <v>6187</v>
      </c>
      <c r="D1705" s="450" t="s">
        <v>12781</v>
      </c>
    </row>
    <row r="1706" spans="1:4">
      <c r="A1706" s="447">
        <v>40387</v>
      </c>
      <c r="B1706" s="448" t="s">
        <v>7967</v>
      </c>
      <c r="C1706" s="449" t="s">
        <v>6187</v>
      </c>
      <c r="D1706" s="450" t="s">
        <v>12782</v>
      </c>
    </row>
    <row r="1707" spans="1:4">
      <c r="A1707" s="447">
        <v>40390</v>
      </c>
      <c r="B1707" s="448" t="s">
        <v>7969</v>
      </c>
      <c r="C1707" s="449" t="s">
        <v>6187</v>
      </c>
      <c r="D1707" s="450" t="s">
        <v>12783</v>
      </c>
    </row>
    <row r="1708" spans="1:4">
      <c r="A1708" s="447">
        <v>40380</v>
      </c>
      <c r="B1708" s="448" t="s">
        <v>7968</v>
      </c>
      <c r="C1708" s="449" t="s">
        <v>6187</v>
      </c>
      <c r="D1708" s="450" t="s">
        <v>12744</v>
      </c>
    </row>
    <row r="1709" spans="1:4">
      <c r="A1709" s="447">
        <v>40413</v>
      </c>
      <c r="B1709" s="448" t="s">
        <v>7970</v>
      </c>
      <c r="C1709" s="449" t="s">
        <v>6187</v>
      </c>
      <c r="D1709" s="450" t="s">
        <v>12784</v>
      </c>
    </row>
    <row r="1710" spans="1:4">
      <c r="A1710" s="447">
        <v>40415</v>
      </c>
      <c r="B1710" s="448" t="s">
        <v>7971</v>
      </c>
      <c r="C1710" s="449" t="s">
        <v>6187</v>
      </c>
      <c r="D1710" s="450" t="s">
        <v>12785</v>
      </c>
    </row>
    <row r="1711" spans="1:4">
      <c r="A1711" s="447">
        <v>40417</v>
      </c>
      <c r="B1711" s="448" t="s">
        <v>7972</v>
      </c>
      <c r="C1711" s="449" t="s">
        <v>6187</v>
      </c>
      <c r="D1711" s="450" t="s">
        <v>11375</v>
      </c>
    </row>
    <row r="1712" spans="1:4">
      <c r="A1712" s="447">
        <v>39273</v>
      </c>
      <c r="B1712" s="448" t="s">
        <v>7974</v>
      </c>
      <c r="C1712" s="449" t="s">
        <v>6187</v>
      </c>
      <c r="D1712" s="450" t="s">
        <v>12786</v>
      </c>
    </row>
    <row r="1713" spans="1:4">
      <c r="A1713" s="447">
        <v>39271</v>
      </c>
      <c r="B1713" s="448" t="s">
        <v>7973</v>
      </c>
      <c r="C1713" s="449" t="s">
        <v>6187</v>
      </c>
      <c r="D1713" s="450" t="s">
        <v>11902</v>
      </c>
    </row>
    <row r="1714" spans="1:4">
      <c r="A1714" s="447">
        <v>39272</v>
      </c>
      <c r="B1714" s="448" t="s">
        <v>7975</v>
      </c>
      <c r="C1714" s="449" t="s">
        <v>6187</v>
      </c>
      <c r="D1714" s="450" t="s">
        <v>11761</v>
      </c>
    </row>
    <row r="1715" spans="1:4">
      <c r="A1715" s="447">
        <v>1875</v>
      </c>
      <c r="B1715" s="448" t="s">
        <v>7976</v>
      </c>
      <c r="C1715" s="449" t="s">
        <v>6187</v>
      </c>
      <c r="D1715" s="450" t="s">
        <v>11448</v>
      </c>
    </row>
    <row r="1716" spans="1:4">
      <c r="A1716" s="447">
        <v>1874</v>
      </c>
      <c r="B1716" s="448" t="s">
        <v>7977</v>
      </c>
      <c r="C1716" s="449" t="s">
        <v>6187</v>
      </c>
      <c r="D1716" s="450" t="s">
        <v>12787</v>
      </c>
    </row>
    <row r="1717" spans="1:4">
      <c r="A1717" s="447">
        <v>1884</v>
      </c>
      <c r="B1717" s="448" t="s">
        <v>7979</v>
      </c>
      <c r="C1717" s="449" t="s">
        <v>6187</v>
      </c>
      <c r="D1717" s="450" t="s">
        <v>12180</v>
      </c>
    </row>
    <row r="1718" spans="1:4">
      <c r="A1718" s="447">
        <v>1870</v>
      </c>
      <c r="B1718" s="448" t="s">
        <v>7978</v>
      </c>
      <c r="C1718" s="449" t="s">
        <v>6187</v>
      </c>
      <c r="D1718" s="450" t="s">
        <v>12788</v>
      </c>
    </row>
    <row r="1719" spans="1:4">
      <c r="A1719" s="447">
        <v>1887</v>
      </c>
      <c r="B1719" s="448" t="s">
        <v>7980</v>
      </c>
      <c r="C1719" s="449" t="s">
        <v>6187</v>
      </c>
      <c r="D1719" s="450" t="s">
        <v>12789</v>
      </c>
    </row>
    <row r="1720" spans="1:4">
      <c r="A1720" s="447">
        <v>1876</v>
      </c>
      <c r="B1720" s="448" t="s">
        <v>7981</v>
      </c>
      <c r="C1720" s="449" t="s">
        <v>6187</v>
      </c>
      <c r="D1720" s="450" t="s">
        <v>12790</v>
      </c>
    </row>
    <row r="1721" spans="1:4">
      <c r="A1721" s="447">
        <v>1877</v>
      </c>
      <c r="B1721" s="448" t="s">
        <v>7983</v>
      </c>
      <c r="C1721" s="449" t="s">
        <v>6187</v>
      </c>
      <c r="D1721" s="450" t="s">
        <v>12791</v>
      </c>
    </row>
    <row r="1722" spans="1:4">
      <c r="A1722" s="447">
        <v>1879</v>
      </c>
      <c r="B1722" s="448" t="s">
        <v>7982</v>
      </c>
      <c r="C1722" s="449" t="s">
        <v>6187</v>
      </c>
      <c r="D1722" s="450" t="s">
        <v>11464</v>
      </c>
    </row>
    <row r="1723" spans="1:4">
      <c r="A1723" s="447">
        <v>1878</v>
      </c>
      <c r="B1723" s="448" t="s">
        <v>7984</v>
      </c>
      <c r="C1723" s="449" t="s">
        <v>6187</v>
      </c>
      <c r="D1723" s="450" t="s">
        <v>12610</v>
      </c>
    </row>
    <row r="1724" spans="1:4" ht="30">
      <c r="A1724" s="447">
        <v>2621</v>
      </c>
      <c r="B1724" s="448" t="s">
        <v>7985</v>
      </c>
      <c r="C1724" s="449" t="s">
        <v>6187</v>
      </c>
      <c r="D1724" s="450" t="s">
        <v>12792</v>
      </c>
    </row>
    <row r="1725" spans="1:4" ht="30">
      <c r="A1725" s="447">
        <v>2616</v>
      </c>
      <c r="B1725" s="448" t="s">
        <v>7986</v>
      </c>
      <c r="C1725" s="449" t="s">
        <v>6187</v>
      </c>
      <c r="D1725" s="450" t="s">
        <v>12793</v>
      </c>
    </row>
    <row r="1726" spans="1:4" ht="30">
      <c r="A1726" s="447">
        <v>2633</v>
      </c>
      <c r="B1726" s="448" t="s">
        <v>7987</v>
      </c>
      <c r="C1726" s="449" t="s">
        <v>6187</v>
      </c>
      <c r="D1726" s="450" t="s">
        <v>12794</v>
      </c>
    </row>
    <row r="1727" spans="1:4" ht="30">
      <c r="A1727" s="447">
        <v>2617</v>
      </c>
      <c r="B1727" s="448" t="s">
        <v>7988</v>
      </c>
      <c r="C1727" s="449" t="s">
        <v>6187</v>
      </c>
      <c r="D1727" s="450" t="s">
        <v>12795</v>
      </c>
    </row>
    <row r="1728" spans="1:4" ht="30">
      <c r="A1728" s="447">
        <v>2618</v>
      </c>
      <c r="B1728" s="448" t="s">
        <v>7989</v>
      </c>
      <c r="C1728" s="449" t="s">
        <v>6187</v>
      </c>
      <c r="D1728" s="450" t="s">
        <v>12796</v>
      </c>
    </row>
    <row r="1729" spans="1:4" ht="30">
      <c r="A1729" s="447">
        <v>2632</v>
      </c>
      <c r="B1729" s="448" t="s">
        <v>7990</v>
      </c>
      <c r="C1729" s="449" t="s">
        <v>6187</v>
      </c>
      <c r="D1729" s="450" t="s">
        <v>12791</v>
      </c>
    </row>
    <row r="1730" spans="1:4" ht="30">
      <c r="A1730" s="447">
        <v>2631</v>
      </c>
      <c r="B1730" s="448" t="s">
        <v>7991</v>
      </c>
      <c r="C1730" s="449" t="s">
        <v>6187</v>
      </c>
      <c r="D1730" s="450" t="s">
        <v>12797</v>
      </c>
    </row>
    <row r="1731" spans="1:4" ht="30">
      <c r="A1731" s="447">
        <v>2619</v>
      </c>
      <c r="B1731" s="448" t="s">
        <v>7992</v>
      </c>
      <c r="C1731" s="449" t="s">
        <v>6187</v>
      </c>
      <c r="D1731" s="450" t="s">
        <v>12798</v>
      </c>
    </row>
    <row r="1732" spans="1:4" ht="30">
      <c r="A1732" s="447">
        <v>2620</v>
      </c>
      <c r="B1732" s="448" t="s">
        <v>7993</v>
      </c>
      <c r="C1732" s="449" t="s">
        <v>6187</v>
      </c>
      <c r="D1732" s="450" t="s">
        <v>12799</v>
      </c>
    </row>
    <row r="1733" spans="1:4">
      <c r="A1733" s="447">
        <v>37972</v>
      </c>
      <c r="B1733" s="448" t="s">
        <v>7795</v>
      </c>
      <c r="C1733" s="449" t="s">
        <v>6187</v>
      </c>
      <c r="D1733" s="450" t="s">
        <v>12648</v>
      </c>
    </row>
    <row r="1734" spans="1:4">
      <c r="A1734" s="447">
        <v>37973</v>
      </c>
      <c r="B1734" s="448" t="s">
        <v>7796</v>
      </c>
      <c r="C1734" s="449" t="s">
        <v>6187</v>
      </c>
      <c r="D1734" s="450" t="s">
        <v>12649</v>
      </c>
    </row>
    <row r="1735" spans="1:4">
      <c r="A1735" s="447">
        <v>37971</v>
      </c>
      <c r="B1735" s="448" t="s">
        <v>7797</v>
      </c>
      <c r="C1735" s="449" t="s">
        <v>6187</v>
      </c>
      <c r="D1735" s="450" t="s">
        <v>12650</v>
      </c>
    </row>
    <row r="1736" spans="1:4">
      <c r="A1736" s="447">
        <v>20094</v>
      </c>
      <c r="B1736" s="448" t="s">
        <v>7798</v>
      </c>
      <c r="C1736" s="449" t="s">
        <v>6187</v>
      </c>
      <c r="D1736" s="450" t="s">
        <v>12651</v>
      </c>
    </row>
    <row r="1737" spans="1:4">
      <c r="A1737" s="447">
        <v>20095</v>
      </c>
      <c r="B1737" s="448" t="s">
        <v>7799</v>
      </c>
      <c r="C1737" s="449" t="s">
        <v>6187</v>
      </c>
      <c r="D1737" s="450" t="s">
        <v>12652</v>
      </c>
    </row>
    <row r="1738" spans="1:4">
      <c r="A1738" s="447">
        <v>1954</v>
      </c>
      <c r="B1738" s="448" t="s">
        <v>7800</v>
      </c>
      <c r="C1738" s="449" t="s">
        <v>6187</v>
      </c>
      <c r="D1738" s="450" t="s">
        <v>12653</v>
      </c>
    </row>
    <row r="1739" spans="1:4">
      <c r="A1739" s="447">
        <v>1926</v>
      </c>
      <c r="B1739" s="448" t="s">
        <v>7801</v>
      </c>
      <c r="C1739" s="449" t="s">
        <v>6187</v>
      </c>
      <c r="D1739" s="450" t="s">
        <v>12654</v>
      </c>
    </row>
    <row r="1740" spans="1:4">
      <c r="A1740" s="447">
        <v>1927</v>
      </c>
      <c r="B1740" s="448" t="s">
        <v>7802</v>
      </c>
      <c r="C1740" s="449" t="s">
        <v>6187</v>
      </c>
      <c r="D1740" s="450" t="s">
        <v>11287</v>
      </c>
    </row>
    <row r="1741" spans="1:4">
      <c r="A1741" s="447">
        <v>1923</v>
      </c>
      <c r="B1741" s="448" t="s">
        <v>7803</v>
      </c>
      <c r="C1741" s="449" t="s">
        <v>6187</v>
      </c>
      <c r="D1741" s="450" t="s">
        <v>12056</v>
      </c>
    </row>
    <row r="1742" spans="1:4">
      <c r="A1742" s="447">
        <v>1929</v>
      </c>
      <c r="B1742" s="448" t="s">
        <v>7804</v>
      </c>
      <c r="C1742" s="449" t="s">
        <v>6187</v>
      </c>
      <c r="D1742" s="450" t="s">
        <v>12655</v>
      </c>
    </row>
    <row r="1743" spans="1:4">
      <c r="A1743" s="447">
        <v>1930</v>
      </c>
      <c r="B1743" s="448" t="s">
        <v>7805</v>
      </c>
      <c r="C1743" s="449" t="s">
        <v>6187</v>
      </c>
      <c r="D1743" s="450" t="s">
        <v>12656</v>
      </c>
    </row>
    <row r="1744" spans="1:4">
      <c r="A1744" s="447">
        <v>1924</v>
      </c>
      <c r="B1744" s="448" t="s">
        <v>7806</v>
      </c>
      <c r="C1744" s="449" t="s">
        <v>6187</v>
      </c>
      <c r="D1744" s="450" t="s">
        <v>12657</v>
      </c>
    </row>
    <row r="1745" spans="1:4">
      <c r="A1745" s="447">
        <v>1922</v>
      </c>
      <c r="B1745" s="448" t="s">
        <v>7807</v>
      </c>
      <c r="C1745" s="449" t="s">
        <v>6187</v>
      </c>
      <c r="D1745" s="450" t="s">
        <v>12358</v>
      </c>
    </row>
    <row r="1746" spans="1:4">
      <c r="A1746" s="447">
        <v>1953</v>
      </c>
      <c r="B1746" s="448" t="s">
        <v>7808</v>
      </c>
      <c r="C1746" s="449" t="s">
        <v>6187</v>
      </c>
      <c r="D1746" s="450" t="s">
        <v>12658</v>
      </c>
    </row>
    <row r="1747" spans="1:4">
      <c r="A1747" s="447">
        <v>1962</v>
      </c>
      <c r="B1747" s="448" t="s">
        <v>7809</v>
      </c>
      <c r="C1747" s="449" t="s">
        <v>6187</v>
      </c>
      <c r="D1747" s="450" t="s">
        <v>12659</v>
      </c>
    </row>
    <row r="1748" spans="1:4">
      <c r="A1748" s="447">
        <v>1955</v>
      </c>
      <c r="B1748" s="448" t="s">
        <v>7810</v>
      </c>
      <c r="C1748" s="449" t="s">
        <v>6187</v>
      </c>
      <c r="D1748" s="450" t="s">
        <v>11468</v>
      </c>
    </row>
    <row r="1749" spans="1:4">
      <c r="A1749" s="447">
        <v>1956</v>
      </c>
      <c r="B1749" s="448" t="s">
        <v>7811</v>
      </c>
      <c r="C1749" s="449" t="s">
        <v>6187</v>
      </c>
      <c r="D1749" s="450" t="s">
        <v>12660</v>
      </c>
    </row>
    <row r="1750" spans="1:4">
      <c r="A1750" s="447">
        <v>1957</v>
      </c>
      <c r="B1750" s="448" t="s">
        <v>7812</v>
      </c>
      <c r="C1750" s="449" t="s">
        <v>6187</v>
      </c>
      <c r="D1750" s="450" t="s">
        <v>11341</v>
      </c>
    </row>
    <row r="1751" spans="1:4">
      <c r="A1751" s="447">
        <v>1958</v>
      </c>
      <c r="B1751" s="448" t="s">
        <v>7813</v>
      </c>
      <c r="C1751" s="449" t="s">
        <v>6187</v>
      </c>
      <c r="D1751" s="450" t="s">
        <v>12661</v>
      </c>
    </row>
    <row r="1752" spans="1:4">
      <c r="A1752" s="447">
        <v>1959</v>
      </c>
      <c r="B1752" s="448" t="s">
        <v>7814</v>
      </c>
      <c r="C1752" s="449" t="s">
        <v>6187</v>
      </c>
      <c r="D1752" s="450" t="s">
        <v>12662</v>
      </c>
    </row>
    <row r="1753" spans="1:4">
      <c r="A1753" s="447">
        <v>1925</v>
      </c>
      <c r="B1753" s="448" t="s">
        <v>7815</v>
      </c>
      <c r="C1753" s="449" t="s">
        <v>6187</v>
      </c>
      <c r="D1753" s="450" t="s">
        <v>12663</v>
      </c>
    </row>
    <row r="1754" spans="1:4">
      <c r="A1754" s="447">
        <v>1960</v>
      </c>
      <c r="B1754" s="448" t="s">
        <v>7816</v>
      </c>
      <c r="C1754" s="449" t="s">
        <v>6187</v>
      </c>
      <c r="D1754" s="450" t="s">
        <v>12664</v>
      </c>
    </row>
    <row r="1755" spans="1:4">
      <c r="A1755" s="447">
        <v>1961</v>
      </c>
      <c r="B1755" s="448" t="s">
        <v>7817</v>
      </c>
      <c r="C1755" s="449" t="s">
        <v>6187</v>
      </c>
      <c r="D1755" s="450" t="s">
        <v>12665</v>
      </c>
    </row>
    <row r="1756" spans="1:4">
      <c r="A1756" s="447">
        <v>38426</v>
      </c>
      <c r="B1756" s="448" t="s">
        <v>7818</v>
      </c>
      <c r="C1756" s="449" t="s">
        <v>6187</v>
      </c>
      <c r="D1756" s="450" t="s">
        <v>12666</v>
      </c>
    </row>
    <row r="1757" spans="1:4">
      <c r="A1757" s="447">
        <v>38423</v>
      </c>
      <c r="B1757" s="448" t="s">
        <v>7819</v>
      </c>
      <c r="C1757" s="449" t="s">
        <v>6187</v>
      </c>
      <c r="D1757" s="450" t="s">
        <v>12084</v>
      </c>
    </row>
    <row r="1758" spans="1:4">
      <c r="A1758" s="447">
        <v>38421</v>
      </c>
      <c r="B1758" s="448" t="s">
        <v>7820</v>
      </c>
      <c r="C1758" s="449" t="s">
        <v>6187</v>
      </c>
      <c r="D1758" s="450" t="s">
        <v>12667</v>
      </c>
    </row>
    <row r="1759" spans="1:4">
      <c r="A1759" s="447">
        <v>38422</v>
      </c>
      <c r="B1759" s="448" t="s">
        <v>7821</v>
      </c>
      <c r="C1759" s="449" t="s">
        <v>6187</v>
      </c>
      <c r="D1759" s="450" t="s">
        <v>12668</v>
      </c>
    </row>
    <row r="1760" spans="1:4" ht="30">
      <c r="A1760" s="447">
        <v>39866</v>
      </c>
      <c r="B1760" s="448" t="s">
        <v>7822</v>
      </c>
      <c r="C1760" s="449" t="s">
        <v>6187</v>
      </c>
      <c r="D1760" s="450" t="s">
        <v>12669</v>
      </c>
    </row>
    <row r="1761" spans="1:4" ht="30">
      <c r="A1761" s="447">
        <v>39867</v>
      </c>
      <c r="B1761" s="448" t="s">
        <v>7823</v>
      </c>
      <c r="C1761" s="449" t="s">
        <v>6187</v>
      </c>
      <c r="D1761" s="450" t="s">
        <v>12670</v>
      </c>
    </row>
    <row r="1762" spans="1:4" ht="30">
      <c r="A1762" s="447">
        <v>39868</v>
      </c>
      <c r="B1762" s="448" t="s">
        <v>7824</v>
      </c>
      <c r="C1762" s="449" t="s">
        <v>6187</v>
      </c>
      <c r="D1762" s="450" t="s">
        <v>12671</v>
      </c>
    </row>
    <row r="1763" spans="1:4">
      <c r="A1763" s="447">
        <v>37999</v>
      </c>
      <c r="B1763" s="448" t="s">
        <v>7825</v>
      </c>
      <c r="C1763" s="449" t="s">
        <v>6187</v>
      </c>
      <c r="D1763" s="450" t="s">
        <v>12672</v>
      </c>
    </row>
    <row r="1764" spans="1:4">
      <c r="A1764" s="447">
        <v>38000</v>
      </c>
      <c r="B1764" s="448" t="s">
        <v>7826</v>
      </c>
      <c r="C1764" s="449" t="s">
        <v>6187</v>
      </c>
      <c r="D1764" s="450" t="s">
        <v>11483</v>
      </c>
    </row>
    <row r="1765" spans="1:4">
      <c r="A1765" s="447">
        <v>38129</v>
      </c>
      <c r="B1765" s="448" t="s">
        <v>7827</v>
      </c>
      <c r="C1765" s="449" t="s">
        <v>6187</v>
      </c>
      <c r="D1765" s="450" t="s">
        <v>12218</v>
      </c>
    </row>
    <row r="1766" spans="1:4">
      <c r="A1766" s="447">
        <v>38025</v>
      </c>
      <c r="B1766" s="448" t="s">
        <v>7828</v>
      </c>
      <c r="C1766" s="449" t="s">
        <v>6187</v>
      </c>
      <c r="D1766" s="450" t="s">
        <v>12673</v>
      </c>
    </row>
    <row r="1767" spans="1:4">
      <c r="A1767" s="447">
        <v>38026</v>
      </c>
      <c r="B1767" s="448" t="s">
        <v>7829</v>
      </c>
      <c r="C1767" s="449" t="s">
        <v>6187</v>
      </c>
      <c r="D1767" s="450" t="s">
        <v>12674</v>
      </c>
    </row>
    <row r="1768" spans="1:4">
      <c r="A1768" s="447">
        <v>1858</v>
      </c>
      <c r="B1768" s="448" t="s">
        <v>7830</v>
      </c>
      <c r="C1768" s="449" t="s">
        <v>6187</v>
      </c>
      <c r="D1768" s="450" t="s">
        <v>12675</v>
      </c>
    </row>
    <row r="1769" spans="1:4">
      <c r="A1769" s="447">
        <v>1844</v>
      </c>
      <c r="B1769" s="448" t="s">
        <v>7831</v>
      </c>
      <c r="C1769" s="449" t="s">
        <v>6187</v>
      </c>
      <c r="D1769" s="450" t="s">
        <v>12676</v>
      </c>
    </row>
    <row r="1770" spans="1:4">
      <c r="A1770" s="447">
        <v>1863</v>
      </c>
      <c r="B1770" s="448" t="s">
        <v>7832</v>
      </c>
      <c r="C1770" s="449" t="s">
        <v>6187</v>
      </c>
      <c r="D1770" s="450" t="s">
        <v>12677</v>
      </c>
    </row>
    <row r="1771" spans="1:4">
      <c r="A1771" s="447">
        <v>1865</v>
      </c>
      <c r="B1771" s="448" t="s">
        <v>7833</v>
      </c>
      <c r="C1771" s="449" t="s">
        <v>6187</v>
      </c>
      <c r="D1771" s="450" t="s">
        <v>12678</v>
      </c>
    </row>
    <row r="1772" spans="1:4">
      <c r="A1772" s="447">
        <v>36355</v>
      </c>
      <c r="B1772" s="448" t="s">
        <v>7834</v>
      </c>
      <c r="C1772" s="449" t="s">
        <v>6187</v>
      </c>
      <c r="D1772" s="450" t="s">
        <v>11851</v>
      </c>
    </row>
    <row r="1773" spans="1:4">
      <c r="A1773" s="447">
        <v>36356</v>
      </c>
      <c r="B1773" s="448" t="s">
        <v>7835</v>
      </c>
      <c r="C1773" s="449" t="s">
        <v>6187</v>
      </c>
      <c r="D1773" s="450" t="s">
        <v>11749</v>
      </c>
    </row>
    <row r="1774" spans="1:4">
      <c r="A1774" s="447">
        <v>1941</v>
      </c>
      <c r="B1774" s="448" t="s">
        <v>7859</v>
      </c>
      <c r="C1774" s="449" t="s">
        <v>6187</v>
      </c>
      <c r="D1774" s="450" t="s">
        <v>12698</v>
      </c>
    </row>
    <row r="1775" spans="1:4">
      <c r="A1775" s="447">
        <v>1940</v>
      </c>
      <c r="B1775" s="448" t="s">
        <v>7860</v>
      </c>
      <c r="C1775" s="449" t="s">
        <v>6187</v>
      </c>
      <c r="D1775" s="450" t="s">
        <v>12699</v>
      </c>
    </row>
    <row r="1776" spans="1:4">
      <c r="A1776" s="447">
        <v>1939</v>
      </c>
      <c r="B1776" s="448" t="s">
        <v>7862</v>
      </c>
      <c r="C1776" s="449" t="s">
        <v>6187</v>
      </c>
      <c r="D1776" s="450" t="s">
        <v>12701</v>
      </c>
    </row>
    <row r="1777" spans="1:4">
      <c r="A1777" s="447">
        <v>1937</v>
      </c>
      <c r="B1777" s="448" t="s">
        <v>7861</v>
      </c>
      <c r="C1777" s="449" t="s">
        <v>6187</v>
      </c>
      <c r="D1777" s="450" t="s">
        <v>12700</v>
      </c>
    </row>
    <row r="1778" spans="1:4">
      <c r="A1778" s="447">
        <v>1942</v>
      </c>
      <c r="B1778" s="448" t="s">
        <v>7863</v>
      </c>
      <c r="C1778" s="449" t="s">
        <v>6187</v>
      </c>
      <c r="D1778" s="450" t="s">
        <v>12691</v>
      </c>
    </row>
    <row r="1779" spans="1:4">
      <c r="A1779" s="447">
        <v>1938</v>
      </c>
      <c r="B1779" s="448" t="s">
        <v>7864</v>
      </c>
      <c r="C1779" s="449" t="s">
        <v>6187</v>
      </c>
      <c r="D1779" s="450" t="s">
        <v>11857</v>
      </c>
    </row>
    <row r="1780" spans="1:4">
      <c r="A1780" s="447">
        <v>1932</v>
      </c>
      <c r="B1780" s="448" t="s">
        <v>7836</v>
      </c>
      <c r="C1780" s="449" t="s">
        <v>6187</v>
      </c>
      <c r="D1780" s="450" t="s">
        <v>11906</v>
      </c>
    </row>
    <row r="1781" spans="1:4">
      <c r="A1781" s="447">
        <v>1966</v>
      </c>
      <c r="B1781" s="448" t="s">
        <v>7839</v>
      </c>
      <c r="C1781" s="449" t="s">
        <v>6187</v>
      </c>
      <c r="D1781" s="450" t="s">
        <v>12679</v>
      </c>
    </row>
    <row r="1782" spans="1:4">
      <c r="A1782" s="447">
        <v>1933</v>
      </c>
      <c r="B1782" s="448" t="s">
        <v>7837</v>
      </c>
      <c r="C1782" s="449" t="s">
        <v>6187</v>
      </c>
      <c r="D1782" s="450" t="s">
        <v>11518</v>
      </c>
    </row>
    <row r="1783" spans="1:4">
      <c r="A1783" s="447">
        <v>1951</v>
      </c>
      <c r="B1783" s="448" t="s">
        <v>7838</v>
      </c>
      <c r="C1783" s="449" t="s">
        <v>6187</v>
      </c>
      <c r="D1783" s="450" t="s">
        <v>11276</v>
      </c>
    </row>
    <row r="1784" spans="1:4">
      <c r="A1784" s="447">
        <v>1952</v>
      </c>
      <c r="B1784" s="448" t="s">
        <v>7840</v>
      </c>
      <c r="C1784" s="449" t="s">
        <v>6187</v>
      </c>
      <c r="D1784" s="450" t="s">
        <v>12680</v>
      </c>
    </row>
    <row r="1785" spans="1:4">
      <c r="A1785" s="447">
        <v>20104</v>
      </c>
      <c r="B1785" s="448" t="s">
        <v>7841</v>
      </c>
      <c r="C1785" s="449" t="s">
        <v>6187</v>
      </c>
      <c r="D1785" s="450" t="s">
        <v>12681</v>
      </c>
    </row>
    <row r="1786" spans="1:4">
      <c r="A1786" s="447">
        <v>20105</v>
      </c>
      <c r="B1786" s="448" t="s">
        <v>7842</v>
      </c>
      <c r="C1786" s="449" t="s">
        <v>6187</v>
      </c>
      <c r="D1786" s="450" t="s">
        <v>12682</v>
      </c>
    </row>
    <row r="1787" spans="1:4">
      <c r="A1787" s="447">
        <v>1965</v>
      </c>
      <c r="B1787" s="448" t="s">
        <v>7843</v>
      </c>
      <c r="C1787" s="449" t="s">
        <v>6187</v>
      </c>
      <c r="D1787" s="450" t="s">
        <v>12683</v>
      </c>
    </row>
    <row r="1788" spans="1:4">
      <c r="A1788" s="447">
        <v>10765</v>
      </c>
      <c r="B1788" s="448" t="s">
        <v>7844</v>
      </c>
      <c r="C1788" s="449" t="s">
        <v>6187</v>
      </c>
      <c r="D1788" s="450" t="s">
        <v>12684</v>
      </c>
    </row>
    <row r="1789" spans="1:4">
      <c r="A1789" s="447">
        <v>10767</v>
      </c>
      <c r="B1789" s="448" t="s">
        <v>7845</v>
      </c>
      <c r="C1789" s="449" t="s">
        <v>6187</v>
      </c>
      <c r="D1789" s="450" t="s">
        <v>12675</v>
      </c>
    </row>
    <row r="1790" spans="1:4">
      <c r="A1790" s="447">
        <v>1970</v>
      </c>
      <c r="B1790" s="448" t="s">
        <v>7846</v>
      </c>
      <c r="C1790" s="449" t="s">
        <v>6187</v>
      </c>
      <c r="D1790" s="450" t="s">
        <v>12685</v>
      </c>
    </row>
    <row r="1791" spans="1:4">
      <c r="A1791" s="447">
        <v>1967</v>
      </c>
      <c r="B1791" s="448" t="s">
        <v>7847</v>
      </c>
      <c r="C1791" s="449" t="s">
        <v>6187</v>
      </c>
      <c r="D1791" s="450" t="s">
        <v>12686</v>
      </c>
    </row>
    <row r="1792" spans="1:4">
      <c r="A1792" s="447">
        <v>1968</v>
      </c>
      <c r="B1792" s="448" t="s">
        <v>7848</v>
      </c>
      <c r="C1792" s="449" t="s">
        <v>6187</v>
      </c>
      <c r="D1792" s="450" t="s">
        <v>12687</v>
      </c>
    </row>
    <row r="1793" spans="1:4">
      <c r="A1793" s="447">
        <v>1969</v>
      </c>
      <c r="B1793" s="448" t="s">
        <v>7849</v>
      </c>
      <c r="C1793" s="449" t="s">
        <v>6187</v>
      </c>
      <c r="D1793" s="450" t="s">
        <v>12688</v>
      </c>
    </row>
    <row r="1794" spans="1:4">
      <c r="A1794" s="447">
        <v>1839</v>
      </c>
      <c r="B1794" s="448" t="s">
        <v>7850</v>
      </c>
      <c r="C1794" s="449" t="s">
        <v>6187</v>
      </c>
      <c r="D1794" s="450" t="s">
        <v>12689</v>
      </c>
    </row>
    <row r="1795" spans="1:4">
      <c r="A1795" s="447">
        <v>1835</v>
      </c>
      <c r="B1795" s="448" t="s">
        <v>7851</v>
      </c>
      <c r="C1795" s="449" t="s">
        <v>6187</v>
      </c>
      <c r="D1795" s="450" t="s">
        <v>12690</v>
      </c>
    </row>
    <row r="1796" spans="1:4">
      <c r="A1796" s="447">
        <v>1823</v>
      </c>
      <c r="B1796" s="448" t="s">
        <v>7852</v>
      </c>
      <c r="C1796" s="449" t="s">
        <v>6187</v>
      </c>
      <c r="D1796" s="450" t="s">
        <v>12691</v>
      </c>
    </row>
    <row r="1797" spans="1:4">
      <c r="A1797" s="447">
        <v>1827</v>
      </c>
      <c r="B1797" s="448" t="s">
        <v>7853</v>
      </c>
      <c r="C1797" s="449" t="s">
        <v>6187</v>
      </c>
      <c r="D1797" s="450" t="s">
        <v>12692</v>
      </c>
    </row>
    <row r="1798" spans="1:4">
      <c r="A1798" s="447">
        <v>1831</v>
      </c>
      <c r="B1798" s="448" t="s">
        <v>7854</v>
      </c>
      <c r="C1798" s="449" t="s">
        <v>6187</v>
      </c>
      <c r="D1798" s="450" t="s">
        <v>12693</v>
      </c>
    </row>
    <row r="1799" spans="1:4">
      <c r="A1799" s="447">
        <v>1825</v>
      </c>
      <c r="B1799" s="448" t="s">
        <v>7855</v>
      </c>
      <c r="C1799" s="449" t="s">
        <v>6187</v>
      </c>
      <c r="D1799" s="450" t="s">
        <v>12694</v>
      </c>
    </row>
    <row r="1800" spans="1:4">
      <c r="A1800" s="447">
        <v>1828</v>
      </c>
      <c r="B1800" s="448" t="s">
        <v>7856</v>
      </c>
      <c r="C1800" s="449" t="s">
        <v>6187</v>
      </c>
      <c r="D1800" s="450" t="s">
        <v>12695</v>
      </c>
    </row>
    <row r="1801" spans="1:4">
      <c r="A1801" s="447">
        <v>1845</v>
      </c>
      <c r="B1801" s="448" t="s">
        <v>7857</v>
      </c>
      <c r="C1801" s="449" t="s">
        <v>6187</v>
      </c>
      <c r="D1801" s="450" t="s">
        <v>12696</v>
      </c>
    </row>
    <row r="1802" spans="1:4">
      <c r="A1802" s="447">
        <v>1824</v>
      </c>
      <c r="B1802" s="448" t="s">
        <v>7858</v>
      </c>
      <c r="C1802" s="449" t="s">
        <v>6187</v>
      </c>
      <c r="D1802" s="450" t="s">
        <v>12697</v>
      </c>
    </row>
    <row r="1803" spans="1:4">
      <c r="A1803" s="447">
        <v>1964</v>
      </c>
      <c r="B1803" s="448" t="s">
        <v>7872</v>
      </c>
      <c r="C1803" s="449" t="s">
        <v>6187</v>
      </c>
      <c r="D1803" s="450" t="s">
        <v>12709</v>
      </c>
    </row>
    <row r="1804" spans="1:4" ht="30">
      <c r="A1804" s="447">
        <v>42692</v>
      </c>
      <c r="B1804" s="448" t="s">
        <v>7865</v>
      </c>
      <c r="C1804" s="449" t="s">
        <v>6187</v>
      </c>
      <c r="D1804" s="450" t="s">
        <v>12702</v>
      </c>
    </row>
    <row r="1805" spans="1:4" ht="30">
      <c r="A1805" s="447">
        <v>42693</v>
      </c>
      <c r="B1805" s="448" t="s">
        <v>7866</v>
      </c>
      <c r="C1805" s="449" t="s">
        <v>6187</v>
      </c>
      <c r="D1805" s="450" t="s">
        <v>12703</v>
      </c>
    </row>
    <row r="1806" spans="1:4" ht="30">
      <c r="A1806" s="447">
        <v>42695</v>
      </c>
      <c r="B1806" s="448" t="s">
        <v>7867</v>
      </c>
      <c r="C1806" s="449" t="s">
        <v>6187</v>
      </c>
      <c r="D1806" s="450" t="s">
        <v>12704</v>
      </c>
    </row>
    <row r="1807" spans="1:4" ht="30">
      <c r="A1807" s="447">
        <v>42694</v>
      </c>
      <c r="B1807" s="448" t="s">
        <v>7868</v>
      </c>
      <c r="C1807" s="449" t="s">
        <v>6187</v>
      </c>
      <c r="D1807" s="450" t="s">
        <v>12705</v>
      </c>
    </row>
    <row r="1808" spans="1:4" ht="30">
      <c r="A1808" s="447">
        <v>20097</v>
      </c>
      <c r="B1808" s="448" t="s">
        <v>7869</v>
      </c>
      <c r="C1808" s="449" t="s">
        <v>6187</v>
      </c>
      <c r="D1808" s="450" t="s">
        <v>12706</v>
      </c>
    </row>
    <row r="1809" spans="1:4" ht="30">
      <c r="A1809" s="447">
        <v>20098</v>
      </c>
      <c r="B1809" s="448" t="s">
        <v>7870</v>
      </c>
      <c r="C1809" s="449" t="s">
        <v>6187</v>
      </c>
      <c r="D1809" s="450" t="s">
        <v>12707</v>
      </c>
    </row>
    <row r="1810" spans="1:4" ht="30">
      <c r="A1810" s="447">
        <v>20096</v>
      </c>
      <c r="B1810" s="448" t="s">
        <v>7871</v>
      </c>
      <c r="C1810" s="449" t="s">
        <v>6187</v>
      </c>
      <c r="D1810" s="450" t="s">
        <v>12708</v>
      </c>
    </row>
    <row r="1811" spans="1:4">
      <c r="A1811" s="447">
        <v>25968</v>
      </c>
      <c r="B1811" s="448" t="s">
        <v>7994</v>
      </c>
      <c r="C1811" s="449" t="s">
        <v>6187</v>
      </c>
      <c r="D1811" s="450" t="s">
        <v>12800</v>
      </c>
    </row>
    <row r="1812" spans="1:4" ht="30">
      <c r="A1812" s="447">
        <v>38369</v>
      </c>
      <c r="B1812" s="448" t="s">
        <v>7995</v>
      </c>
      <c r="C1812" s="449" t="s">
        <v>6187</v>
      </c>
      <c r="D1812" s="450" t="s">
        <v>12801</v>
      </c>
    </row>
    <row r="1813" spans="1:4">
      <c r="A1813" s="447">
        <v>38370</v>
      </c>
      <c r="B1813" s="448" t="s">
        <v>7996</v>
      </c>
      <c r="C1813" s="449" t="s">
        <v>6187</v>
      </c>
      <c r="D1813" s="450" t="s">
        <v>12801</v>
      </c>
    </row>
    <row r="1814" spans="1:4">
      <c r="A1814" s="447">
        <v>38372</v>
      </c>
      <c r="B1814" s="448" t="s">
        <v>7997</v>
      </c>
      <c r="C1814" s="449" t="s">
        <v>6187</v>
      </c>
      <c r="D1814" s="450" t="s">
        <v>12802</v>
      </c>
    </row>
    <row r="1815" spans="1:4">
      <c r="A1815" s="447">
        <v>2357</v>
      </c>
      <c r="B1815" s="448" t="s">
        <v>7998</v>
      </c>
      <c r="C1815" s="449" t="s">
        <v>6186</v>
      </c>
      <c r="D1815" s="450" t="s">
        <v>11832</v>
      </c>
    </row>
    <row r="1816" spans="1:4">
      <c r="A1816" s="447">
        <v>40806</v>
      </c>
      <c r="B1816" s="448" t="s">
        <v>7999</v>
      </c>
      <c r="C1816" s="449" t="s">
        <v>6355</v>
      </c>
      <c r="D1816" s="450" t="s">
        <v>12803</v>
      </c>
    </row>
    <row r="1817" spans="1:4">
      <c r="A1817" s="447">
        <v>2355</v>
      </c>
      <c r="B1817" s="448" t="s">
        <v>8000</v>
      </c>
      <c r="C1817" s="449" t="s">
        <v>6186</v>
      </c>
      <c r="D1817" s="450" t="s">
        <v>12804</v>
      </c>
    </row>
    <row r="1818" spans="1:4">
      <c r="A1818" s="447">
        <v>40805</v>
      </c>
      <c r="B1818" s="448" t="s">
        <v>8001</v>
      </c>
      <c r="C1818" s="449" t="s">
        <v>6355</v>
      </c>
      <c r="D1818" s="450" t="s">
        <v>12805</v>
      </c>
    </row>
    <row r="1819" spans="1:4">
      <c r="A1819" s="447">
        <v>2358</v>
      </c>
      <c r="B1819" s="448" t="s">
        <v>8002</v>
      </c>
      <c r="C1819" s="449" t="s">
        <v>6186</v>
      </c>
      <c r="D1819" s="450" t="s">
        <v>12806</v>
      </c>
    </row>
    <row r="1820" spans="1:4">
      <c r="A1820" s="447">
        <v>40807</v>
      </c>
      <c r="B1820" s="448" t="s">
        <v>8003</v>
      </c>
      <c r="C1820" s="449" t="s">
        <v>6355</v>
      </c>
      <c r="D1820" s="450" t="s">
        <v>12807</v>
      </c>
    </row>
    <row r="1821" spans="1:4">
      <c r="A1821" s="447">
        <v>2359</v>
      </c>
      <c r="B1821" s="448" t="s">
        <v>8004</v>
      </c>
      <c r="C1821" s="449" t="s">
        <v>6186</v>
      </c>
      <c r="D1821" s="450" t="s">
        <v>12808</v>
      </c>
    </row>
    <row r="1822" spans="1:4">
      <c r="A1822" s="447">
        <v>40808</v>
      </c>
      <c r="B1822" s="448" t="s">
        <v>8005</v>
      </c>
      <c r="C1822" s="449" t="s">
        <v>6355</v>
      </c>
      <c r="D1822" s="450" t="s">
        <v>12809</v>
      </c>
    </row>
    <row r="1823" spans="1:4">
      <c r="A1823" s="447">
        <v>39397</v>
      </c>
      <c r="B1823" s="448" t="s">
        <v>8006</v>
      </c>
      <c r="C1823" s="449" t="s">
        <v>6234</v>
      </c>
      <c r="D1823" s="450" t="s">
        <v>11472</v>
      </c>
    </row>
    <row r="1824" spans="1:4" ht="30">
      <c r="A1824" s="447">
        <v>2692</v>
      </c>
      <c r="B1824" s="448" t="s">
        <v>8007</v>
      </c>
      <c r="C1824" s="449" t="s">
        <v>6234</v>
      </c>
      <c r="D1824" s="450" t="s">
        <v>11346</v>
      </c>
    </row>
    <row r="1825" spans="1:4">
      <c r="A1825" s="447">
        <v>6</v>
      </c>
      <c r="B1825" s="448" t="s">
        <v>8008</v>
      </c>
      <c r="C1825" s="449" t="s">
        <v>6234</v>
      </c>
      <c r="D1825" s="450" t="s">
        <v>12810</v>
      </c>
    </row>
    <row r="1826" spans="1:4">
      <c r="A1826" s="447">
        <v>5330</v>
      </c>
      <c r="B1826" s="448" t="s">
        <v>8009</v>
      </c>
      <c r="C1826" s="449" t="s">
        <v>6234</v>
      </c>
      <c r="D1826" s="450" t="s">
        <v>12811</v>
      </c>
    </row>
    <row r="1827" spans="1:4">
      <c r="A1827" s="447">
        <v>26017</v>
      </c>
      <c r="B1827" s="448" t="s">
        <v>8010</v>
      </c>
      <c r="C1827" s="449" t="s">
        <v>6187</v>
      </c>
      <c r="D1827" s="450" t="s">
        <v>11874</v>
      </c>
    </row>
    <row r="1828" spans="1:4" ht="30">
      <c r="A1828" s="447">
        <v>25931</v>
      </c>
      <c r="B1828" s="448" t="s">
        <v>8011</v>
      </c>
      <c r="C1828" s="449" t="s">
        <v>6187</v>
      </c>
      <c r="D1828" s="450" t="s">
        <v>12812</v>
      </c>
    </row>
    <row r="1829" spans="1:4" ht="30">
      <c r="A1829" s="447">
        <v>38140</v>
      </c>
      <c r="B1829" s="448" t="s">
        <v>8012</v>
      </c>
      <c r="C1829" s="449" t="s">
        <v>6187</v>
      </c>
      <c r="D1829" s="450" t="s">
        <v>12813</v>
      </c>
    </row>
    <row r="1830" spans="1:4" ht="30">
      <c r="A1830" s="447">
        <v>13887</v>
      </c>
      <c r="B1830" s="448" t="s">
        <v>8013</v>
      </c>
      <c r="C1830" s="449" t="s">
        <v>6187</v>
      </c>
      <c r="D1830" s="450" t="s">
        <v>12814</v>
      </c>
    </row>
    <row r="1831" spans="1:4">
      <c r="A1831" s="447">
        <v>26018</v>
      </c>
      <c r="B1831" s="448" t="s">
        <v>8014</v>
      </c>
      <c r="C1831" s="449" t="s">
        <v>6187</v>
      </c>
      <c r="D1831" s="450" t="s">
        <v>12815</v>
      </c>
    </row>
    <row r="1832" spans="1:4" ht="30">
      <c r="A1832" s="447">
        <v>26019</v>
      </c>
      <c r="B1832" s="448" t="s">
        <v>8015</v>
      </c>
      <c r="C1832" s="449" t="s">
        <v>6187</v>
      </c>
      <c r="D1832" s="450" t="s">
        <v>12816</v>
      </c>
    </row>
    <row r="1833" spans="1:4">
      <c r="A1833" s="447">
        <v>26020</v>
      </c>
      <c r="B1833" s="448" t="s">
        <v>8016</v>
      </c>
      <c r="C1833" s="449" t="s">
        <v>6187</v>
      </c>
      <c r="D1833" s="450" t="s">
        <v>11337</v>
      </c>
    </row>
    <row r="1834" spans="1:4">
      <c r="A1834" s="447">
        <v>34544</v>
      </c>
      <c r="B1834" s="448" t="s">
        <v>8017</v>
      </c>
      <c r="C1834" s="449" t="s">
        <v>6187</v>
      </c>
      <c r="D1834" s="450" t="s">
        <v>12817</v>
      </c>
    </row>
    <row r="1835" spans="1:4" ht="30">
      <c r="A1835" s="447">
        <v>34729</v>
      </c>
      <c r="B1835" s="448" t="s">
        <v>8018</v>
      </c>
      <c r="C1835" s="449" t="s">
        <v>6187</v>
      </c>
      <c r="D1835" s="450" t="s">
        <v>12818</v>
      </c>
    </row>
    <row r="1836" spans="1:4" ht="30">
      <c r="A1836" s="447">
        <v>34734</v>
      </c>
      <c r="B1836" s="448" t="s">
        <v>8019</v>
      </c>
      <c r="C1836" s="449" t="s">
        <v>6187</v>
      </c>
      <c r="D1836" s="450" t="s">
        <v>12819</v>
      </c>
    </row>
    <row r="1837" spans="1:4" ht="30">
      <c r="A1837" s="447">
        <v>34738</v>
      </c>
      <c r="B1837" s="448" t="s">
        <v>8020</v>
      </c>
      <c r="C1837" s="449" t="s">
        <v>6187</v>
      </c>
      <c r="D1837" s="450" t="s">
        <v>12820</v>
      </c>
    </row>
    <row r="1838" spans="1:4">
      <c r="A1838" s="447">
        <v>2391</v>
      </c>
      <c r="B1838" s="448" t="s">
        <v>8021</v>
      </c>
      <c r="C1838" s="449" t="s">
        <v>6187</v>
      </c>
      <c r="D1838" s="450" t="s">
        <v>12821</v>
      </c>
    </row>
    <row r="1839" spans="1:4">
      <c r="A1839" s="447">
        <v>2374</v>
      </c>
      <c r="B1839" s="448" t="s">
        <v>8022</v>
      </c>
      <c r="C1839" s="449" t="s">
        <v>6187</v>
      </c>
      <c r="D1839" s="450" t="s">
        <v>12822</v>
      </c>
    </row>
    <row r="1840" spans="1:4">
      <c r="A1840" s="447">
        <v>2377</v>
      </c>
      <c r="B1840" s="448" t="s">
        <v>8023</v>
      </c>
      <c r="C1840" s="449" t="s">
        <v>6187</v>
      </c>
      <c r="D1840" s="450" t="s">
        <v>12100</v>
      </c>
    </row>
    <row r="1841" spans="1:4">
      <c r="A1841" s="447">
        <v>2393</v>
      </c>
      <c r="B1841" s="448" t="s">
        <v>8024</v>
      </c>
      <c r="C1841" s="449" t="s">
        <v>6187</v>
      </c>
      <c r="D1841" s="450" t="s">
        <v>12823</v>
      </c>
    </row>
    <row r="1842" spans="1:4">
      <c r="A1842" s="447">
        <v>34705</v>
      </c>
      <c r="B1842" s="448" t="s">
        <v>8025</v>
      </c>
      <c r="C1842" s="449" t="s">
        <v>6187</v>
      </c>
      <c r="D1842" s="450" t="s">
        <v>12824</v>
      </c>
    </row>
    <row r="1843" spans="1:4">
      <c r="A1843" s="447">
        <v>34707</v>
      </c>
      <c r="B1843" s="448" t="s">
        <v>8026</v>
      </c>
      <c r="C1843" s="449" t="s">
        <v>6187</v>
      </c>
      <c r="D1843" s="450" t="s">
        <v>12825</v>
      </c>
    </row>
    <row r="1844" spans="1:4">
      <c r="A1844" s="447">
        <v>2378</v>
      </c>
      <c r="B1844" s="448" t="s">
        <v>8027</v>
      </c>
      <c r="C1844" s="449" t="s">
        <v>6187</v>
      </c>
      <c r="D1844" s="450" t="s">
        <v>12826</v>
      </c>
    </row>
    <row r="1845" spans="1:4">
      <c r="A1845" s="447">
        <v>2379</v>
      </c>
      <c r="B1845" s="448" t="s">
        <v>8028</v>
      </c>
      <c r="C1845" s="449" t="s">
        <v>6187</v>
      </c>
      <c r="D1845" s="450" t="s">
        <v>12826</v>
      </c>
    </row>
    <row r="1846" spans="1:4">
      <c r="A1846" s="447">
        <v>2376</v>
      </c>
      <c r="B1846" s="448" t="s">
        <v>8029</v>
      </c>
      <c r="C1846" s="449" t="s">
        <v>6187</v>
      </c>
      <c r="D1846" s="450" t="s">
        <v>12827</v>
      </c>
    </row>
    <row r="1847" spans="1:4">
      <c r="A1847" s="447">
        <v>2394</v>
      </c>
      <c r="B1847" s="448" t="s">
        <v>8030</v>
      </c>
      <c r="C1847" s="449" t="s">
        <v>6187</v>
      </c>
      <c r="D1847" s="450" t="s">
        <v>12828</v>
      </c>
    </row>
    <row r="1848" spans="1:4">
      <c r="A1848" s="447">
        <v>34686</v>
      </c>
      <c r="B1848" s="448" t="s">
        <v>8031</v>
      </c>
      <c r="C1848" s="449" t="s">
        <v>6187</v>
      </c>
      <c r="D1848" s="450" t="s">
        <v>12829</v>
      </c>
    </row>
    <row r="1849" spans="1:4">
      <c r="A1849" s="447">
        <v>34623</v>
      </c>
      <c r="B1849" s="448" t="s">
        <v>8033</v>
      </c>
      <c r="C1849" s="449" t="s">
        <v>6187</v>
      </c>
      <c r="D1849" s="450" t="s">
        <v>12831</v>
      </c>
    </row>
    <row r="1850" spans="1:4">
      <c r="A1850" s="447">
        <v>34628</v>
      </c>
      <c r="B1850" s="448" t="s">
        <v>8034</v>
      </c>
      <c r="C1850" s="449" t="s">
        <v>6187</v>
      </c>
      <c r="D1850" s="450" t="s">
        <v>12832</v>
      </c>
    </row>
    <row r="1851" spans="1:4">
      <c r="A1851" s="447">
        <v>34616</v>
      </c>
      <c r="B1851" s="448" t="s">
        <v>8032</v>
      </c>
      <c r="C1851" s="449" t="s">
        <v>6187</v>
      </c>
      <c r="D1851" s="450" t="s">
        <v>12830</v>
      </c>
    </row>
    <row r="1852" spans="1:4">
      <c r="A1852" s="447">
        <v>34653</v>
      </c>
      <c r="B1852" s="448" t="s">
        <v>8035</v>
      </c>
      <c r="C1852" s="449" t="s">
        <v>6187</v>
      </c>
      <c r="D1852" s="450" t="s">
        <v>12833</v>
      </c>
    </row>
    <row r="1853" spans="1:4">
      <c r="A1853" s="447">
        <v>34688</v>
      </c>
      <c r="B1853" s="448" t="s">
        <v>8036</v>
      </c>
      <c r="C1853" s="449" t="s">
        <v>6187</v>
      </c>
      <c r="D1853" s="450" t="s">
        <v>12834</v>
      </c>
    </row>
    <row r="1854" spans="1:4">
      <c r="A1854" s="447">
        <v>34714</v>
      </c>
      <c r="B1854" s="448" t="s">
        <v>8038</v>
      </c>
      <c r="C1854" s="449" t="s">
        <v>6187</v>
      </c>
      <c r="D1854" s="450" t="s">
        <v>12836</v>
      </c>
    </row>
    <row r="1855" spans="1:4">
      <c r="A1855" s="447">
        <v>34709</v>
      </c>
      <c r="B1855" s="448" t="s">
        <v>8037</v>
      </c>
      <c r="C1855" s="449" t="s">
        <v>6187</v>
      </c>
      <c r="D1855" s="450" t="s">
        <v>12835</v>
      </c>
    </row>
    <row r="1856" spans="1:4">
      <c r="A1856" s="447">
        <v>2388</v>
      </c>
      <c r="B1856" s="448" t="s">
        <v>8039</v>
      </c>
      <c r="C1856" s="449" t="s">
        <v>6187</v>
      </c>
      <c r="D1856" s="450" t="s">
        <v>12837</v>
      </c>
    </row>
    <row r="1857" spans="1:4">
      <c r="A1857" s="447">
        <v>34606</v>
      </c>
      <c r="B1857" s="448" t="s">
        <v>8040</v>
      </c>
      <c r="C1857" s="449" t="s">
        <v>6187</v>
      </c>
      <c r="D1857" s="450" t="s">
        <v>12838</v>
      </c>
    </row>
    <row r="1858" spans="1:4">
      <c r="A1858" s="447">
        <v>2370</v>
      </c>
      <c r="B1858" s="448" t="s">
        <v>8042</v>
      </c>
      <c r="C1858" s="449" t="s">
        <v>6187</v>
      </c>
      <c r="D1858" s="450" t="s">
        <v>12840</v>
      </c>
    </row>
    <row r="1859" spans="1:4">
      <c r="A1859" s="447">
        <v>2386</v>
      </c>
      <c r="B1859" s="448" t="s">
        <v>8043</v>
      </c>
      <c r="C1859" s="449" t="s">
        <v>6187</v>
      </c>
      <c r="D1859" s="450" t="s">
        <v>12841</v>
      </c>
    </row>
    <row r="1860" spans="1:4">
      <c r="A1860" s="447">
        <v>34689</v>
      </c>
      <c r="B1860" s="448" t="s">
        <v>8041</v>
      </c>
      <c r="C1860" s="449" t="s">
        <v>6187</v>
      </c>
      <c r="D1860" s="450" t="s">
        <v>12839</v>
      </c>
    </row>
    <row r="1861" spans="1:4">
      <c r="A1861" s="447">
        <v>2392</v>
      </c>
      <c r="B1861" s="448" t="s">
        <v>8044</v>
      </c>
      <c r="C1861" s="449" t="s">
        <v>6187</v>
      </c>
      <c r="D1861" s="450" t="s">
        <v>12842</v>
      </c>
    </row>
    <row r="1862" spans="1:4">
      <c r="A1862" s="447">
        <v>2373</v>
      </c>
      <c r="B1862" s="448" t="s">
        <v>8045</v>
      </c>
      <c r="C1862" s="449" t="s">
        <v>6187</v>
      </c>
      <c r="D1862" s="450" t="s">
        <v>12843</v>
      </c>
    </row>
    <row r="1863" spans="1:4" ht="30">
      <c r="A1863" s="447">
        <v>39465</v>
      </c>
      <c r="B1863" s="448" t="s">
        <v>8046</v>
      </c>
      <c r="C1863" s="449" t="s">
        <v>6187</v>
      </c>
      <c r="D1863" s="450" t="s">
        <v>12844</v>
      </c>
    </row>
    <row r="1864" spans="1:4" ht="30">
      <c r="A1864" s="447">
        <v>39466</v>
      </c>
      <c r="B1864" s="448" t="s">
        <v>8047</v>
      </c>
      <c r="C1864" s="449" t="s">
        <v>6187</v>
      </c>
      <c r="D1864" s="450" t="s">
        <v>12845</v>
      </c>
    </row>
    <row r="1865" spans="1:4" ht="30">
      <c r="A1865" s="447">
        <v>39467</v>
      </c>
      <c r="B1865" s="448" t="s">
        <v>8048</v>
      </c>
      <c r="C1865" s="449" t="s">
        <v>6187</v>
      </c>
      <c r="D1865" s="450" t="s">
        <v>12846</v>
      </c>
    </row>
    <row r="1866" spans="1:4" ht="30">
      <c r="A1866" s="447">
        <v>39468</v>
      </c>
      <c r="B1866" s="448" t="s">
        <v>8049</v>
      </c>
      <c r="C1866" s="449" t="s">
        <v>6187</v>
      </c>
      <c r="D1866" s="450" t="s">
        <v>12847</v>
      </c>
    </row>
    <row r="1867" spans="1:4" ht="30">
      <c r="A1867" s="447">
        <v>39469</v>
      </c>
      <c r="B1867" s="448" t="s">
        <v>8050</v>
      </c>
      <c r="C1867" s="449" t="s">
        <v>6187</v>
      </c>
      <c r="D1867" s="450" t="s">
        <v>12848</v>
      </c>
    </row>
    <row r="1868" spans="1:4" ht="30">
      <c r="A1868" s="447">
        <v>39470</v>
      </c>
      <c r="B1868" s="448" t="s">
        <v>8051</v>
      </c>
      <c r="C1868" s="449" t="s">
        <v>6187</v>
      </c>
      <c r="D1868" s="450" t="s">
        <v>12849</v>
      </c>
    </row>
    <row r="1869" spans="1:4" ht="30">
      <c r="A1869" s="447">
        <v>39471</v>
      </c>
      <c r="B1869" s="448" t="s">
        <v>8052</v>
      </c>
      <c r="C1869" s="449" t="s">
        <v>6187</v>
      </c>
      <c r="D1869" s="450" t="s">
        <v>12850</v>
      </c>
    </row>
    <row r="1870" spans="1:4" ht="30">
      <c r="A1870" s="447">
        <v>39472</v>
      </c>
      <c r="B1870" s="448" t="s">
        <v>8053</v>
      </c>
      <c r="C1870" s="449" t="s">
        <v>6187</v>
      </c>
      <c r="D1870" s="450" t="s">
        <v>12851</v>
      </c>
    </row>
    <row r="1871" spans="1:4" ht="30">
      <c r="A1871" s="447">
        <v>39473</v>
      </c>
      <c r="B1871" s="448" t="s">
        <v>8054</v>
      </c>
      <c r="C1871" s="449" t="s">
        <v>6187</v>
      </c>
      <c r="D1871" s="450" t="s">
        <v>12852</v>
      </c>
    </row>
    <row r="1872" spans="1:4" ht="30">
      <c r="A1872" s="447">
        <v>39474</v>
      </c>
      <c r="B1872" s="448" t="s">
        <v>8055</v>
      </c>
      <c r="C1872" s="449" t="s">
        <v>6187</v>
      </c>
      <c r="D1872" s="450" t="s">
        <v>12853</v>
      </c>
    </row>
    <row r="1873" spans="1:4" ht="30">
      <c r="A1873" s="447">
        <v>39475</v>
      </c>
      <c r="B1873" s="448" t="s">
        <v>8056</v>
      </c>
      <c r="C1873" s="449" t="s">
        <v>6187</v>
      </c>
      <c r="D1873" s="450" t="s">
        <v>12854</v>
      </c>
    </row>
    <row r="1874" spans="1:4" ht="30">
      <c r="A1874" s="447">
        <v>39476</v>
      </c>
      <c r="B1874" s="448" t="s">
        <v>8057</v>
      </c>
      <c r="C1874" s="449" t="s">
        <v>6187</v>
      </c>
      <c r="D1874" s="450" t="s">
        <v>12855</v>
      </c>
    </row>
    <row r="1875" spans="1:4" ht="30">
      <c r="A1875" s="447">
        <v>39477</v>
      </c>
      <c r="B1875" s="448" t="s">
        <v>8058</v>
      </c>
      <c r="C1875" s="449" t="s">
        <v>6187</v>
      </c>
      <c r="D1875" s="450" t="s">
        <v>12856</v>
      </c>
    </row>
    <row r="1876" spans="1:4" ht="30">
      <c r="A1876" s="447">
        <v>39478</v>
      </c>
      <c r="B1876" s="448" t="s">
        <v>8059</v>
      </c>
      <c r="C1876" s="449" t="s">
        <v>6187</v>
      </c>
      <c r="D1876" s="450" t="s">
        <v>12857</v>
      </c>
    </row>
    <row r="1877" spans="1:4" ht="30">
      <c r="A1877" s="447">
        <v>39479</v>
      </c>
      <c r="B1877" s="448" t="s">
        <v>8060</v>
      </c>
      <c r="C1877" s="449" t="s">
        <v>6187</v>
      </c>
      <c r="D1877" s="450" t="s">
        <v>12858</v>
      </c>
    </row>
    <row r="1878" spans="1:4" ht="30">
      <c r="A1878" s="447">
        <v>39480</v>
      </c>
      <c r="B1878" s="448" t="s">
        <v>8061</v>
      </c>
      <c r="C1878" s="449" t="s">
        <v>6187</v>
      </c>
      <c r="D1878" s="450" t="s">
        <v>12859</v>
      </c>
    </row>
    <row r="1879" spans="1:4">
      <c r="A1879" s="447">
        <v>39459</v>
      </c>
      <c r="B1879" s="448" t="s">
        <v>8062</v>
      </c>
      <c r="C1879" s="449" t="s">
        <v>6187</v>
      </c>
      <c r="D1879" s="450" t="s">
        <v>12860</v>
      </c>
    </row>
    <row r="1880" spans="1:4">
      <c r="A1880" s="447">
        <v>39445</v>
      </c>
      <c r="B1880" s="448" t="s">
        <v>8063</v>
      </c>
      <c r="C1880" s="449" t="s">
        <v>6187</v>
      </c>
      <c r="D1880" s="450" t="s">
        <v>12861</v>
      </c>
    </row>
    <row r="1881" spans="1:4">
      <c r="A1881" s="447">
        <v>39446</v>
      </c>
      <c r="B1881" s="448" t="s">
        <v>8064</v>
      </c>
      <c r="C1881" s="449" t="s">
        <v>6187</v>
      </c>
      <c r="D1881" s="450" t="s">
        <v>12862</v>
      </c>
    </row>
    <row r="1882" spans="1:4">
      <c r="A1882" s="447">
        <v>39447</v>
      </c>
      <c r="B1882" s="448" t="s">
        <v>8065</v>
      </c>
      <c r="C1882" s="449" t="s">
        <v>6187</v>
      </c>
      <c r="D1882" s="450" t="s">
        <v>12863</v>
      </c>
    </row>
    <row r="1883" spans="1:4">
      <c r="A1883" s="447">
        <v>39448</v>
      </c>
      <c r="B1883" s="448" t="s">
        <v>8066</v>
      </c>
      <c r="C1883" s="449" t="s">
        <v>6187</v>
      </c>
      <c r="D1883" s="450" t="s">
        <v>12864</v>
      </c>
    </row>
    <row r="1884" spans="1:4">
      <c r="A1884" s="447">
        <v>39450</v>
      </c>
      <c r="B1884" s="448" t="s">
        <v>8067</v>
      </c>
      <c r="C1884" s="449" t="s">
        <v>6187</v>
      </c>
      <c r="D1884" s="450" t="s">
        <v>12865</v>
      </c>
    </row>
    <row r="1885" spans="1:4">
      <c r="A1885" s="447">
        <v>39451</v>
      </c>
      <c r="B1885" s="448" t="s">
        <v>8068</v>
      </c>
      <c r="C1885" s="449" t="s">
        <v>6187</v>
      </c>
      <c r="D1885" s="450" t="s">
        <v>12866</v>
      </c>
    </row>
    <row r="1886" spans="1:4">
      <c r="A1886" s="447">
        <v>39452</v>
      </c>
      <c r="B1886" s="448" t="s">
        <v>8069</v>
      </c>
      <c r="C1886" s="449" t="s">
        <v>6187</v>
      </c>
      <c r="D1886" s="450" t="s">
        <v>12867</v>
      </c>
    </row>
    <row r="1887" spans="1:4">
      <c r="A1887" s="447">
        <v>39523</v>
      </c>
      <c r="B1887" s="448" t="s">
        <v>8070</v>
      </c>
      <c r="C1887" s="449" t="s">
        <v>6187</v>
      </c>
      <c r="D1887" s="450" t="s">
        <v>12868</v>
      </c>
    </row>
    <row r="1888" spans="1:4">
      <c r="A1888" s="447">
        <v>39449</v>
      </c>
      <c r="B1888" s="448" t="s">
        <v>8071</v>
      </c>
      <c r="C1888" s="449" t="s">
        <v>6187</v>
      </c>
      <c r="D1888" s="450" t="s">
        <v>12869</v>
      </c>
    </row>
    <row r="1889" spans="1:4">
      <c r="A1889" s="447">
        <v>39455</v>
      </c>
      <c r="B1889" s="448" t="s">
        <v>8072</v>
      </c>
      <c r="C1889" s="449" t="s">
        <v>6187</v>
      </c>
      <c r="D1889" s="450" t="s">
        <v>12870</v>
      </c>
    </row>
    <row r="1890" spans="1:4">
      <c r="A1890" s="447">
        <v>39456</v>
      </c>
      <c r="B1890" s="448" t="s">
        <v>8073</v>
      </c>
      <c r="C1890" s="449" t="s">
        <v>6187</v>
      </c>
      <c r="D1890" s="450" t="s">
        <v>12871</v>
      </c>
    </row>
    <row r="1891" spans="1:4">
      <c r="A1891" s="447">
        <v>39457</v>
      </c>
      <c r="B1891" s="448" t="s">
        <v>8074</v>
      </c>
      <c r="C1891" s="449" t="s">
        <v>6187</v>
      </c>
      <c r="D1891" s="450" t="s">
        <v>12872</v>
      </c>
    </row>
    <row r="1892" spans="1:4">
      <c r="A1892" s="447">
        <v>39458</v>
      </c>
      <c r="B1892" s="448" t="s">
        <v>8075</v>
      </c>
      <c r="C1892" s="449" t="s">
        <v>6187</v>
      </c>
      <c r="D1892" s="450" t="s">
        <v>12873</v>
      </c>
    </row>
    <row r="1893" spans="1:4">
      <c r="A1893" s="447">
        <v>39464</v>
      </c>
      <c r="B1893" s="448" t="s">
        <v>8076</v>
      </c>
      <c r="C1893" s="449" t="s">
        <v>6187</v>
      </c>
      <c r="D1893" s="450" t="s">
        <v>12874</v>
      </c>
    </row>
    <row r="1894" spans="1:4">
      <c r="A1894" s="447">
        <v>39460</v>
      </c>
      <c r="B1894" s="448" t="s">
        <v>8077</v>
      </c>
      <c r="C1894" s="449" t="s">
        <v>6187</v>
      </c>
      <c r="D1894" s="450" t="s">
        <v>12875</v>
      </c>
    </row>
    <row r="1895" spans="1:4">
      <c r="A1895" s="447">
        <v>39461</v>
      </c>
      <c r="B1895" s="448" t="s">
        <v>8078</v>
      </c>
      <c r="C1895" s="449" t="s">
        <v>6187</v>
      </c>
      <c r="D1895" s="450" t="s">
        <v>12876</v>
      </c>
    </row>
    <row r="1896" spans="1:4">
      <c r="A1896" s="447">
        <v>39462</v>
      </c>
      <c r="B1896" s="448" t="s">
        <v>8079</v>
      </c>
      <c r="C1896" s="449" t="s">
        <v>6187</v>
      </c>
      <c r="D1896" s="450" t="s">
        <v>12877</v>
      </c>
    </row>
    <row r="1897" spans="1:4">
      <c r="A1897" s="447">
        <v>39463</v>
      </c>
      <c r="B1897" s="448" t="s">
        <v>8080</v>
      </c>
      <c r="C1897" s="449" t="s">
        <v>6187</v>
      </c>
      <c r="D1897" s="450" t="s">
        <v>12878</v>
      </c>
    </row>
    <row r="1898" spans="1:4">
      <c r="A1898" s="447">
        <v>26039</v>
      </c>
      <c r="B1898" s="448" t="s">
        <v>8081</v>
      </c>
      <c r="C1898" s="449" t="s">
        <v>6187</v>
      </c>
      <c r="D1898" s="450" t="s">
        <v>12879</v>
      </c>
    </row>
    <row r="1899" spans="1:4" ht="30">
      <c r="A1899" s="447">
        <v>2401</v>
      </c>
      <c r="B1899" s="448" t="s">
        <v>8082</v>
      </c>
      <c r="C1899" s="449" t="s">
        <v>6187</v>
      </c>
      <c r="D1899" s="450" t="s">
        <v>12880</v>
      </c>
    </row>
    <row r="1900" spans="1:4" ht="30">
      <c r="A1900" s="447">
        <v>38870</v>
      </c>
      <c r="B1900" s="448" t="s">
        <v>8083</v>
      </c>
      <c r="C1900" s="449" t="s">
        <v>6187</v>
      </c>
      <c r="D1900" s="450" t="s">
        <v>12881</v>
      </c>
    </row>
    <row r="1901" spans="1:4" ht="30">
      <c r="A1901" s="447">
        <v>38869</v>
      </c>
      <c r="B1901" s="448" t="s">
        <v>8084</v>
      </c>
      <c r="C1901" s="449" t="s">
        <v>6187</v>
      </c>
      <c r="D1901" s="450" t="s">
        <v>12882</v>
      </c>
    </row>
    <row r="1902" spans="1:4" ht="30">
      <c r="A1902" s="447">
        <v>38872</v>
      </c>
      <c r="B1902" s="448" t="s">
        <v>8085</v>
      </c>
      <c r="C1902" s="449" t="s">
        <v>6187</v>
      </c>
      <c r="D1902" s="450" t="s">
        <v>12883</v>
      </c>
    </row>
    <row r="1903" spans="1:4" ht="30">
      <c r="A1903" s="447">
        <v>38871</v>
      </c>
      <c r="B1903" s="448" t="s">
        <v>8086</v>
      </c>
      <c r="C1903" s="449" t="s">
        <v>6187</v>
      </c>
      <c r="D1903" s="450" t="s">
        <v>12884</v>
      </c>
    </row>
    <row r="1904" spans="1:4" ht="30">
      <c r="A1904" s="447">
        <v>39283</v>
      </c>
      <c r="B1904" s="448" t="s">
        <v>8087</v>
      </c>
      <c r="C1904" s="449" t="s">
        <v>6187</v>
      </c>
      <c r="D1904" s="450" t="s">
        <v>12885</v>
      </c>
    </row>
    <row r="1905" spans="1:4" ht="30">
      <c r="A1905" s="447">
        <v>39284</v>
      </c>
      <c r="B1905" s="448" t="s">
        <v>8088</v>
      </c>
      <c r="C1905" s="449" t="s">
        <v>6187</v>
      </c>
      <c r="D1905" s="450" t="s">
        <v>12886</v>
      </c>
    </row>
    <row r="1906" spans="1:4" ht="30">
      <c r="A1906" s="447">
        <v>39285</v>
      </c>
      <c r="B1906" s="448" t="s">
        <v>8089</v>
      </c>
      <c r="C1906" s="449" t="s">
        <v>6187</v>
      </c>
      <c r="D1906" s="450" t="s">
        <v>12887</v>
      </c>
    </row>
    <row r="1907" spans="1:4" ht="30">
      <c r="A1907" s="447">
        <v>39286</v>
      </c>
      <c r="B1907" s="448" t="s">
        <v>8090</v>
      </c>
      <c r="C1907" s="449" t="s">
        <v>6187</v>
      </c>
      <c r="D1907" s="450" t="s">
        <v>12888</v>
      </c>
    </row>
    <row r="1908" spans="1:4" ht="30">
      <c r="A1908" s="447">
        <v>39287</v>
      </c>
      <c r="B1908" s="448" t="s">
        <v>8091</v>
      </c>
      <c r="C1908" s="449" t="s">
        <v>6187</v>
      </c>
      <c r="D1908" s="450" t="s">
        <v>12889</v>
      </c>
    </row>
    <row r="1909" spans="1:4" ht="30">
      <c r="A1909" s="447">
        <v>39288</v>
      </c>
      <c r="B1909" s="448" t="s">
        <v>8092</v>
      </c>
      <c r="C1909" s="449" t="s">
        <v>6187</v>
      </c>
      <c r="D1909" s="450" t="s">
        <v>12890</v>
      </c>
    </row>
    <row r="1910" spans="1:4" ht="30">
      <c r="A1910" s="447">
        <v>2414</v>
      </c>
      <c r="B1910" s="448" t="s">
        <v>8093</v>
      </c>
      <c r="C1910" s="449" t="s">
        <v>6185</v>
      </c>
      <c r="D1910" s="450" t="s">
        <v>12891</v>
      </c>
    </row>
    <row r="1911" spans="1:4" ht="30">
      <c r="A1911" s="447">
        <v>2413</v>
      </c>
      <c r="B1911" s="448" t="s">
        <v>8094</v>
      </c>
      <c r="C1911" s="449" t="s">
        <v>6185</v>
      </c>
      <c r="D1911" s="450" t="s">
        <v>12892</v>
      </c>
    </row>
    <row r="1912" spans="1:4" ht="30">
      <c r="A1912" s="447">
        <v>2405</v>
      </c>
      <c r="B1912" s="448" t="s">
        <v>8095</v>
      </c>
      <c r="C1912" s="449" t="s">
        <v>6185</v>
      </c>
      <c r="D1912" s="450" t="s">
        <v>12893</v>
      </c>
    </row>
    <row r="1913" spans="1:4" ht="30">
      <c r="A1913" s="447">
        <v>13361</v>
      </c>
      <c r="B1913" s="448" t="s">
        <v>8096</v>
      </c>
      <c r="C1913" s="449" t="s">
        <v>6185</v>
      </c>
      <c r="D1913" s="450" t="s">
        <v>12894</v>
      </c>
    </row>
    <row r="1914" spans="1:4" ht="30">
      <c r="A1914" s="447">
        <v>11987</v>
      </c>
      <c r="B1914" s="448" t="s">
        <v>8097</v>
      </c>
      <c r="C1914" s="449" t="s">
        <v>6185</v>
      </c>
      <c r="D1914" s="450" t="s">
        <v>12895</v>
      </c>
    </row>
    <row r="1915" spans="1:4" ht="30">
      <c r="A1915" s="447">
        <v>2416</v>
      </c>
      <c r="B1915" s="448" t="s">
        <v>8098</v>
      </c>
      <c r="C1915" s="449" t="s">
        <v>6185</v>
      </c>
      <c r="D1915" s="450" t="s">
        <v>12896</v>
      </c>
    </row>
    <row r="1916" spans="1:4" ht="30">
      <c r="A1916" s="447">
        <v>2412</v>
      </c>
      <c r="B1916" s="448" t="s">
        <v>8099</v>
      </c>
      <c r="C1916" s="449" t="s">
        <v>6185</v>
      </c>
      <c r="D1916" s="450" t="s">
        <v>12897</v>
      </c>
    </row>
    <row r="1917" spans="1:4" ht="30">
      <c r="A1917" s="447">
        <v>2411</v>
      </c>
      <c r="B1917" s="448" t="s">
        <v>8100</v>
      </c>
      <c r="C1917" s="449" t="s">
        <v>6185</v>
      </c>
      <c r="D1917" s="450" t="s">
        <v>12894</v>
      </c>
    </row>
    <row r="1918" spans="1:4" ht="30">
      <c r="A1918" s="447">
        <v>2406</v>
      </c>
      <c r="B1918" s="448" t="s">
        <v>8101</v>
      </c>
      <c r="C1918" s="449" t="s">
        <v>6185</v>
      </c>
      <c r="D1918" s="450" t="s">
        <v>12898</v>
      </c>
    </row>
    <row r="1919" spans="1:4" ht="30">
      <c r="A1919" s="447">
        <v>10571</v>
      </c>
      <c r="B1919" s="448" t="s">
        <v>8102</v>
      </c>
      <c r="C1919" s="449" t="s">
        <v>6185</v>
      </c>
      <c r="D1919" s="450" t="s">
        <v>12899</v>
      </c>
    </row>
    <row r="1920" spans="1:4" ht="30">
      <c r="A1920" s="447">
        <v>11985</v>
      </c>
      <c r="B1920" s="448" t="s">
        <v>8103</v>
      </c>
      <c r="C1920" s="449" t="s">
        <v>6185</v>
      </c>
      <c r="D1920" s="450" t="s">
        <v>12900</v>
      </c>
    </row>
    <row r="1921" spans="1:4" ht="30">
      <c r="A1921" s="447">
        <v>2410</v>
      </c>
      <c r="B1921" s="448" t="s">
        <v>8104</v>
      </c>
      <c r="C1921" s="449" t="s">
        <v>6185</v>
      </c>
      <c r="D1921" s="450" t="s">
        <v>12901</v>
      </c>
    </row>
    <row r="1922" spans="1:4" ht="30">
      <c r="A1922" s="447">
        <v>2417</v>
      </c>
      <c r="B1922" s="448" t="s">
        <v>8105</v>
      </c>
      <c r="C1922" s="449" t="s">
        <v>6185</v>
      </c>
      <c r="D1922" s="450" t="s">
        <v>12636</v>
      </c>
    </row>
    <row r="1923" spans="1:4" ht="30">
      <c r="A1923" s="447">
        <v>2415</v>
      </c>
      <c r="B1923" s="448" t="s">
        <v>8106</v>
      </c>
      <c r="C1923" s="449" t="s">
        <v>6185</v>
      </c>
      <c r="D1923" s="450" t="s">
        <v>12902</v>
      </c>
    </row>
    <row r="1924" spans="1:4" ht="30">
      <c r="A1924" s="447">
        <v>13360</v>
      </c>
      <c r="B1924" s="448" t="s">
        <v>8107</v>
      </c>
      <c r="C1924" s="449" t="s">
        <v>6185</v>
      </c>
      <c r="D1924" s="450" t="s">
        <v>12902</v>
      </c>
    </row>
    <row r="1925" spans="1:4" ht="30">
      <c r="A1925" s="447">
        <v>11983</v>
      </c>
      <c r="B1925" s="448" t="s">
        <v>8108</v>
      </c>
      <c r="C1925" s="449" t="s">
        <v>6185</v>
      </c>
      <c r="D1925" s="450" t="s">
        <v>12903</v>
      </c>
    </row>
    <row r="1926" spans="1:4" ht="30">
      <c r="A1926" s="447">
        <v>11986</v>
      </c>
      <c r="B1926" s="448" t="s">
        <v>8109</v>
      </c>
      <c r="C1926" s="449" t="s">
        <v>6185</v>
      </c>
      <c r="D1926" s="450" t="s">
        <v>12904</v>
      </c>
    </row>
    <row r="1927" spans="1:4" ht="30">
      <c r="A1927" s="447">
        <v>2404</v>
      </c>
      <c r="B1927" s="448" t="s">
        <v>15270</v>
      </c>
      <c r="C1927" s="449" t="s">
        <v>6185</v>
      </c>
      <c r="D1927" s="450" t="s">
        <v>11267</v>
      </c>
    </row>
    <row r="1928" spans="1:4" ht="30">
      <c r="A1928" s="447">
        <v>25976</v>
      </c>
      <c r="B1928" s="448" t="s">
        <v>8110</v>
      </c>
      <c r="C1928" s="449" t="s">
        <v>6185</v>
      </c>
      <c r="D1928" s="450" t="s">
        <v>12905</v>
      </c>
    </row>
    <row r="1929" spans="1:4">
      <c r="A1929" s="447">
        <v>10629</v>
      </c>
      <c r="B1929" s="448" t="s">
        <v>8111</v>
      </c>
      <c r="C1929" s="449" t="s">
        <v>6185</v>
      </c>
      <c r="D1929" s="450" t="s">
        <v>12906</v>
      </c>
    </row>
    <row r="1930" spans="1:4">
      <c r="A1930" s="447">
        <v>10698</v>
      </c>
      <c r="B1930" s="448" t="s">
        <v>8112</v>
      </c>
      <c r="C1930" s="449" t="s">
        <v>6185</v>
      </c>
      <c r="D1930" s="450" t="s">
        <v>12907</v>
      </c>
    </row>
    <row r="1931" spans="1:4" ht="30">
      <c r="A1931" s="447">
        <v>40521</v>
      </c>
      <c r="B1931" s="448" t="s">
        <v>8113</v>
      </c>
      <c r="C1931" s="449" t="s">
        <v>6187</v>
      </c>
      <c r="D1931" s="450" t="s">
        <v>12908</v>
      </c>
    </row>
    <row r="1932" spans="1:4" ht="30">
      <c r="A1932" s="447">
        <v>2432</v>
      </c>
      <c r="B1932" s="448" t="s">
        <v>8114</v>
      </c>
      <c r="C1932" s="449" t="s">
        <v>6187</v>
      </c>
      <c r="D1932" s="450" t="s">
        <v>12909</v>
      </c>
    </row>
    <row r="1933" spans="1:4" ht="30">
      <c r="A1933" s="447">
        <v>2418</v>
      </c>
      <c r="B1933" s="448" t="s">
        <v>8115</v>
      </c>
      <c r="C1933" s="449" t="s">
        <v>6187</v>
      </c>
      <c r="D1933" s="450" t="s">
        <v>12910</v>
      </c>
    </row>
    <row r="1934" spans="1:4" ht="30">
      <c r="A1934" s="447">
        <v>2433</v>
      </c>
      <c r="B1934" s="448" t="s">
        <v>8116</v>
      </c>
      <c r="C1934" s="449" t="s">
        <v>6187</v>
      </c>
      <c r="D1934" s="450" t="s">
        <v>12117</v>
      </c>
    </row>
    <row r="1935" spans="1:4" ht="30">
      <c r="A1935" s="447">
        <v>2420</v>
      </c>
      <c r="B1935" s="448" t="s">
        <v>8117</v>
      </c>
      <c r="C1935" s="449" t="s">
        <v>6187</v>
      </c>
      <c r="D1935" s="450" t="s">
        <v>12911</v>
      </c>
    </row>
    <row r="1936" spans="1:4" ht="30">
      <c r="A1936" s="447">
        <v>2421</v>
      </c>
      <c r="B1936" s="448" t="s">
        <v>8118</v>
      </c>
      <c r="C1936" s="449" t="s">
        <v>6187</v>
      </c>
      <c r="D1936" s="450" t="s">
        <v>12912</v>
      </c>
    </row>
    <row r="1937" spans="1:4" ht="30">
      <c r="A1937" s="447">
        <v>11447</v>
      </c>
      <c r="B1937" s="448" t="s">
        <v>8119</v>
      </c>
      <c r="C1937" s="449" t="s">
        <v>6187</v>
      </c>
      <c r="D1937" s="450" t="s">
        <v>12913</v>
      </c>
    </row>
    <row r="1938" spans="1:4">
      <c r="A1938" s="447">
        <v>2429</v>
      </c>
      <c r="B1938" s="448" t="s">
        <v>8120</v>
      </c>
      <c r="C1938" s="449" t="s">
        <v>6187</v>
      </c>
      <c r="D1938" s="450" t="s">
        <v>12914</v>
      </c>
    </row>
    <row r="1939" spans="1:4">
      <c r="A1939" s="447">
        <v>11449</v>
      </c>
      <c r="B1939" s="448" t="s">
        <v>8121</v>
      </c>
      <c r="C1939" s="449" t="s">
        <v>6187</v>
      </c>
      <c r="D1939" s="450" t="s">
        <v>12915</v>
      </c>
    </row>
    <row r="1940" spans="1:4">
      <c r="A1940" s="447">
        <v>11451</v>
      </c>
      <c r="B1940" s="448" t="s">
        <v>8122</v>
      </c>
      <c r="C1940" s="449" t="s">
        <v>6187</v>
      </c>
      <c r="D1940" s="450" t="s">
        <v>12916</v>
      </c>
    </row>
    <row r="1941" spans="1:4">
      <c r="A1941" s="447">
        <v>11116</v>
      </c>
      <c r="B1941" s="448" t="s">
        <v>8123</v>
      </c>
      <c r="C1941" s="449" t="s">
        <v>6187</v>
      </c>
      <c r="D1941" s="450" t="s">
        <v>12917</v>
      </c>
    </row>
    <row r="1942" spans="1:4">
      <c r="A1942" s="447">
        <v>38411</v>
      </c>
      <c r="B1942" s="448" t="s">
        <v>8124</v>
      </c>
      <c r="C1942" s="449" t="s">
        <v>6187</v>
      </c>
      <c r="D1942" s="450" t="s">
        <v>12918</v>
      </c>
    </row>
    <row r="1943" spans="1:4">
      <c r="A1943" s="447">
        <v>1370</v>
      </c>
      <c r="B1943" s="448" t="s">
        <v>8125</v>
      </c>
      <c r="C1943" s="449" t="s">
        <v>6187</v>
      </c>
      <c r="D1943" s="450" t="s">
        <v>12919</v>
      </c>
    </row>
    <row r="1944" spans="1:4">
      <c r="A1944" s="447">
        <v>38189</v>
      </c>
      <c r="B1944" s="448" t="s">
        <v>8126</v>
      </c>
      <c r="C1944" s="449" t="s">
        <v>6187</v>
      </c>
      <c r="D1944" s="450" t="s">
        <v>12920</v>
      </c>
    </row>
    <row r="1945" spans="1:4">
      <c r="A1945" s="447">
        <v>38190</v>
      </c>
      <c r="B1945" s="448" t="s">
        <v>8127</v>
      </c>
      <c r="C1945" s="449" t="s">
        <v>6187</v>
      </c>
      <c r="D1945" s="450" t="s">
        <v>12921</v>
      </c>
    </row>
    <row r="1946" spans="1:4" ht="30">
      <c r="A1946" s="447">
        <v>36516</v>
      </c>
      <c r="B1946" s="448" t="s">
        <v>8128</v>
      </c>
      <c r="C1946" s="449" t="s">
        <v>6187</v>
      </c>
      <c r="D1946" s="450" t="s">
        <v>12922</v>
      </c>
    </row>
    <row r="1947" spans="1:4">
      <c r="A1947" s="447">
        <v>34777</v>
      </c>
      <c r="B1947" s="448" t="s">
        <v>8129</v>
      </c>
      <c r="C1947" s="449" t="s">
        <v>6187</v>
      </c>
      <c r="D1947" s="450" t="s">
        <v>12923</v>
      </c>
    </row>
    <row r="1948" spans="1:4">
      <c r="A1948" s="447">
        <v>7273</v>
      </c>
      <c r="B1948" s="448" t="s">
        <v>8130</v>
      </c>
      <c r="C1948" s="449" t="s">
        <v>6187</v>
      </c>
      <c r="D1948" s="450" t="s">
        <v>12924</v>
      </c>
    </row>
    <row r="1949" spans="1:4">
      <c r="A1949" s="447">
        <v>7272</v>
      </c>
      <c r="B1949" s="448" t="s">
        <v>8131</v>
      </c>
      <c r="C1949" s="449" t="s">
        <v>6187</v>
      </c>
      <c r="D1949" s="450" t="s">
        <v>12365</v>
      </c>
    </row>
    <row r="1950" spans="1:4">
      <c r="A1950" s="447">
        <v>10605</v>
      </c>
      <c r="B1950" s="448" t="s">
        <v>8132</v>
      </c>
      <c r="C1950" s="449" t="s">
        <v>6187</v>
      </c>
      <c r="D1950" s="450" t="s">
        <v>12925</v>
      </c>
    </row>
    <row r="1951" spans="1:4">
      <c r="A1951" s="447">
        <v>10604</v>
      </c>
      <c r="B1951" s="448" t="s">
        <v>8133</v>
      </c>
      <c r="C1951" s="449" t="s">
        <v>6187</v>
      </c>
      <c r="D1951" s="450" t="s">
        <v>12926</v>
      </c>
    </row>
    <row r="1952" spans="1:4">
      <c r="A1952" s="447">
        <v>672</v>
      </c>
      <c r="B1952" s="448" t="s">
        <v>8134</v>
      </c>
      <c r="C1952" s="449" t="s">
        <v>6187</v>
      </c>
      <c r="D1952" s="450" t="s">
        <v>11877</v>
      </c>
    </row>
    <row r="1953" spans="1:4">
      <c r="A1953" s="447">
        <v>668</v>
      </c>
      <c r="B1953" s="448" t="s">
        <v>8135</v>
      </c>
      <c r="C1953" s="449" t="s">
        <v>6187</v>
      </c>
      <c r="D1953" s="450" t="s">
        <v>11858</v>
      </c>
    </row>
    <row r="1954" spans="1:4">
      <c r="A1954" s="447">
        <v>10578</v>
      </c>
      <c r="B1954" s="448" t="s">
        <v>8136</v>
      </c>
      <c r="C1954" s="449" t="s">
        <v>6187</v>
      </c>
      <c r="D1954" s="450" t="s">
        <v>12927</v>
      </c>
    </row>
    <row r="1955" spans="1:4">
      <c r="A1955" s="447">
        <v>666</v>
      </c>
      <c r="B1955" s="448" t="s">
        <v>8137</v>
      </c>
      <c r="C1955" s="449" t="s">
        <v>6187</v>
      </c>
      <c r="D1955" s="450" t="s">
        <v>11893</v>
      </c>
    </row>
    <row r="1956" spans="1:4">
      <c r="A1956" s="447">
        <v>665</v>
      </c>
      <c r="B1956" s="448" t="s">
        <v>8138</v>
      </c>
      <c r="C1956" s="449" t="s">
        <v>6187</v>
      </c>
      <c r="D1956" s="450" t="s">
        <v>12928</v>
      </c>
    </row>
    <row r="1957" spans="1:4">
      <c r="A1957" s="447">
        <v>10577</v>
      </c>
      <c r="B1957" s="448" t="s">
        <v>8139</v>
      </c>
      <c r="C1957" s="449" t="s">
        <v>6187</v>
      </c>
      <c r="D1957" s="450" t="s">
        <v>12929</v>
      </c>
    </row>
    <row r="1958" spans="1:4">
      <c r="A1958" s="447">
        <v>10583</v>
      </c>
      <c r="B1958" s="448" t="s">
        <v>8140</v>
      </c>
      <c r="C1958" s="449" t="s">
        <v>6187</v>
      </c>
      <c r="D1958" s="450" t="s">
        <v>12930</v>
      </c>
    </row>
    <row r="1959" spans="1:4">
      <c r="A1959" s="447">
        <v>10579</v>
      </c>
      <c r="B1959" s="448" t="s">
        <v>8141</v>
      </c>
      <c r="C1959" s="449" t="s">
        <v>6187</v>
      </c>
      <c r="D1959" s="450" t="s">
        <v>12931</v>
      </c>
    </row>
    <row r="1960" spans="1:4">
      <c r="A1960" s="447">
        <v>10582</v>
      </c>
      <c r="B1960" s="448" t="s">
        <v>8142</v>
      </c>
      <c r="C1960" s="449" t="s">
        <v>6187</v>
      </c>
      <c r="D1960" s="450" t="s">
        <v>11340</v>
      </c>
    </row>
    <row r="1961" spans="1:4">
      <c r="A1961" s="447">
        <v>2436</v>
      </c>
      <c r="B1961" s="448" t="s">
        <v>8143</v>
      </c>
      <c r="C1961" s="449" t="s">
        <v>6186</v>
      </c>
      <c r="D1961" s="450" t="s">
        <v>11460</v>
      </c>
    </row>
    <row r="1962" spans="1:4">
      <c r="A1962" s="447">
        <v>40918</v>
      </c>
      <c r="B1962" s="448" t="s">
        <v>8144</v>
      </c>
      <c r="C1962" s="449" t="s">
        <v>6355</v>
      </c>
      <c r="D1962" s="450" t="s">
        <v>11461</v>
      </c>
    </row>
    <row r="1963" spans="1:4">
      <c r="A1963" s="447">
        <v>2439</v>
      </c>
      <c r="B1963" s="448" t="s">
        <v>8145</v>
      </c>
      <c r="C1963" s="449" t="s">
        <v>6186</v>
      </c>
      <c r="D1963" s="450" t="s">
        <v>12932</v>
      </c>
    </row>
    <row r="1964" spans="1:4">
      <c r="A1964" s="447">
        <v>40923</v>
      </c>
      <c r="B1964" s="448" t="s">
        <v>8146</v>
      </c>
      <c r="C1964" s="449" t="s">
        <v>6355</v>
      </c>
      <c r="D1964" s="450" t="s">
        <v>12933</v>
      </c>
    </row>
    <row r="1965" spans="1:4">
      <c r="A1965" s="447">
        <v>10998</v>
      </c>
      <c r="B1965" s="448" t="s">
        <v>8147</v>
      </c>
      <c r="C1965" s="449" t="s">
        <v>6233</v>
      </c>
      <c r="D1965" s="450" t="s">
        <v>12934</v>
      </c>
    </row>
    <row r="1966" spans="1:4">
      <c r="A1966" s="447">
        <v>11002</v>
      </c>
      <c r="B1966" s="448" t="s">
        <v>8148</v>
      </c>
      <c r="C1966" s="449" t="s">
        <v>6233</v>
      </c>
      <c r="D1966" s="450" t="s">
        <v>12935</v>
      </c>
    </row>
    <row r="1967" spans="1:4">
      <c r="A1967" s="447">
        <v>10999</v>
      </c>
      <c r="B1967" s="448" t="s">
        <v>8149</v>
      </c>
      <c r="C1967" s="449" t="s">
        <v>6233</v>
      </c>
      <c r="D1967" s="450" t="s">
        <v>12936</v>
      </c>
    </row>
    <row r="1968" spans="1:4">
      <c r="A1968" s="447">
        <v>10997</v>
      </c>
      <c r="B1968" s="448" t="s">
        <v>8150</v>
      </c>
      <c r="C1968" s="449" t="s">
        <v>6233</v>
      </c>
      <c r="D1968" s="450" t="s">
        <v>12937</v>
      </c>
    </row>
    <row r="1969" spans="1:4">
      <c r="A1969" s="447">
        <v>2685</v>
      </c>
      <c r="B1969" s="448" t="s">
        <v>8151</v>
      </c>
      <c r="C1969" s="449" t="s">
        <v>6188</v>
      </c>
      <c r="D1969" s="450" t="s">
        <v>12938</v>
      </c>
    </row>
    <row r="1970" spans="1:4">
      <c r="A1970" s="447">
        <v>2680</v>
      </c>
      <c r="B1970" s="448" t="s">
        <v>8152</v>
      </c>
      <c r="C1970" s="449" t="s">
        <v>6188</v>
      </c>
      <c r="D1970" s="450" t="s">
        <v>12939</v>
      </c>
    </row>
    <row r="1971" spans="1:4">
      <c r="A1971" s="447">
        <v>2684</v>
      </c>
      <c r="B1971" s="448" t="s">
        <v>8153</v>
      </c>
      <c r="C1971" s="449" t="s">
        <v>6188</v>
      </c>
      <c r="D1971" s="450" t="s">
        <v>11317</v>
      </c>
    </row>
    <row r="1972" spans="1:4">
      <c r="A1972" s="447">
        <v>2673</v>
      </c>
      <c r="B1972" s="448" t="s">
        <v>8154</v>
      </c>
      <c r="C1972" s="449" t="s">
        <v>6188</v>
      </c>
      <c r="D1972" s="450" t="s">
        <v>12940</v>
      </c>
    </row>
    <row r="1973" spans="1:4">
      <c r="A1973" s="447">
        <v>2681</v>
      </c>
      <c r="B1973" s="448" t="s">
        <v>8155</v>
      </c>
      <c r="C1973" s="449" t="s">
        <v>6188</v>
      </c>
      <c r="D1973" s="450" t="s">
        <v>12941</v>
      </c>
    </row>
    <row r="1974" spans="1:4">
      <c r="A1974" s="447">
        <v>2682</v>
      </c>
      <c r="B1974" s="448" t="s">
        <v>8156</v>
      </c>
      <c r="C1974" s="449" t="s">
        <v>6188</v>
      </c>
      <c r="D1974" s="450" t="s">
        <v>11569</v>
      </c>
    </row>
    <row r="1975" spans="1:4">
      <c r="A1975" s="447">
        <v>2686</v>
      </c>
      <c r="B1975" s="448" t="s">
        <v>8157</v>
      </c>
      <c r="C1975" s="449" t="s">
        <v>6188</v>
      </c>
      <c r="D1975" s="450" t="s">
        <v>12942</v>
      </c>
    </row>
    <row r="1976" spans="1:4">
      <c r="A1976" s="447">
        <v>2674</v>
      </c>
      <c r="B1976" s="448" t="s">
        <v>8158</v>
      </c>
      <c r="C1976" s="449" t="s">
        <v>6188</v>
      </c>
      <c r="D1976" s="450" t="s">
        <v>12943</v>
      </c>
    </row>
    <row r="1977" spans="1:4">
      <c r="A1977" s="447">
        <v>2683</v>
      </c>
      <c r="B1977" s="448" t="s">
        <v>8159</v>
      </c>
      <c r="C1977" s="449" t="s">
        <v>6188</v>
      </c>
      <c r="D1977" s="450" t="s">
        <v>12944</v>
      </c>
    </row>
    <row r="1978" spans="1:4">
      <c r="A1978" s="447">
        <v>2676</v>
      </c>
      <c r="B1978" s="448" t="s">
        <v>8160</v>
      </c>
      <c r="C1978" s="449" t="s">
        <v>6188</v>
      </c>
      <c r="D1978" s="450" t="s">
        <v>12945</v>
      </c>
    </row>
    <row r="1979" spans="1:4">
      <c r="A1979" s="447">
        <v>2678</v>
      </c>
      <c r="B1979" s="448" t="s">
        <v>8161</v>
      </c>
      <c r="C1979" s="449" t="s">
        <v>6188</v>
      </c>
      <c r="D1979" s="450" t="s">
        <v>12946</v>
      </c>
    </row>
    <row r="1980" spans="1:4">
      <c r="A1980" s="447">
        <v>2679</v>
      </c>
      <c r="B1980" s="448" t="s">
        <v>8162</v>
      </c>
      <c r="C1980" s="449" t="s">
        <v>6188</v>
      </c>
      <c r="D1980" s="450" t="s">
        <v>12947</v>
      </c>
    </row>
    <row r="1981" spans="1:4">
      <c r="A1981" s="447">
        <v>12070</v>
      </c>
      <c r="B1981" s="448" t="s">
        <v>8163</v>
      </c>
      <c r="C1981" s="449" t="s">
        <v>6188</v>
      </c>
      <c r="D1981" s="450" t="s">
        <v>11737</v>
      </c>
    </row>
    <row r="1982" spans="1:4">
      <c r="A1982" s="447">
        <v>2675</v>
      </c>
      <c r="B1982" s="448" t="s">
        <v>8164</v>
      </c>
      <c r="C1982" s="449" t="s">
        <v>6188</v>
      </c>
      <c r="D1982" s="450" t="s">
        <v>12948</v>
      </c>
    </row>
    <row r="1983" spans="1:4">
      <c r="A1983" s="447">
        <v>12067</v>
      </c>
      <c r="B1983" s="448" t="s">
        <v>8165</v>
      </c>
      <c r="C1983" s="449" t="s">
        <v>6188</v>
      </c>
      <c r="D1983" s="450" t="s">
        <v>11471</v>
      </c>
    </row>
    <row r="1984" spans="1:4">
      <c r="A1984" s="447">
        <v>21136</v>
      </c>
      <c r="B1984" s="448" t="s">
        <v>15280</v>
      </c>
      <c r="C1984" s="449" t="s">
        <v>6188</v>
      </c>
      <c r="D1984" s="450" t="s">
        <v>11276</v>
      </c>
    </row>
    <row r="1985" spans="1:4">
      <c r="A1985" s="447">
        <v>21128</v>
      </c>
      <c r="B1985" s="448" t="s">
        <v>15279</v>
      </c>
      <c r="C1985" s="449" t="s">
        <v>6188</v>
      </c>
      <c r="D1985" s="450" t="s">
        <v>11277</v>
      </c>
    </row>
    <row r="1986" spans="1:4" ht="30">
      <c r="A1986" s="447">
        <v>21130</v>
      </c>
      <c r="B1986" s="448" t="s">
        <v>15284</v>
      </c>
      <c r="C1986" s="449" t="s">
        <v>6188</v>
      </c>
      <c r="D1986" s="450" t="s">
        <v>11278</v>
      </c>
    </row>
    <row r="1987" spans="1:4" ht="30">
      <c r="A1987" s="447">
        <v>21135</v>
      </c>
      <c r="B1987" s="448" t="s">
        <v>15285</v>
      </c>
      <c r="C1987" s="449" t="s">
        <v>6188</v>
      </c>
      <c r="D1987" s="450" t="s">
        <v>11279</v>
      </c>
    </row>
    <row r="1988" spans="1:4">
      <c r="A1988" s="447">
        <v>40401</v>
      </c>
      <c r="B1988" s="448" t="s">
        <v>8166</v>
      </c>
      <c r="C1988" s="449" t="s">
        <v>6188</v>
      </c>
      <c r="D1988" s="450" t="s">
        <v>12949</v>
      </c>
    </row>
    <row r="1989" spans="1:4">
      <c r="A1989" s="447">
        <v>40402</v>
      </c>
      <c r="B1989" s="448" t="s">
        <v>8167</v>
      </c>
      <c r="C1989" s="449" t="s">
        <v>6188</v>
      </c>
      <c r="D1989" s="450" t="s">
        <v>12950</v>
      </c>
    </row>
    <row r="1990" spans="1:4">
      <c r="A1990" s="447">
        <v>40400</v>
      </c>
      <c r="B1990" s="448" t="s">
        <v>8168</v>
      </c>
      <c r="C1990" s="449" t="s">
        <v>6188</v>
      </c>
      <c r="D1990" s="450" t="s">
        <v>12923</v>
      </c>
    </row>
    <row r="1991" spans="1:4" ht="30">
      <c r="A1991" s="447">
        <v>2504</v>
      </c>
      <c r="B1991" s="448" t="s">
        <v>8169</v>
      </c>
      <c r="C1991" s="449" t="s">
        <v>6188</v>
      </c>
      <c r="D1991" s="450" t="s">
        <v>12495</v>
      </c>
    </row>
    <row r="1992" spans="1:4" ht="30">
      <c r="A1992" s="447">
        <v>2501</v>
      </c>
      <c r="B1992" s="448" t="s">
        <v>8170</v>
      </c>
      <c r="C1992" s="449" t="s">
        <v>6188</v>
      </c>
      <c r="D1992" s="450" t="s">
        <v>12951</v>
      </c>
    </row>
    <row r="1993" spans="1:4" ht="30">
      <c r="A1993" s="447">
        <v>2502</v>
      </c>
      <c r="B1993" s="448" t="s">
        <v>8171</v>
      </c>
      <c r="C1993" s="449" t="s">
        <v>6188</v>
      </c>
      <c r="D1993" s="450" t="s">
        <v>12952</v>
      </c>
    </row>
    <row r="1994" spans="1:4" ht="30">
      <c r="A1994" s="447">
        <v>2503</v>
      </c>
      <c r="B1994" s="448" t="s">
        <v>8172</v>
      </c>
      <c r="C1994" s="449" t="s">
        <v>6188</v>
      </c>
      <c r="D1994" s="450" t="s">
        <v>11380</v>
      </c>
    </row>
    <row r="1995" spans="1:4" ht="30">
      <c r="A1995" s="447">
        <v>2500</v>
      </c>
      <c r="B1995" s="448" t="s">
        <v>8173</v>
      </c>
      <c r="C1995" s="449" t="s">
        <v>6188</v>
      </c>
      <c r="D1995" s="450" t="s">
        <v>11580</v>
      </c>
    </row>
    <row r="1996" spans="1:4" ht="30">
      <c r="A1996" s="447">
        <v>2505</v>
      </c>
      <c r="B1996" s="448" t="s">
        <v>8174</v>
      </c>
      <c r="C1996" s="449" t="s">
        <v>6188</v>
      </c>
      <c r="D1996" s="450" t="s">
        <v>12953</v>
      </c>
    </row>
    <row r="1997" spans="1:4">
      <c r="A1997" s="447">
        <v>12056</v>
      </c>
      <c r="B1997" s="448" t="s">
        <v>8175</v>
      </c>
      <c r="C1997" s="449" t="s">
        <v>6188</v>
      </c>
      <c r="D1997" s="450" t="s">
        <v>12954</v>
      </c>
    </row>
    <row r="1998" spans="1:4">
      <c r="A1998" s="447">
        <v>12057</v>
      </c>
      <c r="B1998" s="448" t="s">
        <v>8176</v>
      </c>
      <c r="C1998" s="449" t="s">
        <v>6188</v>
      </c>
      <c r="D1998" s="450" t="s">
        <v>12955</v>
      </c>
    </row>
    <row r="1999" spans="1:4">
      <c r="A1999" s="447">
        <v>12058</v>
      </c>
      <c r="B1999" s="448" t="s">
        <v>8178</v>
      </c>
      <c r="C1999" s="449" t="s">
        <v>6188</v>
      </c>
      <c r="D1999" s="450" t="s">
        <v>12957</v>
      </c>
    </row>
    <row r="2000" spans="1:4">
      <c r="A2000" s="447">
        <v>12059</v>
      </c>
      <c r="B2000" s="448" t="s">
        <v>8177</v>
      </c>
      <c r="C2000" s="449" t="s">
        <v>6188</v>
      </c>
      <c r="D2000" s="450" t="s">
        <v>12956</v>
      </c>
    </row>
    <row r="2001" spans="1:4">
      <c r="A2001" s="447">
        <v>12060</v>
      </c>
      <c r="B2001" s="448" t="s">
        <v>8179</v>
      </c>
      <c r="C2001" s="449" t="s">
        <v>6188</v>
      </c>
      <c r="D2001" s="450" t="s">
        <v>12958</v>
      </c>
    </row>
    <row r="2002" spans="1:4">
      <c r="A2002" s="447">
        <v>12061</v>
      </c>
      <c r="B2002" s="448" t="s">
        <v>8180</v>
      </c>
      <c r="C2002" s="449" t="s">
        <v>6188</v>
      </c>
      <c r="D2002" s="450" t="s">
        <v>12959</v>
      </c>
    </row>
    <row r="2003" spans="1:4">
      <c r="A2003" s="447">
        <v>12062</v>
      </c>
      <c r="B2003" s="448" t="s">
        <v>8181</v>
      </c>
      <c r="C2003" s="449" t="s">
        <v>6188</v>
      </c>
      <c r="D2003" s="450" t="s">
        <v>12960</v>
      </c>
    </row>
    <row r="2004" spans="1:4" ht="30">
      <c r="A2004" s="447">
        <v>21137</v>
      </c>
      <c r="B2004" s="448" t="s">
        <v>8182</v>
      </c>
      <c r="C2004" s="449" t="s">
        <v>6188</v>
      </c>
      <c r="D2004" s="450" t="s">
        <v>12961</v>
      </c>
    </row>
    <row r="2005" spans="1:4">
      <c r="A2005" s="447">
        <v>2687</v>
      </c>
      <c r="B2005" s="448" t="s">
        <v>8183</v>
      </c>
      <c r="C2005" s="449" t="s">
        <v>6188</v>
      </c>
      <c r="D2005" s="450" t="s">
        <v>12654</v>
      </c>
    </row>
    <row r="2006" spans="1:4">
      <c r="A2006" s="447">
        <v>2689</v>
      </c>
      <c r="B2006" s="448" t="s">
        <v>8184</v>
      </c>
      <c r="C2006" s="449" t="s">
        <v>6188</v>
      </c>
      <c r="D2006" s="450" t="s">
        <v>12962</v>
      </c>
    </row>
    <row r="2007" spans="1:4">
      <c r="A2007" s="447">
        <v>2688</v>
      </c>
      <c r="B2007" s="448" t="s">
        <v>8185</v>
      </c>
      <c r="C2007" s="449" t="s">
        <v>6188</v>
      </c>
      <c r="D2007" s="450" t="s">
        <v>11290</v>
      </c>
    </row>
    <row r="2008" spans="1:4">
      <c r="A2008" s="447">
        <v>2690</v>
      </c>
      <c r="B2008" s="448" t="s">
        <v>8186</v>
      </c>
      <c r="C2008" s="449" t="s">
        <v>6188</v>
      </c>
      <c r="D2008" s="450" t="s">
        <v>12568</v>
      </c>
    </row>
    <row r="2009" spans="1:4" ht="30">
      <c r="A2009" s="447">
        <v>39243</v>
      </c>
      <c r="B2009" s="448" t="s">
        <v>8187</v>
      </c>
      <c r="C2009" s="449" t="s">
        <v>6188</v>
      </c>
      <c r="D2009" s="450" t="s">
        <v>12963</v>
      </c>
    </row>
    <row r="2010" spans="1:4" ht="30">
      <c r="A2010" s="447">
        <v>39244</v>
      </c>
      <c r="B2010" s="448" t="s">
        <v>8188</v>
      </c>
      <c r="C2010" s="449" t="s">
        <v>6188</v>
      </c>
      <c r="D2010" s="450" t="s">
        <v>12786</v>
      </c>
    </row>
    <row r="2011" spans="1:4" ht="30">
      <c r="A2011" s="447">
        <v>39245</v>
      </c>
      <c r="B2011" s="448" t="s">
        <v>8189</v>
      </c>
      <c r="C2011" s="449" t="s">
        <v>6188</v>
      </c>
      <c r="D2011" s="450" t="s">
        <v>12367</v>
      </c>
    </row>
    <row r="2012" spans="1:4" ht="30">
      <c r="A2012" s="447">
        <v>39255</v>
      </c>
      <c r="B2012" s="448" t="s">
        <v>8191</v>
      </c>
      <c r="C2012" s="449" t="s">
        <v>6188</v>
      </c>
      <c r="D2012" s="450" t="s">
        <v>12237</v>
      </c>
    </row>
    <row r="2013" spans="1:4" ht="30">
      <c r="A2013" s="447">
        <v>39254</v>
      </c>
      <c r="B2013" s="448" t="s">
        <v>8190</v>
      </c>
      <c r="C2013" s="449" t="s">
        <v>6188</v>
      </c>
      <c r="D2013" s="450" t="s">
        <v>12964</v>
      </c>
    </row>
    <row r="2014" spans="1:4" ht="30">
      <c r="A2014" s="447">
        <v>39253</v>
      </c>
      <c r="B2014" s="448" t="s">
        <v>8192</v>
      </c>
      <c r="C2014" s="449" t="s">
        <v>6188</v>
      </c>
      <c r="D2014" s="450" t="s">
        <v>12965</v>
      </c>
    </row>
    <row r="2015" spans="1:4" ht="30">
      <c r="A2015" s="447">
        <v>2446</v>
      </c>
      <c r="B2015" s="448" t="s">
        <v>8193</v>
      </c>
      <c r="C2015" s="449" t="s">
        <v>6188</v>
      </c>
      <c r="D2015" s="450" t="s">
        <v>12966</v>
      </c>
    </row>
    <row r="2016" spans="1:4" ht="30">
      <c r="A2016" s="447">
        <v>2442</v>
      </c>
      <c r="B2016" s="448" t="s">
        <v>8194</v>
      </c>
      <c r="C2016" s="449" t="s">
        <v>6188</v>
      </c>
      <c r="D2016" s="450" t="s">
        <v>12939</v>
      </c>
    </row>
    <row r="2017" spans="1:4" ht="30">
      <c r="A2017" s="447">
        <v>39246</v>
      </c>
      <c r="B2017" s="448" t="s">
        <v>8195</v>
      </c>
      <c r="C2017" s="449" t="s">
        <v>6188</v>
      </c>
      <c r="D2017" s="450" t="s">
        <v>12351</v>
      </c>
    </row>
    <row r="2018" spans="1:4" ht="30">
      <c r="A2018" s="447">
        <v>39247</v>
      </c>
      <c r="B2018" s="448" t="s">
        <v>8196</v>
      </c>
      <c r="C2018" s="449" t="s">
        <v>6188</v>
      </c>
      <c r="D2018" s="450" t="s">
        <v>12967</v>
      </c>
    </row>
    <row r="2019" spans="1:4" ht="30">
      <c r="A2019" s="447">
        <v>39248</v>
      </c>
      <c r="B2019" s="448" t="s">
        <v>8197</v>
      </c>
      <c r="C2019" s="449" t="s">
        <v>6188</v>
      </c>
      <c r="D2019" s="450" t="s">
        <v>12495</v>
      </c>
    </row>
    <row r="2020" spans="1:4">
      <c r="A2020" s="447">
        <v>2438</v>
      </c>
      <c r="B2020" s="448" t="s">
        <v>8198</v>
      </c>
      <c r="C2020" s="449" t="s">
        <v>6186</v>
      </c>
      <c r="D2020" s="450" t="s">
        <v>12968</v>
      </c>
    </row>
    <row r="2021" spans="1:4">
      <c r="A2021" s="447">
        <v>40922</v>
      </c>
      <c r="B2021" s="448" t="s">
        <v>8199</v>
      </c>
      <c r="C2021" s="449" t="s">
        <v>6355</v>
      </c>
      <c r="D2021" s="450" t="s">
        <v>12969</v>
      </c>
    </row>
    <row r="2022" spans="1:4" ht="45">
      <c r="A2022" s="447">
        <v>36486</v>
      </c>
      <c r="B2022" s="448" t="s">
        <v>8200</v>
      </c>
      <c r="C2022" s="449" t="s">
        <v>6187</v>
      </c>
      <c r="D2022" s="450" t="s">
        <v>12970</v>
      </c>
    </row>
    <row r="2023" spans="1:4" ht="45">
      <c r="A2023" s="447">
        <v>37777</v>
      </c>
      <c r="B2023" s="448" t="s">
        <v>8201</v>
      </c>
      <c r="C2023" s="449" t="s">
        <v>6187</v>
      </c>
      <c r="D2023" s="450" t="s">
        <v>12971</v>
      </c>
    </row>
    <row r="2024" spans="1:4" ht="30">
      <c r="A2024" s="447">
        <v>12624</v>
      </c>
      <c r="B2024" s="448" t="s">
        <v>8202</v>
      </c>
      <c r="C2024" s="449" t="s">
        <v>6187</v>
      </c>
      <c r="D2024" s="450" t="s">
        <v>12941</v>
      </c>
    </row>
    <row r="2025" spans="1:4" ht="30">
      <c r="A2025" s="447">
        <v>10638</v>
      </c>
      <c r="B2025" s="448" t="s">
        <v>8203</v>
      </c>
      <c r="C2025" s="449" t="s">
        <v>6187</v>
      </c>
      <c r="D2025" s="450" t="s">
        <v>12972</v>
      </c>
    </row>
    <row r="2026" spans="1:4" ht="30">
      <c r="A2026" s="447">
        <v>10635</v>
      </c>
      <c r="B2026" s="448" t="s">
        <v>8204</v>
      </c>
      <c r="C2026" s="449" t="s">
        <v>6187</v>
      </c>
      <c r="D2026" s="450" t="s">
        <v>12973</v>
      </c>
    </row>
    <row r="2027" spans="1:4" ht="45">
      <c r="A2027" s="447">
        <v>10634</v>
      </c>
      <c r="B2027" s="448" t="s">
        <v>8205</v>
      </c>
      <c r="C2027" s="449" t="s">
        <v>6187</v>
      </c>
      <c r="D2027" s="450" t="s">
        <v>12974</v>
      </c>
    </row>
    <row r="2028" spans="1:4" ht="30">
      <c r="A2028" s="447">
        <v>10636</v>
      </c>
      <c r="B2028" s="448" t="s">
        <v>8206</v>
      </c>
      <c r="C2028" s="449" t="s">
        <v>6187</v>
      </c>
      <c r="D2028" s="450" t="s">
        <v>12975</v>
      </c>
    </row>
    <row r="2029" spans="1:4" ht="30">
      <c r="A2029" s="447">
        <v>10637</v>
      </c>
      <c r="B2029" s="448" t="s">
        <v>8207</v>
      </c>
      <c r="C2029" s="449" t="s">
        <v>6187</v>
      </c>
      <c r="D2029" s="450" t="s">
        <v>12976</v>
      </c>
    </row>
    <row r="2030" spans="1:4">
      <c r="A2030" s="447">
        <v>517</v>
      </c>
      <c r="B2030" s="448" t="s">
        <v>8208</v>
      </c>
      <c r="C2030" s="449" t="s">
        <v>6234</v>
      </c>
      <c r="D2030" s="450" t="s">
        <v>11447</v>
      </c>
    </row>
    <row r="2031" spans="1:4" ht="30">
      <c r="A2031" s="447">
        <v>41904</v>
      </c>
      <c r="B2031" s="448" t="s">
        <v>8209</v>
      </c>
      <c r="C2031" s="449" t="s">
        <v>7306</v>
      </c>
      <c r="D2031" s="450" t="s">
        <v>12977</v>
      </c>
    </row>
    <row r="2032" spans="1:4" ht="30">
      <c r="A2032" s="447">
        <v>41905</v>
      </c>
      <c r="B2032" s="448" t="s">
        <v>8210</v>
      </c>
      <c r="C2032" s="449" t="s">
        <v>6233</v>
      </c>
      <c r="D2032" s="450" t="s">
        <v>12978</v>
      </c>
    </row>
    <row r="2033" spans="1:4" ht="30">
      <c r="A2033" s="447">
        <v>41903</v>
      </c>
      <c r="B2033" s="448" t="s">
        <v>8211</v>
      </c>
      <c r="C2033" s="449" t="s">
        <v>6233</v>
      </c>
      <c r="D2033" s="450" t="s">
        <v>12979</v>
      </c>
    </row>
    <row r="2034" spans="1:4" ht="30">
      <c r="A2034" s="447">
        <v>37534</v>
      </c>
      <c r="B2034" s="448" t="s">
        <v>8212</v>
      </c>
      <c r="C2034" s="449" t="s">
        <v>6233</v>
      </c>
      <c r="D2034" s="450" t="s">
        <v>12980</v>
      </c>
    </row>
    <row r="2035" spans="1:4" ht="30">
      <c r="A2035" s="447">
        <v>37535</v>
      </c>
      <c r="B2035" s="448" t="s">
        <v>8213</v>
      </c>
      <c r="C2035" s="449" t="s">
        <v>6233</v>
      </c>
      <c r="D2035" s="450" t="s">
        <v>12980</v>
      </c>
    </row>
    <row r="2036" spans="1:4" ht="30">
      <c r="A2036" s="447">
        <v>37533</v>
      </c>
      <c r="B2036" s="448" t="s">
        <v>8214</v>
      </c>
      <c r="C2036" s="449" t="s">
        <v>6233</v>
      </c>
      <c r="D2036" s="450" t="s">
        <v>12980</v>
      </c>
    </row>
    <row r="2037" spans="1:4" ht="30">
      <c r="A2037" s="447">
        <v>37537</v>
      </c>
      <c r="B2037" s="448" t="s">
        <v>8215</v>
      </c>
      <c r="C2037" s="449" t="s">
        <v>6233</v>
      </c>
      <c r="D2037" s="450" t="s">
        <v>12981</v>
      </c>
    </row>
    <row r="2038" spans="1:4" ht="30">
      <c r="A2038" s="447">
        <v>37536</v>
      </c>
      <c r="B2038" s="448" t="s">
        <v>8216</v>
      </c>
      <c r="C2038" s="449" t="s">
        <v>6233</v>
      </c>
      <c r="D2038" s="450" t="s">
        <v>12981</v>
      </c>
    </row>
    <row r="2039" spans="1:4" ht="30">
      <c r="A2039" s="447">
        <v>37532</v>
      </c>
      <c r="B2039" s="448" t="s">
        <v>8217</v>
      </c>
      <c r="C2039" s="449" t="s">
        <v>6233</v>
      </c>
      <c r="D2039" s="450" t="s">
        <v>12981</v>
      </c>
    </row>
    <row r="2040" spans="1:4">
      <c r="A2040" s="447">
        <v>2696</v>
      </c>
      <c r="B2040" s="448" t="s">
        <v>8218</v>
      </c>
      <c r="C2040" s="449" t="s">
        <v>6186</v>
      </c>
      <c r="D2040" s="450" t="s">
        <v>11460</v>
      </c>
    </row>
    <row r="2041" spans="1:4">
      <c r="A2041" s="447">
        <v>40928</v>
      </c>
      <c r="B2041" s="448" t="s">
        <v>8219</v>
      </c>
      <c r="C2041" s="449" t="s">
        <v>6355</v>
      </c>
      <c r="D2041" s="450" t="s">
        <v>11461</v>
      </c>
    </row>
    <row r="2042" spans="1:4">
      <c r="A2042" s="447">
        <v>4083</v>
      </c>
      <c r="B2042" s="448" t="s">
        <v>8220</v>
      </c>
      <c r="C2042" s="449" t="s">
        <v>6186</v>
      </c>
      <c r="D2042" s="450" t="s">
        <v>12982</v>
      </c>
    </row>
    <row r="2043" spans="1:4">
      <c r="A2043" s="447">
        <v>40818</v>
      </c>
      <c r="B2043" s="448" t="s">
        <v>8221</v>
      </c>
      <c r="C2043" s="449" t="s">
        <v>6355</v>
      </c>
      <c r="D2043" s="450" t="s">
        <v>12983</v>
      </c>
    </row>
    <row r="2044" spans="1:4">
      <c r="A2044" s="447">
        <v>2705</v>
      </c>
      <c r="B2044" s="448" t="s">
        <v>8222</v>
      </c>
      <c r="C2044" s="449" t="s">
        <v>8223</v>
      </c>
      <c r="D2044" s="450" t="s">
        <v>11291</v>
      </c>
    </row>
    <row r="2045" spans="1:4" ht="30">
      <c r="A2045" s="447">
        <v>14250</v>
      </c>
      <c r="B2045" s="448" t="s">
        <v>8224</v>
      </c>
      <c r="C2045" s="449" t="s">
        <v>8223</v>
      </c>
      <c r="D2045" s="450" t="s">
        <v>11292</v>
      </c>
    </row>
    <row r="2046" spans="1:4">
      <c r="A2046" s="447">
        <v>11683</v>
      </c>
      <c r="B2046" s="448" t="s">
        <v>8225</v>
      </c>
      <c r="C2046" s="449" t="s">
        <v>6187</v>
      </c>
      <c r="D2046" s="450" t="s">
        <v>12984</v>
      </c>
    </row>
    <row r="2047" spans="1:4">
      <c r="A2047" s="447">
        <v>11684</v>
      </c>
      <c r="B2047" s="448" t="s">
        <v>8226</v>
      </c>
      <c r="C2047" s="449" t="s">
        <v>6187</v>
      </c>
      <c r="D2047" s="450" t="s">
        <v>12985</v>
      </c>
    </row>
    <row r="2048" spans="1:4">
      <c r="A2048" s="447">
        <v>6141</v>
      </c>
      <c r="B2048" s="448" t="s">
        <v>8227</v>
      </c>
      <c r="C2048" s="449" t="s">
        <v>6187</v>
      </c>
      <c r="D2048" s="450" t="s">
        <v>12621</v>
      </c>
    </row>
    <row r="2049" spans="1:4">
      <c r="A2049" s="447">
        <v>11681</v>
      </c>
      <c r="B2049" s="448" t="s">
        <v>8228</v>
      </c>
      <c r="C2049" s="449" t="s">
        <v>6187</v>
      </c>
      <c r="D2049" s="450" t="s">
        <v>11330</v>
      </c>
    </row>
    <row r="2050" spans="1:4">
      <c r="A2050" s="447">
        <v>2706</v>
      </c>
      <c r="B2050" s="448" t="s">
        <v>8229</v>
      </c>
      <c r="C2050" s="449" t="s">
        <v>6186</v>
      </c>
      <c r="D2050" s="450" t="s">
        <v>12986</v>
      </c>
    </row>
    <row r="2051" spans="1:4">
      <c r="A2051" s="447">
        <v>40811</v>
      </c>
      <c r="B2051" s="448" t="s">
        <v>8230</v>
      </c>
      <c r="C2051" s="449" t="s">
        <v>6355</v>
      </c>
      <c r="D2051" s="450" t="s">
        <v>12987</v>
      </c>
    </row>
    <row r="2052" spans="1:4">
      <c r="A2052" s="447">
        <v>2707</v>
      </c>
      <c r="B2052" s="448" t="s">
        <v>8231</v>
      </c>
      <c r="C2052" s="449" t="s">
        <v>6186</v>
      </c>
      <c r="D2052" s="450" t="s">
        <v>12988</v>
      </c>
    </row>
    <row r="2053" spans="1:4">
      <c r="A2053" s="447">
        <v>40813</v>
      </c>
      <c r="B2053" s="448" t="s">
        <v>8232</v>
      </c>
      <c r="C2053" s="449" t="s">
        <v>6355</v>
      </c>
      <c r="D2053" s="450" t="s">
        <v>12989</v>
      </c>
    </row>
    <row r="2054" spans="1:4">
      <c r="A2054" s="447">
        <v>2708</v>
      </c>
      <c r="B2054" s="448" t="s">
        <v>8233</v>
      </c>
      <c r="C2054" s="449" t="s">
        <v>6186</v>
      </c>
      <c r="D2054" s="450" t="s">
        <v>12990</v>
      </c>
    </row>
    <row r="2055" spans="1:4">
      <c r="A2055" s="447">
        <v>40814</v>
      </c>
      <c r="B2055" s="448" t="s">
        <v>8234</v>
      </c>
      <c r="C2055" s="449" t="s">
        <v>6355</v>
      </c>
      <c r="D2055" s="450" t="s">
        <v>12991</v>
      </c>
    </row>
    <row r="2056" spans="1:4">
      <c r="A2056" s="447">
        <v>34779</v>
      </c>
      <c r="B2056" s="448" t="s">
        <v>8235</v>
      </c>
      <c r="C2056" s="449" t="s">
        <v>6186</v>
      </c>
      <c r="D2056" s="450" t="s">
        <v>12992</v>
      </c>
    </row>
    <row r="2057" spans="1:4">
      <c r="A2057" s="447">
        <v>40936</v>
      </c>
      <c r="B2057" s="448" t="s">
        <v>8236</v>
      </c>
      <c r="C2057" s="449" t="s">
        <v>6355</v>
      </c>
      <c r="D2057" s="450" t="s">
        <v>12993</v>
      </c>
    </row>
    <row r="2058" spans="1:4">
      <c r="A2058" s="447">
        <v>34780</v>
      </c>
      <c r="B2058" s="448" t="s">
        <v>8237</v>
      </c>
      <c r="C2058" s="449" t="s">
        <v>6186</v>
      </c>
      <c r="D2058" s="450" t="s">
        <v>12994</v>
      </c>
    </row>
    <row r="2059" spans="1:4">
      <c r="A2059" s="447">
        <v>40937</v>
      </c>
      <c r="B2059" s="448" t="s">
        <v>8238</v>
      </c>
      <c r="C2059" s="449" t="s">
        <v>6355</v>
      </c>
      <c r="D2059" s="450" t="s">
        <v>12995</v>
      </c>
    </row>
    <row r="2060" spans="1:4">
      <c r="A2060" s="447">
        <v>34782</v>
      </c>
      <c r="B2060" s="448" t="s">
        <v>8239</v>
      </c>
      <c r="C2060" s="449" t="s">
        <v>6186</v>
      </c>
      <c r="D2060" s="450" t="s">
        <v>12996</v>
      </c>
    </row>
    <row r="2061" spans="1:4">
      <c r="A2061" s="447">
        <v>40938</v>
      </c>
      <c r="B2061" s="448" t="s">
        <v>8240</v>
      </c>
      <c r="C2061" s="449" t="s">
        <v>6355</v>
      </c>
      <c r="D2061" s="450" t="s">
        <v>12997</v>
      </c>
    </row>
    <row r="2062" spans="1:4">
      <c r="A2062" s="447">
        <v>34783</v>
      </c>
      <c r="B2062" s="448" t="s">
        <v>8241</v>
      </c>
      <c r="C2062" s="449" t="s">
        <v>6186</v>
      </c>
      <c r="D2062" s="450" t="s">
        <v>12998</v>
      </c>
    </row>
    <row r="2063" spans="1:4">
      <c r="A2063" s="447">
        <v>40939</v>
      </c>
      <c r="B2063" s="448" t="s">
        <v>8242</v>
      </c>
      <c r="C2063" s="449" t="s">
        <v>6355</v>
      </c>
      <c r="D2063" s="450" t="s">
        <v>12999</v>
      </c>
    </row>
    <row r="2064" spans="1:4">
      <c r="A2064" s="447">
        <v>34785</v>
      </c>
      <c r="B2064" s="448" t="s">
        <v>8243</v>
      </c>
      <c r="C2064" s="449" t="s">
        <v>6186</v>
      </c>
      <c r="D2064" s="450" t="s">
        <v>13000</v>
      </c>
    </row>
    <row r="2065" spans="1:4">
      <c r="A2065" s="447">
        <v>40940</v>
      </c>
      <c r="B2065" s="448" t="s">
        <v>8244</v>
      </c>
      <c r="C2065" s="449" t="s">
        <v>6355</v>
      </c>
      <c r="D2065" s="450" t="s">
        <v>13001</v>
      </c>
    </row>
    <row r="2066" spans="1:4">
      <c r="A2066" s="447">
        <v>38403</v>
      </c>
      <c r="B2066" s="448" t="s">
        <v>8245</v>
      </c>
      <c r="C2066" s="449" t="s">
        <v>6187</v>
      </c>
      <c r="D2066" s="450" t="s">
        <v>13002</v>
      </c>
    </row>
    <row r="2067" spans="1:4" ht="45">
      <c r="A2067" s="447">
        <v>37774</v>
      </c>
      <c r="B2067" s="448" t="s">
        <v>8246</v>
      </c>
      <c r="C2067" s="449" t="s">
        <v>6187</v>
      </c>
      <c r="D2067" s="450" t="s">
        <v>13003</v>
      </c>
    </row>
    <row r="2068" spans="1:4" ht="45">
      <c r="A2068" s="447">
        <v>38630</v>
      </c>
      <c r="B2068" s="448" t="s">
        <v>8247</v>
      </c>
      <c r="C2068" s="449" t="s">
        <v>6187</v>
      </c>
      <c r="D2068" s="450" t="s">
        <v>13004</v>
      </c>
    </row>
    <row r="2069" spans="1:4" ht="60">
      <c r="A2069" s="447">
        <v>38629</v>
      </c>
      <c r="B2069" s="448" t="s">
        <v>8248</v>
      </c>
      <c r="C2069" s="449" t="s">
        <v>6187</v>
      </c>
      <c r="D2069" s="450" t="s">
        <v>13005</v>
      </c>
    </row>
    <row r="2070" spans="1:4">
      <c r="A2070" s="447">
        <v>38476</v>
      </c>
      <c r="B2070" s="448" t="s">
        <v>8249</v>
      </c>
      <c r="C2070" s="449" t="s">
        <v>6187</v>
      </c>
      <c r="D2070" s="450" t="s">
        <v>13006</v>
      </c>
    </row>
    <row r="2071" spans="1:4">
      <c r="A2071" s="447">
        <v>38477</v>
      </c>
      <c r="B2071" s="448" t="s">
        <v>8250</v>
      </c>
      <c r="C2071" s="449" t="s">
        <v>6187</v>
      </c>
      <c r="D2071" s="450" t="s">
        <v>13007</v>
      </c>
    </row>
    <row r="2072" spans="1:4">
      <c r="A2072" s="447">
        <v>2720</v>
      </c>
      <c r="B2072" s="448" t="s">
        <v>15271</v>
      </c>
      <c r="C2072" s="449" t="s">
        <v>6186</v>
      </c>
      <c r="D2072" s="450" t="s">
        <v>11268</v>
      </c>
    </row>
    <row r="2073" spans="1:4" ht="30">
      <c r="A2073" s="447">
        <v>40635</v>
      </c>
      <c r="B2073" s="448" t="s">
        <v>8251</v>
      </c>
      <c r="C2073" s="449" t="s">
        <v>6187</v>
      </c>
      <c r="D2073" s="450" t="s">
        <v>13008</v>
      </c>
    </row>
    <row r="2074" spans="1:4" ht="30">
      <c r="A2074" s="447">
        <v>36483</v>
      </c>
      <c r="B2074" s="448" t="s">
        <v>8252</v>
      </c>
      <c r="C2074" s="449" t="s">
        <v>6187</v>
      </c>
      <c r="D2074" s="450" t="s">
        <v>13009</v>
      </c>
    </row>
    <row r="2075" spans="1:4" ht="30">
      <c r="A2075" s="447">
        <v>14525</v>
      </c>
      <c r="B2075" s="448" t="s">
        <v>8253</v>
      </c>
      <c r="C2075" s="449" t="s">
        <v>6187</v>
      </c>
      <c r="D2075" s="450" t="s">
        <v>13010</v>
      </c>
    </row>
    <row r="2076" spans="1:4" ht="30">
      <c r="A2076" s="447">
        <v>2719</v>
      </c>
      <c r="B2076" s="448" t="s">
        <v>15272</v>
      </c>
      <c r="C2076" s="449" t="s">
        <v>6186</v>
      </c>
      <c r="D2076" s="450" t="s">
        <v>11269</v>
      </c>
    </row>
    <row r="2077" spans="1:4" ht="30">
      <c r="A2077" s="447">
        <v>36482</v>
      </c>
      <c r="B2077" s="448" t="s">
        <v>8254</v>
      </c>
      <c r="C2077" s="449" t="s">
        <v>6187</v>
      </c>
      <c r="D2077" s="450" t="s">
        <v>13011</v>
      </c>
    </row>
    <row r="2078" spans="1:4" ht="30">
      <c r="A2078" s="447">
        <v>36408</v>
      </c>
      <c r="B2078" s="448" t="s">
        <v>8255</v>
      </c>
      <c r="C2078" s="449" t="s">
        <v>6187</v>
      </c>
      <c r="D2078" s="450" t="s">
        <v>13012</v>
      </c>
    </row>
    <row r="2079" spans="1:4" ht="30">
      <c r="A2079" s="447">
        <v>2723</v>
      </c>
      <c r="B2079" s="448" t="s">
        <v>8256</v>
      </c>
      <c r="C2079" s="449" t="s">
        <v>6187</v>
      </c>
      <c r="D2079" s="450" t="s">
        <v>13013</v>
      </c>
    </row>
    <row r="2080" spans="1:4" ht="30">
      <c r="A2080" s="447">
        <v>36481</v>
      </c>
      <c r="B2080" s="448" t="s">
        <v>8257</v>
      </c>
      <c r="C2080" s="449" t="s">
        <v>6187</v>
      </c>
      <c r="D2080" s="450" t="s">
        <v>13014</v>
      </c>
    </row>
    <row r="2081" spans="1:4" ht="30">
      <c r="A2081" s="447">
        <v>10685</v>
      </c>
      <c r="B2081" s="448" t="s">
        <v>8258</v>
      </c>
      <c r="C2081" s="449" t="s">
        <v>6187</v>
      </c>
      <c r="D2081" s="450" t="s">
        <v>13015</v>
      </c>
    </row>
    <row r="2082" spans="1:4" ht="45">
      <c r="A2082" s="447">
        <v>40636</v>
      </c>
      <c r="B2082" s="448" t="s">
        <v>8259</v>
      </c>
      <c r="C2082" s="449" t="s">
        <v>6187</v>
      </c>
      <c r="D2082" s="450" t="s">
        <v>13016</v>
      </c>
    </row>
    <row r="2083" spans="1:4">
      <c r="A2083" s="447">
        <v>4111</v>
      </c>
      <c r="B2083" s="448" t="s">
        <v>8260</v>
      </c>
      <c r="C2083" s="449" t="s">
        <v>6187</v>
      </c>
      <c r="D2083" s="450" t="s">
        <v>13017</v>
      </c>
    </row>
    <row r="2084" spans="1:4" ht="30">
      <c r="A2084" s="447">
        <v>26021</v>
      </c>
      <c r="B2084" s="448" t="s">
        <v>8261</v>
      </c>
      <c r="C2084" s="449" t="s">
        <v>6187</v>
      </c>
      <c r="D2084" s="450" t="s">
        <v>13018</v>
      </c>
    </row>
    <row r="2085" spans="1:4">
      <c r="A2085" s="447">
        <v>12</v>
      </c>
      <c r="B2085" s="448" t="s">
        <v>8262</v>
      </c>
      <c r="C2085" s="449" t="s">
        <v>6187</v>
      </c>
      <c r="D2085" s="450" t="s">
        <v>13019</v>
      </c>
    </row>
    <row r="2086" spans="1:4" ht="30">
      <c r="A2086" s="447">
        <v>37554</v>
      </c>
      <c r="B2086" s="448" t="s">
        <v>8263</v>
      </c>
      <c r="C2086" s="449" t="s">
        <v>6187</v>
      </c>
      <c r="D2086" s="450" t="s">
        <v>13020</v>
      </c>
    </row>
    <row r="2087" spans="1:4" ht="30">
      <c r="A2087" s="447">
        <v>37555</v>
      </c>
      <c r="B2087" s="448" t="s">
        <v>8264</v>
      </c>
      <c r="C2087" s="449" t="s">
        <v>6187</v>
      </c>
      <c r="D2087" s="450" t="s">
        <v>13021</v>
      </c>
    </row>
    <row r="2088" spans="1:4" ht="30">
      <c r="A2088" s="447">
        <v>10902</v>
      </c>
      <c r="B2088" s="448" t="s">
        <v>8265</v>
      </c>
      <c r="C2088" s="449" t="s">
        <v>6187</v>
      </c>
      <c r="D2088" s="450" t="s">
        <v>13022</v>
      </c>
    </row>
    <row r="2089" spans="1:4" ht="30">
      <c r="A2089" s="447">
        <v>20965</v>
      </c>
      <c r="B2089" s="448" t="s">
        <v>8266</v>
      </c>
      <c r="C2089" s="449" t="s">
        <v>6187</v>
      </c>
      <c r="D2089" s="450" t="s">
        <v>13023</v>
      </c>
    </row>
    <row r="2090" spans="1:4" ht="30">
      <c r="A2090" s="447">
        <v>20966</v>
      </c>
      <c r="B2090" s="448" t="s">
        <v>8267</v>
      </c>
      <c r="C2090" s="449" t="s">
        <v>6187</v>
      </c>
      <c r="D2090" s="450" t="s">
        <v>13024</v>
      </c>
    </row>
    <row r="2091" spans="1:4" ht="30">
      <c r="A2091" s="447">
        <v>10903</v>
      </c>
      <c r="B2091" s="448" t="s">
        <v>8268</v>
      </c>
      <c r="C2091" s="449" t="s">
        <v>6187</v>
      </c>
      <c r="D2091" s="450" t="s">
        <v>13025</v>
      </c>
    </row>
    <row r="2092" spans="1:4" ht="30">
      <c r="A2092" s="447">
        <v>20967</v>
      </c>
      <c r="B2092" s="448" t="s">
        <v>8269</v>
      </c>
      <c r="C2092" s="449" t="s">
        <v>6187</v>
      </c>
      <c r="D2092" s="450" t="s">
        <v>13025</v>
      </c>
    </row>
    <row r="2093" spans="1:4" ht="30">
      <c r="A2093" s="447">
        <v>20968</v>
      </c>
      <c r="B2093" s="448" t="s">
        <v>8270</v>
      </c>
      <c r="C2093" s="449" t="s">
        <v>6187</v>
      </c>
      <c r="D2093" s="450" t="s">
        <v>13026</v>
      </c>
    </row>
    <row r="2094" spans="1:4" ht="30">
      <c r="A2094" s="447">
        <v>11359</v>
      </c>
      <c r="B2094" s="448" t="s">
        <v>8271</v>
      </c>
      <c r="C2094" s="449" t="s">
        <v>6187</v>
      </c>
      <c r="D2094" s="450" t="s">
        <v>13027</v>
      </c>
    </row>
    <row r="2095" spans="1:4" ht="30">
      <c r="A2095" s="447">
        <v>39017</v>
      </c>
      <c r="B2095" s="448" t="s">
        <v>8272</v>
      </c>
      <c r="C2095" s="449" t="s">
        <v>6187</v>
      </c>
      <c r="D2095" s="450" t="s">
        <v>13028</v>
      </c>
    </row>
    <row r="2096" spans="1:4" ht="30">
      <c r="A2096" s="447">
        <v>39315</v>
      </c>
      <c r="B2096" s="448" t="s">
        <v>8273</v>
      </c>
      <c r="C2096" s="449" t="s">
        <v>6187</v>
      </c>
      <c r="D2096" s="450" t="s">
        <v>11824</v>
      </c>
    </row>
    <row r="2097" spans="1:4" ht="30">
      <c r="A2097" s="447">
        <v>39016</v>
      </c>
      <c r="B2097" s="448" t="s">
        <v>8274</v>
      </c>
      <c r="C2097" s="449" t="s">
        <v>6187</v>
      </c>
      <c r="D2097" s="450" t="s">
        <v>11824</v>
      </c>
    </row>
    <row r="2098" spans="1:4" ht="30">
      <c r="A2098" s="447">
        <v>40432</v>
      </c>
      <c r="B2098" s="448" t="s">
        <v>8275</v>
      </c>
      <c r="C2098" s="449" t="s">
        <v>6187</v>
      </c>
      <c r="D2098" s="450" t="s">
        <v>13029</v>
      </c>
    </row>
    <row r="2099" spans="1:4" ht="30">
      <c r="A2099" s="447">
        <v>39481</v>
      </c>
      <c r="B2099" s="448" t="s">
        <v>8276</v>
      </c>
      <c r="C2099" s="449" t="s">
        <v>6187</v>
      </c>
      <c r="D2099" s="450" t="s">
        <v>13030</v>
      </c>
    </row>
    <row r="2100" spans="1:4">
      <c r="A2100" s="447">
        <v>40433</v>
      </c>
      <c r="B2100" s="448" t="s">
        <v>8277</v>
      </c>
      <c r="C2100" s="449" t="s">
        <v>6187</v>
      </c>
      <c r="D2100" s="450" t="s">
        <v>13031</v>
      </c>
    </row>
    <row r="2101" spans="1:4" ht="30">
      <c r="A2101" s="447">
        <v>20219</v>
      </c>
      <c r="B2101" s="448" t="s">
        <v>8278</v>
      </c>
      <c r="C2101" s="449" t="s">
        <v>6187</v>
      </c>
      <c r="D2101" s="450" t="s">
        <v>13032</v>
      </c>
    </row>
    <row r="2102" spans="1:4" ht="30">
      <c r="A2102" s="447">
        <v>36484</v>
      </c>
      <c r="B2102" s="448" t="s">
        <v>8279</v>
      </c>
      <c r="C2102" s="449" t="s">
        <v>6187</v>
      </c>
      <c r="D2102" s="450" t="s">
        <v>13033</v>
      </c>
    </row>
    <row r="2103" spans="1:4">
      <c r="A2103" s="447">
        <v>38367</v>
      </c>
      <c r="B2103" s="448" t="s">
        <v>8280</v>
      </c>
      <c r="C2103" s="449" t="s">
        <v>6187</v>
      </c>
      <c r="D2103" s="450" t="s">
        <v>13034</v>
      </c>
    </row>
    <row r="2104" spans="1:4">
      <c r="A2104" s="447">
        <v>38368</v>
      </c>
      <c r="B2104" s="448" t="s">
        <v>8281</v>
      </c>
      <c r="C2104" s="449" t="s">
        <v>6187</v>
      </c>
      <c r="D2104" s="450" t="s">
        <v>13035</v>
      </c>
    </row>
    <row r="2105" spans="1:4">
      <c r="A2105" s="447">
        <v>38091</v>
      </c>
      <c r="B2105" s="448" t="s">
        <v>8282</v>
      </c>
      <c r="C2105" s="449" t="s">
        <v>6187</v>
      </c>
      <c r="D2105" s="450" t="s">
        <v>12181</v>
      </c>
    </row>
    <row r="2106" spans="1:4">
      <c r="A2106" s="447">
        <v>38095</v>
      </c>
      <c r="B2106" s="448" t="s">
        <v>8283</v>
      </c>
      <c r="C2106" s="449" t="s">
        <v>6187</v>
      </c>
      <c r="D2106" s="450" t="s">
        <v>12794</v>
      </c>
    </row>
    <row r="2107" spans="1:4">
      <c r="A2107" s="447">
        <v>38092</v>
      </c>
      <c r="B2107" s="448" t="s">
        <v>8284</v>
      </c>
      <c r="C2107" s="449" t="s">
        <v>6187</v>
      </c>
      <c r="D2107" s="450" t="s">
        <v>13036</v>
      </c>
    </row>
    <row r="2108" spans="1:4">
      <c r="A2108" s="447">
        <v>38093</v>
      </c>
      <c r="B2108" s="448" t="s">
        <v>8285</v>
      </c>
      <c r="C2108" s="449" t="s">
        <v>6187</v>
      </c>
      <c r="D2108" s="450" t="s">
        <v>13037</v>
      </c>
    </row>
    <row r="2109" spans="1:4">
      <c r="A2109" s="447">
        <v>38096</v>
      </c>
      <c r="B2109" s="448" t="s">
        <v>8286</v>
      </c>
      <c r="C2109" s="449" t="s">
        <v>6187</v>
      </c>
      <c r="D2109" s="450" t="s">
        <v>13038</v>
      </c>
    </row>
    <row r="2110" spans="1:4">
      <c r="A2110" s="447">
        <v>38094</v>
      </c>
      <c r="B2110" s="448" t="s">
        <v>8287</v>
      </c>
      <c r="C2110" s="449" t="s">
        <v>6187</v>
      </c>
      <c r="D2110" s="450" t="s">
        <v>11888</v>
      </c>
    </row>
    <row r="2111" spans="1:4">
      <c r="A2111" s="447">
        <v>38097</v>
      </c>
      <c r="B2111" s="448" t="s">
        <v>8288</v>
      </c>
      <c r="C2111" s="449" t="s">
        <v>6187</v>
      </c>
      <c r="D2111" s="450" t="s">
        <v>11343</v>
      </c>
    </row>
    <row r="2112" spans="1:4">
      <c r="A2112" s="447">
        <v>38098</v>
      </c>
      <c r="B2112" s="448" t="s">
        <v>8289</v>
      </c>
      <c r="C2112" s="449" t="s">
        <v>6187</v>
      </c>
      <c r="D2112" s="450" t="s">
        <v>11343</v>
      </c>
    </row>
    <row r="2113" spans="1:4">
      <c r="A2113" s="447">
        <v>11186</v>
      </c>
      <c r="B2113" s="448" t="s">
        <v>8290</v>
      </c>
      <c r="C2113" s="449" t="s">
        <v>6185</v>
      </c>
      <c r="D2113" s="450" t="s">
        <v>13039</v>
      </c>
    </row>
    <row r="2114" spans="1:4" ht="30">
      <c r="A2114" s="447">
        <v>11558</v>
      </c>
      <c r="B2114" s="448" t="s">
        <v>8291</v>
      </c>
      <c r="C2114" s="449" t="s">
        <v>6619</v>
      </c>
      <c r="D2114" s="450" t="s">
        <v>13040</v>
      </c>
    </row>
    <row r="2115" spans="1:4" ht="30">
      <c r="A2115" s="447">
        <v>11557</v>
      </c>
      <c r="B2115" s="448" t="s">
        <v>8292</v>
      </c>
      <c r="C2115" s="449" t="s">
        <v>6619</v>
      </c>
      <c r="D2115" s="450" t="s">
        <v>13041</v>
      </c>
    </row>
    <row r="2116" spans="1:4">
      <c r="A2116" s="447">
        <v>2759</v>
      </c>
      <c r="B2116" s="448" t="s">
        <v>8293</v>
      </c>
      <c r="C2116" s="449" t="s">
        <v>6187</v>
      </c>
      <c r="D2116" s="450" t="s">
        <v>13042</v>
      </c>
    </row>
    <row r="2117" spans="1:4">
      <c r="A2117" s="447">
        <v>38124</v>
      </c>
      <c r="B2117" s="448" t="s">
        <v>8294</v>
      </c>
      <c r="C2117" s="449" t="s">
        <v>6187</v>
      </c>
      <c r="D2117" s="450" t="s">
        <v>13043</v>
      </c>
    </row>
    <row r="2118" spans="1:4">
      <c r="A2118" s="447">
        <v>38380</v>
      </c>
      <c r="B2118" s="448" t="s">
        <v>8295</v>
      </c>
      <c r="C2118" s="449" t="s">
        <v>6187</v>
      </c>
      <c r="D2118" s="450" t="s">
        <v>13044</v>
      </c>
    </row>
    <row r="2119" spans="1:4" ht="30">
      <c r="A2119" s="447">
        <v>20059</v>
      </c>
      <c r="B2119" s="448" t="s">
        <v>8296</v>
      </c>
      <c r="C2119" s="449" t="s">
        <v>6187</v>
      </c>
      <c r="D2119" s="450" t="s">
        <v>13045</v>
      </c>
    </row>
    <row r="2120" spans="1:4" ht="45">
      <c r="A2120" s="447">
        <v>42429</v>
      </c>
      <c r="B2120" s="448" t="s">
        <v>8297</v>
      </c>
      <c r="C2120" s="449" t="s">
        <v>6187</v>
      </c>
      <c r="D2120" s="450" t="s">
        <v>13046</v>
      </c>
    </row>
    <row r="2121" spans="1:4" ht="45">
      <c r="A2121" s="447">
        <v>38538</v>
      </c>
      <c r="B2121" s="448" t="s">
        <v>8298</v>
      </c>
      <c r="C2121" s="449" t="s">
        <v>6188</v>
      </c>
      <c r="D2121" s="450" t="s">
        <v>13047</v>
      </c>
    </row>
    <row r="2122" spans="1:4" ht="30">
      <c r="A2122" s="447">
        <v>38539</v>
      </c>
      <c r="B2122" s="448" t="s">
        <v>8299</v>
      </c>
      <c r="C2122" s="449" t="s">
        <v>6188</v>
      </c>
      <c r="D2122" s="450" t="s">
        <v>13048</v>
      </c>
    </row>
    <row r="2123" spans="1:4" ht="30">
      <c r="A2123" s="447">
        <v>38540</v>
      </c>
      <c r="B2123" s="448" t="s">
        <v>8300</v>
      </c>
      <c r="C2123" s="449" t="s">
        <v>6188</v>
      </c>
      <c r="D2123" s="450" t="s">
        <v>13049</v>
      </c>
    </row>
    <row r="2124" spans="1:4">
      <c r="A2124" s="447">
        <v>38384</v>
      </c>
      <c r="B2124" s="448" t="s">
        <v>8301</v>
      </c>
      <c r="C2124" s="449" t="s">
        <v>6187</v>
      </c>
      <c r="D2124" s="450" t="s">
        <v>13050</v>
      </c>
    </row>
    <row r="2125" spans="1:4">
      <c r="A2125" s="447">
        <v>13</v>
      </c>
      <c r="B2125" s="448" t="s">
        <v>8302</v>
      </c>
      <c r="C2125" s="449" t="s">
        <v>6233</v>
      </c>
      <c r="D2125" s="450" t="s">
        <v>13051</v>
      </c>
    </row>
    <row r="2126" spans="1:4">
      <c r="A2126" s="447">
        <v>2762</v>
      </c>
      <c r="B2126" s="448" t="s">
        <v>8303</v>
      </c>
      <c r="C2126" s="449" t="s">
        <v>6188</v>
      </c>
      <c r="D2126" s="450" t="s">
        <v>11956</v>
      </c>
    </row>
    <row r="2127" spans="1:4" ht="30">
      <c r="A2127" s="447">
        <v>21142</v>
      </c>
      <c r="B2127" s="448" t="s">
        <v>8304</v>
      </c>
      <c r="C2127" s="449" t="s">
        <v>6187</v>
      </c>
      <c r="D2127" s="450" t="s">
        <v>12607</v>
      </c>
    </row>
    <row r="2128" spans="1:4">
      <c r="A2128" s="447">
        <v>12865</v>
      </c>
      <c r="B2128" s="448" t="s">
        <v>8305</v>
      </c>
      <c r="C2128" s="449" t="s">
        <v>6186</v>
      </c>
      <c r="D2128" s="450" t="s">
        <v>13052</v>
      </c>
    </row>
    <row r="2129" spans="1:4">
      <c r="A2129" s="447">
        <v>41074</v>
      </c>
      <c r="B2129" s="448" t="s">
        <v>8306</v>
      </c>
      <c r="C2129" s="449" t="s">
        <v>6355</v>
      </c>
      <c r="D2129" s="450" t="s">
        <v>13053</v>
      </c>
    </row>
    <row r="2130" spans="1:4">
      <c r="A2130" s="447">
        <v>4223</v>
      </c>
      <c r="B2130" s="448" t="s">
        <v>8307</v>
      </c>
      <c r="C2130" s="449" t="s">
        <v>6234</v>
      </c>
      <c r="D2130" s="450" t="s">
        <v>13054</v>
      </c>
    </row>
    <row r="2131" spans="1:4">
      <c r="A2131" s="447"/>
      <c r="B2131" s="448"/>
      <c r="C2131" s="449"/>
      <c r="D2131" s="450"/>
    </row>
    <row r="2132" spans="1:4">
      <c r="A2132" s="447"/>
      <c r="B2132" s="448"/>
      <c r="C2132" s="449"/>
      <c r="D2132" s="450"/>
    </row>
    <row r="2133" spans="1:4">
      <c r="A2133" s="447">
        <v>38475</v>
      </c>
      <c r="B2133" s="448" t="s">
        <v>8310</v>
      </c>
      <c r="C2133" s="449" t="s">
        <v>6187</v>
      </c>
      <c r="D2133" s="450" t="s">
        <v>13057</v>
      </c>
    </row>
    <row r="2134" spans="1:4">
      <c r="A2134" s="447">
        <v>38474</v>
      </c>
      <c r="B2134" s="448" t="s">
        <v>8311</v>
      </c>
      <c r="C2134" s="449" t="s">
        <v>6187</v>
      </c>
      <c r="D2134" s="450" t="s">
        <v>13058</v>
      </c>
    </row>
    <row r="2135" spans="1:4">
      <c r="A2135" s="447">
        <v>10886</v>
      </c>
      <c r="B2135" s="448" t="s">
        <v>8312</v>
      </c>
      <c r="C2135" s="449" t="s">
        <v>6187</v>
      </c>
      <c r="D2135" s="450" t="s">
        <v>13059</v>
      </c>
    </row>
    <row r="2136" spans="1:4">
      <c r="A2136" s="447">
        <v>10888</v>
      </c>
      <c r="B2136" s="448" t="s">
        <v>8313</v>
      </c>
      <c r="C2136" s="449" t="s">
        <v>6187</v>
      </c>
      <c r="D2136" s="450" t="s">
        <v>13060</v>
      </c>
    </row>
    <row r="2137" spans="1:4">
      <c r="A2137" s="447">
        <v>10889</v>
      </c>
      <c r="B2137" s="448" t="s">
        <v>8314</v>
      </c>
      <c r="C2137" s="449" t="s">
        <v>6187</v>
      </c>
      <c r="D2137" s="450" t="s">
        <v>13061</v>
      </c>
    </row>
    <row r="2138" spans="1:4" ht="30">
      <c r="A2138" s="447">
        <v>10890</v>
      </c>
      <c r="B2138" s="448" t="s">
        <v>8315</v>
      </c>
      <c r="C2138" s="449" t="s">
        <v>6187</v>
      </c>
      <c r="D2138" s="450" t="s">
        <v>13062</v>
      </c>
    </row>
    <row r="2139" spans="1:4">
      <c r="A2139" s="447">
        <v>10891</v>
      </c>
      <c r="B2139" s="448" t="s">
        <v>8316</v>
      </c>
      <c r="C2139" s="449" t="s">
        <v>6187</v>
      </c>
      <c r="D2139" s="450" t="s">
        <v>13063</v>
      </c>
    </row>
    <row r="2140" spans="1:4">
      <c r="A2140" s="447">
        <v>10892</v>
      </c>
      <c r="B2140" s="448" t="s">
        <v>8317</v>
      </c>
      <c r="C2140" s="449" t="s">
        <v>6187</v>
      </c>
      <c r="D2140" s="450" t="s">
        <v>13064</v>
      </c>
    </row>
    <row r="2141" spans="1:4">
      <c r="A2141" s="447">
        <v>20977</v>
      </c>
      <c r="B2141" s="448" t="s">
        <v>8318</v>
      </c>
      <c r="C2141" s="449" t="s">
        <v>6187</v>
      </c>
      <c r="D2141" s="450" t="s">
        <v>13065</v>
      </c>
    </row>
    <row r="2142" spans="1:4">
      <c r="A2142" s="447">
        <v>3073</v>
      </c>
      <c r="B2142" s="448" t="s">
        <v>8319</v>
      </c>
      <c r="C2142" s="449" t="s">
        <v>6187</v>
      </c>
      <c r="D2142" s="450" t="s">
        <v>13066</v>
      </c>
    </row>
    <row r="2143" spans="1:4">
      <c r="A2143" s="447">
        <v>3068</v>
      </c>
      <c r="B2143" s="448" t="s">
        <v>8320</v>
      </c>
      <c r="C2143" s="449" t="s">
        <v>6187</v>
      </c>
      <c r="D2143" s="450" t="s">
        <v>13067</v>
      </c>
    </row>
    <row r="2144" spans="1:4">
      <c r="A2144" s="447">
        <v>3074</v>
      </c>
      <c r="B2144" s="448" t="s">
        <v>8321</v>
      </c>
      <c r="C2144" s="449" t="s">
        <v>6187</v>
      </c>
      <c r="D2144" s="450" t="s">
        <v>13068</v>
      </c>
    </row>
    <row r="2145" spans="1:4">
      <c r="A2145" s="447">
        <v>3076</v>
      </c>
      <c r="B2145" s="448" t="s">
        <v>8322</v>
      </c>
      <c r="C2145" s="449" t="s">
        <v>6187</v>
      </c>
      <c r="D2145" s="450" t="s">
        <v>13069</v>
      </c>
    </row>
    <row r="2146" spans="1:4">
      <c r="A2146" s="447">
        <v>3072</v>
      </c>
      <c r="B2146" s="448" t="s">
        <v>8323</v>
      </c>
      <c r="C2146" s="449" t="s">
        <v>6187</v>
      </c>
      <c r="D2146" s="450" t="s">
        <v>13070</v>
      </c>
    </row>
    <row r="2147" spans="1:4">
      <c r="A2147" s="447">
        <v>3075</v>
      </c>
      <c r="B2147" s="448" t="s">
        <v>8324</v>
      </c>
      <c r="C2147" s="449" t="s">
        <v>6187</v>
      </c>
      <c r="D2147" s="450" t="s">
        <v>13071</v>
      </c>
    </row>
    <row r="2148" spans="1:4">
      <c r="A2148" s="447">
        <v>10780</v>
      </c>
      <c r="B2148" s="448" t="s">
        <v>8325</v>
      </c>
      <c r="C2148" s="449" t="s">
        <v>6187</v>
      </c>
      <c r="D2148" s="450" t="s">
        <v>12672</v>
      </c>
    </row>
    <row r="2149" spans="1:4">
      <c r="A2149" s="447">
        <v>10781</v>
      </c>
      <c r="B2149" s="448" t="s">
        <v>8326</v>
      </c>
      <c r="C2149" s="449" t="s">
        <v>6187</v>
      </c>
      <c r="D2149" s="450" t="s">
        <v>11491</v>
      </c>
    </row>
    <row r="2150" spans="1:4">
      <c r="A2150" s="447">
        <v>20106</v>
      </c>
      <c r="B2150" s="448" t="s">
        <v>8327</v>
      </c>
      <c r="C2150" s="449" t="s">
        <v>6187</v>
      </c>
      <c r="D2150" s="450" t="s">
        <v>13072</v>
      </c>
    </row>
    <row r="2151" spans="1:4">
      <c r="A2151" s="447">
        <v>20107</v>
      </c>
      <c r="B2151" s="448" t="s">
        <v>8328</v>
      </c>
      <c r="C2151" s="449" t="s">
        <v>6187</v>
      </c>
      <c r="D2151" s="450" t="s">
        <v>12979</v>
      </c>
    </row>
    <row r="2152" spans="1:4">
      <c r="A2152" s="447">
        <v>20108</v>
      </c>
      <c r="B2152" s="448" t="s">
        <v>8329</v>
      </c>
      <c r="C2152" s="449" t="s">
        <v>6187</v>
      </c>
      <c r="D2152" s="450" t="s">
        <v>13073</v>
      </c>
    </row>
    <row r="2153" spans="1:4">
      <c r="A2153" s="447">
        <v>20109</v>
      </c>
      <c r="B2153" s="448" t="s">
        <v>8330</v>
      </c>
      <c r="C2153" s="449" t="s">
        <v>6187</v>
      </c>
      <c r="D2153" s="450" t="s">
        <v>12672</v>
      </c>
    </row>
    <row r="2154" spans="1:4">
      <c r="A2154" s="447">
        <v>34795</v>
      </c>
      <c r="B2154" s="448" t="s">
        <v>8331</v>
      </c>
      <c r="C2154" s="449" t="s">
        <v>6185</v>
      </c>
      <c r="D2154" s="450" t="s">
        <v>13074</v>
      </c>
    </row>
    <row r="2155" spans="1:4">
      <c r="A2155" s="447">
        <v>34796</v>
      </c>
      <c r="B2155" s="448" t="s">
        <v>8332</v>
      </c>
      <c r="C2155" s="449" t="s">
        <v>6188</v>
      </c>
      <c r="D2155" s="450" t="s">
        <v>13075</v>
      </c>
    </row>
    <row r="2156" spans="1:4" ht="30">
      <c r="A2156" s="447">
        <v>11474</v>
      </c>
      <c r="B2156" s="448" t="s">
        <v>8333</v>
      </c>
      <c r="C2156" s="449" t="s">
        <v>6187</v>
      </c>
      <c r="D2156" s="450" t="s">
        <v>13076</v>
      </c>
    </row>
    <row r="2157" spans="1:4" ht="30">
      <c r="A2157" s="447">
        <v>11470</v>
      </c>
      <c r="B2157" s="448" t="s">
        <v>8334</v>
      </c>
      <c r="C2157" s="449" t="s">
        <v>6187</v>
      </c>
      <c r="D2157" s="450" t="s">
        <v>12806</v>
      </c>
    </row>
    <row r="2158" spans="1:4" ht="30">
      <c r="A2158" s="447">
        <v>11480</v>
      </c>
      <c r="B2158" s="448" t="s">
        <v>8335</v>
      </c>
      <c r="C2158" s="449" t="s">
        <v>7660</v>
      </c>
      <c r="D2158" s="450" t="s">
        <v>13077</v>
      </c>
    </row>
    <row r="2159" spans="1:4" ht="30">
      <c r="A2159" s="447">
        <v>38154</v>
      </c>
      <c r="B2159" s="448" t="s">
        <v>8336</v>
      </c>
      <c r="C2159" s="449" t="s">
        <v>7660</v>
      </c>
      <c r="D2159" s="450" t="s">
        <v>11463</v>
      </c>
    </row>
    <row r="2160" spans="1:4" ht="30">
      <c r="A2160" s="447">
        <v>11482</v>
      </c>
      <c r="B2160" s="448" t="s">
        <v>8337</v>
      </c>
      <c r="C2160" s="449" t="s">
        <v>7660</v>
      </c>
      <c r="D2160" s="450" t="s">
        <v>13078</v>
      </c>
    </row>
    <row r="2161" spans="1:4" ht="30">
      <c r="A2161" s="447">
        <v>3084</v>
      </c>
      <c r="B2161" s="448" t="s">
        <v>8338</v>
      </c>
      <c r="C2161" s="449" t="s">
        <v>7660</v>
      </c>
      <c r="D2161" s="450" t="s">
        <v>13079</v>
      </c>
    </row>
    <row r="2162" spans="1:4">
      <c r="A2162" s="447">
        <v>3103</v>
      </c>
      <c r="B2162" s="448" t="s">
        <v>8339</v>
      </c>
      <c r="C2162" s="449" t="s">
        <v>6187</v>
      </c>
      <c r="D2162" s="450" t="s">
        <v>11780</v>
      </c>
    </row>
    <row r="2163" spans="1:4" ht="30">
      <c r="A2163" s="447">
        <v>11481</v>
      </c>
      <c r="B2163" s="448" t="s">
        <v>8340</v>
      </c>
      <c r="C2163" s="449" t="s">
        <v>6187</v>
      </c>
      <c r="D2163" s="450" t="s">
        <v>13080</v>
      </c>
    </row>
    <row r="2164" spans="1:4" ht="45">
      <c r="A2164" s="447">
        <v>3097</v>
      </c>
      <c r="B2164" s="448" t="s">
        <v>8341</v>
      </c>
      <c r="C2164" s="449" t="s">
        <v>7660</v>
      </c>
      <c r="D2164" s="450" t="s">
        <v>13081</v>
      </c>
    </row>
    <row r="2165" spans="1:4" ht="45">
      <c r="A2165" s="447">
        <v>38153</v>
      </c>
      <c r="B2165" s="448" t="s">
        <v>8342</v>
      </c>
      <c r="C2165" s="449" t="s">
        <v>7660</v>
      </c>
      <c r="D2165" s="450" t="s">
        <v>13082</v>
      </c>
    </row>
    <row r="2166" spans="1:4" ht="45">
      <c r="A2166" s="447">
        <v>3099</v>
      </c>
      <c r="B2166" s="448" t="s">
        <v>8343</v>
      </c>
      <c r="C2166" s="449" t="s">
        <v>7660</v>
      </c>
      <c r="D2166" s="450" t="s">
        <v>13083</v>
      </c>
    </row>
    <row r="2167" spans="1:4" ht="45">
      <c r="A2167" s="447">
        <v>3080</v>
      </c>
      <c r="B2167" s="448" t="s">
        <v>8344</v>
      </c>
      <c r="C2167" s="449" t="s">
        <v>7660</v>
      </c>
      <c r="D2167" s="450" t="s">
        <v>13084</v>
      </c>
    </row>
    <row r="2168" spans="1:4" ht="45">
      <c r="A2168" s="447">
        <v>3081</v>
      </c>
      <c r="B2168" s="448" t="s">
        <v>8345</v>
      </c>
      <c r="C2168" s="449" t="s">
        <v>7660</v>
      </c>
      <c r="D2168" s="450" t="s">
        <v>13085</v>
      </c>
    </row>
    <row r="2169" spans="1:4" ht="45">
      <c r="A2169" s="447">
        <v>38151</v>
      </c>
      <c r="B2169" s="448" t="s">
        <v>8346</v>
      </c>
      <c r="C2169" s="449" t="s">
        <v>7660</v>
      </c>
      <c r="D2169" s="450" t="s">
        <v>13086</v>
      </c>
    </row>
    <row r="2170" spans="1:4" ht="30">
      <c r="A2170" s="447">
        <v>11479</v>
      </c>
      <c r="B2170" s="448" t="s">
        <v>8347</v>
      </c>
      <c r="C2170" s="449" t="s">
        <v>6187</v>
      </c>
      <c r="D2170" s="450" t="s">
        <v>13087</v>
      </c>
    </row>
    <row r="2171" spans="1:4" ht="45">
      <c r="A2171" s="447">
        <v>38152</v>
      </c>
      <c r="B2171" s="448" t="s">
        <v>8348</v>
      </c>
      <c r="C2171" s="449" t="s">
        <v>7660</v>
      </c>
      <c r="D2171" s="450" t="s">
        <v>13088</v>
      </c>
    </row>
    <row r="2172" spans="1:4" ht="30">
      <c r="A2172" s="447">
        <v>11478</v>
      </c>
      <c r="B2172" s="448" t="s">
        <v>8349</v>
      </c>
      <c r="C2172" s="449" t="s">
        <v>6187</v>
      </c>
      <c r="D2172" s="450" t="s">
        <v>13089</v>
      </c>
    </row>
    <row r="2173" spans="1:4" ht="45">
      <c r="A2173" s="447">
        <v>3090</v>
      </c>
      <c r="B2173" s="448" t="s">
        <v>8350</v>
      </c>
      <c r="C2173" s="449" t="s">
        <v>7660</v>
      </c>
      <c r="D2173" s="450" t="s">
        <v>13090</v>
      </c>
    </row>
    <row r="2174" spans="1:4" ht="45">
      <c r="A2174" s="447">
        <v>3093</v>
      </c>
      <c r="B2174" s="448" t="s">
        <v>8351</v>
      </c>
      <c r="C2174" s="449" t="s">
        <v>7660</v>
      </c>
      <c r="D2174" s="450" t="s">
        <v>13091</v>
      </c>
    </row>
    <row r="2175" spans="1:4" ht="30">
      <c r="A2175" s="447">
        <v>11476</v>
      </c>
      <c r="B2175" s="448" t="s">
        <v>8352</v>
      </c>
      <c r="C2175" s="449" t="s">
        <v>6187</v>
      </c>
      <c r="D2175" s="450" t="s">
        <v>13092</v>
      </c>
    </row>
    <row r="2176" spans="1:4" ht="30">
      <c r="A2176" s="447">
        <v>3082</v>
      </c>
      <c r="B2176" s="448" t="s">
        <v>8353</v>
      </c>
      <c r="C2176" s="449" t="s">
        <v>7660</v>
      </c>
      <c r="D2176" s="450" t="s">
        <v>13093</v>
      </c>
    </row>
    <row r="2177" spans="1:4" ht="45">
      <c r="A2177" s="447">
        <v>11484</v>
      </c>
      <c r="B2177" s="448" t="s">
        <v>8354</v>
      </c>
      <c r="C2177" s="449" t="s">
        <v>6187</v>
      </c>
      <c r="D2177" s="450" t="s">
        <v>11967</v>
      </c>
    </row>
    <row r="2178" spans="1:4" ht="30">
      <c r="A2178" s="447">
        <v>38155</v>
      </c>
      <c r="B2178" s="448" t="s">
        <v>8355</v>
      </c>
      <c r="C2178" s="449" t="s">
        <v>6187</v>
      </c>
      <c r="D2178" s="450" t="s">
        <v>13094</v>
      </c>
    </row>
    <row r="2179" spans="1:4" ht="30">
      <c r="A2179" s="447">
        <v>11468</v>
      </c>
      <c r="B2179" s="448" t="s">
        <v>8356</v>
      </c>
      <c r="C2179" s="449" t="s">
        <v>6187</v>
      </c>
      <c r="D2179" s="450" t="s">
        <v>13095</v>
      </c>
    </row>
    <row r="2180" spans="1:4" ht="30">
      <c r="A2180" s="447">
        <v>11469</v>
      </c>
      <c r="B2180" s="448" t="s">
        <v>8357</v>
      </c>
      <c r="C2180" s="449" t="s">
        <v>6187</v>
      </c>
      <c r="D2180" s="450" t="s">
        <v>13096</v>
      </c>
    </row>
    <row r="2181" spans="1:4" ht="30">
      <c r="A2181" s="447">
        <v>11477</v>
      </c>
      <c r="B2181" s="448" t="s">
        <v>8358</v>
      </c>
      <c r="C2181" s="449" t="s">
        <v>7660</v>
      </c>
      <c r="D2181" s="450" t="s">
        <v>13097</v>
      </c>
    </row>
    <row r="2182" spans="1:4" ht="45">
      <c r="A2182" s="447">
        <v>40311</v>
      </c>
      <c r="B2182" s="448" t="s">
        <v>8359</v>
      </c>
      <c r="C2182" s="449" t="s">
        <v>7660</v>
      </c>
      <c r="D2182" s="450" t="s">
        <v>13098</v>
      </c>
    </row>
    <row r="2183" spans="1:4" ht="30">
      <c r="A2183" s="447">
        <v>38165</v>
      </c>
      <c r="B2183" s="448" t="s">
        <v>8360</v>
      </c>
      <c r="C2183" s="449" t="s">
        <v>7660</v>
      </c>
      <c r="D2183" s="450" t="s">
        <v>11454</v>
      </c>
    </row>
    <row r="2184" spans="1:4" ht="30">
      <c r="A2184" s="447">
        <v>3096</v>
      </c>
      <c r="B2184" s="448" t="s">
        <v>8361</v>
      </c>
      <c r="C2184" s="449" t="s">
        <v>7660</v>
      </c>
      <c r="D2184" s="450" t="s">
        <v>13099</v>
      </c>
    </row>
    <row r="2185" spans="1:4" ht="30">
      <c r="A2185" s="447">
        <v>11456</v>
      </c>
      <c r="B2185" s="448" t="s">
        <v>8362</v>
      </c>
      <c r="C2185" s="449" t="s">
        <v>6187</v>
      </c>
      <c r="D2185" s="450" t="s">
        <v>13100</v>
      </c>
    </row>
    <row r="2186" spans="1:4" ht="30">
      <c r="A2186" s="447">
        <v>3119</v>
      </c>
      <c r="B2186" s="448" t="s">
        <v>8363</v>
      </c>
      <c r="C2186" s="449" t="s">
        <v>6187</v>
      </c>
      <c r="D2186" s="450" t="s">
        <v>11591</v>
      </c>
    </row>
    <row r="2187" spans="1:4" ht="30">
      <c r="A2187" s="447">
        <v>3122</v>
      </c>
      <c r="B2187" s="448" t="s">
        <v>8364</v>
      </c>
      <c r="C2187" s="449" t="s">
        <v>6187</v>
      </c>
      <c r="D2187" s="450" t="s">
        <v>11296</v>
      </c>
    </row>
    <row r="2188" spans="1:4" ht="30">
      <c r="A2188" s="447">
        <v>3121</v>
      </c>
      <c r="B2188" s="448" t="s">
        <v>8365</v>
      </c>
      <c r="C2188" s="449" t="s">
        <v>6187</v>
      </c>
      <c r="D2188" s="450" t="s">
        <v>13101</v>
      </c>
    </row>
    <row r="2189" spans="1:4" ht="30">
      <c r="A2189" s="447">
        <v>3120</v>
      </c>
      <c r="B2189" s="448" t="s">
        <v>8366</v>
      </c>
      <c r="C2189" s="449" t="s">
        <v>6187</v>
      </c>
      <c r="D2189" s="450" t="s">
        <v>13102</v>
      </c>
    </row>
    <row r="2190" spans="1:4" ht="30">
      <c r="A2190" s="447">
        <v>11455</v>
      </c>
      <c r="B2190" s="448" t="s">
        <v>8367</v>
      </c>
      <c r="C2190" s="449" t="s">
        <v>6187</v>
      </c>
      <c r="D2190" s="450" t="s">
        <v>11860</v>
      </c>
    </row>
    <row r="2191" spans="1:4" ht="30">
      <c r="A2191" s="447">
        <v>3111</v>
      </c>
      <c r="B2191" s="448" t="s">
        <v>8368</v>
      </c>
      <c r="C2191" s="449" t="s">
        <v>6187</v>
      </c>
      <c r="D2191" s="450" t="s">
        <v>13103</v>
      </c>
    </row>
    <row r="2192" spans="1:4" ht="30">
      <c r="A2192" s="447">
        <v>3108</v>
      </c>
      <c r="B2192" s="448" t="s">
        <v>8369</v>
      </c>
      <c r="C2192" s="449" t="s">
        <v>6187</v>
      </c>
      <c r="D2192" s="450" t="s">
        <v>12497</v>
      </c>
    </row>
    <row r="2193" spans="1:4" ht="30">
      <c r="A2193" s="447">
        <v>3105</v>
      </c>
      <c r="B2193" s="448" t="s">
        <v>8370</v>
      </c>
      <c r="C2193" s="449" t="s">
        <v>6187</v>
      </c>
      <c r="D2193" s="450" t="s">
        <v>13104</v>
      </c>
    </row>
    <row r="2194" spans="1:4" ht="30">
      <c r="A2194" s="447">
        <v>38178</v>
      </c>
      <c r="B2194" s="448" t="s">
        <v>8371</v>
      </c>
      <c r="C2194" s="449" t="s">
        <v>6187</v>
      </c>
      <c r="D2194" s="450" t="s">
        <v>13105</v>
      </c>
    </row>
    <row r="2195" spans="1:4" ht="30">
      <c r="A2195" s="447">
        <v>11458</v>
      </c>
      <c r="B2195" s="448" t="s">
        <v>8372</v>
      </c>
      <c r="C2195" s="449" t="s">
        <v>6187</v>
      </c>
      <c r="D2195" s="450" t="s">
        <v>13106</v>
      </c>
    </row>
    <row r="2196" spans="1:4" ht="30">
      <c r="A2196" s="447">
        <v>42481</v>
      </c>
      <c r="B2196" s="448" t="s">
        <v>8373</v>
      </c>
      <c r="C2196" s="449" t="s">
        <v>6185</v>
      </c>
      <c r="D2196" s="450" t="s">
        <v>13107</v>
      </c>
    </row>
    <row r="2197" spans="1:4" ht="30">
      <c r="A2197" s="447">
        <v>11461</v>
      </c>
      <c r="B2197" s="448" t="s">
        <v>8374</v>
      </c>
      <c r="C2197" s="449" t="s">
        <v>6187</v>
      </c>
      <c r="D2197" s="450" t="s">
        <v>11603</v>
      </c>
    </row>
    <row r="2198" spans="1:4" ht="30">
      <c r="A2198" s="447">
        <v>3106</v>
      </c>
      <c r="B2198" s="448" t="s">
        <v>8375</v>
      </c>
      <c r="C2198" s="449" t="s">
        <v>6187</v>
      </c>
      <c r="D2198" s="450" t="s">
        <v>13108</v>
      </c>
    </row>
    <row r="2199" spans="1:4" ht="30">
      <c r="A2199" s="447">
        <v>3107</v>
      </c>
      <c r="B2199" s="448" t="s">
        <v>8376</v>
      </c>
      <c r="C2199" s="449" t="s">
        <v>6187</v>
      </c>
      <c r="D2199" s="450" t="s">
        <v>13109</v>
      </c>
    </row>
    <row r="2200" spans="1:4">
      <c r="A2200" s="447">
        <v>25951</v>
      </c>
      <c r="B2200" s="448" t="s">
        <v>8377</v>
      </c>
      <c r="C2200" s="449" t="s">
        <v>6233</v>
      </c>
      <c r="D2200" s="450" t="s">
        <v>13110</v>
      </c>
    </row>
    <row r="2201" spans="1:4">
      <c r="A2201" s="447">
        <v>3123</v>
      </c>
      <c r="B2201" s="448" t="s">
        <v>8378</v>
      </c>
      <c r="C2201" s="449" t="s">
        <v>6233</v>
      </c>
      <c r="D2201" s="450" t="s">
        <v>11849</v>
      </c>
    </row>
    <row r="2202" spans="1:4">
      <c r="A2202" s="447">
        <v>38125</v>
      </c>
      <c r="B2202" s="448" t="s">
        <v>8379</v>
      </c>
      <c r="C2202" s="449" t="s">
        <v>6233</v>
      </c>
      <c r="D2202" s="450" t="s">
        <v>12945</v>
      </c>
    </row>
    <row r="2203" spans="1:4" ht="30">
      <c r="A2203" s="447">
        <v>39014</v>
      </c>
      <c r="B2203" s="448" t="s">
        <v>8380</v>
      </c>
      <c r="C2203" s="449" t="s">
        <v>6233</v>
      </c>
      <c r="D2203" s="450" t="s">
        <v>13111</v>
      </c>
    </row>
    <row r="2204" spans="1:4" ht="30">
      <c r="A2204" s="447">
        <v>11894</v>
      </c>
      <c r="B2204" s="448" t="s">
        <v>8381</v>
      </c>
      <c r="C2204" s="449" t="s">
        <v>6187</v>
      </c>
      <c r="D2204" s="450" t="s">
        <v>13112</v>
      </c>
    </row>
    <row r="2205" spans="1:4" ht="30">
      <c r="A2205" s="447">
        <v>39365</v>
      </c>
      <c r="B2205" s="448" t="s">
        <v>8382</v>
      </c>
      <c r="C2205" s="449" t="s">
        <v>6187</v>
      </c>
      <c r="D2205" s="450" t="s">
        <v>13113</v>
      </c>
    </row>
    <row r="2206" spans="1:4" ht="30">
      <c r="A2206" s="447">
        <v>39366</v>
      </c>
      <c r="B2206" s="448" t="s">
        <v>8383</v>
      </c>
      <c r="C2206" s="449" t="s">
        <v>6187</v>
      </c>
      <c r="D2206" s="450" t="s">
        <v>13114</v>
      </c>
    </row>
    <row r="2207" spans="1:4" ht="30">
      <c r="A2207" s="447">
        <v>39367</v>
      </c>
      <c r="B2207" s="448" t="s">
        <v>8384</v>
      </c>
      <c r="C2207" s="449" t="s">
        <v>6187</v>
      </c>
      <c r="D2207" s="450" t="s">
        <v>13115</v>
      </c>
    </row>
    <row r="2208" spans="1:4">
      <c r="A2208" s="447">
        <v>37394</v>
      </c>
      <c r="B2208" s="448" t="s">
        <v>8385</v>
      </c>
      <c r="C2208" s="449" t="s">
        <v>8386</v>
      </c>
      <c r="D2208" s="450" t="s">
        <v>13116</v>
      </c>
    </row>
    <row r="2209" spans="1:4">
      <c r="A2209" s="447">
        <v>14146</v>
      </c>
      <c r="B2209" s="448" t="s">
        <v>8387</v>
      </c>
      <c r="C2209" s="449" t="s">
        <v>8386</v>
      </c>
      <c r="D2209" s="450" t="s">
        <v>13117</v>
      </c>
    </row>
    <row r="2210" spans="1:4">
      <c r="A2210" s="447">
        <v>38134</v>
      </c>
      <c r="B2210" s="448" t="s">
        <v>8388</v>
      </c>
      <c r="C2210" s="449" t="s">
        <v>6233</v>
      </c>
      <c r="D2210" s="450" t="s">
        <v>13118</v>
      </c>
    </row>
    <row r="2211" spans="1:4">
      <c r="A2211" s="447">
        <v>38132</v>
      </c>
      <c r="B2211" s="448" t="s">
        <v>8389</v>
      </c>
      <c r="C2211" s="449" t="s">
        <v>6233</v>
      </c>
      <c r="D2211" s="450" t="s">
        <v>13119</v>
      </c>
    </row>
    <row r="2212" spans="1:4">
      <c r="A2212" s="447">
        <v>38133</v>
      </c>
      <c r="B2212" s="448" t="s">
        <v>8390</v>
      </c>
      <c r="C2212" s="449" t="s">
        <v>6233</v>
      </c>
      <c r="D2212" s="450" t="s">
        <v>13120</v>
      </c>
    </row>
    <row r="2213" spans="1:4" ht="30">
      <c r="A2213" s="447">
        <v>938</v>
      </c>
      <c r="B2213" s="448" t="s">
        <v>8391</v>
      </c>
      <c r="C2213" s="449" t="s">
        <v>6188</v>
      </c>
      <c r="D2213" s="450" t="s">
        <v>11286</v>
      </c>
    </row>
    <row r="2214" spans="1:4" ht="30">
      <c r="A2214" s="447">
        <v>937</v>
      </c>
      <c r="B2214" s="448" t="s">
        <v>8392</v>
      </c>
      <c r="C2214" s="449" t="s">
        <v>6188</v>
      </c>
      <c r="D2214" s="450" t="s">
        <v>11490</v>
      </c>
    </row>
    <row r="2215" spans="1:4" ht="30">
      <c r="A2215" s="447">
        <v>939</v>
      </c>
      <c r="B2215" s="448" t="s">
        <v>8393</v>
      </c>
      <c r="C2215" s="449" t="s">
        <v>6188</v>
      </c>
      <c r="D2215" s="450" t="s">
        <v>13121</v>
      </c>
    </row>
    <row r="2216" spans="1:4" ht="30">
      <c r="A2216" s="447">
        <v>944</v>
      </c>
      <c r="B2216" s="448" t="s">
        <v>8394</v>
      </c>
      <c r="C2216" s="449" t="s">
        <v>6188</v>
      </c>
      <c r="D2216" s="450" t="s">
        <v>11589</v>
      </c>
    </row>
    <row r="2217" spans="1:4" ht="30">
      <c r="A2217" s="447">
        <v>940</v>
      </c>
      <c r="B2217" s="448" t="s">
        <v>8395</v>
      </c>
      <c r="C2217" s="449" t="s">
        <v>6188</v>
      </c>
      <c r="D2217" s="450" t="s">
        <v>13122</v>
      </c>
    </row>
    <row r="2218" spans="1:4" ht="30">
      <c r="A2218" s="447">
        <v>936</v>
      </c>
      <c r="B2218" s="448" t="s">
        <v>8396</v>
      </c>
      <c r="C2218" s="449" t="s">
        <v>6188</v>
      </c>
      <c r="D2218" s="450" t="s">
        <v>11299</v>
      </c>
    </row>
    <row r="2219" spans="1:4" ht="30">
      <c r="A2219" s="447">
        <v>935</v>
      </c>
      <c r="B2219" s="448" t="s">
        <v>8397</v>
      </c>
      <c r="C2219" s="449" t="s">
        <v>6188</v>
      </c>
      <c r="D2219" s="450" t="s">
        <v>11627</v>
      </c>
    </row>
    <row r="2220" spans="1:4">
      <c r="A2220" s="447">
        <v>406</v>
      </c>
      <c r="B2220" s="448" t="s">
        <v>8398</v>
      </c>
      <c r="C2220" s="449" t="s">
        <v>6187</v>
      </c>
      <c r="D2220" s="450" t="s">
        <v>13123</v>
      </c>
    </row>
    <row r="2221" spans="1:4">
      <c r="A2221" s="447">
        <v>42529</v>
      </c>
      <c r="B2221" s="448" t="s">
        <v>8399</v>
      </c>
      <c r="C2221" s="449" t="s">
        <v>6188</v>
      </c>
      <c r="D2221" s="450" t="s">
        <v>11886</v>
      </c>
    </row>
    <row r="2222" spans="1:4" ht="30">
      <c r="A2222" s="447">
        <v>39634</v>
      </c>
      <c r="B2222" s="448" t="s">
        <v>8400</v>
      </c>
      <c r="C2222" s="449" t="s">
        <v>6188</v>
      </c>
      <c r="D2222" s="450" t="s">
        <v>13124</v>
      </c>
    </row>
    <row r="2223" spans="1:4">
      <c r="A2223" s="447">
        <v>39701</v>
      </c>
      <c r="B2223" s="448" t="s">
        <v>8401</v>
      </c>
      <c r="C2223" s="449" t="s">
        <v>6187</v>
      </c>
      <c r="D2223" s="450" t="s">
        <v>13125</v>
      </c>
    </row>
    <row r="2224" spans="1:4">
      <c r="A2224" s="447">
        <v>12815</v>
      </c>
      <c r="B2224" s="448" t="s">
        <v>8402</v>
      </c>
      <c r="C2224" s="449" t="s">
        <v>6187</v>
      </c>
      <c r="D2224" s="450" t="s">
        <v>12475</v>
      </c>
    </row>
    <row r="2225" spans="1:4">
      <c r="A2225" s="447">
        <v>407</v>
      </c>
      <c r="B2225" s="448" t="s">
        <v>8403</v>
      </c>
      <c r="C2225" s="449" t="s">
        <v>6233</v>
      </c>
      <c r="D2225" s="450" t="s">
        <v>13126</v>
      </c>
    </row>
    <row r="2226" spans="1:4" ht="30">
      <c r="A2226" s="447">
        <v>39431</v>
      </c>
      <c r="B2226" s="448" t="s">
        <v>8404</v>
      </c>
      <c r="C2226" s="449" t="s">
        <v>6188</v>
      </c>
      <c r="D2226" s="450" t="s">
        <v>13127</v>
      </c>
    </row>
    <row r="2227" spans="1:4" ht="30">
      <c r="A2227" s="447">
        <v>39432</v>
      </c>
      <c r="B2227" s="448" t="s">
        <v>8405</v>
      </c>
      <c r="C2227" s="449" t="s">
        <v>6188</v>
      </c>
      <c r="D2227" s="450" t="s">
        <v>11983</v>
      </c>
    </row>
    <row r="2228" spans="1:4">
      <c r="A2228" s="447">
        <v>20111</v>
      </c>
      <c r="B2228" s="448" t="s">
        <v>8406</v>
      </c>
      <c r="C2228" s="449" t="s">
        <v>6187</v>
      </c>
      <c r="D2228" s="450" t="s">
        <v>13128</v>
      </c>
    </row>
    <row r="2229" spans="1:4">
      <c r="A2229" s="447">
        <v>21127</v>
      </c>
      <c r="B2229" s="448" t="s">
        <v>8407</v>
      </c>
      <c r="C2229" s="449" t="s">
        <v>6187</v>
      </c>
      <c r="D2229" s="450" t="s">
        <v>12008</v>
      </c>
    </row>
    <row r="2230" spans="1:4">
      <c r="A2230" s="447">
        <v>404</v>
      </c>
      <c r="B2230" s="448" t="s">
        <v>8408</v>
      </c>
      <c r="C2230" s="449" t="s">
        <v>6188</v>
      </c>
      <c r="D2230" s="450" t="s">
        <v>11450</v>
      </c>
    </row>
    <row r="2231" spans="1:4">
      <c r="A2231" s="447">
        <v>14151</v>
      </c>
      <c r="B2231" s="448" t="s">
        <v>8409</v>
      </c>
      <c r="C2231" s="449" t="s">
        <v>6187</v>
      </c>
      <c r="D2231" s="450" t="s">
        <v>13129</v>
      </c>
    </row>
    <row r="2232" spans="1:4">
      <c r="A2232" s="447">
        <v>14153</v>
      </c>
      <c r="B2232" s="448" t="s">
        <v>8410</v>
      </c>
      <c r="C2232" s="449" t="s">
        <v>6187</v>
      </c>
      <c r="D2232" s="450" t="s">
        <v>13130</v>
      </c>
    </row>
    <row r="2233" spans="1:4">
      <c r="A2233" s="447">
        <v>14152</v>
      </c>
      <c r="B2233" s="448" t="s">
        <v>8411</v>
      </c>
      <c r="C2233" s="449" t="s">
        <v>6187</v>
      </c>
      <c r="D2233" s="450" t="s">
        <v>12024</v>
      </c>
    </row>
    <row r="2234" spans="1:4">
      <c r="A2234" s="447">
        <v>14154</v>
      </c>
      <c r="B2234" s="448" t="s">
        <v>8412</v>
      </c>
      <c r="C2234" s="449" t="s">
        <v>6187</v>
      </c>
      <c r="D2234" s="450" t="s">
        <v>13131</v>
      </c>
    </row>
    <row r="2235" spans="1:4" ht="30">
      <c r="A2235" s="447">
        <v>42015</v>
      </c>
      <c r="B2235" s="448" t="s">
        <v>8413</v>
      </c>
      <c r="C2235" s="449" t="s">
        <v>6188</v>
      </c>
      <c r="D2235" s="450" t="s">
        <v>13132</v>
      </c>
    </row>
    <row r="2236" spans="1:4">
      <c r="A2236" s="447">
        <v>3146</v>
      </c>
      <c r="B2236" s="448" t="s">
        <v>8414</v>
      </c>
      <c r="C2236" s="449" t="s">
        <v>6187</v>
      </c>
      <c r="D2236" s="450" t="s">
        <v>12106</v>
      </c>
    </row>
    <row r="2237" spans="1:4">
      <c r="A2237" s="447">
        <v>3143</v>
      </c>
      <c r="B2237" s="448" t="s">
        <v>8415</v>
      </c>
      <c r="C2237" s="449" t="s">
        <v>6187</v>
      </c>
      <c r="D2237" s="450" t="s">
        <v>13133</v>
      </c>
    </row>
    <row r="2238" spans="1:4">
      <c r="A2238" s="447">
        <v>3148</v>
      </c>
      <c r="B2238" s="448" t="s">
        <v>8416</v>
      </c>
      <c r="C2238" s="449" t="s">
        <v>6187</v>
      </c>
      <c r="D2238" s="450" t="s">
        <v>13134</v>
      </c>
    </row>
    <row r="2239" spans="1:4" ht="30">
      <c r="A2239" s="447">
        <v>4310</v>
      </c>
      <c r="B2239" s="448" t="s">
        <v>8417</v>
      </c>
      <c r="C2239" s="449" t="s">
        <v>6187</v>
      </c>
      <c r="D2239" s="450" t="s">
        <v>11588</v>
      </c>
    </row>
    <row r="2240" spans="1:4">
      <c r="A2240" s="447">
        <v>4311</v>
      </c>
      <c r="B2240" s="448" t="s">
        <v>8418</v>
      </c>
      <c r="C2240" s="449" t="s">
        <v>6187</v>
      </c>
      <c r="D2240" s="450" t="s">
        <v>12078</v>
      </c>
    </row>
    <row r="2241" spans="1:4">
      <c r="A2241" s="447">
        <v>4312</v>
      </c>
      <c r="B2241" s="448" t="s">
        <v>8419</v>
      </c>
      <c r="C2241" s="449" t="s">
        <v>6187</v>
      </c>
      <c r="D2241" s="450" t="s">
        <v>11289</v>
      </c>
    </row>
    <row r="2242" spans="1:4">
      <c r="A2242" s="447">
        <v>11162</v>
      </c>
      <c r="B2242" s="448" t="s">
        <v>8420</v>
      </c>
      <c r="C2242" s="449" t="s">
        <v>6187</v>
      </c>
      <c r="D2242" s="450" t="s">
        <v>11567</v>
      </c>
    </row>
    <row r="2243" spans="1:4">
      <c r="A2243" s="447">
        <v>13261</v>
      </c>
      <c r="B2243" s="448" t="s">
        <v>8421</v>
      </c>
      <c r="C2243" s="449" t="s">
        <v>6187</v>
      </c>
      <c r="D2243" s="450" t="s">
        <v>11761</v>
      </c>
    </row>
    <row r="2244" spans="1:4">
      <c r="A2244" s="447">
        <v>3255</v>
      </c>
      <c r="B2244" s="448" t="s">
        <v>8422</v>
      </c>
      <c r="C2244" s="449" t="s">
        <v>6187</v>
      </c>
      <c r="D2244" s="450" t="s">
        <v>11891</v>
      </c>
    </row>
    <row r="2245" spans="1:4">
      <c r="A2245" s="447">
        <v>3254</v>
      </c>
      <c r="B2245" s="448" t="s">
        <v>8423</v>
      </c>
      <c r="C2245" s="449" t="s">
        <v>6187</v>
      </c>
      <c r="D2245" s="450" t="s">
        <v>12482</v>
      </c>
    </row>
    <row r="2246" spans="1:4">
      <c r="A2246" s="447">
        <v>3259</v>
      </c>
      <c r="B2246" s="448" t="s">
        <v>8424</v>
      </c>
      <c r="C2246" s="449" t="s">
        <v>6187</v>
      </c>
      <c r="D2246" s="450" t="s">
        <v>12755</v>
      </c>
    </row>
    <row r="2247" spans="1:4">
      <c r="A2247" s="447">
        <v>3258</v>
      </c>
      <c r="B2247" s="448" t="s">
        <v>8425</v>
      </c>
      <c r="C2247" s="449" t="s">
        <v>6187</v>
      </c>
      <c r="D2247" s="450" t="s">
        <v>13135</v>
      </c>
    </row>
    <row r="2248" spans="1:4">
      <c r="A2248" s="447">
        <v>3256</v>
      </c>
      <c r="B2248" s="448" t="s">
        <v>8427</v>
      </c>
      <c r="C2248" s="449" t="s">
        <v>6187</v>
      </c>
      <c r="D2248" s="450" t="s">
        <v>11486</v>
      </c>
    </row>
    <row r="2249" spans="1:4">
      <c r="A2249" s="447">
        <v>3251</v>
      </c>
      <c r="B2249" s="448" t="s">
        <v>8426</v>
      </c>
      <c r="C2249" s="449" t="s">
        <v>6187</v>
      </c>
      <c r="D2249" s="450" t="s">
        <v>11857</v>
      </c>
    </row>
    <row r="2250" spans="1:4">
      <c r="A2250" s="447">
        <v>3261</v>
      </c>
      <c r="B2250" s="448" t="s">
        <v>8428</v>
      </c>
      <c r="C2250" s="449" t="s">
        <v>6187</v>
      </c>
      <c r="D2250" s="450" t="s">
        <v>13136</v>
      </c>
    </row>
    <row r="2251" spans="1:4">
      <c r="A2251" s="447">
        <v>3260</v>
      </c>
      <c r="B2251" s="448" t="s">
        <v>8429</v>
      </c>
      <c r="C2251" s="449" t="s">
        <v>6187</v>
      </c>
      <c r="D2251" s="450" t="s">
        <v>13137</v>
      </c>
    </row>
    <row r="2252" spans="1:4">
      <c r="A2252" s="447">
        <v>3272</v>
      </c>
      <c r="B2252" s="448" t="s">
        <v>8430</v>
      </c>
      <c r="C2252" s="449" t="s">
        <v>6187</v>
      </c>
      <c r="D2252" s="450" t="s">
        <v>13138</v>
      </c>
    </row>
    <row r="2253" spans="1:4">
      <c r="A2253" s="447">
        <v>3265</v>
      </c>
      <c r="B2253" s="448" t="s">
        <v>8431</v>
      </c>
      <c r="C2253" s="449" t="s">
        <v>6187</v>
      </c>
      <c r="D2253" s="450" t="s">
        <v>13139</v>
      </c>
    </row>
    <row r="2254" spans="1:4">
      <c r="A2254" s="447">
        <v>3264</v>
      </c>
      <c r="B2254" s="448" t="s">
        <v>8433</v>
      </c>
      <c r="C2254" s="449" t="s">
        <v>6187</v>
      </c>
      <c r="D2254" s="450" t="s">
        <v>13141</v>
      </c>
    </row>
    <row r="2255" spans="1:4">
      <c r="A2255" s="447">
        <v>3262</v>
      </c>
      <c r="B2255" s="448" t="s">
        <v>8432</v>
      </c>
      <c r="C2255" s="449" t="s">
        <v>6187</v>
      </c>
      <c r="D2255" s="450" t="s">
        <v>13140</v>
      </c>
    </row>
    <row r="2256" spans="1:4">
      <c r="A2256" s="447">
        <v>3267</v>
      </c>
      <c r="B2256" s="448" t="s">
        <v>8434</v>
      </c>
      <c r="C2256" s="449" t="s">
        <v>6187</v>
      </c>
      <c r="D2256" s="450" t="s">
        <v>13142</v>
      </c>
    </row>
    <row r="2257" spans="1:4">
      <c r="A2257" s="447">
        <v>3266</v>
      </c>
      <c r="B2257" s="448" t="s">
        <v>8435</v>
      </c>
      <c r="C2257" s="449" t="s">
        <v>6187</v>
      </c>
      <c r="D2257" s="450" t="s">
        <v>13143</v>
      </c>
    </row>
    <row r="2258" spans="1:4">
      <c r="A2258" s="447">
        <v>3268</v>
      </c>
      <c r="B2258" s="448" t="s">
        <v>8437</v>
      </c>
      <c r="C2258" s="449" t="s">
        <v>6187</v>
      </c>
      <c r="D2258" s="450" t="s">
        <v>13145</v>
      </c>
    </row>
    <row r="2259" spans="1:4">
      <c r="A2259" s="447">
        <v>3263</v>
      </c>
      <c r="B2259" s="448" t="s">
        <v>8436</v>
      </c>
      <c r="C2259" s="449" t="s">
        <v>6187</v>
      </c>
      <c r="D2259" s="450" t="s">
        <v>13144</v>
      </c>
    </row>
    <row r="2260" spans="1:4">
      <c r="A2260" s="447">
        <v>3271</v>
      </c>
      <c r="B2260" s="448" t="s">
        <v>8438</v>
      </c>
      <c r="C2260" s="449" t="s">
        <v>6187</v>
      </c>
      <c r="D2260" s="450" t="s">
        <v>13146</v>
      </c>
    </row>
    <row r="2261" spans="1:4">
      <c r="A2261" s="447">
        <v>3270</v>
      </c>
      <c r="B2261" s="448" t="s">
        <v>8439</v>
      </c>
      <c r="C2261" s="449" t="s">
        <v>6187</v>
      </c>
      <c r="D2261" s="450" t="s">
        <v>13147</v>
      </c>
    </row>
    <row r="2262" spans="1:4" ht="30">
      <c r="A2262" s="447">
        <v>3275</v>
      </c>
      <c r="B2262" s="448" t="s">
        <v>8440</v>
      </c>
      <c r="C2262" s="449" t="s">
        <v>6185</v>
      </c>
      <c r="D2262" s="450" t="s">
        <v>13148</v>
      </c>
    </row>
    <row r="2263" spans="1:4" ht="45">
      <c r="A2263" s="447">
        <v>39512</v>
      </c>
      <c r="B2263" s="448" t="s">
        <v>8441</v>
      </c>
      <c r="C2263" s="449" t="s">
        <v>6185</v>
      </c>
      <c r="D2263" s="450" t="s">
        <v>13149</v>
      </c>
    </row>
    <row r="2264" spans="1:4" ht="45">
      <c r="A2264" s="447">
        <v>39511</v>
      </c>
      <c r="B2264" s="448" t="s">
        <v>8442</v>
      </c>
      <c r="C2264" s="449" t="s">
        <v>6185</v>
      </c>
      <c r="D2264" s="450" t="s">
        <v>13150</v>
      </c>
    </row>
    <row r="2265" spans="1:4" ht="45">
      <c r="A2265" s="447">
        <v>39513</v>
      </c>
      <c r="B2265" s="448" t="s">
        <v>8443</v>
      </c>
      <c r="C2265" s="449" t="s">
        <v>6185</v>
      </c>
      <c r="D2265" s="450" t="s">
        <v>13151</v>
      </c>
    </row>
    <row r="2266" spans="1:4" ht="30">
      <c r="A2266" s="447">
        <v>3286</v>
      </c>
      <c r="B2266" s="448" t="s">
        <v>8444</v>
      </c>
      <c r="C2266" s="449" t="s">
        <v>6185</v>
      </c>
      <c r="D2266" s="450" t="s">
        <v>13152</v>
      </c>
    </row>
    <row r="2267" spans="1:4" ht="30">
      <c r="A2267" s="447">
        <v>3287</v>
      </c>
      <c r="B2267" s="448" t="s">
        <v>8445</v>
      </c>
      <c r="C2267" s="449" t="s">
        <v>6185</v>
      </c>
      <c r="D2267" s="450" t="s">
        <v>13153</v>
      </c>
    </row>
    <row r="2268" spans="1:4" ht="30">
      <c r="A2268" s="447">
        <v>3283</v>
      </c>
      <c r="B2268" s="448" t="s">
        <v>8446</v>
      </c>
      <c r="C2268" s="449" t="s">
        <v>6185</v>
      </c>
      <c r="D2268" s="450" t="s">
        <v>12176</v>
      </c>
    </row>
    <row r="2269" spans="1:4" ht="30">
      <c r="A2269" s="447">
        <v>11587</v>
      </c>
      <c r="B2269" s="448" t="s">
        <v>8447</v>
      </c>
      <c r="C2269" s="449" t="s">
        <v>6185</v>
      </c>
      <c r="D2269" s="450" t="s">
        <v>13154</v>
      </c>
    </row>
    <row r="2270" spans="1:4" ht="30">
      <c r="A2270" s="447">
        <v>36225</v>
      </c>
      <c r="B2270" s="448" t="s">
        <v>8448</v>
      </c>
      <c r="C2270" s="449" t="s">
        <v>6185</v>
      </c>
      <c r="D2270" s="450" t="s">
        <v>13155</v>
      </c>
    </row>
    <row r="2271" spans="1:4" ht="30">
      <c r="A2271" s="447">
        <v>36230</v>
      </c>
      <c r="B2271" s="448" t="s">
        <v>8449</v>
      </c>
      <c r="C2271" s="449" t="s">
        <v>6185</v>
      </c>
      <c r="D2271" s="450" t="s">
        <v>13156</v>
      </c>
    </row>
    <row r="2272" spans="1:4" ht="30">
      <c r="A2272" s="447">
        <v>36238</v>
      </c>
      <c r="B2272" s="448" t="s">
        <v>8450</v>
      </c>
      <c r="C2272" s="449" t="s">
        <v>6185</v>
      </c>
      <c r="D2272" s="450" t="s">
        <v>13157</v>
      </c>
    </row>
    <row r="2273" spans="1:4">
      <c r="A2273" s="447">
        <v>11887</v>
      </c>
      <c r="B2273" s="448" t="s">
        <v>8451</v>
      </c>
      <c r="C2273" s="449" t="s">
        <v>6187</v>
      </c>
      <c r="D2273" s="450" t="s">
        <v>13158</v>
      </c>
    </row>
    <row r="2274" spans="1:4">
      <c r="A2274" s="447">
        <v>11883</v>
      </c>
      <c r="B2274" s="448" t="s">
        <v>8452</v>
      </c>
      <c r="C2274" s="449" t="s">
        <v>6187</v>
      </c>
      <c r="D2274" s="450" t="s">
        <v>13159</v>
      </c>
    </row>
    <row r="2275" spans="1:4">
      <c r="A2275" s="447">
        <v>11884</v>
      </c>
      <c r="B2275" s="448" t="s">
        <v>8453</v>
      </c>
      <c r="C2275" s="449" t="s">
        <v>6187</v>
      </c>
      <c r="D2275" s="450" t="s">
        <v>13160</v>
      </c>
    </row>
    <row r="2276" spans="1:4">
      <c r="A2276" s="447">
        <v>11885</v>
      </c>
      <c r="B2276" s="448" t="s">
        <v>8454</v>
      </c>
      <c r="C2276" s="449" t="s">
        <v>6187</v>
      </c>
      <c r="D2276" s="450" t="s">
        <v>13161</v>
      </c>
    </row>
    <row r="2277" spans="1:4">
      <c r="A2277" s="447">
        <v>11886</v>
      </c>
      <c r="B2277" s="448" t="s">
        <v>8455</v>
      </c>
      <c r="C2277" s="449" t="s">
        <v>6187</v>
      </c>
      <c r="D2277" s="450" t="s">
        <v>13162</v>
      </c>
    </row>
    <row r="2278" spans="1:4">
      <c r="A2278" s="447">
        <v>11888</v>
      </c>
      <c r="B2278" s="448" t="s">
        <v>8456</v>
      </c>
      <c r="C2278" s="449" t="s">
        <v>6187</v>
      </c>
      <c r="D2278" s="450" t="s">
        <v>13163</v>
      </c>
    </row>
    <row r="2279" spans="1:4">
      <c r="A2279" s="447">
        <v>3277</v>
      </c>
      <c r="B2279" s="448" t="s">
        <v>8457</v>
      </c>
      <c r="C2279" s="449" t="s">
        <v>6187</v>
      </c>
      <c r="D2279" s="450" t="s">
        <v>13164</v>
      </c>
    </row>
    <row r="2280" spans="1:4">
      <c r="A2280" s="447">
        <v>3281</v>
      </c>
      <c r="B2280" s="448" t="s">
        <v>8458</v>
      </c>
      <c r="C2280" s="449" t="s">
        <v>6187</v>
      </c>
      <c r="D2280" s="450" t="s">
        <v>13165</v>
      </c>
    </row>
    <row r="2281" spans="1:4" ht="45">
      <c r="A2281" s="447">
        <v>39363</v>
      </c>
      <c r="B2281" s="448" t="s">
        <v>8459</v>
      </c>
      <c r="C2281" s="449" t="s">
        <v>6187</v>
      </c>
      <c r="D2281" s="450" t="s">
        <v>13166</v>
      </c>
    </row>
    <row r="2282" spans="1:4" ht="45">
      <c r="A2282" s="447">
        <v>39361</v>
      </c>
      <c r="B2282" s="448" t="s">
        <v>8460</v>
      </c>
      <c r="C2282" s="449" t="s">
        <v>6187</v>
      </c>
      <c r="D2282" s="450" t="s">
        <v>13167</v>
      </c>
    </row>
    <row r="2283" spans="1:4" ht="45">
      <c r="A2283" s="447">
        <v>39362</v>
      </c>
      <c r="B2283" s="448" t="s">
        <v>8461</v>
      </c>
      <c r="C2283" s="449" t="s">
        <v>6187</v>
      </c>
      <c r="D2283" s="450" t="s">
        <v>13168</v>
      </c>
    </row>
    <row r="2284" spans="1:4" ht="45">
      <c r="A2284" s="447">
        <v>39364</v>
      </c>
      <c r="B2284" s="448" t="s">
        <v>8462</v>
      </c>
      <c r="C2284" s="449" t="s">
        <v>6187</v>
      </c>
      <c r="D2284" s="450" t="s">
        <v>13169</v>
      </c>
    </row>
    <row r="2285" spans="1:4">
      <c r="A2285" s="447">
        <v>14576</v>
      </c>
      <c r="B2285" s="448" t="s">
        <v>8463</v>
      </c>
      <c r="C2285" s="449" t="s">
        <v>6187</v>
      </c>
      <c r="D2285" s="450" t="s">
        <v>13170</v>
      </c>
    </row>
    <row r="2286" spans="1:4">
      <c r="A2286" s="447">
        <v>13877</v>
      </c>
      <c r="B2286" s="448" t="s">
        <v>8464</v>
      </c>
      <c r="C2286" s="449" t="s">
        <v>6187</v>
      </c>
      <c r="D2286" s="450" t="s">
        <v>13171</v>
      </c>
    </row>
    <row r="2287" spans="1:4">
      <c r="A2287" s="447">
        <v>7307</v>
      </c>
      <c r="B2287" s="448" t="s">
        <v>8465</v>
      </c>
      <c r="C2287" s="449" t="s">
        <v>6234</v>
      </c>
      <c r="D2287" s="450" t="s">
        <v>12756</v>
      </c>
    </row>
    <row r="2288" spans="1:4">
      <c r="A2288" s="447">
        <v>38122</v>
      </c>
      <c r="B2288" s="448" t="s">
        <v>8466</v>
      </c>
      <c r="C2288" s="449" t="s">
        <v>6234</v>
      </c>
      <c r="D2288" s="450" t="s">
        <v>13172</v>
      </c>
    </row>
    <row r="2289" spans="1:4">
      <c r="A2289" s="447">
        <v>6086</v>
      </c>
      <c r="B2289" s="448" t="s">
        <v>8467</v>
      </c>
      <c r="C2289" s="449" t="s">
        <v>8468</v>
      </c>
      <c r="D2289" s="450" t="s">
        <v>13173</v>
      </c>
    </row>
    <row r="2290" spans="1:4" ht="30">
      <c r="A2290" s="447">
        <v>38633</v>
      </c>
      <c r="B2290" s="448" t="s">
        <v>8469</v>
      </c>
      <c r="C2290" s="449" t="s">
        <v>6187</v>
      </c>
      <c r="D2290" s="450" t="s">
        <v>13174</v>
      </c>
    </row>
    <row r="2291" spans="1:4" ht="30">
      <c r="A2291" s="447">
        <v>12344</v>
      </c>
      <c r="B2291" s="448" t="s">
        <v>8470</v>
      </c>
      <c r="C2291" s="449" t="s">
        <v>6187</v>
      </c>
      <c r="D2291" s="450" t="s">
        <v>11589</v>
      </c>
    </row>
    <row r="2292" spans="1:4" ht="30">
      <c r="A2292" s="447">
        <v>12343</v>
      </c>
      <c r="B2292" s="448" t="s">
        <v>8471</v>
      </c>
      <c r="C2292" s="449" t="s">
        <v>6187</v>
      </c>
      <c r="D2292" s="450" t="s">
        <v>13175</v>
      </c>
    </row>
    <row r="2293" spans="1:4" ht="30">
      <c r="A2293" s="447">
        <v>3295</v>
      </c>
      <c r="B2293" s="448" t="s">
        <v>8472</v>
      </c>
      <c r="C2293" s="449" t="s">
        <v>6187</v>
      </c>
      <c r="D2293" s="450" t="s">
        <v>13176</v>
      </c>
    </row>
    <row r="2294" spans="1:4" ht="30">
      <c r="A2294" s="447">
        <v>3302</v>
      </c>
      <c r="B2294" s="448" t="s">
        <v>8473</v>
      </c>
      <c r="C2294" s="449" t="s">
        <v>6187</v>
      </c>
      <c r="D2294" s="450" t="s">
        <v>13177</v>
      </c>
    </row>
    <row r="2295" spans="1:4" ht="30">
      <c r="A2295" s="447">
        <v>3297</v>
      </c>
      <c r="B2295" s="448" t="s">
        <v>8474</v>
      </c>
      <c r="C2295" s="449" t="s">
        <v>6187</v>
      </c>
      <c r="D2295" s="450" t="s">
        <v>13178</v>
      </c>
    </row>
    <row r="2296" spans="1:4" ht="30">
      <c r="A2296" s="447">
        <v>3294</v>
      </c>
      <c r="B2296" s="448" t="s">
        <v>8475</v>
      </c>
      <c r="C2296" s="449" t="s">
        <v>6187</v>
      </c>
      <c r="D2296" s="450" t="s">
        <v>13179</v>
      </c>
    </row>
    <row r="2297" spans="1:4" ht="30">
      <c r="A2297" s="447">
        <v>3292</v>
      </c>
      <c r="B2297" s="448" t="s">
        <v>8476</v>
      </c>
      <c r="C2297" s="449" t="s">
        <v>6187</v>
      </c>
      <c r="D2297" s="450" t="s">
        <v>13180</v>
      </c>
    </row>
    <row r="2298" spans="1:4" ht="30">
      <c r="A2298" s="447">
        <v>3298</v>
      </c>
      <c r="B2298" s="448" t="s">
        <v>8477</v>
      </c>
      <c r="C2298" s="449" t="s">
        <v>6187</v>
      </c>
      <c r="D2298" s="450" t="s">
        <v>12521</v>
      </c>
    </row>
    <row r="2299" spans="1:4" ht="30">
      <c r="A2299" s="447">
        <v>11596</v>
      </c>
      <c r="B2299" s="448" t="s">
        <v>8478</v>
      </c>
      <c r="C2299" s="449" t="s">
        <v>6187</v>
      </c>
      <c r="D2299" s="450" t="s">
        <v>13181</v>
      </c>
    </row>
    <row r="2300" spans="1:4" ht="30">
      <c r="A2300" s="447">
        <v>34802</v>
      </c>
      <c r="B2300" s="448" t="s">
        <v>8479</v>
      </c>
      <c r="C2300" s="449" t="s">
        <v>6187</v>
      </c>
      <c r="D2300" s="450" t="s">
        <v>13182</v>
      </c>
    </row>
    <row r="2301" spans="1:4" ht="30">
      <c r="A2301" s="447">
        <v>11588</v>
      </c>
      <c r="B2301" s="448" t="s">
        <v>8480</v>
      </c>
      <c r="C2301" s="449" t="s">
        <v>6187</v>
      </c>
      <c r="D2301" s="450" t="s">
        <v>13183</v>
      </c>
    </row>
    <row r="2302" spans="1:4" ht="30">
      <c r="A2302" s="447">
        <v>34383</v>
      </c>
      <c r="B2302" s="448" t="s">
        <v>8481</v>
      </c>
      <c r="C2302" s="449" t="s">
        <v>6187</v>
      </c>
      <c r="D2302" s="450" t="s">
        <v>13184</v>
      </c>
    </row>
    <row r="2303" spans="1:4" ht="30">
      <c r="A2303" s="447">
        <v>40451</v>
      </c>
      <c r="B2303" s="448" t="s">
        <v>8482</v>
      </c>
      <c r="C2303" s="449" t="s">
        <v>6185</v>
      </c>
      <c r="D2303" s="450" t="s">
        <v>13185</v>
      </c>
    </row>
    <row r="2304" spans="1:4" ht="30">
      <c r="A2304" s="447">
        <v>40453</v>
      </c>
      <c r="B2304" s="448" t="s">
        <v>8483</v>
      </c>
      <c r="C2304" s="449" t="s">
        <v>6185</v>
      </c>
      <c r="D2304" s="450" t="s">
        <v>13186</v>
      </c>
    </row>
    <row r="2305" spans="1:4" ht="30">
      <c r="A2305" s="447">
        <v>40452</v>
      </c>
      <c r="B2305" s="448" t="s">
        <v>8484</v>
      </c>
      <c r="C2305" s="449" t="s">
        <v>6185</v>
      </c>
      <c r="D2305" s="450" t="s">
        <v>13187</v>
      </c>
    </row>
    <row r="2306" spans="1:4" ht="30">
      <c r="A2306" s="447">
        <v>11594</v>
      </c>
      <c r="B2306" s="448" t="s">
        <v>8485</v>
      </c>
      <c r="C2306" s="449" t="s">
        <v>6187</v>
      </c>
      <c r="D2306" s="450" t="s">
        <v>13188</v>
      </c>
    </row>
    <row r="2307" spans="1:4" ht="30">
      <c r="A2307" s="447">
        <v>3311</v>
      </c>
      <c r="B2307" s="448" t="s">
        <v>8486</v>
      </c>
      <c r="C2307" s="449" t="s">
        <v>6351</v>
      </c>
      <c r="D2307" s="450" t="s">
        <v>13188</v>
      </c>
    </row>
    <row r="2308" spans="1:4">
      <c r="A2308" s="447">
        <v>11599</v>
      </c>
      <c r="B2308" s="448" t="s">
        <v>8487</v>
      </c>
      <c r="C2308" s="449" t="s">
        <v>6187</v>
      </c>
      <c r="D2308" s="450" t="s">
        <v>13189</v>
      </c>
    </row>
    <row r="2309" spans="1:4" ht="30">
      <c r="A2309" s="447">
        <v>11593</v>
      </c>
      <c r="B2309" s="448" t="s">
        <v>8488</v>
      </c>
      <c r="C2309" s="449" t="s">
        <v>6187</v>
      </c>
      <c r="D2309" s="450" t="s">
        <v>13190</v>
      </c>
    </row>
    <row r="2310" spans="1:4" ht="30">
      <c r="A2310" s="447">
        <v>3314</v>
      </c>
      <c r="B2310" s="448" t="s">
        <v>8489</v>
      </c>
      <c r="C2310" s="449" t="s">
        <v>6351</v>
      </c>
      <c r="D2310" s="450" t="s">
        <v>13191</v>
      </c>
    </row>
    <row r="2311" spans="1:4" ht="30">
      <c r="A2311" s="447">
        <v>11597</v>
      </c>
      <c r="B2311" s="448" t="s">
        <v>8490</v>
      </c>
      <c r="C2311" s="449" t="s">
        <v>6187</v>
      </c>
      <c r="D2311" s="450" t="s">
        <v>13192</v>
      </c>
    </row>
    <row r="2312" spans="1:4">
      <c r="A2312" s="447">
        <v>3309</v>
      </c>
      <c r="B2312" s="448" t="s">
        <v>8491</v>
      </c>
      <c r="C2312" s="449" t="s">
        <v>6351</v>
      </c>
      <c r="D2312" s="450" t="s">
        <v>13181</v>
      </c>
    </row>
    <row r="2313" spans="1:4" ht="30">
      <c r="A2313" s="447">
        <v>40440</v>
      </c>
      <c r="B2313" s="448" t="s">
        <v>8495</v>
      </c>
      <c r="C2313" s="449" t="s">
        <v>6351</v>
      </c>
      <c r="D2313" s="450" t="s">
        <v>13196</v>
      </c>
    </row>
    <row r="2314" spans="1:4" ht="30">
      <c r="A2314" s="447">
        <v>40441</v>
      </c>
      <c r="B2314" s="448" t="s">
        <v>8496</v>
      </c>
      <c r="C2314" s="449" t="s">
        <v>6351</v>
      </c>
      <c r="D2314" s="450" t="s">
        <v>13197</v>
      </c>
    </row>
    <row r="2315" spans="1:4" ht="45">
      <c r="A2315" s="447">
        <v>34612</v>
      </c>
      <c r="B2315" s="448" t="s">
        <v>8492</v>
      </c>
      <c r="C2315" s="449" t="s">
        <v>6187</v>
      </c>
      <c r="D2315" s="450" t="s">
        <v>13193</v>
      </c>
    </row>
    <row r="2316" spans="1:4" ht="45">
      <c r="A2316" s="447">
        <v>34635</v>
      </c>
      <c r="B2316" s="448" t="s">
        <v>8493</v>
      </c>
      <c r="C2316" s="449" t="s">
        <v>6187</v>
      </c>
      <c r="D2316" s="450" t="s">
        <v>13194</v>
      </c>
    </row>
    <row r="2317" spans="1:4" ht="45">
      <c r="A2317" s="447">
        <v>34633</v>
      </c>
      <c r="B2317" s="448" t="s">
        <v>8494</v>
      </c>
      <c r="C2317" s="449" t="s">
        <v>6187</v>
      </c>
      <c r="D2317" s="450" t="s">
        <v>13195</v>
      </c>
    </row>
    <row r="2318" spans="1:4" ht="45">
      <c r="A2318" s="447">
        <v>40449</v>
      </c>
      <c r="B2318" s="448" t="s">
        <v>8497</v>
      </c>
      <c r="C2318" s="449" t="s">
        <v>6351</v>
      </c>
      <c r="D2318" s="450" t="s">
        <v>13198</v>
      </c>
    </row>
    <row r="2319" spans="1:4" ht="30">
      <c r="A2319" s="447">
        <v>11592</v>
      </c>
      <c r="B2319" s="448" t="s">
        <v>8499</v>
      </c>
      <c r="C2319" s="449" t="s">
        <v>6187</v>
      </c>
      <c r="D2319" s="450" t="s">
        <v>13191</v>
      </c>
    </row>
    <row r="2320" spans="1:4" ht="30">
      <c r="A2320" s="447">
        <v>34800</v>
      </c>
      <c r="B2320" s="448" t="s">
        <v>8498</v>
      </c>
      <c r="C2320" s="449" t="s">
        <v>6351</v>
      </c>
      <c r="D2320" s="450" t="s">
        <v>13199</v>
      </c>
    </row>
    <row r="2321" spans="1:4" ht="30">
      <c r="A2321" s="447">
        <v>40438</v>
      </c>
      <c r="B2321" s="448" t="s">
        <v>8500</v>
      </c>
      <c r="C2321" s="449" t="s">
        <v>6351</v>
      </c>
      <c r="D2321" s="450" t="s">
        <v>13200</v>
      </c>
    </row>
    <row r="2322" spans="1:4" ht="30">
      <c r="A2322" s="447">
        <v>40436</v>
      </c>
      <c r="B2322" s="448" t="s">
        <v>8501</v>
      </c>
      <c r="C2322" s="449" t="s">
        <v>6351</v>
      </c>
      <c r="D2322" s="450" t="s">
        <v>13201</v>
      </c>
    </row>
    <row r="2323" spans="1:4" ht="30">
      <c r="A2323" s="447">
        <v>4315</v>
      </c>
      <c r="B2323" s="448" t="s">
        <v>8502</v>
      </c>
      <c r="C2323" s="449" t="s">
        <v>6187</v>
      </c>
      <c r="D2323" s="450" t="s">
        <v>13202</v>
      </c>
    </row>
    <row r="2324" spans="1:4">
      <c r="A2324" s="447">
        <v>42482</v>
      </c>
      <c r="B2324" s="448" t="s">
        <v>8503</v>
      </c>
      <c r="C2324" s="449" t="s">
        <v>6187</v>
      </c>
      <c r="D2324" s="450" t="s">
        <v>11759</v>
      </c>
    </row>
    <row r="2325" spans="1:4">
      <c r="A2325" s="447">
        <v>402</v>
      </c>
      <c r="B2325" s="448" t="s">
        <v>8504</v>
      </c>
      <c r="C2325" s="449" t="s">
        <v>6187</v>
      </c>
      <c r="D2325" s="450" t="s">
        <v>12038</v>
      </c>
    </row>
    <row r="2326" spans="1:4">
      <c r="A2326" s="447">
        <v>4226</v>
      </c>
      <c r="B2326" s="448" t="s">
        <v>8505</v>
      </c>
      <c r="C2326" s="449" t="s">
        <v>6233</v>
      </c>
      <c r="D2326" s="450" t="s">
        <v>11519</v>
      </c>
    </row>
    <row r="2327" spans="1:4">
      <c r="A2327" s="447">
        <v>4222</v>
      </c>
      <c r="B2327" s="448" t="s">
        <v>8506</v>
      </c>
      <c r="C2327" s="449" t="s">
        <v>6234</v>
      </c>
      <c r="D2327" s="450" t="s">
        <v>11335</v>
      </c>
    </row>
    <row r="2328" spans="1:4" ht="30">
      <c r="A2328" s="447">
        <v>34804</v>
      </c>
      <c r="B2328" s="448" t="s">
        <v>8507</v>
      </c>
      <c r="C2328" s="449" t="s">
        <v>6185</v>
      </c>
      <c r="D2328" s="450" t="s">
        <v>13203</v>
      </c>
    </row>
    <row r="2329" spans="1:4" ht="30">
      <c r="A2329" s="447">
        <v>4013</v>
      </c>
      <c r="B2329" s="448" t="s">
        <v>8508</v>
      </c>
      <c r="C2329" s="449" t="s">
        <v>6185</v>
      </c>
      <c r="D2329" s="450" t="s">
        <v>13204</v>
      </c>
    </row>
    <row r="2330" spans="1:4" ht="30">
      <c r="A2330" s="447">
        <v>4011</v>
      </c>
      <c r="B2330" s="448" t="s">
        <v>8509</v>
      </c>
      <c r="C2330" s="449" t="s">
        <v>6185</v>
      </c>
      <c r="D2330" s="450" t="s">
        <v>11448</v>
      </c>
    </row>
    <row r="2331" spans="1:4" ht="30">
      <c r="A2331" s="447">
        <v>4021</v>
      </c>
      <c r="B2331" s="448" t="s">
        <v>8510</v>
      </c>
      <c r="C2331" s="449" t="s">
        <v>6185</v>
      </c>
      <c r="D2331" s="450" t="s">
        <v>13205</v>
      </c>
    </row>
    <row r="2332" spans="1:4" ht="30">
      <c r="A2332" s="447">
        <v>4019</v>
      </c>
      <c r="B2332" s="448" t="s">
        <v>8511</v>
      </c>
      <c r="C2332" s="449" t="s">
        <v>6185</v>
      </c>
      <c r="D2332" s="450" t="s">
        <v>12795</v>
      </c>
    </row>
    <row r="2333" spans="1:4" ht="30">
      <c r="A2333" s="447">
        <v>4012</v>
      </c>
      <c r="B2333" s="448" t="s">
        <v>8512</v>
      </c>
      <c r="C2333" s="449" t="s">
        <v>6185</v>
      </c>
      <c r="D2333" s="450" t="s">
        <v>12535</v>
      </c>
    </row>
    <row r="2334" spans="1:4" ht="30">
      <c r="A2334" s="447">
        <v>4020</v>
      </c>
      <c r="B2334" s="448" t="s">
        <v>8513</v>
      </c>
      <c r="C2334" s="449" t="s">
        <v>6185</v>
      </c>
      <c r="D2334" s="450" t="s">
        <v>12446</v>
      </c>
    </row>
    <row r="2335" spans="1:4" ht="30">
      <c r="A2335" s="447">
        <v>4018</v>
      </c>
      <c r="B2335" s="448" t="s">
        <v>8514</v>
      </c>
      <c r="C2335" s="449" t="s">
        <v>6185</v>
      </c>
      <c r="D2335" s="450" t="s">
        <v>13206</v>
      </c>
    </row>
    <row r="2336" spans="1:4" ht="30">
      <c r="A2336" s="447">
        <v>36498</v>
      </c>
      <c r="B2336" s="448" t="s">
        <v>8515</v>
      </c>
      <c r="C2336" s="449" t="s">
        <v>6187</v>
      </c>
      <c r="D2336" s="450" t="s">
        <v>13207</v>
      </c>
    </row>
    <row r="2337" spans="1:4">
      <c r="A2337" s="447">
        <v>12872</v>
      </c>
      <c r="B2337" s="448" t="s">
        <v>8516</v>
      </c>
      <c r="C2337" s="449" t="s">
        <v>6186</v>
      </c>
      <c r="D2337" s="450" t="s">
        <v>11460</v>
      </c>
    </row>
    <row r="2338" spans="1:4">
      <c r="A2338" s="447">
        <v>41075</v>
      </c>
      <c r="B2338" s="448" t="s">
        <v>8517</v>
      </c>
      <c r="C2338" s="449" t="s">
        <v>6355</v>
      </c>
      <c r="D2338" s="450" t="s">
        <v>11461</v>
      </c>
    </row>
    <row r="2339" spans="1:4">
      <c r="A2339" s="447">
        <v>3315</v>
      </c>
      <c r="B2339" s="448" t="s">
        <v>8518</v>
      </c>
      <c r="C2339" s="449" t="s">
        <v>6233</v>
      </c>
      <c r="D2339" s="450" t="s">
        <v>11848</v>
      </c>
    </row>
    <row r="2340" spans="1:4">
      <c r="A2340" s="447">
        <v>36870</v>
      </c>
      <c r="B2340" s="448" t="s">
        <v>8519</v>
      </c>
      <c r="C2340" s="449" t="s">
        <v>6233</v>
      </c>
      <c r="D2340" s="450" t="s">
        <v>11848</v>
      </c>
    </row>
    <row r="2341" spans="1:4" ht="30">
      <c r="A2341" s="447">
        <v>5092</v>
      </c>
      <c r="B2341" s="448" t="s">
        <v>8520</v>
      </c>
      <c r="C2341" s="449" t="s">
        <v>6619</v>
      </c>
      <c r="D2341" s="450" t="s">
        <v>12829</v>
      </c>
    </row>
    <row r="2342" spans="1:4">
      <c r="A2342" s="447">
        <v>11462</v>
      </c>
      <c r="B2342" s="448" t="s">
        <v>8521</v>
      </c>
      <c r="C2342" s="449" t="s">
        <v>6619</v>
      </c>
      <c r="D2342" s="450" t="s">
        <v>13208</v>
      </c>
    </row>
    <row r="2343" spans="1:4" ht="30">
      <c r="A2343" s="447">
        <v>36529</v>
      </c>
      <c r="B2343" s="448" t="s">
        <v>8522</v>
      </c>
      <c r="C2343" s="449" t="s">
        <v>6187</v>
      </c>
      <c r="D2343" s="450" t="s">
        <v>13209</v>
      </c>
    </row>
    <row r="2344" spans="1:4" ht="30">
      <c r="A2344" s="447">
        <v>3318</v>
      </c>
      <c r="B2344" s="448" t="s">
        <v>8523</v>
      </c>
      <c r="C2344" s="449" t="s">
        <v>6187</v>
      </c>
      <c r="D2344" s="450" t="s">
        <v>13210</v>
      </c>
    </row>
    <row r="2345" spans="1:4" ht="45">
      <c r="A2345" s="447">
        <v>38968</v>
      </c>
      <c r="B2345" s="448" t="s">
        <v>8524</v>
      </c>
      <c r="C2345" s="449" t="s">
        <v>6185</v>
      </c>
      <c r="D2345" s="450" t="s">
        <v>13211</v>
      </c>
    </row>
    <row r="2346" spans="1:4">
      <c r="A2346" s="447">
        <v>3324</v>
      </c>
      <c r="B2346" s="448" t="s">
        <v>8525</v>
      </c>
      <c r="C2346" s="449" t="s">
        <v>6185</v>
      </c>
      <c r="D2346" s="450" t="s">
        <v>13109</v>
      </c>
    </row>
    <row r="2347" spans="1:4">
      <c r="A2347" s="447">
        <v>3322</v>
      </c>
      <c r="B2347" s="448" t="s">
        <v>8526</v>
      </c>
      <c r="C2347" s="449" t="s">
        <v>6185</v>
      </c>
      <c r="D2347" s="450" t="s">
        <v>13212</v>
      </c>
    </row>
    <row r="2348" spans="1:4">
      <c r="A2348" s="447">
        <v>5076</v>
      </c>
      <c r="B2348" s="448" t="s">
        <v>8527</v>
      </c>
      <c r="C2348" s="449" t="s">
        <v>6233</v>
      </c>
      <c r="D2348" s="450" t="s">
        <v>13213</v>
      </c>
    </row>
    <row r="2349" spans="1:4">
      <c r="A2349" s="447">
        <v>5077</v>
      </c>
      <c r="B2349" s="448" t="s">
        <v>8528</v>
      </c>
      <c r="C2349" s="449" t="s">
        <v>6233</v>
      </c>
      <c r="D2349" s="450" t="s">
        <v>12587</v>
      </c>
    </row>
    <row r="2350" spans="1:4" ht="30">
      <c r="A2350" s="447">
        <v>11837</v>
      </c>
      <c r="B2350" s="448" t="s">
        <v>8529</v>
      </c>
      <c r="C2350" s="449" t="s">
        <v>6187</v>
      </c>
      <c r="D2350" s="450" t="s">
        <v>13214</v>
      </c>
    </row>
    <row r="2351" spans="1:4" ht="30">
      <c r="A2351" s="447">
        <v>415</v>
      </c>
      <c r="B2351" s="448" t="s">
        <v>8531</v>
      </c>
      <c r="C2351" s="449" t="s">
        <v>6187</v>
      </c>
      <c r="D2351" s="450" t="s">
        <v>13215</v>
      </c>
    </row>
    <row r="2352" spans="1:4" ht="30">
      <c r="A2352" s="447">
        <v>38055</v>
      </c>
      <c r="B2352" s="448" t="s">
        <v>8530</v>
      </c>
      <c r="C2352" s="449" t="s">
        <v>6187</v>
      </c>
      <c r="D2352" s="450" t="s">
        <v>12015</v>
      </c>
    </row>
    <row r="2353" spans="1:4" ht="30">
      <c r="A2353" s="447">
        <v>416</v>
      </c>
      <c r="B2353" s="448" t="s">
        <v>8532</v>
      </c>
      <c r="C2353" s="449" t="s">
        <v>6187</v>
      </c>
      <c r="D2353" s="450" t="s">
        <v>13216</v>
      </c>
    </row>
    <row r="2354" spans="1:4" ht="30">
      <c r="A2354" s="447">
        <v>425</v>
      </c>
      <c r="B2354" s="448" t="s">
        <v>8533</v>
      </c>
      <c r="C2354" s="449" t="s">
        <v>6187</v>
      </c>
      <c r="D2354" s="450" t="s">
        <v>13217</v>
      </c>
    </row>
    <row r="2355" spans="1:4" ht="30">
      <c r="A2355" s="447">
        <v>426</v>
      </c>
      <c r="B2355" s="448" t="s">
        <v>8534</v>
      </c>
      <c r="C2355" s="449" t="s">
        <v>6187</v>
      </c>
      <c r="D2355" s="450" t="s">
        <v>12208</v>
      </c>
    </row>
    <row r="2356" spans="1:4" ht="30">
      <c r="A2356" s="447">
        <v>38056</v>
      </c>
      <c r="B2356" s="448" t="s">
        <v>8535</v>
      </c>
      <c r="C2356" s="449" t="s">
        <v>6187</v>
      </c>
      <c r="D2356" s="450" t="s">
        <v>13218</v>
      </c>
    </row>
    <row r="2357" spans="1:4">
      <c r="A2357" s="447">
        <v>1564</v>
      </c>
      <c r="B2357" s="448" t="s">
        <v>8536</v>
      </c>
      <c r="C2357" s="449" t="s">
        <v>6187</v>
      </c>
      <c r="D2357" s="450" t="s">
        <v>13219</v>
      </c>
    </row>
    <row r="2358" spans="1:4">
      <c r="A2358" s="447">
        <v>11032</v>
      </c>
      <c r="B2358" s="448" t="s">
        <v>8537</v>
      </c>
      <c r="C2358" s="449" t="s">
        <v>6187</v>
      </c>
      <c r="D2358" s="450" t="s">
        <v>13135</v>
      </c>
    </row>
    <row r="2359" spans="1:4" ht="30">
      <c r="A2359" s="447">
        <v>36786</v>
      </c>
      <c r="B2359" s="448" t="s">
        <v>8538</v>
      </c>
      <c r="C2359" s="449" t="s">
        <v>2287</v>
      </c>
      <c r="D2359" s="450" t="s">
        <v>13220</v>
      </c>
    </row>
    <row r="2360" spans="1:4">
      <c r="A2360" s="447">
        <v>36785</v>
      </c>
      <c r="B2360" s="448" t="s">
        <v>8539</v>
      </c>
      <c r="C2360" s="449" t="s">
        <v>2287</v>
      </c>
      <c r="D2360" s="450" t="s">
        <v>13221</v>
      </c>
    </row>
    <row r="2361" spans="1:4" ht="30">
      <c r="A2361" s="447">
        <v>36782</v>
      </c>
      <c r="B2361" s="448" t="s">
        <v>8540</v>
      </c>
      <c r="C2361" s="449" t="s">
        <v>2287</v>
      </c>
      <c r="D2361" s="450" t="s">
        <v>13222</v>
      </c>
    </row>
    <row r="2362" spans="1:4">
      <c r="A2362" s="447">
        <v>25930</v>
      </c>
      <c r="B2362" s="448" t="s">
        <v>8541</v>
      </c>
      <c r="C2362" s="449" t="s">
        <v>2287</v>
      </c>
      <c r="D2362" s="450" t="s">
        <v>13223</v>
      </c>
    </row>
    <row r="2363" spans="1:4" ht="30">
      <c r="A2363" s="447">
        <v>4824</v>
      </c>
      <c r="B2363" s="448" t="s">
        <v>8542</v>
      </c>
      <c r="C2363" s="449" t="s">
        <v>6233</v>
      </c>
      <c r="D2363" s="450" t="s">
        <v>13224</v>
      </c>
    </row>
    <row r="2364" spans="1:4" ht="30">
      <c r="A2364" s="447">
        <v>11795</v>
      </c>
      <c r="B2364" s="448" t="s">
        <v>8543</v>
      </c>
      <c r="C2364" s="449" t="s">
        <v>6185</v>
      </c>
      <c r="D2364" s="450" t="s">
        <v>13225</v>
      </c>
    </row>
    <row r="2365" spans="1:4">
      <c r="A2365" s="447">
        <v>134</v>
      </c>
      <c r="B2365" s="448" t="s">
        <v>8544</v>
      </c>
      <c r="C2365" s="449" t="s">
        <v>6233</v>
      </c>
      <c r="D2365" s="450" t="s">
        <v>13226</v>
      </c>
    </row>
    <row r="2366" spans="1:4">
      <c r="A2366" s="447">
        <v>4229</v>
      </c>
      <c r="B2366" s="448" t="s">
        <v>8545</v>
      </c>
      <c r="C2366" s="449" t="s">
        <v>6233</v>
      </c>
      <c r="D2366" s="450" t="s">
        <v>13227</v>
      </c>
    </row>
    <row r="2367" spans="1:4">
      <c r="A2367" s="447">
        <v>37402</v>
      </c>
      <c r="B2367" s="448" t="s">
        <v>8546</v>
      </c>
      <c r="C2367" s="449" t="s">
        <v>6187</v>
      </c>
      <c r="D2367" s="450" t="s">
        <v>13228</v>
      </c>
    </row>
    <row r="2368" spans="1:4">
      <c r="A2368" s="447">
        <v>11244</v>
      </c>
      <c r="B2368" s="448" t="s">
        <v>8547</v>
      </c>
      <c r="C2368" s="449" t="s">
        <v>6187</v>
      </c>
      <c r="D2368" s="450" t="s">
        <v>13229</v>
      </c>
    </row>
    <row r="2369" spans="1:4" ht="30">
      <c r="A2369" s="447">
        <v>11245</v>
      </c>
      <c r="B2369" s="448" t="s">
        <v>8548</v>
      </c>
      <c r="C2369" s="449" t="s">
        <v>6187</v>
      </c>
      <c r="D2369" s="450" t="s">
        <v>13230</v>
      </c>
    </row>
    <row r="2370" spans="1:4">
      <c r="A2370" s="447">
        <v>11235</v>
      </c>
      <c r="B2370" s="448" t="s">
        <v>8549</v>
      </c>
      <c r="C2370" s="449" t="s">
        <v>6187</v>
      </c>
      <c r="D2370" s="450" t="s">
        <v>13231</v>
      </c>
    </row>
    <row r="2371" spans="1:4">
      <c r="A2371" s="447">
        <v>11236</v>
      </c>
      <c r="B2371" s="448" t="s">
        <v>8550</v>
      </c>
      <c r="C2371" s="449" t="s">
        <v>6187</v>
      </c>
      <c r="D2371" s="450" t="s">
        <v>13232</v>
      </c>
    </row>
    <row r="2372" spans="1:4">
      <c r="A2372" s="447">
        <v>11731</v>
      </c>
      <c r="B2372" s="448" t="s">
        <v>8551</v>
      </c>
      <c r="C2372" s="449" t="s">
        <v>6187</v>
      </c>
      <c r="D2372" s="450" t="s">
        <v>12367</v>
      </c>
    </row>
    <row r="2373" spans="1:4">
      <c r="A2373" s="447">
        <v>11732</v>
      </c>
      <c r="B2373" s="448" t="s">
        <v>8552</v>
      </c>
      <c r="C2373" s="449" t="s">
        <v>6187</v>
      </c>
      <c r="D2373" s="450" t="s">
        <v>13233</v>
      </c>
    </row>
    <row r="2374" spans="1:4">
      <c r="A2374" s="447">
        <v>36494</v>
      </c>
      <c r="B2374" s="448" t="s">
        <v>8553</v>
      </c>
      <c r="C2374" s="449" t="s">
        <v>6187</v>
      </c>
      <c r="D2374" s="450" t="s">
        <v>13234</v>
      </c>
    </row>
    <row r="2375" spans="1:4">
      <c r="A2375" s="447">
        <v>36493</v>
      </c>
      <c r="B2375" s="448" t="s">
        <v>8554</v>
      </c>
      <c r="C2375" s="449" t="s">
        <v>6187</v>
      </c>
      <c r="D2375" s="450" t="s">
        <v>13235</v>
      </c>
    </row>
    <row r="2376" spans="1:4">
      <c r="A2376" s="447">
        <v>36492</v>
      </c>
      <c r="B2376" s="448" t="s">
        <v>8555</v>
      </c>
      <c r="C2376" s="449" t="s">
        <v>6187</v>
      </c>
      <c r="D2376" s="450" t="s">
        <v>13236</v>
      </c>
    </row>
    <row r="2377" spans="1:4" ht="30">
      <c r="A2377" s="447">
        <v>13333</v>
      </c>
      <c r="B2377" s="448" t="s">
        <v>8556</v>
      </c>
      <c r="C2377" s="449" t="s">
        <v>6187</v>
      </c>
      <c r="D2377" s="450" t="s">
        <v>13237</v>
      </c>
    </row>
    <row r="2378" spans="1:4" ht="30">
      <c r="A2378" s="447">
        <v>13533</v>
      </c>
      <c r="B2378" s="448" t="s">
        <v>8557</v>
      </c>
      <c r="C2378" s="449" t="s">
        <v>6187</v>
      </c>
      <c r="D2378" s="450" t="s">
        <v>13238</v>
      </c>
    </row>
    <row r="2379" spans="1:4" ht="30">
      <c r="A2379" s="447">
        <v>36499</v>
      </c>
      <c r="B2379" s="448" t="s">
        <v>8558</v>
      </c>
      <c r="C2379" s="449" t="s">
        <v>6187</v>
      </c>
      <c r="D2379" s="450" t="s">
        <v>13239</v>
      </c>
    </row>
    <row r="2380" spans="1:4" ht="30">
      <c r="A2380" s="447">
        <v>39585</v>
      </c>
      <c r="B2380" s="448" t="s">
        <v>8559</v>
      </c>
      <c r="C2380" s="449" t="s">
        <v>6187</v>
      </c>
      <c r="D2380" s="450" t="s">
        <v>13240</v>
      </c>
    </row>
    <row r="2381" spans="1:4" ht="30">
      <c r="A2381" s="447">
        <v>39586</v>
      </c>
      <c r="B2381" s="448" t="s">
        <v>8560</v>
      </c>
      <c r="C2381" s="449" t="s">
        <v>6187</v>
      </c>
      <c r="D2381" s="450" t="s">
        <v>13241</v>
      </c>
    </row>
    <row r="2382" spans="1:4" ht="30">
      <c r="A2382" s="447">
        <v>39587</v>
      </c>
      <c r="B2382" s="448" t="s">
        <v>8561</v>
      </c>
      <c r="C2382" s="449" t="s">
        <v>6187</v>
      </c>
      <c r="D2382" s="450" t="s">
        <v>13242</v>
      </c>
    </row>
    <row r="2383" spans="1:4" ht="30">
      <c r="A2383" s="447">
        <v>39588</v>
      </c>
      <c r="B2383" s="448" t="s">
        <v>8562</v>
      </c>
      <c r="C2383" s="449" t="s">
        <v>6187</v>
      </c>
      <c r="D2383" s="450" t="s">
        <v>13243</v>
      </c>
    </row>
    <row r="2384" spans="1:4" ht="30">
      <c r="A2384" s="447">
        <v>39584</v>
      </c>
      <c r="B2384" s="448" t="s">
        <v>8563</v>
      </c>
      <c r="C2384" s="449" t="s">
        <v>6187</v>
      </c>
      <c r="D2384" s="450" t="s">
        <v>13244</v>
      </c>
    </row>
    <row r="2385" spans="1:4" ht="30">
      <c r="A2385" s="447">
        <v>39590</v>
      </c>
      <c r="B2385" s="448" t="s">
        <v>8564</v>
      </c>
      <c r="C2385" s="449" t="s">
        <v>6187</v>
      </c>
      <c r="D2385" s="450" t="s">
        <v>13245</v>
      </c>
    </row>
    <row r="2386" spans="1:4" ht="30">
      <c r="A2386" s="447">
        <v>39592</v>
      </c>
      <c r="B2386" s="448" t="s">
        <v>8565</v>
      </c>
      <c r="C2386" s="449" t="s">
        <v>6187</v>
      </c>
      <c r="D2386" s="450" t="s">
        <v>13246</v>
      </c>
    </row>
    <row r="2387" spans="1:4" ht="30">
      <c r="A2387" s="447">
        <v>39593</v>
      </c>
      <c r="B2387" s="448" t="s">
        <v>8566</v>
      </c>
      <c r="C2387" s="449" t="s">
        <v>6187</v>
      </c>
      <c r="D2387" s="450" t="s">
        <v>13242</v>
      </c>
    </row>
    <row r="2388" spans="1:4" ht="30">
      <c r="A2388" s="447">
        <v>14254</v>
      </c>
      <c r="B2388" s="448" t="s">
        <v>8567</v>
      </c>
      <c r="C2388" s="449" t="s">
        <v>6187</v>
      </c>
      <c r="D2388" s="450" t="s">
        <v>13247</v>
      </c>
    </row>
    <row r="2389" spans="1:4">
      <c r="A2389" s="447">
        <v>25987</v>
      </c>
      <c r="B2389" s="448" t="s">
        <v>8568</v>
      </c>
      <c r="C2389" s="449" t="s">
        <v>6187</v>
      </c>
      <c r="D2389" s="450" t="s">
        <v>13248</v>
      </c>
    </row>
    <row r="2390" spans="1:4">
      <c r="A2390" s="447">
        <v>25019</v>
      </c>
      <c r="B2390" s="448" t="s">
        <v>8569</v>
      </c>
      <c r="C2390" s="449" t="s">
        <v>6187</v>
      </c>
      <c r="D2390" s="450" t="s">
        <v>13249</v>
      </c>
    </row>
    <row r="2391" spans="1:4">
      <c r="A2391" s="447">
        <v>36501</v>
      </c>
      <c r="B2391" s="448" t="s">
        <v>8570</v>
      </c>
      <c r="C2391" s="449" t="s">
        <v>6187</v>
      </c>
      <c r="D2391" s="450" t="s">
        <v>13250</v>
      </c>
    </row>
    <row r="2392" spans="1:4">
      <c r="A2392" s="447">
        <v>25986</v>
      </c>
      <c r="B2392" s="448" t="s">
        <v>8571</v>
      </c>
      <c r="C2392" s="449" t="s">
        <v>6187</v>
      </c>
      <c r="D2392" s="450" t="s">
        <v>13251</v>
      </c>
    </row>
    <row r="2393" spans="1:4">
      <c r="A2393" s="447">
        <v>36500</v>
      </c>
      <c r="B2393" s="448" t="s">
        <v>8572</v>
      </c>
      <c r="C2393" s="449" t="s">
        <v>6187</v>
      </c>
      <c r="D2393" s="450" t="s">
        <v>13252</v>
      </c>
    </row>
    <row r="2394" spans="1:4" ht="30">
      <c r="A2394" s="447">
        <v>20017</v>
      </c>
      <c r="B2394" s="448" t="s">
        <v>8573</v>
      </c>
      <c r="C2394" s="449" t="s">
        <v>6188</v>
      </c>
      <c r="D2394" s="450" t="s">
        <v>12655</v>
      </c>
    </row>
    <row r="2395" spans="1:4" ht="30">
      <c r="A2395" s="447">
        <v>20007</v>
      </c>
      <c r="B2395" s="448" t="s">
        <v>8574</v>
      </c>
      <c r="C2395" s="449" t="s">
        <v>6188</v>
      </c>
      <c r="D2395" s="450" t="s">
        <v>13253</v>
      </c>
    </row>
    <row r="2396" spans="1:4" ht="30">
      <c r="A2396" s="447">
        <v>39836</v>
      </c>
      <c r="B2396" s="448" t="s">
        <v>8575</v>
      </c>
      <c r="C2396" s="449" t="s">
        <v>6654</v>
      </c>
      <c r="D2396" s="450" t="s">
        <v>13254</v>
      </c>
    </row>
    <row r="2397" spans="1:4">
      <c r="A2397" s="447">
        <v>39830</v>
      </c>
      <c r="B2397" s="448" t="s">
        <v>8576</v>
      </c>
      <c r="C2397" s="449" t="s">
        <v>6654</v>
      </c>
      <c r="D2397" s="450" t="s">
        <v>13255</v>
      </c>
    </row>
    <row r="2398" spans="1:4">
      <c r="A2398" s="447">
        <v>39831</v>
      </c>
      <c r="B2398" s="448" t="s">
        <v>8577</v>
      </c>
      <c r="C2398" s="449" t="s">
        <v>6654</v>
      </c>
      <c r="D2398" s="450" t="s">
        <v>13256</v>
      </c>
    </row>
    <row r="2399" spans="1:4" ht="30">
      <c r="A2399" s="447">
        <v>36888</v>
      </c>
      <c r="B2399" s="448" t="s">
        <v>8578</v>
      </c>
      <c r="C2399" s="449" t="s">
        <v>6188</v>
      </c>
      <c r="D2399" s="450" t="s">
        <v>13257</v>
      </c>
    </row>
    <row r="2400" spans="1:4" ht="30">
      <c r="A2400" s="447">
        <v>36497</v>
      </c>
      <c r="B2400" s="448" t="s">
        <v>8580</v>
      </c>
      <c r="C2400" s="449" t="s">
        <v>6187</v>
      </c>
      <c r="D2400" s="450" t="s">
        <v>13259</v>
      </c>
    </row>
    <row r="2401" spans="1:4" ht="30">
      <c r="A2401" s="447">
        <v>40527</v>
      </c>
      <c r="B2401" s="448" t="s">
        <v>8579</v>
      </c>
      <c r="C2401" s="449" t="s">
        <v>6187</v>
      </c>
      <c r="D2401" s="450" t="s">
        <v>13258</v>
      </c>
    </row>
    <row r="2402" spans="1:4" ht="30">
      <c r="A2402" s="447">
        <v>36487</v>
      </c>
      <c r="B2402" s="448" t="s">
        <v>8581</v>
      </c>
      <c r="C2402" s="449" t="s">
        <v>6187</v>
      </c>
      <c r="D2402" s="450" t="s">
        <v>13260</v>
      </c>
    </row>
    <row r="2403" spans="1:4" ht="30">
      <c r="A2403" s="447">
        <v>25952</v>
      </c>
      <c r="B2403" s="448" t="s">
        <v>8582</v>
      </c>
      <c r="C2403" s="449" t="s">
        <v>6187</v>
      </c>
      <c r="D2403" s="450" t="s">
        <v>13261</v>
      </c>
    </row>
    <row r="2404" spans="1:4" ht="30">
      <c r="A2404" s="447">
        <v>25954</v>
      </c>
      <c r="B2404" s="448" t="s">
        <v>8583</v>
      </c>
      <c r="C2404" s="449" t="s">
        <v>6187</v>
      </c>
      <c r="D2404" s="450" t="s">
        <v>13262</v>
      </c>
    </row>
    <row r="2405" spans="1:4" ht="30">
      <c r="A2405" s="447">
        <v>25953</v>
      </c>
      <c r="B2405" s="448" t="s">
        <v>8584</v>
      </c>
      <c r="C2405" s="449" t="s">
        <v>6187</v>
      </c>
      <c r="D2405" s="450" t="s">
        <v>13263</v>
      </c>
    </row>
    <row r="2406" spans="1:4" ht="45">
      <c r="A2406" s="447">
        <v>37776</v>
      </c>
      <c r="B2406" s="448" t="s">
        <v>8585</v>
      </c>
      <c r="C2406" s="449" t="s">
        <v>6187</v>
      </c>
      <c r="D2406" s="450" t="s">
        <v>13264</v>
      </c>
    </row>
    <row r="2407" spans="1:4" ht="45">
      <c r="A2407" s="447">
        <v>37775</v>
      </c>
      <c r="B2407" s="448" t="s">
        <v>8586</v>
      </c>
      <c r="C2407" s="449" t="s">
        <v>6187</v>
      </c>
      <c r="D2407" s="450" t="s">
        <v>13265</v>
      </c>
    </row>
    <row r="2408" spans="1:4" ht="45">
      <c r="A2408" s="447">
        <v>36491</v>
      </c>
      <c r="B2408" s="448" t="s">
        <v>8587</v>
      </c>
      <c r="C2408" s="449" t="s">
        <v>6187</v>
      </c>
      <c r="D2408" s="450" t="s">
        <v>13266</v>
      </c>
    </row>
    <row r="2409" spans="1:4" ht="45">
      <c r="A2409" s="447">
        <v>10712</v>
      </c>
      <c r="B2409" s="448" t="s">
        <v>8588</v>
      </c>
      <c r="C2409" s="449" t="s">
        <v>6187</v>
      </c>
      <c r="D2409" s="450" t="s">
        <v>13267</v>
      </c>
    </row>
    <row r="2410" spans="1:4" ht="45">
      <c r="A2410" s="447">
        <v>3363</v>
      </c>
      <c r="B2410" s="448" t="s">
        <v>8589</v>
      </c>
      <c r="C2410" s="449" t="s">
        <v>6187</v>
      </c>
      <c r="D2410" s="450" t="s">
        <v>13268</v>
      </c>
    </row>
    <row r="2411" spans="1:4" ht="45">
      <c r="A2411" s="447">
        <v>3365</v>
      </c>
      <c r="B2411" s="448" t="s">
        <v>8590</v>
      </c>
      <c r="C2411" s="449" t="s">
        <v>6187</v>
      </c>
      <c r="D2411" s="450" t="s">
        <v>13269</v>
      </c>
    </row>
    <row r="2412" spans="1:4">
      <c r="A2412" s="447">
        <v>7569</v>
      </c>
      <c r="B2412" s="448" t="s">
        <v>8591</v>
      </c>
      <c r="C2412" s="449" t="s">
        <v>6187</v>
      </c>
      <c r="D2412" s="450" t="s">
        <v>13270</v>
      </c>
    </row>
    <row r="2413" spans="1:4">
      <c r="A2413" s="447">
        <v>34349</v>
      </c>
      <c r="B2413" s="448" t="s">
        <v>8592</v>
      </c>
      <c r="C2413" s="449" t="s">
        <v>6187</v>
      </c>
      <c r="D2413" s="450" t="s">
        <v>13271</v>
      </c>
    </row>
    <row r="2414" spans="1:4" ht="30">
      <c r="A2414" s="447">
        <v>3378</v>
      </c>
      <c r="B2414" s="448" t="s">
        <v>15273</v>
      </c>
      <c r="C2414" s="449" t="s">
        <v>6187</v>
      </c>
      <c r="D2414" s="450" t="s">
        <v>11270</v>
      </c>
    </row>
    <row r="2415" spans="1:4" ht="30">
      <c r="A2415" s="447">
        <v>3380</v>
      </c>
      <c r="B2415" s="448" t="s">
        <v>15274</v>
      </c>
      <c r="C2415" s="449" t="s">
        <v>6187</v>
      </c>
      <c r="D2415" s="450" t="s">
        <v>11271</v>
      </c>
    </row>
    <row r="2416" spans="1:4" ht="30">
      <c r="A2416" s="447">
        <v>3379</v>
      </c>
      <c r="B2416" s="448" t="s">
        <v>15275</v>
      </c>
      <c r="C2416" s="449" t="s">
        <v>6187</v>
      </c>
      <c r="D2416" s="450" t="s">
        <v>11272</v>
      </c>
    </row>
    <row r="2417" spans="1:4" ht="30">
      <c r="A2417" s="447">
        <v>11991</v>
      </c>
      <c r="B2417" s="448" t="s">
        <v>8593</v>
      </c>
      <c r="C2417" s="449" t="s">
        <v>6187</v>
      </c>
      <c r="D2417" s="450" t="s">
        <v>13272</v>
      </c>
    </row>
    <row r="2418" spans="1:4">
      <c r="A2418" s="447">
        <v>20062</v>
      </c>
      <c r="B2418" s="448" t="s">
        <v>8594</v>
      </c>
      <c r="C2418" s="449" t="s">
        <v>6187</v>
      </c>
      <c r="D2418" s="450" t="s">
        <v>13273</v>
      </c>
    </row>
    <row r="2419" spans="1:4" ht="30">
      <c r="A2419" s="447">
        <v>11029</v>
      </c>
      <c r="B2419" s="448" t="s">
        <v>8595</v>
      </c>
      <c r="C2419" s="449" t="s">
        <v>7660</v>
      </c>
      <c r="D2419" s="450" t="s">
        <v>13030</v>
      </c>
    </row>
    <row r="2420" spans="1:4" ht="30">
      <c r="A2420" s="447">
        <v>4316</v>
      </c>
      <c r="B2420" s="448" t="s">
        <v>8596</v>
      </c>
      <c r="C2420" s="449" t="s">
        <v>6187</v>
      </c>
      <c r="D2420" s="450" t="s">
        <v>12182</v>
      </c>
    </row>
    <row r="2421" spans="1:4" ht="30">
      <c r="A2421" s="447">
        <v>4313</v>
      </c>
      <c r="B2421" s="448" t="s">
        <v>8597</v>
      </c>
      <c r="C2421" s="449" t="s">
        <v>7660</v>
      </c>
      <c r="D2421" s="450" t="s">
        <v>11594</v>
      </c>
    </row>
    <row r="2422" spans="1:4" ht="30">
      <c r="A2422" s="447">
        <v>4317</v>
      </c>
      <c r="B2422" s="448" t="s">
        <v>8598</v>
      </c>
      <c r="C2422" s="449" t="s">
        <v>6187</v>
      </c>
      <c r="D2422" s="450" t="s">
        <v>13274</v>
      </c>
    </row>
    <row r="2423" spans="1:4" ht="30">
      <c r="A2423" s="447">
        <v>4314</v>
      </c>
      <c r="B2423" s="448" t="s">
        <v>8599</v>
      </c>
      <c r="C2423" s="449" t="s">
        <v>7660</v>
      </c>
      <c r="D2423" s="450" t="s">
        <v>13275</v>
      </c>
    </row>
    <row r="2424" spans="1:4">
      <c r="A2424" s="447">
        <v>10561</v>
      </c>
      <c r="B2424" s="448" t="s">
        <v>8600</v>
      </c>
      <c r="C2424" s="449" t="s">
        <v>6233</v>
      </c>
      <c r="D2424" s="450" t="s">
        <v>11729</v>
      </c>
    </row>
    <row r="2425" spans="1:4" ht="30">
      <c r="A2425" s="447">
        <v>10921</v>
      </c>
      <c r="B2425" s="448" t="s">
        <v>8601</v>
      </c>
      <c r="C2425" s="449" t="s">
        <v>6187</v>
      </c>
      <c r="D2425" s="450" t="s">
        <v>13276</v>
      </c>
    </row>
    <row r="2426" spans="1:4" ht="30">
      <c r="A2426" s="447">
        <v>10922</v>
      </c>
      <c r="B2426" s="448" t="s">
        <v>8602</v>
      </c>
      <c r="C2426" s="449" t="s">
        <v>6187</v>
      </c>
      <c r="D2426" s="450" t="s">
        <v>13277</v>
      </c>
    </row>
    <row r="2427" spans="1:4">
      <c r="A2427" s="447">
        <v>10923</v>
      </c>
      <c r="B2427" s="448" t="s">
        <v>8603</v>
      </c>
      <c r="C2427" s="449" t="s">
        <v>6187</v>
      </c>
      <c r="D2427" s="450" t="s">
        <v>13278</v>
      </c>
    </row>
    <row r="2428" spans="1:4">
      <c r="A2428" s="447">
        <v>10924</v>
      </c>
      <c r="B2428" s="448" t="s">
        <v>8604</v>
      </c>
      <c r="C2428" s="449" t="s">
        <v>6187</v>
      </c>
      <c r="D2428" s="450" t="s">
        <v>13279</v>
      </c>
    </row>
    <row r="2429" spans="1:4" ht="30">
      <c r="A2429" s="447">
        <v>37772</v>
      </c>
      <c r="B2429" s="448" t="s">
        <v>8605</v>
      </c>
      <c r="C2429" s="449" t="s">
        <v>6187</v>
      </c>
      <c r="D2429" s="450" t="s">
        <v>13280</v>
      </c>
    </row>
    <row r="2430" spans="1:4" ht="45">
      <c r="A2430" s="447">
        <v>37771</v>
      </c>
      <c r="B2430" s="448" t="s">
        <v>8606</v>
      </c>
      <c r="C2430" s="449" t="s">
        <v>6187</v>
      </c>
      <c r="D2430" s="450" t="s">
        <v>13281</v>
      </c>
    </row>
    <row r="2431" spans="1:4">
      <c r="A2431" s="447">
        <v>12770</v>
      </c>
      <c r="B2431" s="448" t="s">
        <v>8607</v>
      </c>
      <c r="C2431" s="449" t="s">
        <v>6187</v>
      </c>
      <c r="D2431" s="450" t="s">
        <v>13282</v>
      </c>
    </row>
    <row r="2432" spans="1:4">
      <c r="A2432" s="447">
        <v>12772</v>
      </c>
      <c r="B2432" s="448" t="s">
        <v>8608</v>
      </c>
      <c r="C2432" s="449" t="s">
        <v>6187</v>
      </c>
      <c r="D2432" s="450" t="s">
        <v>13283</v>
      </c>
    </row>
    <row r="2433" spans="1:4">
      <c r="A2433" s="447">
        <v>12768</v>
      </c>
      <c r="B2433" s="448" t="s">
        <v>8609</v>
      </c>
      <c r="C2433" s="449" t="s">
        <v>6187</v>
      </c>
      <c r="D2433" s="450" t="s">
        <v>13284</v>
      </c>
    </row>
    <row r="2434" spans="1:4">
      <c r="A2434" s="447">
        <v>12775</v>
      </c>
      <c r="B2434" s="448" t="s">
        <v>8610</v>
      </c>
      <c r="C2434" s="449" t="s">
        <v>6187</v>
      </c>
      <c r="D2434" s="450" t="s">
        <v>13285</v>
      </c>
    </row>
    <row r="2435" spans="1:4">
      <c r="A2435" s="447">
        <v>12769</v>
      </c>
      <c r="B2435" s="448" t="s">
        <v>8611</v>
      </c>
      <c r="C2435" s="449" t="s">
        <v>6187</v>
      </c>
      <c r="D2435" s="450" t="s">
        <v>13286</v>
      </c>
    </row>
    <row r="2436" spans="1:4">
      <c r="A2436" s="447">
        <v>12773</v>
      </c>
      <c r="B2436" s="448" t="s">
        <v>8612</v>
      </c>
      <c r="C2436" s="449" t="s">
        <v>6187</v>
      </c>
      <c r="D2436" s="450" t="s">
        <v>13287</v>
      </c>
    </row>
    <row r="2437" spans="1:4">
      <c r="A2437" s="447">
        <v>12774</v>
      </c>
      <c r="B2437" s="448" t="s">
        <v>8613</v>
      </c>
      <c r="C2437" s="449" t="s">
        <v>6187</v>
      </c>
      <c r="D2437" s="450" t="s">
        <v>13288</v>
      </c>
    </row>
    <row r="2438" spans="1:4">
      <c r="A2438" s="447">
        <v>12776</v>
      </c>
      <c r="B2438" s="448" t="s">
        <v>8614</v>
      </c>
      <c r="C2438" s="449" t="s">
        <v>6187</v>
      </c>
      <c r="D2438" s="450" t="s">
        <v>13289</v>
      </c>
    </row>
    <row r="2439" spans="1:4">
      <c r="A2439" s="447">
        <v>12777</v>
      </c>
      <c r="B2439" s="448" t="s">
        <v>8615</v>
      </c>
      <c r="C2439" s="449" t="s">
        <v>6187</v>
      </c>
      <c r="D2439" s="450" t="s">
        <v>13290</v>
      </c>
    </row>
    <row r="2440" spans="1:4" ht="30">
      <c r="A2440" s="447">
        <v>3391</v>
      </c>
      <c r="B2440" s="448" t="s">
        <v>8616</v>
      </c>
      <c r="C2440" s="449" t="s">
        <v>6187</v>
      </c>
      <c r="D2440" s="450" t="s">
        <v>13291</v>
      </c>
    </row>
    <row r="2441" spans="1:4" ht="30">
      <c r="A2441" s="447">
        <v>3389</v>
      </c>
      <c r="B2441" s="448" t="s">
        <v>8617</v>
      </c>
      <c r="C2441" s="449" t="s">
        <v>6187</v>
      </c>
      <c r="D2441" s="450" t="s">
        <v>13292</v>
      </c>
    </row>
    <row r="2442" spans="1:4" ht="30">
      <c r="A2442" s="447">
        <v>3390</v>
      </c>
      <c r="B2442" s="448" t="s">
        <v>8618</v>
      </c>
      <c r="C2442" s="449" t="s">
        <v>6187</v>
      </c>
      <c r="D2442" s="450" t="s">
        <v>13293</v>
      </c>
    </row>
    <row r="2443" spans="1:4">
      <c r="A2443" s="447">
        <v>12873</v>
      </c>
      <c r="B2443" s="448" t="s">
        <v>8619</v>
      </c>
      <c r="C2443" s="449" t="s">
        <v>6186</v>
      </c>
      <c r="D2443" s="450" t="s">
        <v>13294</v>
      </c>
    </row>
    <row r="2444" spans="1:4">
      <c r="A2444" s="447">
        <v>41076</v>
      </c>
      <c r="B2444" s="448" t="s">
        <v>8620</v>
      </c>
      <c r="C2444" s="449" t="s">
        <v>6355</v>
      </c>
      <c r="D2444" s="450" t="s">
        <v>13295</v>
      </c>
    </row>
    <row r="2445" spans="1:4">
      <c r="A2445" s="447">
        <v>140</v>
      </c>
      <c r="B2445" s="448" t="s">
        <v>8621</v>
      </c>
      <c r="C2445" s="449" t="s">
        <v>6233</v>
      </c>
      <c r="D2445" s="450" t="s">
        <v>12980</v>
      </c>
    </row>
    <row r="2446" spans="1:4">
      <c r="A2446" s="447">
        <v>151</v>
      </c>
      <c r="B2446" s="448" t="s">
        <v>8622</v>
      </c>
      <c r="C2446" s="449" t="s">
        <v>6234</v>
      </c>
      <c r="D2446" s="450" t="s">
        <v>13296</v>
      </c>
    </row>
    <row r="2447" spans="1:4">
      <c r="A2447" s="447">
        <v>7340</v>
      </c>
      <c r="B2447" s="448" t="s">
        <v>8623</v>
      </c>
      <c r="C2447" s="449" t="s">
        <v>6234</v>
      </c>
      <c r="D2447" s="450" t="s">
        <v>13297</v>
      </c>
    </row>
    <row r="2448" spans="1:4">
      <c r="A2448" s="447">
        <v>2701</v>
      </c>
      <c r="B2448" s="448" t="s">
        <v>8624</v>
      </c>
      <c r="C2448" s="449" t="s">
        <v>6186</v>
      </c>
      <c r="D2448" s="450" t="s">
        <v>12633</v>
      </c>
    </row>
    <row r="2449" spans="1:4">
      <c r="A2449" s="447">
        <v>40929</v>
      </c>
      <c r="B2449" s="448" t="s">
        <v>8625</v>
      </c>
      <c r="C2449" s="449" t="s">
        <v>6355</v>
      </c>
      <c r="D2449" s="450" t="s">
        <v>13298</v>
      </c>
    </row>
    <row r="2450" spans="1:4" ht="30">
      <c r="A2450" s="447">
        <v>38064</v>
      </c>
      <c r="B2450" s="448" t="s">
        <v>8627</v>
      </c>
      <c r="C2450" s="449" t="s">
        <v>6187</v>
      </c>
      <c r="D2450" s="450" t="s">
        <v>13299</v>
      </c>
    </row>
    <row r="2451" spans="1:4">
      <c r="A2451" s="447">
        <v>38114</v>
      </c>
      <c r="B2451" s="448" t="s">
        <v>8626</v>
      </c>
      <c r="C2451" s="449" t="s">
        <v>6187</v>
      </c>
      <c r="D2451" s="450" t="s">
        <v>12777</v>
      </c>
    </row>
    <row r="2452" spans="1:4">
      <c r="A2452" s="447">
        <v>38115</v>
      </c>
      <c r="B2452" s="448" t="s">
        <v>8628</v>
      </c>
      <c r="C2452" s="449" t="s">
        <v>6187</v>
      </c>
      <c r="D2452" s="450" t="s">
        <v>13300</v>
      </c>
    </row>
    <row r="2453" spans="1:4" ht="30">
      <c r="A2453" s="447">
        <v>38065</v>
      </c>
      <c r="B2453" s="448" t="s">
        <v>8629</v>
      </c>
      <c r="C2453" s="449" t="s">
        <v>6187</v>
      </c>
      <c r="D2453" s="450" t="s">
        <v>13301</v>
      </c>
    </row>
    <row r="2454" spans="1:4" ht="30">
      <c r="A2454" s="447">
        <v>38078</v>
      </c>
      <c r="B2454" s="448" t="s">
        <v>8630</v>
      </c>
      <c r="C2454" s="449" t="s">
        <v>6187</v>
      </c>
      <c r="D2454" s="450" t="s">
        <v>13302</v>
      </c>
    </row>
    <row r="2455" spans="1:4">
      <c r="A2455" s="447">
        <v>38113</v>
      </c>
      <c r="B2455" s="448" t="s">
        <v>8631</v>
      </c>
      <c r="C2455" s="449" t="s">
        <v>6187</v>
      </c>
      <c r="D2455" s="450" t="s">
        <v>13303</v>
      </c>
    </row>
    <row r="2456" spans="1:4" ht="30">
      <c r="A2456" s="447">
        <v>38063</v>
      </c>
      <c r="B2456" s="448" t="s">
        <v>8632</v>
      </c>
      <c r="C2456" s="449" t="s">
        <v>6187</v>
      </c>
      <c r="D2456" s="450" t="s">
        <v>13304</v>
      </c>
    </row>
    <row r="2457" spans="1:4" ht="30">
      <c r="A2457" s="447">
        <v>38073</v>
      </c>
      <c r="B2457" s="448" t="s">
        <v>8636</v>
      </c>
      <c r="C2457" s="449" t="s">
        <v>6187</v>
      </c>
      <c r="D2457" s="450" t="s">
        <v>11897</v>
      </c>
    </row>
    <row r="2458" spans="1:4" ht="30">
      <c r="A2458" s="447">
        <v>38080</v>
      </c>
      <c r="B2458" s="448" t="s">
        <v>8633</v>
      </c>
      <c r="C2458" s="449" t="s">
        <v>6187</v>
      </c>
      <c r="D2458" s="450" t="s">
        <v>13305</v>
      </c>
    </row>
    <row r="2459" spans="1:4" ht="30">
      <c r="A2459" s="447">
        <v>38069</v>
      </c>
      <c r="B2459" s="448" t="s">
        <v>8634</v>
      </c>
      <c r="C2459" s="449" t="s">
        <v>6187</v>
      </c>
      <c r="D2459" s="450" t="s">
        <v>13306</v>
      </c>
    </row>
    <row r="2460" spans="1:4" ht="30">
      <c r="A2460" s="447">
        <v>38077</v>
      </c>
      <c r="B2460" s="448" t="s">
        <v>8635</v>
      </c>
      <c r="C2460" s="449" t="s">
        <v>6187</v>
      </c>
      <c r="D2460" s="450" t="s">
        <v>11578</v>
      </c>
    </row>
    <row r="2461" spans="1:4">
      <c r="A2461" s="447">
        <v>38112</v>
      </c>
      <c r="B2461" s="448" t="s">
        <v>8637</v>
      </c>
      <c r="C2461" s="449" t="s">
        <v>6187</v>
      </c>
      <c r="D2461" s="450" t="s">
        <v>12701</v>
      </c>
    </row>
    <row r="2462" spans="1:4" ht="30">
      <c r="A2462" s="447">
        <v>38062</v>
      </c>
      <c r="B2462" s="448" t="s">
        <v>8638</v>
      </c>
      <c r="C2462" s="449" t="s">
        <v>6187</v>
      </c>
      <c r="D2462" s="450" t="s">
        <v>12197</v>
      </c>
    </row>
    <row r="2463" spans="1:4" ht="30">
      <c r="A2463" s="447">
        <v>12129</v>
      </c>
      <c r="B2463" s="448" t="s">
        <v>8640</v>
      </c>
      <c r="C2463" s="449" t="s">
        <v>6187</v>
      </c>
      <c r="D2463" s="450" t="s">
        <v>13308</v>
      </c>
    </row>
    <row r="2464" spans="1:4" ht="30">
      <c r="A2464" s="447">
        <v>12128</v>
      </c>
      <c r="B2464" s="448" t="s">
        <v>8639</v>
      </c>
      <c r="C2464" s="449" t="s">
        <v>6187</v>
      </c>
      <c r="D2464" s="450" t="s">
        <v>13307</v>
      </c>
    </row>
    <row r="2465" spans="1:4" ht="30">
      <c r="A2465" s="447">
        <v>38081</v>
      </c>
      <c r="B2465" s="448" t="s">
        <v>8641</v>
      </c>
      <c r="C2465" s="449" t="s">
        <v>6187</v>
      </c>
      <c r="D2465" s="450" t="s">
        <v>12315</v>
      </c>
    </row>
    <row r="2466" spans="1:4" ht="30">
      <c r="A2466" s="447">
        <v>38070</v>
      </c>
      <c r="B2466" s="448" t="s">
        <v>8642</v>
      </c>
      <c r="C2466" s="449" t="s">
        <v>6187</v>
      </c>
      <c r="D2466" s="450" t="s">
        <v>13309</v>
      </c>
    </row>
    <row r="2467" spans="1:4" ht="30">
      <c r="A2467" s="447">
        <v>38074</v>
      </c>
      <c r="B2467" s="448" t="s">
        <v>8643</v>
      </c>
      <c r="C2467" s="449" t="s">
        <v>6187</v>
      </c>
      <c r="D2467" s="450" t="s">
        <v>13310</v>
      </c>
    </row>
    <row r="2468" spans="1:4" ht="30">
      <c r="A2468" s="447">
        <v>38072</v>
      </c>
      <c r="B2468" s="448" t="s">
        <v>8645</v>
      </c>
      <c r="C2468" s="449" t="s">
        <v>6187</v>
      </c>
      <c r="D2468" s="450" t="s">
        <v>13311</v>
      </c>
    </row>
    <row r="2469" spans="1:4" ht="30">
      <c r="A2469" s="447">
        <v>38079</v>
      </c>
      <c r="B2469" s="448" t="s">
        <v>8644</v>
      </c>
      <c r="C2469" s="449" t="s">
        <v>6187</v>
      </c>
      <c r="D2469" s="450" t="s">
        <v>12910</v>
      </c>
    </row>
    <row r="2470" spans="1:4" ht="30">
      <c r="A2470" s="447">
        <v>38068</v>
      </c>
      <c r="B2470" s="448" t="s">
        <v>8646</v>
      </c>
      <c r="C2470" s="449" t="s">
        <v>6187</v>
      </c>
      <c r="D2470" s="450" t="s">
        <v>13312</v>
      </c>
    </row>
    <row r="2471" spans="1:4" ht="30">
      <c r="A2471" s="447">
        <v>38071</v>
      </c>
      <c r="B2471" s="448" t="s">
        <v>8647</v>
      </c>
      <c r="C2471" s="449" t="s">
        <v>6187</v>
      </c>
      <c r="D2471" s="450" t="s">
        <v>13313</v>
      </c>
    </row>
    <row r="2472" spans="1:4" ht="30">
      <c r="A2472" s="447">
        <v>38412</v>
      </c>
      <c r="B2472" s="448" t="s">
        <v>15470</v>
      </c>
      <c r="C2472" s="449" t="s">
        <v>6187</v>
      </c>
      <c r="D2472" s="450" t="s">
        <v>13314</v>
      </c>
    </row>
    <row r="2473" spans="1:4" ht="30">
      <c r="A2473" s="447">
        <v>3405</v>
      </c>
      <c r="B2473" s="448" t="s">
        <v>8648</v>
      </c>
      <c r="C2473" s="449" t="s">
        <v>6187</v>
      </c>
      <c r="D2473" s="450" t="s">
        <v>13315</v>
      </c>
    </row>
    <row r="2474" spans="1:4">
      <c r="A2474" s="447">
        <v>3394</v>
      </c>
      <c r="B2474" s="448" t="s">
        <v>8649</v>
      </c>
      <c r="C2474" s="449" t="s">
        <v>6187</v>
      </c>
      <c r="D2474" s="450" t="s">
        <v>13316</v>
      </c>
    </row>
    <row r="2475" spans="1:4">
      <c r="A2475" s="447">
        <v>3393</v>
      </c>
      <c r="B2475" s="448" t="s">
        <v>8650</v>
      </c>
      <c r="C2475" s="449" t="s">
        <v>6187</v>
      </c>
      <c r="D2475" s="450" t="s">
        <v>13317</v>
      </c>
    </row>
    <row r="2476" spans="1:4">
      <c r="A2476" s="447">
        <v>3406</v>
      </c>
      <c r="B2476" s="448" t="s">
        <v>8651</v>
      </c>
      <c r="C2476" s="449" t="s">
        <v>6187</v>
      </c>
      <c r="D2476" s="450" t="s">
        <v>12019</v>
      </c>
    </row>
    <row r="2477" spans="1:4">
      <c r="A2477" s="447">
        <v>3395</v>
      </c>
      <c r="B2477" s="448" t="s">
        <v>8652</v>
      </c>
      <c r="C2477" s="449" t="s">
        <v>6187</v>
      </c>
      <c r="D2477" s="450" t="s">
        <v>13318</v>
      </c>
    </row>
    <row r="2478" spans="1:4" ht="30">
      <c r="A2478" s="447">
        <v>3398</v>
      </c>
      <c r="B2478" s="448" t="s">
        <v>8653</v>
      </c>
      <c r="C2478" s="449" t="s">
        <v>6187</v>
      </c>
      <c r="D2478" s="450" t="s">
        <v>11744</v>
      </c>
    </row>
    <row r="2479" spans="1:4" ht="30">
      <c r="A2479" s="447">
        <v>34379</v>
      </c>
      <c r="B2479" s="448" t="s">
        <v>8654</v>
      </c>
      <c r="C2479" s="449" t="s">
        <v>6187</v>
      </c>
      <c r="D2479" s="450" t="s">
        <v>13319</v>
      </c>
    </row>
    <row r="2480" spans="1:4" ht="30">
      <c r="A2480" s="447">
        <v>34378</v>
      </c>
      <c r="B2480" s="448" t="s">
        <v>8655</v>
      </c>
      <c r="C2480" s="449" t="s">
        <v>6187</v>
      </c>
      <c r="D2480" s="450" t="s">
        <v>12426</v>
      </c>
    </row>
    <row r="2481" spans="1:4" ht="30">
      <c r="A2481" s="447">
        <v>34377</v>
      </c>
      <c r="B2481" s="448" t="s">
        <v>8656</v>
      </c>
      <c r="C2481" s="449" t="s">
        <v>6187</v>
      </c>
      <c r="D2481" s="450" t="s">
        <v>13320</v>
      </c>
    </row>
    <row r="2482" spans="1:4" ht="30">
      <c r="A2482" s="447">
        <v>581</v>
      </c>
      <c r="B2482" s="448" t="s">
        <v>8657</v>
      </c>
      <c r="C2482" s="449" t="s">
        <v>6185</v>
      </c>
      <c r="D2482" s="450" t="s">
        <v>13321</v>
      </c>
    </row>
    <row r="2483" spans="1:4" ht="45">
      <c r="A2483" s="447">
        <v>40662</v>
      </c>
      <c r="B2483" s="448" t="s">
        <v>8658</v>
      </c>
      <c r="C2483" s="449" t="s">
        <v>6187</v>
      </c>
      <c r="D2483" s="450" t="s">
        <v>13322</v>
      </c>
    </row>
    <row r="2484" spans="1:4" ht="45">
      <c r="A2484" s="447">
        <v>3437</v>
      </c>
      <c r="B2484" s="448" t="s">
        <v>8659</v>
      </c>
      <c r="C2484" s="449" t="s">
        <v>6185</v>
      </c>
      <c r="D2484" s="450" t="s">
        <v>13323</v>
      </c>
    </row>
    <row r="2485" spans="1:4">
      <c r="A2485" s="447">
        <v>11183</v>
      </c>
      <c r="B2485" s="448" t="s">
        <v>8660</v>
      </c>
      <c r="C2485" s="449" t="s">
        <v>6187</v>
      </c>
      <c r="D2485" s="450" t="s">
        <v>13324</v>
      </c>
    </row>
    <row r="2486" spans="1:4">
      <c r="A2486" s="447">
        <v>11190</v>
      </c>
      <c r="B2486" s="448" t="s">
        <v>8661</v>
      </c>
      <c r="C2486" s="449" t="s">
        <v>6187</v>
      </c>
      <c r="D2486" s="450" t="s">
        <v>13325</v>
      </c>
    </row>
    <row r="2487" spans="1:4">
      <c r="A2487" s="447">
        <v>615</v>
      </c>
      <c r="B2487" s="448" t="s">
        <v>8662</v>
      </c>
      <c r="C2487" s="449" t="s">
        <v>6185</v>
      </c>
      <c r="D2487" s="450" t="s">
        <v>13326</v>
      </c>
    </row>
    <row r="2488" spans="1:4">
      <c r="A2488" s="447">
        <v>616</v>
      </c>
      <c r="B2488" s="448" t="s">
        <v>8662</v>
      </c>
      <c r="C2488" s="449" t="s">
        <v>6187</v>
      </c>
      <c r="D2488" s="450" t="s">
        <v>13327</v>
      </c>
    </row>
    <row r="2489" spans="1:4">
      <c r="A2489" s="447">
        <v>11192</v>
      </c>
      <c r="B2489" s="448" t="s">
        <v>8663</v>
      </c>
      <c r="C2489" s="449" t="s">
        <v>6187</v>
      </c>
      <c r="D2489" s="450" t="s">
        <v>13328</v>
      </c>
    </row>
    <row r="2490" spans="1:4">
      <c r="A2490" s="447">
        <v>11231</v>
      </c>
      <c r="B2490" s="448" t="s">
        <v>8663</v>
      </c>
      <c r="C2490" s="449" t="s">
        <v>6185</v>
      </c>
      <c r="D2490" s="450" t="s">
        <v>13329</v>
      </c>
    </row>
    <row r="2491" spans="1:4" ht="60">
      <c r="A2491" s="447">
        <v>40659</v>
      </c>
      <c r="B2491" s="448" t="s">
        <v>8691</v>
      </c>
      <c r="C2491" s="449" t="s">
        <v>6185</v>
      </c>
      <c r="D2491" s="450" t="s">
        <v>13358</v>
      </c>
    </row>
    <row r="2492" spans="1:4" ht="60">
      <c r="A2492" s="447">
        <v>40660</v>
      </c>
      <c r="B2492" s="448" t="s">
        <v>8692</v>
      </c>
      <c r="C2492" s="449" t="s">
        <v>6185</v>
      </c>
      <c r="D2492" s="450" t="s">
        <v>13359</v>
      </c>
    </row>
    <row r="2493" spans="1:4" ht="60">
      <c r="A2493" s="447">
        <v>40661</v>
      </c>
      <c r="B2493" s="448" t="s">
        <v>8693</v>
      </c>
      <c r="C2493" s="449" t="s">
        <v>6185</v>
      </c>
      <c r="D2493" s="450" t="s">
        <v>13360</v>
      </c>
    </row>
    <row r="2494" spans="1:4" ht="60">
      <c r="A2494" s="447">
        <v>3428</v>
      </c>
      <c r="B2494" s="448" t="s">
        <v>8664</v>
      </c>
      <c r="C2494" s="449" t="s">
        <v>6185</v>
      </c>
      <c r="D2494" s="450" t="s">
        <v>13330</v>
      </c>
    </row>
    <row r="2495" spans="1:4" ht="60">
      <c r="A2495" s="447">
        <v>3429</v>
      </c>
      <c r="B2495" s="448" t="s">
        <v>8665</v>
      </c>
      <c r="C2495" s="449" t="s">
        <v>6185</v>
      </c>
      <c r="D2495" s="450" t="s">
        <v>13331</v>
      </c>
    </row>
    <row r="2496" spans="1:4" ht="30">
      <c r="A2496" s="447">
        <v>36896</v>
      </c>
      <c r="B2496" s="448" t="s">
        <v>8670</v>
      </c>
      <c r="C2496" s="449" t="s">
        <v>6187</v>
      </c>
      <c r="D2496" s="450" t="s">
        <v>13336</v>
      </c>
    </row>
    <row r="2497" spans="1:4" ht="45">
      <c r="A2497" s="447">
        <v>34367</v>
      </c>
      <c r="B2497" s="448" t="s">
        <v>8671</v>
      </c>
      <c r="C2497" s="449" t="s">
        <v>6187</v>
      </c>
      <c r="D2497" s="450" t="s">
        <v>13337</v>
      </c>
    </row>
    <row r="2498" spans="1:4" ht="45">
      <c r="A2498" s="447">
        <v>36897</v>
      </c>
      <c r="B2498" s="448" t="s">
        <v>8672</v>
      </c>
      <c r="C2498" s="449" t="s">
        <v>6187</v>
      </c>
      <c r="D2498" s="450" t="s">
        <v>13338</v>
      </c>
    </row>
    <row r="2499" spans="1:4" ht="45">
      <c r="A2499" s="447">
        <v>36884</v>
      </c>
      <c r="B2499" s="448" t="s">
        <v>8672</v>
      </c>
      <c r="C2499" s="449" t="s">
        <v>6185</v>
      </c>
      <c r="D2499" s="450" t="s">
        <v>13339</v>
      </c>
    </row>
    <row r="2500" spans="1:4" ht="30">
      <c r="A2500" s="447">
        <v>597</v>
      </c>
      <c r="B2500" s="448" t="s">
        <v>8673</v>
      </c>
      <c r="C2500" s="449" t="s">
        <v>6185</v>
      </c>
      <c r="D2500" s="450" t="s">
        <v>13340</v>
      </c>
    </row>
    <row r="2501" spans="1:4" ht="45">
      <c r="A2501" s="447">
        <v>34369</v>
      </c>
      <c r="B2501" s="448" t="s">
        <v>8674</v>
      </c>
      <c r="C2501" s="449" t="s">
        <v>6187</v>
      </c>
      <c r="D2501" s="450" t="s">
        <v>13341</v>
      </c>
    </row>
    <row r="2502" spans="1:4" ht="45">
      <c r="A2502" s="447">
        <v>34362</v>
      </c>
      <c r="B2502" s="448" t="s">
        <v>8675</v>
      </c>
      <c r="C2502" s="449" t="s">
        <v>6187</v>
      </c>
      <c r="D2502" s="450" t="s">
        <v>13342</v>
      </c>
    </row>
    <row r="2503" spans="1:4" ht="45">
      <c r="A2503" s="447">
        <v>34363</v>
      </c>
      <c r="B2503" s="448" t="s">
        <v>8676</v>
      </c>
      <c r="C2503" s="449" t="s">
        <v>6187</v>
      </c>
      <c r="D2503" s="450" t="s">
        <v>13343</v>
      </c>
    </row>
    <row r="2504" spans="1:4" ht="45">
      <c r="A2504" s="447">
        <v>34364</v>
      </c>
      <c r="B2504" s="448" t="s">
        <v>8677</v>
      </c>
      <c r="C2504" s="449" t="s">
        <v>6187</v>
      </c>
      <c r="D2504" s="450" t="s">
        <v>13344</v>
      </c>
    </row>
    <row r="2505" spans="1:4" ht="45">
      <c r="A2505" s="447">
        <v>34365</v>
      </c>
      <c r="B2505" s="448" t="s">
        <v>8678</v>
      </c>
      <c r="C2505" s="449" t="s">
        <v>6187</v>
      </c>
      <c r="D2505" s="450" t="s">
        <v>13345</v>
      </c>
    </row>
    <row r="2506" spans="1:4" ht="45">
      <c r="A2506" s="447">
        <v>34371</v>
      </c>
      <c r="B2506" s="448" t="s">
        <v>8666</v>
      </c>
      <c r="C2506" s="449" t="s">
        <v>6187</v>
      </c>
      <c r="D2506" s="450" t="s">
        <v>13332</v>
      </c>
    </row>
    <row r="2507" spans="1:4" ht="45">
      <c r="A2507" s="447">
        <v>34370</v>
      </c>
      <c r="B2507" s="448" t="s">
        <v>8667</v>
      </c>
      <c r="C2507" s="449" t="s">
        <v>6187</v>
      </c>
      <c r="D2507" s="450" t="s">
        <v>13333</v>
      </c>
    </row>
    <row r="2508" spans="1:4" ht="45">
      <c r="A2508" s="447">
        <v>34372</v>
      </c>
      <c r="B2508" s="448" t="s">
        <v>8668</v>
      </c>
      <c r="C2508" s="449" t="s">
        <v>6187</v>
      </c>
      <c r="D2508" s="450" t="s">
        <v>13334</v>
      </c>
    </row>
    <row r="2509" spans="1:4" ht="45">
      <c r="A2509" s="447">
        <v>34373</v>
      </c>
      <c r="B2509" s="448" t="s">
        <v>8669</v>
      </c>
      <c r="C2509" s="449" t="s">
        <v>6187</v>
      </c>
      <c r="D2509" s="450" t="s">
        <v>13335</v>
      </c>
    </row>
    <row r="2510" spans="1:4" ht="30">
      <c r="A2510" s="447">
        <v>11199</v>
      </c>
      <c r="B2510" s="448" t="s">
        <v>8679</v>
      </c>
      <c r="C2510" s="449" t="s">
        <v>6187</v>
      </c>
      <c r="D2510" s="450" t="s">
        <v>13346</v>
      </c>
    </row>
    <row r="2511" spans="1:4" ht="30">
      <c r="A2511" s="447">
        <v>34801</v>
      </c>
      <c r="B2511" s="448" t="s">
        <v>8680</v>
      </c>
      <c r="C2511" s="449" t="s">
        <v>6187</v>
      </c>
      <c r="D2511" s="450" t="s">
        <v>13347</v>
      </c>
    </row>
    <row r="2512" spans="1:4" ht="30">
      <c r="A2512" s="447">
        <v>34799</v>
      </c>
      <c r="B2512" s="448" t="s">
        <v>8681</v>
      </c>
      <c r="C2512" s="449" t="s">
        <v>6187</v>
      </c>
      <c r="D2512" s="450" t="s">
        <v>13348</v>
      </c>
    </row>
    <row r="2513" spans="1:4" ht="30">
      <c r="A2513" s="447">
        <v>622</v>
      </c>
      <c r="B2513" s="448" t="s">
        <v>8682</v>
      </c>
      <c r="C2513" s="449" t="s">
        <v>6187</v>
      </c>
      <c r="D2513" s="450" t="s">
        <v>13349</v>
      </c>
    </row>
    <row r="2514" spans="1:4" ht="30">
      <c r="A2514" s="447">
        <v>34805</v>
      </c>
      <c r="B2514" s="448" t="s">
        <v>8683</v>
      </c>
      <c r="C2514" s="449" t="s">
        <v>6185</v>
      </c>
      <c r="D2514" s="450" t="s">
        <v>13350</v>
      </c>
    </row>
    <row r="2515" spans="1:4" ht="30">
      <c r="A2515" s="447">
        <v>34803</v>
      </c>
      <c r="B2515" s="448" t="s">
        <v>8684</v>
      </c>
      <c r="C2515" s="449" t="s">
        <v>6187</v>
      </c>
      <c r="D2515" s="450" t="s">
        <v>13351</v>
      </c>
    </row>
    <row r="2516" spans="1:4" ht="30">
      <c r="A2516" s="447">
        <v>606</v>
      </c>
      <c r="B2516" s="448" t="s">
        <v>8685</v>
      </c>
      <c r="C2516" s="449" t="s">
        <v>6185</v>
      </c>
      <c r="D2516" s="450" t="s">
        <v>13352</v>
      </c>
    </row>
    <row r="2517" spans="1:4" ht="30">
      <c r="A2517" s="447">
        <v>11227</v>
      </c>
      <c r="B2517" s="448" t="s">
        <v>8686</v>
      </c>
      <c r="C2517" s="449" t="s">
        <v>6187</v>
      </c>
      <c r="D2517" s="450" t="s">
        <v>13353</v>
      </c>
    </row>
    <row r="2518" spans="1:4" ht="30">
      <c r="A2518" s="447">
        <v>11193</v>
      </c>
      <c r="B2518" s="448" t="s">
        <v>8687</v>
      </c>
      <c r="C2518" s="449" t="s">
        <v>6185</v>
      </c>
      <c r="D2518" s="450" t="s">
        <v>13354</v>
      </c>
    </row>
    <row r="2519" spans="1:4" ht="30">
      <c r="A2519" s="447">
        <v>11194</v>
      </c>
      <c r="B2519" s="448" t="s">
        <v>8688</v>
      </c>
      <c r="C2519" s="449" t="s">
        <v>6185</v>
      </c>
      <c r="D2519" s="450" t="s">
        <v>13355</v>
      </c>
    </row>
    <row r="2520" spans="1:4" ht="30">
      <c r="A2520" s="447">
        <v>11197</v>
      </c>
      <c r="B2520" s="448" t="s">
        <v>8690</v>
      </c>
      <c r="C2520" s="449" t="s">
        <v>6187</v>
      </c>
      <c r="D2520" s="450" t="s">
        <v>13357</v>
      </c>
    </row>
    <row r="2521" spans="1:4" ht="45">
      <c r="A2521" s="447">
        <v>605</v>
      </c>
      <c r="B2521" s="448" t="s">
        <v>8689</v>
      </c>
      <c r="C2521" s="449" t="s">
        <v>6185</v>
      </c>
      <c r="D2521" s="450" t="s">
        <v>13356</v>
      </c>
    </row>
    <row r="2522" spans="1:4" ht="60">
      <c r="A2522" s="447">
        <v>3421</v>
      </c>
      <c r="B2522" s="448" t="s">
        <v>8694</v>
      </c>
      <c r="C2522" s="449" t="s">
        <v>6185</v>
      </c>
      <c r="D2522" s="450" t="s">
        <v>13361</v>
      </c>
    </row>
    <row r="2523" spans="1:4" ht="30">
      <c r="A2523" s="447">
        <v>599</v>
      </c>
      <c r="B2523" s="448" t="s">
        <v>8695</v>
      </c>
      <c r="C2523" s="449" t="s">
        <v>6185</v>
      </c>
      <c r="D2523" s="450" t="s">
        <v>13362</v>
      </c>
    </row>
    <row r="2524" spans="1:4" ht="30">
      <c r="A2524" s="447">
        <v>34380</v>
      </c>
      <c r="B2524" s="448" t="s">
        <v>8696</v>
      </c>
      <c r="C2524" s="449" t="s">
        <v>6187</v>
      </c>
      <c r="D2524" s="450" t="s">
        <v>13363</v>
      </c>
    </row>
    <row r="2525" spans="1:4" ht="30">
      <c r="A2525" s="447">
        <v>34381</v>
      </c>
      <c r="B2525" s="448" t="s">
        <v>8697</v>
      </c>
      <c r="C2525" s="449" t="s">
        <v>6187</v>
      </c>
      <c r="D2525" s="450" t="s">
        <v>13364</v>
      </c>
    </row>
    <row r="2526" spans="1:4" ht="30">
      <c r="A2526" s="447">
        <v>601</v>
      </c>
      <c r="B2526" s="448" t="s">
        <v>8697</v>
      </c>
      <c r="C2526" s="449" t="s">
        <v>6185</v>
      </c>
      <c r="D2526" s="450" t="s">
        <v>13365</v>
      </c>
    </row>
    <row r="2527" spans="1:4" ht="45">
      <c r="A2527" s="447">
        <v>3423</v>
      </c>
      <c r="B2527" s="448" t="s">
        <v>8698</v>
      </c>
      <c r="C2527" s="449" t="s">
        <v>6185</v>
      </c>
      <c r="D2527" s="450" t="s">
        <v>13366</v>
      </c>
    </row>
    <row r="2528" spans="1:4" ht="30">
      <c r="A2528" s="447">
        <v>34797</v>
      </c>
      <c r="B2528" s="448" t="s">
        <v>8699</v>
      </c>
      <c r="C2528" s="449" t="s">
        <v>6187</v>
      </c>
      <c r="D2528" s="450" t="s">
        <v>13367</v>
      </c>
    </row>
    <row r="2529" spans="1:4" ht="30">
      <c r="A2529" s="447">
        <v>624</v>
      </c>
      <c r="B2529" s="448" t="s">
        <v>8700</v>
      </c>
      <c r="C2529" s="449" t="s">
        <v>6185</v>
      </c>
      <c r="D2529" s="450" t="s">
        <v>13368</v>
      </c>
    </row>
    <row r="2530" spans="1:4" ht="30">
      <c r="A2530" s="447">
        <v>623</v>
      </c>
      <c r="B2530" s="448" t="s">
        <v>8701</v>
      </c>
      <c r="C2530" s="449" t="s">
        <v>6185</v>
      </c>
      <c r="D2530" s="450" t="s">
        <v>13369</v>
      </c>
    </row>
    <row r="2531" spans="1:4">
      <c r="A2531" s="447">
        <v>25964</v>
      </c>
      <c r="B2531" s="448" t="s">
        <v>8702</v>
      </c>
      <c r="C2531" s="449" t="s">
        <v>6186</v>
      </c>
      <c r="D2531" s="450" t="s">
        <v>13370</v>
      </c>
    </row>
    <row r="2532" spans="1:4">
      <c r="A2532" s="447">
        <v>41077</v>
      </c>
      <c r="B2532" s="448" t="s">
        <v>8703</v>
      </c>
      <c r="C2532" s="449" t="s">
        <v>6355</v>
      </c>
      <c r="D2532" s="450" t="s">
        <v>13371</v>
      </c>
    </row>
    <row r="2533" spans="1:4">
      <c r="A2533" s="447">
        <v>38987</v>
      </c>
      <c r="B2533" s="448" t="s">
        <v>8791</v>
      </c>
      <c r="C2533" s="449" t="s">
        <v>6187</v>
      </c>
      <c r="D2533" s="450" t="s">
        <v>13423</v>
      </c>
    </row>
    <row r="2534" spans="1:4">
      <c r="A2534" s="447">
        <v>38988</v>
      </c>
      <c r="B2534" s="448" t="s">
        <v>8792</v>
      </c>
      <c r="C2534" s="449" t="s">
        <v>6187</v>
      </c>
      <c r="D2534" s="450" t="s">
        <v>13424</v>
      </c>
    </row>
    <row r="2535" spans="1:4">
      <c r="A2535" s="447">
        <v>38989</v>
      </c>
      <c r="B2535" s="448" t="s">
        <v>8793</v>
      </c>
      <c r="C2535" s="449" t="s">
        <v>6187</v>
      </c>
      <c r="D2535" s="450" t="s">
        <v>13425</v>
      </c>
    </row>
    <row r="2536" spans="1:4">
      <c r="A2536" s="447">
        <v>38990</v>
      </c>
      <c r="B2536" s="448" t="s">
        <v>8794</v>
      </c>
      <c r="C2536" s="449" t="s">
        <v>6187</v>
      </c>
      <c r="D2536" s="450" t="s">
        <v>13426</v>
      </c>
    </row>
    <row r="2537" spans="1:4">
      <c r="A2537" s="447">
        <v>38991</v>
      </c>
      <c r="B2537" s="448" t="s">
        <v>8795</v>
      </c>
      <c r="C2537" s="449" t="s">
        <v>6187</v>
      </c>
      <c r="D2537" s="450" t="s">
        <v>13427</v>
      </c>
    </row>
    <row r="2538" spans="1:4" ht="30">
      <c r="A2538" s="447">
        <v>38913</v>
      </c>
      <c r="B2538" s="448" t="s">
        <v>8796</v>
      </c>
      <c r="C2538" s="449" t="s">
        <v>6187</v>
      </c>
      <c r="D2538" s="450" t="s">
        <v>13428</v>
      </c>
    </row>
    <row r="2539" spans="1:4" ht="30">
      <c r="A2539" s="447">
        <v>38914</v>
      </c>
      <c r="B2539" s="448" t="s">
        <v>8797</v>
      </c>
      <c r="C2539" s="449" t="s">
        <v>6187</v>
      </c>
      <c r="D2539" s="450" t="s">
        <v>13429</v>
      </c>
    </row>
    <row r="2540" spans="1:4" ht="30">
      <c r="A2540" s="447">
        <v>38915</v>
      </c>
      <c r="B2540" s="448" t="s">
        <v>8798</v>
      </c>
      <c r="C2540" s="449" t="s">
        <v>6187</v>
      </c>
      <c r="D2540" s="450" t="s">
        <v>12130</v>
      </c>
    </row>
    <row r="2541" spans="1:4" ht="30">
      <c r="A2541" s="447">
        <v>38916</v>
      </c>
      <c r="B2541" s="448" t="s">
        <v>8799</v>
      </c>
      <c r="C2541" s="449" t="s">
        <v>6187</v>
      </c>
      <c r="D2541" s="450" t="s">
        <v>13430</v>
      </c>
    </row>
    <row r="2542" spans="1:4">
      <c r="A2542" s="447">
        <v>39300</v>
      </c>
      <c r="B2542" s="448" t="s">
        <v>8800</v>
      </c>
      <c r="C2542" s="449" t="s">
        <v>6187</v>
      </c>
      <c r="D2542" s="450" t="s">
        <v>13180</v>
      </c>
    </row>
    <row r="2543" spans="1:4">
      <c r="A2543" s="447">
        <v>39301</v>
      </c>
      <c r="B2543" s="448" t="s">
        <v>8801</v>
      </c>
      <c r="C2543" s="449" t="s">
        <v>6187</v>
      </c>
      <c r="D2543" s="450" t="s">
        <v>13431</v>
      </c>
    </row>
    <row r="2544" spans="1:4">
      <c r="A2544" s="447">
        <v>39302</v>
      </c>
      <c r="B2544" s="448" t="s">
        <v>8802</v>
      </c>
      <c r="C2544" s="449" t="s">
        <v>6187</v>
      </c>
      <c r="D2544" s="450" t="s">
        <v>13087</v>
      </c>
    </row>
    <row r="2545" spans="1:4">
      <c r="A2545" s="447">
        <v>39303</v>
      </c>
      <c r="B2545" s="448" t="s">
        <v>8803</v>
      </c>
      <c r="C2545" s="449" t="s">
        <v>6187</v>
      </c>
      <c r="D2545" s="450" t="s">
        <v>13432</v>
      </c>
    </row>
    <row r="2546" spans="1:4" ht="30">
      <c r="A2546" s="447">
        <v>38923</v>
      </c>
      <c r="B2546" s="448" t="s">
        <v>8804</v>
      </c>
      <c r="C2546" s="449" t="s">
        <v>6187</v>
      </c>
      <c r="D2546" s="450" t="s">
        <v>11573</v>
      </c>
    </row>
    <row r="2547" spans="1:4" ht="30">
      <c r="A2547" s="447">
        <v>38925</v>
      </c>
      <c r="B2547" s="448" t="s">
        <v>8805</v>
      </c>
      <c r="C2547" s="449" t="s">
        <v>6187</v>
      </c>
      <c r="D2547" s="450" t="s">
        <v>12784</v>
      </c>
    </row>
    <row r="2548" spans="1:4" ht="30">
      <c r="A2548" s="447">
        <v>38926</v>
      </c>
      <c r="B2548" s="448" t="s">
        <v>8806</v>
      </c>
      <c r="C2548" s="449" t="s">
        <v>6187</v>
      </c>
      <c r="D2548" s="450" t="s">
        <v>13433</v>
      </c>
    </row>
    <row r="2549" spans="1:4" ht="30">
      <c r="A2549" s="447">
        <v>38927</v>
      </c>
      <c r="B2549" s="448" t="s">
        <v>8807</v>
      </c>
      <c r="C2549" s="449" t="s">
        <v>6187</v>
      </c>
      <c r="D2549" s="450" t="s">
        <v>13105</v>
      </c>
    </row>
    <row r="2550" spans="1:4" ht="30">
      <c r="A2550" s="447">
        <v>39304</v>
      </c>
      <c r="B2550" s="448" t="s">
        <v>8808</v>
      </c>
      <c r="C2550" s="449" t="s">
        <v>6187</v>
      </c>
      <c r="D2550" s="450" t="s">
        <v>13434</v>
      </c>
    </row>
    <row r="2551" spans="1:4" ht="30">
      <c r="A2551" s="447">
        <v>38924</v>
      </c>
      <c r="B2551" s="448" t="s">
        <v>8809</v>
      </c>
      <c r="C2551" s="449" t="s">
        <v>6187</v>
      </c>
      <c r="D2551" s="450" t="s">
        <v>13435</v>
      </c>
    </row>
    <row r="2552" spans="1:4" ht="30">
      <c r="A2552" s="447">
        <v>39305</v>
      </c>
      <c r="B2552" s="448" t="s">
        <v>8810</v>
      </c>
      <c r="C2552" s="449" t="s">
        <v>6187</v>
      </c>
      <c r="D2552" s="450" t="s">
        <v>13436</v>
      </c>
    </row>
    <row r="2553" spans="1:4" ht="30">
      <c r="A2553" s="447">
        <v>39306</v>
      </c>
      <c r="B2553" s="448" t="s">
        <v>8811</v>
      </c>
      <c r="C2553" s="449" t="s">
        <v>6187</v>
      </c>
      <c r="D2553" s="450" t="s">
        <v>13437</v>
      </c>
    </row>
    <row r="2554" spans="1:4" ht="30">
      <c r="A2554" s="447">
        <v>38929</v>
      </c>
      <c r="B2554" s="448" t="s">
        <v>8813</v>
      </c>
      <c r="C2554" s="449" t="s">
        <v>6187</v>
      </c>
      <c r="D2554" s="450" t="s">
        <v>13439</v>
      </c>
    </row>
    <row r="2555" spans="1:4" ht="30">
      <c r="A2555" s="447">
        <v>38928</v>
      </c>
      <c r="B2555" s="448" t="s">
        <v>8812</v>
      </c>
      <c r="C2555" s="449" t="s">
        <v>6187</v>
      </c>
      <c r="D2555" s="450" t="s">
        <v>13438</v>
      </c>
    </row>
    <row r="2556" spans="1:4" ht="30">
      <c r="A2556" s="447">
        <v>39307</v>
      </c>
      <c r="B2556" s="448" t="s">
        <v>8814</v>
      </c>
      <c r="C2556" s="449" t="s">
        <v>6187</v>
      </c>
      <c r="D2556" s="450" t="s">
        <v>13440</v>
      </c>
    </row>
    <row r="2557" spans="1:4" ht="30">
      <c r="A2557" s="447">
        <v>38930</v>
      </c>
      <c r="B2557" s="448" t="s">
        <v>8815</v>
      </c>
      <c r="C2557" s="449" t="s">
        <v>6187</v>
      </c>
      <c r="D2557" s="450" t="s">
        <v>13441</v>
      </c>
    </row>
    <row r="2558" spans="1:4" ht="30">
      <c r="A2558" s="447">
        <v>38931</v>
      </c>
      <c r="B2558" s="448" t="s">
        <v>8816</v>
      </c>
      <c r="C2558" s="449" t="s">
        <v>6187</v>
      </c>
      <c r="D2558" s="450" t="s">
        <v>13442</v>
      </c>
    </row>
    <row r="2559" spans="1:4" ht="30">
      <c r="A2559" s="447">
        <v>38932</v>
      </c>
      <c r="B2559" s="448" t="s">
        <v>8817</v>
      </c>
      <c r="C2559" s="449" t="s">
        <v>6187</v>
      </c>
      <c r="D2559" s="450" t="s">
        <v>12496</v>
      </c>
    </row>
    <row r="2560" spans="1:4" ht="30">
      <c r="A2560" s="447">
        <v>38934</v>
      </c>
      <c r="B2560" s="448" t="s">
        <v>8818</v>
      </c>
      <c r="C2560" s="449" t="s">
        <v>6187</v>
      </c>
      <c r="D2560" s="450" t="s">
        <v>13443</v>
      </c>
    </row>
    <row r="2561" spans="1:4" ht="30">
      <c r="A2561" s="447">
        <v>38935</v>
      </c>
      <c r="B2561" s="448" t="s">
        <v>8819</v>
      </c>
      <c r="C2561" s="449" t="s">
        <v>6187</v>
      </c>
      <c r="D2561" s="450" t="s">
        <v>13444</v>
      </c>
    </row>
    <row r="2562" spans="1:4" ht="30">
      <c r="A2562" s="447">
        <v>38937</v>
      </c>
      <c r="B2562" s="448" t="s">
        <v>8821</v>
      </c>
      <c r="C2562" s="449" t="s">
        <v>6187</v>
      </c>
      <c r="D2562" s="450" t="s">
        <v>13446</v>
      </c>
    </row>
    <row r="2563" spans="1:4" ht="30">
      <c r="A2563" s="447">
        <v>38936</v>
      </c>
      <c r="B2563" s="448" t="s">
        <v>8820</v>
      </c>
      <c r="C2563" s="449" t="s">
        <v>6187</v>
      </c>
      <c r="D2563" s="450" t="s">
        <v>13445</v>
      </c>
    </row>
    <row r="2564" spans="1:4" ht="30">
      <c r="A2564" s="447">
        <v>38938</v>
      </c>
      <c r="B2564" s="448" t="s">
        <v>8822</v>
      </c>
      <c r="C2564" s="449" t="s">
        <v>6187</v>
      </c>
      <c r="D2564" s="450" t="s">
        <v>13447</v>
      </c>
    </row>
    <row r="2565" spans="1:4">
      <c r="A2565" s="447">
        <v>20159</v>
      </c>
      <c r="B2565" s="448" t="s">
        <v>8704</v>
      </c>
      <c r="C2565" s="449" t="s">
        <v>6187</v>
      </c>
      <c r="D2565" s="450" t="s">
        <v>13372</v>
      </c>
    </row>
    <row r="2566" spans="1:4">
      <c r="A2566" s="447">
        <v>37963</v>
      </c>
      <c r="B2566" s="448" t="s">
        <v>8705</v>
      </c>
      <c r="C2566" s="449" t="s">
        <v>6187</v>
      </c>
      <c r="D2566" s="450" t="s">
        <v>13373</v>
      </c>
    </row>
    <row r="2567" spans="1:4">
      <c r="A2567" s="447">
        <v>37964</v>
      </c>
      <c r="B2567" s="448" t="s">
        <v>8706</v>
      </c>
      <c r="C2567" s="449" t="s">
        <v>6187</v>
      </c>
      <c r="D2567" s="450" t="s">
        <v>13374</v>
      </c>
    </row>
    <row r="2568" spans="1:4">
      <c r="A2568" s="447">
        <v>37965</v>
      </c>
      <c r="B2568" s="448" t="s">
        <v>8707</v>
      </c>
      <c r="C2568" s="449" t="s">
        <v>6187</v>
      </c>
      <c r="D2568" s="450" t="s">
        <v>11908</v>
      </c>
    </row>
    <row r="2569" spans="1:4">
      <c r="A2569" s="447">
        <v>37966</v>
      </c>
      <c r="B2569" s="448" t="s">
        <v>8708</v>
      </c>
      <c r="C2569" s="449" t="s">
        <v>6187</v>
      </c>
      <c r="D2569" s="450" t="s">
        <v>13375</v>
      </c>
    </row>
    <row r="2570" spans="1:4">
      <c r="A2570" s="447">
        <v>37967</v>
      </c>
      <c r="B2570" s="448" t="s">
        <v>8709</v>
      </c>
      <c r="C2570" s="449" t="s">
        <v>6187</v>
      </c>
      <c r="D2570" s="450" t="s">
        <v>13376</v>
      </c>
    </row>
    <row r="2571" spans="1:4">
      <c r="A2571" s="447">
        <v>37968</v>
      </c>
      <c r="B2571" s="448" t="s">
        <v>8710</v>
      </c>
      <c r="C2571" s="449" t="s">
        <v>6187</v>
      </c>
      <c r="D2571" s="450" t="s">
        <v>13377</v>
      </c>
    </row>
    <row r="2572" spans="1:4">
      <c r="A2572" s="447">
        <v>37969</v>
      </c>
      <c r="B2572" s="448" t="s">
        <v>8711</v>
      </c>
      <c r="C2572" s="449" t="s">
        <v>6187</v>
      </c>
      <c r="D2572" s="450" t="s">
        <v>13378</v>
      </c>
    </row>
    <row r="2573" spans="1:4">
      <c r="A2573" s="447">
        <v>37970</v>
      </c>
      <c r="B2573" s="448" t="s">
        <v>8712</v>
      </c>
      <c r="C2573" s="449" t="s">
        <v>6187</v>
      </c>
      <c r="D2573" s="450" t="s">
        <v>13379</v>
      </c>
    </row>
    <row r="2574" spans="1:4">
      <c r="A2574" s="447">
        <v>21118</v>
      </c>
      <c r="B2574" s="448" t="s">
        <v>8713</v>
      </c>
      <c r="C2574" s="449" t="s">
        <v>6187</v>
      </c>
      <c r="D2574" s="450" t="s">
        <v>12493</v>
      </c>
    </row>
    <row r="2575" spans="1:4">
      <c r="A2575" s="447">
        <v>37956</v>
      </c>
      <c r="B2575" s="448" t="s">
        <v>8714</v>
      </c>
      <c r="C2575" s="449" t="s">
        <v>6187</v>
      </c>
      <c r="D2575" s="450" t="s">
        <v>13380</v>
      </c>
    </row>
    <row r="2576" spans="1:4">
      <c r="A2576" s="447">
        <v>37957</v>
      </c>
      <c r="B2576" s="448" t="s">
        <v>8715</v>
      </c>
      <c r="C2576" s="449" t="s">
        <v>6187</v>
      </c>
      <c r="D2576" s="450" t="s">
        <v>13381</v>
      </c>
    </row>
    <row r="2577" spans="1:4">
      <c r="A2577" s="447">
        <v>37958</v>
      </c>
      <c r="B2577" s="448" t="s">
        <v>8716</v>
      </c>
      <c r="C2577" s="449" t="s">
        <v>6187</v>
      </c>
      <c r="D2577" s="450" t="s">
        <v>13375</v>
      </c>
    </row>
    <row r="2578" spans="1:4">
      <c r="A2578" s="447">
        <v>37959</v>
      </c>
      <c r="B2578" s="448" t="s">
        <v>8717</v>
      </c>
      <c r="C2578" s="449" t="s">
        <v>6187</v>
      </c>
      <c r="D2578" s="450" t="s">
        <v>13376</v>
      </c>
    </row>
    <row r="2579" spans="1:4">
      <c r="A2579" s="447">
        <v>37960</v>
      </c>
      <c r="B2579" s="448" t="s">
        <v>8718</v>
      </c>
      <c r="C2579" s="449" t="s">
        <v>6187</v>
      </c>
      <c r="D2579" s="450" t="s">
        <v>13382</v>
      </c>
    </row>
    <row r="2580" spans="1:4">
      <c r="A2580" s="447">
        <v>37961</v>
      </c>
      <c r="B2580" s="448" t="s">
        <v>8719</v>
      </c>
      <c r="C2580" s="449" t="s">
        <v>6187</v>
      </c>
      <c r="D2580" s="450" t="s">
        <v>13383</v>
      </c>
    </row>
    <row r="2581" spans="1:4">
      <c r="A2581" s="447">
        <v>37962</v>
      </c>
      <c r="B2581" s="448" t="s">
        <v>8720</v>
      </c>
      <c r="C2581" s="449" t="s">
        <v>6187</v>
      </c>
      <c r="D2581" s="450" t="s">
        <v>13384</v>
      </c>
    </row>
    <row r="2582" spans="1:4">
      <c r="A2582" s="447">
        <v>3533</v>
      </c>
      <c r="B2582" s="448" t="s">
        <v>8721</v>
      </c>
      <c r="C2582" s="449" t="s">
        <v>6187</v>
      </c>
      <c r="D2582" s="450" t="s">
        <v>13385</v>
      </c>
    </row>
    <row r="2583" spans="1:4">
      <c r="A2583" s="447">
        <v>3538</v>
      </c>
      <c r="B2583" s="448" t="s">
        <v>8722</v>
      </c>
      <c r="C2583" s="449" t="s">
        <v>6187</v>
      </c>
      <c r="D2583" s="450" t="s">
        <v>11768</v>
      </c>
    </row>
    <row r="2584" spans="1:4" ht="30">
      <c r="A2584" s="447">
        <v>3497</v>
      </c>
      <c r="B2584" s="448" t="s">
        <v>8723</v>
      </c>
      <c r="C2584" s="449" t="s">
        <v>6187</v>
      </c>
      <c r="D2584" s="450" t="s">
        <v>13386</v>
      </c>
    </row>
    <row r="2585" spans="1:4">
      <c r="A2585" s="447">
        <v>3498</v>
      </c>
      <c r="B2585" s="448" t="s">
        <v>8724</v>
      </c>
      <c r="C2585" s="449" t="s">
        <v>6187</v>
      </c>
      <c r="D2585" s="450" t="s">
        <v>12106</v>
      </c>
    </row>
    <row r="2586" spans="1:4">
      <c r="A2586" s="447">
        <v>3496</v>
      </c>
      <c r="B2586" s="448" t="s">
        <v>8725</v>
      </c>
      <c r="C2586" s="449" t="s">
        <v>6187</v>
      </c>
      <c r="D2586" s="450" t="s">
        <v>13387</v>
      </c>
    </row>
    <row r="2587" spans="1:4">
      <c r="A2587" s="447">
        <v>38429</v>
      </c>
      <c r="B2587" s="448" t="s">
        <v>8726</v>
      </c>
      <c r="C2587" s="449" t="s">
        <v>6187</v>
      </c>
      <c r="D2587" s="450" t="s">
        <v>12464</v>
      </c>
    </row>
    <row r="2588" spans="1:4">
      <c r="A2588" s="447">
        <v>38431</v>
      </c>
      <c r="B2588" s="448" t="s">
        <v>8727</v>
      </c>
      <c r="C2588" s="449" t="s">
        <v>6187</v>
      </c>
      <c r="D2588" s="450" t="s">
        <v>13388</v>
      </c>
    </row>
    <row r="2589" spans="1:4">
      <c r="A2589" s="447">
        <v>38430</v>
      </c>
      <c r="B2589" s="448" t="s">
        <v>8728</v>
      </c>
      <c r="C2589" s="449" t="s">
        <v>6187</v>
      </c>
      <c r="D2589" s="450" t="s">
        <v>13389</v>
      </c>
    </row>
    <row r="2590" spans="1:4">
      <c r="A2590" s="447">
        <v>36348</v>
      </c>
      <c r="B2590" s="448" t="s">
        <v>8729</v>
      </c>
      <c r="C2590" s="449" t="s">
        <v>6187</v>
      </c>
      <c r="D2590" s="450" t="s">
        <v>13390</v>
      </c>
    </row>
    <row r="2591" spans="1:4">
      <c r="A2591" s="447">
        <v>36349</v>
      </c>
      <c r="B2591" s="448" t="s">
        <v>8730</v>
      </c>
      <c r="C2591" s="449" t="s">
        <v>6187</v>
      </c>
      <c r="D2591" s="450" t="s">
        <v>13391</v>
      </c>
    </row>
    <row r="2592" spans="1:4">
      <c r="A2592" s="447">
        <v>38433</v>
      </c>
      <c r="B2592" s="448" t="s">
        <v>8731</v>
      </c>
      <c r="C2592" s="449" t="s">
        <v>6187</v>
      </c>
      <c r="D2592" s="450" t="s">
        <v>12979</v>
      </c>
    </row>
    <row r="2593" spans="1:4">
      <c r="A2593" s="447">
        <v>38440</v>
      </c>
      <c r="B2593" s="448" t="s">
        <v>8732</v>
      </c>
      <c r="C2593" s="449" t="s">
        <v>6187</v>
      </c>
      <c r="D2593" s="450" t="s">
        <v>13392</v>
      </c>
    </row>
    <row r="2594" spans="1:4">
      <c r="A2594" s="447">
        <v>36359</v>
      </c>
      <c r="B2594" s="448" t="s">
        <v>8733</v>
      </c>
      <c r="C2594" s="449" t="s">
        <v>6187</v>
      </c>
      <c r="D2594" s="450" t="s">
        <v>12011</v>
      </c>
    </row>
    <row r="2595" spans="1:4">
      <c r="A2595" s="447">
        <v>36360</v>
      </c>
      <c r="B2595" s="448" t="s">
        <v>8734</v>
      </c>
      <c r="C2595" s="449" t="s">
        <v>6187</v>
      </c>
      <c r="D2595" s="450" t="s">
        <v>11287</v>
      </c>
    </row>
    <row r="2596" spans="1:4">
      <c r="A2596" s="447">
        <v>38434</v>
      </c>
      <c r="B2596" s="448" t="s">
        <v>8735</v>
      </c>
      <c r="C2596" s="449" t="s">
        <v>6187</v>
      </c>
      <c r="D2596" s="450" t="s">
        <v>13393</v>
      </c>
    </row>
    <row r="2597" spans="1:4">
      <c r="A2597" s="447">
        <v>38435</v>
      </c>
      <c r="B2597" s="448" t="s">
        <v>8736</v>
      </c>
      <c r="C2597" s="449" t="s">
        <v>6187</v>
      </c>
      <c r="D2597" s="450" t="s">
        <v>12673</v>
      </c>
    </row>
    <row r="2598" spans="1:4">
      <c r="A2598" s="447">
        <v>38436</v>
      </c>
      <c r="B2598" s="448" t="s">
        <v>8737</v>
      </c>
      <c r="C2598" s="449" t="s">
        <v>6187</v>
      </c>
      <c r="D2598" s="450" t="s">
        <v>13394</v>
      </c>
    </row>
    <row r="2599" spans="1:4">
      <c r="A2599" s="447">
        <v>38437</v>
      </c>
      <c r="B2599" s="448" t="s">
        <v>8738</v>
      </c>
      <c r="C2599" s="449" t="s">
        <v>6187</v>
      </c>
      <c r="D2599" s="450" t="s">
        <v>13395</v>
      </c>
    </row>
    <row r="2600" spans="1:4">
      <c r="A2600" s="447">
        <v>38438</v>
      </c>
      <c r="B2600" s="448" t="s">
        <v>8739</v>
      </c>
      <c r="C2600" s="449" t="s">
        <v>6187</v>
      </c>
      <c r="D2600" s="450" t="s">
        <v>13396</v>
      </c>
    </row>
    <row r="2601" spans="1:4">
      <c r="A2601" s="447">
        <v>38439</v>
      </c>
      <c r="B2601" s="448" t="s">
        <v>8740</v>
      </c>
      <c r="C2601" s="449" t="s">
        <v>6187</v>
      </c>
      <c r="D2601" s="450" t="s">
        <v>13397</v>
      </c>
    </row>
    <row r="2602" spans="1:4">
      <c r="A2602" s="447">
        <v>10836</v>
      </c>
      <c r="B2602" s="448" t="s">
        <v>8741</v>
      </c>
      <c r="C2602" s="449" t="s">
        <v>6187</v>
      </c>
      <c r="D2602" s="450" t="s">
        <v>11754</v>
      </c>
    </row>
    <row r="2603" spans="1:4">
      <c r="A2603" s="447">
        <v>20128</v>
      </c>
      <c r="B2603" s="448" t="s">
        <v>8742</v>
      </c>
      <c r="C2603" s="449" t="s">
        <v>6187</v>
      </c>
      <c r="D2603" s="450" t="s">
        <v>13398</v>
      </c>
    </row>
    <row r="2604" spans="1:4">
      <c r="A2604" s="447">
        <v>20131</v>
      </c>
      <c r="B2604" s="448" t="s">
        <v>8743</v>
      </c>
      <c r="C2604" s="449" t="s">
        <v>6187</v>
      </c>
      <c r="D2604" s="450" t="s">
        <v>13399</v>
      </c>
    </row>
    <row r="2605" spans="1:4">
      <c r="A2605" s="447">
        <v>3521</v>
      </c>
      <c r="B2605" s="448" t="s">
        <v>8744</v>
      </c>
      <c r="C2605" s="449" t="s">
        <v>6187</v>
      </c>
      <c r="D2605" s="450" t="s">
        <v>11310</v>
      </c>
    </row>
    <row r="2606" spans="1:4">
      <c r="A2606" s="447">
        <v>3531</v>
      </c>
      <c r="B2606" s="448" t="s">
        <v>8745</v>
      </c>
      <c r="C2606" s="449" t="s">
        <v>6187</v>
      </c>
      <c r="D2606" s="450" t="s">
        <v>13400</v>
      </c>
    </row>
    <row r="2607" spans="1:4">
      <c r="A2607" s="447">
        <v>3522</v>
      </c>
      <c r="B2607" s="448" t="s">
        <v>8746</v>
      </c>
      <c r="C2607" s="449" t="s">
        <v>6187</v>
      </c>
      <c r="D2607" s="450" t="s">
        <v>13401</v>
      </c>
    </row>
    <row r="2608" spans="1:4">
      <c r="A2608" s="447">
        <v>3527</v>
      </c>
      <c r="B2608" s="448" t="s">
        <v>8747</v>
      </c>
      <c r="C2608" s="449" t="s">
        <v>6187</v>
      </c>
      <c r="D2608" s="450" t="s">
        <v>13402</v>
      </c>
    </row>
    <row r="2609" spans="1:4">
      <c r="A2609" s="447">
        <v>3492</v>
      </c>
      <c r="B2609" s="448" t="s">
        <v>8779</v>
      </c>
      <c r="C2609" s="449" t="s">
        <v>6187</v>
      </c>
      <c r="D2609" s="450" t="s">
        <v>13414</v>
      </c>
    </row>
    <row r="2610" spans="1:4">
      <c r="A2610" s="447">
        <v>3491</v>
      </c>
      <c r="B2610" s="448" t="s">
        <v>8780</v>
      </c>
      <c r="C2610" s="449" t="s">
        <v>6187</v>
      </c>
      <c r="D2610" s="450" t="s">
        <v>12574</v>
      </c>
    </row>
    <row r="2611" spans="1:4">
      <c r="A2611" s="447">
        <v>3493</v>
      </c>
      <c r="B2611" s="448" t="s">
        <v>8781</v>
      </c>
      <c r="C2611" s="449" t="s">
        <v>6187</v>
      </c>
      <c r="D2611" s="450" t="s">
        <v>12041</v>
      </c>
    </row>
    <row r="2612" spans="1:4">
      <c r="A2612" s="447">
        <v>12628</v>
      </c>
      <c r="B2612" s="448" t="s">
        <v>8782</v>
      </c>
      <c r="C2612" s="449" t="s">
        <v>6187</v>
      </c>
      <c r="D2612" s="450" t="s">
        <v>13415</v>
      </c>
    </row>
    <row r="2613" spans="1:4">
      <c r="A2613" s="447">
        <v>12629</v>
      </c>
      <c r="B2613" s="448" t="s">
        <v>8783</v>
      </c>
      <c r="C2613" s="449" t="s">
        <v>6187</v>
      </c>
      <c r="D2613" s="450" t="s">
        <v>13416</v>
      </c>
    </row>
    <row r="2614" spans="1:4">
      <c r="A2614" s="447">
        <v>3481</v>
      </c>
      <c r="B2614" s="448" t="s">
        <v>8784</v>
      </c>
      <c r="C2614" s="449" t="s">
        <v>6187</v>
      </c>
      <c r="D2614" s="450" t="s">
        <v>13417</v>
      </c>
    </row>
    <row r="2615" spans="1:4">
      <c r="A2615" s="447">
        <v>3510</v>
      </c>
      <c r="B2615" s="448" t="s">
        <v>8785</v>
      </c>
      <c r="C2615" s="449" t="s">
        <v>6187</v>
      </c>
      <c r="D2615" s="450" t="s">
        <v>12522</v>
      </c>
    </row>
    <row r="2616" spans="1:4">
      <c r="A2616" s="447">
        <v>3508</v>
      </c>
      <c r="B2616" s="448" t="s">
        <v>8786</v>
      </c>
      <c r="C2616" s="449" t="s">
        <v>6187</v>
      </c>
      <c r="D2616" s="450" t="s">
        <v>13418</v>
      </c>
    </row>
    <row r="2617" spans="1:4" ht="30">
      <c r="A2617" s="447">
        <v>10835</v>
      </c>
      <c r="B2617" s="448" t="s">
        <v>8748</v>
      </c>
      <c r="C2617" s="449" t="s">
        <v>6187</v>
      </c>
      <c r="D2617" s="450" t="s">
        <v>11296</v>
      </c>
    </row>
    <row r="2618" spans="1:4">
      <c r="A2618" s="447">
        <v>3485</v>
      </c>
      <c r="B2618" s="448" t="s">
        <v>8750</v>
      </c>
      <c r="C2618" s="449" t="s">
        <v>6187</v>
      </c>
      <c r="D2618" s="450" t="s">
        <v>13403</v>
      </c>
    </row>
    <row r="2619" spans="1:4">
      <c r="A2619" s="447">
        <v>3475</v>
      </c>
      <c r="B2619" s="448" t="s">
        <v>8749</v>
      </c>
      <c r="C2619" s="449" t="s">
        <v>6187</v>
      </c>
      <c r="D2619" s="450" t="s">
        <v>12353</v>
      </c>
    </row>
    <row r="2620" spans="1:4">
      <c r="A2620" s="447">
        <v>3534</v>
      </c>
      <c r="B2620" s="448" t="s">
        <v>8751</v>
      </c>
      <c r="C2620" s="449" t="s">
        <v>6187</v>
      </c>
      <c r="D2620" s="450" t="s">
        <v>13253</v>
      </c>
    </row>
    <row r="2621" spans="1:4">
      <c r="A2621" s="447">
        <v>3482</v>
      </c>
      <c r="B2621" s="448" t="s">
        <v>8753</v>
      </c>
      <c r="C2621" s="449" t="s">
        <v>6187</v>
      </c>
      <c r="D2621" s="450" t="s">
        <v>12794</v>
      </c>
    </row>
    <row r="2622" spans="1:4">
      <c r="A2622" s="447">
        <v>3543</v>
      </c>
      <c r="B2622" s="448" t="s">
        <v>8752</v>
      </c>
      <c r="C2622" s="449" t="s">
        <v>6187</v>
      </c>
      <c r="D2622" s="450" t="s">
        <v>11591</v>
      </c>
    </row>
    <row r="2623" spans="1:4">
      <c r="A2623" s="447">
        <v>3505</v>
      </c>
      <c r="B2623" s="448" t="s">
        <v>8754</v>
      </c>
      <c r="C2623" s="449" t="s">
        <v>6187</v>
      </c>
      <c r="D2623" s="450" t="s">
        <v>11888</v>
      </c>
    </row>
    <row r="2624" spans="1:4">
      <c r="A2624" s="447">
        <v>3530</v>
      </c>
      <c r="B2624" s="448" t="s">
        <v>8771</v>
      </c>
      <c r="C2624" s="449" t="s">
        <v>6187</v>
      </c>
      <c r="D2624" s="450" t="s">
        <v>13411</v>
      </c>
    </row>
    <row r="2625" spans="1:4">
      <c r="A2625" s="447">
        <v>3542</v>
      </c>
      <c r="B2625" s="448" t="s">
        <v>8772</v>
      </c>
      <c r="C2625" s="449" t="s">
        <v>6187</v>
      </c>
      <c r="D2625" s="450" t="s">
        <v>11312</v>
      </c>
    </row>
    <row r="2626" spans="1:4">
      <c r="A2626" s="447">
        <v>3529</v>
      </c>
      <c r="B2626" s="448" t="s">
        <v>8773</v>
      </c>
      <c r="C2626" s="449" t="s">
        <v>6187</v>
      </c>
      <c r="D2626" s="450" t="s">
        <v>11971</v>
      </c>
    </row>
    <row r="2627" spans="1:4">
      <c r="A2627" s="447">
        <v>3536</v>
      </c>
      <c r="B2627" s="448" t="s">
        <v>8774</v>
      </c>
      <c r="C2627" s="449" t="s">
        <v>6187</v>
      </c>
      <c r="D2627" s="450" t="s">
        <v>11588</v>
      </c>
    </row>
    <row r="2628" spans="1:4">
      <c r="A2628" s="447">
        <v>3535</v>
      </c>
      <c r="B2628" s="448" t="s">
        <v>8775</v>
      </c>
      <c r="C2628" s="449" t="s">
        <v>6187</v>
      </c>
      <c r="D2628" s="450" t="s">
        <v>12619</v>
      </c>
    </row>
    <row r="2629" spans="1:4">
      <c r="A2629" s="447">
        <v>3540</v>
      </c>
      <c r="B2629" s="448" t="s">
        <v>8776</v>
      </c>
      <c r="C2629" s="449" t="s">
        <v>6187</v>
      </c>
      <c r="D2629" s="450" t="s">
        <v>11448</v>
      </c>
    </row>
    <row r="2630" spans="1:4">
      <c r="A2630" s="447">
        <v>3539</v>
      </c>
      <c r="B2630" s="448" t="s">
        <v>8777</v>
      </c>
      <c r="C2630" s="449" t="s">
        <v>6187</v>
      </c>
      <c r="D2630" s="450" t="s">
        <v>13412</v>
      </c>
    </row>
    <row r="2631" spans="1:4">
      <c r="A2631" s="447">
        <v>3513</v>
      </c>
      <c r="B2631" s="448" t="s">
        <v>8778</v>
      </c>
      <c r="C2631" s="449" t="s">
        <v>6187</v>
      </c>
      <c r="D2631" s="450" t="s">
        <v>13413</v>
      </c>
    </row>
    <row r="2632" spans="1:4">
      <c r="A2632" s="447">
        <v>3516</v>
      </c>
      <c r="B2632" s="448" t="s">
        <v>8755</v>
      </c>
      <c r="C2632" s="449" t="s">
        <v>6187</v>
      </c>
      <c r="D2632" s="450" t="s">
        <v>11848</v>
      </c>
    </row>
    <row r="2633" spans="1:4">
      <c r="A2633" s="447">
        <v>3517</v>
      </c>
      <c r="B2633" s="448" t="s">
        <v>8756</v>
      </c>
      <c r="C2633" s="449" t="s">
        <v>6187</v>
      </c>
      <c r="D2633" s="450" t="s">
        <v>13072</v>
      </c>
    </row>
    <row r="2634" spans="1:4" ht="30">
      <c r="A2634" s="447">
        <v>3515</v>
      </c>
      <c r="B2634" s="448" t="s">
        <v>8757</v>
      </c>
      <c r="C2634" s="449" t="s">
        <v>6187</v>
      </c>
      <c r="D2634" s="450" t="s">
        <v>13404</v>
      </c>
    </row>
    <row r="2635" spans="1:4" ht="30">
      <c r="A2635" s="447">
        <v>20147</v>
      </c>
      <c r="B2635" s="448" t="s">
        <v>8758</v>
      </c>
      <c r="C2635" s="449" t="s">
        <v>6187</v>
      </c>
      <c r="D2635" s="450" t="s">
        <v>13405</v>
      </c>
    </row>
    <row r="2636" spans="1:4" ht="30">
      <c r="A2636" s="447">
        <v>3524</v>
      </c>
      <c r="B2636" s="448" t="s">
        <v>8759</v>
      </c>
      <c r="C2636" s="449" t="s">
        <v>6187</v>
      </c>
      <c r="D2636" s="450" t="s">
        <v>11345</v>
      </c>
    </row>
    <row r="2637" spans="1:4" ht="30">
      <c r="A2637" s="447">
        <v>3532</v>
      </c>
      <c r="B2637" s="448" t="s">
        <v>8760</v>
      </c>
      <c r="C2637" s="449" t="s">
        <v>6187</v>
      </c>
      <c r="D2637" s="450" t="s">
        <v>13406</v>
      </c>
    </row>
    <row r="2638" spans="1:4">
      <c r="A2638" s="447">
        <v>3528</v>
      </c>
      <c r="B2638" s="448" t="s">
        <v>8761</v>
      </c>
      <c r="C2638" s="449" t="s">
        <v>6187</v>
      </c>
      <c r="D2638" s="450" t="s">
        <v>13407</v>
      </c>
    </row>
    <row r="2639" spans="1:4">
      <c r="A2639" s="447">
        <v>37952</v>
      </c>
      <c r="B2639" s="448" t="s">
        <v>8762</v>
      </c>
      <c r="C2639" s="449" t="s">
        <v>6187</v>
      </c>
      <c r="D2639" s="450" t="s">
        <v>13408</v>
      </c>
    </row>
    <row r="2640" spans="1:4">
      <c r="A2640" s="447">
        <v>37951</v>
      </c>
      <c r="B2640" s="448" t="s">
        <v>8763</v>
      </c>
      <c r="C2640" s="449" t="s">
        <v>6187</v>
      </c>
      <c r="D2640" s="450" t="s">
        <v>11758</v>
      </c>
    </row>
    <row r="2641" spans="1:4">
      <c r="A2641" s="447">
        <v>3518</v>
      </c>
      <c r="B2641" s="448" t="s">
        <v>8764</v>
      </c>
      <c r="C2641" s="449" t="s">
        <v>6187</v>
      </c>
      <c r="D2641" s="450" t="s">
        <v>12788</v>
      </c>
    </row>
    <row r="2642" spans="1:4">
      <c r="A2642" s="447">
        <v>3519</v>
      </c>
      <c r="B2642" s="448" t="s">
        <v>8765</v>
      </c>
      <c r="C2642" s="449" t="s">
        <v>6187</v>
      </c>
      <c r="D2642" s="450" t="s">
        <v>13409</v>
      </c>
    </row>
    <row r="2643" spans="1:4">
      <c r="A2643" s="447">
        <v>3520</v>
      </c>
      <c r="B2643" s="448" t="s">
        <v>8766</v>
      </c>
      <c r="C2643" s="449" t="s">
        <v>6187</v>
      </c>
      <c r="D2643" s="450" t="s">
        <v>13410</v>
      </c>
    </row>
    <row r="2644" spans="1:4">
      <c r="A2644" s="447">
        <v>37950</v>
      </c>
      <c r="B2644" s="448" t="s">
        <v>8767</v>
      </c>
      <c r="C2644" s="449" t="s">
        <v>6187</v>
      </c>
      <c r="D2644" s="450" t="s">
        <v>13399</v>
      </c>
    </row>
    <row r="2645" spans="1:4">
      <c r="A2645" s="447">
        <v>37949</v>
      </c>
      <c r="B2645" s="448" t="s">
        <v>8768</v>
      </c>
      <c r="C2645" s="449" t="s">
        <v>6187</v>
      </c>
      <c r="D2645" s="450" t="s">
        <v>11734</v>
      </c>
    </row>
    <row r="2646" spans="1:4">
      <c r="A2646" s="447">
        <v>3526</v>
      </c>
      <c r="B2646" s="448" t="s">
        <v>8769</v>
      </c>
      <c r="C2646" s="449" t="s">
        <v>6187</v>
      </c>
      <c r="D2646" s="450" t="s">
        <v>12217</v>
      </c>
    </row>
    <row r="2647" spans="1:4">
      <c r="A2647" s="447">
        <v>3509</v>
      </c>
      <c r="B2647" s="448" t="s">
        <v>8770</v>
      </c>
      <c r="C2647" s="449" t="s">
        <v>6187</v>
      </c>
      <c r="D2647" s="450" t="s">
        <v>11303</v>
      </c>
    </row>
    <row r="2648" spans="1:4" ht="30">
      <c r="A2648" s="447">
        <v>38939</v>
      </c>
      <c r="B2648" s="448" t="s">
        <v>8787</v>
      </c>
      <c r="C2648" s="449" t="s">
        <v>6187</v>
      </c>
      <c r="D2648" s="450" t="s">
        <v>13419</v>
      </c>
    </row>
    <row r="2649" spans="1:4" ht="30">
      <c r="A2649" s="447">
        <v>38940</v>
      </c>
      <c r="B2649" s="448" t="s">
        <v>8788</v>
      </c>
      <c r="C2649" s="449" t="s">
        <v>6187</v>
      </c>
      <c r="D2649" s="450" t="s">
        <v>13420</v>
      </c>
    </row>
    <row r="2650" spans="1:4" ht="30">
      <c r="A2650" s="447">
        <v>38941</v>
      </c>
      <c r="B2650" s="448" t="s">
        <v>8789</v>
      </c>
      <c r="C2650" s="449" t="s">
        <v>6187</v>
      </c>
      <c r="D2650" s="450" t="s">
        <v>13421</v>
      </c>
    </row>
    <row r="2651" spans="1:4" ht="30">
      <c r="A2651" s="447">
        <v>38942</v>
      </c>
      <c r="B2651" s="448" t="s">
        <v>8790</v>
      </c>
      <c r="C2651" s="449" t="s">
        <v>6187</v>
      </c>
      <c r="D2651" s="450" t="s">
        <v>13422</v>
      </c>
    </row>
    <row r="2652" spans="1:4">
      <c r="A2652" s="447">
        <v>3489</v>
      </c>
      <c r="B2652" s="448" t="s">
        <v>8823</v>
      </c>
      <c r="C2652" s="449" t="s">
        <v>6187</v>
      </c>
      <c r="D2652" s="450" t="s">
        <v>12470</v>
      </c>
    </row>
    <row r="2653" spans="1:4">
      <c r="A2653" s="447">
        <v>20151</v>
      </c>
      <c r="B2653" s="448" t="s">
        <v>8824</v>
      </c>
      <c r="C2653" s="449" t="s">
        <v>6187</v>
      </c>
      <c r="D2653" s="450" t="s">
        <v>13448</v>
      </c>
    </row>
    <row r="2654" spans="1:4">
      <c r="A2654" s="447">
        <v>20152</v>
      </c>
      <c r="B2654" s="448" t="s">
        <v>8825</v>
      </c>
      <c r="C2654" s="449" t="s">
        <v>6187</v>
      </c>
      <c r="D2654" s="450" t="s">
        <v>13449</v>
      </c>
    </row>
    <row r="2655" spans="1:4">
      <c r="A2655" s="447">
        <v>20148</v>
      </c>
      <c r="B2655" s="448" t="s">
        <v>8826</v>
      </c>
      <c r="C2655" s="449" t="s">
        <v>6187</v>
      </c>
      <c r="D2655" s="450" t="s">
        <v>11768</v>
      </c>
    </row>
    <row r="2656" spans="1:4">
      <c r="A2656" s="447">
        <v>20149</v>
      </c>
      <c r="B2656" s="448" t="s">
        <v>8827</v>
      </c>
      <c r="C2656" s="449" t="s">
        <v>6187</v>
      </c>
      <c r="D2656" s="450" t="s">
        <v>13450</v>
      </c>
    </row>
    <row r="2657" spans="1:4">
      <c r="A2657" s="447">
        <v>20150</v>
      </c>
      <c r="B2657" s="448" t="s">
        <v>8828</v>
      </c>
      <c r="C2657" s="449" t="s">
        <v>6187</v>
      </c>
      <c r="D2657" s="450" t="s">
        <v>11318</v>
      </c>
    </row>
    <row r="2658" spans="1:4">
      <c r="A2658" s="447">
        <v>20157</v>
      </c>
      <c r="B2658" s="448" t="s">
        <v>8829</v>
      </c>
      <c r="C2658" s="449" t="s">
        <v>6187</v>
      </c>
      <c r="D2658" s="450" t="s">
        <v>11820</v>
      </c>
    </row>
    <row r="2659" spans="1:4">
      <c r="A2659" s="447">
        <v>20158</v>
      </c>
      <c r="B2659" s="448" t="s">
        <v>8830</v>
      </c>
      <c r="C2659" s="449" t="s">
        <v>6187</v>
      </c>
      <c r="D2659" s="450" t="s">
        <v>13451</v>
      </c>
    </row>
    <row r="2660" spans="1:4">
      <c r="A2660" s="447">
        <v>20154</v>
      </c>
      <c r="B2660" s="448" t="s">
        <v>8831</v>
      </c>
      <c r="C2660" s="449" t="s">
        <v>6187</v>
      </c>
      <c r="D2660" s="450" t="s">
        <v>12021</v>
      </c>
    </row>
    <row r="2661" spans="1:4">
      <c r="A2661" s="447">
        <v>20155</v>
      </c>
      <c r="B2661" s="448" t="s">
        <v>8832</v>
      </c>
      <c r="C2661" s="449" t="s">
        <v>6187</v>
      </c>
      <c r="D2661" s="450" t="s">
        <v>11926</v>
      </c>
    </row>
    <row r="2662" spans="1:4">
      <c r="A2662" s="447">
        <v>20156</v>
      </c>
      <c r="B2662" s="448" t="s">
        <v>8833</v>
      </c>
      <c r="C2662" s="449" t="s">
        <v>6187</v>
      </c>
      <c r="D2662" s="450" t="s">
        <v>13452</v>
      </c>
    </row>
    <row r="2663" spans="1:4">
      <c r="A2663" s="447">
        <v>3512</v>
      </c>
      <c r="B2663" s="448" t="s">
        <v>8834</v>
      </c>
      <c r="C2663" s="449" t="s">
        <v>6187</v>
      </c>
      <c r="D2663" s="450" t="s">
        <v>13453</v>
      </c>
    </row>
    <row r="2664" spans="1:4">
      <c r="A2664" s="447">
        <v>3499</v>
      </c>
      <c r="B2664" s="448" t="s">
        <v>8835</v>
      </c>
      <c r="C2664" s="449" t="s">
        <v>6187</v>
      </c>
      <c r="D2664" s="450" t="s">
        <v>13454</v>
      </c>
    </row>
    <row r="2665" spans="1:4">
      <c r="A2665" s="447">
        <v>3500</v>
      </c>
      <c r="B2665" s="448" t="s">
        <v>8836</v>
      </c>
      <c r="C2665" s="449" t="s">
        <v>6187</v>
      </c>
      <c r="D2665" s="450" t="s">
        <v>13455</v>
      </c>
    </row>
    <row r="2666" spans="1:4">
      <c r="A2666" s="447">
        <v>3501</v>
      </c>
      <c r="B2666" s="448" t="s">
        <v>8837</v>
      </c>
      <c r="C2666" s="449" t="s">
        <v>6187</v>
      </c>
      <c r="D2666" s="450" t="s">
        <v>13456</v>
      </c>
    </row>
    <row r="2667" spans="1:4">
      <c r="A2667" s="447">
        <v>3502</v>
      </c>
      <c r="B2667" s="448" t="s">
        <v>8838</v>
      </c>
      <c r="C2667" s="449" t="s">
        <v>6187</v>
      </c>
      <c r="D2667" s="450" t="s">
        <v>13457</v>
      </c>
    </row>
    <row r="2668" spans="1:4">
      <c r="A2668" s="447">
        <v>3503</v>
      </c>
      <c r="B2668" s="448" t="s">
        <v>8839</v>
      </c>
      <c r="C2668" s="449" t="s">
        <v>6187</v>
      </c>
      <c r="D2668" s="450" t="s">
        <v>11392</v>
      </c>
    </row>
    <row r="2669" spans="1:4">
      <c r="A2669" s="447">
        <v>3477</v>
      </c>
      <c r="B2669" s="448" t="s">
        <v>8840</v>
      </c>
      <c r="C2669" s="449" t="s">
        <v>6187</v>
      </c>
      <c r="D2669" s="450" t="s">
        <v>13458</v>
      </c>
    </row>
    <row r="2670" spans="1:4">
      <c r="A2670" s="447">
        <v>3478</v>
      </c>
      <c r="B2670" s="448" t="s">
        <v>8841</v>
      </c>
      <c r="C2670" s="449" t="s">
        <v>6187</v>
      </c>
      <c r="D2670" s="450" t="s">
        <v>13459</v>
      </c>
    </row>
    <row r="2671" spans="1:4">
      <c r="A2671" s="447">
        <v>3525</v>
      </c>
      <c r="B2671" s="448" t="s">
        <v>8842</v>
      </c>
      <c r="C2671" s="449" t="s">
        <v>6187</v>
      </c>
      <c r="D2671" s="450" t="s">
        <v>13460</v>
      </c>
    </row>
    <row r="2672" spans="1:4">
      <c r="A2672" s="447">
        <v>3511</v>
      </c>
      <c r="B2672" s="448" t="s">
        <v>8843</v>
      </c>
      <c r="C2672" s="449" t="s">
        <v>6187</v>
      </c>
      <c r="D2672" s="450" t="s">
        <v>13461</v>
      </c>
    </row>
    <row r="2673" spans="1:4" ht="30">
      <c r="A2673" s="447">
        <v>38917</v>
      </c>
      <c r="B2673" s="448" t="s">
        <v>8844</v>
      </c>
      <c r="C2673" s="449" t="s">
        <v>6187</v>
      </c>
      <c r="D2673" s="450" t="s">
        <v>11442</v>
      </c>
    </row>
    <row r="2674" spans="1:4" ht="30">
      <c r="A2674" s="447">
        <v>38919</v>
      </c>
      <c r="B2674" s="448" t="s">
        <v>8845</v>
      </c>
      <c r="C2674" s="449" t="s">
        <v>6187</v>
      </c>
      <c r="D2674" s="450" t="s">
        <v>13462</v>
      </c>
    </row>
    <row r="2675" spans="1:4" ht="30">
      <c r="A2675" s="447">
        <v>38922</v>
      </c>
      <c r="B2675" s="448" t="s">
        <v>8846</v>
      </c>
      <c r="C2675" s="449" t="s">
        <v>6187</v>
      </c>
      <c r="D2675" s="450" t="s">
        <v>13463</v>
      </c>
    </row>
    <row r="2676" spans="1:4" ht="30">
      <c r="A2676" s="447">
        <v>38921</v>
      </c>
      <c r="B2676" s="448" t="s">
        <v>8847</v>
      </c>
      <c r="C2676" s="449" t="s">
        <v>6187</v>
      </c>
      <c r="D2676" s="450" t="s">
        <v>13464</v>
      </c>
    </row>
    <row r="2677" spans="1:4" ht="30">
      <c r="A2677" s="447">
        <v>38918</v>
      </c>
      <c r="B2677" s="448" t="s">
        <v>8848</v>
      </c>
      <c r="C2677" s="449" t="s">
        <v>6187</v>
      </c>
      <c r="D2677" s="450" t="s">
        <v>13465</v>
      </c>
    </row>
    <row r="2678" spans="1:4" ht="30">
      <c r="A2678" s="447">
        <v>38920</v>
      </c>
      <c r="B2678" s="448" t="s">
        <v>8849</v>
      </c>
      <c r="C2678" s="449" t="s">
        <v>6187</v>
      </c>
      <c r="D2678" s="450" t="s">
        <v>13466</v>
      </c>
    </row>
    <row r="2679" spans="1:4" ht="45">
      <c r="A2679" s="447">
        <v>3104</v>
      </c>
      <c r="B2679" s="448" t="s">
        <v>8850</v>
      </c>
      <c r="C2679" s="449" t="s">
        <v>7660</v>
      </c>
      <c r="D2679" s="450" t="s">
        <v>13467</v>
      </c>
    </row>
    <row r="2680" spans="1:4" ht="30">
      <c r="A2680" s="447">
        <v>12032</v>
      </c>
      <c r="B2680" s="448" t="s">
        <v>8851</v>
      </c>
      <c r="C2680" s="449" t="s">
        <v>6654</v>
      </c>
      <c r="D2680" s="450" t="s">
        <v>13468</v>
      </c>
    </row>
    <row r="2681" spans="1:4" ht="30">
      <c r="A2681" s="447">
        <v>12030</v>
      </c>
      <c r="B2681" s="448" t="s">
        <v>8852</v>
      </c>
      <c r="C2681" s="449" t="s">
        <v>6654</v>
      </c>
      <c r="D2681" s="450" t="s">
        <v>13469</v>
      </c>
    </row>
    <row r="2682" spans="1:4">
      <c r="A2682" s="447">
        <v>14157</v>
      </c>
      <c r="B2682" s="448" t="s">
        <v>8880</v>
      </c>
      <c r="C2682" s="449" t="s">
        <v>6187</v>
      </c>
      <c r="D2682" s="450" t="s">
        <v>11299</v>
      </c>
    </row>
    <row r="2683" spans="1:4" ht="30">
      <c r="A2683" s="447">
        <v>10908</v>
      </c>
      <c r="B2683" s="448" t="s">
        <v>8853</v>
      </c>
      <c r="C2683" s="449" t="s">
        <v>6187</v>
      </c>
      <c r="D2683" s="450" t="s">
        <v>13470</v>
      </c>
    </row>
    <row r="2684" spans="1:4" ht="30">
      <c r="A2684" s="447">
        <v>10909</v>
      </c>
      <c r="B2684" s="448" t="s">
        <v>8854</v>
      </c>
      <c r="C2684" s="449" t="s">
        <v>6187</v>
      </c>
      <c r="D2684" s="450" t="s">
        <v>12208</v>
      </c>
    </row>
    <row r="2685" spans="1:4" ht="30">
      <c r="A2685" s="447">
        <v>3669</v>
      </c>
      <c r="B2685" s="448" t="s">
        <v>8855</v>
      </c>
      <c r="C2685" s="449" t="s">
        <v>6187</v>
      </c>
      <c r="D2685" s="450" t="s">
        <v>13471</v>
      </c>
    </row>
    <row r="2686" spans="1:4" ht="30">
      <c r="A2686" s="447">
        <v>20138</v>
      </c>
      <c r="B2686" s="448" t="s">
        <v>8856</v>
      </c>
      <c r="C2686" s="449" t="s">
        <v>6187</v>
      </c>
      <c r="D2686" s="450" t="s">
        <v>13472</v>
      </c>
    </row>
    <row r="2687" spans="1:4">
      <c r="A2687" s="447">
        <v>20139</v>
      </c>
      <c r="B2687" s="448" t="s">
        <v>8857</v>
      </c>
      <c r="C2687" s="449" t="s">
        <v>6187</v>
      </c>
      <c r="D2687" s="450" t="s">
        <v>13473</v>
      </c>
    </row>
    <row r="2688" spans="1:4" ht="30">
      <c r="A2688" s="447">
        <v>3668</v>
      </c>
      <c r="B2688" s="448" t="s">
        <v>8858</v>
      </c>
      <c r="C2688" s="449" t="s">
        <v>6187</v>
      </c>
      <c r="D2688" s="450" t="s">
        <v>13474</v>
      </c>
    </row>
    <row r="2689" spans="1:4">
      <c r="A2689" s="447">
        <v>3656</v>
      </c>
      <c r="B2689" s="448" t="s">
        <v>8859</v>
      </c>
      <c r="C2689" s="449" t="s">
        <v>6187</v>
      </c>
      <c r="D2689" s="450" t="s">
        <v>13475</v>
      </c>
    </row>
    <row r="2690" spans="1:4">
      <c r="A2690" s="447">
        <v>10911</v>
      </c>
      <c r="B2690" s="448" t="s">
        <v>8860</v>
      </c>
      <c r="C2690" s="449" t="s">
        <v>6187</v>
      </c>
      <c r="D2690" s="450" t="s">
        <v>13476</v>
      </c>
    </row>
    <row r="2691" spans="1:4">
      <c r="A2691" s="447">
        <v>3654</v>
      </c>
      <c r="B2691" s="448" t="s">
        <v>8861</v>
      </c>
      <c r="C2691" s="449" t="s">
        <v>6187</v>
      </c>
      <c r="D2691" s="450" t="s">
        <v>13477</v>
      </c>
    </row>
    <row r="2692" spans="1:4">
      <c r="A2692" s="447">
        <v>3664</v>
      </c>
      <c r="B2692" s="448" t="s">
        <v>8862</v>
      </c>
      <c r="C2692" s="449" t="s">
        <v>6187</v>
      </c>
      <c r="D2692" s="450" t="s">
        <v>13478</v>
      </c>
    </row>
    <row r="2693" spans="1:4">
      <c r="A2693" s="447">
        <v>3657</v>
      </c>
      <c r="B2693" s="448" t="s">
        <v>8863</v>
      </c>
      <c r="C2693" s="449" t="s">
        <v>6187</v>
      </c>
      <c r="D2693" s="450" t="s">
        <v>11868</v>
      </c>
    </row>
    <row r="2694" spans="1:4" ht="30">
      <c r="A2694" s="447">
        <v>12625</v>
      </c>
      <c r="B2694" s="448" t="s">
        <v>8864</v>
      </c>
      <c r="C2694" s="449" t="s">
        <v>6187</v>
      </c>
      <c r="D2694" s="450" t="s">
        <v>12055</v>
      </c>
    </row>
    <row r="2695" spans="1:4">
      <c r="A2695" s="447">
        <v>20136</v>
      </c>
      <c r="B2695" s="448" t="s">
        <v>8865</v>
      </c>
      <c r="C2695" s="449" t="s">
        <v>6187</v>
      </c>
      <c r="D2695" s="450" t="s">
        <v>13479</v>
      </c>
    </row>
    <row r="2696" spans="1:4">
      <c r="A2696" s="447">
        <v>20144</v>
      </c>
      <c r="B2696" s="448" t="s">
        <v>8866</v>
      </c>
      <c r="C2696" s="449" t="s">
        <v>6187</v>
      </c>
      <c r="D2696" s="450" t="s">
        <v>13480</v>
      </c>
    </row>
    <row r="2697" spans="1:4">
      <c r="A2697" s="447">
        <v>20143</v>
      </c>
      <c r="B2697" s="448" t="s">
        <v>8867</v>
      </c>
      <c r="C2697" s="449" t="s">
        <v>6187</v>
      </c>
      <c r="D2697" s="450" t="s">
        <v>13481</v>
      </c>
    </row>
    <row r="2698" spans="1:4">
      <c r="A2698" s="447">
        <v>20145</v>
      </c>
      <c r="B2698" s="448" t="s">
        <v>8868</v>
      </c>
      <c r="C2698" s="449" t="s">
        <v>6187</v>
      </c>
      <c r="D2698" s="450" t="s">
        <v>13482</v>
      </c>
    </row>
    <row r="2699" spans="1:4">
      <c r="A2699" s="447">
        <v>20146</v>
      </c>
      <c r="B2699" s="448" t="s">
        <v>8869</v>
      </c>
      <c r="C2699" s="449" t="s">
        <v>6187</v>
      </c>
      <c r="D2699" s="450" t="s">
        <v>13483</v>
      </c>
    </row>
    <row r="2700" spans="1:4">
      <c r="A2700" s="447">
        <v>20140</v>
      </c>
      <c r="B2700" s="448" t="s">
        <v>8870</v>
      </c>
      <c r="C2700" s="449" t="s">
        <v>6187</v>
      </c>
      <c r="D2700" s="450" t="s">
        <v>13484</v>
      </c>
    </row>
    <row r="2701" spans="1:4">
      <c r="A2701" s="447">
        <v>20141</v>
      </c>
      <c r="B2701" s="448" t="s">
        <v>8871</v>
      </c>
      <c r="C2701" s="449" t="s">
        <v>6187</v>
      </c>
      <c r="D2701" s="450" t="s">
        <v>13485</v>
      </c>
    </row>
    <row r="2702" spans="1:4">
      <c r="A2702" s="447">
        <v>20142</v>
      </c>
      <c r="B2702" s="448" t="s">
        <v>8872</v>
      </c>
      <c r="C2702" s="449" t="s">
        <v>6187</v>
      </c>
      <c r="D2702" s="450" t="s">
        <v>13486</v>
      </c>
    </row>
    <row r="2703" spans="1:4">
      <c r="A2703" s="447">
        <v>3670</v>
      </c>
      <c r="B2703" s="448" t="s">
        <v>8878</v>
      </c>
      <c r="C2703" s="449" t="s">
        <v>6187</v>
      </c>
      <c r="D2703" s="450" t="s">
        <v>13490</v>
      </c>
    </row>
    <row r="2704" spans="1:4">
      <c r="A2704" s="447">
        <v>3666</v>
      </c>
      <c r="B2704" s="448" t="s">
        <v>8879</v>
      </c>
      <c r="C2704" s="449" t="s">
        <v>6187</v>
      </c>
      <c r="D2704" s="450" t="s">
        <v>13072</v>
      </c>
    </row>
    <row r="2705" spans="1:4">
      <c r="A2705" s="447">
        <v>3659</v>
      </c>
      <c r="B2705" s="448" t="s">
        <v>8873</v>
      </c>
      <c r="C2705" s="449" t="s">
        <v>6187</v>
      </c>
      <c r="D2705" s="450" t="s">
        <v>13487</v>
      </c>
    </row>
    <row r="2706" spans="1:4">
      <c r="A2706" s="447">
        <v>3660</v>
      </c>
      <c r="B2706" s="448" t="s">
        <v>8874</v>
      </c>
      <c r="C2706" s="449" t="s">
        <v>6187</v>
      </c>
      <c r="D2706" s="450" t="s">
        <v>12002</v>
      </c>
    </row>
    <row r="2707" spans="1:4">
      <c r="A2707" s="447">
        <v>3662</v>
      </c>
      <c r="B2707" s="448" t="s">
        <v>8875</v>
      </c>
      <c r="C2707" s="449" t="s">
        <v>6187</v>
      </c>
      <c r="D2707" s="450" t="s">
        <v>13488</v>
      </c>
    </row>
    <row r="2708" spans="1:4">
      <c r="A2708" s="447">
        <v>3661</v>
      </c>
      <c r="B2708" s="448" t="s">
        <v>8876</v>
      </c>
      <c r="C2708" s="449" t="s">
        <v>6187</v>
      </c>
      <c r="D2708" s="450" t="s">
        <v>12285</v>
      </c>
    </row>
    <row r="2709" spans="1:4">
      <c r="A2709" s="447">
        <v>3658</v>
      </c>
      <c r="B2709" s="448" t="s">
        <v>8877</v>
      </c>
      <c r="C2709" s="449" t="s">
        <v>6187</v>
      </c>
      <c r="D2709" s="450" t="s">
        <v>13489</v>
      </c>
    </row>
    <row r="2710" spans="1:4">
      <c r="A2710" s="447">
        <v>3653</v>
      </c>
      <c r="B2710" s="448" t="s">
        <v>8881</v>
      </c>
      <c r="C2710" s="449" t="s">
        <v>6187</v>
      </c>
      <c r="D2710" s="450" t="s">
        <v>13491</v>
      </c>
    </row>
    <row r="2711" spans="1:4">
      <c r="A2711" s="447">
        <v>3649</v>
      </c>
      <c r="B2711" s="448" t="s">
        <v>8882</v>
      </c>
      <c r="C2711" s="449" t="s">
        <v>6187</v>
      </c>
      <c r="D2711" s="450" t="s">
        <v>13492</v>
      </c>
    </row>
    <row r="2712" spans="1:4" ht="30">
      <c r="A2712" s="447">
        <v>42696</v>
      </c>
      <c r="B2712" s="448" t="s">
        <v>8883</v>
      </c>
      <c r="C2712" s="449" t="s">
        <v>6187</v>
      </c>
      <c r="D2712" s="450" t="s">
        <v>13493</v>
      </c>
    </row>
    <row r="2713" spans="1:4" ht="30">
      <c r="A2713" s="447">
        <v>42697</v>
      </c>
      <c r="B2713" s="448" t="s">
        <v>8884</v>
      </c>
      <c r="C2713" s="449" t="s">
        <v>6187</v>
      </c>
      <c r="D2713" s="450" t="s">
        <v>13494</v>
      </c>
    </row>
    <row r="2714" spans="1:4" ht="30">
      <c r="A2714" s="447">
        <v>42698</v>
      </c>
      <c r="B2714" s="448" t="s">
        <v>8885</v>
      </c>
      <c r="C2714" s="449" t="s">
        <v>6187</v>
      </c>
      <c r="D2714" s="450" t="s">
        <v>13495</v>
      </c>
    </row>
    <row r="2715" spans="1:4">
      <c r="A2715" s="447">
        <v>39875</v>
      </c>
      <c r="B2715" s="448" t="s">
        <v>8886</v>
      </c>
      <c r="C2715" s="449" t="s">
        <v>6187</v>
      </c>
      <c r="D2715" s="450" t="s">
        <v>13496</v>
      </c>
    </row>
    <row r="2716" spans="1:4">
      <c r="A2716" s="447">
        <v>39876</v>
      </c>
      <c r="B2716" s="448" t="s">
        <v>8887</v>
      </c>
      <c r="C2716" s="449" t="s">
        <v>6187</v>
      </c>
      <c r="D2716" s="450" t="s">
        <v>13497</v>
      </c>
    </row>
    <row r="2717" spans="1:4">
      <c r="A2717" s="447">
        <v>39877</v>
      </c>
      <c r="B2717" s="448" t="s">
        <v>8888</v>
      </c>
      <c r="C2717" s="449" t="s">
        <v>6187</v>
      </c>
      <c r="D2717" s="450" t="s">
        <v>13498</v>
      </c>
    </row>
    <row r="2718" spans="1:4">
      <c r="A2718" s="447">
        <v>39878</v>
      </c>
      <c r="B2718" s="448" t="s">
        <v>8889</v>
      </c>
      <c r="C2718" s="449" t="s">
        <v>6187</v>
      </c>
      <c r="D2718" s="450" t="s">
        <v>13499</v>
      </c>
    </row>
    <row r="2719" spans="1:4">
      <c r="A2719" s="447">
        <v>39872</v>
      </c>
      <c r="B2719" s="448" t="s">
        <v>8890</v>
      </c>
      <c r="C2719" s="449" t="s">
        <v>6187</v>
      </c>
      <c r="D2719" s="450" t="s">
        <v>13500</v>
      </c>
    </row>
    <row r="2720" spans="1:4">
      <c r="A2720" s="447">
        <v>39873</v>
      </c>
      <c r="B2720" s="448" t="s">
        <v>8891</v>
      </c>
      <c r="C2720" s="449" t="s">
        <v>6187</v>
      </c>
      <c r="D2720" s="450" t="s">
        <v>13501</v>
      </c>
    </row>
    <row r="2721" spans="1:4">
      <c r="A2721" s="447">
        <v>39874</v>
      </c>
      <c r="B2721" s="448" t="s">
        <v>8892</v>
      </c>
      <c r="C2721" s="449" t="s">
        <v>6187</v>
      </c>
      <c r="D2721" s="450" t="s">
        <v>13502</v>
      </c>
    </row>
    <row r="2722" spans="1:4">
      <c r="A2722" s="447">
        <v>3674</v>
      </c>
      <c r="B2722" s="448" t="s">
        <v>8893</v>
      </c>
      <c r="C2722" s="449" t="s">
        <v>6188</v>
      </c>
      <c r="D2722" s="450" t="s">
        <v>13503</v>
      </c>
    </row>
    <row r="2723" spans="1:4">
      <c r="A2723" s="447">
        <v>3681</v>
      </c>
      <c r="B2723" s="448" t="s">
        <v>8894</v>
      </c>
      <c r="C2723" s="449" t="s">
        <v>6188</v>
      </c>
      <c r="D2723" s="450" t="s">
        <v>13504</v>
      </c>
    </row>
    <row r="2724" spans="1:4">
      <c r="A2724" s="447">
        <v>3676</v>
      </c>
      <c r="B2724" s="448" t="s">
        <v>8895</v>
      </c>
      <c r="C2724" s="449" t="s">
        <v>6188</v>
      </c>
      <c r="D2724" s="450" t="s">
        <v>13505</v>
      </c>
    </row>
    <row r="2725" spans="1:4">
      <c r="A2725" s="447">
        <v>3679</v>
      </c>
      <c r="B2725" s="448" t="s">
        <v>8896</v>
      </c>
      <c r="C2725" s="449" t="s">
        <v>6188</v>
      </c>
      <c r="D2725" s="450" t="s">
        <v>13506</v>
      </c>
    </row>
    <row r="2726" spans="1:4">
      <c r="A2726" s="447">
        <v>3672</v>
      </c>
      <c r="B2726" s="448" t="s">
        <v>8897</v>
      </c>
      <c r="C2726" s="449" t="s">
        <v>6188</v>
      </c>
      <c r="D2726" s="450" t="s">
        <v>13507</v>
      </c>
    </row>
    <row r="2727" spans="1:4">
      <c r="A2727" s="447">
        <v>3671</v>
      </c>
      <c r="B2727" s="448" t="s">
        <v>8898</v>
      </c>
      <c r="C2727" s="449" t="s">
        <v>6188</v>
      </c>
      <c r="D2727" s="450" t="s">
        <v>12181</v>
      </c>
    </row>
    <row r="2728" spans="1:4">
      <c r="A2728" s="447">
        <v>3673</v>
      </c>
      <c r="B2728" s="448" t="s">
        <v>8899</v>
      </c>
      <c r="C2728" s="449" t="s">
        <v>6188</v>
      </c>
      <c r="D2728" s="450" t="s">
        <v>13508</v>
      </c>
    </row>
    <row r="2729" spans="1:4" ht="30">
      <c r="A2729" s="447">
        <v>38394</v>
      </c>
      <c r="B2729" s="448" t="s">
        <v>8900</v>
      </c>
      <c r="C2729" s="449" t="s">
        <v>6187</v>
      </c>
      <c r="D2729" s="450" t="s">
        <v>13509</v>
      </c>
    </row>
    <row r="2730" spans="1:4">
      <c r="A2730" s="447">
        <v>3729</v>
      </c>
      <c r="B2730" s="448" t="s">
        <v>8901</v>
      </c>
      <c r="C2730" s="449" t="s">
        <v>6187</v>
      </c>
      <c r="D2730" s="450" t="s">
        <v>13510</v>
      </c>
    </row>
    <row r="2731" spans="1:4" ht="60">
      <c r="A2731" s="447">
        <v>39357</v>
      </c>
      <c r="B2731" s="448" t="s">
        <v>8902</v>
      </c>
      <c r="C2731" s="449" t="s">
        <v>6187</v>
      </c>
      <c r="D2731" s="450" t="s">
        <v>13511</v>
      </c>
    </row>
    <row r="2732" spans="1:4" ht="60">
      <c r="A2732" s="447">
        <v>39358</v>
      </c>
      <c r="B2732" s="448" t="s">
        <v>8903</v>
      </c>
      <c r="C2732" s="449" t="s">
        <v>6187</v>
      </c>
      <c r="D2732" s="450" t="s">
        <v>13512</v>
      </c>
    </row>
    <row r="2733" spans="1:4" ht="75">
      <c r="A2733" s="447">
        <v>39356</v>
      </c>
      <c r="B2733" s="448" t="s">
        <v>8904</v>
      </c>
      <c r="C2733" s="449" t="s">
        <v>6187</v>
      </c>
      <c r="D2733" s="450" t="s">
        <v>13513</v>
      </c>
    </row>
    <row r="2734" spans="1:4" ht="75">
      <c r="A2734" s="447">
        <v>39355</v>
      </c>
      <c r="B2734" s="448" t="s">
        <v>8905</v>
      </c>
      <c r="C2734" s="449" t="s">
        <v>6187</v>
      </c>
      <c r="D2734" s="450" t="s">
        <v>13514</v>
      </c>
    </row>
    <row r="2735" spans="1:4" ht="60">
      <c r="A2735" s="447">
        <v>39353</v>
      </c>
      <c r="B2735" s="448" t="s">
        <v>8906</v>
      </c>
      <c r="C2735" s="449" t="s">
        <v>6187</v>
      </c>
      <c r="D2735" s="450" t="s">
        <v>13515</v>
      </c>
    </row>
    <row r="2736" spans="1:4" ht="60">
      <c r="A2736" s="447">
        <v>39354</v>
      </c>
      <c r="B2736" s="448" t="s">
        <v>8907</v>
      </c>
      <c r="C2736" s="449" t="s">
        <v>6187</v>
      </c>
      <c r="D2736" s="450" t="s">
        <v>13516</v>
      </c>
    </row>
    <row r="2737" spans="1:4">
      <c r="A2737" s="447">
        <v>39398</v>
      </c>
      <c r="B2737" s="448" t="s">
        <v>8908</v>
      </c>
      <c r="C2737" s="449" t="s">
        <v>6187</v>
      </c>
      <c r="D2737" s="450" t="s">
        <v>13517</v>
      </c>
    </row>
    <row r="2738" spans="1:4" ht="30">
      <c r="A2738" s="447">
        <v>13343</v>
      </c>
      <c r="B2738" s="448" t="s">
        <v>8909</v>
      </c>
      <c r="C2738" s="449" t="s">
        <v>6187</v>
      </c>
      <c r="D2738" s="450" t="s">
        <v>13518</v>
      </c>
    </row>
    <row r="2739" spans="1:4" ht="30">
      <c r="A2739" s="447">
        <v>12118</v>
      </c>
      <c r="B2739" s="448" t="s">
        <v>8910</v>
      </c>
      <c r="C2739" s="449" t="s">
        <v>6187</v>
      </c>
      <c r="D2739" s="450" t="s">
        <v>12194</v>
      </c>
    </row>
    <row r="2740" spans="1:4" ht="45">
      <c r="A2740" s="447">
        <v>39482</v>
      </c>
      <c r="B2740" s="448" t="s">
        <v>8911</v>
      </c>
      <c r="C2740" s="449" t="s">
        <v>6187</v>
      </c>
      <c r="D2740" s="450" t="s">
        <v>13519</v>
      </c>
    </row>
    <row r="2741" spans="1:4" ht="45">
      <c r="A2741" s="447">
        <v>39486</v>
      </c>
      <c r="B2741" s="448" t="s">
        <v>8912</v>
      </c>
      <c r="C2741" s="449" t="s">
        <v>6187</v>
      </c>
      <c r="D2741" s="450" t="s">
        <v>13520</v>
      </c>
    </row>
    <row r="2742" spans="1:4" ht="45">
      <c r="A2742" s="447">
        <v>39483</v>
      </c>
      <c r="B2742" s="448" t="s">
        <v>8913</v>
      </c>
      <c r="C2742" s="449" t="s">
        <v>6187</v>
      </c>
      <c r="D2742" s="450" t="s">
        <v>13521</v>
      </c>
    </row>
    <row r="2743" spans="1:4" ht="45">
      <c r="A2743" s="447">
        <v>39487</v>
      </c>
      <c r="B2743" s="448" t="s">
        <v>8914</v>
      </c>
      <c r="C2743" s="449" t="s">
        <v>6187</v>
      </c>
      <c r="D2743" s="450" t="s">
        <v>13522</v>
      </c>
    </row>
    <row r="2744" spans="1:4" ht="45">
      <c r="A2744" s="447">
        <v>39484</v>
      </c>
      <c r="B2744" s="448" t="s">
        <v>8915</v>
      </c>
      <c r="C2744" s="449" t="s">
        <v>6187</v>
      </c>
      <c r="D2744" s="450" t="s">
        <v>13523</v>
      </c>
    </row>
    <row r="2745" spans="1:4" ht="45">
      <c r="A2745" s="447">
        <v>39488</v>
      </c>
      <c r="B2745" s="448" t="s">
        <v>8916</v>
      </c>
      <c r="C2745" s="449" t="s">
        <v>6187</v>
      </c>
      <c r="D2745" s="450" t="s">
        <v>13524</v>
      </c>
    </row>
    <row r="2746" spans="1:4" ht="45">
      <c r="A2746" s="447">
        <v>39485</v>
      </c>
      <c r="B2746" s="448" t="s">
        <v>8917</v>
      </c>
      <c r="C2746" s="449" t="s">
        <v>6187</v>
      </c>
      <c r="D2746" s="450" t="s">
        <v>13525</v>
      </c>
    </row>
    <row r="2747" spans="1:4" ht="45">
      <c r="A2747" s="447">
        <v>39489</v>
      </c>
      <c r="B2747" s="448" t="s">
        <v>8918</v>
      </c>
      <c r="C2747" s="449" t="s">
        <v>6187</v>
      </c>
      <c r="D2747" s="450" t="s">
        <v>13526</v>
      </c>
    </row>
    <row r="2748" spans="1:4" ht="45">
      <c r="A2748" s="447">
        <v>39494</v>
      </c>
      <c r="B2748" s="448" t="s">
        <v>15469</v>
      </c>
      <c r="C2748" s="449" t="s">
        <v>6187</v>
      </c>
      <c r="D2748" s="450" t="s">
        <v>13527</v>
      </c>
    </row>
    <row r="2749" spans="1:4" ht="45">
      <c r="A2749" s="447">
        <v>39490</v>
      </c>
      <c r="B2749" s="448" t="s">
        <v>8919</v>
      </c>
      <c r="C2749" s="449" t="s">
        <v>6187</v>
      </c>
      <c r="D2749" s="450" t="s">
        <v>13528</v>
      </c>
    </row>
    <row r="2750" spans="1:4" ht="45">
      <c r="A2750" s="447">
        <v>39495</v>
      </c>
      <c r="B2750" s="448" t="s">
        <v>15468</v>
      </c>
      <c r="C2750" s="449" t="s">
        <v>6187</v>
      </c>
      <c r="D2750" s="450" t="s">
        <v>13519</v>
      </c>
    </row>
    <row r="2751" spans="1:4" ht="45">
      <c r="A2751" s="447">
        <v>39491</v>
      </c>
      <c r="B2751" s="448" t="s">
        <v>8920</v>
      </c>
      <c r="C2751" s="449" t="s">
        <v>6187</v>
      </c>
      <c r="D2751" s="450" t="s">
        <v>13529</v>
      </c>
    </row>
    <row r="2752" spans="1:4" ht="45">
      <c r="A2752" s="447">
        <v>39496</v>
      </c>
      <c r="B2752" s="448" t="s">
        <v>8921</v>
      </c>
      <c r="C2752" s="449" t="s">
        <v>6187</v>
      </c>
      <c r="D2752" s="450" t="s">
        <v>13530</v>
      </c>
    </row>
    <row r="2753" spans="1:4" ht="45">
      <c r="A2753" s="447">
        <v>39492</v>
      </c>
      <c r="B2753" s="448" t="s">
        <v>8922</v>
      </c>
      <c r="C2753" s="449" t="s">
        <v>6187</v>
      </c>
      <c r="D2753" s="450" t="s">
        <v>13531</v>
      </c>
    </row>
    <row r="2754" spans="1:4" ht="45">
      <c r="A2754" s="447">
        <v>39497</v>
      </c>
      <c r="B2754" s="448" t="s">
        <v>8923</v>
      </c>
      <c r="C2754" s="449" t="s">
        <v>6187</v>
      </c>
      <c r="D2754" s="450" t="s">
        <v>13532</v>
      </c>
    </row>
    <row r="2755" spans="1:4" ht="45">
      <c r="A2755" s="447">
        <v>39493</v>
      </c>
      <c r="B2755" s="448" t="s">
        <v>8924</v>
      </c>
      <c r="C2755" s="449" t="s">
        <v>6187</v>
      </c>
      <c r="D2755" s="450" t="s">
        <v>13533</v>
      </c>
    </row>
    <row r="2756" spans="1:4" ht="45">
      <c r="A2756" s="447">
        <v>39500</v>
      </c>
      <c r="B2756" s="448" t="s">
        <v>8925</v>
      </c>
      <c r="C2756" s="449" t="s">
        <v>6187</v>
      </c>
      <c r="D2756" s="450" t="s">
        <v>13534</v>
      </c>
    </row>
    <row r="2757" spans="1:4" ht="45">
      <c r="A2757" s="447">
        <v>39498</v>
      </c>
      <c r="B2757" s="448" t="s">
        <v>8926</v>
      </c>
      <c r="C2757" s="449" t="s">
        <v>6187</v>
      </c>
      <c r="D2757" s="450" t="s">
        <v>13535</v>
      </c>
    </row>
    <row r="2758" spans="1:4" ht="45">
      <c r="A2758" s="447">
        <v>39501</v>
      </c>
      <c r="B2758" s="448" t="s">
        <v>8927</v>
      </c>
      <c r="C2758" s="449" t="s">
        <v>6187</v>
      </c>
      <c r="D2758" s="450" t="s">
        <v>13536</v>
      </c>
    </row>
    <row r="2759" spans="1:4" ht="45">
      <c r="A2759" s="447">
        <v>39499</v>
      </c>
      <c r="B2759" s="448" t="s">
        <v>8928</v>
      </c>
      <c r="C2759" s="449" t="s">
        <v>6187</v>
      </c>
      <c r="D2759" s="450" t="s">
        <v>13537</v>
      </c>
    </row>
    <row r="2760" spans="1:4">
      <c r="A2760" s="447">
        <v>3731</v>
      </c>
      <c r="B2760" s="448" t="s">
        <v>8930</v>
      </c>
      <c r="C2760" s="449" t="s">
        <v>6185</v>
      </c>
      <c r="D2760" s="450" t="s">
        <v>13538</v>
      </c>
    </row>
    <row r="2761" spans="1:4" ht="30">
      <c r="A2761" s="447">
        <v>3733</v>
      </c>
      <c r="B2761" s="448" t="s">
        <v>8929</v>
      </c>
      <c r="C2761" s="449" t="s">
        <v>6185</v>
      </c>
      <c r="D2761" s="450" t="s">
        <v>12628</v>
      </c>
    </row>
    <row r="2762" spans="1:4">
      <c r="A2762" s="447">
        <v>38137</v>
      </c>
      <c r="B2762" s="448" t="s">
        <v>8931</v>
      </c>
      <c r="C2762" s="449" t="s">
        <v>6185</v>
      </c>
      <c r="D2762" s="450" t="s">
        <v>13539</v>
      </c>
    </row>
    <row r="2763" spans="1:4">
      <c r="A2763" s="447">
        <v>38135</v>
      </c>
      <c r="B2763" s="448" t="s">
        <v>8932</v>
      </c>
      <c r="C2763" s="449" t="s">
        <v>6185</v>
      </c>
      <c r="D2763" s="450" t="s">
        <v>13540</v>
      </c>
    </row>
    <row r="2764" spans="1:4">
      <c r="A2764" s="447">
        <v>38138</v>
      </c>
      <c r="B2764" s="448" t="s">
        <v>8933</v>
      </c>
      <c r="C2764" s="449" t="s">
        <v>6185</v>
      </c>
      <c r="D2764" s="450" t="s">
        <v>13541</v>
      </c>
    </row>
    <row r="2765" spans="1:4" ht="30">
      <c r="A2765" s="447">
        <v>3745</v>
      </c>
      <c r="B2765" s="448" t="s">
        <v>8936</v>
      </c>
      <c r="C2765" s="449" t="s">
        <v>6185</v>
      </c>
      <c r="D2765" s="450" t="s">
        <v>13542</v>
      </c>
    </row>
    <row r="2766" spans="1:4" ht="30">
      <c r="A2766" s="447">
        <v>3736</v>
      </c>
      <c r="B2766" s="448" t="s">
        <v>8934</v>
      </c>
      <c r="C2766" s="449" t="s">
        <v>6185</v>
      </c>
      <c r="D2766" s="450" t="s">
        <v>11580</v>
      </c>
    </row>
    <row r="2767" spans="1:4" ht="30">
      <c r="A2767" s="447">
        <v>3741</v>
      </c>
      <c r="B2767" s="448" t="s">
        <v>8935</v>
      </c>
      <c r="C2767" s="449" t="s">
        <v>6185</v>
      </c>
      <c r="D2767" s="450" t="s">
        <v>12333</v>
      </c>
    </row>
    <row r="2768" spans="1:4" ht="30">
      <c r="A2768" s="447">
        <v>3747</v>
      </c>
      <c r="B2768" s="448" t="s">
        <v>8942</v>
      </c>
      <c r="C2768" s="449" t="s">
        <v>6185</v>
      </c>
      <c r="D2768" s="450" t="s">
        <v>13544</v>
      </c>
    </row>
    <row r="2769" spans="1:4" ht="30">
      <c r="A2769" s="447">
        <v>3743</v>
      </c>
      <c r="B2769" s="448" t="s">
        <v>8937</v>
      </c>
      <c r="C2769" s="449" t="s">
        <v>6185</v>
      </c>
      <c r="D2769" s="450" t="s">
        <v>13543</v>
      </c>
    </row>
    <row r="2770" spans="1:4" ht="30">
      <c r="A2770" s="447">
        <v>3744</v>
      </c>
      <c r="B2770" s="448" t="s">
        <v>8938</v>
      </c>
      <c r="C2770" s="449" t="s">
        <v>6185</v>
      </c>
      <c r="D2770" s="450" t="s">
        <v>13544</v>
      </c>
    </row>
    <row r="2771" spans="1:4" ht="30">
      <c r="A2771" s="447">
        <v>3739</v>
      </c>
      <c r="B2771" s="448" t="s">
        <v>8939</v>
      </c>
      <c r="C2771" s="449" t="s">
        <v>6185</v>
      </c>
      <c r="D2771" s="450" t="s">
        <v>12589</v>
      </c>
    </row>
    <row r="2772" spans="1:4" ht="30">
      <c r="A2772" s="447">
        <v>3737</v>
      </c>
      <c r="B2772" s="448" t="s">
        <v>8940</v>
      </c>
      <c r="C2772" s="449" t="s">
        <v>6185</v>
      </c>
      <c r="D2772" s="450" t="s">
        <v>11776</v>
      </c>
    </row>
    <row r="2773" spans="1:4" ht="30">
      <c r="A2773" s="447">
        <v>3738</v>
      </c>
      <c r="B2773" s="448" t="s">
        <v>8941</v>
      </c>
      <c r="C2773" s="449" t="s">
        <v>6185</v>
      </c>
      <c r="D2773" s="450" t="s">
        <v>13545</v>
      </c>
    </row>
    <row r="2774" spans="1:4" ht="30">
      <c r="A2774" s="447">
        <v>11649</v>
      </c>
      <c r="B2774" s="448" t="s">
        <v>8943</v>
      </c>
      <c r="C2774" s="449" t="s">
        <v>6187</v>
      </c>
      <c r="D2774" s="450" t="s">
        <v>13546</v>
      </c>
    </row>
    <row r="2775" spans="1:4" ht="30">
      <c r="A2775" s="447">
        <v>11650</v>
      </c>
      <c r="B2775" s="448" t="s">
        <v>8944</v>
      </c>
      <c r="C2775" s="449" t="s">
        <v>6187</v>
      </c>
      <c r="D2775" s="450" t="s">
        <v>13547</v>
      </c>
    </row>
    <row r="2776" spans="1:4" ht="30">
      <c r="A2776" s="447">
        <v>3742</v>
      </c>
      <c r="B2776" s="448" t="s">
        <v>8945</v>
      </c>
      <c r="C2776" s="449" t="s">
        <v>6185</v>
      </c>
      <c r="D2776" s="450" t="s">
        <v>12831</v>
      </c>
    </row>
    <row r="2777" spans="1:4" ht="30">
      <c r="A2777" s="447">
        <v>3746</v>
      </c>
      <c r="B2777" s="448" t="s">
        <v>8946</v>
      </c>
      <c r="C2777" s="449" t="s">
        <v>6185</v>
      </c>
      <c r="D2777" s="450" t="s">
        <v>13548</v>
      </c>
    </row>
    <row r="2778" spans="1:4">
      <c r="A2778" s="447">
        <v>13250</v>
      </c>
      <c r="B2778" s="448" t="s">
        <v>8947</v>
      </c>
      <c r="C2778" s="449" t="s">
        <v>6187</v>
      </c>
      <c r="D2778" s="450" t="s">
        <v>11597</v>
      </c>
    </row>
    <row r="2779" spans="1:4">
      <c r="A2779" s="447">
        <v>11641</v>
      </c>
      <c r="B2779" s="448" t="s">
        <v>8948</v>
      </c>
      <c r="C2779" s="449" t="s">
        <v>6185</v>
      </c>
      <c r="D2779" s="450" t="s">
        <v>13549</v>
      </c>
    </row>
    <row r="2780" spans="1:4">
      <c r="A2780" s="447">
        <v>21106</v>
      </c>
      <c r="B2780" s="448" t="s">
        <v>8949</v>
      </c>
      <c r="C2780" s="449" t="s">
        <v>6233</v>
      </c>
      <c r="D2780" s="450" t="s">
        <v>13550</v>
      </c>
    </row>
    <row r="2781" spans="1:4">
      <c r="A2781" s="447">
        <v>3755</v>
      </c>
      <c r="B2781" s="448" t="s">
        <v>8950</v>
      </c>
      <c r="C2781" s="449" t="s">
        <v>6187</v>
      </c>
      <c r="D2781" s="450" t="s">
        <v>13551</v>
      </c>
    </row>
    <row r="2782" spans="1:4">
      <c r="A2782" s="447">
        <v>3750</v>
      </c>
      <c r="B2782" s="448" t="s">
        <v>8951</v>
      </c>
      <c r="C2782" s="449" t="s">
        <v>6187</v>
      </c>
      <c r="D2782" s="450" t="s">
        <v>13399</v>
      </c>
    </row>
    <row r="2783" spans="1:4">
      <c r="A2783" s="447">
        <v>3756</v>
      </c>
      <c r="B2783" s="448" t="s">
        <v>8952</v>
      </c>
      <c r="C2783" s="449" t="s">
        <v>6187</v>
      </c>
      <c r="D2783" s="450" t="s">
        <v>13552</v>
      </c>
    </row>
    <row r="2784" spans="1:4">
      <c r="A2784" s="447">
        <v>38191</v>
      </c>
      <c r="B2784" s="448" t="s">
        <v>8954</v>
      </c>
      <c r="C2784" s="449" t="s">
        <v>6187</v>
      </c>
      <c r="D2784" s="450" t="s">
        <v>13554</v>
      </c>
    </row>
    <row r="2785" spans="1:4">
      <c r="A2785" s="447">
        <v>39381</v>
      </c>
      <c r="B2785" s="448" t="s">
        <v>8955</v>
      </c>
      <c r="C2785" s="449" t="s">
        <v>6187</v>
      </c>
      <c r="D2785" s="450" t="s">
        <v>13555</v>
      </c>
    </row>
    <row r="2786" spans="1:4">
      <c r="A2786" s="447">
        <v>38780</v>
      </c>
      <c r="B2786" s="448" t="s">
        <v>8956</v>
      </c>
      <c r="C2786" s="449" t="s">
        <v>6187</v>
      </c>
      <c r="D2786" s="450" t="s">
        <v>13556</v>
      </c>
    </row>
    <row r="2787" spans="1:4">
      <c r="A2787" s="447">
        <v>39377</v>
      </c>
      <c r="B2787" s="448" t="s">
        <v>8953</v>
      </c>
      <c r="C2787" s="449" t="s">
        <v>6187</v>
      </c>
      <c r="D2787" s="450" t="s">
        <v>13553</v>
      </c>
    </row>
    <row r="2788" spans="1:4">
      <c r="A2788" s="447">
        <v>38781</v>
      </c>
      <c r="B2788" s="448" t="s">
        <v>8957</v>
      </c>
      <c r="C2788" s="449" t="s">
        <v>6187</v>
      </c>
      <c r="D2788" s="450" t="s">
        <v>13557</v>
      </c>
    </row>
    <row r="2789" spans="1:4">
      <c r="A2789" s="447">
        <v>38192</v>
      </c>
      <c r="B2789" s="448" t="s">
        <v>8958</v>
      </c>
      <c r="C2789" s="449" t="s">
        <v>6187</v>
      </c>
      <c r="D2789" s="450" t="s">
        <v>13558</v>
      </c>
    </row>
    <row r="2790" spans="1:4">
      <c r="A2790" s="447">
        <v>3753</v>
      </c>
      <c r="B2790" s="448" t="s">
        <v>8959</v>
      </c>
      <c r="C2790" s="449" t="s">
        <v>6187</v>
      </c>
      <c r="D2790" s="450" t="s">
        <v>13559</v>
      </c>
    </row>
    <row r="2791" spans="1:4">
      <c r="A2791" s="447">
        <v>38782</v>
      </c>
      <c r="B2791" s="448" t="s">
        <v>8960</v>
      </c>
      <c r="C2791" s="449" t="s">
        <v>6187</v>
      </c>
      <c r="D2791" s="450" t="s">
        <v>12223</v>
      </c>
    </row>
    <row r="2792" spans="1:4">
      <c r="A2792" s="447">
        <v>38778</v>
      </c>
      <c r="B2792" s="448" t="s">
        <v>8961</v>
      </c>
      <c r="C2792" s="449" t="s">
        <v>6187</v>
      </c>
      <c r="D2792" s="450" t="s">
        <v>13560</v>
      </c>
    </row>
    <row r="2793" spans="1:4">
      <c r="A2793" s="447">
        <v>38779</v>
      </c>
      <c r="B2793" s="448" t="s">
        <v>8962</v>
      </c>
      <c r="C2793" s="449" t="s">
        <v>6187</v>
      </c>
      <c r="D2793" s="450" t="s">
        <v>13561</v>
      </c>
    </row>
    <row r="2794" spans="1:4">
      <c r="A2794" s="447">
        <v>38194</v>
      </c>
      <c r="B2794" s="448" t="s">
        <v>8966</v>
      </c>
      <c r="C2794" s="449" t="s">
        <v>6187</v>
      </c>
      <c r="D2794" s="450" t="s">
        <v>13565</v>
      </c>
    </row>
    <row r="2795" spans="1:4">
      <c r="A2795" s="447">
        <v>38193</v>
      </c>
      <c r="B2795" s="448" t="s">
        <v>8967</v>
      </c>
      <c r="C2795" s="449" t="s">
        <v>6187</v>
      </c>
      <c r="D2795" s="450" t="s">
        <v>13566</v>
      </c>
    </row>
    <row r="2796" spans="1:4">
      <c r="A2796" s="447">
        <v>39388</v>
      </c>
      <c r="B2796" s="448" t="s">
        <v>8963</v>
      </c>
      <c r="C2796" s="449" t="s">
        <v>6187</v>
      </c>
      <c r="D2796" s="450" t="s">
        <v>13562</v>
      </c>
    </row>
    <row r="2797" spans="1:4">
      <c r="A2797" s="447">
        <v>39387</v>
      </c>
      <c r="B2797" s="448" t="s">
        <v>8964</v>
      </c>
      <c r="C2797" s="449" t="s">
        <v>6187</v>
      </c>
      <c r="D2797" s="450" t="s">
        <v>13563</v>
      </c>
    </row>
    <row r="2798" spans="1:4">
      <c r="A2798" s="447">
        <v>39386</v>
      </c>
      <c r="B2798" s="448" t="s">
        <v>8965</v>
      </c>
      <c r="C2798" s="449" t="s">
        <v>6187</v>
      </c>
      <c r="D2798" s="450" t="s">
        <v>13564</v>
      </c>
    </row>
    <row r="2799" spans="1:4">
      <c r="A2799" s="447">
        <v>12216</v>
      </c>
      <c r="B2799" s="448" t="s">
        <v>8968</v>
      </c>
      <c r="C2799" s="449" t="s">
        <v>6187</v>
      </c>
      <c r="D2799" s="450" t="s">
        <v>13567</v>
      </c>
    </row>
    <row r="2800" spans="1:4">
      <c r="A2800" s="447">
        <v>3757</v>
      </c>
      <c r="B2800" s="448" t="s">
        <v>8969</v>
      </c>
      <c r="C2800" s="449" t="s">
        <v>6187</v>
      </c>
      <c r="D2800" s="450" t="s">
        <v>13568</v>
      </c>
    </row>
    <row r="2801" spans="1:4">
      <c r="A2801" s="447">
        <v>3758</v>
      </c>
      <c r="B2801" s="448" t="s">
        <v>8970</v>
      </c>
      <c r="C2801" s="449" t="s">
        <v>6187</v>
      </c>
      <c r="D2801" s="450" t="s">
        <v>13569</v>
      </c>
    </row>
    <row r="2802" spans="1:4">
      <c r="A2802" s="447">
        <v>12214</v>
      </c>
      <c r="B2802" s="448" t="s">
        <v>8971</v>
      </c>
      <c r="C2802" s="449" t="s">
        <v>6187</v>
      </c>
      <c r="D2802" s="450" t="s">
        <v>13570</v>
      </c>
    </row>
    <row r="2803" spans="1:4">
      <c r="A2803" s="447">
        <v>3749</v>
      </c>
      <c r="B2803" s="448" t="s">
        <v>8972</v>
      </c>
      <c r="C2803" s="449" t="s">
        <v>6187</v>
      </c>
      <c r="D2803" s="450" t="s">
        <v>13541</v>
      </c>
    </row>
    <row r="2804" spans="1:4">
      <c r="A2804" s="447">
        <v>3751</v>
      </c>
      <c r="B2804" s="448" t="s">
        <v>8973</v>
      </c>
      <c r="C2804" s="449" t="s">
        <v>6187</v>
      </c>
      <c r="D2804" s="450" t="s">
        <v>13571</v>
      </c>
    </row>
    <row r="2805" spans="1:4">
      <c r="A2805" s="447">
        <v>39376</v>
      </c>
      <c r="B2805" s="448" t="s">
        <v>8974</v>
      </c>
      <c r="C2805" s="449" t="s">
        <v>6187</v>
      </c>
      <c r="D2805" s="450" t="s">
        <v>13572</v>
      </c>
    </row>
    <row r="2806" spans="1:4">
      <c r="A2806" s="447">
        <v>3752</v>
      </c>
      <c r="B2806" s="448" t="s">
        <v>8975</v>
      </c>
      <c r="C2806" s="449" t="s">
        <v>6187</v>
      </c>
      <c r="D2806" s="450" t="s">
        <v>13573</v>
      </c>
    </row>
    <row r="2807" spans="1:4" ht="30">
      <c r="A2807" s="447">
        <v>746</v>
      </c>
      <c r="B2807" s="448" t="s">
        <v>8976</v>
      </c>
      <c r="C2807" s="449" t="s">
        <v>6187</v>
      </c>
      <c r="D2807" s="450" t="s">
        <v>13574</v>
      </c>
    </row>
    <row r="2808" spans="1:4">
      <c r="A2808" s="447">
        <v>36521</v>
      </c>
      <c r="B2808" s="448" t="s">
        <v>8977</v>
      </c>
      <c r="C2808" s="449" t="s">
        <v>6187</v>
      </c>
      <c r="D2808" s="450" t="s">
        <v>13575</v>
      </c>
    </row>
    <row r="2809" spans="1:4">
      <c r="A2809" s="447">
        <v>36794</v>
      </c>
      <c r="B2809" s="448" t="s">
        <v>8978</v>
      </c>
      <c r="C2809" s="449" t="s">
        <v>6187</v>
      </c>
      <c r="D2809" s="450" t="s">
        <v>13576</v>
      </c>
    </row>
    <row r="2810" spans="1:4">
      <c r="A2810" s="447">
        <v>10426</v>
      </c>
      <c r="B2810" s="448" t="s">
        <v>8979</v>
      </c>
      <c r="C2810" s="449" t="s">
        <v>6187</v>
      </c>
      <c r="D2810" s="450" t="s">
        <v>13577</v>
      </c>
    </row>
    <row r="2811" spans="1:4">
      <c r="A2811" s="447">
        <v>10425</v>
      </c>
      <c r="B2811" s="448" t="s">
        <v>8980</v>
      </c>
      <c r="C2811" s="449" t="s">
        <v>6187</v>
      </c>
      <c r="D2811" s="450" t="s">
        <v>13578</v>
      </c>
    </row>
    <row r="2812" spans="1:4">
      <c r="A2812" s="447">
        <v>10431</v>
      </c>
      <c r="B2812" s="448" t="s">
        <v>8981</v>
      </c>
      <c r="C2812" s="449" t="s">
        <v>6187</v>
      </c>
      <c r="D2812" s="450" t="s">
        <v>13579</v>
      </c>
    </row>
    <row r="2813" spans="1:4">
      <c r="A2813" s="447">
        <v>10429</v>
      </c>
      <c r="B2813" s="448" t="s">
        <v>8982</v>
      </c>
      <c r="C2813" s="449" t="s">
        <v>6187</v>
      </c>
      <c r="D2813" s="450" t="s">
        <v>13580</v>
      </c>
    </row>
    <row r="2814" spans="1:4">
      <c r="A2814" s="447">
        <v>20269</v>
      </c>
      <c r="B2814" s="448" t="s">
        <v>8983</v>
      </c>
      <c r="C2814" s="449" t="s">
        <v>6187</v>
      </c>
      <c r="D2814" s="450" t="s">
        <v>13581</v>
      </c>
    </row>
    <row r="2815" spans="1:4">
      <c r="A2815" s="447">
        <v>20270</v>
      </c>
      <c r="B2815" s="448" t="s">
        <v>8984</v>
      </c>
      <c r="C2815" s="449" t="s">
        <v>6187</v>
      </c>
      <c r="D2815" s="450" t="s">
        <v>13582</v>
      </c>
    </row>
    <row r="2816" spans="1:4">
      <c r="A2816" s="447">
        <v>11696</v>
      </c>
      <c r="B2816" s="448" t="s">
        <v>15467</v>
      </c>
      <c r="C2816" s="449" t="s">
        <v>6187</v>
      </c>
      <c r="D2816" s="450" t="s">
        <v>13583</v>
      </c>
    </row>
    <row r="2817" spans="1:4">
      <c r="A2817" s="447">
        <v>10427</v>
      </c>
      <c r="B2817" s="448" t="s">
        <v>15466</v>
      </c>
      <c r="C2817" s="449" t="s">
        <v>6187</v>
      </c>
      <c r="D2817" s="450" t="s">
        <v>13584</v>
      </c>
    </row>
    <row r="2818" spans="1:4">
      <c r="A2818" s="447">
        <v>10428</v>
      </c>
      <c r="B2818" s="448" t="s">
        <v>8985</v>
      </c>
      <c r="C2818" s="449" t="s">
        <v>6187</v>
      </c>
      <c r="D2818" s="450" t="s">
        <v>13585</v>
      </c>
    </row>
    <row r="2819" spans="1:4">
      <c r="A2819" s="447">
        <v>2354</v>
      </c>
      <c r="B2819" s="448" t="s">
        <v>8986</v>
      </c>
      <c r="C2819" s="449" t="s">
        <v>6186</v>
      </c>
      <c r="D2819" s="450" t="s">
        <v>12717</v>
      </c>
    </row>
    <row r="2820" spans="1:4">
      <c r="A2820" s="447">
        <v>40932</v>
      </c>
      <c r="B2820" s="448" t="s">
        <v>8987</v>
      </c>
      <c r="C2820" s="449" t="s">
        <v>6355</v>
      </c>
      <c r="D2820" s="450" t="s">
        <v>13586</v>
      </c>
    </row>
    <row r="2821" spans="1:4">
      <c r="A2821" s="447">
        <v>10853</v>
      </c>
      <c r="B2821" s="448" t="s">
        <v>8988</v>
      </c>
      <c r="C2821" s="449" t="s">
        <v>6187</v>
      </c>
      <c r="D2821" s="450" t="s">
        <v>13587</v>
      </c>
    </row>
    <row r="2822" spans="1:4">
      <c r="A2822" s="447">
        <v>5093</v>
      </c>
      <c r="B2822" s="448" t="s">
        <v>8989</v>
      </c>
      <c r="C2822" s="449" t="s">
        <v>6619</v>
      </c>
      <c r="D2822" s="450" t="s">
        <v>12045</v>
      </c>
    </row>
    <row r="2823" spans="1:4" ht="30">
      <c r="A2823" s="447">
        <v>37768</v>
      </c>
      <c r="B2823" s="448" t="s">
        <v>8990</v>
      </c>
      <c r="C2823" s="449" t="s">
        <v>6187</v>
      </c>
      <c r="D2823" s="450" t="s">
        <v>13588</v>
      </c>
    </row>
    <row r="2824" spans="1:4" ht="30">
      <c r="A2824" s="447">
        <v>37773</v>
      </c>
      <c r="B2824" s="448" t="s">
        <v>8991</v>
      </c>
      <c r="C2824" s="449" t="s">
        <v>6187</v>
      </c>
      <c r="D2824" s="450" t="s">
        <v>13589</v>
      </c>
    </row>
    <row r="2825" spans="1:4" ht="30">
      <c r="A2825" s="447">
        <v>37769</v>
      </c>
      <c r="B2825" s="448" t="s">
        <v>8992</v>
      </c>
      <c r="C2825" s="449" t="s">
        <v>6187</v>
      </c>
      <c r="D2825" s="450" t="s">
        <v>13590</v>
      </c>
    </row>
    <row r="2826" spans="1:4" ht="30">
      <c r="A2826" s="447">
        <v>37770</v>
      </c>
      <c r="B2826" s="448" t="s">
        <v>8993</v>
      </c>
      <c r="C2826" s="449" t="s">
        <v>6187</v>
      </c>
      <c r="D2826" s="450" t="s">
        <v>13591</v>
      </c>
    </row>
    <row r="2827" spans="1:4">
      <c r="A2827" s="447">
        <v>38382</v>
      </c>
      <c r="B2827" s="448" t="s">
        <v>8994</v>
      </c>
      <c r="C2827" s="449" t="s">
        <v>6187</v>
      </c>
      <c r="D2827" s="450" t="s">
        <v>12372</v>
      </c>
    </row>
    <row r="2828" spans="1:4">
      <c r="A2828" s="447">
        <v>6091</v>
      </c>
      <c r="B2828" s="448" t="s">
        <v>8995</v>
      </c>
      <c r="C2828" s="449" t="s">
        <v>6234</v>
      </c>
      <c r="D2828" s="450" t="s">
        <v>13592</v>
      </c>
    </row>
    <row r="2829" spans="1:4">
      <c r="A2829" s="447">
        <v>38383</v>
      </c>
      <c r="B2829" s="448" t="s">
        <v>8996</v>
      </c>
      <c r="C2829" s="449" t="s">
        <v>6187</v>
      </c>
      <c r="D2829" s="450" t="s">
        <v>11468</v>
      </c>
    </row>
    <row r="2830" spans="1:4">
      <c r="A2830" s="447">
        <v>3768</v>
      </c>
      <c r="B2830" s="448" t="s">
        <v>8997</v>
      </c>
      <c r="C2830" s="449" t="s">
        <v>6187</v>
      </c>
      <c r="D2830" s="450" t="s">
        <v>13593</v>
      </c>
    </row>
    <row r="2831" spans="1:4">
      <c r="A2831" s="447">
        <v>3767</v>
      </c>
      <c r="B2831" s="448" t="s">
        <v>8998</v>
      </c>
      <c r="C2831" s="449" t="s">
        <v>6187</v>
      </c>
      <c r="D2831" s="450" t="s">
        <v>11292</v>
      </c>
    </row>
    <row r="2832" spans="1:4" ht="30">
      <c r="A2832" s="447">
        <v>13192</v>
      </c>
      <c r="B2832" s="448" t="s">
        <v>8999</v>
      </c>
      <c r="C2832" s="449" t="s">
        <v>6187</v>
      </c>
      <c r="D2832" s="450" t="s">
        <v>13594</v>
      </c>
    </row>
    <row r="2833" spans="1:4" ht="30">
      <c r="A2833" s="447">
        <v>38413</v>
      </c>
      <c r="B2833" s="448" t="s">
        <v>9000</v>
      </c>
      <c r="C2833" s="449" t="s">
        <v>6187</v>
      </c>
      <c r="D2833" s="450" t="s">
        <v>13595</v>
      </c>
    </row>
    <row r="2834" spans="1:4" ht="45">
      <c r="A2834" s="447">
        <v>42440</v>
      </c>
      <c r="B2834" s="448" t="s">
        <v>9001</v>
      </c>
      <c r="C2834" s="449" t="s">
        <v>6187</v>
      </c>
      <c r="D2834" s="450" t="s">
        <v>13596</v>
      </c>
    </row>
    <row r="2835" spans="1:4" ht="30">
      <c r="A2835" s="447">
        <v>20193</v>
      </c>
      <c r="B2835" s="448" t="s">
        <v>9002</v>
      </c>
      <c r="C2835" s="449" t="s">
        <v>9003</v>
      </c>
      <c r="D2835" s="450" t="s">
        <v>13597</v>
      </c>
    </row>
    <row r="2836" spans="1:4" ht="30">
      <c r="A2836" s="447">
        <v>10527</v>
      </c>
      <c r="B2836" s="448" t="s">
        <v>9004</v>
      </c>
      <c r="C2836" s="449" t="s">
        <v>9005</v>
      </c>
      <c r="D2836" s="450" t="s">
        <v>13598</v>
      </c>
    </row>
    <row r="2837" spans="1:4" ht="30">
      <c r="A2837" s="447">
        <v>41805</v>
      </c>
      <c r="B2837" s="448" t="s">
        <v>9006</v>
      </c>
      <c r="C2837" s="449" t="s">
        <v>6355</v>
      </c>
      <c r="D2837" s="450" t="s">
        <v>13599</v>
      </c>
    </row>
    <row r="2838" spans="1:4" ht="30">
      <c r="A2838" s="447">
        <v>40271</v>
      </c>
      <c r="B2838" s="448" t="s">
        <v>9007</v>
      </c>
      <c r="C2838" s="449" t="s">
        <v>6355</v>
      </c>
      <c r="D2838" s="450" t="s">
        <v>11471</v>
      </c>
    </row>
    <row r="2839" spans="1:4" ht="30">
      <c r="A2839" s="447">
        <v>40287</v>
      </c>
      <c r="B2839" s="448" t="s">
        <v>9008</v>
      </c>
      <c r="C2839" s="449" t="s">
        <v>6355</v>
      </c>
      <c r="D2839" s="450" t="s">
        <v>13600</v>
      </c>
    </row>
    <row r="2840" spans="1:4">
      <c r="A2840" s="447">
        <v>40295</v>
      </c>
      <c r="B2840" s="448" t="s">
        <v>9009</v>
      </c>
      <c r="C2840" s="449" t="s">
        <v>6186</v>
      </c>
      <c r="D2840" s="450" t="s">
        <v>12924</v>
      </c>
    </row>
    <row r="2841" spans="1:4">
      <c r="A2841" s="447">
        <v>745</v>
      </c>
      <c r="B2841" s="448" t="s">
        <v>9010</v>
      </c>
      <c r="C2841" s="449" t="s">
        <v>6186</v>
      </c>
      <c r="D2841" s="450" t="s">
        <v>12184</v>
      </c>
    </row>
    <row r="2842" spans="1:4" ht="45">
      <c r="A2842" s="447">
        <v>4084</v>
      </c>
      <c r="B2842" s="448" t="s">
        <v>9011</v>
      </c>
      <c r="C2842" s="449" t="s">
        <v>6186</v>
      </c>
      <c r="D2842" s="450" t="s">
        <v>12493</v>
      </c>
    </row>
    <row r="2843" spans="1:4" ht="45">
      <c r="A2843" s="447">
        <v>743</v>
      </c>
      <c r="B2843" s="448" t="s">
        <v>9012</v>
      </c>
      <c r="C2843" s="449" t="s">
        <v>6186</v>
      </c>
      <c r="D2843" s="450" t="s">
        <v>12493</v>
      </c>
    </row>
    <row r="2844" spans="1:4" ht="45">
      <c r="A2844" s="447">
        <v>40293</v>
      </c>
      <c r="B2844" s="448" t="s">
        <v>9013</v>
      </c>
      <c r="C2844" s="449" t="s">
        <v>6186</v>
      </c>
      <c r="D2844" s="450" t="s">
        <v>12660</v>
      </c>
    </row>
    <row r="2845" spans="1:4" ht="45">
      <c r="A2845" s="447">
        <v>40294</v>
      </c>
      <c r="B2845" s="448" t="s">
        <v>9014</v>
      </c>
      <c r="C2845" s="449" t="s">
        <v>6186</v>
      </c>
      <c r="D2845" s="450" t="s">
        <v>12493</v>
      </c>
    </row>
    <row r="2846" spans="1:4" ht="45">
      <c r="A2846" s="447">
        <v>4085</v>
      </c>
      <c r="B2846" s="448" t="s">
        <v>9015</v>
      </c>
      <c r="C2846" s="449" t="s">
        <v>6186</v>
      </c>
      <c r="D2846" s="450" t="s">
        <v>12979</v>
      </c>
    </row>
    <row r="2847" spans="1:4" ht="30">
      <c r="A2847" s="447">
        <v>10775</v>
      </c>
      <c r="B2847" s="448" t="s">
        <v>9016</v>
      </c>
      <c r="C2847" s="449" t="s">
        <v>6355</v>
      </c>
      <c r="D2847" s="450" t="s">
        <v>13601</v>
      </c>
    </row>
    <row r="2848" spans="1:4" ht="30">
      <c r="A2848" s="447">
        <v>10776</v>
      </c>
      <c r="B2848" s="448" t="s">
        <v>9017</v>
      </c>
      <c r="C2848" s="449" t="s">
        <v>6355</v>
      </c>
      <c r="D2848" s="450" t="s">
        <v>13602</v>
      </c>
    </row>
    <row r="2849" spans="1:4" ht="30">
      <c r="A2849" s="447">
        <v>10779</v>
      </c>
      <c r="B2849" s="448" t="s">
        <v>9018</v>
      </c>
      <c r="C2849" s="449" t="s">
        <v>6355</v>
      </c>
      <c r="D2849" s="450" t="s">
        <v>13603</v>
      </c>
    </row>
    <row r="2850" spans="1:4" ht="30">
      <c r="A2850" s="447">
        <v>10777</v>
      </c>
      <c r="B2850" s="448" t="s">
        <v>9019</v>
      </c>
      <c r="C2850" s="449" t="s">
        <v>6355</v>
      </c>
      <c r="D2850" s="450" t="s">
        <v>13604</v>
      </c>
    </row>
    <row r="2851" spans="1:4" ht="30">
      <c r="A2851" s="447">
        <v>10778</v>
      </c>
      <c r="B2851" s="448" t="s">
        <v>9020</v>
      </c>
      <c r="C2851" s="449" t="s">
        <v>6355</v>
      </c>
      <c r="D2851" s="450" t="s">
        <v>13603</v>
      </c>
    </row>
    <row r="2852" spans="1:4">
      <c r="A2852" s="447">
        <v>40339</v>
      </c>
      <c r="B2852" s="448" t="s">
        <v>9021</v>
      </c>
      <c r="C2852" s="449" t="s">
        <v>6355</v>
      </c>
      <c r="D2852" s="450" t="s">
        <v>13600</v>
      </c>
    </row>
    <row r="2853" spans="1:4" ht="45">
      <c r="A2853" s="447">
        <v>3355</v>
      </c>
      <c r="B2853" s="448" t="s">
        <v>9022</v>
      </c>
      <c r="C2853" s="449" t="s">
        <v>6186</v>
      </c>
      <c r="D2853" s="450" t="s">
        <v>12647</v>
      </c>
    </row>
    <row r="2854" spans="1:4" ht="45">
      <c r="A2854" s="447">
        <v>39814</v>
      </c>
      <c r="B2854" s="448" t="s">
        <v>9023</v>
      </c>
      <c r="C2854" s="449" t="s">
        <v>6186</v>
      </c>
      <c r="D2854" s="450" t="s">
        <v>13605</v>
      </c>
    </row>
    <row r="2855" spans="1:4" ht="30">
      <c r="A2855" s="447">
        <v>10749</v>
      </c>
      <c r="B2855" s="448" t="s">
        <v>9024</v>
      </c>
      <c r="C2855" s="449" t="s">
        <v>6355</v>
      </c>
      <c r="D2855" s="450" t="s">
        <v>13606</v>
      </c>
    </row>
    <row r="2856" spans="1:4">
      <c r="A2856" s="447">
        <v>40290</v>
      </c>
      <c r="B2856" s="448" t="s">
        <v>9025</v>
      </c>
      <c r="C2856" s="449" t="s">
        <v>6355</v>
      </c>
      <c r="D2856" s="450" t="s">
        <v>12649</v>
      </c>
    </row>
    <row r="2857" spans="1:4" ht="30">
      <c r="A2857" s="447">
        <v>3346</v>
      </c>
      <c r="B2857" s="448" t="s">
        <v>9026</v>
      </c>
      <c r="C2857" s="449" t="s">
        <v>6186</v>
      </c>
      <c r="D2857" s="450" t="s">
        <v>12657</v>
      </c>
    </row>
    <row r="2858" spans="1:4" ht="30">
      <c r="A2858" s="447">
        <v>3348</v>
      </c>
      <c r="B2858" s="448" t="s">
        <v>9027</v>
      </c>
      <c r="C2858" s="449" t="s">
        <v>6186</v>
      </c>
      <c r="D2858" s="450" t="s">
        <v>13607</v>
      </c>
    </row>
    <row r="2859" spans="1:4" ht="30">
      <c r="A2859" s="447">
        <v>3345</v>
      </c>
      <c r="B2859" s="448" t="s">
        <v>9028</v>
      </c>
      <c r="C2859" s="449" t="s">
        <v>6186</v>
      </c>
      <c r="D2859" s="450" t="s">
        <v>13100</v>
      </c>
    </row>
    <row r="2860" spans="1:4">
      <c r="A2860" s="447">
        <v>39833</v>
      </c>
      <c r="B2860" s="448" t="s">
        <v>9029</v>
      </c>
      <c r="C2860" s="449" t="s">
        <v>6186</v>
      </c>
      <c r="D2860" s="450" t="s">
        <v>11393</v>
      </c>
    </row>
    <row r="2861" spans="1:4">
      <c r="A2861" s="447">
        <v>39834</v>
      </c>
      <c r="B2861" s="448" t="s">
        <v>9030</v>
      </c>
      <c r="C2861" s="449" t="s">
        <v>6186</v>
      </c>
      <c r="D2861" s="450" t="s">
        <v>13608</v>
      </c>
    </row>
    <row r="2862" spans="1:4">
      <c r="A2862" s="447">
        <v>39835</v>
      </c>
      <c r="B2862" s="448" t="s">
        <v>9031</v>
      </c>
      <c r="C2862" s="449" t="s">
        <v>6186</v>
      </c>
      <c r="D2862" s="450" t="s">
        <v>13609</v>
      </c>
    </row>
    <row r="2863" spans="1:4">
      <c r="A2863" s="447">
        <v>7252</v>
      </c>
      <c r="B2863" s="448" t="s">
        <v>9032</v>
      </c>
      <c r="C2863" s="449" t="s">
        <v>6186</v>
      </c>
      <c r="D2863" s="450" t="s">
        <v>12184</v>
      </c>
    </row>
    <row r="2864" spans="1:4">
      <c r="A2864" s="447">
        <v>4778</v>
      </c>
      <c r="B2864" s="448" t="s">
        <v>9033</v>
      </c>
      <c r="C2864" s="449" t="s">
        <v>6186</v>
      </c>
      <c r="D2864" s="450" t="s">
        <v>13610</v>
      </c>
    </row>
    <row r="2865" spans="1:4">
      <c r="A2865" s="447">
        <v>4780</v>
      </c>
      <c r="B2865" s="448" t="s">
        <v>9034</v>
      </c>
      <c r="C2865" s="449" t="s">
        <v>6186</v>
      </c>
      <c r="D2865" s="450" t="s">
        <v>11741</v>
      </c>
    </row>
    <row r="2866" spans="1:4">
      <c r="A2866" s="447">
        <v>10809</v>
      </c>
      <c r="B2866" s="448" t="s">
        <v>9035</v>
      </c>
      <c r="C2866" s="449" t="s">
        <v>6186</v>
      </c>
      <c r="D2866" s="450" t="s">
        <v>11898</v>
      </c>
    </row>
    <row r="2867" spans="1:4">
      <c r="A2867" s="447">
        <v>10811</v>
      </c>
      <c r="B2867" s="448" t="s">
        <v>15465</v>
      </c>
      <c r="C2867" s="449" t="s">
        <v>6186</v>
      </c>
      <c r="D2867" s="450" t="s">
        <v>12207</v>
      </c>
    </row>
    <row r="2868" spans="1:4" ht="30">
      <c r="A2868" s="447">
        <v>7247</v>
      </c>
      <c r="B2868" s="448" t="s">
        <v>9036</v>
      </c>
      <c r="C2868" s="449" t="s">
        <v>6186</v>
      </c>
      <c r="D2868" s="450" t="s">
        <v>12184</v>
      </c>
    </row>
    <row r="2869" spans="1:4" ht="30">
      <c r="A2869" s="447">
        <v>40291</v>
      </c>
      <c r="B2869" s="448" t="s">
        <v>9037</v>
      </c>
      <c r="C2869" s="449" t="s">
        <v>6355</v>
      </c>
      <c r="D2869" s="450" t="s">
        <v>13611</v>
      </c>
    </row>
    <row r="2870" spans="1:4" ht="30">
      <c r="A2870" s="447">
        <v>40275</v>
      </c>
      <c r="B2870" s="448" t="s">
        <v>9038</v>
      </c>
      <c r="C2870" s="449" t="s">
        <v>6355</v>
      </c>
      <c r="D2870" s="450" t="s">
        <v>13598</v>
      </c>
    </row>
    <row r="2871" spans="1:4">
      <c r="A2871" s="447">
        <v>3777</v>
      </c>
      <c r="B2871" s="448" t="s">
        <v>9039</v>
      </c>
      <c r="C2871" s="449" t="s">
        <v>6185</v>
      </c>
      <c r="D2871" s="450" t="s">
        <v>13030</v>
      </c>
    </row>
    <row r="2872" spans="1:4">
      <c r="A2872" s="447">
        <v>43067</v>
      </c>
      <c r="B2872" s="448" t="s">
        <v>9040</v>
      </c>
      <c r="C2872" s="449" t="s">
        <v>6185</v>
      </c>
      <c r="D2872" s="450" t="s">
        <v>11311</v>
      </c>
    </row>
    <row r="2873" spans="1:4">
      <c r="A2873" s="447">
        <v>3779</v>
      </c>
      <c r="B2873" s="448" t="s">
        <v>9041</v>
      </c>
      <c r="C2873" s="449" t="s">
        <v>6188</v>
      </c>
      <c r="D2873" s="450" t="s">
        <v>13612</v>
      </c>
    </row>
    <row r="2874" spans="1:4">
      <c r="A2874" s="447">
        <v>3798</v>
      </c>
      <c r="B2874" s="448" t="s">
        <v>9042</v>
      </c>
      <c r="C2874" s="449" t="s">
        <v>6187</v>
      </c>
      <c r="D2874" s="450" t="s">
        <v>13613</v>
      </c>
    </row>
    <row r="2875" spans="1:4" ht="30">
      <c r="A2875" s="447">
        <v>38769</v>
      </c>
      <c r="B2875" s="448" t="s">
        <v>9043</v>
      </c>
      <c r="C2875" s="449" t="s">
        <v>6187</v>
      </c>
      <c r="D2875" s="450" t="s">
        <v>13614</v>
      </c>
    </row>
    <row r="2876" spans="1:4" ht="30">
      <c r="A2876" s="447">
        <v>39510</v>
      </c>
      <c r="B2876" s="448" t="s">
        <v>9044</v>
      </c>
      <c r="C2876" s="449" t="s">
        <v>6187</v>
      </c>
      <c r="D2876" s="450" t="s">
        <v>13615</v>
      </c>
    </row>
    <row r="2877" spans="1:4" ht="30">
      <c r="A2877" s="447">
        <v>38776</v>
      </c>
      <c r="B2877" s="448" t="s">
        <v>9045</v>
      </c>
      <c r="C2877" s="449" t="s">
        <v>6187</v>
      </c>
      <c r="D2877" s="450" t="s">
        <v>13616</v>
      </c>
    </row>
    <row r="2878" spans="1:4" ht="30">
      <c r="A2878" s="447">
        <v>38774</v>
      </c>
      <c r="B2878" s="448" t="s">
        <v>9046</v>
      </c>
      <c r="C2878" s="449" t="s">
        <v>6187</v>
      </c>
      <c r="D2878" s="450" t="s">
        <v>11404</v>
      </c>
    </row>
    <row r="2879" spans="1:4" ht="30">
      <c r="A2879" s="447">
        <v>42977</v>
      </c>
      <c r="B2879" s="448" t="s">
        <v>9047</v>
      </c>
      <c r="C2879" s="449" t="s">
        <v>6187</v>
      </c>
      <c r="D2879" s="450" t="s">
        <v>13617</v>
      </c>
    </row>
    <row r="2880" spans="1:4" ht="30">
      <c r="A2880" s="447">
        <v>38889</v>
      </c>
      <c r="B2880" s="448" t="s">
        <v>9048</v>
      </c>
      <c r="C2880" s="449" t="s">
        <v>6187</v>
      </c>
      <c r="D2880" s="450" t="s">
        <v>13618</v>
      </c>
    </row>
    <row r="2881" spans="1:4" ht="30">
      <c r="A2881" s="447">
        <v>38784</v>
      </c>
      <c r="B2881" s="448" t="s">
        <v>9049</v>
      </c>
      <c r="C2881" s="449" t="s">
        <v>6187</v>
      </c>
      <c r="D2881" s="450" t="s">
        <v>13619</v>
      </c>
    </row>
    <row r="2882" spans="1:4" ht="30">
      <c r="A2882" s="447">
        <v>3788</v>
      </c>
      <c r="B2882" s="448" t="s">
        <v>9050</v>
      </c>
      <c r="C2882" s="449" t="s">
        <v>6187</v>
      </c>
      <c r="D2882" s="450" t="s">
        <v>13620</v>
      </c>
    </row>
    <row r="2883" spans="1:4" ht="30">
      <c r="A2883" s="447">
        <v>12230</v>
      </c>
      <c r="B2883" s="448" t="s">
        <v>9051</v>
      </c>
      <c r="C2883" s="449" t="s">
        <v>6187</v>
      </c>
      <c r="D2883" s="450" t="s">
        <v>13621</v>
      </c>
    </row>
    <row r="2884" spans="1:4" ht="30">
      <c r="A2884" s="447">
        <v>3780</v>
      </c>
      <c r="B2884" s="448" t="s">
        <v>9052</v>
      </c>
      <c r="C2884" s="449" t="s">
        <v>6187</v>
      </c>
      <c r="D2884" s="450" t="s">
        <v>13622</v>
      </c>
    </row>
    <row r="2885" spans="1:4" ht="30">
      <c r="A2885" s="447">
        <v>12231</v>
      </c>
      <c r="B2885" s="448" t="s">
        <v>9053</v>
      </c>
      <c r="C2885" s="449" t="s">
        <v>6187</v>
      </c>
      <c r="D2885" s="450" t="s">
        <v>13623</v>
      </c>
    </row>
    <row r="2886" spans="1:4" ht="30">
      <c r="A2886" s="447">
        <v>3811</v>
      </c>
      <c r="B2886" s="448" t="s">
        <v>9054</v>
      </c>
      <c r="C2886" s="449" t="s">
        <v>6187</v>
      </c>
      <c r="D2886" s="450" t="s">
        <v>13624</v>
      </c>
    </row>
    <row r="2887" spans="1:4" ht="30">
      <c r="A2887" s="447">
        <v>12232</v>
      </c>
      <c r="B2887" s="448" t="s">
        <v>9055</v>
      </c>
      <c r="C2887" s="449" t="s">
        <v>6187</v>
      </c>
      <c r="D2887" s="450" t="s">
        <v>13625</v>
      </c>
    </row>
    <row r="2888" spans="1:4" ht="30">
      <c r="A2888" s="447">
        <v>3799</v>
      </c>
      <c r="B2888" s="448" t="s">
        <v>9056</v>
      </c>
      <c r="C2888" s="449" t="s">
        <v>6187</v>
      </c>
      <c r="D2888" s="450" t="s">
        <v>13626</v>
      </c>
    </row>
    <row r="2889" spans="1:4" ht="30">
      <c r="A2889" s="447">
        <v>12239</v>
      </c>
      <c r="B2889" s="448" t="s">
        <v>9057</v>
      </c>
      <c r="C2889" s="449" t="s">
        <v>6187</v>
      </c>
      <c r="D2889" s="450" t="s">
        <v>12300</v>
      </c>
    </row>
    <row r="2890" spans="1:4" ht="30">
      <c r="A2890" s="447">
        <v>38773</v>
      </c>
      <c r="B2890" s="448" t="s">
        <v>9058</v>
      </c>
      <c r="C2890" s="449" t="s">
        <v>6187</v>
      </c>
      <c r="D2890" s="450" t="s">
        <v>11742</v>
      </c>
    </row>
    <row r="2891" spans="1:4">
      <c r="A2891" s="447">
        <v>12271</v>
      </c>
      <c r="B2891" s="448" t="s">
        <v>9059</v>
      </c>
      <c r="C2891" s="449" t="s">
        <v>6187</v>
      </c>
      <c r="D2891" s="450" t="s">
        <v>13627</v>
      </c>
    </row>
    <row r="2892" spans="1:4">
      <c r="A2892" s="447">
        <v>12245</v>
      </c>
      <c r="B2892" s="448" t="s">
        <v>9060</v>
      </c>
      <c r="C2892" s="449" t="s">
        <v>6187</v>
      </c>
      <c r="D2892" s="450" t="s">
        <v>13628</v>
      </c>
    </row>
    <row r="2893" spans="1:4" ht="30">
      <c r="A2893" s="447">
        <v>13382</v>
      </c>
      <c r="B2893" s="448" t="s">
        <v>15276</v>
      </c>
      <c r="C2893" s="449" t="s">
        <v>6187</v>
      </c>
      <c r="D2893" s="450" t="s">
        <v>11273</v>
      </c>
    </row>
    <row r="2894" spans="1:4" ht="30">
      <c r="A2894" s="447">
        <v>38785</v>
      </c>
      <c r="B2894" s="448" t="s">
        <v>9061</v>
      </c>
      <c r="C2894" s="449" t="s">
        <v>6187</v>
      </c>
      <c r="D2894" s="450" t="s">
        <v>13629</v>
      </c>
    </row>
    <row r="2895" spans="1:4" ht="30">
      <c r="A2895" s="447">
        <v>38786</v>
      </c>
      <c r="B2895" s="448" t="s">
        <v>9062</v>
      </c>
      <c r="C2895" s="449" t="s">
        <v>6187</v>
      </c>
      <c r="D2895" s="450" t="s">
        <v>13630</v>
      </c>
    </row>
    <row r="2896" spans="1:4">
      <c r="A2896" s="447">
        <v>39385</v>
      </c>
      <c r="B2896" s="448" t="s">
        <v>9063</v>
      </c>
      <c r="C2896" s="449" t="s">
        <v>6187</v>
      </c>
      <c r="D2896" s="450" t="s">
        <v>13631</v>
      </c>
    </row>
    <row r="2897" spans="1:4">
      <c r="A2897" s="447">
        <v>39389</v>
      </c>
      <c r="B2897" s="448" t="s">
        <v>9064</v>
      </c>
      <c r="C2897" s="449" t="s">
        <v>6187</v>
      </c>
      <c r="D2897" s="450" t="s">
        <v>13632</v>
      </c>
    </row>
    <row r="2898" spans="1:4">
      <c r="A2898" s="447">
        <v>39390</v>
      </c>
      <c r="B2898" s="448" t="s">
        <v>9065</v>
      </c>
      <c r="C2898" s="449" t="s">
        <v>6187</v>
      </c>
      <c r="D2898" s="450" t="s">
        <v>13633</v>
      </c>
    </row>
    <row r="2899" spans="1:4">
      <c r="A2899" s="447">
        <v>39391</v>
      </c>
      <c r="B2899" s="448" t="s">
        <v>9066</v>
      </c>
      <c r="C2899" s="449" t="s">
        <v>6187</v>
      </c>
      <c r="D2899" s="450" t="s">
        <v>13634</v>
      </c>
    </row>
    <row r="2900" spans="1:4" ht="30">
      <c r="A2900" s="447">
        <v>3803</v>
      </c>
      <c r="B2900" s="448" t="s">
        <v>9067</v>
      </c>
      <c r="C2900" s="449" t="s">
        <v>6187</v>
      </c>
      <c r="D2900" s="450" t="s">
        <v>11395</v>
      </c>
    </row>
    <row r="2901" spans="1:4" ht="30">
      <c r="A2901" s="447">
        <v>38770</v>
      </c>
      <c r="B2901" s="448" t="s">
        <v>9068</v>
      </c>
      <c r="C2901" s="449" t="s">
        <v>6187</v>
      </c>
      <c r="D2901" s="450" t="s">
        <v>13635</v>
      </c>
    </row>
    <row r="2902" spans="1:4">
      <c r="A2902" s="447">
        <v>12267</v>
      </c>
      <c r="B2902" s="448" t="s">
        <v>9069</v>
      </c>
      <c r="C2902" s="449" t="s">
        <v>6187</v>
      </c>
      <c r="D2902" s="450" t="s">
        <v>13636</v>
      </c>
    </row>
    <row r="2903" spans="1:4" ht="75">
      <c r="A2903" s="447">
        <v>43068</v>
      </c>
      <c r="B2903" s="448" t="s">
        <v>9070</v>
      </c>
      <c r="C2903" s="449" t="s">
        <v>6187</v>
      </c>
      <c r="D2903" s="450" t="s">
        <v>13637</v>
      </c>
    </row>
    <row r="2904" spans="1:4" ht="30">
      <c r="A2904" s="447">
        <v>12266</v>
      </c>
      <c r="B2904" s="448" t="s">
        <v>9071</v>
      </c>
      <c r="C2904" s="449" t="s">
        <v>6187</v>
      </c>
      <c r="D2904" s="450" t="s">
        <v>13638</v>
      </c>
    </row>
    <row r="2905" spans="1:4" ht="30">
      <c r="A2905" s="447">
        <v>39378</v>
      </c>
      <c r="B2905" s="448" t="s">
        <v>9072</v>
      </c>
      <c r="C2905" s="449" t="s">
        <v>6187</v>
      </c>
      <c r="D2905" s="450" t="s">
        <v>13639</v>
      </c>
    </row>
    <row r="2906" spans="1:4" ht="30">
      <c r="A2906" s="447">
        <v>38775</v>
      </c>
      <c r="B2906" s="448" t="s">
        <v>9073</v>
      </c>
      <c r="C2906" s="449" t="s">
        <v>6187</v>
      </c>
      <c r="D2906" s="450" t="s">
        <v>13640</v>
      </c>
    </row>
    <row r="2907" spans="1:4">
      <c r="A2907" s="447">
        <v>21119</v>
      </c>
      <c r="B2907" s="448" t="s">
        <v>9074</v>
      </c>
      <c r="C2907" s="449" t="s">
        <v>6187</v>
      </c>
      <c r="D2907" s="450" t="s">
        <v>11470</v>
      </c>
    </row>
    <row r="2908" spans="1:4">
      <c r="A2908" s="447">
        <v>37974</v>
      </c>
      <c r="B2908" s="448" t="s">
        <v>9075</v>
      </c>
      <c r="C2908" s="449" t="s">
        <v>6187</v>
      </c>
      <c r="D2908" s="450" t="s">
        <v>11449</v>
      </c>
    </row>
    <row r="2909" spans="1:4">
      <c r="A2909" s="447">
        <v>37975</v>
      </c>
      <c r="B2909" s="448" t="s">
        <v>9076</v>
      </c>
      <c r="C2909" s="449" t="s">
        <v>6187</v>
      </c>
      <c r="D2909" s="450" t="s">
        <v>13508</v>
      </c>
    </row>
    <row r="2910" spans="1:4">
      <c r="A2910" s="447">
        <v>37976</v>
      </c>
      <c r="B2910" s="448" t="s">
        <v>9077</v>
      </c>
      <c r="C2910" s="449" t="s">
        <v>6187</v>
      </c>
      <c r="D2910" s="450" t="s">
        <v>11836</v>
      </c>
    </row>
    <row r="2911" spans="1:4">
      <c r="A2911" s="447">
        <v>37977</v>
      </c>
      <c r="B2911" s="448" t="s">
        <v>9078</v>
      </c>
      <c r="C2911" s="449" t="s">
        <v>6187</v>
      </c>
      <c r="D2911" s="450" t="s">
        <v>13549</v>
      </c>
    </row>
    <row r="2912" spans="1:4">
      <c r="A2912" s="447">
        <v>37978</v>
      </c>
      <c r="B2912" s="448" t="s">
        <v>9079</v>
      </c>
      <c r="C2912" s="449" t="s">
        <v>6187</v>
      </c>
      <c r="D2912" s="450" t="s">
        <v>12177</v>
      </c>
    </row>
    <row r="2913" spans="1:4">
      <c r="A2913" s="447">
        <v>37979</v>
      </c>
      <c r="B2913" s="448" t="s">
        <v>9080</v>
      </c>
      <c r="C2913" s="449" t="s">
        <v>6187</v>
      </c>
      <c r="D2913" s="450" t="s">
        <v>13641</v>
      </c>
    </row>
    <row r="2914" spans="1:4">
      <c r="A2914" s="447">
        <v>37980</v>
      </c>
      <c r="B2914" s="448" t="s">
        <v>9081</v>
      </c>
      <c r="C2914" s="449" t="s">
        <v>6187</v>
      </c>
      <c r="D2914" s="450" t="s">
        <v>13642</v>
      </c>
    </row>
    <row r="2915" spans="1:4" ht="30">
      <c r="A2915" s="447">
        <v>36147</v>
      </c>
      <c r="B2915" s="448" t="s">
        <v>9082</v>
      </c>
      <c r="C2915" s="449" t="s">
        <v>6619</v>
      </c>
      <c r="D2915" s="450" t="s">
        <v>13643</v>
      </c>
    </row>
    <row r="2916" spans="1:4">
      <c r="A2916" s="447">
        <v>12731</v>
      </c>
      <c r="B2916" s="448" t="s">
        <v>9083</v>
      </c>
      <c r="C2916" s="449" t="s">
        <v>6187</v>
      </c>
      <c r="D2916" s="450" t="s">
        <v>13644</v>
      </c>
    </row>
    <row r="2917" spans="1:4">
      <c r="A2917" s="447">
        <v>12723</v>
      </c>
      <c r="B2917" s="448" t="s">
        <v>9084</v>
      </c>
      <c r="C2917" s="449" t="s">
        <v>6187</v>
      </c>
      <c r="D2917" s="450" t="s">
        <v>12183</v>
      </c>
    </row>
    <row r="2918" spans="1:4">
      <c r="A2918" s="447">
        <v>12724</v>
      </c>
      <c r="B2918" s="448" t="s">
        <v>9085</v>
      </c>
      <c r="C2918" s="449" t="s">
        <v>6187</v>
      </c>
      <c r="D2918" s="450" t="s">
        <v>13645</v>
      </c>
    </row>
    <row r="2919" spans="1:4">
      <c r="A2919" s="447">
        <v>12725</v>
      </c>
      <c r="B2919" s="448" t="s">
        <v>9086</v>
      </c>
      <c r="C2919" s="449" t="s">
        <v>6187</v>
      </c>
      <c r="D2919" s="450" t="s">
        <v>13646</v>
      </c>
    </row>
    <row r="2920" spans="1:4">
      <c r="A2920" s="447">
        <v>12726</v>
      </c>
      <c r="B2920" s="448" t="s">
        <v>9087</v>
      </c>
      <c r="C2920" s="449" t="s">
        <v>6187</v>
      </c>
      <c r="D2920" s="450" t="s">
        <v>13647</v>
      </c>
    </row>
    <row r="2921" spans="1:4">
      <c r="A2921" s="447">
        <v>12727</v>
      </c>
      <c r="B2921" s="448" t="s">
        <v>9088</v>
      </c>
      <c r="C2921" s="449" t="s">
        <v>6187</v>
      </c>
      <c r="D2921" s="450" t="s">
        <v>13648</v>
      </c>
    </row>
    <row r="2922" spans="1:4">
      <c r="A2922" s="447">
        <v>12728</v>
      </c>
      <c r="B2922" s="448" t="s">
        <v>9089</v>
      </c>
      <c r="C2922" s="449" t="s">
        <v>6187</v>
      </c>
      <c r="D2922" s="450" t="s">
        <v>13649</v>
      </c>
    </row>
    <row r="2923" spans="1:4">
      <c r="A2923" s="447">
        <v>12729</v>
      </c>
      <c r="B2923" s="448" t="s">
        <v>9090</v>
      </c>
      <c r="C2923" s="449" t="s">
        <v>6187</v>
      </c>
      <c r="D2923" s="450" t="s">
        <v>13650</v>
      </c>
    </row>
    <row r="2924" spans="1:4">
      <c r="A2924" s="447">
        <v>12730</v>
      </c>
      <c r="B2924" s="448" t="s">
        <v>9091</v>
      </c>
      <c r="C2924" s="449" t="s">
        <v>6187</v>
      </c>
      <c r="D2924" s="450" t="s">
        <v>13651</v>
      </c>
    </row>
    <row r="2925" spans="1:4">
      <c r="A2925" s="447">
        <v>3840</v>
      </c>
      <c r="B2925" s="448" t="s">
        <v>9092</v>
      </c>
      <c r="C2925" s="449" t="s">
        <v>6187</v>
      </c>
      <c r="D2925" s="450" t="s">
        <v>13652</v>
      </c>
    </row>
    <row r="2926" spans="1:4">
      <c r="A2926" s="447">
        <v>3838</v>
      </c>
      <c r="B2926" s="448" t="s">
        <v>9093</v>
      </c>
      <c r="C2926" s="449" t="s">
        <v>6187</v>
      </c>
      <c r="D2926" s="450" t="s">
        <v>13653</v>
      </c>
    </row>
    <row r="2927" spans="1:4">
      <c r="A2927" s="447">
        <v>3844</v>
      </c>
      <c r="B2927" s="448" t="s">
        <v>9094</v>
      </c>
      <c r="C2927" s="449" t="s">
        <v>6187</v>
      </c>
      <c r="D2927" s="450" t="s">
        <v>13654</v>
      </c>
    </row>
    <row r="2928" spans="1:4">
      <c r="A2928" s="447">
        <v>3839</v>
      </c>
      <c r="B2928" s="448" t="s">
        <v>9095</v>
      </c>
      <c r="C2928" s="449" t="s">
        <v>6187</v>
      </c>
      <c r="D2928" s="450" t="s">
        <v>13655</v>
      </c>
    </row>
    <row r="2929" spans="1:4">
      <c r="A2929" s="447">
        <v>3843</v>
      </c>
      <c r="B2929" s="448" t="s">
        <v>9096</v>
      </c>
      <c r="C2929" s="449" t="s">
        <v>6187</v>
      </c>
      <c r="D2929" s="450" t="s">
        <v>13656</v>
      </c>
    </row>
    <row r="2930" spans="1:4">
      <c r="A2930" s="447">
        <v>3900</v>
      </c>
      <c r="B2930" s="448" t="s">
        <v>9097</v>
      </c>
      <c r="C2930" s="449" t="s">
        <v>6187</v>
      </c>
      <c r="D2930" s="450" t="s">
        <v>13058</v>
      </c>
    </row>
    <row r="2931" spans="1:4">
      <c r="A2931" s="447">
        <v>3846</v>
      </c>
      <c r="B2931" s="448" t="s">
        <v>9098</v>
      </c>
      <c r="C2931" s="449" t="s">
        <v>6187</v>
      </c>
      <c r="D2931" s="450" t="s">
        <v>13657</v>
      </c>
    </row>
    <row r="2932" spans="1:4">
      <c r="A2932" s="447">
        <v>3886</v>
      </c>
      <c r="B2932" s="448" t="s">
        <v>9099</v>
      </c>
      <c r="C2932" s="449" t="s">
        <v>6187</v>
      </c>
      <c r="D2932" s="450" t="s">
        <v>13658</v>
      </c>
    </row>
    <row r="2933" spans="1:4">
      <c r="A2933" s="447">
        <v>3854</v>
      </c>
      <c r="B2933" s="448" t="s">
        <v>9100</v>
      </c>
      <c r="C2933" s="449" t="s">
        <v>6187</v>
      </c>
      <c r="D2933" s="450" t="s">
        <v>13659</v>
      </c>
    </row>
    <row r="2934" spans="1:4">
      <c r="A2934" s="447">
        <v>3873</v>
      </c>
      <c r="B2934" s="448" t="s">
        <v>9101</v>
      </c>
      <c r="C2934" s="449" t="s">
        <v>6187</v>
      </c>
      <c r="D2934" s="450" t="s">
        <v>11327</v>
      </c>
    </row>
    <row r="2935" spans="1:4">
      <c r="A2935" s="447">
        <v>38021</v>
      </c>
      <c r="B2935" s="448" t="s">
        <v>9102</v>
      </c>
      <c r="C2935" s="449" t="s">
        <v>6187</v>
      </c>
      <c r="D2935" s="450" t="s">
        <v>13660</v>
      </c>
    </row>
    <row r="2936" spans="1:4">
      <c r="A2936" s="447">
        <v>3847</v>
      </c>
      <c r="B2936" s="448" t="s">
        <v>9103</v>
      </c>
      <c r="C2936" s="449" t="s">
        <v>6187</v>
      </c>
      <c r="D2936" s="450" t="s">
        <v>11965</v>
      </c>
    </row>
    <row r="2937" spans="1:4">
      <c r="A2937" s="447">
        <v>38022</v>
      </c>
      <c r="B2937" s="448" t="s">
        <v>9104</v>
      </c>
      <c r="C2937" s="449" t="s">
        <v>6187</v>
      </c>
      <c r="D2937" s="450" t="s">
        <v>13661</v>
      </c>
    </row>
    <row r="2938" spans="1:4">
      <c r="A2938" s="447">
        <v>3833</v>
      </c>
      <c r="B2938" s="448" t="s">
        <v>9105</v>
      </c>
      <c r="C2938" s="449" t="s">
        <v>6187</v>
      </c>
      <c r="D2938" s="450" t="s">
        <v>13662</v>
      </c>
    </row>
    <row r="2939" spans="1:4">
      <c r="A2939" s="447">
        <v>3835</v>
      </c>
      <c r="B2939" s="448" t="s">
        <v>9106</v>
      </c>
      <c r="C2939" s="449" t="s">
        <v>6187</v>
      </c>
      <c r="D2939" s="450" t="s">
        <v>13663</v>
      </c>
    </row>
    <row r="2940" spans="1:4">
      <c r="A2940" s="447">
        <v>3836</v>
      </c>
      <c r="B2940" s="448" t="s">
        <v>9107</v>
      </c>
      <c r="C2940" s="449" t="s">
        <v>6187</v>
      </c>
      <c r="D2940" s="450" t="s">
        <v>13664</v>
      </c>
    </row>
    <row r="2941" spans="1:4">
      <c r="A2941" s="447">
        <v>3830</v>
      </c>
      <c r="B2941" s="448" t="s">
        <v>9108</v>
      </c>
      <c r="C2941" s="449" t="s">
        <v>6187</v>
      </c>
      <c r="D2941" s="450" t="s">
        <v>13665</v>
      </c>
    </row>
    <row r="2942" spans="1:4">
      <c r="A2942" s="447">
        <v>3831</v>
      </c>
      <c r="B2942" s="448" t="s">
        <v>9109</v>
      </c>
      <c r="C2942" s="449" t="s">
        <v>6187</v>
      </c>
      <c r="D2942" s="450" t="s">
        <v>13666</v>
      </c>
    </row>
    <row r="2943" spans="1:4">
      <c r="A2943" s="447">
        <v>37981</v>
      </c>
      <c r="B2943" s="448" t="s">
        <v>9110</v>
      </c>
      <c r="C2943" s="449" t="s">
        <v>6187</v>
      </c>
      <c r="D2943" s="450" t="s">
        <v>13667</v>
      </c>
    </row>
    <row r="2944" spans="1:4">
      <c r="A2944" s="447">
        <v>37982</v>
      </c>
      <c r="B2944" s="448" t="s">
        <v>9111</v>
      </c>
      <c r="C2944" s="449" t="s">
        <v>6187</v>
      </c>
      <c r="D2944" s="450" t="s">
        <v>11483</v>
      </c>
    </row>
    <row r="2945" spans="1:4">
      <c r="A2945" s="447">
        <v>37983</v>
      </c>
      <c r="B2945" s="448" t="s">
        <v>9112</v>
      </c>
      <c r="C2945" s="449" t="s">
        <v>6187</v>
      </c>
      <c r="D2945" s="450" t="s">
        <v>13668</v>
      </c>
    </row>
    <row r="2946" spans="1:4">
      <c r="A2946" s="447">
        <v>37984</v>
      </c>
      <c r="B2946" s="448" t="s">
        <v>9113</v>
      </c>
      <c r="C2946" s="449" t="s">
        <v>6187</v>
      </c>
      <c r="D2946" s="450" t="s">
        <v>13669</v>
      </c>
    </row>
    <row r="2947" spans="1:4">
      <c r="A2947" s="447">
        <v>37985</v>
      </c>
      <c r="B2947" s="448" t="s">
        <v>9114</v>
      </c>
      <c r="C2947" s="449" t="s">
        <v>6187</v>
      </c>
      <c r="D2947" s="450" t="s">
        <v>13462</v>
      </c>
    </row>
    <row r="2948" spans="1:4">
      <c r="A2948" s="447">
        <v>3826</v>
      </c>
      <c r="B2948" s="448" t="s">
        <v>9115</v>
      </c>
      <c r="C2948" s="449" t="s">
        <v>6187</v>
      </c>
      <c r="D2948" s="450" t="s">
        <v>13670</v>
      </c>
    </row>
    <row r="2949" spans="1:4">
      <c r="A2949" s="447">
        <v>3825</v>
      </c>
      <c r="B2949" s="448" t="s">
        <v>9116</v>
      </c>
      <c r="C2949" s="449" t="s">
        <v>6187</v>
      </c>
      <c r="D2949" s="450" t="s">
        <v>12195</v>
      </c>
    </row>
    <row r="2950" spans="1:4">
      <c r="A2950" s="447">
        <v>3827</v>
      </c>
      <c r="B2950" s="448" t="s">
        <v>9117</v>
      </c>
      <c r="C2950" s="449" t="s">
        <v>6187</v>
      </c>
      <c r="D2950" s="450" t="s">
        <v>13671</v>
      </c>
    </row>
    <row r="2951" spans="1:4">
      <c r="A2951" s="447">
        <v>20165</v>
      </c>
      <c r="B2951" s="448" t="s">
        <v>9118</v>
      </c>
      <c r="C2951" s="449" t="s">
        <v>6187</v>
      </c>
      <c r="D2951" s="450" t="s">
        <v>11705</v>
      </c>
    </row>
    <row r="2952" spans="1:4">
      <c r="A2952" s="447">
        <v>20166</v>
      </c>
      <c r="B2952" s="448" t="s">
        <v>9119</v>
      </c>
      <c r="C2952" s="449" t="s">
        <v>6187</v>
      </c>
      <c r="D2952" s="450" t="s">
        <v>13672</v>
      </c>
    </row>
    <row r="2953" spans="1:4">
      <c r="A2953" s="447">
        <v>20164</v>
      </c>
      <c r="B2953" s="448" t="s">
        <v>9120</v>
      </c>
      <c r="C2953" s="449" t="s">
        <v>6187</v>
      </c>
      <c r="D2953" s="450" t="s">
        <v>13673</v>
      </c>
    </row>
    <row r="2954" spans="1:4">
      <c r="A2954" s="447">
        <v>3893</v>
      </c>
      <c r="B2954" s="448" t="s">
        <v>9121</v>
      </c>
      <c r="C2954" s="449" t="s">
        <v>6187</v>
      </c>
      <c r="D2954" s="450" t="s">
        <v>13674</v>
      </c>
    </row>
    <row r="2955" spans="1:4">
      <c r="A2955" s="447">
        <v>3848</v>
      </c>
      <c r="B2955" s="448" t="s">
        <v>9122</v>
      </c>
      <c r="C2955" s="449" t="s">
        <v>6187</v>
      </c>
      <c r="D2955" s="450" t="s">
        <v>12271</v>
      </c>
    </row>
    <row r="2956" spans="1:4">
      <c r="A2956" s="447">
        <v>3895</v>
      </c>
      <c r="B2956" s="448" t="s">
        <v>9123</v>
      </c>
      <c r="C2956" s="449" t="s">
        <v>6187</v>
      </c>
      <c r="D2956" s="450" t="s">
        <v>12262</v>
      </c>
    </row>
    <row r="2957" spans="1:4">
      <c r="A2957" s="447">
        <v>12404</v>
      </c>
      <c r="B2957" s="448" t="s">
        <v>9124</v>
      </c>
      <c r="C2957" s="449" t="s">
        <v>6187</v>
      </c>
      <c r="D2957" s="450" t="s">
        <v>13675</v>
      </c>
    </row>
    <row r="2958" spans="1:4">
      <c r="A2958" s="447">
        <v>3939</v>
      </c>
      <c r="B2958" s="448" t="s">
        <v>9125</v>
      </c>
      <c r="C2958" s="449" t="s">
        <v>6187</v>
      </c>
      <c r="D2958" s="450" t="s">
        <v>13676</v>
      </c>
    </row>
    <row r="2959" spans="1:4">
      <c r="A2959" s="447">
        <v>3911</v>
      </c>
      <c r="B2959" s="448" t="s">
        <v>9126</v>
      </c>
      <c r="C2959" s="449" t="s">
        <v>6187</v>
      </c>
      <c r="D2959" s="450" t="s">
        <v>13677</v>
      </c>
    </row>
    <row r="2960" spans="1:4">
      <c r="A2960" s="447">
        <v>3910</v>
      </c>
      <c r="B2960" s="448" t="s">
        <v>9128</v>
      </c>
      <c r="C2960" s="449" t="s">
        <v>6187</v>
      </c>
      <c r="D2960" s="450" t="s">
        <v>13678</v>
      </c>
    </row>
    <row r="2961" spans="1:4">
      <c r="A2961" s="447">
        <v>3908</v>
      </c>
      <c r="B2961" s="448" t="s">
        <v>9127</v>
      </c>
      <c r="C2961" s="449" t="s">
        <v>6187</v>
      </c>
      <c r="D2961" s="450" t="s">
        <v>11354</v>
      </c>
    </row>
    <row r="2962" spans="1:4">
      <c r="A2962" s="447">
        <v>3913</v>
      </c>
      <c r="B2962" s="448" t="s">
        <v>9129</v>
      </c>
      <c r="C2962" s="449" t="s">
        <v>6187</v>
      </c>
      <c r="D2962" s="450" t="s">
        <v>13679</v>
      </c>
    </row>
    <row r="2963" spans="1:4">
      <c r="A2963" s="447">
        <v>3912</v>
      </c>
      <c r="B2963" s="448" t="s">
        <v>9130</v>
      </c>
      <c r="C2963" s="449" t="s">
        <v>6187</v>
      </c>
      <c r="D2963" s="450" t="s">
        <v>11375</v>
      </c>
    </row>
    <row r="2964" spans="1:4">
      <c r="A2964" s="447">
        <v>3914</v>
      </c>
      <c r="B2964" s="448" t="s">
        <v>9132</v>
      </c>
      <c r="C2964" s="449" t="s">
        <v>6187</v>
      </c>
      <c r="D2964" s="450" t="s">
        <v>13681</v>
      </c>
    </row>
    <row r="2965" spans="1:4">
      <c r="A2965" s="447">
        <v>3909</v>
      </c>
      <c r="B2965" s="448" t="s">
        <v>9131</v>
      </c>
      <c r="C2965" s="449" t="s">
        <v>6187</v>
      </c>
      <c r="D2965" s="450" t="s">
        <v>13680</v>
      </c>
    </row>
    <row r="2966" spans="1:4">
      <c r="A2966" s="447">
        <v>3915</v>
      </c>
      <c r="B2966" s="448" t="s">
        <v>9133</v>
      </c>
      <c r="C2966" s="449" t="s">
        <v>6187</v>
      </c>
      <c r="D2966" s="450" t="s">
        <v>13682</v>
      </c>
    </row>
    <row r="2967" spans="1:4">
      <c r="A2967" s="447">
        <v>3916</v>
      </c>
      <c r="B2967" s="448" t="s">
        <v>9134</v>
      </c>
      <c r="C2967" s="449" t="s">
        <v>6187</v>
      </c>
      <c r="D2967" s="450" t="s">
        <v>13683</v>
      </c>
    </row>
    <row r="2968" spans="1:4">
      <c r="A2968" s="447">
        <v>3917</v>
      </c>
      <c r="B2968" s="448" t="s">
        <v>9135</v>
      </c>
      <c r="C2968" s="449" t="s">
        <v>6187</v>
      </c>
      <c r="D2968" s="450" t="s">
        <v>13684</v>
      </c>
    </row>
    <row r="2969" spans="1:4">
      <c r="A2969" s="447">
        <v>1904</v>
      </c>
      <c r="B2969" s="448" t="s">
        <v>9136</v>
      </c>
      <c r="C2969" s="449" t="s">
        <v>6187</v>
      </c>
      <c r="D2969" s="450" t="s">
        <v>11732</v>
      </c>
    </row>
    <row r="2970" spans="1:4">
      <c r="A2970" s="447">
        <v>1899</v>
      </c>
      <c r="B2970" s="448" t="s">
        <v>9137</v>
      </c>
      <c r="C2970" s="449" t="s">
        <v>6187</v>
      </c>
      <c r="D2970" s="450" t="s">
        <v>13685</v>
      </c>
    </row>
    <row r="2971" spans="1:4">
      <c r="A2971" s="447">
        <v>1900</v>
      </c>
      <c r="B2971" s="448" t="s">
        <v>9138</v>
      </c>
      <c r="C2971" s="449" t="s">
        <v>6187</v>
      </c>
      <c r="D2971" s="450" t="s">
        <v>13686</v>
      </c>
    </row>
    <row r="2972" spans="1:4">
      <c r="A2972" s="447">
        <v>12407</v>
      </c>
      <c r="B2972" s="448" t="s">
        <v>9139</v>
      </c>
      <c r="C2972" s="449" t="s">
        <v>6187</v>
      </c>
      <c r="D2972" s="450" t="s">
        <v>13687</v>
      </c>
    </row>
    <row r="2973" spans="1:4">
      <c r="A2973" s="447">
        <v>12408</v>
      </c>
      <c r="B2973" s="448" t="s">
        <v>9140</v>
      </c>
      <c r="C2973" s="449" t="s">
        <v>6187</v>
      </c>
      <c r="D2973" s="450" t="s">
        <v>13688</v>
      </c>
    </row>
    <row r="2974" spans="1:4">
      <c r="A2974" s="447">
        <v>12409</v>
      </c>
      <c r="B2974" s="448" t="s">
        <v>9141</v>
      </c>
      <c r="C2974" s="449" t="s">
        <v>6187</v>
      </c>
      <c r="D2974" s="450" t="s">
        <v>13688</v>
      </c>
    </row>
    <row r="2975" spans="1:4">
      <c r="A2975" s="447">
        <v>12410</v>
      </c>
      <c r="B2975" s="448" t="s">
        <v>9142</v>
      </c>
      <c r="C2975" s="449" t="s">
        <v>6187</v>
      </c>
      <c r="D2975" s="450" t="s">
        <v>13689</v>
      </c>
    </row>
    <row r="2976" spans="1:4">
      <c r="A2976" s="447">
        <v>3936</v>
      </c>
      <c r="B2976" s="448" t="s">
        <v>9143</v>
      </c>
      <c r="C2976" s="449" t="s">
        <v>6187</v>
      </c>
      <c r="D2976" s="450" t="s">
        <v>12476</v>
      </c>
    </row>
    <row r="2977" spans="1:4">
      <c r="A2977" s="447">
        <v>3924</v>
      </c>
      <c r="B2977" s="448" t="s">
        <v>9145</v>
      </c>
      <c r="C2977" s="449" t="s">
        <v>6187</v>
      </c>
      <c r="D2977" s="450" t="s">
        <v>12476</v>
      </c>
    </row>
    <row r="2978" spans="1:4">
      <c r="A2978" s="447">
        <v>3922</v>
      </c>
      <c r="B2978" s="448" t="s">
        <v>9144</v>
      </c>
      <c r="C2978" s="449" t="s">
        <v>6187</v>
      </c>
      <c r="D2978" s="450" t="s">
        <v>13690</v>
      </c>
    </row>
    <row r="2979" spans="1:4">
      <c r="A2979" s="447">
        <v>3923</v>
      </c>
      <c r="B2979" s="448" t="s">
        <v>9146</v>
      </c>
      <c r="C2979" s="449" t="s">
        <v>6187</v>
      </c>
      <c r="D2979" s="450" t="s">
        <v>12476</v>
      </c>
    </row>
    <row r="2980" spans="1:4">
      <c r="A2980" s="447">
        <v>3921</v>
      </c>
      <c r="B2980" s="448" t="s">
        <v>9148</v>
      </c>
      <c r="C2980" s="449" t="s">
        <v>6187</v>
      </c>
      <c r="D2980" s="450" t="s">
        <v>13692</v>
      </c>
    </row>
    <row r="2981" spans="1:4">
      <c r="A2981" s="447">
        <v>3937</v>
      </c>
      <c r="B2981" s="448" t="s">
        <v>9147</v>
      </c>
      <c r="C2981" s="449" t="s">
        <v>6187</v>
      </c>
      <c r="D2981" s="450" t="s">
        <v>13691</v>
      </c>
    </row>
    <row r="2982" spans="1:4">
      <c r="A2982" s="447">
        <v>3920</v>
      </c>
      <c r="B2982" s="448" t="s">
        <v>9149</v>
      </c>
      <c r="C2982" s="449" t="s">
        <v>6187</v>
      </c>
      <c r="D2982" s="450" t="s">
        <v>13691</v>
      </c>
    </row>
    <row r="2983" spans="1:4">
      <c r="A2983" s="447">
        <v>3938</v>
      </c>
      <c r="B2983" s="448" t="s">
        <v>9150</v>
      </c>
      <c r="C2983" s="449" t="s">
        <v>6187</v>
      </c>
      <c r="D2983" s="450" t="s">
        <v>13693</v>
      </c>
    </row>
    <row r="2984" spans="1:4">
      <c r="A2984" s="447">
        <v>3919</v>
      </c>
      <c r="B2984" s="448" t="s">
        <v>9151</v>
      </c>
      <c r="C2984" s="449" t="s">
        <v>6187</v>
      </c>
      <c r="D2984" s="450" t="s">
        <v>13694</v>
      </c>
    </row>
    <row r="2985" spans="1:4">
      <c r="A2985" s="447">
        <v>3927</v>
      </c>
      <c r="B2985" s="448" t="s">
        <v>9152</v>
      </c>
      <c r="C2985" s="449" t="s">
        <v>6187</v>
      </c>
      <c r="D2985" s="450" t="s">
        <v>12453</v>
      </c>
    </row>
    <row r="2986" spans="1:4">
      <c r="A2986" s="447">
        <v>3928</v>
      </c>
      <c r="B2986" s="448" t="s">
        <v>9153</v>
      </c>
      <c r="C2986" s="449" t="s">
        <v>6187</v>
      </c>
      <c r="D2986" s="450" t="s">
        <v>12453</v>
      </c>
    </row>
    <row r="2987" spans="1:4">
      <c r="A2987" s="447">
        <v>3926</v>
      </c>
      <c r="B2987" s="448" t="s">
        <v>9154</v>
      </c>
      <c r="C2987" s="449" t="s">
        <v>6187</v>
      </c>
      <c r="D2987" s="450" t="s">
        <v>13695</v>
      </c>
    </row>
    <row r="2988" spans="1:4">
      <c r="A2988" s="447">
        <v>3935</v>
      </c>
      <c r="B2988" s="448" t="s">
        <v>9155</v>
      </c>
      <c r="C2988" s="449" t="s">
        <v>6187</v>
      </c>
      <c r="D2988" s="450" t="s">
        <v>13695</v>
      </c>
    </row>
    <row r="2989" spans="1:4">
      <c r="A2989" s="447">
        <v>3925</v>
      </c>
      <c r="B2989" s="448" t="s">
        <v>9156</v>
      </c>
      <c r="C2989" s="449" t="s">
        <v>6187</v>
      </c>
      <c r="D2989" s="450" t="s">
        <v>13695</v>
      </c>
    </row>
    <row r="2990" spans="1:4">
      <c r="A2990" s="447">
        <v>3929</v>
      </c>
      <c r="B2990" s="448" t="s">
        <v>9158</v>
      </c>
      <c r="C2990" s="449" t="s">
        <v>6187</v>
      </c>
      <c r="D2990" s="450" t="s">
        <v>13696</v>
      </c>
    </row>
    <row r="2991" spans="1:4">
      <c r="A2991" s="447">
        <v>3931</v>
      </c>
      <c r="B2991" s="448" t="s">
        <v>9159</v>
      </c>
      <c r="C2991" s="449" t="s">
        <v>6187</v>
      </c>
      <c r="D2991" s="450" t="s">
        <v>13696</v>
      </c>
    </row>
    <row r="2992" spans="1:4">
      <c r="A2992" s="447">
        <v>3930</v>
      </c>
      <c r="B2992" s="448" t="s">
        <v>9160</v>
      </c>
      <c r="C2992" s="449" t="s">
        <v>6187</v>
      </c>
      <c r="D2992" s="450" t="s">
        <v>13696</v>
      </c>
    </row>
    <row r="2993" spans="1:4">
      <c r="A2993" s="447">
        <v>12406</v>
      </c>
      <c r="B2993" s="448" t="s">
        <v>9157</v>
      </c>
      <c r="C2993" s="449" t="s">
        <v>6187</v>
      </c>
      <c r="D2993" s="450" t="s">
        <v>11858</v>
      </c>
    </row>
    <row r="2994" spans="1:4">
      <c r="A2994" s="447">
        <v>3932</v>
      </c>
      <c r="B2994" s="448" t="s">
        <v>9161</v>
      </c>
      <c r="C2994" s="449" t="s">
        <v>6187</v>
      </c>
      <c r="D2994" s="450" t="s">
        <v>13697</v>
      </c>
    </row>
    <row r="2995" spans="1:4">
      <c r="A2995" s="447">
        <v>3933</v>
      </c>
      <c r="B2995" s="448" t="s">
        <v>9162</v>
      </c>
      <c r="C2995" s="449" t="s">
        <v>6187</v>
      </c>
      <c r="D2995" s="450" t="s">
        <v>13697</v>
      </c>
    </row>
    <row r="2996" spans="1:4">
      <c r="A2996" s="447">
        <v>3934</v>
      </c>
      <c r="B2996" s="448" t="s">
        <v>9163</v>
      </c>
      <c r="C2996" s="449" t="s">
        <v>6187</v>
      </c>
      <c r="D2996" s="450" t="s">
        <v>13697</v>
      </c>
    </row>
    <row r="2997" spans="1:4" ht="30">
      <c r="A2997" s="447">
        <v>40355</v>
      </c>
      <c r="B2997" s="448" t="s">
        <v>9164</v>
      </c>
      <c r="C2997" s="449" t="s">
        <v>6187</v>
      </c>
      <c r="D2997" s="450" t="s">
        <v>13698</v>
      </c>
    </row>
    <row r="2998" spans="1:4" ht="30">
      <c r="A2998" s="447">
        <v>40364</v>
      </c>
      <c r="B2998" s="448" t="s">
        <v>9165</v>
      </c>
      <c r="C2998" s="449" t="s">
        <v>6187</v>
      </c>
      <c r="D2998" s="450" t="s">
        <v>13699</v>
      </c>
    </row>
    <row r="2999" spans="1:4" ht="30">
      <c r="A2999" s="447">
        <v>40361</v>
      </c>
      <c r="B2999" s="448" t="s">
        <v>9166</v>
      </c>
      <c r="C2999" s="449" t="s">
        <v>6187</v>
      </c>
      <c r="D2999" s="450" t="s">
        <v>13700</v>
      </c>
    </row>
    <row r="3000" spans="1:4" ht="30">
      <c r="A3000" s="447">
        <v>40358</v>
      </c>
      <c r="B3000" s="448" t="s">
        <v>9167</v>
      </c>
      <c r="C3000" s="449" t="s">
        <v>6187</v>
      </c>
      <c r="D3000" s="450" t="s">
        <v>13701</v>
      </c>
    </row>
    <row r="3001" spans="1:4" ht="30">
      <c r="A3001" s="447">
        <v>40370</v>
      </c>
      <c r="B3001" s="448" t="s">
        <v>9168</v>
      </c>
      <c r="C3001" s="449" t="s">
        <v>6187</v>
      </c>
      <c r="D3001" s="450" t="s">
        <v>13702</v>
      </c>
    </row>
    <row r="3002" spans="1:4" ht="30">
      <c r="A3002" s="447">
        <v>40367</v>
      </c>
      <c r="B3002" s="448" t="s">
        <v>9169</v>
      </c>
      <c r="C3002" s="449" t="s">
        <v>6187</v>
      </c>
      <c r="D3002" s="450" t="s">
        <v>13703</v>
      </c>
    </row>
    <row r="3003" spans="1:4" ht="30">
      <c r="A3003" s="447">
        <v>40373</v>
      </c>
      <c r="B3003" s="448" t="s">
        <v>9170</v>
      </c>
      <c r="C3003" s="449" t="s">
        <v>6187</v>
      </c>
      <c r="D3003" s="450" t="s">
        <v>13704</v>
      </c>
    </row>
    <row r="3004" spans="1:4" ht="30">
      <c r="A3004" s="447">
        <v>38947</v>
      </c>
      <c r="B3004" s="448" t="s">
        <v>9171</v>
      </c>
      <c r="C3004" s="449" t="s">
        <v>6187</v>
      </c>
      <c r="D3004" s="450" t="s">
        <v>13705</v>
      </c>
    </row>
    <row r="3005" spans="1:4" ht="30">
      <c r="A3005" s="447">
        <v>38948</v>
      </c>
      <c r="B3005" s="448" t="s">
        <v>9172</v>
      </c>
      <c r="C3005" s="449" t="s">
        <v>6187</v>
      </c>
      <c r="D3005" s="450" t="s">
        <v>11862</v>
      </c>
    </row>
    <row r="3006" spans="1:4" ht="30">
      <c r="A3006" s="447">
        <v>38949</v>
      </c>
      <c r="B3006" s="448" t="s">
        <v>9173</v>
      </c>
      <c r="C3006" s="449" t="s">
        <v>6187</v>
      </c>
      <c r="D3006" s="450" t="s">
        <v>13706</v>
      </c>
    </row>
    <row r="3007" spans="1:4" ht="30">
      <c r="A3007" s="447">
        <v>38951</v>
      </c>
      <c r="B3007" s="448" t="s">
        <v>9174</v>
      </c>
      <c r="C3007" s="449" t="s">
        <v>6187</v>
      </c>
      <c r="D3007" s="450" t="s">
        <v>13707</v>
      </c>
    </row>
    <row r="3008" spans="1:4" ht="30">
      <c r="A3008" s="447">
        <v>39312</v>
      </c>
      <c r="B3008" s="448" t="s">
        <v>9175</v>
      </c>
      <c r="C3008" s="449" t="s">
        <v>6187</v>
      </c>
      <c r="D3008" s="450" t="s">
        <v>13708</v>
      </c>
    </row>
    <row r="3009" spans="1:4" ht="30">
      <c r="A3009" s="447">
        <v>39313</v>
      </c>
      <c r="B3009" s="448" t="s">
        <v>9176</v>
      </c>
      <c r="C3009" s="449" t="s">
        <v>6187</v>
      </c>
      <c r="D3009" s="450" t="s">
        <v>13709</v>
      </c>
    </row>
    <row r="3010" spans="1:4" ht="30">
      <c r="A3010" s="447">
        <v>38950</v>
      </c>
      <c r="B3010" s="448" t="s">
        <v>9177</v>
      </c>
      <c r="C3010" s="449" t="s">
        <v>6187</v>
      </c>
      <c r="D3010" s="450" t="s">
        <v>13710</v>
      </c>
    </row>
    <row r="3011" spans="1:4" ht="30">
      <c r="A3011" s="447">
        <v>39314</v>
      </c>
      <c r="B3011" s="448" t="s">
        <v>9178</v>
      </c>
      <c r="C3011" s="449" t="s">
        <v>6187</v>
      </c>
      <c r="D3011" s="450" t="s">
        <v>13711</v>
      </c>
    </row>
    <row r="3012" spans="1:4">
      <c r="A3012" s="447">
        <v>3907</v>
      </c>
      <c r="B3012" s="448" t="s">
        <v>9179</v>
      </c>
      <c r="C3012" s="449" t="s">
        <v>6187</v>
      </c>
      <c r="D3012" s="450" t="s">
        <v>13456</v>
      </c>
    </row>
    <row r="3013" spans="1:4">
      <c r="A3013" s="447">
        <v>3889</v>
      </c>
      <c r="B3013" s="448" t="s">
        <v>9180</v>
      </c>
      <c r="C3013" s="449" t="s">
        <v>6187</v>
      </c>
      <c r="D3013" s="450" t="s">
        <v>13712</v>
      </c>
    </row>
    <row r="3014" spans="1:4">
      <c r="A3014" s="447">
        <v>3868</v>
      </c>
      <c r="B3014" s="448" t="s">
        <v>9181</v>
      </c>
      <c r="C3014" s="449" t="s">
        <v>6187</v>
      </c>
      <c r="D3014" s="450" t="s">
        <v>13390</v>
      </c>
    </row>
    <row r="3015" spans="1:4">
      <c r="A3015" s="447">
        <v>3869</v>
      </c>
      <c r="B3015" s="448" t="s">
        <v>9182</v>
      </c>
      <c r="C3015" s="449" t="s">
        <v>6187</v>
      </c>
      <c r="D3015" s="450" t="s">
        <v>11518</v>
      </c>
    </row>
    <row r="3016" spans="1:4">
      <c r="A3016" s="447">
        <v>3872</v>
      </c>
      <c r="B3016" s="448" t="s">
        <v>9183</v>
      </c>
      <c r="C3016" s="449" t="s">
        <v>6187</v>
      </c>
      <c r="D3016" s="450" t="s">
        <v>12365</v>
      </c>
    </row>
    <row r="3017" spans="1:4">
      <c r="A3017" s="447">
        <v>3850</v>
      </c>
      <c r="B3017" s="448" t="s">
        <v>9184</v>
      </c>
      <c r="C3017" s="449" t="s">
        <v>6187</v>
      </c>
      <c r="D3017" s="450" t="s">
        <v>13713</v>
      </c>
    </row>
    <row r="3018" spans="1:4">
      <c r="A3018" s="447">
        <v>38023</v>
      </c>
      <c r="B3018" s="448" t="s">
        <v>9185</v>
      </c>
      <c r="C3018" s="449" t="s">
        <v>6187</v>
      </c>
      <c r="D3018" s="450" t="s">
        <v>12621</v>
      </c>
    </row>
    <row r="3019" spans="1:4">
      <c r="A3019" s="447">
        <v>37986</v>
      </c>
      <c r="B3019" s="448" t="s">
        <v>9186</v>
      </c>
      <c r="C3019" s="449" t="s">
        <v>6187</v>
      </c>
      <c r="D3019" s="450" t="s">
        <v>13714</v>
      </c>
    </row>
    <row r="3020" spans="1:4">
      <c r="A3020" s="447">
        <v>21120</v>
      </c>
      <c r="B3020" s="448" t="s">
        <v>9189</v>
      </c>
      <c r="C3020" s="449" t="s">
        <v>6187</v>
      </c>
      <c r="D3020" s="450" t="s">
        <v>13560</v>
      </c>
    </row>
    <row r="3021" spans="1:4">
      <c r="A3021" s="447">
        <v>39318</v>
      </c>
      <c r="B3021" s="448" t="s">
        <v>9190</v>
      </c>
      <c r="C3021" s="449" t="s">
        <v>6187</v>
      </c>
      <c r="D3021" s="450" t="s">
        <v>11698</v>
      </c>
    </row>
    <row r="3022" spans="1:4">
      <c r="A3022" s="447">
        <v>37987</v>
      </c>
      <c r="B3022" s="448" t="s">
        <v>9187</v>
      </c>
      <c r="C3022" s="449" t="s">
        <v>6187</v>
      </c>
      <c r="D3022" s="450" t="s">
        <v>13715</v>
      </c>
    </row>
    <row r="3023" spans="1:4">
      <c r="A3023" s="447">
        <v>37988</v>
      </c>
      <c r="B3023" s="448" t="s">
        <v>9188</v>
      </c>
      <c r="C3023" s="449" t="s">
        <v>6187</v>
      </c>
      <c r="D3023" s="450" t="s">
        <v>13716</v>
      </c>
    </row>
    <row r="3024" spans="1:4">
      <c r="A3024" s="447">
        <v>20162</v>
      </c>
      <c r="B3024" s="448" t="s">
        <v>9191</v>
      </c>
      <c r="C3024" s="449" t="s">
        <v>6187</v>
      </c>
      <c r="D3024" s="450" t="s">
        <v>13717</v>
      </c>
    </row>
    <row r="3025" spans="1:4">
      <c r="A3025" s="447">
        <v>40366</v>
      </c>
      <c r="B3025" s="448" t="s">
        <v>9192</v>
      </c>
      <c r="C3025" s="449" t="s">
        <v>6187</v>
      </c>
      <c r="D3025" s="450" t="s">
        <v>13718</v>
      </c>
    </row>
    <row r="3026" spans="1:4">
      <c r="A3026" s="447">
        <v>40363</v>
      </c>
      <c r="B3026" s="448" t="s">
        <v>9193</v>
      </c>
      <c r="C3026" s="449" t="s">
        <v>6187</v>
      </c>
      <c r="D3026" s="450" t="s">
        <v>13719</v>
      </c>
    </row>
    <row r="3027" spans="1:4">
      <c r="A3027" s="447">
        <v>40360</v>
      </c>
      <c r="B3027" s="448" t="s">
        <v>9195</v>
      </c>
      <c r="C3027" s="449" t="s">
        <v>6187</v>
      </c>
      <c r="D3027" s="450" t="s">
        <v>13720</v>
      </c>
    </row>
    <row r="3028" spans="1:4">
      <c r="A3028" s="447">
        <v>40354</v>
      </c>
      <c r="B3028" s="448" t="s">
        <v>9194</v>
      </c>
      <c r="C3028" s="449" t="s">
        <v>6187</v>
      </c>
      <c r="D3028" s="450" t="s">
        <v>12371</v>
      </c>
    </row>
    <row r="3029" spans="1:4">
      <c r="A3029" s="447">
        <v>40372</v>
      </c>
      <c r="B3029" s="448" t="s">
        <v>9196</v>
      </c>
      <c r="C3029" s="449" t="s">
        <v>6187</v>
      </c>
      <c r="D3029" s="450" t="s">
        <v>13721</v>
      </c>
    </row>
    <row r="3030" spans="1:4">
      <c r="A3030" s="447">
        <v>40369</v>
      </c>
      <c r="B3030" s="448" t="s">
        <v>9197</v>
      </c>
      <c r="C3030" s="449" t="s">
        <v>6187</v>
      </c>
      <c r="D3030" s="450" t="s">
        <v>13722</v>
      </c>
    </row>
    <row r="3031" spans="1:4">
      <c r="A3031" s="447">
        <v>40375</v>
      </c>
      <c r="B3031" s="448" t="s">
        <v>9199</v>
      </c>
      <c r="C3031" s="449" t="s">
        <v>6187</v>
      </c>
      <c r="D3031" s="450" t="s">
        <v>13723</v>
      </c>
    </row>
    <row r="3032" spans="1:4">
      <c r="A3032" s="447">
        <v>40357</v>
      </c>
      <c r="B3032" s="448" t="s">
        <v>9198</v>
      </c>
      <c r="C3032" s="449" t="s">
        <v>6187</v>
      </c>
      <c r="D3032" s="450" t="s">
        <v>13701</v>
      </c>
    </row>
    <row r="3033" spans="1:4">
      <c r="A3033" s="447">
        <v>1893</v>
      </c>
      <c r="B3033" s="448" t="s">
        <v>9200</v>
      </c>
      <c r="C3033" s="449" t="s">
        <v>6187</v>
      </c>
      <c r="D3033" s="450" t="s">
        <v>11888</v>
      </c>
    </row>
    <row r="3034" spans="1:4">
      <c r="A3034" s="447">
        <v>1902</v>
      </c>
      <c r="B3034" s="448" t="s">
        <v>9201</v>
      </c>
      <c r="C3034" s="449" t="s">
        <v>6187</v>
      </c>
      <c r="D3034" s="450" t="s">
        <v>11761</v>
      </c>
    </row>
    <row r="3035" spans="1:4">
      <c r="A3035" s="447">
        <v>1892</v>
      </c>
      <c r="B3035" s="448" t="s">
        <v>9203</v>
      </c>
      <c r="C3035" s="449" t="s">
        <v>6187</v>
      </c>
      <c r="D3035" s="450" t="s">
        <v>11466</v>
      </c>
    </row>
    <row r="3036" spans="1:4">
      <c r="A3036" s="447">
        <v>1901</v>
      </c>
      <c r="B3036" s="448" t="s">
        <v>9202</v>
      </c>
      <c r="C3036" s="449" t="s">
        <v>6187</v>
      </c>
      <c r="D3036" s="450" t="s">
        <v>13724</v>
      </c>
    </row>
    <row r="3037" spans="1:4">
      <c r="A3037" s="447">
        <v>1907</v>
      </c>
      <c r="B3037" s="448" t="s">
        <v>9204</v>
      </c>
      <c r="C3037" s="449" t="s">
        <v>6187</v>
      </c>
      <c r="D3037" s="450" t="s">
        <v>12275</v>
      </c>
    </row>
    <row r="3038" spans="1:4">
      <c r="A3038" s="447">
        <v>1894</v>
      </c>
      <c r="B3038" s="448" t="s">
        <v>9205</v>
      </c>
      <c r="C3038" s="449" t="s">
        <v>6187</v>
      </c>
      <c r="D3038" s="450" t="s">
        <v>12200</v>
      </c>
    </row>
    <row r="3039" spans="1:4">
      <c r="A3039" s="447">
        <v>1896</v>
      </c>
      <c r="B3039" s="448" t="s">
        <v>9207</v>
      </c>
      <c r="C3039" s="449" t="s">
        <v>6187</v>
      </c>
      <c r="D3039" s="450" t="s">
        <v>13725</v>
      </c>
    </row>
    <row r="3040" spans="1:4">
      <c r="A3040" s="447">
        <v>1891</v>
      </c>
      <c r="B3040" s="448" t="s">
        <v>9206</v>
      </c>
      <c r="C3040" s="449" t="s">
        <v>6187</v>
      </c>
      <c r="D3040" s="450" t="s">
        <v>11292</v>
      </c>
    </row>
    <row r="3041" spans="1:4">
      <c r="A3041" s="447">
        <v>1895</v>
      </c>
      <c r="B3041" s="448" t="s">
        <v>9208</v>
      </c>
      <c r="C3041" s="449" t="s">
        <v>6187</v>
      </c>
      <c r="D3041" s="450" t="s">
        <v>12698</v>
      </c>
    </row>
    <row r="3042" spans="1:4">
      <c r="A3042" s="447">
        <v>2641</v>
      </c>
      <c r="B3042" s="448" t="s">
        <v>9209</v>
      </c>
      <c r="C3042" s="449" t="s">
        <v>6187</v>
      </c>
      <c r="D3042" s="450" t="s">
        <v>13726</v>
      </c>
    </row>
    <row r="3043" spans="1:4">
      <c r="A3043" s="447">
        <v>2636</v>
      </c>
      <c r="B3043" s="448" t="s">
        <v>9210</v>
      </c>
      <c r="C3043" s="449" t="s">
        <v>6187</v>
      </c>
      <c r="D3043" s="450" t="s">
        <v>11588</v>
      </c>
    </row>
    <row r="3044" spans="1:4">
      <c r="A3044" s="447">
        <v>2637</v>
      </c>
      <c r="B3044" s="448" t="s">
        <v>9211</v>
      </c>
      <c r="C3044" s="449" t="s">
        <v>6187</v>
      </c>
      <c r="D3044" s="450" t="s">
        <v>12204</v>
      </c>
    </row>
    <row r="3045" spans="1:4">
      <c r="A3045" s="447">
        <v>2638</v>
      </c>
      <c r="B3045" s="448" t="s">
        <v>9212</v>
      </c>
      <c r="C3045" s="449" t="s">
        <v>6187</v>
      </c>
      <c r="D3045" s="450" t="s">
        <v>11464</v>
      </c>
    </row>
    <row r="3046" spans="1:4">
      <c r="A3046" s="447">
        <v>2639</v>
      </c>
      <c r="B3046" s="448" t="s">
        <v>9213</v>
      </c>
      <c r="C3046" s="449" t="s">
        <v>6187</v>
      </c>
      <c r="D3046" s="450" t="s">
        <v>12008</v>
      </c>
    </row>
    <row r="3047" spans="1:4">
      <c r="A3047" s="447">
        <v>2644</v>
      </c>
      <c r="B3047" s="448" t="s">
        <v>9214</v>
      </c>
      <c r="C3047" s="449" t="s">
        <v>6187</v>
      </c>
      <c r="D3047" s="450" t="s">
        <v>13216</v>
      </c>
    </row>
    <row r="3048" spans="1:4">
      <c r="A3048" s="447">
        <v>2643</v>
      </c>
      <c r="B3048" s="448" t="s">
        <v>9215</v>
      </c>
      <c r="C3048" s="449" t="s">
        <v>6187</v>
      </c>
      <c r="D3048" s="450" t="s">
        <v>11370</v>
      </c>
    </row>
    <row r="3049" spans="1:4">
      <c r="A3049" s="447">
        <v>2640</v>
      </c>
      <c r="B3049" s="448" t="s">
        <v>9216</v>
      </c>
      <c r="C3049" s="449" t="s">
        <v>6187</v>
      </c>
      <c r="D3049" s="450" t="s">
        <v>11318</v>
      </c>
    </row>
    <row r="3050" spans="1:4">
      <c r="A3050" s="447">
        <v>2642</v>
      </c>
      <c r="B3050" s="448" t="s">
        <v>9217</v>
      </c>
      <c r="C3050" s="449" t="s">
        <v>6187</v>
      </c>
      <c r="D3050" s="450" t="s">
        <v>13676</v>
      </c>
    </row>
    <row r="3051" spans="1:4">
      <c r="A3051" s="447">
        <v>38943</v>
      </c>
      <c r="B3051" s="448" t="s">
        <v>9218</v>
      </c>
      <c r="C3051" s="449" t="s">
        <v>6187</v>
      </c>
      <c r="D3051" s="450" t="s">
        <v>13680</v>
      </c>
    </row>
    <row r="3052" spans="1:4">
      <c r="A3052" s="447">
        <v>38944</v>
      </c>
      <c r="B3052" s="448" t="s">
        <v>9219</v>
      </c>
      <c r="C3052" s="449" t="s">
        <v>6187</v>
      </c>
      <c r="D3052" s="450" t="s">
        <v>13727</v>
      </c>
    </row>
    <row r="3053" spans="1:4">
      <c r="A3053" s="447">
        <v>38945</v>
      </c>
      <c r="B3053" s="448" t="s">
        <v>9220</v>
      </c>
      <c r="C3053" s="449" t="s">
        <v>6187</v>
      </c>
      <c r="D3053" s="450" t="s">
        <v>13728</v>
      </c>
    </row>
    <row r="3054" spans="1:4">
      <c r="A3054" s="447">
        <v>38946</v>
      </c>
      <c r="B3054" s="448" t="s">
        <v>9221</v>
      </c>
      <c r="C3054" s="449" t="s">
        <v>6187</v>
      </c>
      <c r="D3054" s="450" t="s">
        <v>13729</v>
      </c>
    </row>
    <row r="3055" spans="1:4">
      <c r="A3055" s="447">
        <v>39308</v>
      </c>
      <c r="B3055" s="448" t="s">
        <v>9222</v>
      </c>
      <c r="C3055" s="449" t="s">
        <v>6187</v>
      </c>
      <c r="D3055" s="450" t="s">
        <v>11571</v>
      </c>
    </row>
    <row r="3056" spans="1:4">
      <c r="A3056" s="447">
        <v>39309</v>
      </c>
      <c r="B3056" s="448" t="s">
        <v>9223</v>
      </c>
      <c r="C3056" s="449" t="s">
        <v>6187</v>
      </c>
      <c r="D3056" s="450" t="s">
        <v>13730</v>
      </c>
    </row>
    <row r="3057" spans="1:4">
      <c r="A3057" s="447">
        <v>39310</v>
      </c>
      <c r="B3057" s="448" t="s">
        <v>9224</v>
      </c>
      <c r="C3057" s="449" t="s">
        <v>6187</v>
      </c>
      <c r="D3057" s="450" t="s">
        <v>13731</v>
      </c>
    </row>
    <row r="3058" spans="1:4">
      <c r="A3058" s="447">
        <v>39311</v>
      </c>
      <c r="B3058" s="448" t="s">
        <v>9225</v>
      </c>
      <c r="C3058" s="449" t="s">
        <v>6187</v>
      </c>
      <c r="D3058" s="450" t="s">
        <v>13732</v>
      </c>
    </row>
    <row r="3059" spans="1:4">
      <c r="A3059" s="447">
        <v>39855</v>
      </c>
      <c r="B3059" s="448" t="s">
        <v>9226</v>
      </c>
      <c r="C3059" s="449" t="s">
        <v>6187</v>
      </c>
      <c r="D3059" s="450" t="s">
        <v>11748</v>
      </c>
    </row>
    <row r="3060" spans="1:4">
      <c r="A3060" s="447">
        <v>39856</v>
      </c>
      <c r="B3060" s="448" t="s">
        <v>9227</v>
      </c>
      <c r="C3060" s="449" t="s">
        <v>6187</v>
      </c>
      <c r="D3060" s="450" t="s">
        <v>13733</v>
      </c>
    </row>
    <row r="3061" spans="1:4">
      <c r="A3061" s="447">
        <v>39857</v>
      </c>
      <c r="B3061" s="448" t="s">
        <v>9228</v>
      </c>
      <c r="C3061" s="449" t="s">
        <v>6187</v>
      </c>
      <c r="D3061" s="450" t="s">
        <v>13646</v>
      </c>
    </row>
    <row r="3062" spans="1:4">
      <c r="A3062" s="447">
        <v>39858</v>
      </c>
      <c r="B3062" s="448" t="s">
        <v>9229</v>
      </c>
      <c r="C3062" s="449" t="s">
        <v>6187</v>
      </c>
      <c r="D3062" s="450" t="s">
        <v>13734</v>
      </c>
    </row>
    <row r="3063" spans="1:4">
      <c r="A3063" s="447">
        <v>39859</v>
      </c>
      <c r="B3063" s="448" t="s">
        <v>9230</v>
      </c>
      <c r="C3063" s="449" t="s">
        <v>6187</v>
      </c>
      <c r="D3063" s="450" t="s">
        <v>13735</v>
      </c>
    </row>
    <row r="3064" spans="1:4">
      <c r="A3064" s="447">
        <v>39860</v>
      </c>
      <c r="B3064" s="448" t="s">
        <v>9231</v>
      </c>
      <c r="C3064" s="449" t="s">
        <v>6187</v>
      </c>
      <c r="D3064" s="450" t="s">
        <v>13736</v>
      </c>
    </row>
    <row r="3065" spans="1:4">
      <c r="A3065" s="447">
        <v>39861</v>
      </c>
      <c r="B3065" s="448" t="s">
        <v>9232</v>
      </c>
      <c r="C3065" s="449" t="s">
        <v>6187</v>
      </c>
      <c r="D3065" s="450" t="s">
        <v>13650</v>
      </c>
    </row>
    <row r="3066" spans="1:4">
      <c r="A3066" s="447">
        <v>38447</v>
      </c>
      <c r="B3066" s="448" t="s">
        <v>9233</v>
      </c>
      <c r="C3066" s="449" t="s">
        <v>6187</v>
      </c>
      <c r="D3066" s="450" t="s">
        <v>13737</v>
      </c>
    </row>
    <row r="3067" spans="1:4">
      <c r="A3067" s="447">
        <v>36320</v>
      </c>
      <c r="B3067" s="448" t="s">
        <v>9234</v>
      </c>
      <c r="C3067" s="449" t="s">
        <v>6187</v>
      </c>
      <c r="D3067" s="450" t="s">
        <v>13390</v>
      </c>
    </row>
    <row r="3068" spans="1:4">
      <c r="A3068" s="447">
        <v>36324</v>
      </c>
      <c r="B3068" s="448" t="s">
        <v>9235</v>
      </c>
      <c r="C3068" s="449" t="s">
        <v>6187</v>
      </c>
      <c r="D3068" s="450" t="s">
        <v>12923</v>
      </c>
    </row>
    <row r="3069" spans="1:4">
      <c r="A3069" s="447">
        <v>38441</v>
      </c>
      <c r="B3069" s="448" t="s">
        <v>9236</v>
      </c>
      <c r="C3069" s="449" t="s">
        <v>6187</v>
      </c>
      <c r="D3069" s="450" t="s">
        <v>12493</v>
      </c>
    </row>
    <row r="3070" spans="1:4">
      <c r="A3070" s="447">
        <v>38442</v>
      </c>
      <c r="B3070" s="448" t="s">
        <v>9237</v>
      </c>
      <c r="C3070" s="449" t="s">
        <v>6187</v>
      </c>
      <c r="D3070" s="450" t="s">
        <v>13738</v>
      </c>
    </row>
    <row r="3071" spans="1:4">
      <c r="A3071" s="447">
        <v>38443</v>
      </c>
      <c r="B3071" s="448" t="s">
        <v>9238</v>
      </c>
      <c r="C3071" s="449" t="s">
        <v>6187</v>
      </c>
      <c r="D3071" s="450" t="s">
        <v>13257</v>
      </c>
    </row>
    <row r="3072" spans="1:4">
      <c r="A3072" s="447">
        <v>38444</v>
      </c>
      <c r="B3072" s="448" t="s">
        <v>9239</v>
      </c>
      <c r="C3072" s="449" t="s">
        <v>6187</v>
      </c>
      <c r="D3072" s="450" t="s">
        <v>13739</v>
      </c>
    </row>
    <row r="3073" spans="1:4">
      <c r="A3073" s="447">
        <v>38445</v>
      </c>
      <c r="B3073" s="448" t="s">
        <v>9240</v>
      </c>
      <c r="C3073" s="449" t="s">
        <v>6187</v>
      </c>
      <c r="D3073" s="450" t="s">
        <v>13740</v>
      </c>
    </row>
    <row r="3074" spans="1:4">
      <c r="A3074" s="447">
        <v>38446</v>
      </c>
      <c r="B3074" s="448" t="s">
        <v>9241</v>
      </c>
      <c r="C3074" s="449" t="s">
        <v>6187</v>
      </c>
      <c r="D3074" s="450" t="s">
        <v>13741</v>
      </c>
    </row>
    <row r="3075" spans="1:4">
      <c r="A3075" s="447">
        <v>3867</v>
      </c>
      <c r="B3075" s="448" t="s">
        <v>9242</v>
      </c>
      <c r="C3075" s="449" t="s">
        <v>6187</v>
      </c>
      <c r="D3075" s="450" t="s">
        <v>13742</v>
      </c>
    </row>
    <row r="3076" spans="1:4">
      <c r="A3076" s="447">
        <v>3861</v>
      </c>
      <c r="B3076" s="448" t="s">
        <v>9243</v>
      </c>
      <c r="C3076" s="449" t="s">
        <v>6187</v>
      </c>
      <c r="D3076" s="450" t="s">
        <v>11590</v>
      </c>
    </row>
    <row r="3077" spans="1:4">
      <c r="A3077" s="447">
        <v>3904</v>
      </c>
      <c r="B3077" s="448" t="s">
        <v>9244</v>
      </c>
      <c r="C3077" s="449" t="s">
        <v>6187</v>
      </c>
      <c r="D3077" s="450" t="s">
        <v>13743</v>
      </c>
    </row>
    <row r="3078" spans="1:4">
      <c r="A3078" s="447">
        <v>3903</v>
      </c>
      <c r="B3078" s="448" t="s">
        <v>9245</v>
      </c>
      <c r="C3078" s="449" t="s">
        <v>6187</v>
      </c>
      <c r="D3078" s="450" t="s">
        <v>13744</v>
      </c>
    </row>
    <row r="3079" spans="1:4">
      <c r="A3079" s="447">
        <v>3862</v>
      </c>
      <c r="B3079" s="448" t="s">
        <v>9246</v>
      </c>
      <c r="C3079" s="449" t="s">
        <v>6187</v>
      </c>
      <c r="D3079" s="450" t="s">
        <v>11763</v>
      </c>
    </row>
    <row r="3080" spans="1:4">
      <c r="A3080" s="447">
        <v>3863</v>
      </c>
      <c r="B3080" s="448" t="s">
        <v>9247</v>
      </c>
      <c r="C3080" s="449" t="s">
        <v>6187</v>
      </c>
      <c r="D3080" s="450" t="s">
        <v>12810</v>
      </c>
    </row>
    <row r="3081" spans="1:4">
      <c r="A3081" s="447">
        <v>3864</v>
      </c>
      <c r="B3081" s="448" t="s">
        <v>9248</v>
      </c>
      <c r="C3081" s="449" t="s">
        <v>6187</v>
      </c>
      <c r="D3081" s="450" t="s">
        <v>13727</v>
      </c>
    </row>
    <row r="3082" spans="1:4">
      <c r="A3082" s="447">
        <v>3865</v>
      </c>
      <c r="B3082" s="448" t="s">
        <v>9249</v>
      </c>
      <c r="C3082" s="449" t="s">
        <v>6187</v>
      </c>
      <c r="D3082" s="450" t="s">
        <v>13414</v>
      </c>
    </row>
    <row r="3083" spans="1:4">
      <c r="A3083" s="447">
        <v>3866</v>
      </c>
      <c r="B3083" s="448" t="s">
        <v>9250</v>
      </c>
      <c r="C3083" s="449" t="s">
        <v>6187</v>
      </c>
      <c r="D3083" s="450" t="s">
        <v>13745</v>
      </c>
    </row>
    <row r="3084" spans="1:4">
      <c r="A3084" s="447">
        <v>3902</v>
      </c>
      <c r="B3084" s="448" t="s">
        <v>9251</v>
      </c>
      <c r="C3084" s="449" t="s">
        <v>6187</v>
      </c>
      <c r="D3084" s="450" t="s">
        <v>13746</v>
      </c>
    </row>
    <row r="3085" spans="1:4">
      <c r="A3085" s="447">
        <v>3878</v>
      </c>
      <c r="B3085" s="448" t="s">
        <v>9252</v>
      </c>
      <c r="C3085" s="449" t="s">
        <v>6187</v>
      </c>
      <c r="D3085" s="450" t="s">
        <v>13747</v>
      </c>
    </row>
    <row r="3086" spans="1:4">
      <c r="A3086" s="447">
        <v>3877</v>
      </c>
      <c r="B3086" s="448" t="s">
        <v>9253</v>
      </c>
      <c r="C3086" s="449" t="s">
        <v>6187</v>
      </c>
      <c r="D3086" s="450" t="s">
        <v>11334</v>
      </c>
    </row>
    <row r="3087" spans="1:4">
      <c r="A3087" s="447">
        <v>3879</v>
      </c>
      <c r="B3087" s="448" t="s">
        <v>9254</v>
      </c>
      <c r="C3087" s="449" t="s">
        <v>6187</v>
      </c>
      <c r="D3087" s="450" t="s">
        <v>13748</v>
      </c>
    </row>
    <row r="3088" spans="1:4">
      <c r="A3088" s="447">
        <v>3880</v>
      </c>
      <c r="B3088" s="448" t="s">
        <v>9255</v>
      </c>
      <c r="C3088" s="449" t="s">
        <v>6187</v>
      </c>
      <c r="D3088" s="450" t="s">
        <v>13749</v>
      </c>
    </row>
    <row r="3089" spans="1:4">
      <c r="A3089" s="447">
        <v>12892</v>
      </c>
      <c r="B3089" s="448" t="s">
        <v>9256</v>
      </c>
      <c r="C3089" s="449" t="s">
        <v>6619</v>
      </c>
      <c r="D3089" s="450" t="s">
        <v>13750</v>
      </c>
    </row>
    <row r="3090" spans="1:4">
      <c r="A3090" s="447">
        <v>3876</v>
      </c>
      <c r="B3090" s="448" t="s">
        <v>9258</v>
      </c>
      <c r="C3090" s="449" t="s">
        <v>6187</v>
      </c>
      <c r="D3090" s="450" t="s">
        <v>12353</v>
      </c>
    </row>
    <row r="3091" spans="1:4">
      <c r="A3091" s="447">
        <v>3883</v>
      </c>
      <c r="B3091" s="448" t="s">
        <v>9257</v>
      </c>
      <c r="C3091" s="449" t="s">
        <v>6187</v>
      </c>
      <c r="D3091" s="450" t="s">
        <v>12078</v>
      </c>
    </row>
    <row r="3092" spans="1:4">
      <c r="A3092" s="447">
        <v>3884</v>
      </c>
      <c r="B3092" s="448" t="s">
        <v>9259</v>
      </c>
      <c r="C3092" s="449" t="s">
        <v>6187</v>
      </c>
      <c r="D3092" s="450" t="s">
        <v>11290</v>
      </c>
    </row>
    <row r="3093" spans="1:4">
      <c r="A3093" s="447">
        <v>3837</v>
      </c>
      <c r="B3093" s="448" t="s">
        <v>9260</v>
      </c>
      <c r="C3093" s="449" t="s">
        <v>6187</v>
      </c>
      <c r="D3093" s="450" t="s">
        <v>13751</v>
      </c>
    </row>
    <row r="3094" spans="1:4">
      <c r="A3094" s="447">
        <v>3845</v>
      </c>
      <c r="B3094" s="448" t="s">
        <v>9261</v>
      </c>
      <c r="C3094" s="449" t="s">
        <v>6187</v>
      </c>
      <c r="D3094" s="450" t="s">
        <v>11371</v>
      </c>
    </row>
    <row r="3095" spans="1:4">
      <c r="A3095" s="447">
        <v>11045</v>
      </c>
      <c r="B3095" s="448" t="s">
        <v>9262</v>
      </c>
      <c r="C3095" s="449" t="s">
        <v>6187</v>
      </c>
      <c r="D3095" s="450" t="s">
        <v>12050</v>
      </c>
    </row>
    <row r="3096" spans="1:4">
      <c r="A3096" s="447">
        <v>20170</v>
      </c>
      <c r="B3096" s="448" t="s">
        <v>9263</v>
      </c>
      <c r="C3096" s="449" t="s">
        <v>6187</v>
      </c>
      <c r="D3096" s="450" t="s">
        <v>12661</v>
      </c>
    </row>
    <row r="3097" spans="1:4">
      <c r="A3097" s="447">
        <v>20171</v>
      </c>
      <c r="B3097" s="448" t="s">
        <v>9264</v>
      </c>
      <c r="C3097" s="449" t="s">
        <v>6187</v>
      </c>
      <c r="D3097" s="450" t="s">
        <v>13752</v>
      </c>
    </row>
    <row r="3098" spans="1:4">
      <c r="A3098" s="447">
        <v>20167</v>
      </c>
      <c r="B3098" s="448" t="s">
        <v>9265</v>
      </c>
      <c r="C3098" s="449" t="s">
        <v>6187</v>
      </c>
      <c r="D3098" s="450" t="s">
        <v>11983</v>
      </c>
    </row>
    <row r="3099" spans="1:4">
      <c r="A3099" s="447">
        <v>20168</v>
      </c>
      <c r="B3099" s="448" t="s">
        <v>9266</v>
      </c>
      <c r="C3099" s="449" t="s">
        <v>6187</v>
      </c>
      <c r="D3099" s="450" t="s">
        <v>13753</v>
      </c>
    </row>
    <row r="3100" spans="1:4">
      <c r="A3100" s="447">
        <v>20169</v>
      </c>
      <c r="B3100" s="448" t="s">
        <v>9267</v>
      </c>
      <c r="C3100" s="449" t="s">
        <v>6187</v>
      </c>
      <c r="D3100" s="450" t="s">
        <v>12014</v>
      </c>
    </row>
    <row r="3101" spans="1:4">
      <c r="A3101" s="447">
        <v>3899</v>
      </c>
      <c r="B3101" s="448" t="s">
        <v>9268</v>
      </c>
      <c r="C3101" s="449" t="s">
        <v>6187</v>
      </c>
      <c r="D3101" s="450" t="s">
        <v>11851</v>
      </c>
    </row>
    <row r="3102" spans="1:4">
      <c r="A3102" s="447">
        <v>38676</v>
      </c>
      <c r="B3102" s="448" t="s">
        <v>9269</v>
      </c>
      <c r="C3102" s="449" t="s">
        <v>6187</v>
      </c>
      <c r="D3102" s="450" t="s">
        <v>12177</v>
      </c>
    </row>
    <row r="3103" spans="1:4">
      <c r="A3103" s="447">
        <v>3897</v>
      </c>
      <c r="B3103" s="448" t="s">
        <v>9270</v>
      </c>
      <c r="C3103" s="449" t="s">
        <v>6187</v>
      </c>
      <c r="D3103" s="450" t="s">
        <v>11291</v>
      </c>
    </row>
    <row r="3104" spans="1:4">
      <c r="A3104" s="447">
        <v>3875</v>
      </c>
      <c r="B3104" s="448" t="s">
        <v>9271</v>
      </c>
      <c r="C3104" s="449" t="s">
        <v>6187</v>
      </c>
      <c r="D3104" s="450" t="s">
        <v>12183</v>
      </c>
    </row>
    <row r="3105" spans="1:4">
      <c r="A3105" s="447">
        <v>3898</v>
      </c>
      <c r="B3105" s="448" t="s">
        <v>9272</v>
      </c>
      <c r="C3105" s="449" t="s">
        <v>6187</v>
      </c>
      <c r="D3105" s="450" t="s">
        <v>13754</v>
      </c>
    </row>
    <row r="3106" spans="1:4">
      <c r="A3106" s="447">
        <v>3855</v>
      </c>
      <c r="B3106" s="448" t="s">
        <v>9273</v>
      </c>
      <c r="C3106" s="449" t="s">
        <v>6187</v>
      </c>
      <c r="D3106" s="450" t="s">
        <v>11826</v>
      </c>
    </row>
    <row r="3107" spans="1:4">
      <c r="A3107" s="447">
        <v>3874</v>
      </c>
      <c r="B3107" s="448" t="s">
        <v>9274</v>
      </c>
      <c r="C3107" s="449" t="s">
        <v>6187</v>
      </c>
      <c r="D3107" s="450" t="s">
        <v>13755</v>
      </c>
    </row>
    <row r="3108" spans="1:4">
      <c r="A3108" s="447">
        <v>3870</v>
      </c>
      <c r="B3108" s="448" t="s">
        <v>9275</v>
      </c>
      <c r="C3108" s="449" t="s">
        <v>6187</v>
      </c>
      <c r="D3108" s="450" t="s">
        <v>13756</v>
      </c>
    </row>
    <row r="3109" spans="1:4">
      <c r="A3109" s="447">
        <v>38678</v>
      </c>
      <c r="B3109" s="448" t="s">
        <v>9276</v>
      </c>
      <c r="C3109" s="449" t="s">
        <v>6187</v>
      </c>
      <c r="D3109" s="450" t="s">
        <v>13757</v>
      </c>
    </row>
    <row r="3110" spans="1:4">
      <c r="A3110" s="447">
        <v>3859</v>
      </c>
      <c r="B3110" s="448" t="s">
        <v>9277</v>
      </c>
      <c r="C3110" s="449" t="s">
        <v>6187</v>
      </c>
      <c r="D3110" s="450" t="s">
        <v>13030</v>
      </c>
    </row>
    <row r="3111" spans="1:4">
      <c r="A3111" s="447">
        <v>3856</v>
      </c>
      <c r="B3111" s="448" t="s">
        <v>9278</v>
      </c>
      <c r="C3111" s="449" t="s">
        <v>6187</v>
      </c>
      <c r="D3111" s="450" t="s">
        <v>11450</v>
      </c>
    </row>
    <row r="3112" spans="1:4">
      <c r="A3112" s="447">
        <v>3906</v>
      </c>
      <c r="B3112" s="448" t="s">
        <v>9279</v>
      </c>
      <c r="C3112" s="449" t="s">
        <v>6187</v>
      </c>
      <c r="D3112" s="450" t="s">
        <v>13758</v>
      </c>
    </row>
    <row r="3113" spans="1:4">
      <c r="A3113" s="447">
        <v>3860</v>
      </c>
      <c r="B3113" s="448" t="s">
        <v>9280</v>
      </c>
      <c r="C3113" s="449" t="s">
        <v>6187</v>
      </c>
      <c r="D3113" s="450" t="s">
        <v>13759</v>
      </c>
    </row>
    <row r="3114" spans="1:4">
      <c r="A3114" s="447">
        <v>3905</v>
      </c>
      <c r="B3114" s="448" t="s">
        <v>9281</v>
      </c>
      <c r="C3114" s="449" t="s">
        <v>6187</v>
      </c>
      <c r="D3114" s="450" t="s">
        <v>12428</v>
      </c>
    </row>
    <row r="3115" spans="1:4">
      <c r="A3115" s="447">
        <v>3871</v>
      </c>
      <c r="B3115" s="448" t="s">
        <v>9282</v>
      </c>
      <c r="C3115" s="449" t="s">
        <v>6187</v>
      </c>
      <c r="D3115" s="450" t="s">
        <v>13760</v>
      </c>
    </row>
    <row r="3116" spans="1:4">
      <c r="A3116" s="447">
        <v>37429</v>
      </c>
      <c r="B3116" s="448" t="s">
        <v>9283</v>
      </c>
      <c r="C3116" s="449" t="s">
        <v>6187</v>
      </c>
      <c r="D3116" s="450" t="s">
        <v>13761</v>
      </c>
    </row>
    <row r="3117" spans="1:4">
      <c r="A3117" s="447">
        <v>37426</v>
      </c>
      <c r="B3117" s="448" t="s">
        <v>9284</v>
      </c>
      <c r="C3117" s="449" t="s">
        <v>6187</v>
      </c>
      <c r="D3117" s="450" t="s">
        <v>13762</v>
      </c>
    </row>
    <row r="3118" spans="1:4">
      <c r="A3118" s="447">
        <v>37427</v>
      </c>
      <c r="B3118" s="448" t="s">
        <v>9285</v>
      </c>
      <c r="C3118" s="449" t="s">
        <v>6187</v>
      </c>
      <c r="D3118" s="450" t="s">
        <v>13763</v>
      </c>
    </row>
    <row r="3119" spans="1:4">
      <c r="A3119" s="447">
        <v>37424</v>
      </c>
      <c r="B3119" s="448" t="s">
        <v>9286</v>
      </c>
      <c r="C3119" s="449" t="s">
        <v>6187</v>
      </c>
      <c r="D3119" s="450" t="s">
        <v>12484</v>
      </c>
    </row>
    <row r="3120" spans="1:4">
      <c r="A3120" s="447">
        <v>37428</v>
      </c>
      <c r="B3120" s="448" t="s">
        <v>9287</v>
      </c>
      <c r="C3120" s="449" t="s">
        <v>6187</v>
      </c>
      <c r="D3120" s="450" t="s">
        <v>13764</v>
      </c>
    </row>
    <row r="3121" spans="1:4">
      <c r="A3121" s="447">
        <v>37425</v>
      </c>
      <c r="B3121" s="448" t="s">
        <v>9288</v>
      </c>
      <c r="C3121" s="449" t="s">
        <v>6187</v>
      </c>
      <c r="D3121" s="450" t="s">
        <v>13765</v>
      </c>
    </row>
    <row r="3122" spans="1:4" ht="30">
      <c r="A3122" s="447">
        <v>11519</v>
      </c>
      <c r="B3122" s="448" t="s">
        <v>9289</v>
      </c>
      <c r="C3122" s="449" t="s">
        <v>6619</v>
      </c>
      <c r="D3122" s="450" t="s">
        <v>13766</v>
      </c>
    </row>
    <row r="3123" spans="1:4" ht="30">
      <c r="A3123" s="447">
        <v>11520</v>
      </c>
      <c r="B3123" s="448" t="s">
        <v>9290</v>
      </c>
      <c r="C3123" s="449" t="s">
        <v>6619</v>
      </c>
      <c r="D3123" s="450" t="s">
        <v>13767</v>
      </c>
    </row>
    <row r="3124" spans="1:4" ht="30">
      <c r="A3124" s="447">
        <v>11518</v>
      </c>
      <c r="B3124" s="448" t="s">
        <v>9291</v>
      </c>
      <c r="C3124" s="449" t="s">
        <v>6619</v>
      </c>
      <c r="D3124" s="450" t="s">
        <v>12297</v>
      </c>
    </row>
    <row r="3125" spans="1:4">
      <c r="A3125" s="447">
        <v>38473</v>
      </c>
      <c r="B3125" s="448" t="s">
        <v>9292</v>
      </c>
      <c r="C3125" s="449" t="s">
        <v>6187</v>
      </c>
      <c r="D3125" s="450" t="s">
        <v>13768</v>
      </c>
    </row>
    <row r="3126" spans="1:4">
      <c r="A3126" s="447">
        <v>4244</v>
      </c>
      <c r="B3126" s="448" t="s">
        <v>9293</v>
      </c>
      <c r="C3126" s="449" t="s">
        <v>6186</v>
      </c>
      <c r="D3126" s="450" t="s">
        <v>13769</v>
      </c>
    </row>
    <row r="3127" spans="1:4">
      <c r="A3127" s="447">
        <v>40977</v>
      </c>
      <c r="B3127" s="448" t="s">
        <v>9294</v>
      </c>
      <c r="C3127" s="449" t="s">
        <v>6355</v>
      </c>
      <c r="D3127" s="450" t="s">
        <v>13770</v>
      </c>
    </row>
    <row r="3128" spans="1:4" ht="30">
      <c r="A3128" s="447">
        <v>2742</v>
      </c>
      <c r="B3128" s="448" t="s">
        <v>9295</v>
      </c>
      <c r="C3128" s="449" t="s">
        <v>6188</v>
      </c>
      <c r="D3128" s="450" t="s">
        <v>13771</v>
      </c>
    </row>
    <row r="3129" spans="1:4" ht="30">
      <c r="A3129" s="447">
        <v>2748</v>
      </c>
      <c r="B3129" s="448" t="s">
        <v>9296</v>
      </c>
      <c r="C3129" s="449" t="s">
        <v>6188</v>
      </c>
      <c r="D3129" s="450" t="s">
        <v>13772</v>
      </c>
    </row>
    <row r="3130" spans="1:4" ht="30">
      <c r="A3130" s="447">
        <v>2736</v>
      </c>
      <c r="B3130" s="448" t="s">
        <v>9297</v>
      </c>
      <c r="C3130" s="449" t="s">
        <v>6188</v>
      </c>
      <c r="D3130" s="450" t="s">
        <v>13773</v>
      </c>
    </row>
    <row r="3131" spans="1:4" ht="30">
      <c r="A3131" s="447">
        <v>2745</v>
      </c>
      <c r="B3131" s="448" t="s">
        <v>9298</v>
      </c>
      <c r="C3131" s="449" t="s">
        <v>6188</v>
      </c>
      <c r="D3131" s="450" t="s">
        <v>13774</v>
      </c>
    </row>
    <row r="3132" spans="1:4" ht="30">
      <c r="A3132" s="447">
        <v>2751</v>
      </c>
      <c r="B3132" s="448" t="s">
        <v>9299</v>
      </c>
      <c r="C3132" s="449" t="s">
        <v>6188</v>
      </c>
      <c r="D3132" s="450" t="s">
        <v>13775</v>
      </c>
    </row>
    <row r="3133" spans="1:4" ht="30">
      <c r="A3133" s="447">
        <v>14439</v>
      </c>
      <c r="B3133" s="448" t="s">
        <v>9300</v>
      </c>
      <c r="C3133" s="449" t="s">
        <v>6188</v>
      </c>
      <c r="D3133" s="450" t="s">
        <v>12924</v>
      </c>
    </row>
    <row r="3134" spans="1:4" ht="30">
      <c r="A3134" s="447">
        <v>2731</v>
      </c>
      <c r="B3134" s="448" t="s">
        <v>9301</v>
      </c>
      <c r="C3134" s="449" t="s">
        <v>6188</v>
      </c>
      <c r="D3134" s="450" t="s">
        <v>13776</v>
      </c>
    </row>
    <row r="3135" spans="1:4" ht="30">
      <c r="A3135" s="447">
        <v>21138</v>
      </c>
      <c r="B3135" s="448" t="s">
        <v>9302</v>
      </c>
      <c r="C3135" s="449" t="s">
        <v>6188</v>
      </c>
      <c r="D3135" s="450" t="s">
        <v>12280</v>
      </c>
    </row>
    <row r="3136" spans="1:4" ht="30">
      <c r="A3136" s="447">
        <v>2747</v>
      </c>
      <c r="B3136" s="448" t="s">
        <v>9303</v>
      </c>
      <c r="C3136" s="449" t="s">
        <v>6188</v>
      </c>
      <c r="D3136" s="450" t="s">
        <v>13777</v>
      </c>
    </row>
    <row r="3137" spans="1:4">
      <c r="A3137" s="447">
        <v>4115</v>
      </c>
      <c r="B3137" s="448" t="s">
        <v>9304</v>
      </c>
      <c r="C3137" s="449" t="s">
        <v>6188</v>
      </c>
      <c r="D3137" s="450" t="s">
        <v>13778</v>
      </c>
    </row>
    <row r="3138" spans="1:4" ht="30">
      <c r="A3138" s="447">
        <v>2729</v>
      </c>
      <c r="B3138" s="448" t="s">
        <v>9305</v>
      </c>
      <c r="C3138" s="449" t="s">
        <v>6187</v>
      </c>
      <c r="D3138" s="450" t="s">
        <v>13779</v>
      </c>
    </row>
    <row r="3139" spans="1:4">
      <c r="A3139" s="447">
        <v>4119</v>
      </c>
      <c r="B3139" s="448" t="s">
        <v>9306</v>
      </c>
      <c r="C3139" s="449" t="s">
        <v>6188</v>
      </c>
      <c r="D3139" s="450" t="s">
        <v>13780</v>
      </c>
    </row>
    <row r="3140" spans="1:4">
      <c r="A3140" s="447">
        <v>2794</v>
      </c>
      <c r="B3140" s="448" t="s">
        <v>9307</v>
      </c>
      <c r="C3140" s="449" t="s">
        <v>6188</v>
      </c>
      <c r="D3140" s="450" t="s">
        <v>13781</v>
      </c>
    </row>
    <row r="3141" spans="1:4">
      <c r="A3141" s="447">
        <v>2788</v>
      </c>
      <c r="B3141" s="448" t="s">
        <v>9308</v>
      </c>
      <c r="C3141" s="449" t="s">
        <v>6188</v>
      </c>
      <c r="D3141" s="450" t="s">
        <v>13782</v>
      </c>
    </row>
    <row r="3142" spans="1:4">
      <c r="A3142" s="447">
        <v>4006</v>
      </c>
      <c r="B3142" s="448" t="s">
        <v>9309</v>
      </c>
      <c r="C3142" s="449" t="s">
        <v>6351</v>
      </c>
      <c r="D3142" s="450" t="s">
        <v>13783</v>
      </c>
    </row>
    <row r="3143" spans="1:4">
      <c r="A3143" s="447">
        <v>36151</v>
      </c>
      <c r="B3143" s="448" t="s">
        <v>9310</v>
      </c>
      <c r="C3143" s="449" t="s">
        <v>6187</v>
      </c>
      <c r="D3143" s="450" t="s">
        <v>11634</v>
      </c>
    </row>
    <row r="3144" spans="1:4">
      <c r="A3144" s="447">
        <v>37457</v>
      </c>
      <c r="B3144" s="448" t="s">
        <v>9311</v>
      </c>
      <c r="C3144" s="449" t="s">
        <v>6188</v>
      </c>
      <c r="D3144" s="450" t="s">
        <v>12700</v>
      </c>
    </row>
    <row r="3145" spans="1:4">
      <c r="A3145" s="447">
        <v>37456</v>
      </c>
      <c r="B3145" s="448" t="s">
        <v>9312</v>
      </c>
      <c r="C3145" s="449" t="s">
        <v>6188</v>
      </c>
      <c r="D3145" s="450" t="s">
        <v>11588</v>
      </c>
    </row>
    <row r="3146" spans="1:4" ht="30">
      <c r="A3146" s="447">
        <v>37461</v>
      </c>
      <c r="B3146" s="448" t="s">
        <v>9313</v>
      </c>
      <c r="C3146" s="449" t="s">
        <v>6188</v>
      </c>
      <c r="D3146" s="450" t="s">
        <v>13784</v>
      </c>
    </row>
    <row r="3147" spans="1:4" ht="30">
      <c r="A3147" s="447">
        <v>37460</v>
      </c>
      <c r="B3147" s="448" t="s">
        <v>9314</v>
      </c>
      <c r="C3147" s="449" t="s">
        <v>6188</v>
      </c>
      <c r="D3147" s="450" t="s">
        <v>11726</v>
      </c>
    </row>
    <row r="3148" spans="1:4">
      <c r="A3148" s="447">
        <v>37458</v>
      </c>
      <c r="B3148" s="448" t="s">
        <v>9315</v>
      </c>
      <c r="C3148" s="449" t="s">
        <v>6188</v>
      </c>
      <c r="D3148" s="450" t="s">
        <v>11328</v>
      </c>
    </row>
    <row r="3149" spans="1:4">
      <c r="A3149" s="447">
        <v>37454</v>
      </c>
      <c r="B3149" s="448" t="s">
        <v>9316</v>
      </c>
      <c r="C3149" s="449" t="s">
        <v>6188</v>
      </c>
      <c r="D3149" s="450" t="s">
        <v>13758</v>
      </c>
    </row>
    <row r="3150" spans="1:4">
      <c r="A3150" s="447">
        <v>37455</v>
      </c>
      <c r="B3150" s="448" t="s">
        <v>9317</v>
      </c>
      <c r="C3150" s="449" t="s">
        <v>6188</v>
      </c>
      <c r="D3150" s="450" t="s">
        <v>11465</v>
      </c>
    </row>
    <row r="3151" spans="1:4">
      <c r="A3151" s="447">
        <v>37459</v>
      </c>
      <c r="B3151" s="448" t="s">
        <v>9318</v>
      </c>
      <c r="C3151" s="449" t="s">
        <v>6188</v>
      </c>
      <c r="D3151" s="450" t="s">
        <v>13785</v>
      </c>
    </row>
    <row r="3152" spans="1:4" ht="30">
      <c r="A3152" s="447">
        <v>21029</v>
      </c>
      <c r="B3152" s="448" t="s">
        <v>9319</v>
      </c>
      <c r="C3152" s="449" t="s">
        <v>6187</v>
      </c>
      <c r="D3152" s="450" t="s">
        <v>13786</v>
      </c>
    </row>
    <row r="3153" spans="1:4" ht="30">
      <c r="A3153" s="447">
        <v>21030</v>
      </c>
      <c r="B3153" s="448" t="s">
        <v>9320</v>
      </c>
      <c r="C3153" s="449" t="s">
        <v>6187</v>
      </c>
      <c r="D3153" s="450" t="s">
        <v>13787</v>
      </c>
    </row>
    <row r="3154" spans="1:4" ht="30">
      <c r="A3154" s="447">
        <v>21031</v>
      </c>
      <c r="B3154" s="448" t="s">
        <v>9321</v>
      </c>
      <c r="C3154" s="449" t="s">
        <v>6187</v>
      </c>
      <c r="D3154" s="450" t="s">
        <v>13788</v>
      </c>
    </row>
    <row r="3155" spans="1:4" ht="30">
      <c r="A3155" s="447">
        <v>21032</v>
      </c>
      <c r="B3155" s="448" t="s">
        <v>9322</v>
      </c>
      <c r="C3155" s="449" t="s">
        <v>6187</v>
      </c>
      <c r="D3155" s="450" t="s">
        <v>13789</v>
      </c>
    </row>
    <row r="3156" spans="1:4" ht="30">
      <c r="A3156" s="447">
        <v>37527</v>
      </c>
      <c r="B3156" s="448" t="s">
        <v>9323</v>
      </c>
      <c r="C3156" s="449" t="s">
        <v>6187</v>
      </c>
      <c r="D3156" s="450" t="s">
        <v>13790</v>
      </c>
    </row>
    <row r="3157" spans="1:4" ht="30">
      <c r="A3157" s="447">
        <v>37528</v>
      </c>
      <c r="B3157" s="448" t="s">
        <v>9324</v>
      </c>
      <c r="C3157" s="449" t="s">
        <v>6187</v>
      </c>
      <c r="D3157" s="450" t="s">
        <v>13791</v>
      </c>
    </row>
    <row r="3158" spans="1:4" ht="30">
      <c r="A3158" s="447">
        <v>37529</v>
      </c>
      <c r="B3158" s="448" t="s">
        <v>9325</v>
      </c>
      <c r="C3158" s="449" t="s">
        <v>6187</v>
      </c>
      <c r="D3158" s="450" t="s">
        <v>13792</v>
      </c>
    </row>
    <row r="3159" spans="1:4" ht="30">
      <c r="A3159" s="447">
        <v>37530</v>
      </c>
      <c r="B3159" s="448" t="s">
        <v>9326</v>
      </c>
      <c r="C3159" s="449" t="s">
        <v>6187</v>
      </c>
      <c r="D3159" s="450" t="s">
        <v>13793</v>
      </c>
    </row>
    <row r="3160" spans="1:4" ht="30">
      <c r="A3160" s="447">
        <v>21034</v>
      </c>
      <c r="B3160" s="448" t="s">
        <v>15464</v>
      </c>
      <c r="C3160" s="449" t="s">
        <v>6187</v>
      </c>
      <c r="D3160" s="450" t="s">
        <v>13794</v>
      </c>
    </row>
    <row r="3161" spans="1:4" ht="30">
      <c r="A3161" s="447">
        <v>37531</v>
      </c>
      <c r="B3161" s="448" t="s">
        <v>9327</v>
      </c>
      <c r="C3161" s="449" t="s">
        <v>6187</v>
      </c>
      <c r="D3161" s="450" t="s">
        <v>13795</v>
      </c>
    </row>
    <row r="3162" spans="1:4" ht="30">
      <c r="A3162" s="447">
        <v>21036</v>
      </c>
      <c r="B3162" s="448" t="s">
        <v>15463</v>
      </c>
      <c r="C3162" s="449" t="s">
        <v>6187</v>
      </c>
      <c r="D3162" s="450" t="s">
        <v>13796</v>
      </c>
    </row>
    <row r="3163" spans="1:4" ht="30">
      <c r="A3163" s="447">
        <v>21037</v>
      </c>
      <c r="B3163" s="448" t="s">
        <v>15462</v>
      </c>
      <c r="C3163" s="449" t="s">
        <v>6187</v>
      </c>
      <c r="D3163" s="450" t="s">
        <v>13797</v>
      </c>
    </row>
    <row r="3164" spans="1:4" ht="30">
      <c r="A3164" s="447">
        <v>20185</v>
      </c>
      <c r="B3164" s="448" t="s">
        <v>9328</v>
      </c>
      <c r="C3164" s="449" t="s">
        <v>6188</v>
      </c>
      <c r="D3164" s="450" t="s">
        <v>13798</v>
      </c>
    </row>
    <row r="3165" spans="1:4">
      <c r="A3165" s="447">
        <v>20260</v>
      </c>
      <c r="B3165" s="448" t="s">
        <v>9329</v>
      </c>
      <c r="C3165" s="449" t="s">
        <v>6187</v>
      </c>
      <c r="D3165" s="450" t="s">
        <v>13799</v>
      </c>
    </row>
    <row r="3166" spans="1:4" ht="30">
      <c r="A3166" s="447">
        <v>37523</v>
      </c>
      <c r="B3166" s="448" t="s">
        <v>9330</v>
      </c>
      <c r="C3166" s="449" t="s">
        <v>6187</v>
      </c>
      <c r="D3166" s="450" t="s">
        <v>13800</v>
      </c>
    </row>
    <row r="3167" spans="1:4" ht="30">
      <c r="A3167" s="447">
        <v>37515</v>
      </c>
      <c r="B3167" s="448" t="s">
        <v>9331</v>
      </c>
      <c r="C3167" s="449" t="s">
        <v>6187</v>
      </c>
      <c r="D3167" s="450" t="s">
        <v>13801</v>
      </c>
    </row>
    <row r="3168" spans="1:4" ht="30">
      <c r="A3168" s="447">
        <v>12899</v>
      </c>
      <c r="B3168" s="448" t="s">
        <v>9332</v>
      </c>
      <c r="C3168" s="449" t="s">
        <v>6187</v>
      </c>
      <c r="D3168" s="450" t="s">
        <v>13802</v>
      </c>
    </row>
    <row r="3169" spans="1:4" ht="30">
      <c r="A3169" s="447">
        <v>12898</v>
      </c>
      <c r="B3169" s="448" t="s">
        <v>9333</v>
      </c>
      <c r="C3169" s="449" t="s">
        <v>6187</v>
      </c>
      <c r="D3169" s="450" t="s">
        <v>13803</v>
      </c>
    </row>
    <row r="3170" spans="1:4">
      <c r="A3170" s="447">
        <v>39696</v>
      </c>
      <c r="B3170" s="448" t="s">
        <v>9335</v>
      </c>
      <c r="C3170" s="449" t="s">
        <v>6185</v>
      </c>
      <c r="D3170" s="450" t="s">
        <v>12200</v>
      </c>
    </row>
    <row r="3171" spans="1:4">
      <c r="A3171" s="447">
        <v>42528</v>
      </c>
      <c r="B3171" s="448" t="s">
        <v>9334</v>
      </c>
      <c r="C3171" s="449" t="s">
        <v>6185</v>
      </c>
      <c r="D3171" s="450" t="s">
        <v>13753</v>
      </c>
    </row>
    <row r="3172" spans="1:4">
      <c r="A3172" s="447">
        <v>39700</v>
      </c>
      <c r="B3172" s="448" t="s">
        <v>9336</v>
      </c>
      <c r="C3172" s="449" t="s">
        <v>6185</v>
      </c>
      <c r="D3172" s="450" t="s">
        <v>13804</v>
      </c>
    </row>
    <row r="3173" spans="1:4" ht="30">
      <c r="A3173" s="447">
        <v>4014</v>
      </c>
      <c r="B3173" s="448" t="s">
        <v>9338</v>
      </c>
      <c r="C3173" s="449" t="s">
        <v>6185</v>
      </c>
      <c r="D3173" s="450" t="s">
        <v>12647</v>
      </c>
    </row>
    <row r="3174" spans="1:4" ht="30">
      <c r="A3174" s="447">
        <v>4015</v>
      </c>
      <c r="B3174" s="448" t="s">
        <v>9339</v>
      </c>
      <c r="C3174" s="449" t="s">
        <v>6185</v>
      </c>
      <c r="D3174" s="450" t="s">
        <v>11609</v>
      </c>
    </row>
    <row r="3175" spans="1:4" ht="30">
      <c r="A3175" s="447">
        <v>4017</v>
      </c>
      <c r="B3175" s="448" t="s">
        <v>9340</v>
      </c>
      <c r="C3175" s="449" t="s">
        <v>6185</v>
      </c>
      <c r="D3175" s="450" t="s">
        <v>13805</v>
      </c>
    </row>
    <row r="3176" spans="1:4" ht="30">
      <c r="A3176" s="447">
        <v>11621</v>
      </c>
      <c r="B3176" s="448" t="s">
        <v>9337</v>
      </c>
      <c r="C3176" s="449" t="s">
        <v>6185</v>
      </c>
      <c r="D3176" s="450" t="s">
        <v>12712</v>
      </c>
    </row>
    <row r="3177" spans="1:4" ht="30">
      <c r="A3177" s="447">
        <v>4016</v>
      </c>
      <c r="B3177" s="448" t="s">
        <v>9341</v>
      </c>
      <c r="C3177" s="449" t="s">
        <v>6185</v>
      </c>
      <c r="D3177" s="450" t="s">
        <v>13806</v>
      </c>
    </row>
    <row r="3178" spans="1:4">
      <c r="A3178" s="447">
        <v>39699</v>
      </c>
      <c r="B3178" s="448" t="s">
        <v>9342</v>
      </c>
      <c r="C3178" s="449" t="s">
        <v>6185</v>
      </c>
      <c r="D3178" s="450" t="s">
        <v>12537</v>
      </c>
    </row>
    <row r="3179" spans="1:4">
      <c r="A3179" s="447">
        <v>38544</v>
      </c>
      <c r="B3179" s="448" t="s">
        <v>9343</v>
      </c>
      <c r="C3179" s="449" t="s">
        <v>6185</v>
      </c>
      <c r="D3179" s="450" t="s">
        <v>12966</v>
      </c>
    </row>
    <row r="3180" spans="1:4">
      <c r="A3180" s="447">
        <v>38545</v>
      </c>
      <c r="B3180" s="448" t="s">
        <v>9344</v>
      </c>
      <c r="C3180" s="449" t="s">
        <v>6185</v>
      </c>
      <c r="D3180" s="450" t="s">
        <v>13477</v>
      </c>
    </row>
    <row r="3181" spans="1:4" ht="30">
      <c r="A3181" s="447">
        <v>42527</v>
      </c>
      <c r="B3181" s="448" t="s">
        <v>9345</v>
      </c>
      <c r="C3181" s="449" t="s">
        <v>6185</v>
      </c>
      <c r="D3181" s="450" t="s">
        <v>11565</v>
      </c>
    </row>
    <row r="3182" spans="1:4" ht="30">
      <c r="A3182" s="447">
        <v>39323</v>
      </c>
      <c r="B3182" s="448" t="s">
        <v>9346</v>
      </c>
      <c r="C3182" s="449" t="s">
        <v>6185</v>
      </c>
      <c r="D3182" s="450" t="s">
        <v>12422</v>
      </c>
    </row>
    <row r="3183" spans="1:4" ht="30">
      <c r="A3183" s="447">
        <v>626</v>
      </c>
      <c r="B3183" s="448" t="s">
        <v>9347</v>
      </c>
      <c r="C3183" s="449" t="s">
        <v>6233</v>
      </c>
      <c r="D3183" s="450" t="s">
        <v>11352</v>
      </c>
    </row>
    <row r="3184" spans="1:4">
      <c r="A3184" s="447">
        <v>25860</v>
      </c>
      <c r="B3184" s="448" t="s">
        <v>9348</v>
      </c>
      <c r="C3184" s="449" t="s">
        <v>6185</v>
      </c>
      <c r="D3184" s="450" t="s">
        <v>11479</v>
      </c>
    </row>
    <row r="3185" spans="1:4">
      <c r="A3185" s="447">
        <v>25861</v>
      </c>
      <c r="B3185" s="448" t="s">
        <v>9349</v>
      </c>
      <c r="C3185" s="449" t="s">
        <v>6185</v>
      </c>
      <c r="D3185" s="450" t="s">
        <v>13807</v>
      </c>
    </row>
    <row r="3186" spans="1:4">
      <c r="A3186" s="447">
        <v>25862</v>
      </c>
      <c r="B3186" s="448" t="s">
        <v>9350</v>
      </c>
      <c r="C3186" s="449" t="s">
        <v>6185</v>
      </c>
      <c r="D3186" s="450" t="s">
        <v>13808</v>
      </c>
    </row>
    <row r="3187" spans="1:4">
      <c r="A3187" s="447">
        <v>25863</v>
      </c>
      <c r="B3187" s="448" t="s">
        <v>9351</v>
      </c>
      <c r="C3187" s="449" t="s">
        <v>6185</v>
      </c>
      <c r="D3187" s="450" t="s">
        <v>13809</v>
      </c>
    </row>
    <row r="3188" spans="1:4">
      <c r="A3188" s="447">
        <v>25864</v>
      </c>
      <c r="B3188" s="448" t="s">
        <v>9352</v>
      </c>
      <c r="C3188" s="449" t="s">
        <v>6185</v>
      </c>
      <c r="D3188" s="450" t="s">
        <v>13810</v>
      </c>
    </row>
    <row r="3189" spans="1:4">
      <c r="A3189" s="447">
        <v>25865</v>
      </c>
      <c r="B3189" s="448" t="s">
        <v>9353</v>
      </c>
      <c r="C3189" s="449" t="s">
        <v>6185</v>
      </c>
      <c r="D3189" s="450" t="s">
        <v>13811</v>
      </c>
    </row>
    <row r="3190" spans="1:4">
      <c r="A3190" s="447">
        <v>25866</v>
      </c>
      <c r="B3190" s="448" t="s">
        <v>9354</v>
      </c>
      <c r="C3190" s="449" t="s">
        <v>6185</v>
      </c>
      <c r="D3190" s="450" t="s">
        <v>13812</v>
      </c>
    </row>
    <row r="3191" spans="1:4" ht="30">
      <c r="A3191" s="447">
        <v>25868</v>
      </c>
      <c r="B3191" s="448" t="s">
        <v>9355</v>
      </c>
      <c r="C3191" s="449" t="s">
        <v>6185</v>
      </c>
      <c r="D3191" s="450" t="s">
        <v>13813</v>
      </c>
    </row>
    <row r="3192" spans="1:4" ht="30">
      <c r="A3192" s="447">
        <v>25869</v>
      </c>
      <c r="B3192" s="448" t="s">
        <v>9356</v>
      </c>
      <c r="C3192" s="449" t="s">
        <v>6185</v>
      </c>
      <c r="D3192" s="450" t="s">
        <v>11963</v>
      </c>
    </row>
    <row r="3193" spans="1:4" ht="30">
      <c r="A3193" s="447">
        <v>25870</v>
      </c>
      <c r="B3193" s="448" t="s">
        <v>9357</v>
      </c>
      <c r="C3193" s="449" t="s">
        <v>6185</v>
      </c>
      <c r="D3193" s="450" t="s">
        <v>13708</v>
      </c>
    </row>
    <row r="3194" spans="1:4" ht="30">
      <c r="A3194" s="447">
        <v>25871</v>
      </c>
      <c r="B3194" s="448" t="s">
        <v>9358</v>
      </c>
      <c r="C3194" s="449" t="s">
        <v>6185</v>
      </c>
      <c r="D3194" s="450" t="s">
        <v>13814</v>
      </c>
    </row>
    <row r="3195" spans="1:4" ht="30">
      <c r="A3195" s="447">
        <v>25867</v>
      </c>
      <c r="B3195" s="448" t="s">
        <v>9359</v>
      </c>
      <c r="C3195" s="449" t="s">
        <v>6185</v>
      </c>
      <c r="D3195" s="450" t="s">
        <v>13815</v>
      </c>
    </row>
    <row r="3196" spans="1:4" ht="30">
      <c r="A3196" s="447">
        <v>25872</v>
      </c>
      <c r="B3196" s="448" t="s">
        <v>9360</v>
      </c>
      <c r="C3196" s="449" t="s">
        <v>6185</v>
      </c>
      <c r="D3196" s="450" t="s">
        <v>13816</v>
      </c>
    </row>
    <row r="3197" spans="1:4" ht="30">
      <c r="A3197" s="447">
        <v>25873</v>
      </c>
      <c r="B3197" s="448" t="s">
        <v>9361</v>
      </c>
      <c r="C3197" s="449" t="s">
        <v>6185</v>
      </c>
      <c r="D3197" s="450" t="s">
        <v>13817</v>
      </c>
    </row>
    <row r="3198" spans="1:4" ht="30">
      <c r="A3198" s="447">
        <v>40637</v>
      </c>
      <c r="B3198" s="448" t="s">
        <v>9362</v>
      </c>
      <c r="C3198" s="449" t="s">
        <v>6187</v>
      </c>
      <c r="D3198" s="450" t="s">
        <v>13818</v>
      </c>
    </row>
    <row r="3199" spans="1:4">
      <c r="A3199" s="447">
        <v>13836</v>
      </c>
      <c r="B3199" s="448" t="s">
        <v>9363</v>
      </c>
      <c r="C3199" s="449" t="s">
        <v>6187</v>
      </c>
      <c r="D3199" s="450" t="s">
        <v>13819</v>
      </c>
    </row>
    <row r="3200" spans="1:4" ht="30">
      <c r="A3200" s="447">
        <v>14534</v>
      </c>
      <c r="B3200" s="448" t="s">
        <v>9364</v>
      </c>
      <c r="C3200" s="449" t="s">
        <v>6187</v>
      </c>
      <c r="D3200" s="450" t="s">
        <v>13820</v>
      </c>
    </row>
    <row r="3201" spans="1:4" ht="30">
      <c r="A3201" s="447">
        <v>14619</v>
      </c>
      <c r="B3201" s="448" t="s">
        <v>9365</v>
      </c>
      <c r="C3201" s="449" t="s">
        <v>6187</v>
      </c>
      <c r="D3201" s="450" t="s">
        <v>13821</v>
      </c>
    </row>
    <row r="3202" spans="1:4" ht="45">
      <c r="A3202" s="447">
        <v>14535</v>
      </c>
      <c r="B3202" s="448" t="s">
        <v>9366</v>
      </c>
      <c r="C3202" s="449" t="s">
        <v>6187</v>
      </c>
      <c r="D3202" s="450" t="s">
        <v>13822</v>
      </c>
    </row>
    <row r="3203" spans="1:4" ht="60">
      <c r="A3203" s="447">
        <v>39813</v>
      </c>
      <c r="B3203" s="448" t="s">
        <v>9367</v>
      </c>
      <c r="C3203" s="449" t="s">
        <v>6187</v>
      </c>
      <c r="D3203" s="450" t="s">
        <v>13823</v>
      </c>
    </row>
    <row r="3204" spans="1:4" ht="45">
      <c r="A3204" s="447">
        <v>40403</v>
      </c>
      <c r="B3204" s="448" t="s">
        <v>15461</v>
      </c>
      <c r="C3204" s="449" t="s">
        <v>6187</v>
      </c>
      <c r="D3204" s="450" t="s">
        <v>13824</v>
      </c>
    </row>
    <row r="3205" spans="1:4">
      <c r="A3205" s="447">
        <v>12868</v>
      </c>
      <c r="B3205" s="448" t="s">
        <v>9368</v>
      </c>
      <c r="C3205" s="449" t="s">
        <v>6186</v>
      </c>
      <c r="D3205" s="450" t="s">
        <v>11755</v>
      </c>
    </row>
    <row r="3206" spans="1:4">
      <c r="A3206" s="447">
        <v>40916</v>
      </c>
      <c r="B3206" s="448" t="s">
        <v>9369</v>
      </c>
      <c r="C3206" s="449" t="s">
        <v>6355</v>
      </c>
      <c r="D3206" s="450" t="s">
        <v>13825</v>
      </c>
    </row>
    <row r="3207" spans="1:4">
      <c r="A3207" s="447">
        <v>4755</v>
      </c>
      <c r="B3207" s="448" t="s">
        <v>9370</v>
      </c>
      <c r="C3207" s="449" t="s">
        <v>6186</v>
      </c>
      <c r="D3207" s="450" t="s">
        <v>13826</v>
      </c>
    </row>
    <row r="3208" spans="1:4">
      <c r="A3208" s="447">
        <v>41067</v>
      </c>
      <c r="B3208" s="448" t="s">
        <v>9371</v>
      </c>
      <c r="C3208" s="449" t="s">
        <v>6355</v>
      </c>
      <c r="D3208" s="450" t="s">
        <v>13827</v>
      </c>
    </row>
    <row r="3209" spans="1:4">
      <c r="A3209" s="447">
        <v>38463</v>
      </c>
      <c r="B3209" s="448" t="s">
        <v>9372</v>
      </c>
      <c r="C3209" s="449" t="s">
        <v>6187</v>
      </c>
      <c r="D3209" s="450" t="s">
        <v>13828</v>
      </c>
    </row>
    <row r="3210" spans="1:4" ht="30">
      <c r="A3210" s="447">
        <v>40703</v>
      </c>
      <c r="B3210" s="448" t="s">
        <v>9373</v>
      </c>
      <c r="C3210" s="449" t="s">
        <v>6187</v>
      </c>
      <c r="D3210" s="450" t="s">
        <v>13829</v>
      </c>
    </row>
    <row r="3211" spans="1:4">
      <c r="A3211" s="447">
        <v>14531</v>
      </c>
      <c r="B3211" s="448" t="s">
        <v>9374</v>
      </c>
      <c r="C3211" s="449" t="s">
        <v>6187</v>
      </c>
      <c r="D3211" s="450" t="s">
        <v>13830</v>
      </c>
    </row>
    <row r="3212" spans="1:4">
      <c r="A3212" s="447">
        <v>36533</v>
      </c>
      <c r="B3212" s="448" t="s">
        <v>9375</v>
      </c>
      <c r="C3212" s="449" t="s">
        <v>6187</v>
      </c>
      <c r="D3212" s="450" t="s">
        <v>13831</v>
      </c>
    </row>
    <row r="3213" spans="1:4">
      <c r="A3213" s="447">
        <v>11616</v>
      </c>
      <c r="B3213" s="448" t="s">
        <v>9376</v>
      </c>
      <c r="C3213" s="449" t="s">
        <v>6187</v>
      </c>
      <c r="D3213" s="450" t="s">
        <v>13832</v>
      </c>
    </row>
    <row r="3214" spans="1:4">
      <c r="A3214" s="447">
        <v>41898</v>
      </c>
      <c r="B3214" s="448" t="s">
        <v>9377</v>
      </c>
      <c r="C3214" s="449" t="s">
        <v>6187</v>
      </c>
      <c r="D3214" s="450" t="s">
        <v>13833</v>
      </c>
    </row>
    <row r="3215" spans="1:4" ht="30">
      <c r="A3215" s="447">
        <v>13447</v>
      </c>
      <c r="B3215" s="448" t="s">
        <v>9378</v>
      </c>
      <c r="C3215" s="449" t="s">
        <v>6187</v>
      </c>
      <c r="D3215" s="450" t="s">
        <v>13834</v>
      </c>
    </row>
    <row r="3216" spans="1:4">
      <c r="A3216" s="447">
        <v>14529</v>
      </c>
      <c r="B3216" s="448" t="s">
        <v>9379</v>
      </c>
      <c r="C3216" s="449" t="s">
        <v>6187</v>
      </c>
      <c r="D3216" s="450" t="s">
        <v>13835</v>
      </c>
    </row>
    <row r="3217" spans="1:4">
      <c r="A3217" s="447">
        <v>10747</v>
      </c>
      <c r="B3217" s="448" t="s">
        <v>9380</v>
      </c>
      <c r="C3217" s="449" t="s">
        <v>6187</v>
      </c>
      <c r="D3217" s="450" t="s">
        <v>13836</v>
      </c>
    </row>
    <row r="3218" spans="1:4" ht="30">
      <c r="A3218" s="447">
        <v>36141</v>
      </c>
      <c r="B3218" s="448" t="s">
        <v>9381</v>
      </c>
      <c r="C3218" s="449" t="s">
        <v>6187</v>
      </c>
      <c r="D3218" s="450" t="s">
        <v>13837</v>
      </c>
    </row>
    <row r="3219" spans="1:4">
      <c r="A3219" s="447">
        <v>4053</v>
      </c>
      <c r="B3219" s="448" t="s">
        <v>9382</v>
      </c>
      <c r="C3219" s="449" t="s">
        <v>8468</v>
      </c>
      <c r="D3219" s="450" t="s">
        <v>13838</v>
      </c>
    </row>
    <row r="3220" spans="1:4">
      <c r="A3220" s="447">
        <v>4052</v>
      </c>
      <c r="B3220" s="448" t="s">
        <v>9383</v>
      </c>
      <c r="C3220" s="449" t="s">
        <v>6340</v>
      </c>
      <c r="D3220" s="450" t="s">
        <v>13839</v>
      </c>
    </row>
    <row r="3221" spans="1:4">
      <c r="A3221" s="447">
        <v>4056</v>
      </c>
      <c r="B3221" s="448" t="s">
        <v>9384</v>
      </c>
      <c r="C3221" s="449" t="s">
        <v>8468</v>
      </c>
      <c r="D3221" s="450" t="s">
        <v>13840</v>
      </c>
    </row>
    <row r="3222" spans="1:4">
      <c r="A3222" s="447">
        <v>4051</v>
      </c>
      <c r="B3222" s="448" t="s">
        <v>9385</v>
      </c>
      <c r="C3222" s="449" t="s">
        <v>6340</v>
      </c>
      <c r="D3222" s="450" t="s">
        <v>13841</v>
      </c>
    </row>
    <row r="3223" spans="1:4">
      <c r="A3223" s="447">
        <v>4048</v>
      </c>
      <c r="B3223" s="448" t="s">
        <v>9385</v>
      </c>
      <c r="C3223" s="449" t="s">
        <v>6234</v>
      </c>
      <c r="D3223" s="450" t="s">
        <v>13842</v>
      </c>
    </row>
    <row r="3224" spans="1:4">
      <c r="A3224" s="447">
        <v>4047</v>
      </c>
      <c r="B3224" s="448" t="s">
        <v>9385</v>
      </c>
      <c r="C3224" s="449" t="s">
        <v>8468</v>
      </c>
      <c r="D3224" s="450" t="s">
        <v>13843</v>
      </c>
    </row>
    <row r="3225" spans="1:4" ht="30">
      <c r="A3225" s="447">
        <v>39434</v>
      </c>
      <c r="B3225" s="448" t="s">
        <v>9386</v>
      </c>
      <c r="C3225" s="449" t="s">
        <v>6233</v>
      </c>
      <c r="D3225" s="450" t="s">
        <v>11868</v>
      </c>
    </row>
    <row r="3226" spans="1:4" ht="30">
      <c r="A3226" s="447">
        <v>39433</v>
      </c>
      <c r="B3226" s="448" t="s">
        <v>9387</v>
      </c>
      <c r="C3226" s="449" t="s">
        <v>6233</v>
      </c>
      <c r="D3226" s="450" t="s">
        <v>12578</v>
      </c>
    </row>
    <row r="3227" spans="1:4">
      <c r="A3227" s="447">
        <v>4049</v>
      </c>
      <c r="B3227" s="448" t="s">
        <v>9388</v>
      </c>
      <c r="C3227" s="449" t="s">
        <v>6234</v>
      </c>
      <c r="D3227" s="450" t="s">
        <v>13844</v>
      </c>
    </row>
    <row r="3228" spans="1:4">
      <c r="A3228" s="447">
        <v>38120</v>
      </c>
      <c r="B3228" s="448" t="s">
        <v>9389</v>
      </c>
      <c r="C3228" s="449" t="s">
        <v>6233</v>
      </c>
      <c r="D3228" s="450" t="s">
        <v>13845</v>
      </c>
    </row>
    <row r="3229" spans="1:4">
      <c r="A3229" s="447">
        <v>38877</v>
      </c>
      <c r="B3229" s="448" t="s">
        <v>9390</v>
      </c>
      <c r="C3229" s="449" t="s">
        <v>6233</v>
      </c>
      <c r="D3229" s="450" t="s">
        <v>11900</v>
      </c>
    </row>
    <row r="3230" spans="1:4">
      <c r="A3230" s="447">
        <v>34546</v>
      </c>
      <c r="B3230" s="448" t="s">
        <v>9391</v>
      </c>
      <c r="C3230" s="449" t="s">
        <v>6233</v>
      </c>
      <c r="D3230" s="450" t="s">
        <v>13846</v>
      </c>
    </row>
    <row r="3231" spans="1:4">
      <c r="A3231" s="447">
        <v>10498</v>
      </c>
      <c r="B3231" s="448" t="s">
        <v>9392</v>
      </c>
      <c r="C3231" s="449" t="s">
        <v>6233</v>
      </c>
      <c r="D3231" s="450" t="s">
        <v>12964</v>
      </c>
    </row>
    <row r="3232" spans="1:4">
      <c r="A3232" s="447">
        <v>4823</v>
      </c>
      <c r="B3232" s="448" t="s">
        <v>9393</v>
      </c>
      <c r="C3232" s="449" t="s">
        <v>6233</v>
      </c>
      <c r="D3232" s="450" t="s">
        <v>13847</v>
      </c>
    </row>
    <row r="3233" spans="1:4">
      <c r="A3233" s="447">
        <v>12357</v>
      </c>
      <c r="B3233" s="448" t="s">
        <v>9394</v>
      </c>
      <c r="C3233" s="449" t="s">
        <v>6187</v>
      </c>
      <c r="D3233" s="450" t="s">
        <v>13848</v>
      </c>
    </row>
    <row r="3234" spans="1:4">
      <c r="A3234" s="447">
        <v>12358</v>
      </c>
      <c r="B3234" s="448" t="s">
        <v>9395</v>
      </c>
      <c r="C3234" s="449" t="s">
        <v>6187</v>
      </c>
      <c r="D3234" s="450" t="s">
        <v>13849</v>
      </c>
    </row>
    <row r="3235" spans="1:4" ht="30">
      <c r="A3235" s="447">
        <v>11079</v>
      </c>
      <c r="B3235" s="448" t="s">
        <v>9396</v>
      </c>
      <c r="C3235" s="449" t="s">
        <v>6351</v>
      </c>
      <c r="D3235" s="450" t="s">
        <v>13850</v>
      </c>
    </row>
    <row r="3236" spans="1:4" ht="30">
      <c r="A3236" s="447">
        <v>11082</v>
      </c>
      <c r="B3236" s="448" t="s">
        <v>9397</v>
      </c>
      <c r="C3236" s="449" t="s">
        <v>6351</v>
      </c>
      <c r="D3236" s="450" t="s">
        <v>13851</v>
      </c>
    </row>
    <row r="3237" spans="1:4">
      <c r="A3237" s="447">
        <v>4058</v>
      </c>
      <c r="B3237" s="448" t="s">
        <v>9398</v>
      </c>
      <c r="C3237" s="449" t="s">
        <v>6186</v>
      </c>
      <c r="D3237" s="450" t="s">
        <v>13443</v>
      </c>
    </row>
    <row r="3238" spans="1:4">
      <c r="A3238" s="447">
        <v>40974</v>
      </c>
      <c r="B3238" s="448" t="s">
        <v>9399</v>
      </c>
      <c r="C3238" s="449" t="s">
        <v>6355</v>
      </c>
      <c r="D3238" s="450" t="s">
        <v>13852</v>
      </c>
    </row>
    <row r="3239" spans="1:4">
      <c r="A3239" s="447">
        <v>34794</v>
      </c>
      <c r="B3239" s="448" t="s">
        <v>9400</v>
      </c>
      <c r="C3239" s="449" t="s">
        <v>6186</v>
      </c>
      <c r="D3239" s="450" t="s">
        <v>13853</v>
      </c>
    </row>
    <row r="3240" spans="1:4">
      <c r="A3240" s="447">
        <v>40925</v>
      </c>
      <c r="B3240" s="448" t="s">
        <v>9401</v>
      </c>
      <c r="C3240" s="449" t="s">
        <v>6355</v>
      </c>
      <c r="D3240" s="450" t="s">
        <v>13854</v>
      </c>
    </row>
    <row r="3241" spans="1:4">
      <c r="A3241" s="447">
        <v>13741</v>
      </c>
      <c r="B3241" s="448" t="s">
        <v>9402</v>
      </c>
      <c r="C3241" s="449" t="s">
        <v>6187</v>
      </c>
      <c r="D3241" s="450" t="s">
        <v>13855</v>
      </c>
    </row>
    <row r="3242" spans="1:4" ht="30">
      <c r="A3242" s="447">
        <v>3288</v>
      </c>
      <c r="B3242" s="448" t="s">
        <v>9403</v>
      </c>
      <c r="C3242" s="449" t="s">
        <v>6188</v>
      </c>
      <c r="D3242" s="450" t="s">
        <v>11857</v>
      </c>
    </row>
    <row r="3243" spans="1:4" ht="30">
      <c r="A3243" s="447">
        <v>13587</v>
      </c>
      <c r="B3243" s="448" t="s">
        <v>9404</v>
      </c>
      <c r="C3243" s="449" t="s">
        <v>6188</v>
      </c>
      <c r="D3243" s="450" t="s">
        <v>12924</v>
      </c>
    </row>
    <row r="3244" spans="1:4">
      <c r="A3244" s="447">
        <v>38598</v>
      </c>
      <c r="B3244" s="448" t="s">
        <v>9405</v>
      </c>
      <c r="C3244" s="449" t="s">
        <v>6187</v>
      </c>
      <c r="D3244" s="450" t="s">
        <v>11850</v>
      </c>
    </row>
    <row r="3245" spans="1:4">
      <c r="A3245" s="447">
        <v>38595</v>
      </c>
      <c r="B3245" s="448" t="s">
        <v>9406</v>
      </c>
      <c r="C3245" s="449" t="s">
        <v>6187</v>
      </c>
      <c r="D3245" s="450" t="s">
        <v>13856</v>
      </c>
    </row>
    <row r="3246" spans="1:4">
      <c r="A3246" s="447">
        <v>38592</v>
      </c>
      <c r="B3246" s="448" t="s">
        <v>9407</v>
      </c>
      <c r="C3246" s="449" t="s">
        <v>6187</v>
      </c>
      <c r="D3246" s="450" t="s">
        <v>13857</v>
      </c>
    </row>
    <row r="3247" spans="1:4">
      <c r="A3247" s="447">
        <v>38588</v>
      </c>
      <c r="B3247" s="448" t="s">
        <v>9408</v>
      </c>
      <c r="C3247" s="449" t="s">
        <v>6187</v>
      </c>
      <c r="D3247" s="450" t="s">
        <v>11758</v>
      </c>
    </row>
    <row r="3248" spans="1:4">
      <c r="A3248" s="447">
        <v>38593</v>
      </c>
      <c r="B3248" s="448" t="s">
        <v>9409</v>
      </c>
      <c r="C3248" s="449" t="s">
        <v>6187</v>
      </c>
      <c r="D3248" s="450" t="s">
        <v>11592</v>
      </c>
    </row>
    <row r="3249" spans="1:4">
      <c r="A3249" s="447">
        <v>38589</v>
      </c>
      <c r="B3249" s="448" t="s">
        <v>9410</v>
      </c>
      <c r="C3249" s="449" t="s">
        <v>6187</v>
      </c>
      <c r="D3249" s="450" t="s">
        <v>13400</v>
      </c>
    </row>
    <row r="3250" spans="1:4">
      <c r="A3250" s="447">
        <v>38594</v>
      </c>
      <c r="B3250" s="448" t="s">
        <v>9411</v>
      </c>
      <c r="C3250" s="449" t="s">
        <v>6187</v>
      </c>
      <c r="D3250" s="450" t="s">
        <v>13477</v>
      </c>
    </row>
    <row r="3251" spans="1:4">
      <c r="A3251" s="447">
        <v>34787</v>
      </c>
      <c r="B3251" s="448" t="s">
        <v>9412</v>
      </c>
      <c r="C3251" s="449" t="s">
        <v>6187</v>
      </c>
      <c r="D3251" s="450" t="s">
        <v>13858</v>
      </c>
    </row>
    <row r="3252" spans="1:4">
      <c r="A3252" s="447">
        <v>34788</v>
      </c>
      <c r="B3252" s="448" t="s">
        <v>9413</v>
      </c>
      <c r="C3252" s="449" t="s">
        <v>6187</v>
      </c>
      <c r="D3252" s="450" t="s">
        <v>13858</v>
      </c>
    </row>
    <row r="3253" spans="1:4">
      <c r="A3253" s="447">
        <v>34784</v>
      </c>
      <c r="B3253" s="448" t="s">
        <v>9414</v>
      </c>
      <c r="C3253" s="449" t="s">
        <v>6187</v>
      </c>
      <c r="D3253" s="450" t="s">
        <v>11299</v>
      </c>
    </row>
    <row r="3254" spans="1:4">
      <c r="A3254" s="447">
        <v>34781</v>
      </c>
      <c r="B3254" s="448" t="s">
        <v>9415</v>
      </c>
      <c r="C3254" s="449" t="s">
        <v>6187</v>
      </c>
      <c r="D3254" s="450" t="s">
        <v>11311</v>
      </c>
    </row>
    <row r="3255" spans="1:4">
      <c r="A3255" s="447">
        <v>34774</v>
      </c>
      <c r="B3255" s="448" t="s">
        <v>9419</v>
      </c>
      <c r="C3255" s="449" t="s">
        <v>6187</v>
      </c>
      <c r="D3255" s="450" t="s">
        <v>11902</v>
      </c>
    </row>
    <row r="3256" spans="1:4">
      <c r="A3256" s="447">
        <v>34771</v>
      </c>
      <c r="B3256" s="448" t="s">
        <v>9420</v>
      </c>
      <c r="C3256" s="449" t="s">
        <v>6187</v>
      </c>
      <c r="D3256" s="450" t="s">
        <v>11468</v>
      </c>
    </row>
    <row r="3257" spans="1:4">
      <c r="A3257" s="447">
        <v>34764</v>
      </c>
      <c r="B3257" s="448" t="s">
        <v>9421</v>
      </c>
      <c r="C3257" s="449" t="s">
        <v>6187</v>
      </c>
      <c r="D3257" s="450" t="s">
        <v>13860</v>
      </c>
    </row>
    <row r="3258" spans="1:4">
      <c r="A3258" s="447">
        <v>34773</v>
      </c>
      <c r="B3258" s="448" t="s">
        <v>9416</v>
      </c>
      <c r="C3258" s="449" t="s">
        <v>6187</v>
      </c>
      <c r="D3258" s="450" t="s">
        <v>12204</v>
      </c>
    </row>
    <row r="3259" spans="1:4">
      <c r="A3259" s="447">
        <v>34769</v>
      </c>
      <c r="B3259" s="448" t="s">
        <v>9417</v>
      </c>
      <c r="C3259" s="449" t="s">
        <v>6187</v>
      </c>
      <c r="D3259" s="450" t="s">
        <v>12788</v>
      </c>
    </row>
    <row r="3260" spans="1:4">
      <c r="A3260" s="447">
        <v>34763</v>
      </c>
      <c r="B3260" s="448" t="s">
        <v>9418</v>
      </c>
      <c r="C3260" s="449" t="s">
        <v>6187</v>
      </c>
      <c r="D3260" s="450" t="s">
        <v>13859</v>
      </c>
    </row>
    <row r="3261" spans="1:4">
      <c r="A3261" s="447">
        <v>4062</v>
      </c>
      <c r="B3261" s="448" t="s">
        <v>9422</v>
      </c>
      <c r="C3261" s="449" t="s">
        <v>6187</v>
      </c>
      <c r="D3261" s="450" t="s">
        <v>13861</v>
      </c>
    </row>
    <row r="3262" spans="1:4">
      <c r="A3262" s="447">
        <v>4059</v>
      </c>
      <c r="B3262" s="448" t="s">
        <v>9423</v>
      </c>
      <c r="C3262" s="449" t="s">
        <v>6188</v>
      </c>
      <c r="D3262" s="450" t="s">
        <v>13862</v>
      </c>
    </row>
    <row r="3263" spans="1:4">
      <c r="A3263" s="447">
        <v>4061</v>
      </c>
      <c r="B3263" s="448" t="s">
        <v>9424</v>
      </c>
      <c r="C3263" s="449" t="s">
        <v>6187</v>
      </c>
      <c r="D3263" s="450" t="s">
        <v>13863</v>
      </c>
    </row>
    <row r="3264" spans="1:4" ht="30">
      <c r="A3264" s="447">
        <v>10608</v>
      </c>
      <c r="B3264" s="448" t="s">
        <v>9425</v>
      </c>
      <c r="C3264" s="449" t="s">
        <v>6187</v>
      </c>
      <c r="D3264" s="450" t="s">
        <v>13864</v>
      </c>
    </row>
    <row r="3265" spans="1:4">
      <c r="A3265" s="447">
        <v>4069</v>
      </c>
      <c r="B3265" s="448" t="s">
        <v>9426</v>
      </c>
      <c r="C3265" s="449" t="s">
        <v>6186</v>
      </c>
      <c r="D3265" s="450" t="s">
        <v>13865</v>
      </c>
    </row>
    <row r="3266" spans="1:4">
      <c r="A3266" s="447">
        <v>40819</v>
      </c>
      <c r="B3266" s="448" t="s">
        <v>9427</v>
      </c>
      <c r="C3266" s="449" t="s">
        <v>6355</v>
      </c>
      <c r="D3266" s="450" t="s">
        <v>13866</v>
      </c>
    </row>
    <row r="3267" spans="1:4">
      <c r="A3267" s="447">
        <v>34361</v>
      </c>
      <c r="B3267" s="448" t="s">
        <v>9428</v>
      </c>
      <c r="C3267" s="449" t="s">
        <v>6233</v>
      </c>
      <c r="D3267" s="450" t="s">
        <v>11593</v>
      </c>
    </row>
    <row r="3268" spans="1:4" ht="30">
      <c r="A3268" s="447">
        <v>25972</v>
      </c>
      <c r="B3268" s="448" t="s">
        <v>9430</v>
      </c>
      <c r="C3268" s="449" t="s">
        <v>6233</v>
      </c>
      <c r="D3268" s="450" t="s">
        <v>13868</v>
      </c>
    </row>
    <row r="3269" spans="1:4" ht="30">
      <c r="A3269" s="447">
        <v>25973</v>
      </c>
      <c r="B3269" s="448" t="s">
        <v>9431</v>
      </c>
      <c r="C3269" s="449" t="s">
        <v>6233</v>
      </c>
      <c r="D3269" s="450" t="s">
        <v>13868</v>
      </c>
    </row>
    <row r="3270" spans="1:4" ht="30">
      <c r="A3270" s="447">
        <v>36512</v>
      </c>
      <c r="B3270" s="448" t="s">
        <v>9429</v>
      </c>
      <c r="C3270" s="449" t="s">
        <v>6187</v>
      </c>
      <c r="D3270" s="450" t="s">
        <v>13867</v>
      </c>
    </row>
    <row r="3271" spans="1:4">
      <c r="A3271" s="447">
        <v>11697</v>
      </c>
      <c r="B3271" s="448" t="s">
        <v>9432</v>
      </c>
      <c r="C3271" s="449" t="s">
        <v>6187</v>
      </c>
      <c r="D3271" s="450" t="s">
        <v>13869</v>
      </c>
    </row>
    <row r="3272" spans="1:4">
      <c r="A3272" s="447">
        <v>11698</v>
      </c>
      <c r="B3272" s="448" t="s">
        <v>9433</v>
      </c>
      <c r="C3272" s="449" t="s">
        <v>6187</v>
      </c>
      <c r="D3272" s="450" t="s">
        <v>13870</v>
      </c>
    </row>
    <row r="3273" spans="1:4">
      <c r="A3273" s="447">
        <v>11699</v>
      </c>
      <c r="B3273" s="448" t="s">
        <v>9434</v>
      </c>
      <c r="C3273" s="449" t="s">
        <v>6187</v>
      </c>
      <c r="D3273" s="450" t="s">
        <v>13871</v>
      </c>
    </row>
    <row r="3274" spans="1:4">
      <c r="A3274" s="447">
        <v>10432</v>
      </c>
      <c r="B3274" s="448" t="s">
        <v>9435</v>
      </c>
      <c r="C3274" s="449" t="s">
        <v>6187</v>
      </c>
      <c r="D3274" s="450" t="s">
        <v>13872</v>
      </c>
    </row>
    <row r="3275" spans="1:4">
      <c r="A3275" s="447">
        <v>10430</v>
      </c>
      <c r="B3275" s="448" t="s">
        <v>9436</v>
      </c>
      <c r="C3275" s="449" t="s">
        <v>6187</v>
      </c>
      <c r="D3275" s="450" t="s">
        <v>13873</v>
      </c>
    </row>
    <row r="3276" spans="1:4" ht="30">
      <c r="A3276" s="447">
        <v>37514</v>
      </c>
      <c r="B3276" s="448" t="s">
        <v>9437</v>
      </c>
      <c r="C3276" s="449" t="s">
        <v>6187</v>
      </c>
      <c r="D3276" s="450" t="s">
        <v>13874</v>
      </c>
    </row>
    <row r="3277" spans="1:4" ht="30">
      <c r="A3277" s="447">
        <v>37519</v>
      </c>
      <c r="B3277" s="448" t="s">
        <v>9438</v>
      </c>
      <c r="C3277" s="449" t="s">
        <v>6187</v>
      </c>
      <c r="D3277" s="450" t="s">
        <v>13875</v>
      </c>
    </row>
    <row r="3278" spans="1:4" ht="30">
      <c r="A3278" s="447">
        <v>37520</v>
      </c>
      <c r="B3278" s="448" t="s">
        <v>9439</v>
      </c>
      <c r="C3278" s="449" t="s">
        <v>6187</v>
      </c>
      <c r="D3278" s="450" t="s">
        <v>13876</v>
      </c>
    </row>
    <row r="3279" spans="1:4" ht="30">
      <c r="A3279" s="447">
        <v>37521</v>
      </c>
      <c r="B3279" s="448" t="s">
        <v>9440</v>
      </c>
      <c r="C3279" s="449" t="s">
        <v>6187</v>
      </c>
      <c r="D3279" s="450" t="s">
        <v>13877</v>
      </c>
    </row>
    <row r="3280" spans="1:4" ht="30">
      <c r="A3280" s="447">
        <v>37522</v>
      </c>
      <c r="B3280" s="448" t="s">
        <v>9441</v>
      </c>
      <c r="C3280" s="449" t="s">
        <v>6187</v>
      </c>
      <c r="D3280" s="450" t="s">
        <v>13878</v>
      </c>
    </row>
    <row r="3281" spans="1:4" ht="30">
      <c r="A3281" s="447">
        <v>21109</v>
      </c>
      <c r="B3281" s="448" t="s">
        <v>9442</v>
      </c>
      <c r="C3281" s="449" t="s">
        <v>6187</v>
      </c>
      <c r="D3281" s="450" t="s">
        <v>13879</v>
      </c>
    </row>
    <row r="3282" spans="1:4">
      <c r="A3282" s="447">
        <v>36800</v>
      </c>
      <c r="B3282" s="448" t="s">
        <v>15460</v>
      </c>
      <c r="C3282" s="449" t="s">
        <v>6187</v>
      </c>
      <c r="D3282" s="450" t="s">
        <v>13880</v>
      </c>
    </row>
    <row r="3283" spans="1:4">
      <c r="A3283" s="447">
        <v>11769</v>
      </c>
      <c r="B3283" s="448" t="s">
        <v>9443</v>
      </c>
      <c r="C3283" s="449" t="s">
        <v>6187</v>
      </c>
      <c r="D3283" s="450" t="s">
        <v>13881</v>
      </c>
    </row>
    <row r="3284" spans="1:4">
      <c r="A3284" s="447">
        <v>36793</v>
      </c>
      <c r="B3284" s="448" t="s">
        <v>9444</v>
      </c>
      <c r="C3284" s="449" t="s">
        <v>6187</v>
      </c>
      <c r="D3284" s="450" t="s">
        <v>13882</v>
      </c>
    </row>
    <row r="3285" spans="1:4" ht="30">
      <c r="A3285" s="447">
        <v>37546</v>
      </c>
      <c r="B3285" s="448" t="s">
        <v>9445</v>
      </c>
      <c r="C3285" s="449" t="s">
        <v>6187</v>
      </c>
      <c r="D3285" s="450" t="s">
        <v>13883</v>
      </c>
    </row>
    <row r="3286" spans="1:4" ht="30">
      <c r="A3286" s="447">
        <v>37544</v>
      </c>
      <c r="B3286" s="448" t="s">
        <v>9446</v>
      </c>
      <c r="C3286" s="449" t="s">
        <v>6187</v>
      </c>
      <c r="D3286" s="450" t="s">
        <v>13884</v>
      </c>
    </row>
    <row r="3287" spans="1:4" ht="30">
      <c r="A3287" s="447">
        <v>37545</v>
      </c>
      <c r="B3287" s="448" t="s">
        <v>9447</v>
      </c>
      <c r="C3287" s="449" t="s">
        <v>6187</v>
      </c>
      <c r="D3287" s="450" t="s">
        <v>13885</v>
      </c>
    </row>
    <row r="3288" spans="1:4">
      <c r="A3288" s="447">
        <v>11771</v>
      </c>
      <c r="B3288" s="448" t="s">
        <v>9448</v>
      </c>
      <c r="C3288" s="449" t="s">
        <v>6187</v>
      </c>
      <c r="D3288" s="450" t="s">
        <v>13886</v>
      </c>
    </row>
    <row r="3289" spans="1:4" ht="45">
      <c r="A3289" s="447">
        <v>39919</v>
      </c>
      <c r="B3289" s="448" t="s">
        <v>9449</v>
      </c>
      <c r="C3289" s="449" t="s">
        <v>6187</v>
      </c>
      <c r="D3289" s="450" t="s">
        <v>13887</v>
      </c>
    </row>
    <row r="3290" spans="1:4" ht="30">
      <c r="A3290" s="447">
        <v>38385</v>
      </c>
      <c r="B3290" s="448" t="s">
        <v>9450</v>
      </c>
      <c r="C3290" s="449" t="s">
        <v>6187</v>
      </c>
      <c r="D3290" s="450" t="s">
        <v>13888</v>
      </c>
    </row>
    <row r="3291" spans="1:4">
      <c r="A3291" s="447">
        <v>37587</v>
      </c>
      <c r="B3291" s="448" t="s">
        <v>9451</v>
      </c>
      <c r="C3291" s="449" t="s">
        <v>6187</v>
      </c>
      <c r="D3291" s="450" t="s">
        <v>13889</v>
      </c>
    </row>
    <row r="3292" spans="1:4">
      <c r="A3292" s="447">
        <v>11571</v>
      </c>
      <c r="B3292" s="448" t="s">
        <v>9452</v>
      </c>
      <c r="C3292" s="449" t="s">
        <v>6187</v>
      </c>
      <c r="D3292" s="450" t="s">
        <v>13890</v>
      </c>
    </row>
    <row r="3293" spans="1:4">
      <c r="A3293" s="447">
        <v>11561</v>
      </c>
      <c r="B3293" s="448" t="s">
        <v>9453</v>
      </c>
      <c r="C3293" s="449" t="s">
        <v>6187</v>
      </c>
      <c r="D3293" s="450" t="s">
        <v>13891</v>
      </c>
    </row>
    <row r="3294" spans="1:4">
      <c r="A3294" s="447">
        <v>11560</v>
      </c>
      <c r="B3294" s="448" t="s">
        <v>9454</v>
      </c>
      <c r="C3294" s="449" t="s">
        <v>6187</v>
      </c>
      <c r="D3294" s="450" t="s">
        <v>13892</v>
      </c>
    </row>
    <row r="3295" spans="1:4">
      <c r="A3295" s="447">
        <v>11499</v>
      </c>
      <c r="B3295" s="448" t="s">
        <v>9455</v>
      </c>
      <c r="C3295" s="449" t="s">
        <v>6187</v>
      </c>
      <c r="D3295" s="450" t="s">
        <v>13893</v>
      </c>
    </row>
    <row r="3296" spans="1:4">
      <c r="A3296" s="447">
        <v>34761</v>
      </c>
      <c r="B3296" s="448" t="s">
        <v>9456</v>
      </c>
      <c r="C3296" s="449" t="s">
        <v>6186</v>
      </c>
      <c r="D3296" s="450" t="s">
        <v>12602</v>
      </c>
    </row>
    <row r="3297" spans="1:4">
      <c r="A3297" s="447">
        <v>40924</v>
      </c>
      <c r="B3297" s="448" t="s">
        <v>9457</v>
      </c>
      <c r="C3297" s="449" t="s">
        <v>6355</v>
      </c>
      <c r="D3297" s="450" t="s">
        <v>13894</v>
      </c>
    </row>
    <row r="3298" spans="1:4">
      <c r="A3298" s="447">
        <v>25957</v>
      </c>
      <c r="B3298" s="448" t="s">
        <v>9458</v>
      </c>
      <c r="C3298" s="449" t="s">
        <v>6186</v>
      </c>
      <c r="D3298" s="450" t="s">
        <v>13895</v>
      </c>
    </row>
    <row r="3299" spans="1:4">
      <c r="A3299" s="447">
        <v>40983</v>
      </c>
      <c r="B3299" s="448" t="s">
        <v>9459</v>
      </c>
      <c r="C3299" s="449" t="s">
        <v>6355</v>
      </c>
      <c r="D3299" s="450" t="s">
        <v>13896</v>
      </c>
    </row>
    <row r="3300" spans="1:4">
      <c r="A3300" s="447">
        <v>2437</v>
      </c>
      <c r="B3300" s="448" t="s">
        <v>9460</v>
      </c>
      <c r="C3300" s="449" t="s">
        <v>6186</v>
      </c>
      <c r="D3300" s="450" t="s">
        <v>13897</v>
      </c>
    </row>
    <row r="3301" spans="1:4">
      <c r="A3301" s="447">
        <v>40921</v>
      </c>
      <c r="B3301" s="448" t="s">
        <v>9461</v>
      </c>
      <c r="C3301" s="449" t="s">
        <v>6355</v>
      </c>
      <c r="D3301" s="450" t="s">
        <v>13898</v>
      </c>
    </row>
    <row r="3302" spans="1:4" ht="30">
      <c r="A3302" s="447">
        <v>40534</v>
      </c>
      <c r="B3302" s="448" t="s">
        <v>9462</v>
      </c>
      <c r="C3302" s="449" t="s">
        <v>6187</v>
      </c>
      <c r="D3302" s="450" t="s">
        <v>13899</v>
      </c>
    </row>
    <row r="3303" spans="1:4" ht="30">
      <c r="A3303" s="447">
        <v>14252</v>
      </c>
      <c r="B3303" s="448" t="s">
        <v>9463</v>
      </c>
      <c r="C3303" s="449" t="s">
        <v>6187</v>
      </c>
      <c r="D3303" s="450" t="s">
        <v>13900</v>
      </c>
    </row>
    <row r="3304" spans="1:4" ht="30">
      <c r="A3304" s="447">
        <v>730</v>
      </c>
      <c r="B3304" s="448" t="s">
        <v>9464</v>
      </c>
      <c r="C3304" s="449" t="s">
        <v>6187</v>
      </c>
      <c r="D3304" s="450" t="s">
        <v>13901</v>
      </c>
    </row>
    <row r="3305" spans="1:4" ht="30">
      <c r="A3305" s="447">
        <v>723</v>
      </c>
      <c r="B3305" s="448" t="s">
        <v>9465</v>
      </c>
      <c r="C3305" s="449" t="s">
        <v>6187</v>
      </c>
      <c r="D3305" s="450" t="s">
        <v>13902</v>
      </c>
    </row>
    <row r="3306" spans="1:4" ht="30">
      <c r="A3306" s="447">
        <v>36502</v>
      </c>
      <c r="B3306" s="448" t="s">
        <v>9466</v>
      </c>
      <c r="C3306" s="449" t="s">
        <v>6187</v>
      </c>
      <c r="D3306" s="450" t="s">
        <v>13903</v>
      </c>
    </row>
    <row r="3307" spans="1:4" ht="30">
      <c r="A3307" s="447">
        <v>36503</v>
      </c>
      <c r="B3307" s="448" t="s">
        <v>9467</v>
      </c>
      <c r="C3307" s="449" t="s">
        <v>6187</v>
      </c>
      <c r="D3307" s="450" t="s">
        <v>13904</v>
      </c>
    </row>
    <row r="3308" spans="1:4" ht="30">
      <c r="A3308" s="447">
        <v>4090</v>
      </c>
      <c r="B3308" s="448" t="s">
        <v>9468</v>
      </c>
      <c r="C3308" s="449" t="s">
        <v>6187</v>
      </c>
      <c r="D3308" s="450" t="s">
        <v>13905</v>
      </c>
    </row>
    <row r="3309" spans="1:4" ht="30">
      <c r="A3309" s="447">
        <v>13227</v>
      </c>
      <c r="B3309" s="448" t="s">
        <v>9469</v>
      </c>
      <c r="C3309" s="449" t="s">
        <v>6187</v>
      </c>
      <c r="D3309" s="450" t="s">
        <v>13906</v>
      </c>
    </row>
    <row r="3310" spans="1:4" ht="30">
      <c r="A3310" s="447">
        <v>10597</v>
      </c>
      <c r="B3310" s="448" t="s">
        <v>9470</v>
      </c>
      <c r="C3310" s="449" t="s">
        <v>6187</v>
      </c>
      <c r="D3310" s="450" t="s">
        <v>13907</v>
      </c>
    </row>
    <row r="3311" spans="1:4">
      <c r="A3311" s="447">
        <v>39628</v>
      </c>
      <c r="B3311" s="448" t="s">
        <v>9471</v>
      </c>
      <c r="C3311" s="449" t="s">
        <v>6187</v>
      </c>
      <c r="D3311" s="450" t="s">
        <v>13908</v>
      </c>
    </row>
    <row r="3312" spans="1:4">
      <c r="A3312" s="447">
        <v>39404</v>
      </c>
      <c r="B3312" s="448" t="s">
        <v>9472</v>
      </c>
      <c r="C3312" s="449" t="s">
        <v>6187</v>
      </c>
      <c r="D3312" s="450" t="s">
        <v>13909</v>
      </c>
    </row>
    <row r="3313" spans="1:4">
      <c r="A3313" s="447">
        <v>39402</v>
      </c>
      <c r="B3313" s="448" t="s">
        <v>9473</v>
      </c>
      <c r="C3313" s="449" t="s">
        <v>6187</v>
      </c>
      <c r="D3313" s="450" t="s">
        <v>13910</v>
      </c>
    </row>
    <row r="3314" spans="1:4">
      <c r="A3314" s="447">
        <v>39403</v>
      </c>
      <c r="B3314" s="448" t="s">
        <v>9474</v>
      </c>
      <c r="C3314" s="449" t="s">
        <v>6187</v>
      </c>
      <c r="D3314" s="450" t="s">
        <v>13911</v>
      </c>
    </row>
    <row r="3315" spans="1:4">
      <c r="A3315" s="447">
        <v>4093</v>
      </c>
      <c r="B3315" s="448" t="s">
        <v>9475</v>
      </c>
      <c r="C3315" s="449" t="s">
        <v>6186</v>
      </c>
      <c r="D3315" s="450" t="s">
        <v>13912</v>
      </c>
    </row>
    <row r="3316" spans="1:4">
      <c r="A3316" s="447">
        <v>10512</v>
      </c>
      <c r="B3316" s="448" t="s">
        <v>9476</v>
      </c>
      <c r="C3316" s="449" t="s">
        <v>6355</v>
      </c>
      <c r="D3316" s="450" t="s">
        <v>13913</v>
      </c>
    </row>
    <row r="3317" spans="1:4">
      <c r="A3317" s="447">
        <v>20020</v>
      </c>
      <c r="B3317" s="448" t="s">
        <v>9477</v>
      </c>
      <c r="C3317" s="449" t="s">
        <v>6186</v>
      </c>
      <c r="D3317" s="450" t="s">
        <v>13914</v>
      </c>
    </row>
    <row r="3318" spans="1:4">
      <c r="A3318" s="447">
        <v>41038</v>
      </c>
      <c r="B3318" s="448" t="s">
        <v>9478</v>
      </c>
      <c r="C3318" s="449" t="s">
        <v>6355</v>
      </c>
      <c r="D3318" s="450" t="s">
        <v>13915</v>
      </c>
    </row>
    <row r="3319" spans="1:4">
      <c r="A3319" s="447">
        <v>4094</v>
      </c>
      <c r="B3319" s="448" t="s">
        <v>9479</v>
      </c>
      <c r="C3319" s="449" t="s">
        <v>6186</v>
      </c>
      <c r="D3319" s="450" t="s">
        <v>13916</v>
      </c>
    </row>
    <row r="3320" spans="1:4">
      <c r="A3320" s="447">
        <v>40988</v>
      </c>
      <c r="B3320" s="448" t="s">
        <v>9480</v>
      </c>
      <c r="C3320" s="449" t="s">
        <v>6355</v>
      </c>
      <c r="D3320" s="450" t="s">
        <v>13917</v>
      </c>
    </row>
    <row r="3321" spans="1:4">
      <c r="A3321" s="447">
        <v>4095</v>
      </c>
      <c r="B3321" s="448" t="s">
        <v>9481</v>
      </c>
      <c r="C3321" s="449" t="s">
        <v>6186</v>
      </c>
      <c r="D3321" s="450" t="s">
        <v>13918</v>
      </c>
    </row>
    <row r="3322" spans="1:4">
      <c r="A3322" s="447">
        <v>40990</v>
      </c>
      <c r="B3322" s="448" t="s">
        <v>9482</v>
      </c>
      <c r="C3322" s="449" t="s">
        <v>6355</v>
      </c>
      <c r="D3322" s="450" t="s">
        <v>13919</v>
      </c>
    </row>
    <row r="3323" spans="1:4">
      <c r="A3323" s="447">
        <v>4097</v>
      </c>
      <c r="B3323" s="448" t="s">
        <v>9483</v>
      </c>
      <c r="C3323" s="449" t="s">
        <v>6186</v>
      </c>
      <c r="D3323" s="450" t="s">
        <v>13920</v>
      </c>
    </row>
    <row r="3324" spans="1:4">
      <c r="A3324" s="447">
        <v>40994</v>
      </c>
      <c r="B3324" s="448" t="s">
        <v>9484</v>
      </c>
      <c r="C3324" s="449" t="s">
        <v>6355</v>
      </c>
      <c r="D3324" s="450" t="s">
        <v>13921</v>
      </c>
    </row>
    <row r="3325" spans="1:4">
      <c r="A3325" s="447">
        <v>4096</v>
      </c>
      <c r="B3325" s="448" t="s">
        <v>9485</v>
      </c>
      <c r="C3325" s="449" t="s">
        <v>6186</v>
      </c>
      <c r="D3325" s="450" t="s">
        <v>11864</v>
      </c>
    </row>
    <row r="3326" spans="1:4">
      <c r="A3326" s="447">
        <v>40992</v>
      </c>
      <c r="B3326" s="448" t="s">
        <v>9486</v>
      </c>
      <c r="C3326" s="449" t="s">
        <v>6355</v>
      </c>
      <c r="D3326" s="450" t="s">
        <v>13922</v>
      </c>
    </row>
    <row r="3327" spans="1:4">
      <c r="A3327" s="447">
        <v>13955</v>
      </c>
      <c r="B3327" s="448" t="s">
        <v>9487</v>
      </c>
      <c r="C3327" s="449" t="s">
        <v>6187</v>
      </c>
      <c r="D3327" s="450" t="s">
        <v>13923</v>
      </c>
    </row>
    <row r="3328" spans="1:4" ht="30">
      <c r="A3328" s="447">
        <v>4114</v>
      </c>
      <c r="B3328" s="448" t="s">
        <v>9488</v>
      </c>
      <c r="C3328" s="449" t="s">
        <v>6187</v>
      </c>
      <c r="D3328" s="450" t="s">
        <v>13924</v>
      </c>
    </row>
    <row r="3329" spans="1:4">
      <c r="A3329" s="447">
        <v>36797</v>
      </c>
      <c r="B3329" s="448" t="s">
        <v>9489</v>
      </c>
      <c r="C3329" s="449" t="s">
        <v>6187</v>
      </c>
      <c r="D3329" s="450" t="s">
        <v>13925</v>
      </c>
    </row>
    <row r="3330" spans="1:4">
      <c r="A3330" s="447">
        <v>4107</v>
      </c>
      <c r="B3330" s="448" t="s">
        <v>9490</v>
      </c>
      <c r="C3330" s="449" t="s">
        <v>6187</v>
      </c>
      <c r="D3330" s="450" t="s">
        <v>13926</v>
      </c>
    </row>
    <row r="3331" spans="1:4">
      <c r="A3331" s="447">
        <v>4108</v>
      </c>
      <c r="B3331" s="448" t="s">
        <v>9492</v>
      </c>
      <c r="C3331" s="449" t="s">
        <v>6187</v>
      </c>
      <c r="D3331" s="450" t="s">
        <v>13928</v>
      </c>
    </row>
    <row r="3332" spans="1:4">
      <c r="A3332" s="447">
        <v>4102</v>
      </c>
      <c r="B3332" s="448" t="s">
        <v>9493</v>
      </c>
      <c r="C3332" s="449" t="s">
        <v>6187</v>
      </c>
      <c r="D3332" s="450" t="s">
        <v>13929</v>
      </c>
    </row>
    <row r="3333" spans="1:4">
      <c r="A3333" s="447">
        <v>36799</v>
      </c>
      <c r="B3333" s="448" t="s">
        <v>9491</v>
      </c>
      <c r="C3333" s="449" t="s">
        <v>6187</v>
      </c>
      <c r="D3333" s="450" t="s">
        <v>13927</v>
      </c>
    </row>
    <row r="3334" spans="1:4" ht="30">
      <c r="A3334" s="447">
        <v>10826</v>
      </c>
      <c r="B3334" s="448" t="s">
        <v>9494</v>
      </c>
      <c r="C3334" s="449" t="s">
        <v>6187</v>
      </c>
      <c r="D3334" s="450" t="s">
        <v>13930</v>
      </c>
    </row>
    <row r="3335" spans="1:4" ht="30">
      <c r="A3335" s="447">
        <v>365</v>
      </c>
      <c r="B3335" s="448" t="s">
        <v>9495</v>
      </c>
      <c r="C3335" s="449" t="s">
        <v>6187</v>
      </c>
      <c r="D3335" s="450" t="s">
        <v>13931</v>
      </c>
    </row>
    <row r="3336" spans="1:4">
      <c r="A3336" s="447">
        <v>38639</v>
      </c>
      <c r="B3336" s="448" t="s">
        <v>9496</v>
      </c>
      <c r="C3336" s="449" t="s">
        <v>6187</v>
      </c>
      <c r="D3336" s="450" t="s">
        <v>13932</v>
      </c>
    </row>
    <row r="3337" spans="1:4">
      <c r="A3337" s="447">
        <v>38640</v>
      </c>
      <c r="B3337" s="448" t="s">
        <v>9497</v>
      </c>
      <c r="C3337" s="449" t="s">
        <v>6187</v>
      </c>
      <c r="D3337" s="450" t="s">
        <v>13933</v>
      </c>
    </row>
    <row r="3338" spans="1:4" ht="30">
      <c r="A3338" s="447">
        <v>358</v>
      </c>
      <c r="B3338" s="448" t="s">
        <v>9498</v>
      </c>
      <c r="C3338" s="449" t="s">
        <v>6187</v>
      </c>
      <c r="D3338" s="450" t="s">
        <v>13934</v>
      </c>
    </row>
    <row r="3339" spans="1:4" ht="30">
      <c r="A3339" s="447">
        <v>359</v>
      </c>
      <c r="B3339" s="448" t="s">
        <v>9499</v>
      </c>
      <c r="C3339" s="449" t="s">
        <v>6187</v>
      </c>
      <c r="D3339" s="450" t="s">
        <v>13935</v>
      </c>
    </row>
    <row r="3340" spans="1:4">
      <c r="A3340" s="447">
        <v>38641</v>
      </c>
      <c r="B3340" s="448" t="s">
        <v>9500</v>
      </c>
      <c r="C3340" s="449" t="s">
        <v>6187</v>
      </c>
      <c r="D3340" s="450" t="s">
        <v>13936</v>
      </c>
    </row>
    <row r="3341" spans="1:4" ht="30">
      <c r="A3341" s="447">
        <v>360</v>
      </c>
      <c r="B3341" s="448" t="s">
        <v>9501</v>
      </c>
      <c r="C3341" s="449" t="s">
        <v>6187</v>
      </c>
      <c r="D3341" s="450" t="s">
        <v>11734</v>
      </c>
    </row>
    <row r="3342" spans="1:4" ht="30">
      <c r="A3342" s="447">
        <v>4127</v>
      </c>
      <c r="B3342" s="448" t="s">
        <v>9502</v>
      </c>
      <c r="C3342" s="449" t="s">
        <v>6187</v>
      </c>
      <c r="D3342" s="450" t="s">
        <v>13937</v>
      </c>
    </row>
    <row r="3343" spans="1:4" ht="30">
      <c r="A3343" s="447">
        <v>4154</v>
      </c>
      <c r="B3343" s="448" t="s">
        <v>9503</v>
      </c>
      <c r="C3343" s="449" t="s">
        <v>6187</v>
      </c>
      <c r="D3343" s="450" t="s">
        <v>13938</v>
      </c>
    </row>
    <row r="3344" spans="1:4" ht="30">
      <c r="A3344" s="447">
        <v>4168</v>
      </c>
      <c r="B3344" s="448" t="s">
        <v>9504</v>
      </c>
      <c r="C3344" s="449" t="s">
        <v>6187</v>
      </c>
      <c r="D3344" s="450" t="s">
        <v>13939</v>
      </c>
    </row>
    <row r="3345" spans="1:4" ht="30">
      <c r="A3345" s="447">
        <v>4161</v>
      </c>
      <c r="B3345" s="448" t="s">
        <v>9505</v>
      </c>
      <c r="C3345" s="449" t="s">
        <v>6187</v>
      </c>
      <c r="D3345" s="450" t="s">
        <v>13940</v>
      </c>
    </row>
    <row r="3346" spans="1:4" ht="45">
      <c r="A3346" s="447">
        <v>42430</v>
      </c>
      <c r="B3346" s="448" t="s">
        <v>9506</v>
      </c>
      <c r="C3346" s="449" t="s">
        <v>6187</v>
      </c>
      <c r="D3346" s="450" t="s">
        <v>13941</v>
      </c>
    </row>
    <row r="3347" spans="1:4">
      <c r="A3347" s="447">
        <v>4214</v>
      </c>
      <c r="B3347" s="448" t="s">
        <v>9507</v>
      </c>
      <c r="C3347" s="449" t="s">
        <v>6187</v>
      </c>
      <c r="D3347" s="450" t="s">
        <v>13942</v>
      </c>
    </row>
    <row r="3348" spans="1:4">
      <c r="A3348" s="447">
        <v>4215</v>
      </c>
      <c r="B3348" s="448" t="s">
        <v>9508</v>
      </c>
      <c r="C3348" s="449" t="s">
        <v>6187</v>
      </c>
      <c r="D3348" s="450" t="s">
        <v>13943</v>
      </c>
    </row>
    <row r="3349" spans="1:4">
      <c r="A3349" s="447">
        <v>4212</v>
      </c>
      <c r="B3349" s="448" t="s">
        <v>9510</v>
      </c>
      <c r="C3349" s="449" t="s">
        <v>6187</v>
      </c>
      <c r="D3349" s="450" t="s">
        <v>13857</v>
      </c>
    </row>
    <row r="3350" spans="1:4">
      <c r="A3350" s="447">
        <v>4210</v>
      </c>
      <c r="B3350" s="448" t="s">
        <v>9509</v>
      </c>
      <c r="C3350" s="449" t="s">
        <v>6187</v>
      </c>
      <c r="D3350" s="450" t="s">
        <v>11622</v>
      </c>
    </row>
    <row r="3351" spans="1:4">
      <c r="A3351" s="447">
        <v>4213</v>
      </c>
      <c r="B3351" s="448" t="s">
        <v>9511</v>
      </c>
      <c r="C3351" s="449" t="s">
        <v>6187</v>
      </c>
      <c r="D3351" s="450" t="s">
        <v>13944</v>
      </c>
    </row>
    <row r="3352" spans="1:4">
      <c r="A3352" s="447">
        <v>4211</v>
      </c>
      <c r="B3352" s="448" t="s">
        <v>9512</v>
      </c>
      <c r="C3352" s="449" t="s">
        <v>6187</v>
      </c>
      <c r="D3352" s="450" t="s">
        <v>13860</v>
      </c>
    </row>
    <row r="3353" spans="1:4">
      <c r="A3353" s="447">
        <v>4209</v>
      </c>
      <c r="B3353" s="448" t="s">
        <v>9513</v>
      </c>
      <c r="C3353" s="449" t="s">
        <v>6187</v>
      </c>
      <c r="D3353" s="450" t="s">
        <v>12657</v>
      </c>
    </row>
    <row r="3354" spans="1:4">
      <c r="A3354" s="447">
        <v>4180</v>
      </c>
      <c r="B3354" s="448" t="s">
        <v>9514</v>
      </c>
      <c r="C3354" s="449" t="s">
        <v>6187</v>
      </c>
      <c r="D3354" s="450" t="s">
        <v>13945</v>
      </c>
    </row>
    <row r="3355" spans="1:4">
      <c r="A3355" s="447">
        <v>4179</v>
      </c>
      <c r="B3355" s="448" t="s">
        <v>9516</v>
      </c>
      <c r="C3355" s="449" t="s">
        <v>6187</v>
      </c>
      <c r="D3355" s="450" t="s">
        <v>13947</v>
      </c>
    </row>
    <row r="3356" spans="1:4">
      <c r="A3356" s="447">
        <v>4177</v>
      </c>
      <c r="B3356" s="448" t="s">
        <v>9515</v>
      </c>
      <c r="C3356" s="449" t="s">
        <v>6187</v>
      </c>
      <c r="D3356" s="450" t="s">
        <v>13946</v>
      </c>
    </row>
    <row r="3357" spans="1:4">
      <c r="A3357" s="447">
        <v>4208</v>
      </c>
      <c r="B3357" s="448" t="s">
        <v>9517</v>
      </c>
      <c r="C3357" s="449" t="s">
        <v>6187</v>
      </c>
      <c r="D3357" s="450" t="s">
        <v>13948</v>
      </c>
    </row>
    <row r="3358" spans="1:4">
      <c r="A3358" s="447">
        <v>4181</v>
      </c>
      <c r="B3358" s="448" t="s">
        <v>9518</v>
      </c>
      <c r="C3358" s="449" t="s">
        <v>6187</v>
      </c>
      <c r="D3358" s="450" t="s">
        <v>13949</v>
      </c>
    </row>
    <row r="3359" spans="1:4">
      <c r="A3359" s="447">
        <v>4182</v>
      </c>
      <c r="B3359" s="448" t="s">
        <v>9520</v>
      </c>
      <c r="C3359" s="449" t="s">
        <v>6187</v>
      </c>
      <c r="D3359" s="450" t="s">
        <v>13951</v>
      </c>
    </row>
    <row r="3360" spans="1:4">
      <c r="A3360" s="447">
        <v>4178</v>
      </c>
      <c r="B3360" s="448" t="s">
        <v>9519</v>
      </c>
      <c r="C3360" s="449" t="s">
        <v>6187</v>
      </c>
      <c r="D3360" s="450" t="s">
        <v>13950</v>
      </c>
    </row>
    <row r="3361" spans="1:4">
      <c r="A3361" s="447">
        <v>4183</v>
      </c>
      <c r="B3361" s="448" t="s">
        <v>9521</v>
      </c>
      <c r="C3361" s="449" t="s">
        <v>6187</v>
      </c>
      <c r="D3361" s="450" t="s">
        <v>13952</v>
      </c>
    </row>
    <row r="3362" spans="1:4">
      <c r="A3362" s="447">
        <v>4184</v>
      </c>
      <c r="B3362" s="448" t="s">
        <v>9522</v>
      </c>
      <c r="C3362" s="449" t="s">
        <v>6187</v>
      </c>
      <c r="D3362" s="450" t="s">
        <v>13953</v>
      </c>
    </row>
    <row r="3363" spans="1:4">
      <c r="A3363" s="447">
        <v>4185</v>
      </c>
      <c r="B3363" s="448" t="s">
        <v>9523</v>
      </c>
      <c r="C3363" s="449" t="s">
        <v>6187</v>
      </c>
      <c r="D3363" s="450" t="s">
        <v>13954</v>
      </c>
    </row>
    <row r="3364" spans="1:4">
      <c r="A3364" s="447">
        <v>4205</v>
      </c>
      <c r="B3364" s="448" t="s">
        <v>9524</v>
      </c>
      <c r="C3364" s="449" t="s">
        <v>6187</v>
      </c>
      <c r="D3364" s="450" t="s">
        <v>13433</v>
      </c>
    </row>
    <row r="3365" spans="1:4">
      <c r="A3365" s="447">
        <v>4192</v>
      </c>
      <c r="B3365" s="448" t="s">
        <v>9525</v>
      </c>
      <c r="C3365" s="449" t="s">
        <v>6187</v>
      </c>
      <c r="D3365" s="450" t="s">
        <v>13433</v>
      </c>
    </row>
    <row r="3366" spans="1:4">
      <c r="A3366" s="447">
        <v>4191</v>
      </c>
      <c r="B3366" s="448" t="s">
        <v>9526</v>
      </c>
      <c r="C3366" s="449" t="s">
        <v>6187</v>
      </c>
      <c r="D3366" s="450" t="s">
        <v>13433</v>
      </c>
    </row>
    <row r="3367" spans="1:4">
      <c r="A3367" s="447">
        <v>4206</v>
      </c>
      <c r="B3367" s="448" t="s">
        <v>9528</v>
      </c>
      <c r="C3367" s="449" t="s">
        <v>6187</v>
      </c>
      <c r="D3367" s="450" t="s">
        <v>13955</v>
      </c>
    </row>
    <row r="3368" spans="1:4">
      <c r="A3368" s="447">
        <v>4207</v>
      </c>
      <c r="B3368" s="448" t="s">
        <v>9527</v>
      </c>
      <c r="C3368" s="449" t="s">
        <v>6187</v>
      </c>
      <c r="D3368" s="450" t="s">
        <v>12750</v>
      </c>
    </row>
    <row r="3369" spans="1:4">
      <c r="A3369" s="447">
        <v>4190</v>
      </c>
      <c r="B3369" s="448" t="s">
        <v>9529</v>
      </c>
      <c r="C3369" s="449" t="s">
        <v>6187</v>
      </c>
      <c r="D3369" s="450" t="s">
        <v>13955</v>
      </c>
    </row>
    <row r="3370" spans="1:4">
      <c r="A3370" s="447">
        <v>4188</v>
      </c>
      <c r="B3370" s="448" t="s">
        <v>9531</v>
      </c>
      <c r="C3370" s="449" t="s">
        <v>6187</v>
      </c>
      <c r="D3370" s="450" t="s">
        <v>13957</v>
      </c>
    </row>
    <row r="3371" spans="1:4">
      <c r="A3371" s="447">
        <v>4189</v>
      </c>
      <c r="B3371" s="448" t="s">
        <v>9532</v>
      </c>
      <c r="C3371" s="449" t="s">
        <v>6187</v>
      </c>
      <c r="D3371" s="450" t="s">
        <v>13957</v>
      </c>
    </row>
    <row r="3372" spans="1:4">
      <c r="A3372" s="447">
        <v>4186</v>
      </c>
      <c r="B3372" s="448" t="s">
        <v>9530</v>
      </c>
      <c r="C3372" s="449" t="s">
        <v>6187</v>
      </c>
      <c r="D3372" s="450" t="s">
        <v>13956</v>
      </c>
    </row>
    <row r="3373" spans="1:4">
      <c r="A3373" s="447">
        <v>4197</v>
      </c>
      <c r="B3373" s="448" t="s">
        <v>9533</v>
      </c>
      <c r="C3373" s="449" t="s">
        <v>6187</v>
      </c>
      <c r="D3373" s="450" t="s">
        <v>13958</v>
      </c>
    </row>
    <row r="3374" spans="1:4">
      <c r="A3374" s="447">
        <v>4194</v>
      </c>
      <c r="B3374" s="448" t="s">
        <v>9534</v>
      </c>
      <c r="C3374" s="449" t="s">
        <v>6187</v>
      </c>
      <c r="D3374" s="450" t="s">
        <v>13959</v>
      </c>
    </row>
    <row r="3375" spans="1:4">
      <c r="A3375" s="447">
        <v>4193</v>
      </c>
      <c r="B3375" s="448" t="s">
        <v>9535</v>
      </c>
      <c r="C3375" s="449" t="s">
        <v>6187</v>
      </c>
      <c r="D3375" s="450" t="s">
        <v>13959</v>
      </c>
    </row>
    <row r="3376" spans="1:4">
      <c r="A3376" s="447">
        <v>4204</v>
      </c>
      <c r="B3376" s="448" t="s">
        <v>9536</v>
      </c>
      <c r="C3376" s="449" t="s">
        <v>6187</v>
      </c>
      <c r="D3376" s="450" t="s">
        <v>13959</v>
      </c>
    </row>
    <row r="3377" spans="1:4">
      <c r="A3377" s="447">
        <v>4202</v>
      </c>
      <c r="B3377" s="448" t="s">
        <v>9538</v>
      </c>
      <c r="C3377" s="449" t="s">
        <v>6187</v>
      </c>
      <c r="D3377" s="450" t="s">
        <v>13961</v>
      </c>
    </row>
    <row r="3378" spans="1:4">
      <c r="A3378" s="447">
        <v>4203</v>
      </c>
      <c r="B3378" s="448" t="s">
        <v>9539</v>
      </c>
      <c r="C3378" s="449" t="s">
        <v>6187</v>
      </c>
      <c r="D3378" s="450" t="s">
        <v>13962</v>
      </c>
    </row>
    <row r="3379" spans="1:4">
      <c r="A3379" s="447">
        <v>4187</v>
      </c>
      <c r="B3379" s="448" t="s">
        <v>9537</v>
      </c>
      <c r="C3379" s="449" t="s">
        <v>6187</v>
      </c>
      <c r="D3379" s="450" t="s">
        <v>13960</v>
      </c>
    </row>
    <row r="3380" spans="1:4">
      <c r="A3380" s="447">
        <v>40368</v>
      </c>
      <c r="B3380" s="448" t="s">
        <v>9540</v>
      </c>
      <c r="C3380" s="449" t="s">
        <v>6187</v>
      </c>
      <c r="D3380" s="450" t="s">
        <v>13963</v>
      </c>
    </row>
    <row r="3381" spans="1:4">
      <c r="A3381" s="447">
        <v>40365</v>
      </c>
      <c r="B3381" s="448" t="s">
        <v>9541</v>
      </c>
      <c r="C3381" s="449" t="s">
        <v>6187</v>
      </c>
      <c r="D3381" s="450" t="s">
        <v>13964</v>
      </c>
    </row>
    <row r="3382" spans="1:4">
      <c r="A3382" s="447">
        <v>40362</v>
      </c>
      <c r="B3382" s="448" t="s">
        <v>9543</v>
      </c>
      <c r="C3382" s="449" t="s">
        <v>6187</v>
      </c>
      <c r="D3382" s="450" t="s">
        <v>13271</v>
      </c>
    </row>
    <row r="3383" spans="1:4">
      <c r="A3383" s="447">
        <v>40356</v>
      </c>
      <c r="B3383" s="448" t="s">
        <v>9542</v>
      </c>
      <c r="C3383" s="449" t="s">
        <v>6187</v>
      </c>
      <c r="D3383" s="450" t="s">
        <v>12369</v>
      </c>
    </row>
    <row r="3384" spans="1:4">
      <c r="A3384" s="447">
        <v>40374</v>
      </c>
      <c r="B3384" s="448" t="s">
        <v>9544</v>
      </c>
      <c r="C3384" s="449" t="s">
        <v>6187</v>
      </c>
      <c r="D3384" s="450" t="s">
        <v>13965</v>
      </c>
    </row>
    <row r="3385" spans="1:4">
      <c r="A3385" s="447">
        <v>40371</v>
      </c>
      <c r="B3385" s="448" t="s">
        <v>9545</v>
      </c>
      <c r="C3385" s="449" t="s">
        <v>6187</v>
      </c>
      <c r="D3385" s="450" t="s">
        <v>13966</v>
      </c>
    </row>
    <row r="3386" spans="1:4">
      <c r="A3386" s="447">
        <v>40359</v>
      </c>
      <c r="B3386" s="448" t="s">
        <v>9546</v>
      </c>
      <c r="C3386" s="449" t="s">
        <v>6187</v>
      </c>
      <c r="D3386" s="450" t="s">
        <v>13967</v>
      </c>
    </row>
    <row r="3387" spans="1:4">
      <c r="A3387" s="447">
        <v>7595</v>
      </c>
      <c r="B3387" s="448" t="s">
        <v>9547</v>
      </c>
      <c r="C3387" s="449" t="s">
        <v>6186</v>
      </c>
      <c r="D3387" s="450" t="s">
        <v>13968</v>
      </c>
    </row>
    <row r="3388" spans="1:4">
      <c r="A3388" s="447">
        <v>41094</v>
      </c>
      <c r="B3388" s="448" t="s">
        <v>9548</v>
      </c>
      <c r="C3388" s="449" t="s">
        <v>6355</v>
      </c>
      <c r="D3388" s="450" t="s">
        <v>13969</v>
      </c>
    </row>
    <row r="3389" spans="1:4" ht="30">
      <c r="A3389" s="447">
        <v>38175</v>
      </c>
      <c r="B3389" s="448" t="s">
        <v>9549</v>
      </c>
      <c r="C3389" s="449" t="s">
        <v>6187</v>
      </c>
      <c r="D3389" s="450" t="s">
        <v>11739</v>
      </c>
    </row>
    <row r="3390" spans="1:4" ht="30">
      <c r="A3390" s="447">
        <v>38176</v>
      </c>
      <c r="B3390" s="448" t="s">
        <v>9550</v>
      </c>
      <c r="C3390" s="449" t="s">
        <v>6187</v>
      </c>
      <c r="D3390" s="450" t="s">
        <v>13970</v>
      </c>
    </row>
    <row r="3391" spans="1:4" ht="30">
      <c r="A3391" s="447">
        <v>36152</v>
      </c>
      <c r="B3391" s="448" t="s">
        <v>9551</v>
      </c>
      <c r="C3391" s="449" t="s">
        <v>6187</v>
      </c>
      <c r="D3391" s="450" t="s">
        <v>13971</v>
      </c>
    </row>
    <row r="3392" spans="1:4">
      <c r="A3392" s="447">
        <v>11138</v>
      </c>
      <c r="B3392" s="448" t="s">
        <v>9552</v>
      </c>
      <c r="C3392" s="449" t="s">
        <v>6234</v>
      </c>
      <c r="D3392" s="450" t="s">
        <v>11738</v>
      </c>
    </row>
    <row r="3393" spans="1:4">
      <c r="A3393" s="447">
        <v>5333</v>
      </c>
      <c r="B3393" s="448" t="s">
        <v>9553</v>
      </c>
      <c r="C3393" s="449" t="s">
        <v>6234</v>
      </c>
      <c r="D3393" s="450" t="s">
        <v>13972</v>
      </c>
    </row>
    <row r="3394" spans="1:4">
      <c r="A3394" s="447">
        <v>4221</v>
      </c>
      <c r="B3394" s="448" t="s">
        <v>9554</v>
      </c>
      <c r="C3394" s="449" t="s">
        <v>6234</v>
      </c>
      <c r="D3394" s="450" t="s">
        <v>13597</v>
      </c>
    </row>
    <row r="3395" spans="1:4" ht="30">
      <c r="A3395" s="447">
        <v>4227</v>
      </c>
      <c r="B3395" s="448" t="s">
        <v>9555</v>
      </c>
      <c r="C3395" s="449" t="s">
        <v>6234</v>
      </c>
      <c r="D3395" s="450" t="s">
        <v>13973</v>
      </c>
    </row>
    <row r="3396" spans="1:4" ht="30">
      <c r="A3396" s="447">
        <v>38170</v>
      </c>
      <c r="B3396" s="448" t="s">
        <v>9556</v>
      </c>
      <c r="C3396" s="449" t="s">
        <v>6187</v>
      </c>
      <c r="D3396" s="450" t="s">
        <v>13717</v>
      </c>
    </row>
    <row r="3397" spans="1:4">
      <c r="A3397" s="447">
        <v>4252</v>
      </c>
      <c r="B3397" s="448" t="s">
        <v>9557</v>
      </c>
      <c r="C3397" s="449" t="s">
        <v>6186</v>
      </c>
      <c r="D3397" s="450" t="s">
        <v>13918</v>
      </c>
    </row>
    <row r="3398" spans="1:4">
      <c r="A3398" s="447">
        <v>40980</v>
      </c>
      <c r="B3398" s="448" t="s">
        <v>9558</v>
      </c>
      <c r="C3398" s="449" t="s">
        <v>6355</v>
      </c>
      <c r="D3398" s="450" t="s">
        <v>13974</v>
      </c>
    </row>
    <row r="3399" spans="1:4">
      <c r="A3399" s="447">
        <v>4243</v>
      </c>
      <c r="B3399" s="448" t="s">
        <v>9559</v>
      </c>
      <c r="C3399" s="449" t="s">
        <v>6186</v>
      </c>
      <c r="D3399" s="450" t="s">
        <v>13975</v>
      </c>
    </row>
    <row r="3400" spans="1:4">
      <c r="A3400" s="447">
        <v>41031</v>
      </c>
      <c r="B3400" s="448" t="s">
        <v>9560</v>
      </c>
      <c r="C3400" s="449" t="s">
        <v>6355</v>
      </c>
      <c r="D3400" s="450" t="s">
        <v>13976</v>
      </c>
    </row>
    <row r="3401" spans="1:4">
      <c r="A3401" s="447">
        <v>40986</v>
      </c>
      <c r="B3401" s="448" t="s">
        <v>9561</v>
      </c>
      <c r="C3401" s="449" t="s">
        <v>6355</v>
      </c>
      <c r="D3401" s="450" t="s">
        <v>13977</v>
      </c>
    </row>
    <row r="3402" spans="1:4">
      <c r="A3402" s="447">
        <v>37666</v>
      </c>
      <c r="B3402" s="448" t="s">
        <v>9562</v>
      </c>
      <c r="C3402" s="449" t="s">
        <v>6186</v>
      </c>
      <c r="D3402" s="450" t="s">
        <v>13176</v>
      </c>
    </row>
    <row r="3403" spans="1:4">
      <c r="A3403" s="447">
        <v>4250</v>
      </c>
      <c r="B3403" s="448" t="s">
        <v>9563</v>
      </c>
      <c r="C3403" s="449" t="s">
        <v>6186</v>
      </c>
      <c r="D3403" s="450" t="s">
        <v>13978</v>
      </c>
    </row>
    <row r="3404" spans="1:4">
      <c r="A3404" s="447">
        <v>40978</v>
      </c>
      <c r="B3404" s="448" t="s">
        <v>9564</v>
      </c>
      <c r="C3404" s="449" t="s">
        <v>6355</v>
      </c>
      <c r="D3404" s="450" t="s">
        <v>13979</v>
      </c>
    </row>
    <row r="3405" spans="1:4">
      <c r="A3405" s="447">
        <v>25960</v>
      </c>
      <c r="B3405" s="448" t="s">
        <v>9565</v>
      </c>
      <c r="C3405" s="449" t="s">
        <v>6186</v>
      </c>
      <c r="D3405" s="450" t="s">
        <v>11350</v>
      </c>
    </row>
    <row r="3406" spans="1:4">
      <c r="A3406" s="447">
        <v>41043</v>
      </c>
      <c r="B3406" s="448" t="s">
        <v>9566</v>
      </c>
      <c r="C3406" s="449" t="s">
        <v>6355</v>
      </c>
      <c r="D3406" s="450" t="s">
        <v>13980</v>
      </c>
    </row>
    <row r="3407" spans="1:4">
      <c r="A3407" s="447">
        <v>4234</v>
      </c>
      <c r="B3407" s="448" t="s">
        <v>9567</v>
      </c>
      <c r="C3407" s="449" t="s">
        <v>6186</v>
      </c>
      <c r="D3407" s="450" t="s">
        <v>13981</v>
      </c>
    </row>
    <row r="3408" spans="1:4">
      <c r="A3408" s="447">
        <v>40987</v>
      </c>
      <c r="B3408" s="448" t="s">
        <v>9568</v>
      </c>
      <c r="C3408" s="449" t="s">
        <v>6355</v>
      </c>
      <c r="D3408" s="450" t="s">
        <v>13913</v>
      </c>
    </row>
    <row r="3409" spans="1:4">
      <c r="A3409" s="447">
        <v>4253</v>
      </c>
      <c r="B3409" s="448" t="s">
        <v>9569</v>
      </c>
      <c r="C3409" s="449" t="s">
        <v>6186</v>
      </c>
      <c r="D3409" s="450" t="s">
        <v>12651</v>
      </c>
    </row>
    <row r="3410" spans="1:4">
      <c r="A3410" s="447">
        <v>40981</v>
      </c>
      <c r="B3410" s="448" t="s">
        <v>9570</v>
      </c>
      <c r="C3410" s="449" t="s">
        <v>6355</v>
      </c>
      <c r="D3410" s="450" t="s">
        <v>13982</v>
      </c>
    </row>
    <row r="3411" spans="1:4">
      <c r="A3411" s="447">
        <v>4254</v>
      </c>
      <c r="B3411" s="448" t="s">
        <v>9571</v>
      </c>
      <c r="C3411" s="449" t="s">
        <v>6186</v>
      </c>
      <c r="D3411" s="450" t="s">
        <v>13983</v>
      </c>
    </row>
    <row r="3412" spans="1:4">
      <c r="A3412" s="447">
        <v>41036</v>
      </c>
      <c r="B3412" s="448" t="s">
        <v>9572</v>
      </c>
      <c r="C3412" s="449" t="s">
        <v>6355</v>
      </c>
      <c r="D3412" s="450" t="s">
        <v>13984</v>
      </c>
    </row>
    <row r="3413" spans="1:4">
      <c r="A3413" s="447">
        <v>4251</v>
      </c>
      <c r="B3413" s="448" t="s">
        <v>9573</v>
      </c>
      <c r="C3413" s="449" t="s">
        <v>6186</v>
      </c>
      <c r="D3413" s="450" t="s">
        <v>12300</v>
      </c>
    </row>
    <row r="3414" spans="1:4">
      <c r="A3414" s="447">
        <v>40979</v>
      </c>
      <c r="B3414" s="448" t="s">
        <v>9574</v>
      </c>
      <c r="C3414" s="449" t="s">
        <v>6355</v>
      </c>
      <c r="D3414" s="450" t="s">
        <v>13985</v>
      </c>
    </row>
    <row r="3415" spans="1:4">
      <c r="A3415" s="447">
        <v>4230</v>
      </c>
      <c r="B3415" s="448" t="s">
        <v>9575</v>
      </c>
      <c r="C3415" s="449" t="s">
        <v>6186</v>
      </c>
      <c r="D3415" s="450" t="s">
        <v>12932</v>
      </c>
    </row>
    <row r="3416" spans="1:4">
      <c r="A3416" s="447">
        <v>40998</v>
      </c>
      <c r="B3416" s="448" t="s">
        <v>9576</v>
      </c>
      <c r="C3416" s="449" t="s">
        <v>6355</v>
      </c>
      <c r="D3416" s="450" t="s">
        <v>13986</v>
      </c>
    </row>
    <row r="3417" spans="1:4">
      <c r="A3417" s="447">
        <v>4257</v>
      </c>
      <c r="B3417" s="448" t="s">
        <v>9577</v>
      </c>
      <c r="C3417" s="449" t="s">
        <v>6186</v>
      </c>
      <c r="D3417" s="450" t="s">
        <v>13987</v>
      </c>
    </row>
    <row r="3418" spans="1:4">
      <c r="A3418" s="447">
        <v>40982</v>
      </c>
      <c r="B3418" s="448" t="s">
        <v>9578</v>
      </c>
      <c r="C3418" s="449" t="s">
        <v>6355</v>
      </c>
      <c r="D3418" s="450" t="s">
        <v>13988</v>
      </c>
    </row>
    <row r="3419" spans="1:4">
      <c r="A3419" s="447">
        <v>4240</v>
      </c>
      <c r="B3419" s="448" t="s">
        <v>9579</v>
      </c>
      <c r="C3419" s="449" t="s">
        <v>6186</v>
      </c>
      <c r="D3419" s="450" t="s">
        <v>13708</v>
      </c>
    </row>
    <row r="3420" spans="1:4">
      <c r="A3420" s="447">
        <v>41026</v>
      </c>
      <c r="B3420" s="448" t="s">
        <v>9580</v>
      </c>
      <c r="C3420" s="449" t="s">
        <v>6355</v>
      </c>
      <c r="D3420" s="450" t="s">
        <v>13989</v>
      </c>
    </row>
    <row r="3421" spans="1:4">
      <c r="A3421" s="447">
        <v>4239</v>
      </c>
      <c r="B3421" s="448" t="s">
        <v>9581</v>
      </c>
      <c r="C3421" s="449" t="s">
        <v>6186</v>
      </c>
      <c r="D3421" s="450" t="s">
        <v>13990</v>
      </c>
    </row>
    <row r="3422" spans="1:4">
      <c r="A3422" s="447">
        <v>41024</v>
      </c>
      <c r="B3422" s="448" t="s">
        <v>9582</v>
      </c>
      <c r="C3422" s="449" t="s">
        <v>6355</v>
      </c>
      <c r="D3422" s="450" t="s">
        <v>13991</v>
      </c>
    </row>
    <row r="3423" spans="1:4">
      <c r="A3423" s="447">
        <v>4248</v>
      </c>
      <c r="B3423" s="448" t="s">
        <v>9583</v>
      </c>
      <c r="C3423" s="449" t="s">
        <v>6186</v>
      </c>
      <c r="D3423" s="450" t="s">
        <v>11818</v>
      </c>
    </row>
    <row r="3424" spans="1:4">
      <c r="A3424" s="447">
        <v>41033</v>
      </c>
      <c r="B3424" s="448" t="s">
        <v>9584</v>
      </c>
      <c r="C3424" s="449" t="s">
        <v>6355</v>
      </c>
      <c r="D3424" s="450" t="s">
        <v>13992</v>
      </c>
    </row>
    <row r="3425" spans="1:4">
      <c r="A3425" s="447">
        <v>25959</v>
      </c>
      <c r="B3425" s="448" t="s">
        <v>9585</v>
      </c>
      <c r="C3425" s="449" t="s">
        <v>6186</v>
      </c>
      <c r="D3425" s="450" t="s">
        <v>13993</v>
      </c>
    </row>
    <row r="3426" spans="1:4">
      <c r="A3426" s="447">
        <v>41040</v>
      </c>
      <c r="B3426" s="448" t="s">
        <v>9586</v>
      </c>
      <c r="C3426" s="449" t="s">
        <v>6355</v>
      </c>
      <c r="D3426" s="450" t="s">
        <v>13994</v>
      </c>
    </row>
    <row r="3427" spans="1:4">
      <c r="A3427" s="447">
        <v>4238</v>
      </c>
      <c r="B3427" s="448" t="s">
        <v>9587</v>
      </c>
      <c r="C3427" s="449" t="s">
        <v>6186</v>
      </c>
      <c r="D3427" s="450" t="s">
        <v>11359</v>
      </c>
    </row>
    <row r="3428" spans="1:4">
      <c r="A3428" s="447">
        <v>41012</v>
      </c>
      <c r="B3428" s="448" t="s">
        <v>9588</v>
      </c>
      <c r="C3428" s="449" t="s">
        <v>6355</v>
      </c>
      <c r="D3428" s="450" t="s">
        <v>13995</v>
      </c>
    </row>
    <row r="3429" spans="1:4">
      <c r="A3429" s="447">
        <v>4237</v>
      </c>
      <c r="B3429" s="448" t="s">
        <v>9589</v>
      </c>
      <c r="C3429" s="449" t="s">
        <v>6186</v>
      </c>
      <c r="D3429" s="450" t="s">
        <v>13996</v>
      </c>
    </row>
    <row r="3430" spans="1:4">
      <c r="A3430" s="447">
        <v>41002</v>
      </c>
      <c r="B3430" s="448" t="s">
        <v>9590</v>
      </c>
      <c r="C3430" s="449" t="s">
        <v>6355</v>
      </c>
      <c r="D3430" s="450" t="s">
        <v>13997</v>
      </c>
    </row>
    <row r="3431" spans="1:4">
      <c r="A3431" s="447">
        <v>4233</v>
      </c>
      <c r="B3431" s="448" t="s">
        <v>9591</v>
      </c>
      <c r="C3431" s="449" t="s">
        <v>6186</v>
      </c>
      <c r="D3431" s="450" t="s">
        <v>12629</v>
      </c>
    </row>
    <row r="3432" spans="1:4">
      <c r="A3432" s="447">
        <v>41001</v>
      </c>
      <c r="B3432" s="448" t="s">
        <v>9592</v>
      </c>
      <c r="C3432" s="449" t="s">
        <v>6355</v>
      </c>
      <c r="D3432" s="450" t="s">
        <v>13998</v>
      </c>
    </row>
    <row r="3433" spans="1:4">
      <c r="A3433" s="447">
        <v>2</v>
      </c>
      <c r="B3433" s="448" t="s">
        <v>9593</v>
      </c>
      <c r="C3433" s="449" t="s">
        <v>6351</v>
      </c>
      <c r="D3433" s="450" t="s">
        <v>13213</v>
      </c>
    </row>
    <row r="3434" spans="1:4" ht="30">
      <c r="A3434" s="447">
        <v>14221</v>
      </c>
      <c r="B3434" s="448" t="s">
        <v>9598</v>
      </c>
      <c r="C3434" s="449" t="s">
        <v>6187</v>
      </c>
      <c r="D3434" s="450" t="s">
        <v>14003</v>
      </c>
    </row>
    <row r="3435" spans="1:4" ht="30">
      <c r="A3435" s="447">
        <v>36517</v>
      </c>
      <c r="B3435" s="448" t="s">
        <v>9594</v>
      </c>
      <c r="C3435" s="449" t="s">
        <v>6187</v>
      </c>
      <c r="D3435" s="450" t="s">
        <v>13999</v>
      </c>
    </row>
    <row r="3436" spans="1:4" ht="30">
      <c r="A3436" s="447">
        <v>4262</v>
      </c>
      <c r="B3436" s="448" t="s">
        <v>9595</v>
      </c>
      <c r="C3436" s="449" t="s">
        <v>6187</v>
      </c>
      <c r="D3436" s="450" t="s">
        <v>14000</v>
      </c>
    </row>
    <row r="3437" spans="1:4" ht="30">
      <c r="A3437" s="447">
        <v>4263</v>
      </c>
      <c r="B3437" s="448" t="s">
        <v>9596</v>
      </c>
      <c r="C3437" s="449" t="s">
        <v>6187</v>
      </c>
      <c r="D3437" s="450" t="s">
        <v>14001</v>
      </c>
    </row>
    <row r="3438" spans="1:4" ht="30">
      <c r="A3438" s="447">
        <v>36518</v>
      </c>
      <c r="B3438" s="448" t="s">
        <v>9597</v>
      </c>
      <c r="C3438" s="449" t="s">
        <v>6187</v>
      </c>
      <c r="D3438" s="450" t="s">
        <v>14002</v>
      </c>
    </row>
    <row r="3439" spans="1:4">
      <c r="A3439" s="447">
        <v>38402</v>
      </c>
      <c r="B3439" s="448" t="s">
        <v>9599</v>
      </c>
      <c r="C3439" s="449" t="s">
        <v>6187</v>
      </c>
      <c r="D3439" s="450" t="s">
        <v>12491</v>
      </c>
    </row>
    <row r="3440" spans="1:4">
      <c r="A3440" s="447">
        <v>3412</v>
      </c>
      <c r="B3440" s="448" t="s">
        <v>9600</v>
      </c>
      <c r="C3440" s="449" t="s">
        <v>6185</v>
      </c>
      <c r="D3440" s="450" t="s">
        <v>12221</v>
      </c>
    </row>
    <row r="3441" spans="1:4">
      <c r="A3441" s="447">
        <v>3413</v>
      </c>
      <c r="B3441" s="448" t="s">
        <v>9601</v>
      </c>
      <c r="C3441" s="449" t="s">
        <v>6185</v>
      </c>
      <c r="D3441" s="450" t="s">
        <v>14004</v>
      </c>
    </row>
    <row r="3442" spans="1:4">
      <c r="A3442" s="447">
        <v>39744</v>
      </c>
      <c r="B3442" s="448" t="s">
        <v>9602</v>
      </c>
      <c r="C3442" s="449" t="s">
        <v>6185</v>
      </c>
      <c r="D3442" s="450" t="s">
        <v>14005</v>
      </c>
    </row>
    <row r="3443" spans="1:4">
      <c r="A3443" s="447">
        <v>39745</v>
      </c>
      <c r="B3443" s="448" t="s">
        <v>9603</v>
      </c>
      <c r="C3443" s="449" t="s">
        <v>6185</v>
      </c>
      <c r="D3443" s="450" t="s">
        <v>14006</v>
      </c>
    </row>
    <row r="3444" spans="1:4" ht="30">
      <c r="A3444" s="447">
        <v>39637</v>
      </c>
      <c r="B3444" s="448" t="s">
        <v>9604</v>
      </c>
      <c r="C3444" s="449" t="s">
        <v>6185</v>
      </c>
      <c r="D3444" s="450" t="s">
        <v>14007</v>
      </c>
    </row>
    <row r="3445" spans="1:4" ht="30">
      <c r="A3445" s="447">
        <v>39638</v>
      </c>
      <c r="B3445" s="448" t="s">
        <v>9605</v>
      </c>
      <c r="C3445" s="449" t="s">
        <v>6185</v>
      </c>
      <c r="D3445" s="450" t="s">
        <v>14008</v>
      </c>
    </row>
    <row r="3446" spans="1:4" ht="30">
      <c r="A3446" s="447">
        <v>39639</v>
      </c>
      <c r="B3446" s="448" t="s">
        <v>9606</v>
      </c>
      <c r="C3446" s="449" t="s">
        <v>6185</v>
      </c>
      <c r="D3446" s="450" t="s">
        <v>14009</v>
      </c>
    </row>
    <row r="3447" spans="1:4" ht="45">
      <c r="A3447" s="447">
        <v>39517</v>
      </c>
      <c r="B3447" s="448" t="s">
        <v>9607</v>
      </c>
      <c r="C3447" s="449" t="s">
        <v>6185</v>
      </c>
      <c r="D3447" s="450" t="s">
        <v>14010</v>
      </c>
    </row>
    <row r="3448" spans="1:4" ht="45">
      <c r="A3448" s="447">
        <v>39518</v>
      </c>
      <c r="B3448" s="448" t="s">
        <v>9608</v>
      </c>
      <c r="C3448" s="449" t="s">
        <v>6185</v>
      </c>
      <c r="D3448" s="450" t="s">
        <v>14011</v>
      </c>
    </row>
    <row r="3449" spans="1:4">
      <c r="A3449" s="447">
        <v>38366</v>
      </c>
      <c r="B3449" s="448" t="s">
        <v>9609</v>
      </c>
      <c r="C3449" s="449" t="s">
        <v>6185</v>
      </c>
      <c r="D3449" s="450" t="s">
        <v>11476</v>
      </c>
    </row>
    <row r="3450" spans="1:4">
      <c r="A3450" s="447">
        <v>11703</v>
      </c>
      <c r="B3450" s="448" t="s">
        <v>9610</v>
      </c>
      <c r="C3450" s="449" t="s">
        <v>6187</v>
      </c>
      <c r="D3450" s="450" t="s">
        <v>14012</v>
      </c>
    </row>
    <row r="3451" spans="1:4">
      <c r="A3451" s="447">
        <v>37400</v>
      </c>
      <c r="B3451" s="448" t="s">
        <v>9611</v>
      </c>
      <c r="C3451" s="449" t="s">
        <v>6187</v>
      </c>
      <c r="D3451" s="450" t="s">
        <v>14013</v>
      </c>
    </row>
    <row r="3452" spans="1:4" ht="30">
      <c r="A3452" s="447">
        <v>25400</v>
      </c>
      <c r="B3452" s="448" t="s">
        <v>9612</v>
      </c>
      <c r="C3452" s="449" t="s">
        <v>6187</v>
      </c>
      <c r="D3452" s="450" t="s">
        <v>14014</v>
      </c>
    </row>
    <row r="3453" spans="1:4" ht="30">
      <c r="A3453" s="447">
        <v>39438</v>
      </c>
      <c r="B3453" s="448" t="s">
        <v>9617</v>
      </c>
      <c r="C3453" s="449" t="s">
        <v>6187</v>
      </c>
      <c r="D3453" s="450" t="s">
        <v>11824</v>
      </c>
    </row>
    <row r="3454" spans="1:4">
      <c r="A3454" s="447">
        <v>11963</v>
      </c>
      <c r="B3454" s="448" t="s">
        <v>9618</v>
      </c>
      <c r="C3454" s="449" t="s">
        <v>6187</v>
      </c>
      <c r="D3454" s="450" t="s">
        <v>12611</v>
      </c>
    </row>
    <row r="3455" spans="1:4">
      <c r="A3455" s="447">
        <v>11964</v>
      </c>
      <c r="B3455" s="448" t="s">
        <v>9619</v>
      </c>
      <c r="C3455" s="449" t="s">
        <v>6187</v>
      </c>
      <c r="D3455" s="450" t="s">
        <v>14019</v>
      </c>
    </row>
    <row r="3456" spans="1:4" ht="30">
      <c r="A3456" s="447">
        <v>4379</v>
      </c>
      <c r="B3456" s="448" t="s">
        <v>9620</v>
      </c>
      <c r="C3456" s="449" t="s">
        <v>6187</v>
      </c>
      <c r="D3456" s="450" t="s">
        <v>14020</v>
      </c>
    </row>
    <row r="3457" spans="1:4" ht="30">
      <c r="A3457" s="447">
        <v>4377</v>
      </c>
      <c r="B3457" s="448" t="s">
        <v>9621</v>
      </c>
      <c r="C3457" s="449" t="s">
        <v>6187</v>
      </c>
      <c r="D3457" s="450" t="s">
        <v>11284</v>
      </c>
    </row>
    <row r="3458" spans="1:4" ht="30">
      <c r="A3458" s="447">
        <v>4356</v>
      </c>
      <c r="B3458" s="448" t="s">
        <v>9622</v>
      </c>
      <c r="C3458" s="449" t="s">
        <v>6187</v>
      </c>
      <c r="D3458" s="450" t="s">
        <v>11824</v>
      </c>
    </row>
    <row r="3459" spans="1:4" ht="30">
      <c r="A3459" s="447">
        <v>13246</v>
      </c>
      <c r="B3459" s="448" t="s">
        <v>9623</v>
      </c>
      <c r="C3459" s="449" t="s">
        <v>6187</v>
      </c>
      <c r="D3459" s="450" t="s">
        <v>14021</v>
      </c>
    </row>
    <row r="3460" spans="1:4" ht="30">
      <c r="A3460" s="447">
        <v>4346</v>
      </c>
      <c r="B3460" s="448" t="s">
        <v>9624</v>
      </c>
      <c r="C3460" s="449" t="s">
        <v>6187</v>
      </c>
      <c r="D3460" s="450" t="s">
        <v>13675</v>
      </c>
    </row>
    <row r="3461" spans="1:4" ht="30">
      <c r="A3461" s="447">
        <v>11955</v>
      </c>
      <c r="B3461" s="448" t="s">
        <v>9625</v>
      </c>
      <c r="C3461" s="449" t="s">
        <v>6187</v>
      </c>
      <c r="D3461" s="450" t="s">
        <v>14022</v>
      </c>
    </row>
    <row r="3462" spans="1:4" ht="30">
      <c r="A3462" s="447">
        <v>11960</v>
      </c>
      <c r="B3462" s="448" t="s">
        <v>9626</v>
      </c>
      <c r="C3462" s="449" t="s">
        <v>6187</v>
      </c>
      <c r="D3462" s="450" t="s">
        <v>14023</v>
      </c>
    </row>
    <row r="3463" spans="1:4" ht="30">
      <c r="A3463" s="447">
        <v>4333</v>
      </c>
      <c r="B3463" s="448" t="s">
        <v>9627</v>
      </c>
      <c r="C3463" s="449" t="s">
        <v>6187</v>
      </c>
      <c r="D3463" s="450" t="s">
        <v>11824</v>
      </c>
    </row>
    <row r="3464" spans="1:4" ht="30">
      <c r="A3464" s="447">
        <v>4358</v>
      </c>
      <c r="B3464" s="448" t="s">
        <v>9628</v>
      </c>
      <c r="C3464" s="449" t="s">
        <v>6187</v>
      </c>
      <c r="D3464" s="450" t="s">
        <v>13226</v>
      </c>
    </row>
    <row r="3465" spans="1:4" ht="30">
      <c r="A3465" s="447">
        <v>39435</v>
      </c>
      <c r="B3465" s="448" t="s">
        <v>9629</v>
      </c>
      <c r="C3465" s="449" t="s">
        <v>6187</v>
      </c>
      <c r="D3465" s="450" t="s">
        <v>14024</v>
      </c>
    </row>
    <row r="3466" spans="1:4" ht="30">
      <c r="A3466" s="447">
        <v>39436</v>
      </c>
      <c r="B3466" s="448" t="s">
        <v>9630</v>
      </c>
      <c r="C3466" s="449" t="s">
        <v>6187</v>
      </c>
      <c r="D3466" s="450" t="s">
        <v>11284</v>
      </c>
    </row>
    <row r="3467" spans="1:4" ht="30">
      <c r="A3467" s="447">
        <v>39437</v>
      </c>
      <c r="B3467" s="448" t="s">
        <v>9631</v>
      </c>
      <c r="C3467" s="449" t="s">
        <v>6187</v>
      </c>
      <c r="D3467" s="450" t="s">
        <v>14025</v>
      </c>
    </row>
    <row r="3468" spans="1:4" ht="30">
      <c r="A3468" s="447">
        <v>39439</v>
      </c>
      <c r="B3468" s="448" t="s">
        <v>9632</v>
      </c>
      <c r="C3468" s="449" t="s">
        <v>6187</v>
      </c>
      <c r="D3468" s="450" t="s">
        <v>14023</v>
      </c>
    </row>
    <row r="3469" spans="1:4" ht="30">
      <c r="A3469" s="447">
        <v>39440</v>
      </c>
      <c r="B3469" s="448" t="s">
        <v>9633</v>
      </c>
      <c r="C3469" s="449" t="s">
        <v>6187</v>
      </c>
      <c r="D3469" s="450" t="s">
        <v>14026</v>
      </c>
    </row>
    <row r="3470" spans="1:4" ht="30">
      <c r="A3470" s="447">
        <v>39441</v>
      </c>
      <c r="B3470" s="448" t="s">
        <v>9634</v>
      </c>
      <c r="C3470" s="449" t="s">
        <v>6187</v>
      </c>
      <c r="D3470" s="450" t="s">
        <v>11825</v>
      </c>
    </row>
    <row r="3471" spans="1:4" ht="30">
      <c r="A3471" s="447">
        <v>39442</v>
      </c>
      <c r="B3471" s="448" t="s">
        <v>9635</v>
      </c>
      <c r="C3471" s="449" t="s">
        <v>6187</v>
      </c>
      <c r="D3471" s="450" t="s">
        <v>11284</v>
      </c>
    </row>
    <row r="3472" spans="1:4" ht="30">
      <c r="A3472" s="447">
        <v>39443</v>
      </c>
      <c r="B3472" s="448" t="s">
        <v>9636</v>
      </c>
      <c r="C3472" s="449" t="s">
        <v>6187</v>
      </c>
      <c r="D3472" s="450" t="s">
        <v>11285</v>
      </c>
    </row>
    <row r="3473" spans="1:4" ht="30">
      <c r="A3473" s="447">
        <v>4329</v>
      </c>
      <c r="B3473" s="448" t="s">
        <v>9637</v>
      </c>
      <c r="C3473" s="449" t="s">
        <v>6187</v>
      </c>
      <c r="D3473" s="450" t="s">
        <v>13400</v>
      </c>
    </row>
    <row r="3474" spans="1:4" ht="30">
      <c r="A3474" s="447">
        <v>436</v>
      </c>
      <c r="B3474" s="448" t="s">
        <v>9640</v>
      </c>
      <c r="C3474" s="449" t="s">
        <v>6187</v>
      </c>
      <c r="D3474" s="450" t="s">
        <v>14028</v>
      </c>
    </row>
    <row r="3475" spans="1:4" ht="30">
      <c r="A3475" s="447">
        <v>442</v>
      </c>
      <c r="B3475" s="448" t="s">
        <v>9641</v>
      </c>
      <c r="C3475" s="449" t="s">
        <v>6187</v>
      </c>
      <c r="D3475" s="450" t="s">
        <v>13073</v>
      </c>
    </row>
    <row r="3476" spans="1:4" ht="30">
      <c r="A3476" s="447">
        <v>4383</v>
      </c>
      <c r="B3476" s="448" t="s">
        <v>9638</v>
      </c>
      <c r="C3476" s="449" t="s">
        <v>6187</v>
      </c>
      <c r="D3476" s="450" t="s">
        <v>13309</v>
      </c>
    </row>
    <row r="3477" spans="1:4" ht="30">
      <c r="A3477" s="447">
        <v>4344</v>
      </c>
      <c r="B3477" s="448" t="s">
        <v>9639</v>
      </c>
      <c r="C3477" s="449" t="s">
        <v>6187</v>
      </c>
      <c r="D3477" s="450" t="s">
        <v>14027</v>
      </c>
    </row>
    <row r="3478" spans="1:4" ht="30">
      <c r="A3478" s="447">
        <v>4335</v>
      </c>
      <c r="B3478" s="448" t="s">
        <v>9643</v>
      </c>
      <c r="C3478" s="449" t="s">
        <v>6187</v>
      </c>
      <c r="D3478" s="450" t="s">
        <v>14029</v>
      </c>
    </row>
    <row r="3479" spans="1:4" ht="30">
      <c r="A3479" s="447">
        <v>4334</v>
      </c>
      <c r="B3479" s="448" t="s">
        <v>9644</v>
      </c>
      <c r="C3479" s="449" t="s">
        <v>6187</v>
      </c>
      <c r="D3479" s="450" t="s">
        <v>14030</v>
      </c>
    </row>
    <row r="3480" spans="1:4">
      <c r="A3480" s="447">
        <v>4343</v>
      </c>
      <c r="B3480" s="448" t="s">
        <v>15459</v>
      </c>
      <c r="C3480" s="449" t="s">
        <v>6187</v>
      </c>
      <c r="D3480" s="450" t="s">
        <v>11743</v>
      </c>
    </row>
    <row r="3481" spans="1:4">
      <c r="A3481" s="447">
        <v>11953</v>
      </c>
      <c r="B3481" s="448" t="s">
        <v>9642</v>
      </c>
      <c r="C3481" s="449" t="s">
        <v>6187</v>
      </c>
      <c r="D3481" s="450" t="s">
        <v>11739</v>
      </c>
    </row>
    <row r="3482" spans="1:4" ht="30">
      <c r="A3482" s="447">
        <v>430</v>
      </c>
      <c r="B3482" s="448" t="s">
        <v>9645</v>
      </c>
      <c r="C3482" s="449" t="s">
        <v>6187</v>
      </c>
      <c r="D3482" s="450" t="s">
        <v>14031</v>
      </c>
    </row>
    <row r="3483" spans="1:4" ht="30">
      <c r="A3483" s="447">
        <v>441</v>
      </c>
      <c r="B3483" s="448" t="s">
        <v>9646</v>
      </c>
      <c r="C3483" s="449" t="s">
        <v>6187</v>
      </c>
      <c r="D3483" s="450" t="s">
        <v>14032</v>
      </c>
    </row>
    <row r="3484" spans="1:4" ht="30">
      <c r="A3484" s="447">
        <v>431</v>
      </c>
      <c r="B3484" s="448" t="s">
        <v>9647</v>
      </c>
      <c r="C3484" s="449" t="s">
        <v>6187</v>
      </c>
      <c r="D3484" s="450" t="s">
        <v>12213</v>
      </c>
    </row>
    <row r="3485" spans="1:4" ht="30">
      <c r="A3485" s="447">
        <v>432</v>
      </c>
      <c r="B3485" s="448" t="s">
        <v>9648</v>
      </c>
      <c r="C3485" s="449" t="s">
        <v>6187</v>
      </c>
      <c r="D3485" s="450" t="s">
        <v>13705</v>
      </c>
    </row>
    <row r="3486" spans="1:4" ht="30">
      <c r="A3486" s="447">
        <v>429</v>
      </c>
      <c r="B3486" s="448" t="s">
        <v>9649</v>
      </c>
      <c r="C3486" s="449" t="s">
        <v>6187</v>
      </c>
      <c r="D3486" s="450" t="s">
        <v>11318</v>
      </c>
    </row>
    <row r="3487" spans="1:4" ht="30">
      <c r="A3487" s="447">
        <v>439</v>
      </c>
      <c r="B3487" s="448" t="s">
        <v>9650</v>
      </c>
      <c r="C3487" s="449" t="s">
        <v>6187</v>
      </c>
      <c r="D3487" s="450" t="s">
        <v>12205</v>
      </c>
    </row>
    <row r="3488" spans="1:4" ht="30">
      <c r="A3488" s="447">
        <v>433</v>
      </c>
      <c r="B3488" s="448" t="s">
        <v>9651</v>
      </c>
      <c r="C3488" s="449" t="s">
        <v>6187</v>
      </c>
      <c r="D3488" s="450" t="s">
        <v>14033</v>
      </c>
    </row>
    <row r="3489" spans="1:4" ht="30">
      <c r="A3489" s="447">
        <v>437</v>
      </c>
      <c r="B3489" s="448" t="s">
        <v>9652</v>
      </c>
      <c r="C3489" s="449" t="s">
        <v>6187</v>
      </c>
      <c r="D3489" s="450" t="s">
        <v>14034</v>
      </c>
    </row>
    <row r="3490" spans="1:4" ht="30">
      <c r="A3490" s="447">
        <v>11790</v>
      </c>
      <c r="B3490" s="448" t="s">
        <v>9653</v>
      </c>
      <c r="C3490" s="449" t="s">
        <v>6187</v>
      </c>
      <c r="D3490" s="450" t="s">
        <v>12478</v>
      </c>
    </row>
    <row r="3491" spans="1:4" ht="30">
      <c r="A3491" s="447">
        <v>428</v>
      </c>
      <c r="B3491" s="448" t="s">
        <v>9654</v>
      </c>
      <c r="C3491" s="449" t="s">
        <v>6187</v>
      </c>
      <c r="D3491" s="450" t="s">
        <v>13370</v>
      </c>
    </row>
    <row r="3492" spans="1:4" ht="30">
      <c r="A3492" s="447">
        <v>4351</v>
      </c>
      <c r="B3492" s="448" t="s">
        <v>9656</v>
      </c>
      <c r="C3492" s="449" t="s">
        <v>6187</v>
      </c>
      <c r="D3492" s="450" t="s">
        <v>13134</v>
      </c>
    </row>
    <row r="3493" spans="1:4" ht="30">
      <c r="A3493" s="447">
        <v>4384</v>
      </c>
      <c r="B3493" s="448" t="s">
        <v>9655</v>
      </c>
      <c r="C3493" s="449" t="s">
        <v>6187</v>
      </c>
      <c r="D3493" s="450" t="s">
        <v>13746</v>
      </c>
    </row>
    <row r="3494" spans="1:4">
      <c r="A3494" s="447">
        <v>11054</v>
      </c>
      <c r="B3494" s="448" t="s">
        <v>9657</v>
      </c>
      <c r="C3494" s="449" t="s">
        <v>6187</v>
      </c>
      <c r="D3494" s="450" t="s">
        <v>14035</v>
      </c>
    </row>
    <row r="3495" spans="1:4">
      <c r="A3495" s="447">
        <v>11055</v>
      </c>
      <c r="B3495" s="448" t="s">
        <v>9658</v>
      </c>
      <c r="C3495" s="449" t="s">
        <v>6187</v>
      </c>
      <c r="D3495" s="450" t="s">
        <v>14020</v>
      </c>
    </row>
    <row r="3496" spans="1:4">
      <c r="A3496" s="447">
        <v>11056</v>
      </c>
      <c r="B3496" s="448" t="s">
        <v>9659</v>
      </c>
      <c r="C3496" s="449" t="s">
        <v>6187</v>
      </c>
      <c r="D3496" s="450" t="s">
        <v>14036</v>
      </c>
    </row>
    <row r="3497" spans="1:4">
      <c r="A3497" s="447">
        <v>11057</v>
      </c>
      <c r="B3497" s="448" t="s">
        <v>9660</v>
      </c>
      <c r="C3497" s="449" t="s">
        <v>6187</v>
      </c>
      <c r="D3497" s="450" t="s">
        <v>13132</v>
      </c>
    </row>
    <row r="3498" spans="1:4">
      <c r="A3498" s="447">
        <v>11059</v>
      </c>
      <c r="B3498" s="448" t="s">
        <v>9661</v>
      </c>
      <c r="C3498" s="449" t="s">
        <v>6187</v>
      </c>
      <c r="D3498" s="450" t="s">
        <v>14025</v>
      </c>
    </row>
    <row r="3499" spans="1:4">
      <c r="A3499" s="447">
        <v>11058</v>
      </c>
      <c r="B3499" s="448" t="s">
        <v>9662</v>
      </c>
      <c r="C3499" s="449" t="s">
        <v>6187</v>
      </c>
      <c r="D3499" s="450" t="s">
        <v>14037</v>
      </c>
    </row>
    <row r="3500" spans="1:4" ht="30">
      <c r="A3500" s="447">
        <v>4320</v>
      </c>
      <c r="B3500" s="448" t="s">
        <v>9672</v>
      </c>
      <c r="C3500" s="449" t="s">
        <v>6187</v>
      </c>
      <c r="D3500" s="450" t="s">
        <v>14019</v>
      </c>
    </row>
    <row r="3501" spans="1:4" ht="30">
      <c r="A3501" s="447">
        <v>4318</v>
      </c>
      <c r="B3501" s="448" t="s">
        <v>9673</v>
      </c>
      <c r="C3501" s="449" t="s">
        <v>6187</v>
      </c>
      <c r="D3501" s="450" t="s">
        <v>11286</v>
      </c>
    </row>
    <row r="3502" spans="1:4">
      <c r="A3502" s="447">
        <v>4380</v>
      </c>
      <c r="B3502" s="448" t="s">
        <v>9663</v>
      </c>
      <c r="C3502" s="449" t="s">
        <v>6187</v>
      </c>
      <c r="D3502" s="450" t="s">
        <v>11903</v>
      </c>
    </row>
    <row r="3503" spans="1:4" ht="30">
      <c r="A3503" s="447">
        <v>4299</v>
      </c>
      <c r="B3503" s="448" t="s">
        <v>9664</v>
      </c>
      <c r="C3503" s="449" t="s">
        <v>6187</v>
      </c>
      <c r="D3503" s="450" t="s">
        <v>11905</v>
      </c>
    </row>
    <row r="3504" spans="1:4" ht="30">
      <c r="A3504" s="447">
        <v>4304</v>
      </c>
      <c r="B3504" s="448" t="s">
        <v>9665</v>
      </c>
      <c r="C3504" s="449" t="s">
        <v>6187</v>
      </c>
      <c r="D3504" s="450" t="s">
        <v>14038</v>
      </c>
    </row>
    <row r="3505" spans="1:4" ht="30">
      <c r="A3505" s="447">
        <v>4305</v>
      </c>
      <c r="B3505" s="448" t="s">
        <v>9666</v>
      </c>
      <c r="C3505" s="449" t="s">
        <v>6187</v>
      </c>
      <c r="D3505" s="450" t="s">
        <v>12078</v>
      </c>
    </row>
    <row r="3506" spans="1:4" ht="30">
      <c r="A3506" s="447">
        <v>4306</v>
      </c>
      <c r="B3506" s="448" t="s">
        <v>9667</v>
      </c>
      <c r="C3506" s="449" t="s">
        <v>6187</v>
      </c>
      <c r="D3506" s="450" t="s">
        <v>11757</v>
      </c>
    </row>
    <row r="3507" spans="1:4" ht="30">
      <c r="A3507" s="447">
        <v>4308</v>
      </c>
      <c r="B3507" s="448" t="s">
        <v>9668</v>
      </c>
      <c r="C3507" s="449" t="s">
        <v>6187</v>
      </c>
      <c r="D3507" s="450" t="s">
        <v>12950</v>
      </c>
    </row>
    <row r="3508" spans="1:4" ht="30">
      <c r="A3508" s="447">
        <v>4302</v>
      </c>
      <c r="B3508" s="448" t="s">
        <v>9669</v>
      </c>
      <c r="C3508" s="449" t="s">
        <v>6187</v>
      </c>
      <c r="D3508" s="450" t="s">
        <v>13036</v>
      </c>
    </row>
    <row r="3509" spans="1:4" ht="30">
      <c r="A3509" s="447">
        <v>4300</v>
      </c>
      <c r="B3509" s="448" t="s">
        <v>9670</v>
      </c>
      <c r="C3509" s="449" t="s">
        <v>6187</v>
      </c>
      <c r="D3509" s="450" t="s">
        <v>11731</v>
      </c>
    </row>
    <row r="3510" spans="1:4" ht="30">
      <c r="A3510" s="447">
        <v>4301</v>
      </c>
      <c r="B3510" s="448" t="s">
        <v>9671</v>
      </c>
      <c r="C3510" s="449" t="s">
        <v>6187</v>
      </c>
      <c r="D3510" s="450" t="s">
        <v>14039</v>
      </c>
    </row>
    <row r="3511" spans="1:4">
      <c r="A3511" s="447">
        <v>40547</v>
      </c>
      <c r="B3511" s="448" t="s">
        <v>9674</v>
      </c>
      <c r="C3511" s="449" t="s">
        <v>8386</v>
      </c>
      <c r="D3511" s="450" t="s">
        <v>13103</v>
      </c>
    </row>
    <row r="3512" spans="1:4">
      <c r="A3512" s="447">
        <v>11962</v>
      </c>
      <c r="B3512" s="448" t="s">
        <v>9675</v>
      </c>
      <c r="C3512" s="449" t="s">
        <v>6187</v>
      </c>
      <c r="D3512" s="450" t="s">
        <v>14025</v>
      </c>
    </row>
    <row r="3513" spans="1:4">
      <c r="A3513" s="447">
        <v>4332</v>
      </c>
      <c r="B3513" s="448" t="s">
        <v>9676</v>
      </c>
      <c r="C3513" s="449" t="s">
        <v>6187</v>
      </c>
      <c r="D3513" s="450" t="s">
        <v>13858</v>
      </c>
    </row>
    <row r="3514" spans="1:4" ht="30">
      <c r="A3514" s="447">
        <v>4331</v>
      </c>
      <c r="B3514" s="448" t="s">
        <v>9677</v>
      </c>
      <c r="C3514" s="449" t="s">
        <v>6187</v>
      </c>
      <c r="D3514" s="450" t="s">
        <v>14040</v>
      </c>
    </row>
    <row r="3515" spans="1:4" ht="30">
      <c r="A3515" s="447">
        <v>4336</v>
      </c>
      <c r="B3515" s="448" t="s">
        <v>9678</v>
      </c>
      <c r="C3515" s="449" t="s">
        <v>6187</v>
      </c>
      <c r="D3515" s="450" t="s">
        <v>11892</v>
      </c>
    </row>
    <row r="3516" spans="1:4" ht="30">
      <c r="A3516" s="447">
        <v>13294</v>
      </c>
      <c r="B3516" s="448" t="s">
        <v>9679</v>
      </c>
      <c r="C3516" s="449" t="s">
        <v>6187</v>
      </c>
      <c r="D3516" s="450" t="s">
        <v>12078</v>
      </c>
    </row>
    <row r="3517" spans="1:4" ht="30">
      <c r="A3517" s="447">
        <v>11948</v>
      </c>
      <c r="B3517" s="448" t="s">
        <v>9680</v>
      </c>
      <c r="C3517" s="449" t="s">
        <v>6187</v>
      </c>
      <c r="D3517" s="450" t="s">
        <v>14041</v>
      </c>
    </row>
    <row r="3518" spans="1:4" ht="30">
      <c r="A3518" s="447">
        <v>4382</v>
      </c>
      <c r="B3518" s="448" t="s">
        <v>9681</v>
      </c>
      <c r="C3518" s="449" t="s">
        <v>6187</v>
      </c>
      <c r="D3518" s="450" t="s">
        <v>11357</v>
      </c>
    </row>
    <row r="3519" spans="1:4" ht="30">
      <c r="A3519" s="447">
        <v>4354</v>
      </c>
      <c r="B3519" s="448" t="s">
        <v>9682</v>
      </c>
      <c r="C3519" s="449" t="s">
        <v>6187</v>
      </c>
      <c r="D3519" s="450" t="s">
        <v>14042</v>
      </c>
    </row>
    <row r="3520" spans="1:4" ht="30">
      <c r="A3520" s="447">
        <v>40839</v>
      </c>
      <c r="B3520" s="448" t="s">
        <v>9683</v>
      </c>
      <c r="C3520" s="449" t="s">
        <v>8386</v>
      </c>
      <c r="D3520" s="450" t="s">
        <v>14043</v>
      </c>
    </row>
    <row r="3521" spans="1:4">
      <c r="A3521" s="447">
        <v>40552</v>
      </c>
      <c r="B3521" s="448" t="s">
        <v>9684</v>
      </c>
      <c r="C3521" s="449" t="s">
        <v>8386</v>
      </c>
      <c r="D3521" s="450" t="s">
        <v>14044</v>
      </c>
    </row>
    <row r="3522" spans="1:4" ht="30">
      <c r="A3522" s="447">
        <v>40549</v>
      </c>
      <c r="B3522" s="448" t="s">
        <v>9685</v>
      </c>
      <c r="C3522" s="449" t="s">
        <v>8386</v>
      </c>
      <c r="D3522" s="450" t="s">
        <v>14045</v>
      </c>
    </row>
    <row r="3523" spans="1:4" ht="30">
      <c r="A3523" s="447">
        <v>4385</v>
      </c>
      <c r="B3523" s="448" t="s">
        <v>9686</v>
      </c>
      <c r="C3523" s="449" t="s">
        <v>6671</v>
      </c>
      <c r="D3523" s="450" t="s">
        <v>14046</v>
      </c>
    </row>
    <row r="3524" spans="1:4" ht="30">
      <c r="A3524" s="447">
        <v>4386</v>
      </c>
      <c r="B3524" s="448" t="s">
        <v>9686</v>
      </c>
      <c r="C3524" s="449" t="s">
        <v>6185</v>
      </c>
      <c r="D3524" s="450" t="s">
        <v>11774</v>
      </c>
    </row>
    <row r="3525" spans="1:4">
      <c r="A3525" s="447">
        <v>4272</v>
      </c>
      <c r="B3525" s="448" t="s">
        <v>9613</v>
      </c>
      <c r="C3525" s="449" t="s">
        <v>6187</v>
      </c>
      <c r="D3525" s="450" t="s">
        <v>14015</v>
      </c>
    </row>
    <row r="3526" spans="1:4" ht="30">
      <c r="A3526" s="447">
        <v>4276</v>
      </c>
      <c r="B3526" s="448" t="s">
        <v>9614</v>
      </c>
      <c r="C3526" s="449" t="s">
        <v>6187</v>
      </c>
      <c r="D3526" s="450" t="s">
        <v>14016</v>
      </c>
    </row>
    <row r="3527" spans="1:4" ht="30">
      <c r="A3527" s="447">
        <v>4273</v>
      </c>
      <c r="B3527" s="448" t="s">
        <v>9615</v>
      </c>
      <c r="C3527" s="449" t="s">
        <v>6187</v>
      </c>
      <c r="D3527" s="450" t="s">
        <v>14017</v>
      </c>
    </row>
    <row r="3528" spans="1:4" ht="30">
      <c r="A3528" s="447">
        <v>4274</v>
      </c>
      <c r="B3528" s="448" t="s">
        <v>9616</v>
      </c>
      <c r="C3528" s="449" t="s">
        <v>6187</v>
      </c>
      <c r="D3528" s="450" t="s">
        <v>14018</v>
      </c>
    </row>
    <row r="3529" spans="1:4">
      <c r="A3529" s="447">
        <v>38397</v>
      </c>
      <c r="B3529" s="448" t="s">
        <v>9687</v>
      </c>
      <c r="C3529" s="449" t="s">
        <v>6233</v>
      </c>
      <c r="D3529" s="450" t="s">
        <v>13038</v>
      </c>
    </row>
    <row r="3530" spans="1:4" ht="30">
      <c r="A3530" s="447">
        <v>20078</v>
      </c>
      <c r="B3530" s="448" t="s">
        <v>9688</v>
      </c>
      <c r="C3530" s="449" t="s">
        <v>6187</v>
      </c>
      <c r="D3530" s="450" t="s">
        <v>12083</v>
      </c>
    </row>
    <row r="3531" spans="1:4" ht="30">
      <c r="A3531" s="447">
        <v>20079</v>
      </c>
      <c r="B3531" s="448" t="s">
        <v>9689</v>
      </c>
      <c r="C3531" s="449" t="s">
        <v>6187</v>
      </c>
      <c r="D3531" s="450" t="s">
        <v>13146</v>
      </c>
    </row>
    <row r="3532" spans="1:4">
      <c r="A3532" s="447">
        <v>39897</v>
      </c>
      <c r="B3532" s="448" t="s">
        <v>9690</v>
      </c>
      <c r="C3532" s="449" t="s">
        <v>6187</v>
      </c>
      <c r="D3532" s="450" t="s">
        <v>14047</v>
      </c>
    </row>
    <row r="3533" spans="1:4">
      <c r="A3533" s="447">
        <v>118</v>
      </c>
      <c r="B3533" s="448" t="s">
        <v>15458</v>
      </c>
      <c r="C3533" s="449" t="s">
        <v>6187</v>
      </c>
      <c r="D3533" s="450" t="s">
        <v>14048</v>
      </c>
    </row>
    <row r="3534" spans="1:4" ht="30">
      <c r="A3534" s="447">
        <v>4396</v>
      </c>
      <c r="B3534" s="448" t="s">
        <v>9691</v>
      </c>
      <c r="C3534" s="449" t="s">
        <v>6185</v>
      </c>
      <c r="D3534" s="450" t="s">
        <v>14049</v>
      </c>
    </row>
    <row r="3535" spans="1:4">
      <c r="A3535" s="447">
        <v>36881</v>
      </c>
      <c r="B3535" s="448" t="s">
        <v>15457</v>
      </c>
      <c r="C3535" s="449" t="s">
        <v>6185</v>
      </c>
      <c r="D3535" s="450" t="s">
        <v>14050</v>
      </c>
    </row>
    <row r="3536" spans="1:4">
      <c r="A3536" s="447">
        <v>36882</v>
      </c>
      <c r="B3536" s="448" t="s">
        <v>9692</v>
      </c>
      <c r="C3536" s="449" t="s">
        <v>6185</v>
      </c>
      <c r="D3536" s="450" t="s">
        <v>14051</v>
      </c>
    </row>
    <row r="3537" spans="1:4">
      <c r="A3537" s="447">
        <v>4397</v>
      </c>
      <c r="B3537" s="448" t="s">
        <v>9693</v>
      </c>
      <c r="C3537" s="449" t="s">
        <v>6185</v>
      </c>
      <c r="D3537" s="450" t="s">
        <v>14052</v>
      </c>
    </row>
    <row r="3538" spans="1:4" ht="30">
      <c r="A3538" s="447">
        <v>34754</v>
      </c>
      <c r="B3538" s="448" t="s">
        <v>9694</v>
      </c>
      <c r="C3538" s="449" t="s">
        <v>6185</v>
      </c>
      <c r="D3538" s="450" t="s">
        <v>14053</v>
      </c>
    </row>
    <row r="3539" spans="1:4" ht="30">
      <c r="A3539" s="447">
        <v>25962</v>
      </c>
      <c r="B3539" s="448" t="s">
        <v>9695</v>
      </c>
      <c r="C3539" s="449" t="s">
        <v>6185</v>
      </c>
      <c r="D3539" s="450" t="s">
        <v>14054</v>
      </c>
    </row>
    <row r="3540" spans="1:4" ht="30">
      <c r="A3540" s="447">
        <v>34752</v>
      </c>
      <c r="B3540" s="448" t="s">
        <v>9696</v>
      </c>
      <c r="C3540" s="449" t="s">
        <v>6185</v>
      </c>
      <c r="D3540" s="450" t="s">
        <v>14055</v>
      </c>
    </row>
    <row r="3541" spans="1:4">
      <c r="A3541" s="447">
        <v>4751</v>
      </c>
      <c r="B3541" s="448" t="s">
        <v>9697</v>
      </c>
      <c r="C3541" s="449" t="s">
        <v>6186</v>
      </c>
      <c r="D3541" s="450" t="s">
        <v>11460</v>
      </c>
    </row>
    <row r="3542" spans="1:4">
      <c r="A3542" s="447">
        <v>41066</v>
      </c>
      <c r="B3542" s="448" t="s">
        <v>9698</v>
      </c>
      <c r="C3542" s="449" t="s">
        <v>6355</v>
      </c>
      <c r="D3542" s="450" t="s">
        <v>11461</v>
      </c>
    </row>
    <row r="3543" spans="1:4">
      <c r="A3543" s="447">
        <v>39604</v>
      </c>
      <c r="B3543" s="448" t="s">
        <v>9699</v>
      </c>
      <c r="C3543" s="449" t="s">
        <v>6187</v>
      </c>
      <c r="D3543" s="450" t="s">
        <v>12364</v>
      </c>
    </row>
    <row r="3544" spans="1:4">
      <c r="A3544" s="447">
        <v>39605</v>
      </c>
      <c r="B3544" s="448" t="s">
        <v>9700</v>
      </c>
      <c r="C3544" s="449" t="s">
        <v>6187</v>
      </c>
      <c r="D3544" s="450" t="s">
        <v>14056</v>
      </c>
    </row>
    <row r="3545" spans="1:4">
      <c r="A3545" s="447">
        <v>39606</v>
      </c>
      <c r="B3545" s="448" t="s">
        <v>9701</v>
      </c>
      <c r="C3545" s="449" t="s">
        <v>6187</v>
      </c>
      <c r="D3545" s="450" t="s">
        <v>14057</v>
      </c>
    </row>
    <row r="3546" spans="1:4">
      <c r="A3546" s="447">
        <v>39607</v>
      </c>
      <c r="B3546" s="448" t="s">
        <v>9702</v>
      </c>
      <c r="C3546" s="449" t="s">
        <v>6187</v>
      </c>
      <c r="D3546" s="450" t="s">
        <v>11838</v>
      </c>
    </row>
    <row r="3547" spans="1:4">
      <c r="A3547" s="447">
        <v>39594</v>
      </c>
      <c r="B3547" s="448" t="s">
        <v>9703</v>
      </c>
      <c r="C3547" s="449" t="s">
        <v>6187</v>
      </c>
      <c r="D3547" s="450" t="s">
        <v>14058</v>
      </c>
    </row>
    <row r="3548" spans="1:4">
      <c r="A3548" s="447">
        <v>39596</v>
      </c>
      <c r="B3548" s="448" t="s">
        <v>9704</v>
      </c>
      <c r="C3548" s="449" t="s">
        <v>6187</v>
      </c>
      <c r="D3548" s="450" t="s">
        <v>14059</v>
      </c>
    </row>
    <row r="3549" spans="1:4">
      <c r="A3549" s="447">
        <v>39595</v>
      </c>
      <c r="B3549" s="448" t="s">
        <v>9705</v>
      </c>
      <c r="C3549" s="449" t="s">
        <v>6187</v>
      </c>
      <c r="D3549" s="450" t="s">
        <v>14060</v>
      </c>
    </row>
    <row r="3550" spans="1:4">
      <c r="A3550" s="447">
        <v>39597</v>
      </c>
      <c r="B3550" s="448" t="s">
        <v>9706</v>
      </c>
      <c r="C3550" s="449" t="s">
        <v>6187</v>
      </c>
      <c r="D3550" s="450" t="s">
        <v>14061</v>
      </c>
    </row>
    <row r="3551" spans="1:4" ht="30">
      <c r="A3551" s="447">
        <v>20209</v>
      </c>
      <c r="B3551" s="448" t="s">
        <v>9707</v>
      </c>
      <c r="C3551" s="449" t="s">
        <v>6188</v>
      </c>
      <c r="D3551" s="450" t="s">
        <v>14062</v>
      </c>
    </row>
    <row r="3552" spans="1:4" ht="30">
      <c r="A3552" s="447">
        <v>4433</v>
      </c>
      <c r="B3552" s="448" t="s">
        <v>9708</v>
      </c>
      <c r="C3552" s="449" t="s">
        <v>6188</v>
      </c>
      <c r="D3552" s="450" t="s">
        <v>12373</v>
      </c>
    </row>
    <row r="3553" spans="1:4">
      <c r="A3553" s="447">
        <v>10731</v>
      </c>
      <c r="B3553" s="448" t="s">
        <v>9709</v>
      </c>
      <c r="C3553" s="449" t="s">
        <v>6185</v>
      </c>
      <c r="D3553" s="450" t="s">
        <v>14063</v>
      </c>
    </row>
    <row r="3554" spans="1:4">
      <c r="A3554" s="447">
        <v>4704</v>
      </c>
      <c r="B3554" s="448" t="s">
        <v>9710</v>
      </c>
      <c r="C3554" s="449" t="s">
        <v>6185</v>
      </c>
      <c r="D3554" s="450" t="s">
        <v>14064</v>
      </c>
    </row>
    <row r="3555" spans="1:4">
      <c r="A3555" s="447">
        <v>10730</v>
      </c>
      <c r="B3555" s="448" t="s">
        <v>9711</v>
      </c>
      <c r="C3555" s="449" t="s">
        <v>6185</v>
      </c>
      <c r="D3555" s="450" t="s">
        <v>14065</v>
      </c>
    </row>
    <row r="3556" spans="1:4">
      <c r="A3556" s="447">
        <v>4729</v>
      </c>
      <c r="B3556" s="448" t="s">
        <v>15456</v>
      </c>
      <c r="C3556" s="449" t="s">
        <v>6351</v>
      </c>
      <c r="D3556" s="450" t="s">
        <v>14066</v>
      </c>
    </row>
    <row r="3557" spans="1:4">
      <c r="A3557" s="447">
        <v>4720</v>
      </c>
      <c r="B3557" s="448" t="s">
        <v>9712</v>
      </c>
      <c r="C3557" s="449" t="s">
        <v>6351</v>
      </c>
      <c r="D3557" s="450" t="s">
        <v>14067</v>
      </c>
    </row>
    <row r="3558" spans="1:4">
      <c r="A3558" s="447">
        <v>4721</v>
      </c>
      <c r="B3558" s="448" t="s">
        <v>9713</v>
      </c>
      <c r="C3558" s="449" t="s">
        <v>6351</v>
      </c>
      <c r="D3558" s="450" t="s">
        <v>13117</v>
      </c>
    </row>
    <row r="3559" spans="1:4">
      <c r="A3559" s="447">
        <v>4718</v>
      </c>
      <c r="B3559" s="448" t="s">
        <v>9714</v>
      </c>
      <c r="C3559" s="449" t="s">
        <v>6351</v>
      </c>
      <c r="D3559" s="450" t="s">
        <v>13117</v>
      </c>
    </row>
    <row r="3560" spans="1:4">
      <c r="A3560" s="447">
        <v>4722</v>
      </c>
      <c r="B3560" s="448" t="s">
        <v>9715</v>
      </c>
      <c r="C3560" s="449" t="s">
        <v>6351</v>
      </c>
      <c r="D3560" s="450" t="s">
        <v>13117</v>
      </c>
    </row>
    <row r="3561" spans="1:4">
      <c r="A3561" s="447">
        <v>4723</v>
      </c>
      <c r="B3561" s="448" t="s">
        <v>9716</v>
      </c>
      <c r="C3561" s="449" t="s">
        <v>6351</v>
      </c>
      <c r="D3561" s="450" t="s">
        <v>14068</v>
      </c>
    </row>
    <row r="3562" spans="1:4">
      <c r="A3562" s="447">
        <v>4727</v>
      </c>
      <c r="B3562" s="448" t="s">
        <v>9717</v>
      </c>
      <c r="C3562" s="449" t="s">
        <v>6351</v>
      </c>
      <c r="D3562" s="450" t="s">
        <v>14069</v>
      </c>
    </row>
    <row r="3563" spans="1:4" ht="30">
      <c r="A3563" s="447">
        <v>4748</v>
      </c>
      <c r="B3563" s="448" t="s">
        <v>9718</v>
      </c>
      <c r="C3563" s="449" t="s">
        <v>6351</v>
      </c>
      <c r="D3563" s="450" t="s">
        <v>12830</v>
      </c>
    </row>
    <row r="3564" spans="1:4" ht="30">
      <c r="A3564" s="447">
        <v>4730</v>
      </c>
      <c r="B3564" s="448" t="s">
        <v>9719</v>
      </c>
      <c r="C3564" s="449" t="s">
        <v>6351</v>
      </c>
      <c r="D3564" s="450" t="s">
        <v>14070</v>
      </c>
    </row>
    <row r="3565" spans="1:4" ht="30">
      <c r="A3565" s="447">
        <v>13186</v>
      </c>
      <c r="B3565" s="448" t="s">
        <v>9720</v>
      </c>
      <c r="C3565" s="449" t="s">
        <v>6351</v>
      </c>
      <c r="D3565" s="450" t="s">
        <v>14071</v>
      </c>
    </row>
    <row r="3566" spans="1:4" ht="30">
      <c r="A3566" s="447">
        <v>10737</v>
      </c>
      <c r="B3566" s="448" t="s">
        <v>9721</v>
      </c>
      <c r="C3566" s="449" t="s">
        <v>6185</v>
      </c>
      <c r="D3566" s="450" t="s">
        <v>14072</v>
      </c>
    </row>
    <row r="3567" spans="1:4" ht="30">
      <c r="A3567" s="447">
        <v>10734</v>
      </c>
      <c r="B3567" s="448" t="s">
        <v>9722</v>
      </c>
      <c r="C3567" s="449" t="s">
        <v>6185</v>
      </c>
      <c r="D3567" s="450" t="s">
        <v>14073</v>
      </c>
    </row>
    <row r="3568" spans="1:4">
      <c r="A3568" s="447">
        <v>4708</v>
      </c>
      <c r="B3568" s="448" t="s">
        <v>9723</v>
      </c>
      <c r="C3568" s="449" t="s">
        <v>6185</v>
      </c>
      <c r="D3568" s="450" t="s">
        <v>14074</v>
      </c>
    </row>
    <row r="3569" spans="1:4" ht="30">
      <c r="A3569" s="447">
        <v>4712</v>
      </c>
      <c r="B3569" s="448" t="s">
        <v>9724</v>
      </c>
      <c r="C3569" s="449" t="s">
        <v>6185</v>
      </c>
      <c r="D3569" s="450" t="s">
        <v>14075</v>
      </c>
    </row>
    <row r="3570" spans="1:4" ht="45">
      <c r="A3570" s="447">
        <v>4710</v>
      </c>
      <c r="B3570" s="448" t="s">
        <v>9725</v>
      </c>
      <c r="C3570" s="449" t="s">
        <v>6185</v>
      </c>
      <c r="D3570" s="450" t="s">
        <v>14076</v>
      </c>
    </row>
    <row r="3571" spans="1:4" ht="30">
      <c r="A3571" s="447">
        <v>4746</v>
      </c>
      <c r="B3571" s="448" t="s">
        <v>9726</v>
      </c>
      <c r="C3571" s="449" t="s">
        <v>6351</v>
      </c>
      <c r="D3571" s="450" t="s">
        <v>14077</v>
      </c>
    </row>
    <row r="3572" spans="1:4">
      <c r="A3572" s="447">
        <v>4750</v>
      </c>
      <c r="B3572" s="448" t="s">
        <v>9727</v>
      </c>
      <c r="C3572" s="449" t="s">
        <v>6186</v>
      </c>
      <c r="D3572" s="450" t="s">
        <v>11460</v>
      </c>
    </row>
    <row r="3573" spans="1:4">
      <c r="A3573" s="447">
        <v>41065</v>
      </c>
      <c r="B3573" s="448" t="s">
        <v>9728</v>
      </c>
      <c r="C3573" s="449" t="s">
        <v>6355</v>
      </c>
      <c r="D3573" s="450" t="s">
        <v>11461</v>
      </c>
    </row>
    <row r="3574" spans="1:4" ht="30">
      <c r="A3574" s="447">
        <v>34747</v>
      </c>
      <c r="B3574" s="448" t="s">
        <v>9729</v>
      </c>
      <c r="C3574" s="449" t="s">
        <v>6188</v>
      </c>
      <c r="D3574" s="450" t="s">
        <v>14078</v>
      </c>
    </row>
    <row r="3575" spans="1:4">
      <c r="A3575" s="447">
        <v>4826</v>
      </c>
      <c r="B3575" s="448" t="s">
        <v>15455</v>
      </c>
      <c r="C3575" s="449" t="s">
        <v>6188</v>
      </c>
      <c r="D3575" s="450" t="s">
        <v>14079</v>
      </c>
    </row>
    <row r="3576" spans="1:4">
      <c r="A3576" s="447">
        <v>41975</v>
      </c>
      <c r="B3576" s="448" t="s">
        <v>9730</v>
      </c>
      <c r="C3576" s="449" t="s">
        <v>6185</v>
      </c>
      <c r="D3576" s="450" t="s">
        <v>14080</v>
      </c>
    </row>
    <row r="3577" spans="1:4" ht="30">
      <c r="A3577" s="447">
        <v>4825</v>
      </c>
      <c r="B3577" s="448" t="s">
        <v>9731</v>
      </c>
      <c r="C3577" s="449" t="s">
        <v>6188</v>
      </c>
      <c r="D3577" s="450" t="s">
        <v>14081</v>
      </c>
    </row>
    <row r="3578" spans="1:4">
      <c r="A3578" s="447">
        <v>34744</v>
      </c>
      <c r="B3578" s="448" t="s">
        <v>9732</v>
      </c>
      <c r="C3578" s="449" t="s">
        <v>6185</v>
      </c>
      <c r="D3578" s="450" t="s">
        <v>13041</v>
      </c>
    </row>
    <row r="3579" spans="1:4" ht="30">
      <c r="A3579" s="447">
        <v>39430</v>
      </c>
      <c r="B3579" s="448" t="s">
        <v>9733</v>
      </c>
      <c r="C3579" s="449" t="s">
        <v>6187</v>
      </c>
      <c r="D3579" s="450" t="s">
        <v>14082</v>
      </c>
    </row>
    <row r="3580" spans="1:4" ht="30">
      <c r="A3580" s="447">
        <v>39573</v>
      </c>
      <c r="B3580" s="448" t="s">
        <v>9734</v>
      </c>
      <c r="C3580" s="449" t="s">
        <v>6187</v>
      </c>
      <c r="D3580" s="450" t="s">
        <v>14083</v>
      </c>
    </row>
    <row r="3581" spans="1:4" ht="30">
      <c r="A3581" s="447">
        <v>38410</v>
      </c>
      <c r="B3581" s="448" t="s">
        <v>9735</v>
      </c>
      <c r="C3581" s="449" t="s">
        <v>6187</v>
      </c>
      <c r="D3581" s="450" t="s">
        <v>14084</v>
      </c>
    </row>
    <row r="3582" spans="1:4">
      <c r="A3582" s="447">
        <v>4765</v>
      </c>
      <c r="B3582" s="448" t="s">
        <v>9736</v>
      </c>
      <c r="C3582" s="449" t="s">
        <v>6188</v>
      </c>
      <c r="D3582" s="450" t="s">
        <v>14085</v>
      </c>
    </row>
    <row r="3583" spans="1:4">
      <c r="A3583" s="447">
        <v>4766</v>
      </c>
      <c r="B3583" s="448" t="s">
        <v>9737</v>
      </c>
      <c r="C3583" s="449" t="s">
        <v>6233</v>
      </c>
      <c r="D3583" s="450" t="s">
        <v>14086</v>
      </c>
    </row>
    <row r="3584" spans="1:4">
      <c r="A3584" s="447">
        <v>4767</v>
      </c>
      <c r="B3584" s="448" t="s">
        <v>9737</v>
      </c>
      <c r="C3584" s="449" t="s">
        <v>6188</v>
      </c>
      <c r="D3584" s="450" t="s">
        <v>14087</v>
      </c>
    </row>
    <row r="3585" spans="1:4">
      <c r="A3585" s="447">
        <v>10963</v>
      </c>
      <c r="B3585" s="448" t="s">
        <v>9738</v>
      </c>
      <c r="C3585" s="449" t="s">
        <v>6188</v>
      </c>
      <c r="D3585" s="450" t="s">
        <v>14088</v>
      </c>
    </row>
    <row r="3586" spans="1:4">
      <c r="A3586" s="447">
        <v>10962</v>
      </c>
      <c r="B3586" s="448" t="s">
        <v>9739</v>
      </c>
      <c r="C3586" s="449" t="s">
        <v>6233</v>
      </c>
      <c r="D3586" s="450" t="s">
        <v>11678</v>
      </c>
    </row>
    <row r="3587" spans="1:4">
      <c r="A3587" s="447">
        <v>34742</v>
      </c>
      <c r="B3587" s="448" t="s">
        <v>9740</v>
      </c>
      <c r="C3587" s="449" t="s">
        <v>6233</v>
      </c>
      <c r="D3587" s="450" t="s">
        <v>11327</v>
      </c>
    </row>
    <row r="3588" spans="1:4">
      <c r="A3588" s="447">
        <v>4773</v>
      </c>
      <c r="B3588" s="448" t="s">
        <v>9741</v>
      </c>
      <c r="C3588" s="449" t="s">
        <v>6188</v>
      </c>
      <c r="D3588" s="450" t="s">
        <v>14089</v>
      </c>
    </row>
    <row r="3589" spans="1:4">
      <c r="A3589" s="447">
        <v>34740</v>
      </c>
      <c r="B3589" s="448" t="s">
        <v>9742</v>
      </c>
      <c r="C3589" s="449" t="s">
        <v>6233</v>
      </c>
      <c r="D3589" s="450" t="s">
        <v>11327</v>
      </c>
    </row>
    <row r="3590" spans="1:4">
      <c r="A3590" s="447">
        <v>4776</v>
      </c>
      <c r="B3590" s="448" t="s">
        <v>9743</v>
      </c>
      <c r="C3590" s="449" t="s">
        <v>6188</v>
      </c>
      <c r="D3590" s="450" t="s">
        <v>14090</v>
      </c>
    </row>
    <row r="3591" spans="1:4">
      <c r="A3591" s="447">
        <v>4774</v>
      </c>
      <c r="B3591" s="448" t="s">
        <v>9743</v>
      </c>
      <c r="C3591" s="449" t="s">
        <v>6233</v>
      </c>
      <c r="D3591" s="450" t="s">
        <v>14086</v>
      </c>
    </row>
    <row r="3592" spans="1:4">
      <c r="A3592" s="447">
        <v>40313</v>
      </c>
      <c r="B3592" s="448" t="s">
        <v>9744</v>
      </c>
      <c r="C3592" s="449" t="s">
        <v>6233</v>
      </c>
      <c r="D3592" s="450" t="s">
        <v>11327</v>
      </c>
    </row>
    <row r="3593" spans="1:4">
      <c r="A3593" s="447">
        <v>13340</v>
      </c>
      <c r="B3593" s="448" t="s">
        <v>9745</v>
      </c>
      <c r="C3593" s="449" t="s">
        <v>6188</v>
      </c>
      <c r="D3593" s="450" t="s">
        <v>12297</v>
      </c>
    </row>
    <row r="3594" spans="1:4">
      <c r="A3594" s="447">
        <v>10965</v>
      </c>
      <c r="B3594" s="448" t="s">
        <v>9746</v>
      </c>
      <c r="C3594" s="449" t="s">
        <v>6188</v>
      </c>
      <c r="D3594" s="450" t="s">
        <v>14091</v>
      </c>
    </row>
    <row r="3595" spans="1:4">
      <c r="A3595" s="447">
        <v>10966</v>
      </c>
      <c r="B3595" s="448" t="s">
        <v>9747</v>
      </c>
      <c r="C3595" s="449" t="s">
        <v>6233</v>
      </c>
      <c r="D3595" s="450" t="s">
        <v>14092</v>
      </c>
    </row>
    <row r="3596" spans="1:4">
      <c r="A3596" s="447">
        <v>40537</v>
      </c>
      <c r="B3596" s="448" t="s">
        <v>9748</v>
      </c>
      <c r="C3596" s="449" t="s">
        <v>6233</v>
      </c>
      <c r="D3596" s="450" t="s">
        <v>14093</v>
      </c>
    </row>
    <row r="3597" spans="1:4">
      <c r="A3597" s="447">
        <v>40536</v>
      </c>
      <c r="B3597" s="448" t="s">
        <v>9749</v>
      </c>
      <c r="C3597" s="449" t="s">
        <v>6233</v>
      </c>
      <c r="D3597" s="450" t="s">
        <v>14093</v>
      </c>
    </row>
    <row r="3598" spans="1:4">
      <c r="A3598" s="447">
        <v>40535</v>
      </c>
      <c r="B3598" s="448" t="s">
        <v>9750</v>
      </c>
      <c r="C3598" s="449" t="s">
        <v>6233</v>
      </c>
      <c r="D3598" s="450" t="s">
        <v>14093</v>
      </c>
    </row>
    <row r="3599" spans="1:4" ht="30">
      <c r="A3599" s="447">
        <v>39427</v>
      </c>
      <c r="B3599" s="448" t="s">
        <v>9751</v>
      </c>
      <c r="C3599" s="449" t="s">
        <v>6188</v>
      </c>
      <c r="D3599" s="450" t="s">
        <v>12351</v>
      </c>
    </row>
    <row r="3600" spans="1:4">
      <c r="A3600" s="447">
        <v>39424</v>
      </c>
      <c r="B3600" s="448" t="s">
        <v>9752</v>
      </c>
      <c r="C3600" s="449" t="s">
        <v>6188</v>
      </c>
      <c r="D3600" s="450" t="s">
        <v>14094</v>
      </c>
    </row>
    <row r="3601" spans="1:4" ht="30">
      <c r="A3601" s="447">
        <v>39425</v>
      </c>
      <c r="B3601" s="448" t="s">
        <v>9753</v>
      </c>
      <c r="C3601" s="449" t="s">
        <v>6188</v>
      </c>
      <c r="D3601" s="450" t="s">
        <v>14095</v>
      </c>
    </row>
    <row r="3602" spans="1:4">
      <c r="A3602" s="447">
        <v>40664</v>
      </c>
      <c r="B3602" s="448" t="s">
        <v>9754</v>
      </c>
      <c r="C3602" s="449" t="s">
        <v>6233</v>
      </c>
      <c r="D3602" s="450" t="s">
        <v>14096</v>
      </c>
    </row>
    <row r="3603" spans="1:4">
      <c r="A3603" s="447">
        <v>34360</v>
      </c>
      <c r="B3603" s="448" t="s">
        <v>9755</v>
      </c>
      <c r="C3603" s="449" t="s">
        <v>6233</v>
      </c>
      <c r="D3603" s="450" t="s">
        <v>14097</v>
      </c>
    </row>
    <row r="3604" spans="1:4">
      <c r="A3604" s="447">
        <v>20259</v>
      </c>
      <c r="B3604" s="448" t="s">
        <v>9756</v>
      </c>
      <c r="C3604" s="449" t="s">
        <v>6188</v>
      </c>
      <c r="D3604" s="450" t="s">
        <v>11607</v>
      </c>
    </row>
    <row r="3605" spans="1:4" ht="30">
      <c r="A3605" s="447">
        <v>14077</v>
      </c>
      <c r="B3605" s="448" t="s">
        <v>9757</v>
      </c>
      <c r="C3605" s="449" t="s">
        <v>6188</v>
      </c>
      <c r="D3605" s="450" t="s">
        <v>14098</v>
      </c>
    </row>
    <row r="3606" spans="1:4" ht="30">
      <c r="A3606" s="447">
        <v>3678</v>
      </c>
      <c r="B3606" s="448" t="s">
        <v>15454</v>
      </c>
      <c r="C3606" s="449" t="s">
        <v>6188</v>
      </c>
      <c r="D3606" s="450" t="s">
        <v>14099</v>
      </c>
    </row>
    <row r="3607" spans="1:4" ht="30">
      <c r="A3607" s="447">
        <v>39418</v>
      </c>
      <c r="B3607" s="448" t="s">
        <v>9758</v>
      </c>
      <c r="C3607" s="449" t="s">
        <v>6188</v>
      </c>
      <c r="D3607" s="450" t="s">
        <v>11303</v>
      </c>
    </row>
    <row r="3608" spans="1:4" ht="30">
      <c r="A3608" s="447">
        <v>39419</v>
      </c>
      <c r="B3608" s="448" t="s">
        <v>9759</v>
      </c>
      <c r="C3608" s="449" t="s">
        <v>6188</v>
      </c>
      <c r="D3608" s="450" t="s">
        <v>12013</v>
      </c>
    </row>
    <row r="3609" spans="1:4" ht="30">
      <c r="A3609" s="447">
        <v>39420</v>
      </c>
      <c r="B3609" s="448" t="s">
        <v>9760</v>
      </c>
      <c r="C3609" s="449" t="s">
        <v>6188</v>
      </c>
      <c r="D3609" s="450" t="s">
        <v>11910</v>
      </c>
    </row>
    <row r="3610" spans="1:4" ht="30">
      <c r="A3610" s="447">
        <v>39571</v>
      </c>
      <c r="B3610" s="448" t="s">
        <v>9761</v>
      </c>
      <c r="C3610" s="449" t="s">
        <v>6188</v>
      </c>
      <c r="D3610" s="450" t="s">
        <v>14100</v>
      </c>
    </row>
    <row r="3611" spans="1:4" ht="30">
      <c r="A3611" s="447">
        <v>39421</v>
      </c>
      <c r="B3611" s="448" t="s">
        <v>9762</v>
      </c>
      <c r="C3611" s="449" t="s">
        <v>6188</v>
      </c>
      <c r="D3611" s="450" t="s">
        <v>14101</v>
      </c>
    </row>
    <row r="3612" spans="1:4" ht="30">
      <c r="A3612" s="447">
        <v>39422</v>
      </c>
      <c r="B3612" s="448" t="s">
        <v>9763</v>
      </c>
      <c r="C3612" s="449" t="s">
        <v>6188</v>
      </c>
      <c r="D3612" s="450" t="s">
        <v>12214</v>
      </c>
    </row>
    <row r="3613" spans="1:4" ht="30">
      <c r="A3613" s="447">
        <v>39423</v>
      </c>
      <c r="B3613" s="448" t="s">
        <v>9764</v>
      </c>
      <c r="C3613" s="449" t="s">
        <v>6188</v>
      </c>
      <c r="D3613" s="450" t="s">
        <v>14102</v>
      </c>
    </row>
    <row r="3614" spans="1:4" ht="30">
      <c r="A3614" s="447">
        <v>39426</v>
      </c>
      <c r="B3614" s="448" t="s">
        <v>9765</v>
      </c>
      <c r="C3614" s="449" t="s">
        <v>6188</v>
      </c>
      <c r="D3614" s="450" t="s">
        <v>13309</v>
      </c>
    </row>
    <row r="3615" spans="1:4" ht="30">
      <c r="A3615" s="447">
        <v>39429</v>
      </c>
      <c r="B3615" s="448" t="s">
        <v>9766</v>
      </c>
      <c r="C3615" s="449" t="s">
        <v>6188</v>
      </c>
      <c r="D3615" s="450" t="s">
        <v>12655</v>
      </c>
    </row>
    <row r="3616" spans="1:4" ht="30">
      <c r="A3616" s="447">
        <v>39428</v>
      </c>
      <c r="B3616" s="448" t="s">
        <v>9767</v>
      </c>
      <c r="C3616" s="449" t="s">
        <v>6188</v>
      </c>
      <c r="D3616" s="450" t="s">
        <v>12621</v>
      </c>
    </row>
    <row r="3617" spans="1:4" ht="30">
      <c r="A3617" s="447">
        <v>39572</v>
      </c>
      <c r="B3617" s="448" t="s">
        <v>9768</v>
      </c>
      <c r="C3617" s="449" t="s">
        <v>6188</v>
      </c>
      <c r="D3617" s="450" t="s">
        <v>12015</v>
      </c>
    </row>
    <row r="3618" spans="1:4" ht="30">
      <c r="A3618" s="447">
        <v>39570</v>
      </c>
      <c r="B3618" s="448" t="s">
        <v>9769</v>
      </c>
      <c r="C3618" s="449" t="s">
        <v>6188</v>
      </c>
      <c r="D3618" s="450" t="s">
        <v>12365</v>
      </c>
    </row>
    <row r="3619" spans="1:4" ht="30">
      <c r="A3619" s="447">
        <v>39569</v>
      </c>
      <c r="B3619" s="448" t="s">
        <v>9770</v>
      </c>
      <c r="C3619" s="449" t="s">
        <v>6188</v>
      </c>
      <c r="D3619" s="450" t="s">
        <v>12686</v>
      </c>
    </row>
    <row r="3620" spans="1:4" ht="30">
      <c r="A3620" s="447">
        <v>11552</v>
      </c>
      <c r="B3620" s="448" t="s">
        <v>9771</v>
      </c>
      <c r="C3620" s="449" t="s">
        <v>6188</v>
      </c>
      <c r="D3620" s="450" t="s">
        <v>14103</v>
      </c>
    </row>
    <row r="3621" spans="1:4" ht="30">
      <c r="A3621" s="447">
        <v>40598</v>
      </c>
      <c r="B3621" s="448" t="s">
        <v>9772</v>
      </c>
      <c r="C3621" s="449" t="s">
        <v>6233</v>
      </c>
      <c r="D3621" s="450" t="s">
        <v>14093</v>
      </c>
    </row>
    <row r="3622" spans="1:4">
      <c r="A3622" s="447">
        <v>39328</v>
      </c>
      <c r="B3622" s="448" t="s">
        <v>9775</v>
      </c>
      <c r="C3622" s="449" t="s">
        <v>6188</v>
      </c>
      <c r="D3622" s="450" t="s">
        <v>13054</v>
      </c>
    </row>
    <row r="3623" spans="1:4">
      <c r="A3623" s="447">
        <v>39029</v>
      </c>
      <c r="B3623" s="448" t="s">
        <v>9773</v>
      </c>
      <c r="C3623" s="449" t="s">
        <v>6188</v>
      </c>
      <c r="D3623" s="450" t="s">
        <v>13813</v>
      </c>
    </row>
    <row r="3624" spans="1:4">
      <c r="A3624" s="447">
        <v>39028</v>
      </c>
      <c r="B3624" s="448" t="s">
        <v>9774</v>
      </c>
      <c r="C3624" s="449" t="s">
        <v>6188</v>
      </c>
      <c r="D3624" s="450" t="s">
        <v>12701</v>
      </c>
    </row>
    <row r="3625" spans="1:4" ht="45">
      <c r="A3625" s="447">
        <v>38541</v>
      </c>
      <c r="B3625" s="448" t="s">
        <v>9776</v>
      </c>
      <c r="C3625" s="449" t="s">
        <v>6187</v>
      </c>
      <c r="D3625" s="450" t="s">
        <v>14104</v>
      </c>
    </row>
    <row r="3626" spans="1:4" ht="45">
      <c r="A3626" s="447">
        <v>38542</v>
      </c>
      <c r="B3626" s="448" t="s">
        <v>9777</v>
      </c>
      <c r="C3626" s="449" t="s">
        <v>6187</v>
      </c>
      <c r="D3626" s="450" t="s">
        <v>14105</v>
      </c>
    </row>
    <row r="3627" spans="1:4" ht="45">
      <c r="A3627" s="447">
        <v>38543</v>
      </c>
      <c r="B3627" s="448" t="s">
        <v>15453</v>
      </c>
      <c r="C3627" s="449" t="s">
        <v>6187</v>
      </c>
      <c r="D3627" s="450" t="s">
        <v>14106</v>
      </c>
    </row>
    <row r="3628" spans="1:4" ht="30">
      <c r="A3628" s="447">
        <v>40406</v>
      </c>
      <c r="B3628" s="448" t="s">
        <v>9778</v>
      </c>
      <c r="C3628" s="449" t="s">
        <v>6187</v>
      </c>
      <c r="D3628" s="450" t="s">
        <v>14107</v>
      </c>
    </row>
    <row r="3629" spans="1:4" ht="30">
      <c r="A3629" s="447">
        <v>40789</v>
      </c>
      <c r="B3629" s="448" t="s">
        <v>9779</v>
      </c>
      <c r="C3629" s="449" t="s">
        <v>6187</v>
      </c>
      <c r="D3629" s="450" t="s">
        <v>14108</v>
      </c>
    </row>
    <row r="3630" spans="1:4" ht="30">
      <c r="A3630" s="447">
        <v>40791</v>
      </c>
      <c r="B3630" s="448" t="s">
        <v>9780</v>
      </c>
      <c r="C3630" s="449" t="s">
        <v>6187</v>
      </c>
      <c r="D3630" s="450" t="s">
        <v>14109</v>
      </c>
    </row>
    <row r="3631" spans="1:4" ht="30">
      <c r="A3631" s="447">
        <v>11651</v>
      </c>
      <c r="B3631" s="448" t="s">
        <v>9781</v>
      </c>
      <c r="C3631" s="449" t="s">
        <v>6187</v>
      </c>
      <c r="D3631" s="450" t="s">
        <v>14110</v>
      </c>
    </row>
    <row r="3632" spans="1:4" ht="30">
      <c r="A3632" s="447">
        <v>42002</v>
      </c>
      <c r="B3632" s="448" t="s">
        <v>9782</v>
      </c>
      <c r="C3632" s="449" t="s">
        <v>6187</v>
      </c>
      <c r="D3632" s="450" t="s">
        <v>14111</v>
      </c>
    </row>
    <row r="3633" spans="1:4" ht="30">
      <c r="A3633" s="447">
        <v>39012</v>
      </c>
      <c r="B3633" s="448" t="s">
        <v>9784</v>
      </c>
      <c r="C3633" s="449" t="s">
        <v>6187</v>
      </c>
      <c r="D3633" s="450" t="s">
        <v>14113</v>
      </c>
    </row>
    <row r="3634" spans="1:4" ht="30">
      <c r="A3634" s="447">
        <v>40435</v>
      </c>
      <c r="B3634" s="448" t="s">
        <v>9783</v>
      </c>
      <c r="C3634" s="449" t="s">
        <v>6187</v>
      </c>
      <c r="D3634" s="450" t="s">
        <v>14112</v>
      </c>
    </row>
    <row r="3635" spans="1:4">
      <c r="A3635" s="447">
        <v>5327</v>
      </c>
      <c r="B3635" s="448" t="s">
        <v>9785</v>
      </c>
      <c r="C3635" s="449" t="s">
        <v>6233</v>
      </c>
      <c r="D3635" s="450" t="s">
        <v>14114</v>
      </c>
    </row>
    <row r="3636" spans="1:4" ht="30">
      <c r="A3636" s="447">
        <v>35274</v>
      </c>
      <c r="B3636" s="448" t="s">
        <v>9786</v>
      </c>
      <c r="C3636" s="449" t="s">
        <v>6188</v>
      </c>
      <c r="D3636" s="450" t="s">
        <v>12289</v>
      </c>
    </row>
    <row r="3637" spans="1:4" ht="30">
      <c r="A3637" s="447">
        <v>35275</v>
      </c>
      <c r="B3637" s="448" t="s">
        <v>9787</v>
      </c>
      <c r="C3637" s="449" t="s">
        <v>6188</v>
      </c>
      <c r="D3637" s="450" t="s">
        <v>14115</v>
      </c>
    </row>
    <row r="3638" spans="1:4" ht="30">
      <c r="A3638" s="447">
        <v>35276</v>
      </c>
      <c r="B3638" s="448" t="s">
        <v>9788</v>
      </c>
      <c r="C3638" s="449" t="s">
        <v>6188</v>
      </c>
      <c r="D3638" s="450" t="s">
        <v>14116</v>
      </c>
    </row>
    <row r="3639" spans="1:4">
      <c r="A3639" s="447">
        <v>38386</v>
      </c>
      <c r="B3639" s="448" t="s">
        <v>9789</v>
      </c>
      <c r="C3639" s="449" t="s">
        <v>6187</v>
      </c>
      <c r="D3639" s="450" t="s">
        <v>11448</v>
      </c>
    </row>
    <row r="3640" spans="1:4" ht="30">
      <c r="A3640" s="447">
        <v>11091</v>
      </c>
      <c r="B3640" s="448" t="s">
        <v>9790</v>
      </c>
      <c r="C3640" s="449" t="s">
        <v>6187</v>
      </c>
      <c r="D3640" s="450" t="s">
        <v>11286</v>
      </c>
    </row>
    <row r="3641" spans="1:4" ht="30">
      <c r="A3641" s="447">
        <v>37586</v>
      </c>
      <c r="B3641" s="448" t="s">
        <v>9791</v>
      </c>
      <c r="C3641" s="449" t="s">
        <v>8386</v>
      </c>
      <c r="D3641" s="450" t="s">
        <v>14117</v>
      </c>
    </row>
    <row r="3642" spans="1:4">
      <c r="A3642" s="447">
        <v>37395</v>
      </c>
      <c r="B3642" s="448" t="s">
        <v>9792</v>
      </c>
      <c r="C3642" s="449" t="s">
        <v>8386</v>
      </c>
      <c r="D3642" s="450" t="s">
        <v>14118</v>
      </c>
    </row>
    <row r="3643" spans="1:4" ht="30">
      <c r="A3643" s="447">
        <v>14147</v>
      </c>
      <c r="B3643" s="448" t="s">
        <v>9793</v>
      </c>
      <c r="C3643" s="449" t="s">
        <v>8386</v>
      </c>
      <c r="D3643" s="450" t="s">
        <v>14119</v>
      </c>
    </row>
    <row r="3644" spans="1:4">
      <c r="A3644" s="447">
        <v>37396</v>
      </c>
      <c r="B3644" s="448" t="s">
        <v>9794</v>
      </c>
      <c r="C3644" s="449" t="s">
        <v>8386</v>
      </c>
      <c r="D3644" s="450" t="s">
        <v>14120</v>
      </c>
    </row>
    <row r="3645" spans="1:4">
      <c r="A3645" s="447">
        <v>37397</v>
      </c>
      <c r="B3645" s="448" t="s">
        <v>9795</v>
      </c>
      <c r="C3645" s="449" t="s">
        <v>8386</v>
      </c>
      <c r="D3645" s="450" t="s">
        <v>14121</v>
      </c>
    </row>
    <row r="3646" spans="1:4">
      <c r="A3646" s="447">
        <v>11559</v>
      </c>
      <c r="B3646" s="448" t="s">
        <v>9796</v>
      </c>
      <c r="C3646" s="449" t="s">
        <v>6187</v>
      </c>
      <c r="D3646" s="450" t="s">
        <v>13101</v>
      </c>
    </row>
    <row r="3647" spans="1:4" ht="30">
      <c r="A3647" s="447">
        <v>444</v>
      </c>
      <c r="B3647" s="448" t="s">
        <v>9797</v>
      </c>
      <c r="C3647" s="449" t="s">
        <v>6187</v>
      </c>
      <c r="D3647" s="450" t="s">
        <v>12508</v>
      </c>
    </row>
    <row r="3648" spans="1:4" ht="30">
      <c r="A3648" s="447">
        <v>445</v>
      </c>
      <c r="B3648" s="448" t="s">
        <v>9798</v>
      </c>
      <c r="C3648" s="449" t="s">
        <v>6187</v>
      </c>
      <c r="D3648" s="450" t="s">
        <v>14122</v>
      </c>
    </row>
    <row r="3649" spans="1:4">
      <c r="A3649" s="447">
        <v>4783</v>
      </c>
      <c r="B3649" s="448" t="s">
        <v>9799</v>
      </c>
      <c r="C3649" s="449" t="s">
        <v>6186</v>
      </c>
      <c r="D3649" s="450" t="s">
        <v>11460</v>
      </c>
    </row>
    <row r="3650" spans="1:4">
      <c r="A3650" s="447">
        <v>41079</v>
      </c>
      <c r="B3650" s="448" t="s">
        <v>9800</v>
      </c>
      <c r="C3650" s="449" t="s">
        <v>6355</v>
      </c>
      <c r="D3650" s="450" t="s">
        <v>11461</v>
      </c>
    </row>
    <row r="3651" spans="1:4">
      <c r="A3651" s="447">
        <v>12874</v>
      </c>
      <c r="B3651" s="448" t="s">
        <v>9801</v>
      </c>
      <c r="C3651" s="449" t="s">
        <v>6186</v>
      </c>
      <c r="D3651" s="450" t="s">
        <v>14123</v>
      </c>
    </row>
    <row r="3652" spans="1:4">
      <c r="A3652" s="447">
        <v>41082</v>
      </c>
      <c r="B3652" s="448" t="s">
        <v>9802</v>
      </c>
      <c r="C3652" s="449" t="s">
        <v>6355</v>
      </c>
      <c r="D3652" s="450" t="s">
        <v>14124</v>
      </c>
    </row>
    <row r="3653" spans="1:4">
      <c r="A3653" s="447">
        <v>4785</v>
      </c>
      <c r="B3653" s="448" t="s">
        <v>9803</v>
      </c>
      <c r="C3653" s="449" t="s">
        <v>6186</v>
      </c>
      <c r="D3653" s="450" t="s">
        <v>14125</v>
      </c>
    </row>
    <row r="3654" spans="1:4">
      <c r="A3654" s="447">
        <v>41081</v>
      </c>
      <c r="B3654" s="448" t="s">
        <v>9804</v>
      </c>
      <c r="C3654" s="449" t="s">
        <v>6355</v>
      </c>
      <c r="D3654" s="450" t="s">
        <v>14126</v>
      </c>
    </row>
    <row r="3655" spans="1:4">
      <c r="A3655" s="447">
        <v>4801</v>
      </c>
      <c r="B3655" s="448" t="s">
        <v>9805</v>
      </c>
      <c r="C3655" s="449" t="s">
        <v>6185</v>
      </c>
      <c r="D3655" s="450" t="s">
        <v>14127</v>
      </c>
    </row>
    <row r="3656" spans="1:4">
      <c r="A3656" s="447">
        <v>4794</v>
      </c>
      <c r="B3656" s="448" t="s">
        <v>9806</v>
      </c>
      <c r="C3656" s="449" t="s">
        <v>6185</v>
      </c>
      <c r="D3656" s="450" t="s">
        <v>14128</v>
      </c>
    </row>
    <row r="3657" spans="1:4" ht="30">
      <c r="A3657" s="447">
        <v>4796</v>
      </c>
      <c r="B3657" s="448" t="s">
        <v>9807</v>
      </c>
      <c r="C3657" s="449" t="s">
        <v>6185</v>
      </c>
      <c r="D3657" s="450" t="s">
        <v>14129</v>
      </c>
    </row>
    <row r="3658" spans="1:4">
      <c r="A3658" s="447">
        <v>4800</v>
      </c>
      <c r="B3658" s="448" t="s">
        <v>9808</v>
      </c>
      <c r="C3658" s="449" t="s">
        <v>6185</v>
      </c>
      <c r="D3658" s="450" t="s">
        <v>14130</v>
      </c>
    </row>
    <row r="3659" spans="1:4">
      <c r="A3659" s="447">
        <v>4795</v>
      </c>
      <c r="B3659" s="448" t="s">
        <v>9809</v>
      </c>
      <c r="C3659" s="449" t="s">
        <v>6185</v>
      </c>
      <c r="D3659" s="450" t="s">
        <v>14131</v>
      </c>
    </row>
    <row r="3660" spans="1:4" ht="45">
      <c r="A3660" s="447">
        <v>39694</v>
      </c>
      <c r="B3660" s="448" t="s">
        <v>9810</v>
      </c>
      <c r="C3660" s="449" t="s">
        <v>6185</v>
      </c>
      <c r="D3660" s="450" t="s">
        <v>14132</v>
      </c>
    </row>
    <row r="3661" spans="1:4" ht="30">
      <c r="A3661" s="447">
        <v>1292</v>
      </c>
      <c r="B3661" s="448" t="s">
        <v>9811</v>
      </c>
      <c r="C3661" s="449" t="s">
        <v>6185</v>
      </c>
      <c r="D3661" s="450" t="s">
        <v>14133</v>
      </c>
    </row>
    <row r="3662" spans="1:4" ht="30">
      <c r="A3662" s="447">
        <v>1287</v>
      </c>
      <c r="B3662" s="448" t="s">
        <v>9812</v>
      </c>
      <c r="C3662" s="449" t="s">
        <v>6185</v>
      </c>
      <c r="D3662" s="450" t="s">
        <v>14134</v>
      </c>
    </row>
    <row r="3663" spans="1:4" ht="30">
      <c r="A3663" s="447">
        <v>1297</v>
      </c>
      <c r="B3663" s="448" t="s">
        <v>9813</v>
      </c>
      <c r="C3663" s="449" t="s">
        <v>6185</v>
      </c>
      <c r="D3663" s="450" t="s">
        <v>14135</v>
      </c>
    </row>
    <row r="3664" spans="1:4" ht="30">
      <c r="A3664" s="447">
        <v>4786</v>
      </c>
      <c r="B3664" s="448" t="s">
        <v>9814</v>
      </c>
      <c r="C3664" s="449" t="s">
        <v>6185</v>
      </c>
      <c r="D3664" s="450" t="s">
        <v>14136</v>
      </c>
    </row>
    <row r="3665" spans="1:4" ht="30">
      <c r="A3665" s="447">
        <v>10840</v>
      </c>
      <c r="B3665" s="448" t="s">
        <v>9815</v>
      </c>
      <c r="C3665" s="449" t="s">
        <v>6185</v>
      </c>
      <c r="D3665" s="450" t="s">
        <v>14137</v>
      </c>
    </row>
    <row r="3666" spans="1:4" ht="30">
      <c r="A3666" s="447">
        <v>10841</v>
      </c>
      <c r="B3666" s="448" t="s">
        <v>15452</v>
      </c>
      <c r="C3666" s="449" t="s">
        <v>6185</v>
      </c>
      <c r="D3666" s="450" t="s">
        <v>14138</v>
      </c>
    </row>
    <row r="3667" spans="1:4" ht="30">
      <c r="A3667" s="447">
        <v>25980</v>
      </c>
      <c r="B3667" s="448" t="s">
        <v>9816</v>
      </c>
      <c r="C3667" s="449" t="s">
        <v>6185</v>
      </c>
      <c r="D3667" s="450" t="s">
        <v>14139</v>
      </c>
    </row>
    <row r="3668" spans="1:4" ht="30">
      <c r="A3668" s="447">
        <v>10842</v>
      </c>
      <c r="B3668" s="448" t="s">
        <v>9817</v>
      </c>
      <c r="C3668" s="449" t="s">
        <v>6185</v>
      </c>
      <c r="D3668" s="450" t="s">
        <v>14140</v>
      </c>
    </row>
    <row r="3669" spans="1:4">
      <c r="A3669" s="447">
        <v>21108</v>
      </c>
      <c r="B3669" s="448" t="s">
        <v>9818</v>
      </c>
      <c r="C3669" s="449" t="s">
        <v>6185</v>
      </c>
      <c r="D3669" s="450" t="s">
        <v>14141</v>
      </c>
    </row>
    <row r="3670" spans="1:4">
      <c r="A3670" s="447">
        <v>38180</v>
      </c>
      <c r="B3670" s="448" t="s">
        <v>9819</v>
      </c>
      <c r="C3670" s="449" t="s">
        <v>6185</v>
      </c>
      <c r="D3670" s="450" t="s">
        <v>14142</v>
      </c>
    </row>
    <row r="3671" spans="1:4">
      <c r="A3671" s="447">
        <v>40648</v>
      </c>
      <c r="B3671" s="448" t="s">
        <v>9820</v>
      </c>
      <c r="C3671" s="449" t="s">
        <v>6185</v>
      </c>
      <c r="D3671" s="450" t="s">
        <v>14143</v>
      </c>
    </row>
    <row r="3672" spans="1:4">
      <c r="A3672" s="447">
        <v>40649</v>
      </c>
      <c r="B3672" s="448" t="s">
        <v>9821</v>
      </c>
      <c r="C3672" s="449" t="s">
        <v>6185</v>
      </c>
      <c r="D3672" s="450" t="s">
        <v>14144</v>
      </c>
    </row>
    <row r="3673" spans="1:4">
      <c r="A3673" s="447">
        <v>40650</v>
      </c>
      <c r="B3673" s="448" t="s">
        <v>9822</v>
      </c>
      <c r="C3673" s="449" t="s">
        <v>6185</v>
      </c>
      <c r="D3673" s="450" t="s">
        <v>14145</v>
      </c>
    </row>
    <row r="3674" spans="1:4">
      <c r="A3674" s="447">
        <v>40651</v>
      </c>
      <c r="B3674" s="448" t="s">
        <v>9823</v>
      </c>
      <c r="C3674" s="449" t="s">
        <v>6185</v>
      </c>
      <c r="D3674" s="450" t="s">
        <v>14146</v>
      </c>
    </row>
    <row r="3675" spans="1:4">
      <c r="A3675" s="447">
        <v>40652</v>
      </c>
      <c r="B3675" s="448" t="s">
        <v>9824</v>
      </c>
      <c r="C3675" s="449" t="s">
        <v>6185</v>
      </c>
      <c r="D3675" s="450" t="s">
        <v>14147</v>
      </c>
    </row>
    <row r="3676" spans="1:4" ht="30">
      <c r="A3676" s="447">
        <v>40647</v>
      </c>
      <c r="B3676" s="448" t="s">
        <v>9825</v>
      </c>
      <c r="C3676" s="449" t="s">
        <v>6185</v>
      </c>
      <c r="D3676" s="450" t="s">
        <v>14148</v>
      </c>
    </row>
    <row r="3677" spans="1:4">
      <c r="A3677" s="447">
        <v>40653</v>
      </c>
      <c r="B3677" s="448" t="s">
        <v>9826</v>
      </c>
      <c r="C3677" s="449" t="s">
        <v>6185</v>
      </c>
      <c r="D3677" s="450" t="s">
        <v>14149</v>
      </c>
    </row>
    <row r="3678" spans="1:4">
      <c r="A3678" s="447">
        <v>36178</v>
      </c>
      <c r="B3678" s="448" t="s">
        <v>9827</v>
      </c>
      <c r="C3678" s="449" t="s">
        <v>6187</v>
      </c>
      <c r="D3678" s="450" t="s">
        <v>14150</v>
      </c>
    </row>
    <row r="3679" spans="1:4">
      <c r="A3679" s="447">
        <v>38195</v>
      </c>
      <c r="B3679" s="448" t="s">
        <v>9828</v>
      </c>
      <c r="C3679" s="449" t="s">
        <v>6185</v>
      </c>
      <c r="D3679" s="450" t="s">
        <v>14151</v>
      </c>
    </row>
    <row r="3680" spans="1:4" ht="30">
      <c r="A3680" s="447">
        <v>38181</v>
      </c>
      <c r="B3680" s="448" t="s">
        <v>9829</v>
      </c>
      <c r="C3680" s="449" t="s">
        <v>6185</v>
      </c>
      <c r="D3680" s="450" t="s">
        <v>14152</v>
      </c>
    </row>
    <row r="3681" spans="1:4">
      <c r="A3681" s="447">
        <v>38182</v>
      </c>
      <c r="B3681" s="448" t="s">
        <v>9830</v>
      </c>
      <c r="C3681" s="449" t="s">
        <v>6185</v>
      </c>
      <c r="D3681" s="450" t="s">
        <v>14153</v>
      </c>
    </row>
    <row r="3682" spans="1:4" ht="30">
      <c r="A3682" s="447">
        <v>38186</v>
      </c>
      <c r="B3682" s="448" t="s">
        <v>9831</v>
      </c>
      <c r="C3682" s="449" t="s">
        <v>6185</v>
      </c>
      <c r="D3682" s="450" t="s">
        <v>14154</v>
      </c>
    </row>
    <row r="3683" spans="1:4" ht="30">
      <c r="A3683" s="447">
        <v>38185</v>
      </c>
      <c r="B3683" s="448" t="s">
        <v>9832</v>
      </c>
      <c r="C3683" s="449" t="s">
        <v>6185</v>
      </c>
      <c r="D3683" s="450" t="s">
        <v>14155</v>
      </c>
    </row>
    <row r="3684" spans="1:4" ht="30">
      <c r="A3684" s="447">
        <v>40654</v>
      </c>
      <c r="B3684" s="448" t="s">
        <v>9833</v>
      </c>
      <c r="C3684" s="449" t="s">
        <v>6185</v>
      </c>
      <c r="D3684" s="450" t="s">
        <v>14156</v>
      </c>
    </row>
    <row r="3685" spans="1:4" ht="30">
      <c r="A3685" s="447">
        <v>25981</v>
      </c>
      <c r="B3685" s="448" t="s">
        <v>9834</v>
      </c>
      <c r="C3685" s="449" t="s">
        <v>6185</v>
      </c>
      <c r="D3685" s="450" t="s">
        <v>14157</v>
      </c>
    </row>
    <row r="3686" spans="1:4" ht="30">
      <c r="A3686" s="447">
        <v>4822</v>
      </c>
      <c r="B3686" s="448" t="s">
        <v>9835</v>
      </c>
      <c r="C3686" s="449" t="s">
        <v>6185</v>
      </c>
      <c r="D3686" s="450" t="s">
        <v>14158</v>
      </c>
    </row>
    <row r="3687" spans="1:4" ht="30">
      <c r="A3687" s="447">
        <v>4818</v>
      </c>
      <c r="B3687" s="448" t="s">
        <v>9836</v>
      </c>
      <c r="C3687" s="449" t="s">
        <v>6185</v>
      </c>
      <c r="D3687" s="450" t="s">
        <v>14159</v>
      </c>
    </row>
    <row r="3688" spans="1:4" ht="30">
      <c r="A3688" s="447">
        <v>39567</v>
      </c>
      <c r="B3688" s="448" t="s">
        <v>9837</v>
      </c>
      <c r="C3688" s="449" t="s">
        <v>6185</v>
      </c>
      <c r="D3688" s="450" t="s">
        <v>14160</v>
      </c>
    </row>
    <row r="3689" spans="1:4" ht="30">
      <c r="A3689" s="447">
        <v>39566</v>
      </c>
      <c r="B3689" s="448" t="s">
        <v>9838</v>
      </c>
      <c r="C3689" s="449" t="s">
        <v>6185</v>
      </c>
      <c r="D3689" s="450" t="s">
        <v>14161</v>
      </c>
    </row>
    <row r="3690" spans="1:4">
      <c r="A3690" s="447">
        <v>11062</v>
      </c>
      <c r="B3690" s="448" t="s">
        <v>9839</v>
      </c>
      <c r="C3690" s="449" t="s">
        <v>6185</v>
      </c>
      <c r="D3690" s="450" t="s">
        <v>12153</v>
      </c>
    </row>
    <row r="3691" spans="1:4">
      <c r="A3691" s="447">
        <v>11063</v>
      </c>
      <c r="B3691" s="448" t="s">
        <v>9840</v>
      </c>
      <c r="C3691" s="449" t="s">
        <v>6185</v>
      </c>
      <c r="D3691" s="450" t="s">
        <v>14162</v>
      </c>
    </row>
    <row r="3692" spans="1:4">
      <c r="A3692" s="447">
        <v>13521</v>
      </c>
      <c r="B3692" s="448" t="s">
        <v>9841</v>
      </c>
      <c r="C3692" s="449" t="s">
        <v>6187</v>
      </c>
      <c r="D3692" s="450" t="s">
        <v>14163</v>
      </c>
    </row>
    <row r="3693" spans="1:4" ht="30">
      <c r="A3693" s="447">
        <v>10851</v>
      </c>
      <c r="B3693" s="448" t="s">
        <v>9842</v>
      </c>
      <c r="C3693" s="449" t="s">
        <v>6187</v>
      </c>
      <c r="D3693" s="450" t="s">
        <v>14164</v>
      </c>
    </row>
    <row r="3694" spans="1:4" ht="30">
      <c r="A3694" s="447">
        <v>39515</v>
      </c>
      <c r="B3694" s="448" t="s">
        <v>9843</v>
      </c>
      <c r="C3694" s="449" t="s">
        <v>6187</v>
      </c>
      <c r="D3694" s="450" t="s">
        <v>14165</v>
      </c>
    </row>
    <row r="3695" spans="1:4" ht="30">
      <c r="A3695" s="447">
        <v>39516</v>
      </c>
      <c r="B3695" s="448" t="s">
        <v>9844</v>
      </c>
      <c r="C3695" s="449" t="s">
        <v>6187</v>
      </c>
      <c r="D3695" s="450" t="s">
        <v>14166</v>
      </c>
    </row>
    <row r="3696" spans="1:4" ht="30">
      <c r="A3696" s="447">
        <v>39514</v>
      </c>
      <c r="B3696" s="448" t="s">
        <v>9845</v>
      </c>
      <c r="C3696" s="449" t="s">
        <v>6187</v>
      </c>
      <c r="D3696" s="450" t="s">
        <v>12079</v>
      </c>
    </row>
    <row r="3697" spans="1:4" ht="30">
      <c r="A3697" s="447">
        <v>4812</v>
      </c>
      <c r="B3697" s="448" t="s">
        <v>9846</v>
      </c>
      <c r="C3697" s="449" t="s">
        <v>6185</v>
      </c>
      <c r="D3697" s="450" t="s">
        <v>12576</v>
      </c>
    </row>
    <row r="3698" spans="1:4">
      <c r="A3698" s="447">
        <v>10849</v>
      </c>
      <c r="B3698" s="448" t="s">
        <v>9847</v>
      </c>
      <c r="C3698" s="449" t="s">
        <v>6187</v>
      </c>
      <c r="D3698" s="450" t="s">
        <v>14167</v>
      </c>
    </row>
    <row r="3699" spans="1:4">
      <c r="A3699" s="447">
        <v>10848</v>
      </c>
      <c r="B3699" s="448" t="s">
        <v>9848</v>
      </c>
      <c r="C3699" s="449" t="s">
        <v>6187</v>
      </c>
      <c r="D3699" s="450" t="s">
        <v>14168</v>
      </c>
    </row>
    <row r="3700" spans="1:4" ht="30">
      <c r="A3700" s="447">
        <v>4813</v>
      </c>
      <c r="B3700" s="448" t="s">
        <v>9849</v>
      </c>
      <c r="C3700" s="449" t="s">
        <v>6185</v>
      </c>
      <c r="D3700" s="450" t="s">
        <v>14169</v>
      </c>
    </row>
    <row r="3701" spans="1:4" ht="45">
      <c r="A3701" s="447">
        <v>37560</v>
      </c>
      <c r="B3701" s="448" t="s">
        <v>9850</v>
      </c>
      <c r="C3701" s="449" t="s">
        <v>6187</v>
      </c>
      <c r="D3701" s="450" t="s">
        <v>13538</v>
      </c>
    </row>
    <row r="3702" spans="1:4" ht="45">
      <c r="A3702" s="447">
        <v>37557</v>
      </c>
      <c r="B3702" s="448" t="s">
        <v>9851</v>
      </c>
      <c r="C3702" s="449" t="s">
        <v>6187</v>
      </c>
      <c r="D3702" s="450" t="s">
        <v>11646</v>
      </c>
    </row>
    <row r="3703" spans="1:4" ht="45">
      <c r="A3703" s="447">
        <v>37556</v>
      </c>
      <c r="B3703" s="448" t="s">
        <v>9852</v>
      </c>
      <c r="C3703" s="449" t="s">
        <v>6187</v>
      </c>
      <c r="D3703" s="450" t="s">
        <v>14170</v>
      </c>
    </row>
    <row r="3704" spans="1:4" ht="45">
      <c r="A3704" s="447">
        <v>37559</v>
      </c>
      <c r="B3704" s="448" t="s">
        <v>9853</v>
      </c>
      <c r="C3704" s="449" t="s">
        <v>6187</v>
      </c>
      <c r="D3704" s="450" t="s">
        <v>14171</v>
      </c>
    </row>
    <row r="3705" spans="1:4" ht="45">
      <c r="A3705" s="447">
        <v>37539</v>
      </c>
      <c r="B3705" s="448" t="s">
        <v>9854</v>
      </c>
      <c r="C3705" s="449" t="s">
        <v>6187</v>
      </c>
      <c r="D3705" s="450" t="s">
        <v>14172</v>
      </c>
    </row>
    <row r="3706" spans="1:4" ht="45">
      <c r="A3706" s="447">
        <v>37558</v>
      </c>
      <c r="B3706" s="448" t="s">
        <v>9855</v>
      </c>
      <c r="C3706" s="449" t="s">
        <v>6187</v>
      </c>
      <c r="D3706" s="450" t="s">
        <v>12800</v>
      </c>
    </row>
    <row r="3707" spans="1:4">
      <c r="A3707" s="447">
        <v>34723</v>
      </c>
      <c r="B3707" s="448" t="s">
        <v>9856</v>
      </c>
      <c r="C3707" s="449" t="s">
        <v>6185</v>
      </c>
      <c r="D3707" s="450" t="s">
        <v>14173</v>
      </c>
    </row>
    <row r="3708" spans="1:4">
      <c r="A3708" s="447">
        <v>34721</v>
      </c>
      <c r="B3708" s="448" t="s">
        <v>9857</v>
      </c>
      <c r="C3708" s="449" t="s">
        <v>6185</v>
      </c>
      <c r="D3708" s="450" t="s">
        <v>14174</v>
      </c>
    </row>
    <row r="3709" spans="1:4">
      <c r="A3709" s="447">
        <v>4309</v>
      </c>
      <c r="B3709" s="448" t="s">
        <v>9858</v>
      </c>
      <c r="C3709" s="449" t="s">
        <v>6187</v>
      </c>
      <c r="D3709" s="450" t="s">
        <v>13101</v>
      </c>
    </row>
    <row r="3710" spans="1:4">
      <c r="A3710" s="447">
        <v>4307</v>
      </c>
      <c r="B3710" s="448" t="s">
        <v>9859</v>
      </c>
      <c r="C3710" s="449" t="s">
        <v>6187</v>
      </c>
      <c r="D3710" s="450" t="s">
        <v>11749</v>
      </c>
    </row>
    <row r="3711" spans="1:4">
      <c r="A3711" s="447">
        <v>10850</v>
      </c>
      <c r="B3711" s="448" t="s">
        <v>9860</v>
      </c>
      <c r="C3711" s="449" t="s">
        <v>6187</v>
      </c>
      <c r="D3711" s="450" t="s">
        <v>14175</v>
      </c>
    </row>
    <row r="3712" spans="1:4" ht="45">
      <c r="A3712" s="447">
        <v>42438</v>
      </c>
      <c r="B3712" s="448" t="s">
        <v>9861</v>
      </c>
      <c r="C3712" s="449" t="s">
        <v>6187</v>
      </c>
      <c r="D3712" s="450" t="s">
        <v>14176</v>
      </c>
    </row>
    <row r="3713" spans="1:4">
      <c r="A3713" s="447">
        <v>4792</v>
      </c>
      <c r="B3713" s="448" t="s">
        <v>9862</v>
      </c>
      <c r="C3713" s="449" t="s">
        <v>6185</v>
      </c>
      <c r="D3713" s="450" t="s">
        <v>14177</v>
      </c>
    </row>
    <row r="3714" spans="1:4" ht="30">
      <c r="A3714" s="447">
        <v>4790</v>
      </c>
      <c r="B3714" s="448" t="s">
        <v>9863</v>
      </c>
      <c r="C3714" s="449" t="s">
        <v>6185</v>
      </c>
      <c r="D3714" s="450" t="s">
        <v>13841</v>
      </c>
    </row>
    <row r="3715" spans="1:4" ht="30">
      <c r="A3715" s="447">
        <v>40671</v>
      </c>
      <c r="B3715" s="448" t="s">
        <v>9864</v>
      </c>
      <c r="C3715" s="449" t="s">
        <v>6185</v>
      </c>
      <c r="D3715" s="450" t="s">
        <v>14178</v>
      </c>
    </row>
    <row r="3716" spans="1:4">
      <c r="A3716" s="447">
        <v>7552</v>
      </c>
      <c r="B3716" s="448" t="s">
        <v>9865</v>
      </c>
      <c r="C3716" s="449" t="s">
        <v>6187</v>
      </c>
      <c r="D3716" s="450" t="s">
        <v>14179</v>
      </c>
    </row>
    <row r="3717" spans="1:4">
      <c r="A3717" s="447">
        <v>4893</v>
      </c>
      <c r="B3717" s="448" t="s">
        <v>9866</v>
      </c>
      <c r="C3717" s="449" t="s">
        <v>6187</v>
      </c>
      <c r="D3717" s="450" t="s">
        <v>14180</v>
      </c>
    </row>
    <row r="3718" spans="1:4">
      <c r="A3718" s="447">
        <v>4894</v>
      </c>
      <c r="B3718" s="448" t="s">
        <v>9867</v>
      </c>
      <c r="C3718" s="449" t="s">
        <v>6187</v>
      </c>
      <c r="D3718" s="450" t="s">
        <v>13307</v>
      </c>
    </row>
    <row r="3719" spans="1:4">
      <c r="A3719" s="447">
        <v>4890</v>
      </c>
      <c r="B3719" s="448" t="s">
        <v>9869</v>
      </c>
      <c r="C3719" s="449" t="s">
        <v>6187</v>
      </c>
      <c r="D3719" s="450" t="s">
        <v>14182</v>
      </c>
    </row>
    <row r="3720" spans="1:4">
      <c r="A3720" s="447">
        <v>4888</v>
      </c>
      <c r="B3720" s="448" t="s">
        <v>9868</v>
      </c>
      <c r="C3720" s="449" t="s">
        <v>6187</v>
      </c>
      <c r="D3720" s="450" t="s">
        <v>14181</v>
      </c>
    </row>
    <row r="3721" spans="1:4">
      <c r="A3721" s="447">
        <v>12411</v>
      </c>
      <c r="B3721" s="448" t="s">
        <v>9870</v>
      </c>
      <c r="C3721" s="449" t="s">
        <v>6187</v>
      </c>
      <c r="D3721" s="450" t="s">
        <v>14183</v>
      </c>
    </row>
    <row r="3722" spans="1:4">
      <c r="A3722" s="447">
        <v>4891</v>
      </c>
      <c r="B3722" s="448" t="s">
        <v>9871</v>
      </c>
      <c r="C3722" s="449" t="s">
        <v>6187</v>
      </c>
      <c r="D3722" s="450" t="s">
        <v>14184</v>
      </c>
    </row>
    <row r="3723" spans="1:4">
      <c r="A3723" s="447">
        <v>4892</v>
      </c>
      <c r="B3723" s="448" t="s">
        <v>9873</v>
      </c>
      <c r="C3723" s="449" t="s">
        <v>6187</v>
      </c>
      <c r="D3723" s="450" t="s">
        <v>14186</v>
      </c>
    </row>
    <row r="3724" spans="1:4">
      <c r="A3724" s="447">
        <v>4889</v>
      </c>
      <c r="B3724" s="448" t="s">
        <v>9872</v>
      </c>
      <c r="C3724" s="449" t="s">
        <v>6187</v>
      </c>
      <c r="D3724" s="450" t="s">
        <v>14185</v>
      </c>
    </row>
    <row r="3725" spans="1:4">
      <c r="A3725" s="447">
        <v>12412</v>
      </c>
      <c r="B3725" s="448" t="s">
        <v>9874</v>
      </c>
      <c r="C3725" s="449" t="s">
        <v>6187</v>
      </c>
      <c r="D3725" s="450" t="s">
        <v>14187</v>
      </c>
    </row>
    <row r="3726" spans="1:4">
      <c r="A3726" s="447">
        <v>11073</v>
      </c>
      <c r="B3726" s="448" t="s">
        <v>9875</v>
      </c>
      <c r="C3726" s="449" t="s">
        <v>6187</v>
      </c>
      <c r="D3726" s="450" t="s">
        <v>12106</v>
      </c>
    </row>
    <row r="3727" spans="1:4">
      <c r="A3727" s="447">
        <v>11071</v>
      </c>
      <c r="B3727" s="448" t="s">
        <v>9876</v>
      </c>
      <c r="C3727" s="449" t="s">
        <v>6187</v>
      </c>
      <c r="D3727" s="450" t="s">
        <v>11926</v>
      </c>
    </row>
    <row r="3728" spans="1:4">
      <c r="A3728" s="447">
        <v>11072</v>
      </c>
      <c r="B3728" s="448" t="s">
        <v>9877</v>
      </c>
      <c r="C3728" s="449" t="s">
        <v>6187</v>
      </c>
      <c r="D3728" s="450" t="s">
        <v>11624</v>
      </c>
    </row>
    <row r="3729" spans="1:4">
      <c r="A3729" s="447">
        <v>4895</v>
      </c>
      <c r="B3729" s="448" t="s">
        <v>9878</v>
      </c>
      <c r="C3729" s="449" t="s">
        <v>6187</v>
      </c>
      <c r="D3729" s="450" t="s">
        <v>14188</v>
      </c>
    </row>
    <row r="3730" spans="1:4">
      <c r="A3730" s="447">
        <v>4907</v>
      </c>
      <c r="B3730" s="448" t="s">
        <v>9879</v>
      </c>
      <c r="C3730" s="449" t="s">
        <v>6187</v>
      </c>
      <c r="D3730" s="450" t="s">
        <v>14189</v>
      </c>
    </row>
    <row r="3731" spans="1:4">
      <c r="A3731" s="447">
        <v>4902</v>
      </c>
      <c r="B3731" s="448" t="s">
        <v>9880</v>
      </c>
      <c r="C3731" s="449" t="s">
        <v>6187</v>
      </c>
      <c r="D3731" s="450" t="s">
        <v>11495</v>
      </c>
    </row>
    <row r="3732" spans="1:4">
      <c r="A3732" s="447">
        <v>4908</v>
      </c>
      <c r="B3732" s="448" t="s">
        <v>9881</v>
      </c>
      <c r="C3732" s="449" t="s">
        <v>6187</v>
      </c>
      <c r="D3732" s="450" t="s">
        <v>14190</v>
      </c>
    </row>
    <row r="3733" spans="1:4">
      <c r="A3733" s="447">
        <v>4909</v>
      </c>
      <c r="B3733" s="448" t="s">
        <v>9882</v>
      </c>
      <c r="C3733" s="449" t="s">
        <v>6187</v>
      </c>
      <c r="D3733" s="450" t="s">
        <v>14191</v>
      </c>
    </row>
    <row r="3734" spans="1:4">
      <c r="A3734" s="447">
        <v>4903</v>
      </c>
      <c r="B3734" s="448" t="s">
        <v>9883</v>
      </c>
      <c r="C3734" s="449" t="s">
        <v>6187</v>
      </c>
      <c r="D3734" s="450" t="s">
        <v>14192</v>
      </c>
    </row>
    <row r="3735" spans="1:4">
      <c r="A3735" s="447">
        <v>4897</v>
      </c>
      <c r="B3735" s="448" t="s">
        <v>9884</v>
      </c>
      <c r="C3735" s="449" t="s">
        <v>6187</v>
      </c>
      <c r="D3735" s="450" t="s">
        <v>11290</v>
      </c>
    </row>
    <row r="3736" spans="1:4">
      <c r="A3736" s="447">
        <v>4896</v>
      </c>
      <c r="B3736" s="448" t="s">
        <v>9885</v>
      </c>
      <c r="C3736" s="449" t="s">
        <v>6187</v>
      </c>
      <c r="D3736" s="450" t="s">
        <v>11733</v>
      </c>
    </row>
    <row r="3737" spans="1:4">
      <c r="A3737" s="447">
        <v>4900</v>
      </c>
      <c r="B3737" s="448" t="s">
        <v>9886</v>
      </c>
      <c r="C3737" s="449" t="s">
        <v>6187</v>
      </c>
      <c r="D3737" s="450" t="s">
        <v>13042</v>
      </c>
    </row>
    <row r="3738" spans="1:4">
      <c r="A3738" s="447">
        <v>4898</v>
      </c>
      <c r="B3738" s="448" t="s">
        <v>9887</v>
      </c>
      <c r="C3738" s="449" t="s">
        <v>6187</v>
      </c>
      <c r="D3738" s="450" t="s">
        <v>12946</v>
      </c>
    </row>
    <row r="3739" spans="1:4">
      <c r="A3739" s="447">
        <v>4899</v>
      </c>
      <c r="B3739" s="448" t="s">
        <v>9888</v>
      </c>
      <c r="C3739" s="449" t="s">
        <v>6187</v>
      </c>
      <c r="D3739" s="450" t="s">
        <v>14193</v>
      </c>
    </row>
    <row r="3740" spans="1:4">
      <c r="A3740" s="447">
        <v>11096</v>
      </c>
      <c r="B3740" s="448" t="s">
        <v>9889</v>
      </c>
      <c r="C3740" s="449" t="s">
        <v>6233</v>
      </c>
      <c r="D3740" s="450" t="s">
        <v>11313</v>
      </c>
    </row>
    <row r="3741" spans="1:4">
      <c r="A3741" s="447">
        <v>4741</v>
      </c>
      <c r="B3741" s="448" t="s">
        <v>9890</v>
      </c>
      <c r="C3741" s="449" t="s">
        <v>6351</v>
      </c>
      <c r="D3741" s="450" t="s">
        <v>14194</v>
      </c>
    </row>
    <row r="3742" spans="1:4">
      <c r="A3742" s="447">
        <v>4752</v>
      </c>
      <c r="B3742" s="448" t="s">
        <v>9891</v>
      </c>
      <c r="C3742" s="449" t="s">
        <v>6186</v>
      </c>
      <c r="D3742" s="450" t="s">
        <v>11890</v>
      </c>
    </row>
    <row r="3743" spans="1:4">
      <c r="A3743" s="447">
        <v>41091</v>
      </c>
      <c r="B3743" s="448" t="s">
        <v>9892</v>
      </c>
      <c r="C3743" s="449" t="s">
        <v>6355</v>
      </c>
      <c r="D3743" s="450" t="s">
        <v>14195</v>
      </c>
    </row>
    <row r="3744" spans="1:4" ht="30">
      <c r="A3744" s="447">
        <v>13954</v>
      </c>
      <c r="B3744" s="448" t="s">
        <v>9893</v>
      </c>
      <c r="C3744" s="449" t="s">
        <v>6187</v>
      </c>
      <c r="D3744" s="450" t="s">
        <v>14196</v>
      </c>
    </row>
    <row r="3745" spans="1:4">
      <c r="A3745" s="447">
        <v>3411</v>
      </c>
      <c r="B3745" s="448" t="s">
        <v>9894</v>
      </c>
      <c r="C3745" s="449" t="s">
        <v>6233</v>
      </c>
      <c r="D3745" s="450" t="s">
        <v>14197</v>
      </c>
    </row>
    <row r="3746" spans="1:4">
      <c r="A3746" s="447">
        <v>39995</v>
      </c>
      <c r="B3746" s="448" t="s">
        <v>9895</v>
      </c>
      <c r="C3746" s="449" t="s">
        <v>6351</v>
      </c>
      <c r="D3746" s="450" t="s">
        <v>14198</v>
      </c>
    </row>
    <row r="3747" spans="1:4" ht="30">
      <c r="A3747" s="447">
        <v>11615</v>
      </c>
      <c r="B3747" s="448" t="s">
        <v>9896</v>
      </c>
      <c r="C3747" s="449" t="s">
        <v>6185</v>
      </c>
      <c r="D3747" s="450" t="s">
        <v>11916</v>
      </c>
    </row>
    <row r="3748" spans="1:4" ht="30">
      <c r="A3748" s="447">
        <v>3408</v>
      </c>
      <c r="B3748" s="448" t="s">
        <v>9897</v>
      </c>
      <c r="C3748" s="449" t="s">
        <v>6185</v>
      </c>
      <c r="D3748" s="450" t="s">
        <v>14199</v>
      </c>
    </row>
    <row r="3749" spans="1:4" ht="30">
      <c r="A3749" s="447">
        <v>3409</v>
      </c>
      <c r="B3749" s="448" t="s">
        <v>9898</v>
      </c>
      <c r="C3749" s="449" t="s">
        <v>6185</v>
      </c>
      <c r="D3749" s="450" t="s">
        <v>12516</v>
      </c>
    </row>
    <row r="3750" spans="1:4">
      <c r="A3750" s="447">
        <v>11427</v>
      </c>
      <c r="B3750" s="448" t="s">
        <v>9899</v>
      </c>
      <c r="C3750" s="449" t="s">
        <v>6233</v>
      </c>
      <c r="D3750" s="450" t="s">
        <v>14200</v>
      </c>
    </row>
    <row r="3751" spans="1:4" ht="30">
      <c r="A3751" s="447">
        <v>4491</v>
      </c>
      <c r="B3751" s="448" t="s">
        <v>9900</v>
      </c>
      <c r="C3751" s="449" t="s">
        <v>6188</v>
      </c>
      <c r="D3751" s="450" t="s">
        <v>14201</v>
      </c>
    </row>
    <row r="3752" spans="1:4" ht="30">
      <c r="A3752" s="447">
        <v>26022</v>
      </c>
      <c r="B3752" s="448" t="s">
        <v>9901</v>
      </c>
      <c r="C3752" s="449" t="s">
        <v>6187</v>
      </c>
      <c r="D3752" s="450" t="s">
        <v>14202</v>
      </c>
    </row>
    <row r="3753" spans="1:4">
      <c r="A3753" s="447">
        <v>421</v>
      </c>
      <c r="B3753" s="448" t="s">
        <v>9902</v>
      </c>
      <c r="C3753" s="449" t="s">
        <v>6187</v>
      </c>
      <c r="D3753" s="450" t="s">
        <v>13075</v>
      </c>
    </row>
    <row r="3754" spans="1:4">
      <c r="A3754" s="447">
        <v>12362</v>
      </c>
      <c r="B3754" s="448" t="s">
        <v>9903</v>
      </c>
      <c r="C3754" s="449" t="s">
        <v>6187</v>
      </c>
      <c r="D3754" s="450" t="s">
        <v>14203</v>
      </c>
    </row>
    <row r="3755" spans="1:4">
      <c r="A3755" s="447">
        <v>14148</v>
      </c>
      <c r="B3755" s="448" t="s">
        <v>9904</v>
      </c>
      <c r="C3755" s="449" t="s">
        <v>6187</v>
      </c>
      <c r="D3755" s="450" t="s">
        <v>11848</v>
      </c>
    </row>
    <row r="3756" spans="1:4">
      <c r="A3756" s="447">
        <v>4341</v>
      </c>
      <c r="B3756" s="448" t="s">
        <v>9905</v>
      </c>
      <c r="C3756" s="449" t="s">
        <v>6187</v>
      </c>
      <c r="D3756" s="450" t="s">
        <v>11903</v>
      </c>
    </row>
    <row r="3757" spans="1:4">
      <c r="A3757" s="447">
        <v>4337</v>
      </c>
      <c r="B3757" s="448" t="s">
        <v>9906</v>
      </c>
      <c r="C3757" s="449" t="s">
        <v>6187</v>
      </c>
      <c r="D3757" s="450" t="s">
        <v>11624</v>
      </c>
    </row>
    <row r="3758" spans="1:4">
      <c r="A3758" s="447">
        <v>11971</v>
      </c>
      <c r="B3758" s="448" t="s">
        <v>9909</v>
      </c>
      <c r="C3758" s="449" t="s">
        <v>6187</v>
      </c>
      <c r="D3758" s="450" t="s">
        <v>12967</v>
      </c>
    </row>
    <row r="3759" spans="1:4">
      <c r="A3759" s="447">
        <v>4339</v>
      </c>
      <c r="B3759" s="448" t="s">
        <v>9907</v>
      </c>
      <c r="C3759" s="449" t="s">
        <v>6187</v>
      </c>
      <c r="D3759" s="450" t="s">
        <v>11598</v>
      </c>
    </row>
    <row r="3760" spans="1:4">
      <c r="A3760" s="447">
        <v>39997</v>
      </c>
      <c r="B3760" s="448" t="s">
        <v>9908</v>
      </c>
      <c r="C3760" s="449" t="s">
        <v>6187</v>
      </c>
      <c r="D3760" s="450" t="s">
        <v>14204</v>
      </c>
    </row>
    <row r="3761" spans="1:4">
      <c r="A3761" s="447">
        <v>4342</v>
      </c>
      <c r="B3761" s="448" t="s">
        <v>9910</v>
      </c>
      <c r="C3761" s="449" t="s">
        <v>6187</v>
      </c>
      <c r="D3761" s="450" t="s">
        <v>14025</v>
      </c>
    </row>
    <row r="3762" spans="1:4">
      <c r="A3762" s="447">
        <v>4330</v>
      </c>
      <c r="B3762" s="448" t="s">
        <v>9911</v>
      </c>
      <c r="C3762" s="449" t="s">
        <v>6187</v>
      </c>
      <c r="D3762" s="450" t="s">
        <v>14023</v>
      </c>
    </row>
    <row r="3763" spans="1:4">
      <c r="A3763" s="447">
        <v>4340</v>
      </c>
      <c r="B3763" s="448" t="s">
        <v>9912</v>
      </c>
      <c r="C3763" s="449" t="s">
        <v>6187</v>
      </c>
      <c r="D3763" s="450" t="s">
        <v>11300</v>
      </c>
    </row>
    <row r="3764" spans="1:4">
      <c r="A3764" s="447">
        <v>5088</v>
      </c>
      <c r="B3764" s="448" t="s">
        <v>9913</v>
      </c>
      <c r="C3764" s="449" t="s">
        <v>6187</v>
      </c>
      <c r="D3764" s="450" t="s">
        <v>13771</v>
      </c>
    </row>
    <row r="3765" spans="1:4" ht="30">
      <c r="A3765" s="447">
        <v>11154</v>
      </c>
      <c r="B3765" s="448" t="s">
        <v>9914</v>
      </c>
      <c r="C3765" s="449" t="s">
        <v>6187</v>
      </c>
      <c r="D3765" s="450" t="s">
        <v>14205</v>
      </c>
    </row>
    <row r="3766" spans="1:4" ht="45">
      <c r="A3766" s="447">
        <v>39021</v>
      </c>
      <c r="B3766" s="448" t="s">
        <v>9915</v>
      </c>
      <c r="C3766" s="449" t="s">
        <v>6187</v>
      </c>
      <c r="D3766" s="450" t="s">
        <v>14206</v>
      </c>
    </row>
    <row r="3767" spans="1:4" ht="30">
      <c r="A3767" s="447">
        <v>39022</v>
      </c>
      <c r="B3767" s="448" t="s">
        <v>9916</v>
      </c>
      <c r="C3767" s="449" t="s">
        <v>6187</v>
      </c>
      <c r="D3767" s="450" t="s">
        <v>14207</v>
      </c>
    </row>
    <row r="3768" spans="1:4" ht="30">
      <c r="A3768" s="447">
        <v>39024</v>
      </c>
      <c r="B3768" s="448" t="s">
        <v>15451</v>
      </c>
      <c r="C3768" s="449" t="s">
        <v>6187</v>
      </c>
      <c r="D3768" s="450" t="s">
        <v>14208</v>
      </c>
    </row>
    <row r="3769" spans="1:4" ht="30">
      <c r="A3769" s="447">
        <v>4914</v>
      </c>
      <c r="B3769" s="448" t="s">
        <v>9917</v>
      </c>
      <c r="C3769" s="449" t="s">
        <v>6185</v>
      </c>
      <c r="D3769" s="450" t="s">
        <v>14209</v>
      </c>
    </row>
    <row r="3770" spans="1:4" ht="30">
      <c r="A3770" s="447">
        <v>4917</v>
      </c>
      <c r="B3770" s="448" t="s">
        <v>9918</v>
      </c>
      <c r="C3770" s="449" t="s">
        <v>6185</v>
      </c>
      <c r="D3770" s="450" t="s">
        <v>14210</v>
      </c>
    </row>
    <row r="3771" spans="1:4" ht="30">
      <c r="A3771" s="447">
        <v>39025</v>
      </c>
      <c r="B3771" s="448" t="s">
        <v>9919</v>
      </c>
      <c r="C3771" s="449" t="s">
        <v>6187</v>
      </c>
      <c r="D3771" s="450" t="s">
        <v>14211</v>
      </c>
    </row>
    <row r="3772" spans="1:4" ht="30">
      <c r="A3772" s="447">
        <v>4930</v>
      </c>
      <c r="B3772" s="448" t="s">
        <v>9920</v>
      </c>
      <c r="C3772" s="449" t="s">
        <v>6185</v>
      </c>
      <c r="D3772" s="450" t="s">
        <v>14212</v>
      </c>
    </row>
    <row r="3773" spans="1:4" ht="30">
      <c r="A3773" s="447">
        <v>4922</v>
      </c>
      <c r="B3773" s="448" t="s">
        <v>9921</v>
      </c>
      <c r="C3773" s="449" t="s">
        <v>6185</v>
      </c>
      <c r="D3773" s="450" t="s">
        <v>14213</v>
      </c>
    </row>
    <row r="3774" spans="1:4" ht="30">
      <c r="A3774" s="447">
        <v>4911</v>
      </c>
      <c r="B3774" s="448" t="s">
        <v>9922</v>
      </c>
      <c r="C3774" s="449" t="s">
        <v>6185</v>
      </c>
      <c r="D3774" s="450" t="s">
        <v>14214</v>
      </c>
    </row>
    <row r="3775" spans="1:4" ht="30">
      <c r="A3775" s="447">
        <v>37518</v>
      </c>
      <c r="B3775" s="448" t="s">
        <v>15450</v>
      </c>
      <c r="C3775" s="449" t="s">
        <v>6185</v>
      </c>
      <c r="D3775" s="450" t="s">
        <v>14215</v>
      </c>
    </row>
    <row r="3776" spans="1:4" ht="30">
      <c r="A3776" s="447">
        <v>4910</v>
      </c>
      <c r="B3776" s="448" t="s">
        <v>9923</v>
      </c>
      <c r="C3776" s="449" t="s">
        <v>6185</v>
      </c>
      <c r="D3776" s="450" t="s">
        <v>14214</v>
      </c>
    </row>
    <row r="3777" spans="1:4" ht="30">
      <c r="A3777" s="447">
        <v>4943</v>
      </c>
      <c r="B3777" s="448" t="s">
        <v>9924</v>
      </c>
      <c r="C3777" s="449" t="s">
        <v>6185</v>
      </c>
      <c r="D3777" s="450" t="s">
        <v>14216</v>
      </c>
    </row>
    <row r="3778" spans="1:4" ht="30">
      <c r="A3778" s="447">
        <v>5002</v>
      </c>
      <c r="B3778" s="448" t="s">
        <v>9925</v>
      </c>
      <c r="C3778" s="449" t="s">
        <v>6185</v>
      </c>
      <c r="D3778" s="450" t="s">
        <v>14217</v>
      </c>
    </row>
    <row r="3779" spans="1:4">
      <c r="A3779" s="447">
        <v>4977</v>
      </c>
      <c r="B3779" s="448" t="s">
        <v>9926</v>
      </c>
      <c r="C3779" s="449" t="s">
        <v>6185</v>
      </c>
      <c r="D3779" s="450" t="s">
        <v>14218</v>
      </c>
    </row>
    <row r="3780" spans="1:4" ht="30">
      <c r="A3780" s="447">
        <v>11364</v>
      </c>
      <c r="B3780" s="448" t="s">
        <v>9930</v>
      </c>
      <c r="C3780" s="449" t="s">
        <v>6187</v>
      </c>
      <c r="D3780" s="450" t="s">
        <v>14222</v>
      </c>
    </row>
    <row r="3781" spans="1:4" ht="30">
      <c r="A3781" s="447">
        <v>11365</v>
      </c>
      <c r="B3781" s="448" t="s">
        <v>9931</v>
      </c>
      <c r="C3781" s="449" t="s">
        <v>6187</v>
      </c>
      <c r="D3781" s="450" t="s">
        <v>14223</v>
      </c>
    </row>
    <row r="3782" spans="1:4" ht="30">
      <c r="A3782" s="447">
        <v>11366</v>
      </c>
      <c r="B3782" s="448" t="s">
        <v>9932</v>
      </c>
      <c r="C3782" s="449" t="s">
        <v>6187</v>
      </c>
      <c r="D3782" s="450" t="s">
        <v>14224</v>
      </c>
    </row>
    <row r="3783" spans="1:4" ht="30">
      <c r="A3783" s="447">
        <v>11367</v>
      </c>
      <c r="B3783" s="448" t="s">
        <v>9933</v>
      </c>
      <c r="C3783" s="449" t="s">
        <v>6185</v>
      </c>
      <c r="D3783" s="450" t="s">
        <v>14225</v>
      </c>
    </row>
    <row r="3784" spans="1:4" ht="30">
      <c r="A3784" s="447">
        <v>4989</v>
      </c>
      <c r="B3784" s="448" t="s">
        <v>9934</v>
      </c>
      <c r="C3784" s="449" t="s">
        <v>6187</v>
      </c>
      <c r="D3784" s="450" t="s">
        <v>14226</v>
      </c>
    </row>
    <row r="3785" spans="1:4" ht="30">
      <c r="A3785" s="447">
        <v>4982</v>
      </c>
      <c r="B3785" s="448" t="s">
        <v>9935</v>
      </c>
      <c r="C3785" s="449" t="s">
        <v>6187</v>
      </c>
      <c r="D3785" s="450" t="s">
        <v>14227</v>
      </c>
    </row>
    <row r="3786" spans="1:4" ht="30">
      <c r="A3786" s="447">
        <v>20322</v>
      </c>
      <c r="B3786" s="448" t="s">
        <v>15449</v>
      </c>
      <c r="C3786" s="449" t="s">
        <v>6187</v>
      </c>
      <c r="D3786" s="450" t="s">
        <v>14228</v>
      </c>
    </row>
    <row r="3787" spans="1:4" ht="30">
      <c r="A3787" s="447">
        <v>10553</v>
      </c>
      <c r="B3787" s="448" t="s">
        <v>9936</v>
      </c>
      <c r="C3787" s="449" t="s">
        <v>6187</v>
      </c>
      <c r="D3787" s="450" t="s">
        <v>14229</v>
      </c>
    </row>
    <row r="3788" spans="1:4" ht="30">
      <c r="A3788" s="447">
        <v>5020</v>
      </c>
      <c r="B3788" s="448" t="s">
        <v>9937</v>
      </c>
      <c r="C3788" s="449" t="s">
        <v>6187</v>
      </c>
      <c r="D3788" s="450" t="s">
        <v>14230</v>
      </c>
    </row>
    <row r="3789" spans="1:4" ht="30">
      <c r="A3789" s="447">
        <v>4962</v>
      </c>
      <c r="B3789" s="448" t="s">
        <v>15448</v>
      </c>
      <c r="C3789" s="449" t="s">
        <v>6187</v>
      </c>
      <c r="D3789" s="450" t="s">
        <v>14231</v>
      </c>
    </row>
    <row r="3790" spans="1:4" ht="30">
      <c r="A3790" s="447">
        <v>4981</v>
      </c>
      <c r="B3790" s="448" t="s">
        <v>9938</v>
      </c>
      <c r="C3790" s="449" t="s">
        <v>6187</v>
      </c>
      <c r="D3790" s="450" t="s">
        <v>14232</v>
      </c>
    </row>
    <row r="3791" spans="1:4" ht="30">
      <c r="A3791" s="447">
        <v>10554</v>
      </c>
      <c r="B3791" s="448" t="s">
        <v>9939</v>
      </c>
      <c r="C3791" s="449" t="s">
        <v>6187</v>
      </c>
      <c r="D3791" s="450" t="s">
        <v>14233</v>
      </c>
    </row>
    <row r="3792" spans="1:4" ht="30">
      <c r="A3792" s="447">
        <v>4964</v>
      </c>
      <c r="B3792" s="448" t="s">
        <v>15447</v>
      </c>
      <c r="C3792" s="449" t="s">
        <v>6187</v>
      </c>
      <c r="D3792" s="450" t="s">
        <v>14234</v>
      </c>
    </row>
    <row r="3793" spans="1:4" ht="30">
      <c r="A3793" s="447">
        <v>4992</v>
      </c>
      <c r="B3793" s="448" t="s">
        <v>9940</v>
      </c>
      <c r="C3793" s="449" t="s">
        <v>6187</v>
      </c>
      <c r="D3793" s="450" t="s">
        <v>14235</v>
      </c>
    </row>
    <row r="3794" spans="1:4" ht="30">
      <c r="A3794" s="447">
        <v>10555</v>
      </c>
      <c r="B3794" s="448" t="s">
        <v>9941</v>
      </c>
      <c r="C3794" s="449" t="s">
        <v>6187</v>
      </c>
      <c r="D3794" s="450" t="s">
        <v>14236</v>
      </c>
    </row>
    <row r="3795" spans="1:4" ht="30">
      <c r="A3795" s="447">
        <v>4987</v>
      </c>
      <c r="B3795" s="448" t="s">
        <v>9942</v>
      </c>
      <c r="C3795" s="449" t="s">
        <v>6187</v>
      </c>
      <c r="D3795" s="450" t="s">
        <v>14233</v>
      </c>
    </row>
    <row r="3796" spans="1:4" ht="30">
      <c r="A3796" s="447">
        <v>10556</v>
      </c>
      <c r="B3796" s="448" t="s">
        <v>9943</v>
      </c>
      <c r="C3796" s="449" t="s">
        <v>6187</v>
      </c>
      <c r="D3796" s="450" t="s">
        <v>14237</v>
      </c>
    </row>
    <row r="3797" spans="1:4" ht="30">
      <c r="A3797" s="447">
        <v>4958</v>
      </c>
      <c r="B3797" s="448" t="s">
        <v>9944</v>
      </c>
      <c r="C3797" s="449" t="s">
        <v>6185</v>
      </c>
      <c r="D3797" s="450" t="s">
        <v>14238</v>
      </c>
    </row>
    <row r="3798" spans="1:4" ht="30">
      <c r="A3798" s="447">
        <v>39502</v>
      </c>
      <c r="B3798" s="448" t="s">
        <v>9945</v>
      </c>
      <c r="C3798" s="449" t="s">
        <v>6187</v>
      </c>
      <c r="D3798" s="450" t="s">
        <v>14239</v>
      </c>
    </row>
    <row r="3799" spans="1:4" ht="30">
      <c r="A3799" s="447">
        <v>39504</v>
      </c>
      <c r="B3799" s="448" t="s">
        <v>9946</v>
      </c>
      <c r="C3799" s="449" t="s">
        <v>6187</v>
      </c>
      <c r="D3799" s="450" t="s">
        <v>14240</v>
      </c>
    </row>
    <row r="3800" spans="1:4" ht="30">
      <c r="A3800" s="447">
        <v>39503</v>
      </c>
      <c r="B3800" s="448" t="s">
        <v>9947</v>
      </c>
      <c r="C3800" s="449" t="s">
        <v>6187</v>
      </c>
      <c r="D3800" s="450" t="s">
        <v>14241</v>
      </c>
    </row>
    <row r="3801" spans="1:4" ht="30">
      <c r="A3801" s="447">
        <v>39505</v>
      </c>
      <c r="B3801" s="448" t="s">
        <v>9948</v>
      </c>
      <c r="C3801" s="449" t="s">
        <v>6187</v>
      </c>
      <c r="D3801" s="450" t="s">
        <v>14234</v>
      </c>
    </row>
    <row r="3802" spans="1:4" ht="30">
      <c r="A3802" s="447">
        <v>5028</v>
      </c>
      <c r="B3802" s="448" t="s">
        <v>9927</v>
      </c>
      <c r="C3802" s="449" t="s">
        <v>6185</v>
      </c>
      <c r="D3802" s="450" t="s">
        <v>14219</v>
      </c>
    </row>
    <row r="3803" spans="1:4" ht="30">
      <c r="A3803" s="447">
        <v>4998</v>
      </c>
      <c r="B3803" s="448" t="s">
        <v>9928</v>
      </c>
      <c r="C3803" s="449" t="s">
        <v>6185</v>
      </c>
      <c r="D3803" s="450" t="s">
        <v>14220</v>
      </c>
    </row>
    <row r="3804" spans="1:4" ht="30">
      <c r="A3804" s="447">
        <v>4969</v>
      </c>
      <c r="B3804" s="448" t="s">
        <v>9929</v>
      </c>
      <c r="C3804" s="449" t="s">
        <v>6185</v>
      </c>
      <c r="D3804" s="450" t="s">
        <v>14221</v>
      </c>
    </row>
    <row r="3805" spans="1:4">
      <c r="A3805" s="447">
        <v>25969</v>
      </c>
      <c r="B3805" s="448" t="s">
        <v>9949</v>
      </c>
      <c r="C3805" s="449" t="s">
        <v>6187</v>
      </c>
      <c r="D3805" s="450" t="s">
        <v>14242</v>
      </c>
    </row>
    <row r="3806" spans="1:4" ht="30">
      <c r="A3806" s="447">
        <v>4944</v>
      </c>
      <c r="B3806" s="448" t="s">
        <v>9950</v>
      </c>
      <c r="C3806" s="449" t="s">
        <v>6185</v>
      </c>
      <c r="D3806" s="450" t="s">
        <v>14243</v>
      </c>
    </row>
    <row r="3807" spans="1:4">
      <c r="A3807" s="447">
        <v>21102</v>
      </c>
      <c r="B3807" s="448" t="s">
        <v>9951</v>
      </c>
      <c r="C3807" s="449" t="s">
        <v>6187</v>
      </c>
      <c r="D3807" s="450" t="s">
        <v>14244</v>
      </c>
    </row>
    <row r="3808" spans="1:4">
      <c r="A3808" s="447">
        <v>21101</v>
      </c>
      <c r="B3808" s="448" t="s">
        <v>9952</v>
      </c>
      <c r="C3808" s="449" t="s">
        <v>6187</v>
      </c>
      <c r="D3808" s="450" t="s">
        <v>14245</v>
      </c>
    </row>
    <row r="3809" spans="1:4" ht="30">
      <c r="A3809" s="447">
        <v>34713</v>
      </c>
      <c r="B3809" s="448" t="s">
        <v>9953</v>
      </c>
      <c r="C3809" s="449" t="s">
        <v>6185</v>
      </c>
      <c r="D3809" s="450" t="s">
        <v>14246</v>
      </c>
    </row>
    <row r="3810" spans="1:4" ht="30">
      <c r="A3810" s="447">
        <v>4947</v>
      </c>
      <c r="B3810" s="448" t="s">
        <v>9954</v>
      </c>
      <c r="C3810" s="449" t="s">
        <v>6185</v>
      </c>
      <c r="D3810" s="450" t="s">
        <v>14247</v>
      </c>
    </row>
    <row r="3811" spans="1:4" ht="30">
      <c r="A3811" s="447">
        <v>37563</v>
      </c>
      <c r="B3811" s="448" t="s">
        <v>9955</v>
      </c>
      <c r="C3811" s="449" t="s">
        <v>6185</v>
      </c>
      <c r="D3811" s="450" t="s">
        <v>14248</v>
      </c>
    </row>
    <row r="3812" spans="1:4" ht="30">
      <c r="A3812" s="447">
        <v>4948</v>
      </c>
      <c r="B3812" s="448" t="s">
        <v>9956</v>
      </c>
      <c r="C3812" s="449" t="s">
        <v>6185</v>
      </c>
      <c r="D3812" s="450" t="s">
        <v>14249</v>
      </c>
    </row>
    <row r="3813" spans="1:4" ht="30">
      <c r="A3813" s="447">
        <v>37561</v>
      </c>
      <c r="B3813" s="448" t="s">
        <v>9957</v>
      </c>
      <c r="C3813" s="449" t="s">
        <v>6185</v>
      </c>
      <c r="D3813" s="450" t="s">
        <v>14250</v>
      </c>
    </row>
    <row r="3814" spans="1:4" ht="30">
      <c r="A3814" s="447">
        <v>37562</v>
      </c>
      <c r="B3814" s="448" t="s">
        <v>9958</v>
      </c>
      <c r="C3814" s="449" t="s">
        <v>6185</v>
      </c>
      <c r="D3814" s="450" t="s">
        <v>14251</v>
      </c>
    </row>
    <row r="3815" spans="1:4" ht="30">
      <c r="A3815" s="447">
        <v>37585</v>
      </c>
      <c r="B3815" s="448" t="s">
        <v>9959</v>
      </c>
      <c r="C3815" s="449" t="s">
        <v>6187</v>
      </c>
      <c r="D3815" s="450" t="s">
        <v>14252</v>
      </c>
    </row>
    <row r="3816" spans="1:4" ht="30">
      <c r="A3816" s="447">
        <v>14164</v>
      </c>
      <c r="B3816" s="448" t="s">
        <v>9960</v>
      </c>
      <c r="C3816" s="449" t="s">
        <v>6187</v>
      </c>
      <c r="D3816" s="450" t="s">
        <v>14253</v>
      </c>
    </row>
    <row r="3817" spans="1:4" ht="30">
      <c r="A3817" s="447">
        <v>14163</v>
      </c>
      <c r="B3817" s="448" t="s">
        <v>9961</v>
      </c>
      <c r="C3817" s="449" t="s">
        <v>6187</v>
      </c>
      <c r="D3817" s="450" t="s">
        <v>14254</v>
      </c>
    </row>
    <row r="3818" spans="1:4" ht="30">
      <c r="A3818" s="447">
        <v>5051</v>
      </c>
      <c r="B3818" s="448" t="s">
        <v>9962</v>
      </c>
      <c r="C3818" s="449" t="s">
        <v>6187</v>
      </c>
      <c r="D3818" s="450" t="s">
        <v>14255</v>
      </c>
    </row>
    <row r="3819" spans="1:4" ht="30">
      <c r="A3819" s="447">
        <v>14162</v>
      </c>
      <c r="B3819" s="448" t="s">
        <v>9963</v>
      </c>
      <c r="C3819" s="449" t="s">
        <v>6187</v>
      </c>
      <c r="D3819" s="450" t="s">
        <v>14256</v>
      </c>
    </row>
    <row r="3820" spans="1:4" ht="30">
      <c r="A3820" s="447">
        <v>5052</v>
      </c>
      <c r="B3820" s="448" t="s">
        <v>9964</v>
      </c>
      <c r="C3820" s="449" t="s">
        <v>6187</v>
      </c>
      <c r="D3820" s="450" t="s">
        <v>13193</v>
      </c>
    </row>
    <row r="3821" spans="1:4" ht="30">
      <c r="A3821" s="447">
        <v>14166</v>
      </c>
      <c r="B3821" s="448" t="s">
        <v>9965</v>
      </c>
      <c r="C3821" s="449" t="s">
        <v>6187</v>
      </c>
      <c r="D3821" s="450" t="s">
        <v>14257</v>
      </c>
    </row>
    <row r="3822" spans="1:4" ht="30">
      <c r="A3822" s="447">
        <v>14165</v>
      </c>
      <c r="B3822" s="448" t="s">
        <v>9966</v>
      </c>
      <c r="C3822" s="449" t="s">
        <v>6187</v>
      </c>
      <c r="D3822" s="450" t="s">
        <v>14258</v>
      </c>
    </row>
    <row r="3823" spans="1:4" ht="30">
      <c r="A3823" s="447">
        <v>5050</v>
      </c>
      <c r="B3823" s="448" t="s">
        <v>9967</v>
      </c>
      <c r="C3823" s="449" t="s">
        <v>6187</v>
      </c>
      <c r="D3823" s="450" t="s">
        <v>14259</v>
      </c>
    </row>
    <row r="3824" spans="1:4" ht="30">
      <c r="A3824" s="447">
        <v>12378</v>
      </c>
      <c r="B3824" s="448" t="s">
        <v>9968</v>
      </c>
      <c r="C3824" s="449" t="s">
        <v>6187</v>
      </c>
      <c r="D3824" s="450" t="s">
        <v>14260</v>
      </c>
    </row>
    <row r="3825" spans="1:4">
      <c r="A3825" s="447">
        <v>12366</v>
      </c>
      <c r="B3825" s="448" t="s">
        <v>9969</v>
      </c>
      <c r="C3825" s="449" t="s">
        <v>6187</v>
      </c>
      <c r="D3825" s="450" t="s">
        <v>14261</v>
      </c>
    </row>
    <row r="3826" spans="1:4">
      <c r="A3826" s="447">
        <v>5045</v>
      </c>
      <c r="B3826" s="448" t="s">
        <v>9970</v>
      </c>
      <c r="C3826" s="449" t="s">
        <v>6187</v>
      </c>
      <c r="D3826" s="450" t="s">
        <v>14262</v>
      </c>
    </row>
    <row r="3827" spans="1:4">
      <c r="A3827" s="447">
        <v>5044</v>
      </c>
      <c r="B3827" s="448" t="s">
        <v>9971</v>
      </c>
      <c r="C3827" s="449" t="s">
        <v>6187</v>
      </c>
      <c r="D3827" s="450" t="s">
        <v>14263</v>
      </c>
    </row>
    <row r="3828" spans="1:4">
      <c r="A3828" s="447">
        <v>5055</v>
      </c>
      <c r="B3828" s="448" t="s">
        <v>9972</v>
      </c>
      <c r="C3828" s="449" t="s">
        <v>6187</v>
      </c>
      <c r="D3828" s="450" t="s">
        <v>14264</v>
      </c>
    </row>
    <row r="3829" spans="1:4">
      <c r="A3829" s="447">
        <v>5053</v>
      </c>
      <c r="B3829" s="448" t="s">
        <v>9973</v>
      </c>
      <c r="C3829" s="449" t="s">
        <v>6187</v>
      </c>
      <c r="D3829" s="450" t="s">
        <v>14265</v>
      </c>
    </row>
    <row r="3830" spans="1:4">
      <c r="A3830" s="447">
        <v>5035</v>
      </c>
      <c r="B3830" s="448" t="s">
        <v>9974</v>
      </c>
      <c r="C3830" s="449" t="s">
        <v>6187</v>
      </c>
      <c r="D3830" s="450" t="s">
        <v>14266</v>
      </c>
    </row>
    <row r="3831" spans="1:4">
      <c r="A3831" s="447">
        <v>5036</v>
      </c>
      <c r="B3831" s="448" t="s">
        <v>9975</v>
      </c>
      <c r="C3831" s="449" t="s">
        <v>6187</v>
      </c>
      <c r="D3831" s="450" t="s">
        <v>14267</v>
      </c>
    </row>
    <row r="3832" spans="1:4">
      <c r="A3832" s="447">
        <v>5059</v>
      </c>
      <c r="B3832" s="448" t="s">
        <v>9976</v>
      </c>
      <c r="C3832" s="449" t="s">
        <v>6187</v>
      </c>
      <c r="D3832" s="450" t="s">
        <v>14268</v>
      </c>
    </row>
    <row r="3833" spans="1:4">
      <c r="A3833" s="447">
        <v>5034</v>
      </c>
      <c r="B3833" s="448" t="s">
        <v>9977</v>
      </c>
      <c r="C3833" s="449" t="s">
        <v>6187</v>
      </c>
      <c r="D3833" s="450" t="s">
        <v>14269</v>
      </c>
    </row>
    <row r="3834" spans="1:4">
      <c r="A3834" s="447">
        <v>5056</v>
      </c>
      <c r="B3834" s="448" t="s">
        <v>9978</v>
      </c>
      <c r="C3834" s="449" t="s">
        <v>6187</v>
      </c>
      <c r="D3834" s="450" t="s">
        <v>14270</v>
      </c>
    </row>
    <row r="3835" spans="1:4">
      <c r="A3835" s="447">
        <v>12372</v>
      </c>
      <c r="B3835" s="448" t="s">
        <v>9982</v>
      </c>
      <c r="C3835" s="449" t="s">
        <v>6187</v>
      </c>
      <c r="D3835" s="450" t="s">
        <v>14274</v>
      </c>
    </row>
    <row r="3836" spans="1:4">
      <c r="A3836" s="447">
        <v>13339</v>
      </c>
      <c r="B3836" s="448" t="s">
        <v>9983</v>
      </c>
      <c r="C3836" s="449" t="s">
        <v>6187</v>
      </c>
      <c r="D3836" s="450" t="s">
        <v>14275</v>
      </c>
    </row>
    <row r="3837" spans="1:4">
      <c r="A3837" s="447">
        <v>12373</v>
      </c>
      <c r="B3837" s="448" t="s">
        <v>9984</v>
      </c>
      <c r="C3837" s="449" t="s">
        <v>6187</v>
      </c>
      <c r="D3837" s="450" t="s">
        <v>14276</v>
      </c>
    </row>
    <row r="3838" spans="1:4">
      <c r="A3838" s="447">
        <v>5057</v>
      </c>
      <c r="B3838" s="448" t="s">
        <v>9979</v>
      </c>
      <c r="C3838" s="449" t="s">
        <v>6187</v>
      </c>
      <c r="D3838" s="450" t="s">
        <v>14271</v>
      </c>
    </row>
    <row r="3839" spans="1:4">
      <c r="A3839" s="447">
        <v>5033</v>
      </c>
      <c r="B3839" s="448" t="s">
        <v>9980</v>
      </c>
      <c r="C3839" s="449" t="s">
        <v>6187</v>
      </c>
      <c r="D3839" s="450" t="s">
        <v>14272</v>
      </c>
    </row>
    <row r="3840" spans="1:4">
      <c r="A3840" s="447">
        <v>5038</v>
      </c>
      <c r="B3840" s="448" t="s">
        <v>9981</v>
      </c>
      <c r="C3840" s="449" t="s">
        <v>6187</v>
      </c>
      <c r="D3840" s="450" t="s">
        <v>14273</v>
      </c>
    </row>
    <row r="3841" spans="1:4">
      <c r="A3841" s="447">
        <v>12388</v>
      </c>
      <c r="B3841" s="448" t="s">
        <v>9985</v>
      </c>
      <c r="C3841" s="449" t="s">
        <v>6187</v>
      </c>
      <c r="D3841" s="450" t="s">
        <v>14277</v>
      </c>
    </row>
    <row r="3842" spans="1:4">
      <c r="A3842" s="447">
        <v>34695</v>
      </c>
      <c r="B3842" s="448" t="s">
        <v>9986</v>
      </c>
      <c r="C3842" s="449" t="s">
        <v>6187</v>
      </c>
      <c r="D3842" s="450" t="s">
        <v>14278</v>
      </c>
    </row>
    <row r="3843" spans="1:4">
      <c r="A3843" s="447">
        <v>34692</v>
      </c>
      <c r="B3843" s="448" t="s">
        <v>9987</v>
      </c>
      <c r="C3843" s="449" t="s">
        <v>6187</v>
      </c>
      <c r="D3843" s="450" t="s">
        <v>14279</v>
      </c>
    </row>
    <row r="3844" spans="1:4">
      <c r="A3844" s="447">
        <v>26028</v>
      </c>
      <c r="B3844" s="448" t="s">
        <v>9988</v>
      </c>
      <c r="C3844" s="449" t="s">
        <v>7306</v>
      </c>
      <c r="D3844" s="450" t="s">
        <v>14280</v>
      </c>
    </row>
    <row r="3845" spans="1:4" ht="30">
      <c r="A3845" s="447">
        <v>11844</v>
      </c>
      <c r="B3845" s="448" t="s">
        <v>9989</v>
      </c>
      <c r="C3845" s="449" t="s">
        <v>6188</v>
      </c>
      <c r="D3845" s="450" t="s">
        <v>14281</v>
      </c>
    </row>
    <row r="3846" spans="1:4" ht="30">
      <c r="A3846" s="447">
        <v>4465</v>
      </c>
      <c r="B3846" s="448" t="s">
        <v>9990</v>
      </c>
      <c r="C3846" s="449" t="s">
        <v>6188</v>
      </c>
      <c r="D3846" s="450" t="s">
        <v>14282</v>
      </c>
    </row>
    <row r="3847" spans="1:4" ht="30">
      <c r="A3847" s="447">
        <v>35273</v>
      </c>
      <c r="B3847" s="448" t="s">
        <v>9991</v>
      </c>
      <c r="C3847" s="449" t="s">
        <v>6188</v>
      </c>
      <c r="D3847" s="450" t="s">
        <v>14283</v>
      </c>
    </row>
    <row r="3848" spans="1:4" ht="30">
      <c r="A3848" s="447">
        <v>4470</v>
      </c>
      <c r="B3848" s="448" t="s">
        <v>9992</v>
      </c>
      <c r="C3848" s="449" t="s">
        <v>6188</v>
      </c>
      <c r="D3848" s="450" t="s">
        <v>14284</v>
      </c>
    </row>
    <row r="3849" spans="1:4" ht="30">
      <c r="A3849" s="447">
        <v>20204</v>
      </c>
      <c r="B3849" s="448" t="s">
        <v>9993</v>
      </c>
      <c r="C3849" s="449" t="s">
        <v>6188</v>
      </c>
      <c r="D3849" s="450" t="s">
        <v>14285</v>
      </c>
    </row>
    <row r="3850" spans="1:4" ht="30">
      <c r="A3850" s="447">
        <v>20208</v>
      </c>
      <c r="B3850" s="448" t="s">
        <v>9994</v>
      </c>
      <c r="C3850" s="449" t="s">
        <v>6188</v>
      </c>
      <c r="D3850" s="450" t="s">
        <v>14286</v>
      </c>
    </row>
    <row r="3851" spans="1:4" ht="30">
      <c r="A3851" s="447">
        <v>4437</v>
      </c>
      <c r="B3851" s="448" t="s">
        <v>9995</v>
      </c>
      <c r="C3851" s="449" t="s">
        <v>6188</v>
      </c>
      <c r="D3851" s="450" t="s">
        <v>12026</v>
      </c>
    </row>
    <row r="3852" spans="1:4" ht="30">
      <c r="A3852" s="447">
        <v>14580</v>
      </c>
      <c r="B3852" s="448" t="s">
        <v>9996</v>
      </c>
      <c r="C3852" s="449" t="s">
        <v>6188</v>
      </c>
      <c r="D3852" s="450" t="s">
        <v>14287</v>
      </c>
    </row>
    <row r="3853" spans="1:4">
      <c r="A3853" s="447">
        <v>5065</v>
      </c>
      <c r="B3853" s="448" t="s">
        <v>9998</v>
      </c>
      <c r="C3853" s="449" t="s">
        <v>6233</v>
      </c>
      <c r="D3853" s="450" t="s">
        <v>14288</v>
      </c>
    </row>
    <row r="3854" spans="1:4">
      <c r="A3854" s="447">
        <v>5072</v>
      </c>
      <c r="B3854" s="448" t="s">
        <v>9999</v>
      </c>
      <c r="C3854" s="449" t="s">
        <v>6233</v>
      </c>
      <c r="D3854" s="450" t="s">
        <v>14289</v>
      </c>
    </row>
    <row r="3855" spans="1:4">
      <c r="A3855" s="447">
        <v>5066</v>
      </c>
      <c r="B3855" s="448" t="s">
        <v>10000</v>
      </c>
      <c r="C3855" s="449" t="s">
        <v>6233</v>
      </c>
      <c r="D3855" s="450" t="s">
        <v>13662</v>
      </c>
    </row>
    <row r="3856" spans="1:4">
      <c r="A3856" s="447">
        <v>5063</v>
      </c>
      <c r="B3856" s="448" t="s">
        <v>10001</v>
      </c>
      <c r="C3856" s="449" t="s">
        <v>6233</v>
      </c>
      <c r="D3856" s="450" t="s">
        <v>14290</v>
      </c>
    </row>
    <row r="3857" spans="1:4">
      <c r="A3857" s="447">
        <v>20247</v>
      </c>
      <c r="B3857" s="448" t="s">
        <v>10002</v>
      </c>
      <c r="C3857" s="449" t="s">
        <v>6233</v>
      </c>
      <c r="D3857" s="450" t="s">
        <v>12840</v>
      </c>
    </row>
    <row r="3858" spans="1:4">
      <c r="A3858" s="447">
        <v>5074</v>
      </c>
      <c r="B3858" s="448" t="s">
        <v>10003</v>
      </c>
      <c r="C3858" s="449" t="s">
        <v>6233</v>
      </c>
      <c r="D3858" s="450" t="s">
        <v>12640</v>
      </c>
    </row>
    <row r="3859" spans="1:4">
      <c r="A3859" s="447">
        <v>5067</v>
      </c>
      <c r="B3859" s="448" t="s">
        <v>10004</v>
      </c>
      <c r="C3859" s="449" t="s">
        <v>6233</v>
      </c>
      <c r="D3859" s="450" t="s">
        <v>14291</v>
      </c>
    </row>
    <row r="3860" spans="1:4">
      <c r="A3860" s="447">
        <v>5078</v>
      </c>
      <c r="B3860" s="448" t="s">
        <v>10005</v>
      </c>
      <c r="C3860" s="449" t="s">
        <v>6233</v>
      </c>
      <c r="D3860" s="450" t="s">
        <v>11576</v>
      </c>
    </row>
    <row r="3861" spans="1:4">
      <c r="A3861" s="447">
        <v>5068</v>
      </c>
      <c r="B3861" s="448" t="s">
        <v>10006</v>
      </c>
      <c r="C3861" s="449" t="s">
        <v>6233</v>
      </c>
      <c r="D3861" s="450" t="s">
        <v>13767</v>
      </c>
    </row>
    <row r="3862" spans="1:4">
      <c r="A3862" s="447">
        <v>5073</v>
      </c>
      <c r="B3862" s="448" t="s">
        <v>10007</v>
      </c>
      <c r="C3862" s="449" t="s">
        <v>6233</v>
      </c>
      <c r="D3862" s="450" t="s">
        <v>14292</v>
      </c>
    </row>
    <row r="3863" spans="1:4">
      <c r="A3863" s="447">
        <v>5069</v>
      </c>
      <c r="B3863" s="448" t="s">
        <v>10008</v>
      </c>
      <c r="C3863" s="449" t="s">
        <v>6233</v>
      </c>
      <c r="D3863" s="450" t="s">
        <v>14292</v>
      </c>
    </row>
    <row r="3864" spans="1:4">
      <c r="A3864" s="447">
        <v>5070</v>
      </c>
      <c r="B3864" s="448" t="s">
        <v>10009</v>
      </c>
      <c r="C3864" s="449" t="s">
        <v>6233</v>
      </c>
      <c r="D3864" s="450" t="s">
        <v>11360</v>
      </c>
    </row>
    <row r="3865" spans="1:4">
      <c r="A3865" s="447">
        <v>5071</v>
      </c>
      <c r="B3865" s="448" t="s">
        <v>10010</v>
      </c>
      <c r="C3865" s="449" t="s">
        <v>6233</v>
      </c>
      <c r="D3865" s="450" t="s">
        <v>13767</v>
      </c>
    </row>
    <row r="3866" spans="1:4">
      <c r="A3866" s="447">
        <v>5061</v>
      </c>
      <c r="B3866" s="448" t="s">
        <v>10011</v>
      </c>
      <c r="C3866" s="449" t="s">
        <v>6233</v>
      </c>
      <c r="D3866" s="450" t="s">
        <v>11418</v>
      </c>
    </row>
    <row r="3867" spans="1:4">
      <c r="A3867" s="447">
        <v>5075</v>
      </c>
      <c r="B3867" s="448" t="s">
        <v>10012</v>
      </c>
      <c r="C3867" s="449" t="s">
        <v>6233</v>
      </c>
      <c r="D3867" s="450" t="s">
        <v>13767</v>
      </c>
    </row>
    <row r="3868" spans="1:4">
      <c r="A3868" s="447">
        <v>39027</v>
      </c>
      <c r="B3868" s="448" t="s">
        <v>10013</v>
      </c>
      <c r="C3868" s="449" t="s">
        <v>6233</v>
      </c>
      <c r="D3868" s="450" t="s">
        <v>14293</v>
      </c>
    </row>
    <row r="3869" spans="1:4">
      <c r="A3869" s="447">
        <v>5062</v>
      </c>
      <c r="B3869" s="448" t="s">
        <v>10014</v>
      </c>
      <c r="C3869" s="449" t="s">
        <v>6233</v>
      </c>
      <c r="D3869" s="450" t="s">
        <v>14294</v>
      </c>
    </row>
    <row r="3870" spans="1:4">
      <c r="A3870" s="447">
        <v>40568</v>
      </c>
      <c r="B3870" s="448" t="s">
        <v>10015</v>
      </c>
      <c r="C3870" s="449" t="s">
        <v>6233</v>
      </c>
      <c r="D3870" s="450" t="s">
        <v>14295</v>
      </c>
    </row>
    <row r="3871" spans="1:4">
      <c r="A3871" s="447">
        <v>40304</v>
      </c>
      <c r="B3871" s="448" t="s">
        <v>9997</v>
      </c>
      <c r="C3871" s="449" t="s">
        <v>6233</v>
      </c>
      <c r="D3871" s="450" t="s">
        <v>13757</v>
      </c>
    </row>
    <row r="3872" spans="1:4">
      <c r="A3872" s="447">
        <v>39026</v>
      </c>
      <c r="B3872" s="448" t="s">
        <v>10016</v>
      </c>
      <c r="C3872" s="449" t="s">
        <v>6233</v>
      </c>
      <c r="D3872" s="450" t="s">
        <v>11914</v>
      </c>
    </row>
    <row r="3873" spans="1:4">
      <c r="A3873" s="447">
        <v>11572</v>
      </c>
      <c r="B3873" s="448" t="s">
        <v>10017</v>
      </c>
      <c r="C3873" s="449" t="s">
        <v>6187</v>
      </c>
      <c r="D3873" s="450" t="s">
        <v>13625</v>
      </c>
    </row>
    <row r="3874" spans="1:4" ht="45">
      <c r="A3874" s="447">
        <v>42431</v>
      </c>
      <c r="B3874" s="448" t="s">
        <v>10018</v>
      </c>
      <c r="C3874" s="449" t="s">
        <v>6187</v>
      </c>
      <c r="D3874" s="450" t="s">
        <v>14296</v>
      </c>
    </row>
    <row r="3875" spans="1:4">
      <c r="A3875" s="447">
        <v>11149</v>
      </c>
      <c r="B3875" s="448" t="s">
        <v>10019</v>
      </c>
      <c r="C3875" s="449" t="s">
        <v>8468</v>
      </c>
      <c r="D3875" s="450" t="s">
        <v>14142</v>
      </c>
    </row>
    <row r="3876" spans="1:4" ht="30">
      <c r="A3876" s="447">
        <v>511</v>
      </c>
      <c r="B3876" s="448" t="s">
        <v>10020</v>
      </c>
      <c r="C3876" s="449" t="s">
        <v>6234</v>
      </c>
      <c r="D3876" s="450" t="s">
        <v>11579</v>
      </c>
    </row>
    <row r="3877" spans="1:4">
      <c r="A3877" s="447">
        <v>11174</v>
      </c>
      <c r="B3877" s="448" t="s">
        <v>10021</v>
      </c>
      <c r="C3877" s="449" t="s">
        <v>6340</v>
      </c>
      <c r="D3877" s="450" t="s">
        <v>14297</v>
      </c>
    </row>
    <row r="3878" spans="1:4" ht="30">
      <c r="A3878" s="447">
        <v>37540</v>
      </c>
      <c r="B3878" s="448" t="s">
        <v>10022</v>
      </c>
      <c r="C3878" s="449" t="s">
        <v>6187</v>
      </c>
      <c r="D3878" s="450" t="s">
        <v>14298</v>
      </c>
    </row>
    <row r="3879" spans="1:4" ht="30">
      <c r="A3879" s="447">
        <v>37548</v>
      </c>
      <c r="B3879" s="448" t="s">
        <v>10023</v>
      </c>
      <c r="C3879" s="449" t="s">
        <v>6187</v>
      </c>
      <c r="D3879" s="450" t="s">
        <v>14299</v>
      </c>
    </row>
    <row r="3880" spans="1:4" ht="30">
      <c r="A3880" s="447">
        <v>39828</v>
      </c>
      <c r="B3880" s="448" t="s">
        <v>10024</v>
      </c>
      <c r="C3880" s="449" t="s">
        <v>6187</v>
      </c>
      <c r="D3880" s="450" t="s">
        <v>14300</v>
      </c>
    </row>
    <row r="3881" spans="1:4" ht="45">
      <c r="A3881" s="447">
        <v>12273</v>
      </c>
      <c r="B3881" s="448" t="s">
        <v>10025</v>
      </c>
      <c r="C3881" s="449" t="s">
        <v>6187</v>
      </c>
      <c r="D3881" s="450" t="s">
        <v>14301</v>
      </c>
    </row>
    <row r="3882" spans="1:4">
      <c r="A3882" s="447">
        <v>38392</v>
      </c>
      <c r="B3882" s="448" t="s">
        <v>10026</v>
      </c>
      <c r="C3882" s="449" t="s">
        <v>6187</v>
      </c>
      <c r="D3882" s="450" t="s">
        <v>14302</v>
      </c>
    </row>
    <row r="3883" spans="1:4">
      <c r="A3883" s="447">
        <v>11735</v>
      </c>
      <c r="B3883" s="448" t="s">
        <v>10027</v>
      </c>
      <c r="C3883" s="449" t="s">
        <v>6187</v>
      </c>
      <c r="D3883" s="450" t="s">
        <v>11868</v>
      </c>
    </row>
    <row r="3884" spans="1:4">
      <c r="A3884" s="447">
        <v>11733</v>
      </c>
      <c r="B3884" s="448" t="s">
        <v>10028</v>
      </c>
      <c r="C3884" s="449" t="s">
        <v>6187</v>
      </c>
      <c r="D3884" s="450" t="s">
        <v>11484</v>
      </c>
    </row>
    <row r="3885" spans="1:4">
      <c r="A3885" s="447">
        <v>11734</v>
      </c>
      <c r="B3885" s="448" t="s">
        <v>10029</v>
      </c>
      <c r="C3885" s="449" t="s">
        <v>6187</v>
      </c>
      <c r="D3885" s="450" t="s">
        <v>14303</v>
      </c>
    </row>
    <row r="3886" spans="1:4">
      <c r="A3886" s="447">
        <v>11737</v>
      </c>
      <c r="B3886" s="448" t="s">
        <v>10030</v>
      </c>
      <c r="C3886" s="449" t="s">
        <v>6187</v>
      </c>
      <c r="D3886" s="450" t="s">
        <v>12701</v>
      </c>
    </row>
    <row r="3887" spans="1:4">
      <c r="A3887" s="447">
        <v>11738</v>
      </c>
      <c r="B3887" s="448" t="s">
        <v>10031</v>
      </c>
      <c r="C3887" s="449" t="s">
        <v>6187</v>
      </c>
      <c r="D3887" s="450" t="s">
        <v>12522</v>
      </c>
    </row>
    <row r="3888" spans="1:4">
      <c r="A3888" s="447">
        <v>36143</v>
      </c>
      <c r="B3888" s="448" t="s">
        <v>10032</v>
      </c>
      <c r="C3888" s="449" t="s">
        <v>6187</v>
      </c>
      <c r="D3888" s="450" t="s">
        <v>14304</v>
      </c>
    </row>
    <row r="3889" spans="1:4">
      <c r="A3889" s="447">
        <v>36142</v>
      </c>
      <c r="B3889" s="448" t="s">
        <v>10033</v>
      </c>
      <c r="C3889" s="449" t="s">
        <v>6187</v>
      </c>
      <c r="D3889" s="450" t="s">
        <v>11899</v>
      </c>
    </row>
    <row r="3890" spans="1:4">
      <c r="A3890" s="447">
        <v>36146</v>
      </c>
      <c r="B3890" s="448" t="s">
        <v>10034</v>
      </c>
      <c r="C3890" s="449" t="s">
        <v>6187</v>
      </c>
      <c r="D3890" s="450" t="s">
        <v>14305</v>
      </c>
    </row>
    <row r="3891" spans="1:4" ht="30">
      <c r="A3891" s="447">
        <v>39015</v>
      </c>
      <c r="B3891" s="448" t="s">
        <v>10035</v>
      </c>
      <c r="C3891" s="449" t="s">
        <v>6187</v>
      </c>
      <c r="D3891" s="450" t="s">
        <v>11597</v>
      </c>
    </row>
    <row r="3892" spans="1:4">
      <c r="A3892" s="447">
        <v>38377</v>
      </c>
      <c r="B3892" s="448" t="s">
        <v>10036</v>
      </c>
      <c r="C3892" s="449" t="s">
        <v>6187</v>
      </c>
      <c r="D3892" s="450" t="s">
        <v>14306</v>
      </c>
    </row>
    <row r="3893" spans="1:4">
      <c r="A3893" s="447">
        <v>38376</v>
      </c>
      <c r="B3893" s="448" t="s">
        <v>10037</v>
      </c>
      <c r="C3893" s="449" t="s">
        <v>6187</v>
      </c>
      <c r="D3893" s="450" t="s">
        <v>14307</v>
      </c>
    </row>
    <row r="3894" spans="1:4">
      <c r="A3894" s="447">
        <v>38116</v>
      </c>
      <c r="B3894" s="448" t="s">
        <v>10038</v>
      </c>
      <c r="C3894" s="449" t="s">
        <v>6187</v>
      </c>
      <c r="D3894" s="450" t="s">
        <v>12366</v>
      </c>
    </row>
    <row r="3895" spans="1:4" ht="30">
      <c r="A3895" s="447">
        <v>38066</v>
      </c>
      <c r="B3895" s="448" t="s">
        <v>10039</v>
      </c>
      <c r="C3895" s="449" t="s">
        <v>6187</v>
      </c>
      <c r="D3895" s="450" t="s">
        <v>13402</v>
      </c>
    </row>
    <row r="3896" spans="1:4">
      <c r="A3896" s="447">
        <v>38117</v>
      </c>
      <c r="B3896" s="448" t="s">
        <v>10040</v>
      </c>
      <c r="C3896" s="449" t="s">
        <v>6187</v>
      </c>
      <c r="D3896" s="450" t="s">
        <v>12428</v>
      </c>
    </row>
    <row r="3897" spans="1:4" ht="30">
      <c r="A3897" s="447">
        <v>38067</v>
      </c>
      <c r="B3897" s="448" t="s">
        <v>10041</v>
      </c>
      <c r="C3897" s="449" t="s">
        <v>6187</v>
      </c>
      <c r="D3897" s="450" t="s">
        <v>14308</v>
      </c>
    </row>
    <row r="3898" spans="1:4" ht="30">
      <c r="A3898" s="447">
        <v>41757</v>
      </c>
      <c r="B3898" s="448" t="s">
        <v>10042</v>
      </c>
      <c r="C3898" s="449" t="s">
        <v>6187</v>
      </c>
      <c r="D3898" s="450" t="s">
        <v>14309</v>
      </c>
    </row>
    <row r="3899" spans="1:4" ht="30">
      <c r="A3899" s="447">
        <v>5080</v>
      </c>
      <c r="B3899" s="448" t="s">
        <v>10043</v>
      </c>
      <c r="C3899" s="449" t="s">
        <v>6187</v>
      </c>
      <c r="D3899" s="450" t="s">
        <v>14310</v>
      </c>
    </row>
    <row r="3900" spans="1:4" ht="45">
      <c r="A3900" s="447">
        <v>11522</v>
      </c>
      <c r="B3900" s="448" t="s">
        <v>10044</v>
      </c>
      <c r="C3900" s="449" t="s">
        <v>6187</v>
      </c>
      <c r="D3900" s="450" t="s">
        <v>13692</v>
      </c>
    </row>
    <row r="3901" spans="1:4" ht="45">
      <c r="A3901" s="447">
        <v>11523</v>
      </c>
      <c r="B3901" s="448" t="s">
        <v>10045</v>
      </c>
      <c r="C3901" s="449" t="s">
        <v>6187</v>
      </c>
      <c r="D3901" s="450" t="s">
        <v>11890</v>
      </c>
    </row>
    <row r="3902" spans="1:4" ht="30">
      <c r="A3902" s="447">
        <v>11524</v>
      </c>
      <c r="B3902" s="448" t="s">
        <v>10046</v>
      </c>
      <c r="C3902" s="449" t="s">
        <v>6187</v>
      </c>
      <c r="D3902" s="450" t="s">
        <v>14311</v>
      </c>
    </row>
    <row r="3903" spans="1:4" ht="30">
      <c r="A3903" s="447">
        <v>38168</v>
      </c>
      <c r="B3903" s="448" t="s">
        <v>10047</v>
      </c>
      <c r="C3903" s="449" t="s">
        <v>6187</v>
      </c>
      <c r="D3903" s="450" t="s">
        <v>14312</v>
      </c>
    </row>
    <row r="3904" spans="1:4" ht="30">
      <c r="A3904" s="447">
        <v>13393</v>
      </c>
      <c r="B3904" s="448" t="s">
        <v>10048</v>
      </c>
      <c r="C3904" s="449" t="s">
        <v>6187</v>
      </c>
      <c r="D3904" s="450" t="s">
        <v>14313</v>
      </c>
    </row>
    <row r="3905" spans="1:4" ht="30">
      <c r="A3905" s="447">
        <v>13395</v>
      </c>
      <c r="B3905" s="448" t="s">
        <v>10049</v>
      </c>
      <c r="C3905" s="449" t="s">
        <v>6187</v>
      </c>
      <c r="D3905" s="450" t="s">
        <v>14314</v>
      </c>
    </row>
    <row r="3906" spans="1:4" ht="30">
      <c r="A3906" s="447">
        <v>12039</v>
      </c>
      <c r="B3906" s="448" t="s">
        <v>10050</v>
      </c>
      <c r="C3906" s="449" t="s">
        <v>6187</v>
      </c>
      <c r="D3906" s="450" t="s">
        <v>14315</v>
      </c>
    </row>
    <row r="3907" spans="1:4" ht="30">
      <c r="A3907" s="447">
        <v>13396</v>
      </c>
      <c r="B3907" s="448" t="s">
        <v>10051</v>
      </c>
      <c r="C3907" s="449" t="s">
        <v>6187</v>
      </c>
      <c r="D3907" s="450" t="s">
        <v>14316</v>
      </c>
    </row>
    <row r="3908" spans="1:4" ht="30">
      <c r="A3908" s="447">
        <v>13397</v>
      </c>
      <c r="B3908" s="448" t="s">
        <v>10052</v>
      </c>
      <c r="C3908" s="449" t="s">
        <v>6187</v>
      </c>
      <c r="D3908" s="450" t="s">
        <v>14317</v>
      </c>
    </row>
    <row r="3909" spans="1:4" ht="30">
      <c r="A3909" s="447">
        <v>12041</v>
      </c>
      <c r="B3909" s="448" t="s">
        <v>10053</v>
      </c>
      <c r="C3909" s="449" t="s">
        <v>6187</v>
      </c>
      <c r="D3909" s="450" t="s">
        <v>14318</v>
      </c>
    </row>
    <row r="3910" spans="1:4" ht="30">
      <c r="A3910" s="447">
        <v>12043</v>
      </c>
      <c r="B3910" s="448" t="s">
        <v>10054</v>
      </c>
      <c r="C3910" s="449" t="s">
        <v>6187</v>
      </c>
      <c r="D3910" s="450" t="s">
        <v>14319</v>
      </c>
    </row>
    <row r="3911" spans="1:4" ht="30">
      <c r="A3911" s="447">
        <v>39762</v>
      </c>
      <c r="B3911" s="448" t="s">
        <v>10055</v>
      </c>
      <c r="C3911" s="449" t="s">
        <v>6187</v>
      </c>
      <c r="D3911" s="450" t="s">
        <v>14320</v>
      </c>
    </row>
    <row r="3912" spans="1:4" ht="30">
      <c r="A3912" s="447">
        <v>12042</v>
      </c>
      <c r="B3912" s="448" t="s">
        <v>10056</v>
      </c>
      <c r="C3912" s="449" t="s">
        <v>6187</v>
      </c>
      <c r="D3912" s="450" t="s">
        <v>14321</v>
      </c>
    </row>
    <row r="3913" spans="1:4" ht="30">
      <c r="A3913" s="447">
        <v>39763</v>
      </c>
      <c r="B3913" s="448" t="s">
        <v>10057</v>
      </c>
      <c r="C3913" s="449" t="s">
        <v>6187</v>
      </c>
      <c r="D3913" s="450" t="s">
        <v>14322</v>
      </c>
    </row>
    <row r="3914" spans="1:4" ht="30">
      <c r="A3914" s="447">
        <v>39756</v>
      </c>
      <c r="B3914" s="448" t="s">
        <v>10058</v>
      </c>
      <c r="C3914" s="449" t="s">
        <v>6187</v>
      </c>
      <c r="D3914" s="450" t="s">
        <v>14323</v>
      </c>
    </row>
    <row r="3915" spans="1:4" ht="30">
      <c r="A3915" s="447">
        <v>12038</v>
      </c>
      <c r="B3915" s="448" t="s">
        <v>10059</v>
      </c>
      <c r="C3915" s="449" t="s">
        <v>6187</v>
      </c>
      <c r="D3915" s="450" t="s">
        <v>14324</v>
      </c>
    </row>
    <row r="3916" spans="1:4" ht="30">
      <c r="A3916" s="447">
        <v>12040</v>
      </c>
      <c r="B3916" s="448" t="s">
        <v>10060</v>
      </c>
      <c r="C3916" s="449" t="s">
        <v>6187</v>
      </c>
      <c r="D3916" s="450" t="s">
        <v>14325</v>
      </c>
    </row>
    <row r="3917" spans="1:4" ht="30">
      <c r="A3917" s="447">
        <v>39757</v>
      </c>
      <c r="B3917" s="448" t="s">
        <v>10061</v>
      </c>
      <c r="C3917" s="449" t="s">
        <v>6187</v>
      </c>
      <c r="D3917" s="450" t="s">
        <v>14326</v>
      </c>
    </row>
    <row r="3918" spans="1:4" ht="30">
      <c r="A3918" s="447">
        <v>39758</v>
      </c>
      <c r="B3918" s="448" t="s">
        <v>10062</v>
      </c>
      <c r="C3918" s="449" t="s">
        <v>6187</v>
      </c>
      <c r="D3918" s="450" t="s">
        <v>14327</v>
      </c>
    </row>
    <row r="3919" spans="1:4" ht="30">
      <c r="A3919" s="447">
        <v>39759</v>
      </c>
      <c r="B3919" s="448" t="s">
        <v>10063</v>
      </c>
      <c r="C3919" s="449" t="s">
        <v>6187</v>
      </c>
      <c r="D3919" s="450" t="s">
        <v>14328</v>
      </c>
    </row>
    <row r="3920" spans="1:4" ht="30">
      <c r="A3920" s="447">
        <v>39760</v>
      </c>
      <c r="B3920" s="448" t="s">
        <v>10064</v>
      </c>
      <c r="C3920" s="449" t="s">
        <v>6187</v>
      </c>
      <c r="D3920" s="450" t="s">
        <v>14329</v>
      </c>
    </row>
    <row r="3921" spans="1:4" ht="30">
      <c r="A3921" s="447">
        <v>39761</v>
      </c>
      <c r="B3921" s="448" t="s">
        <v>10065</v>
      </c>
      <c r="C3921" s="449" t="s">
        <v>6187</v>
      </c>
      <c r="D3921" s="450" t="s">
        <v>14330</v>
      </c>
    </row>
    <row r="3922" spans="1:4" ht="30">
      <c r="A3922" s="447">
        <v>39765</v>
      </c>
      <c r="B3922" s="448" t="s">
        <v>10066</v>
      </c>
      <c r="C3922" s="449" t="s">
        <v>6187</v>
      </c>
      <c r="D3922" s="450" t="s">
        <v>14331</v>
      </c>
    </row>
    <row r="3923" spans="1:4" ht="30">
      <c r="A3923" s="447">
        <v>13399</v>
      </c>
      <c r="B3923" s="448" t="s">
        <v>10067</v>
      </c>
      <c r="C3923" s="449" t="s">
        <v>6187</v>
      </c>
      <c r="D3923" s="450" t="s">
        <v>14332</v>
      </c>
    </row>
    <row r="3924" spans="1:4" ht="30">
      <c r="A3924" s="447">
        <v>39764</v>
      </c>
      <c r="B3924" s="448" t="s">
        <v>10068</v>
      </c>
      <c r="C3924" s="449" t="s">
        <v>6187</v>
      </c>
      <c r="D3924" s="450" t="s">
        <v>12252</v>
      </c>
    </row>
    <row r="3925" spans="1:4" ht="30">
      <c r="A3925" s="447">
        <v>39805</v>
      </c>
      <c r="B3925" s="448" t="s">
        <v>10069</v>
      </c>
      <c r="C3925" s="449" t="s">
        <v>6187</v>
      </c>
      <c r="D3925" s="450" t="s">
        <v>14333</v>
      </c>
    </row>
    <row r="3926" spans="1:4" ht="30">
      <c r="A3926" s="447">
        <v>39806</v>
      </c>
      <c r="B3926" s="448" t="s">
        <v>10070</v>
      </c>
      <c r="C3926" s="449" t="s">
        <v>6187</v>
      </c>
      <c r="D3926" s="450" t="s">
        <v>13509</v>
      </c>
    </row>
    <row r="3927" spans="1:4" ht="30">
      <c r="A3927" s="447">
        <v>39807</v>
      </c>
      <c r="B3927" s="448" t="s">
        <v>10071</v>
      </c>
      <c r="C3927" s="449" t="s">
        <v>6187</v>
      </c>
      <c r="D3927" s="450" t="s">
        <v>14334</v>
      </c>
    </row>
    <row r="3928" spans="1:4" ht="30">
      <c r="A3928" s="447">
        <v>39804</v>
      </c>
      <c r="B3928" s="448" t="s">
        <v>10072</v>
      </c>
      <c r="C3928" s="449" t="s">
        <v>6187</v>
      </c>
      <c r="D3928" s="450" t="s">
        <v>14335</v>
      </c>
    </row>
    <row r="3929" spans="1:4" ht="30">
      <c r="A3929" s="447">
        <v>39796</v>
      </c>
      <c r="B3929" s="448" t="s">
        <v>10073</v>
      </c>
      <c r="C3929" s="449" t="s">
        <v>6187</v>
      </c>
      <c r="D3929" s="450" t="s">
        <v>14336</v>
      </c>
    </row>
    <row r="3930" spans="1:4" ht="30">
      <c r="A3930" s="447">
        <v>39797</v>
      </c>
      <c r="B3930" s="448" t="s">
        <v>10074</v>
      </c>
      <c r="C3930" s="449" t="s">
        <v>6187</v>
      </c>
      <c r="D3930" s="450" t="s">
        <v>14337</v>
      </c>
    </row>
    <row r="3931" spans="1:4" ht="30">
      <c r="A3931" s="447">
        <v>39798</v>
      </c>
      <c r="B3931" s="448" t="s">
        <v>10075</v>
      </c>
      <c r="C3931" s="449" t="s">
        <v>6187</v>
      </c>
      <c r="D3931" s="450" t="s">
        <v>14338</v>
      </c>
    </row>
    <row r="3932" spans="1:4" ht="30">
      <c r="A3932" s="447">
        <v>39794</v>
      </c>
      <c r="B3932" s="448" t="s">
        <v>10076</v>
      </c>
      <c r="C3932" s="449" t="s">
        <v>6187</v>
      </c>
      <c r="D3932" s="450" t="s">
        <v>14339</v>
      </c>
    </row>
    <row r="3933" spans="1:4" ht="30">
      <c r="A3933" s="447">
        <v>39795</v>
      </c>
      <c r="B3933" s="448" t="s">
        <v>10077</v>
      </c>
      <c r="C3933" s="449" t="s">
        <v>6187</v>
      </c>
      <c r="D3933" s="450" t="s">
        <v>14340</v>
      </c>
    </row>
    <row r="3934" spans="1:4" ht="30">
      <c r="A3934" s="447">
        <v>39801</v>
      </c>
      <c r="B3934" s="448" t="s">
        <v>10078</v>
      </c>
      <c r="C3934" s="449" t="s">
        <v>6187</v>
      </c>
      <c r="D3934" s="450" t="s">
        <v>14341</v>
      </c>
    </row>
    <row r="3935" spans="1:4" ht="30">
      <c r="A3935" s="447">
        <v>39802</v>
      </c>
      <c r="B3935" s="448" t="s">
        <v>10079</v>
      </c>
      <c r="C3935" s="449" t="s">
        <v>6187</v>
      </c>
      <c r="D3935" s="450" t="s">
        <v>14342</v>
      </c>
    </row>
    <row r="3936" spans="1:4" ht="30">
      <c r="A3936" s="447">
        <v>39803</v>
      </c>
      <c r="B3936" s="448" t="s">
        <v>10080</v>
      </c>
      <c r="C3936" s="449" t="s">
        <v>6187</v>
      </c>
      <c r="D3936" s="450" t="s">
        <v>14343</v>
      </c>
    </row>
    <row r="3937" spans="1:4" ht="30">
      <c r="A3937" s="447">
        <v>39799</v>
      </c>
      <c r="B3937" s="448" t="s">
        <v>10081</v>
      </c>
      <c r="C3937" s="449" t="s">
        <v>6187</v>
      </c>
      <c r="D3937" s="450" t="s">
        <v>14344</v>
      </c>
    </row>
    <row r="3938" spans="1:4" ht="30">
      <c r="A3938" s="447">
        <v>39800</v>
      </c>
      <c r="B3938" s="448" t="s">
        <v>10082</v>
      </c>
      <c r="C3938" s="449" t="s">
        <v>6187</v>
      </c>
      <c r="D3938" s="450" t="s">
        <v>14345</v>
      </c>
    </row>
    <row r="3939" spans="1:4">
      <c r="A3939" s="447">
        <v>4224</v>
      </c>
      <c r="B3939" s="448" t="s">
        <v>10083</v>
      </c>
      <c r="C3939" s="449" t="s">
        <v>6234</v>
      </c>
      <c r="D3939" s="450" t="s">
        <v>14346</v>
      </c>
    </row>
    <row r="3940" spans="1:4">
      <c r="A3940" s="447">
        <v>21059</v>
      </c>
      <c r="B3940" s="448" t="s">
        <v>10084</v>
      </c>
      <c r="C3940" s="449" t="s">
        <v>6187</v>
      </c>
      <c r="D3940" s="450" t="s">
        <v>14347</v>
      </c>
    </row>
    <row r="3941" spans="1:4">
      <c r="A3941" s="447">
        <v>11234</v>
      </c>
      <c r="B3941" s="448" t="s">
        <v>10085</v>
      </c>
      <c r="C3941" s="449" t="s">
        <v>6187</v>
      </c>
      <c r="D3941" s="450" t="s">
        <v>14348</v>
      </c>
    </row>
    <row r="3942" spans="1:4">
      <c r="A3942" s="447">
        <v>21060</v>
      </c>
      <c r="B3942" s="448" t="s">
        <v>10086</v>
      </c>
      <c r="C3942" s="449" t="s">
        <v>6187</v>
      </c>
      <c r="D3942" s="450" t="s">
        <v>14349</v>
      </c>
    </row>
    <row r="3943" spans="1:4">
      <c r="A3943" s="447">
        <v>21061</v>
      </c>
      <c r="B3943" s="448" t="s">
        <v>10087</v>
      </c>
      <c r="C3943" s="449" t="s">
        <v>6187</v>
      </c>
      <c r="D3943" s="450" t="s">
        <v>14350</v>
      </c>
    </row>
    <row r="3944" spans="1:4">
      <c r="A3944" s="447">
        <v>21062</v>
      </c>
      <c r="B3944" s="448" t="s">
        <v>10088</v>
      </c>
      <c r="C3944" s="449" t="s">
        <v>6187</v>
      </c>
      <c r="D3944" s="450" t="s">
        <v>14351</v>
      </c>
    </row>
    <row r="3945" spans="1:4">
      <c r="A3945" s="447">
        <v>11708</v>
      </c>
      <c r="B3945" s="448" t="s">
        <v>10089</v>
      </c>
      <c r="C3945" s="449" t="s">
        <v>6187</v>
      </c>
      <c r="D3945" s="450" t="s">
        <v>13690</v>
      </c>
    </row>
    <row r="3946" spans="1:4">
      <c r="A3946" s="447">
        <v>11709</v>
      </c>
      <c r="B3946" s="448" t="s">
        <v>10090</v>
      </c>
      <c r="C3946" s="449" t="s">
        <v>6187</v>
      </c>
      <c r="D3946" s="450" t="s">
        <v>14352</v>
      </c>
    </row>
    <row r="3947" spans="1:4">
      <c r="A3947" s="447">
        <v>11710</v>
      </c>
      <c r="B3947" s="448" t="s">
        <v>10091</v>
      </c>
      <c r="C3947" s="449" t="s">
        <v>6187</v>
      </c>
      <c r="D3947" s="450" t="s">
        <v>14353</v>
      </c>
    </row>
    <row r="3948" spans="1:4">
      <c r="A3948" s="447">
        <v>11707</v>
      </c>
      <c r="B3948" s="448" t="s">
        <v>10092</v>
      </c>
      <c r="C3948" s="449" t="s">
        <v>6187</v>
      </c>
      <c r="D3948" s="450" t="s">
        <v>14354</v>
      </c>
    </row>
    <row r="3949" spans="1:4">
      <c r="A3949" s="447">
        <v>11739</v>
      </c>
      <c r="B3949" s="448" t="s">
        <v>10093</v>
      </c>
      <c r="C3949" s="449" t="s">
        <v>6187</v>
      </c>
      <c r="D3949" s="450" t="s">
        <v>14355</v>
      </c>
    </row>
    <row r="3950" spans="1:4">
      <c r="A3950" s="447">
        <v>11711</v>
      </c>
      <c r="B3950" s="448" t="s">
        <v>10094</v>
      </c>
      <c r="C3950" s="449" t="s">
        <v>6187</v>
      </c>
      <c r="D3950" s="450" t="s">
        <v>13957</v>
      </c>
    </row>
    <row r="3951" spans="1:4">
      <c r="A3951" s="447">
        <v>5102</v>
      </c>
      <c r="B3951" s="448" t="s">
        <v>10095</v>
      </c>
      <c r="C3951" s="449" t="s">
        <v>6187</v>
      </c>
      <c r="D3951" s="450" t="s">
        <v>11479</v>
      </c>
    </row>
    <row r="3952" spans="1:4">
      <c r="A3952" s="447">
        <v>11741</v>
      </c>
      <c r="B3952" s="448" t="s">
        <v>10096</v>
      </c>
      <c r="C3952" s="449" t="s">
        <v>6187</v>
      </c>
      <c r="D3952" s="450" t="s">
        <v>11447</v>
      </c>
    </row>
    <row r="3953" spans="1:4">
      <c r="A3953" s="447">
        <v>11743</v>
      </c>
      <c r="B3953" s="448" t="s">
        <v>10097</v>
      </c>
      <c r="C3953" s="449" t="s">
        <v>6187</v>
      </c>
      <c r="D3953" s="450" t="s">
        <v>12541</v>
      </c>
    </row>
    <row r="3954" spans="1:4">
      <c r="A3954" s="447">
        <v>11745</v>
      </c>
      <c r="B3954" s="448" t="s">
        <v>10098</v>
      </c>
      <c r="C3954" s="449" t="s">
        <v>6187</v>
      </c>
      <c r="D3954" s="450" t="s">
        <v>11929</v>
      </c>
    </row>
    <row r="3955" spans="1:4">
      <c r="A3955" s="447">
        <v>25961</v>
      </c>
      <c r="B3955" s="448" t="s">
        <v>10099</v>
      </c>
      <c r="C3955" s="449" t="s">
        <v>6186</v>
      </c>
      <c r="D3955" s="450" t="s">
        <v>11646</v>
      </c>
    </row>
    <row r="3956" spans="1:4">
      <c r="A3956" s="447">
        <v>40985</v>
      </c>
      <c r="B3956" s="448" t="s">
        <v>10100</v>
      </c>
      <c r="C3956" s="449" t="s">
        <v>6355</v>
      </c>
      <c r="D3956" s="450" t="s">
        <v>11647</v>
      </c>
    </row>
    <row r="3957" spans="1:4">
      <c r="A3957" s="447">
        <v>1088</v>
      </c>
      <c r="B3957" s="448" t="s">
        <v>10101</v>
      </c>
      <c r="C3957" s="449" t="s">
        <v>6187</v>
      </c>
      <c r="D3957" s="450" t="s">
        <v>14356</v>
      </c>
    </row>
    <row r="3958" spans="1:4">
      <c r="A3958" s="447">
        <v>1087</v>
      </c>
      <c r="B3958" s="448" t="s">
        <v>10102</v>
      </c>
      <c r="C3958" s="449" t="s">
        <v>6187</v>
      </c>
      <c r="D3958" s="450" t="s">
        <v>13294</v>
      </c>
    </row>
    <row r="3959" spans="1:4">
      <c r="A3959" s="447">
        <v>38777</v>
      </c>
      <c r="B3959" s="448" t="s">
        <v>10103</v>
      </c>
      <c r="C3959" s="449" t="s">
        <v>6187</v>
      </c>
      <c r="D3959" s="450" t="s">
        <v>14357</v>
      </c>
    </row>
    <row r="3960" spans="1:4">
      <c r="A3960" s="447">
        <v>1086</v>
      </c>
      <c r="B3960" s="448" t="s">
        <v>10104</v>
      </c>
      <c r="C3960" s="449" t="s">
        <v>6187</v>
      </c>
      <c r="D3960" s="450" t="s">
        <v>14358</v>
      </c>
    </row>
    <row r="3961" spans="1:4">
      <c r="A3961" s="447">
        <v>1079</v>
      </c>
      <c r="B3961" s="448" t="s">
        <v>10105</v>
      </c>
      <c r="C3961" s="449" t="s">
        <v>6187</v>
      </c>
      <c r="D3961" s="450" t="s">
        <v>14359</v>
      </c>
    </row>
    <row r="3962" spans="1:4" ht="30">
      <c r="A3962" s="447">
        <v>39374</v>
      </c>
      <c r="B3962" s="448" t="s">
        <v>10106</v>
      </c>
      <c r="C3962" s="449" t="s">
        <v>6187</v>
      </c>
      <c r="D3962" s="450" t="s">
        <v>14360</v>
      </c>
    </row>
    <row r="3963" spans="1:4">
      <c r="A3963" s="447">
        <v>12316</v>
      </c>
      <c r="B3963" s="448" t="s">
        <v>10108</v>
      </c>
      <c r="C3963" s="449" t="s">
        <v>6187</v>
      </c>
      <c r="D3963" s="450" t="s">
        <v>14362</v>
      </c>
    </row>
    <row r="3964" spans="1:4">
      <c r="A3964" s="447">
        <v>12317</v>
      </c>
      <c r="B3964" s="448" t="s">
        <v>10109</v>
      </c>
      <c r="C3964" s="449" t="s">
        <v>6187</v>
      </c>
      <c r="D3964" s="450" t="s">
        <v>14363</v>
      </c>
    </row>
    <row r="3965" spans="1:4">
      <c r="A3965" s="447">
        <v>12318</v>
      </c>
      <c r="B3965" s="448" t="s">
        <v>10110</v>
      </c>
      <c r="C3965" s="449" t="s">
        <v>6187</v>
      </c>
      <c r="D3965" s="450" t="s">
        <v>14364</v>
      </c>
    </row>
    <row r="3966" spans="1:4">
      <c r="A3966" s="447">
        <v>1082</v>
      </c>
      <c r="B3966" s="448" t="s">
        <v>10107</v>
      </c>
      <c r="C3966" s="449" t="s">
        <v>6187</v>
      </c>
      <c r="D3966" s="450" t="s">
        <v>14361</v>
      </c>
    </row>
    <row r="3967" spans="1:4">
      <c r="A3967" s="447">
        <v>5104</v>
      </c>
      <c r="B3967" s="448" t="s">
        <v>10111</v>
      </c>
      <c r="C3967" s="449" t="s">
        <v>6233</v>
      </c>
      <c r="D3967" s="450" t="s">
        <v>14365</v>
      </c>
    </row>
    <row r="3968" spans="1:4">
      <c r="A3968" s="447">
        <v>26023</v>
      </c>
      <c r="B3968" s="448" t="s">
        <v>10112</v>
      </c>
      <c r="C3968" s="449" t="s">
        <v>6187</v>
      </c>
      <c r="D3968" s="450" t="s">
        <v>14366</v>
      </c>
    </row>
    <row r="3969" spans="1:4">
      <c r="A3969" s="447">
        <v>2710</v>
      </c>
      <c r="B3969" s="448" t="s">
        <v>10113</v>
      </c>
      <c r="C3969" s="449" t="s">
        <v>6187</v>
      </c>
      <c r="D3969" s="450" t="s">
        <v>11841</v>
      </c>
    </row>
    <row r="3970" spans="1:4">
      <c r="A3970" s="447">
        <v>14575</v>
      </c>
      <c r="B3970" s="448" t="s">
        <v>10114</v>
      </c>
      <c r="C3970" s="449" t="s">
        <v>6187</v>
      </c>
      <c r="D3970" s="450" t="s">
        <v>14367</v>
      </c>
    </row>
    <row r="3971" spans="1:4">
      <c r="A3971" s="447">
        <v>20034</v>
      </c>
      <c r="B3971" s="448" t="s">
        <v>10115</v>
      </c>
      <c r="C3971" s="449" t="s">
        <v>6187</v>
      </c>
      <c r="D3971" s="450" t="s">
        <v>14368</v>
      </c>
    </row>
    <row r="3972" spans="1:4">
      <c r="A3972" s="447">
        <v>20036</v>
      </c>
      <c r="B3972" s="448" t="s">
        <v>10116</v>
      </c>
      <c r="C3972" s="449" t="s">
        <v>6187</v>
      </c>
      <c r="D3972" s="450" t="s">
        <v>14369</v>
      </c>
    </row>
    <row r="3973" spans="1:4">
      <c r="A3973" s="447">
        <v>20037</v>
      </c>
      <c r="B3973" s="448" t="s">
        <v>10117</v>
      </c>
      <c r="C3973" s="449" t="s">
        <v>6187</v>
      </c>
      <c r="D3973" s="450" t="s">
        <v>14370</v>
      </c>
    </row>
    <row r="3974" spans="1:4">
      <c r="A3974" s="447">
        <v>20043</v>
      </c>
      <c r="B3974" s="448" t="s">
        <v>10118</v>
      </c>
      <c r="C3974" s="449" t="s">
        <v>6187</v>
      </c>
      <c r="D3974" s="450" t="s">
        <v>13409</v>
      </c>
    </row>
    <row r="3975" spans="1:4">
      <c r="A3975" s="447">
        <v>20044</v>
      </c>
      <c r="B3975" s="448" t="s">
        <v>10119</v>
      </c>
      <c r="C3975" s="449" t="s">
        <v>6187</v>
      </c>
      <c r="D3975" s="450" t="s">
        <v>13842</v>
      </c>
    </row>
    <row r="3976" spans="1:4">
      <c r="A3976" s="447">
        <v>20042</v>
      </c>
      <c r="B3976" s="448" t="s">
        <v>10120</v>
      </c>
      <c r="C3976" s="449" t="s">
        <v>6187</v>
      </c>
      <c r="D3976" s="450" t="s">
        <v>14371</v>
      </c>
    </row>
    <row r="3977" spans="1:4">
      <c r="A3977" s="447">
        <v>20046</v>
      </c>
      <c r="B3977" s="448" t="s">
        <v>10121</v>
      </c>
      <c r="C3977" s="449" t="s">
        <v>6187</v>
      </c>
      <c r="D3977" s="450" t="s">
        <v>14372</v>
      </c>
    </row>
    <row r="3978" spans="1:4">
      <c r="A3978" s="447">
        <v>20047</v>
      </c>
      <c r="B3978" s="448" t="s">
        <v>10122</v>
      </c>
      <c r="C3978" s="449" t="s">
        <v>6187</v>
      </c>
      <c r="D3978" s="450" t="s">
        <v>14373</v>
      </c>
    </row>
    <row r="3979" spans="1:4">
      <c r="A3979" s="447">
        <v>20045</v>
      </c>
      <c r="B3979" s="448" t="s">
        <v>10123</v>
      </c>
      <c r="C3979" s="449" t="s">
        <v>6187</v>
      </c>
      <c r="D3979" s="450" t="s">
        <v>11746</v>
      </c>
    </row>
    <row r="3980" spans="1:4" ht="30">
      <c r="A3980" s="447">
        <v>20972</v>
      </c>
      <c r="B3980" s="448" t="s">
        <v>10124</v>
      </c>
      <c r="C3980" s="449" t="s">
        <v>6187</v>
      </c>
      <c r="D3980" s="450" t="s">
        <v>14374</v>
      </c>
    </row>
    <row r="3981" spans="1:4">
      <c r="A3981" s="447">
        <v>20032</v>
      </c>
      <c r="B3981" s="448" t="s">
        <v>10125</v>
      </c>
      <c r="C3981" s="449" t="s">
        <v>6187</v>
      </c>
      <c r="D3981" s="450" t="s">
        <v>14375</v>
      </c>
    </row>
    <row r="3982" spans="1:4">
      <c r="A3982" s="447">
        <v>11321</v>
      </c>
      <c r="B3982" s="448" t="s">
        <v>10126</v>
      </c>
      <c r="C3982" s="449" t="s">
        <v>6187</v>
      </c>
      <c r="D3982" s="450" t="s">
        <v>12513</v>
      </c>
    </row>
    <row r="3983" spans="1:4">
      <c r="A3983" s="447">
        <v>11323</v>
      </c>
      <c r="B3983" s="448" t="s">
        <v>10127</v>
      </c>
      <c r="C3983" s="449" t="s">
        <v>6187</v>
      </c>
      <c r="D3983" s="450" t="s">
        <v>13708</v>
      </c>
    </row>
    <row r="3984" spans="1:4">
      <c r="A3984" s="447">
        <v>20327</v>
      </c>
      <c r="B3984" s="448" t="s">
        <v>10128</v>
      </c>
      <c r="C3984" s="449" t="s">
        <v>6187</v>
      </c>
      <c r="D3984" s="450" t="s">
        <v>13549</v>
      </c>
    </row>
    <row r="3985" spans="1:4">
      <c r="A3985" s="447">
        <v>25966</v>
      </c>
      <c r="B3985" s="448" t="s">
        <v>10129</v>
      </c>
      <c r="C3985" s="449" t="s">
        <v>6234</v>
      </c>
      <c r="D3985" s="450" t="s">
        <v>12221</v>
      </c>
    </row>
    <row r="3986" spans="1:4" ht="45">
      <c r="A3986" s="447">
        <v>13390</v>
      </c>
      <c r="B3986" s="448" t="s">
        <v>10130</v>
      </c>
      <c r="C3986" s="449" t="s">
        <v>6187</v>
      </c>
      <c r="D3986" s="450" t="s">
        <v>14376</v>
      </c>
    </row>
    <row r="3987" spans="1:4">
      <c r="A3987" s="447">
        <v>6034</v>
      </c>
      <c r="B3987" s="448" t="s">
        <v>10131</v>
      </c>
      <c r="C3987" s="449" t="s">
        <v>6187</v>
      </c>
      <c r="D3987" s="450" t="s">
        <v>13257</v>
      </c>
    </row>
    <row r="3988" spans="1:4">
      <c r="A3988" s="447">
        <v>6036</v>
      </c>
      <c r="B3988" s="448" t="s">
        <v>10132</v>
      </c>
      <c r="C3988" s="449" t="s">
        <v>6187</v>
      </c>
      <c r="D3988" s="450" t="s">
        <v>11853</v>
      </c>
    </row>
    <row r="3989" spans="1:4">
      <c r="A3989" s="447">
        <v>6031</v>
      </c>
      <c r="B3989" s="448" t="s">
        <v>10133</v>
      </c>
      <c r="C3989" s="449" t="s">
        <v>6187</v>
      </c>
      <c r="D3989" s="450" t="s">
        <v>14377</v>
      </c>
    </row>
    <row r="3990" spans="1:4">
      <c r="A3990" s="447">
        <v>6029</v>
      </c>
      <c r="B3990" s="448" t="s">
        <v>10134</v>
      </c>
      <c r="C3990" s="449" t="s">
        <v>6187</v>
      </c>
      <c r="D3990" s="450" t="s">
        <v>11438</v>
      </c>
    </row>
    <row r="3991" spans="1:4">
      <c r="A3991" s="447">
        <v>6033</v>
      </c>
      <c r="B3991" s="448" t="s">
        <v>10135</v>
      </c>
      <c r="C3991" s="449" t="s">
        <v>6187</v>
      </c>
      <c r="D3991" s="450" t="s">
        <v>13690</v>
      </c>
    </row>
    <row r="3992" spans="1:4">
      <c r="A3992" s="447">
        <v>11672</v>
      </c>
      <c r="B3992" s="448" t="s">
        <v>10136</v>
      </c>
      <c r="C3992" s="449" t="s">
        <v>6187</v>
      </c>
      <c r="D3992" s="450" t="s">
        <v>14378</v>
      </c>
    </row>
    <row r="3993" spans="1:4">
      <c r="A3993" s="447">
        <v>11669</v>
      </c>
      <c r="B3993" s="448" t="s">
        <v>10137</v>
      </c>
      <c r="C3993" s="449" t="s">
        <v>6187</v>
      </c>
      <c r="D3993" s="450" t="s">
        <v>14379</v>
      </c>
    </row>
    <row r="3994" spans="1:4">
      <c r="A3994" s="447">
        <v>20055</v>
      </c>
      <c r="B3994" s="448" t="s">
        <v>15446</v>
      </c>
      <c r="C3994" s="449" t="s">
        <v>6187</v>
      </c>
      <c r="D3994" s="450" t="s">
        <v>14380</v>
      </c>
    </row>
    <row r="3995" spans="1:4">
      <c r="A3995" s="447">
        <v>11670</v>
      </c>
      <c r="B3995" s="448" t="s">
        <v>10138</v>
      </c>
      <c r="C3995" s="449" t="s">
        <v>6187</v>
      </c>
      <c r="D3995" s="450" t="s">
        <v>11756</v>
      </c>
    </row>
    <row r="3996" spans="1:4">
      <c r="A3996" s="447">
        <v>11671</v>
      </c>
      <c r="B3996" s="448" t="s">
        <v>15445</v>
      </c>
      <c r="C3996" s="449" t="s">
        <v>6187</v>
      </c>
      <c r="D3996" s="450" t="s">
        <v>14381</v>
      </c>
    </row>
    <row r="3997" spans="1:4">
      <c r="A3997" s="447">
        <v>6032</v>
      </c>
      <c r="B3997" s="448" t="s">
        <v>10139</v>
      </c>
      <c r="C3997" s="449" t="s">
        <v>6187</v>
      </c>
      <c r="D3997" s="450" t="s">
        <v>14382</v>
      </c>
    </row>
    <row r="3998" spans="1:4">
      <c r="A3998" s="447">
        <v>11673</v>
      </c>
      <c r="B3998" s="448" t="s">
        <v>10140</v>
      </c>
      <c r="C3998" s="449" t="s">
        <v>6187</v>
      </c>
      <c r="D3998" s="450" t="s">
        <v>14354</v>
      </c>
    </row>
    <row r="3999" spans="1:4">
      <c r="A3999" s="447">
        <v>11674</v>
      </c>
      <c r="B3999" s="448" t="s">
        <v>10141</v>
      </c>
      <c r="C3999" s="449" t="s">
        <v>6187</v>
      </c>
      <c r="D3999" s="450" t="s">
        <v>14383</v>
      </c>
    </row>
    <row r="4000" spans="1:4">
      <c r="A4000" s="447">
        <v>11675</v>
      </c>
      <c r="B4000" s="448" t="s">
        <v>10142</v>
      </c>
      <c r="C4000" s="449" t="s">
        <v>6187</v>
      </c>
      <c r="D4000" s="450" t="s">
        <v>12520</v>
      </c>
    </row>
    <row r="4001" spans="1:4">
      <c r="A4001" s="447">
        <v>11676</v>
      </c>
      <c r="B4001" s="448" t="s">
        <v>10143</v>
      </c>
      <c r="C4001" s="449" t="s">
        <v>6187</v>
      </c>
      <c r="D4001" s="450" t="s">
        <v>14384</v>
      </c>
    </row>
    <row r="4002" spans="1:4">
      <c r="A4002" s="447">
        <v>11677</v>
      </c>
      <c r="B4002" s="448" t="s">
        <v>10144</v>
      </c>
      <c r="C4002" s="449" t="s">
        <v>6187</v>
      </c>
      <c r="D4002" s="450" t="s">
        <v>13614</v>
      </c>
    </row>
    <row r="4003" spans="1:4">
      <c r="A4003" s="447">
        <v>11678</v>
      </c>
      <c r="B4003" s="448" t="s">
        <v>10145</v>
      </c>
      <c r="C4003" s="449" t="s">
        <v>6187</v>
      </c>
      <c r="D4003" s="450" t="s">
        <v>14385</v>
      </c>
    </row>
    <row r="4004" spans="1:4">
      <c r="A4004" s="447">
        <v>6038</v>
      </c>
      <c r="B4004" s="448" t="s">
        <v>10146</v>
      </c>
      <c r="C4004" s="449" t="s">
        <v>6187</v>
      </c>
      <c r="D4004" s="450" t="s">
        <v>13667</v>
      </c>
    </row>
    <row r="4005" spans="1:4">
      <c r="A4005" s="447">
        <v>11718</v>
      </c>
      <c r="B4005" s="448" t="s">
        <v>10147</v>
      </c>
      <c r="C4005" s="449" t="s">
        <v>6187</v>
      </c>
      <c r="D4005" s="450" t="s">
        <v>14386</v>
      </c>
    </row>
    <row r="4006" spans="1:4">
      <c r="A4006" s="447">
        <v>6037</v>
      </c>
      <c r="B4006" s="448" t="s">
        <v>10148</v>
      </c>
      <c r="C4006" s="449" t="s">
        <v>6187</v>
      </c>
      <c r="D4006" s="450" t="s">
        <v>14150</v>
      </c>
    </row>
    <row r="4007" spans="1:4">
      <c r="A4007" s="447">
        <v>11719</v>
      </c>
      <c r="B4007" s="448" t="s">
        <v>10149</v>
      </c>
      <c r="C4007" s="449" t="s">
        <v>6187</v>
      </c>
      <c r="D4007" s="450" t="s">
        <v>12469</v>
      </c>
    </row>
    <row r="4008" spans="1:4">
      <c r="A4008" s="447">
        <v>6019</v>
      </c>
      <c r="B4008" s="448" t="s">
        <v>10150</v>
      </c>
      <c r="C4008" s="449" t="s">
        <v>6187</v>
      </c>
      <c r="D4008" s="450" t="s">
        <v>14387</v>
      </c>
    </row>
    <row r="4009" spans="1:4">
      <c r="A4009" s="447">
        <v>6010</v>
      </c>
      <c r="B4009" s="448" t="s">
        <v>10151</v>
      </c>
      <c r="C4009" s="449" t="s">
        <v>6187</v>
      </c>
      <c r="D4009" s="450" t="s">
        <v>14388</v>
      </c>
    </row>
    <row r="4010" spans="1:4">
      <c r="A4010" s="447">
        <v>6017</v>
      </c>
      <c r="B4010" s="448" t="s">
        <v>10152</v>
      </c>
      <c r="C4010" s="449" t="s">
        <v>6187</v>
      </c>
      <c r="D4010" s="450" t="s">
        <v>14389</v>
      </c>
    </row>
    <row r="4011" spans="1:4">
      <c r="A4011" s="447">
        <v>6020</v>
      </c>
      <c r="B4011" s="448" t="s">
        <v>10153</v>
      </c>
      <c r="C4011" s="449" t="s">
        <v>6187</v>
      </c>
      <c r="D4011" s="450" t="s">
        <v>13155</v>
      </c>
    </row>
    <row r="4012" spans="1:4">
      <c r="A4012" s="447">
        <v>6028</v>
      </c>
      <c r="B4012" s="448" t="s">
        <v>10154</v>
      </c>
      <c r="C4012" s="449" t="s">
        <v>6187</v>
      </c>
      <c r="D4012" s="450" t="s">
        <v>14390</v>
      </c>
    </row>
    <row r="4013" spans="1:4">
      <c r="A4013" s="447">
        <v>6011</v>
      </c>
      <c r="B4013" s="448" t="s">
        <v>10155</v>
      </c>
      <c r="C4013" s="449" t="s">
        <v>6187</v>
      </c>
      <c r="D4013" s="450" t="s">
        <v>14391</v>
      </c>
    </row>
    <row r="4014" spans="1:4">
      <c r="A4014" s="447">
        <v>6012</v>
      </c>
      <c r="B4014" s="448" t="s">
        <v>10156</v>
      </c>
      <c r="C4014" s="449" t="s">
        <v>6187</v>
      </c>
      <c r="D4014" s="450" t="s">
        <v>14392</v>
      </c>
    </row>
    <row r="4015" spans="1:4">
      <c r="A4015" s="447">
        <v>6016</v>
      </c>
      <c r="B4015" s="448" t="s">
        <v>10157</v>
      </c>
      <c r="C4015" s="449" t="s">
        <v>6187</v>
      </c>
      <c r="D4015" s="450" t="s">
        <v>14393</v>
      </c>
    </row>
    <row r="4016" spans="1:4">
      <c r="A4016" s="447">
        <v>6027</v>
      </c>
      <c r="B4016" s="448" t="s">
        <v>10158</v>
      </c>
      <c r="C4016" s="449" t="s">
        <v>6187</v>
      </c>
      <c r="D4016" s="450" t="s">
        <v>14394</v>
      </c>
    </row>
    <row r="4017" spans="1:4">
      <c r="A4017" s="447">
        <v>6013</v>
      </c>
      <c r="B4017" s="448" t="s">
        <v>10159</v>
      </c>
      <c r="C4017" s="449" t="s">
        <v>6187</v>
      </c>
      <c r="D4017" s="450" t="s">
        <v>14395</v>
      </c>
    </row>
    <row r="4018" spans="1:4" ht="30">
      <c r="A4018" s="447">
        <v>6015</v>
      </c>
      <c r="B4018" s="448" t="s">
        <v>10160</v>
      </c>
      <c r="C4018" s="449" t="s">
        <v>6187</v>
      </c>
      <c r="D4018" s="450" t="s">
        <v>14396</v>
      </c>
    </row>
    <row r="4019" spans="1:4" ht="30">
      <c r="A4019" s="447">
        <v>6014</v>
      </c>
      <c r="B4019" s="448" t="s">
        <v>10161</v>
      </c>
      <c r="C4019" s="449" t="s">
        <v>6187</v>
      </c>
      <c r="D4019" s="450" t="s">
        <v>14397</v>
      </c>
    </row>
    <row r="4020" spans="1:4" ht="30">
      <c r="A4020" s="447">
        <v>6006</v>
      </c>
      <c r="B4020" s="448" t="s">
        <v>10162</v>
      </c>
      <c r="C4020" s="449" t="s">
        <v>6187</v>
      </c>
      <c r="D4020" s="450" t="s">
        <v>14398</v>
      </c>
    </row>
    <row r="4021" spans="1:4" ht="30">
      <c r="A4021" s="447">
        <v>6005</v>
      </c>
      <c r="B4021" s="448" t="s">
        <v>10163</v>
      </c>
      <c r="C4021" s="449" t="s">
        <v>6187</v>
      </c>
      <c r="D4021" s="450" t="s">
        <v>14399</v>
      </c>
    </row>
    <row r="4022" spans="1:4">
      <c r="A4022" s="447">
        <v>11756</v>
      </c>
      <c r="B4022" s="448" t="s">
        <v>10164</v>
      </c>
      <c r="C4022" s="449" t="s">
        <v>6187</v>
      </c>
      <c r="D4022" s="450" t="s">
        <v>12598</v>
      </c>
    </row>
    <row r="4023" spans="1:4" ht="45">
      <c r="A4023" s="447">
        <v>10904</v>
      </c>
      <c r="B4023" s="448" t="s">
        <v>10165</v>
      </c>
      <c r="C4023" s="449" t="s">
        <v>6187</v>
      </c>
      <c r="D4023" s="450" t="s">
        <v>14400</v>
      </c>
    </row>
    <row r="4024" spans="1:4">
      <c r="A4024" s="447">
        <v>11752</v>
      </c>
      <c r="B4024" s="448" t="s">
        <v>10166</v>
      </c>
      <c r="C4024" s="449" t="s">
        <v>6187</v>
      </c>
      <c r="D4024" s="450" t="s">
        <v>14401</v>
      </c>
    </row>
    <row r="4025" spans="1:4">
      <c r="A4025" s="447">
        <v>11753</v>
      </c>
      <c r="B4025" s="448" t="s">
        <v>10167</v>
      </c>
      <c r="C4025" s="449" t="s">
        <v>6187</v>
      </c>
      <c r="D4025" s="450" t="s">
        <v>13647</v>
      </c>
    </row>
    <row r="4026" spans="1:4" ht="30">
      <c r="A4026" s="447">
        <v>6021</v>
      </c>
      <c r="B4026" s="448" t="s">
        <v>10168</v>
      </c>
      <c r="C4026" s="449" t="s">
        <v>6187</v>
      </c>
      <c r="D4026" s="450" t="s">
        <v>14402</v>
      </c>
    </row>
    <row r="4027" spans="1:4" ht="30">
      <c r="A4027" s="447">
        <v>6024</v>
      </c>
      <c r="B4027" s="448" t="s">
        <v>10169</v>
      </c>
      <c r="C4027" s="449" t="s">
        <v>6187</v>
      </c>
      <c r="D4027" s="450" t="s">
        <v>12116</v>
      </c>
    </row>
    <row r="4028" spans="1:4">
      <c r="A4028" s="447">
        <v>38379</v>
      </c>
      <c r="B4028" s="448" t="s">
        <v>10170</v>
      </c>
      <c r="C4028" s="449" t="s">
        <v>6188</v>
      </c>
      <c r="D4028" s="450" t="s">
        <v>14403</v>
      </c>
    </row>
    <row r="4029" spans="1:4" ht="30">
      <c r="A4029" s="447">
        <v>13897</v>
      </c>
      <c r="B4029" s="448" t="s">
        <v>10171</v>
      </c>
      <c r="C4029" s="449" t="s">
        <v>6187</v>
      </c>
      <c r="D4029" s="450" t="s">
        <v>14404</v>
      </c>
    </row>
    <row r="4030" spans="1:4">
      <c r="A4030" s="447">
        <v>10640</v>
      </c>
      <c r="B4030" s="448" t="s">
        <v>10172</v>
      </c>
      <c r="C4030" s="449" t="s">
        <v>6187</v>
      </c>
      <c r="D4030" s="450" t="s">
        <v>14405</v>
      </c>
    </row>
    <row r="4031" spans="1:4" ht="30">
      <c r="A4031" s="447">
        <v>11086</v>
      </c>
      <c r="B4031" s="448" t="s">
        <v>10173</v>
      </c>
      <c r="C4031" s="449" t="s">
        <v>6351</v>
      </c>
      <c r="D4031" s="450" t="s">
        <v>14406</v>
      </c>
    </row>
    <row r="4032" spans="1:4">
      <c r="A4032" s="447">
        <v>34356</v>
      </c>
      <c r="B4032" s="448" t="s">
        <v>10174</v>
      </c>
      <c r="C4032" s="449" t="s">
        <v>6233</v>
      </c>
      <c r="D4032" s="450" t="s">
        <v>14407</v>
      </c>
    </row>
    <row r="4033" spans="1:4">
      <c r="A4033" s="447">
        <v>34357</v>
      </c>
      <c r="B4033" s="448" t="s">
        <v>10175</v>
      </c>
      <c r="C4033" s="449" t="s">
        <v>6233</v>
      </c>
      <c r="D4033" s="450" t="s">
        <v>14022</v>
      </c>
    </row>
    <row r="4034" spans="1:4">
      <c r="A4034" s="447">
        <v>37329</v>
      </c>
      <c r="B4034" s="448" t="s">
        <v>10176</v>
      </c>
      <c r="C4034" s="449" t="s">
        <v>6233</v>
      </c>
      <c r="D4034" s="450" t="s">
        <v>14408</v>
      </c>
    </row>
    <row r="4035" spans="1:4">
      <c r="A4035" s="447">
        <v>37398</v>
      </c>
      <c r="B4035" s="448" t="s">
        <v>10177</v>
      </c>
      <c r="C4035" s="449" t="s">
        <v>6233</v>
      </c>
      <c r="D4035" s="450" t="s">
        <v>14409</v>
      </c>
    </row>
    <row r="4036" spans="1:4">
      <c r="A4036" s="447">
        <v>2510</v>
      </c>
      <c r="B4036" s="448" t="s">
        <v>10178</v>
      </c>
      <c r="C4036" s="449" t="s">
        <v>6187</v>
      </c>
      <c r="D4036" s="450" t="s">
        <v>14410</v>
      </c>
    </row>
    <row r="4037" spans="1:4" ht="30">
      <c r="A4037" s="447">
        <v>12359</v>
      </c>
      <c r="B4037" s="448" t="s">
        <v>10179</v>
      </c>
      <c r="C4037" s="449" t="s">
        <v>6187</v>
      </c>
      <c r="D4037" s="450" t="s">
        <v>14411</v>
      </c>
    </row>
    <row r="4038" spans="1:4">
      <c r="A4038" s="447">
        <v>5320</v>
      </c>
      <c r="B4038" s="448" t="s">
        <v>10180</v>
      </c>
      <c r="C4038" s="449" t="s">
        <v>6234</v>
      </c>
      <c r="D4038" s="450" t="s">
        <v>14412</v>
      </c>
    </row>
    <row r="4039" spans="1:4">
      <c r="A4039" s="447">
        <v>7353</v>
      </c>
      <c r="B4039" s="448" t="s">
        <v>10181</v>
      </c>
      <c r="C4039" s="449" t="s">
        <v>6234</v>
      </c>
      <c r="D4039" s="450" t="s">
        <v>11829</v>
      </c>
    </row>
    <row r="4040" spans="1:4">
      <c r="A4040" s="447">
        <v>36144</v>
      </c>
      <c r="B4040" s="448" t="s">
        <v>10182</v>
      </c>
      <c r="C4040" s="449" t="s">
        <v>6187</v>
      </c>
      <c r="D4040" s="450" t="s">
        <v>13226</v>
      </c>
    </row>
    <row r="4041" spans="1:4">
      <c r="A4041" s="447">
        <v>10518</v>
      </c>
      <c r="B4041" s="448" t="s">
        <v>10183</v>
      </c>
      <c r="C4041" s="449" t="s">
        <v>6187</v>
      </c>
      <c r="D4041" s="450" t="s">
        <v>14413</v>
      </c>
    </row>
    <row r="4042" spans="1:4" ht="45">
      <c r="A4042" s="447">
        <v>36530</v>
      </c>
      <c r="B4042" s="448" t="s">
        <v>10184</v>
      </c>
      <c r="C4042" s="449" t="s">
        <v>6187</v>
      </c>
      <c r="D4042" s="450" t="s">
        <v>14414</v>
      </c>
    </row>
    <row r="4043" spans="1:4" ht="60">
      <c r="A4043" s="447">
        <v>6046</v>
      </c>
      <c r="B4043" s="448" t="s">
        <v>10185</v>
      </c>
      <c r="C4043" s="449" t="s">
        <v>6187</v>
      </c>
      <c r="D4043" s="450" t="s">
        <v>14415</v>
      </c>
    </row>
    <row r="4044" spans="1:4" ht="45">
      <c r="A4044" s="447">
        <v>36531</v>
      </c>
      <c r="B4044" s="448" t="s">
        <v>10186</v>
      </c>
      <c r="C4044" s="449" t="s">
        <v>6187</v>
      </c>
      <c r="D4044" s="450" t="s">
        <v>14416</v>
      </c>
    </row>
    <row r="4045" spans="1:4" ht="30">
      <c r="A4045" s="447">
        <v>34684</v>
      </c>
      <c r="B4045" s="448" t="s">
        <v>10187</v>
      </c>
      <c r="C4045" s="449" t="s">
        <v>6185</v>
      </c>
      <c r="D4045" s="450" t="s">
        <v>14417</v>
      </c>
    </row>
    <row r="4046" spans="1:4" ht="30">
      <c r="A4046" s="447">
        <v>34683</v>
      </c>
      <c r="B4046" s="448" t="s">
        <v>10188</v>
      </c>
      <c r="C4046" s="449" t="s">
        <v>6185</v>
      </c>
      <c r="D4046" s="450" t="s">
        <v>14418</v>
      </c>
    </row>
    <row r="4047" spans="1:4" ht="30">
      <c r="A4047" s="447">
        <v>533</v>
      </c>
      <c r="B4047" s="448" t="s">
        <v>10189</v>
      </c>
      <c r="C4047" s="449" t="s">
        <v>6185</v>
      </c>
      <c r="D4047" s="450" t="s">
        <v>12451</v>
      </c>
    </row>
    <row r="4048" spans="1:4" ht="30">
      <c r="A4048" s="447">
        <v>10515</v>
      </c>
      <c r="B4048" s="448" t="s">
        <v>10190</v>
      </c>
      <c r="C4048" s="449" t="s">
        <v>6185</v>
      </c>
      <c r="D4048" s="450" t="s">
        <v>14419</v>
      </c>
    </row>
    <row r="4049" spans="1:4" ht="30">
      <c r="A4049" s="447">
        <v>536</v>
      </c>
      <c r="B4049" s="448" t="s">
        <v>10191</v>
      </c>
      <c r="C4049" s="449" t="s">
        <v>6185</v>
      </c>
      <c r="D4049" s="450" t="s">
        <v>14420</v>
      </c>
    </row>
    <row r="4050" spans="1:4">
      <c r="A4050" s="447">
        <v>153</v>
      </c>
      <c r="B4050" s="448" t="s">
        <v>10192</v>
      </c>
      <c r="C4050" s="449" t="s">
        <v>6234</v>
      </c>
      <c r="D4050" s="450" t="s">
        <v>14421</v>
      </c>
    </row>
    <row r="4051" spans="1:4" ht="30">
      <c r="A4051" s="447">
        <v>34682</v>
      </c>
      <c r="B4051" s="448" t="s">
        <v>10193</v>
      </c>
      <c r="C4051" s="449" t="s">
        <v>6185</v>
      </c>
      <c r="D4051" s="450" t="s">
        <v>14422</v>
      </c>
    </row>
    <row r="4052" spans="1:4" ht="30">
      <c r="A4052" s="447">
        <v>20205</v>
      </c>
      <c r="B4052" s="448" t="s">
        <v>10194</v>
      </c>
      <c r="C4052" s="449" t="s">
        <v>6188</v>
      </c>
      <c r="D4052" s="450" t="s">
        <v>12000</v>
      </c>
    </row>
    <row r="4053" spans="1:4" ht="30">
      <c r="A4053" s="447">
        <v>4412</v>
      </c>
      <c r="B4053" s="448" t="s">
        <v>10195</v>
      </c>
      <c r="C4053" s="449" t="s">
        <v>6188</v>
      </c>
      <c r="D4053" s="450" t="s">
        <v>11758</v>
      </c>
    </row>
    <row r="4054" spans="1:4" ht="30">
      <c r="A4054" s="447">
        <v>4408</v>
      </c>
      <c r="B4054" s="448" t="s">
        <v>10196</v>
      </c>
      <c r="C4054" s="449" t="s">
        <v>6188</v>
      </c>
      <c r="D4054" s="450" t="s">
        <v>12183</v>
      </c>
    </row>
    <row r="4055" spans="1:4">
      <c r="A4055" s="447">
        <v>4505</v>
      </c>
      <c r="B4055" s="448" t="s">
        <v>10197</v>
      </c>
      <c r="C4055" s="449" t="s">
        <v>6188</v>
      </c>
      <c r="D4055" s="450" t="s">
        <v>11310</v>
      </c>
    </row>
    <row r="4056" spans="1:4">
      <c r="A4056" s="447">
        <v>10559</v>
      </c>
      <c r="B4056" s="448" t="s">
        <v>10198</v>
      </c>
      <c r="C4056" s="449" t="s">
        <v>6187</v>
      </c>
      <c r="D4056" s="450" t="s">
        <v>14423</v>
      </c>
    </row>
    <row r="4057" spans="1:4">
      <c r="A4057" s="447">
        <v>10664</v>
      </c>
      <c r="B4057" s="448" t="s">
        <v>10199</v>
      </c>
      <c r="C4057" s="449" t="s">
        <v>6187</v>
      </c>
      <c r="D4057" s="450" t="s">
        <v>14424</v>
      </c>
    </row>
    <row r="4058" spans="1:4">
      <c r="A4058" s="447">
        <v>36250</v>
      </c>
      <c r="B4058" s="448" t="s">
        <v>10200</v>
      </c>
      <c r="C4058" s="449" t="s">
        <v>6188</v>
      </c>
      <c r="D4058" s="450" t="s">
        <v>13771</v>
      </c>
    </row>
    <row r="4059" spans="1:4">
      <c r="A4059" s="447">
        <v>10857</v>
      </c>
      <c r="B4059" s="448" t="s">
        <v>10201</v>
      </c>
      <c r="C4059" s="449" t="s">
        <v>6188</v>
      </c>
      <c r="D4059" s="450" t="s">
        <v>14425</v>
      </c>
    </row>
    <row r="4060" spans="1:4">
      <c r="A4060" s="447">
        <v>4803</v>
      </c>
      <c r="B4060" s="448" t="s">
        <v>10202</v>
      </c>
      <c r="C4060" s="449" t="s">
        <v>6188</v>
      </c>
      <c r="D4060" s="450" t="s">
        <v>14426</v>
      </c>
    </row>
    <row r="4061" spans="1:4" ht="30">
      <c r="A4061" s="447">
        <v>6186</v>
      </c>
      <c r="B4061" s="448" t="s">
        <v>10203</v>
      </c>
      <c r="C4061" s="449" t="s">
        <v>6188</v>
      </c>
      <c r="D4061" s="450" t="s">
        <v>14427</v>
      </c>
    </row>
    <row r="4062" spans="1:4">
      <c r="A4062" s="447">
        <v>4829</v>
      </c>
      <c r="B4062" s="448" t="s">
        <v>10204</v>
      </c>
      <c r="C4062" s="449" t="s">
        <v>6188</v>
      </c>
      <c r="D4062" s="450" t="s">
        <v>14428</v>
      </c>
    </row>
    <row r="4063" spans="1:4">
      <c r="A4063" s="447">
        <v>39829</v>
      </c>
      <c r="B4063" s="448" t="s">
        <v>15444</v>
      </c>
      <c r="C4063" s="449" t="s">
        <v>6188</v>
      </c>
      <c r="D4063" s="450" t="s">
        <v>14429</v>
      </c>
    </row>
    <row r="4064" spans="1:4" ht="30">
      <c r="A4064" s="447">
        <v>20231</v>
      </c>
      <c r="B4064" s="448" t="s">
        <v>10205</v>
      </c>
      <c r="C4064" s="449" t="s">
        <v>6188</v>
      </c>
      <c r="D4064" s="450" t="s">
        <v>14430</v>
      </c>
    </row>
    <row r="4065" spans="1:4">
      <c r="A4065" s="447">
        <v>4804</v>
      </c>
      <c r="B4065" s="448" t="s">
        <v>10206</v>
      </c>
      <c r="C4065" s="449" t="s">
        <v>6188</v>
      </c>
      <c r="D4065" s="450" t="s">
        <v>14431</v>
      </c>
    </row>
    <row r="4066" spans="1:4">
      <c r="A4066" s="447">
        <v>34680</v>
      </c>
      <c r="B4066" s="448" t="s">
        <v>15443</v>
      </c>
      <c r="C4066" s="449" t="s">
        <v>6188</v>
      </c>
      <c r="D4066" s="450" t="s">
        <v>14432</v>
      </c>
    </row>
    <row r="4067" spans="1:4" ht="30">
      <c r="A4067" s="447">
        <v>11573</v>
      </c>
      <c r="B4067" s="448" t="s">
        <v>10207</v>
      </c>
      <c r="C4067" s="449" t="s">
        <v>6187</v>
      </c>
      <c r="D4067" s="450" t="s">
        <v>13381</v>
      </c>
    </row>
    <row r="4068" spans="1:4">
      <c r="A4068" s="447">
        <v>38401</v>
      </c>
      <c r="B4068" s="448" t="s">
        <v>10208</v>
      </c>
      <c r="C4068" s="449" t="s">
        <v>6187</v>
      </c>
      <c r="D4068" s="450" t="s">
        <v>12711</v>
      </c>
    </row>
    <row r="4069" spans="1:4" ht="30">
      <c r="A4069" s="447">
        <v>38179</v>
      </c>
      <c r="B4069" s="448" t="s">
        <v>10209</v>
      </c>
      <c r="C4069" s="449" t="s">
        <v>6187</v>
      </c>
      <c r="D4069" s="450" t="s">
        <v>12434</v>
      </c>
    </row>
    <row r="4070" spans="1:4" ht="30">
      <c r="A4070" s="447">
        <v>11575</v>
      </c>
      <c r="B4070" s="448" t="s">
        <v>10210</v>
      </c>
      <c r="C4070" s="449" t="s">
        <v>6187</v>
      </c>
      <c r="D4070" s="450" t="s">
        <v>14433</v>
      </c>
    </row>
    <row r="4071" spans="1:4" ht="30">
      <c r="A4071" s="447">
        <v>20256</v>
      </c>
      <c r="B4071" s="448" t="s">
        <v>10211</v>
      </c>
      <c r="C4071" s="449" t="s">
        <v>6187</v>
      </c>
      <c r="D4071" s="450" t="s">
        <v>14021</v>
      </c>
    </row>
    <row r="4072" spans="1:4" ht="30">
      <c r="A4072" s="447">
        <v>14511</v>
      </c>
      <c r="B4072" s="448" t="s">
        <v>10212</v>
      </c>
      <c r="C4072" s="449" t="s">
        <v>6187</v>
      </c>
      <c r="D4072" s="450" t="s">
        <v>14434</v>
      </c>
    </row>
    <row r="4073" spans="1:4" ht="30">
      <c r="A4073" s="447">
        <v>10642</v>
      </c>
      <c r="B4073" s="448" t="s">
        <v>10213</v>
      </c>
      <c r="C4073" s="449" t="s">
        <v>6187</v>
      </c>
      <c r="D4073" s="450" t="s">
        <v>14435</v>
      </c>
    </row>
    <row r="4074" spans="1:4" ht="45">
      <c r="A4074" s="447">
        <v>14489</v>
      </c>
      <c r="B4074" s="448" t="s">
        <v>10214</v>
      </c>
      <c r="C4074" s="449" t="s">
        <v>6187</v>
      </c>
      <c r="D4074" s="450" t="s">
        <v>14436</v>
      </c>
    </row>
    <row r="4075" spans="1:4" ht="30">
      <c r="A4075" s="447">
        <v>14513</v>
      </c>
      <c r="B4075" s="448" t="s">
        <v>10215</v>
      </c>
      <c r="C4075" s="449" t="s">
        <v>6187</v>
      </c>
      <c r="D4075" s="450" t="s">
        <v>14437</v>
      </c>
    </row>
    <row r="4076" spans="1:4" ht="30">
      <c r="A4076" s="447">
        <v>13600</v>
      </c>
      <c r="B4076" s="448" t="s">
        <v>10216</v>
      </c>
      <c r="C4076" s="449" t="s">
        <v>6187</v>
      </c>
      <c r="D4076" s="450" t="s">
        <v>14438</v>
      </c>
    </row>
    <row r="4077" spans="1:4" ht="30">
      <c r="A4077" s="447">
        <v>10646</v>
      </c>
      <c r="B4077" s="448" t="s">
        <v>10217</v>
      </c>
      <c r="C4077" s="449" t="s">
        <v>6187</v>
      </c>
      <c r="D4077" s="450" t="s">
        <v>14439</v>
      </c>
    </row>
    <row r="4078" spans="1:4" ht="30">
      <c r="A4078" s="447">
        <v>6070</v>
      </c>
      <c r="B4078" s="448" t="s">
        <v>15442</v>
      </c>
      <c r="C4078" s="449" t="s">
        <v>6187</v>
      </c>
      <c r="D4078" s="450" t="s">
        <v>14440</v>
      </c>
    </row>
    <row r="4079" spans="1:4" ht="30">
      <c r="A4079" s="447">
        <v>6069</v>
      </c>
      <c r="B4079" s="448" t="s">
        <v>10218</v>
      </c>
      <c r="C4079" s="449" t="s">
        <v>6187</v>
      </c>
      <c r="D4079" s="450" t="s">
        <v>14441</v>
      </c>
    </row>
    <row r="4080" spans="1:4" ht="30">
      <c r="A4080" s="447">
        <v>14626</v>
      </c>
      <c r="B4080" s="448" t="s">
        <v>15441</v>
      </c>
      <c r="C4080" s="449" t="s">
        <v>6187</v>
      </c>
      <c r="D4080" s="450" t="s">
        <v>14442</v>
      </c>
    </row>
    <row r="4081" spans="1:4" ht="30">
      <c r="A4081" s="447">
        <v>6067</v>
      </c>
      <c r="B4081" s="448" t="s">
        <v>15440</v>
      </c>
      <c r="C4081" s="449" t="s">
        <v>6187</v>
      </c>
      <c r="D4081" s="450" t="s">
        <v>14443</v>
      </c>
    </row>
    <row r="4082" spans="1:4">
      <c r="A4082" s="447">
        <v>38393</v>
      </c>
      <c r="B4082" s="448" t="s">
        <v>15439</v>
      </c>
      <c r="C4082" s="449" t="s">
        <v>6187</v>
      </c>
      <c r="D4082" s="450" t="s">
        <v>14444</v>
      </c>
    </row>
    <row r="4083" spans="1:4">
      <c r="A4083" s="447">
        <v>38390</v>
      </c>
      <c r="B4083" s="448" t="s">
        <v>15438</v>
      </c>
      <c r="C4083" s="449" t="s">
        <v>6187</v>
      </c>
      <c r="D4083" s="450" t="s">
        <v>14445</v>
      </c>
    </row>
    <row r="4084" spans="1:4">
      <c r="A4084" s="447">
        <v>36532</v>
      </c>
      <c r="B4084" s="448" t="s">
        <v>10219</v>
      </c>
      <c r="C4084" s="449" t="s">
        <v>6187</v>
      </c>
      <c r="D4084" s="450" t="s">
        <v>14446</v>
      </c>
    </row>
    <row r="4085" spans="1:4" ht="30">
      <c r="A4085" s="447">
        <v>11578</v>
      </c>
      <c r="B4085" s="448" t="s">
        <v>10220</v>
      </c>
      <c r="C4085" s="449" t="s">
        <v>6187</v>
      </c>
      <c r="D4085" s="450" t="s">
        <v>14447</v>
      </c>
    </row>
    <row r="4086" spans="1:4" ht="30">
      <c r="A4086" s="447">
        <v>11577</v>
      </c>
      <c r="B4086" s="448" t="s">
        <v>10221</v>
      </c>
      <c r="C4086" s="449" t="s">
        <v>6187</v>
      </c>
      <c r="D4086" s="450" t="s">
        <v>12661</v>
      </c>
    </row>
    <row r="4087" spans="1:4" ht="45">
      <c r="A4087" s="447">
        <v>42432</v>
      </c>
      <c r="B4087" s="448" t="s">
        <v>10222</v>
      </c>
      <c r="C4087" s="449" t="s">
        <v>6187</v>
      </c>
      <c r="D4087" s="450" t="s">
        <v>14448</v>
      </c>
    </row>
    <row r="4088" spans="1:4" ht="45">
      <c r="A4088" s="447">
        <v>42437</v>
      </c>
      <c r="B4088" s="448" t="s">
        <v>10223</v>
      </c>
      <c r="C4088" s="449" t="s">
        <v>6187</v>
      </c>
      <c r="D4088" s="450" t="s">
        <v>14449</v>
      </c>
    </row>
    <row r="4089" spans="1:4">
      <c r="A4089" s="447">
        <v>1116</v>
      </c>
      <c r="B4089" s="448" t="s">
        <v>15437</v>
      </c>
      <c r="C4089" s="449" t="s">
        <v>6188</v>
      </c>
      <c r="D4089" s="450" t="s">
        <v>12149</v>
      </c>
    </row>
    <row r="4090" spans="1:4">
      <c r="A4090" s="447">
        <v>1115</v>
      </c>
      <c r="B4090" s="448" t="s">
        <v>15436</v>
      </c>
      <c r="C4090" s="449" t="s">
        <v>6188</v>
      </c>
      <c r="D4090" s="450" t="s">
        <v>14450</v>
      </c>
    </row>
    <row r="4091" spans="1:4">
      <c r="A4091" s="447">
        <v>1113</v>
      </c>
      <c r="B4091" s="448" t="s">
        <v>10224</v>
      </c>
      <c r="C4091" s="449" t="s">
        <v>6188</v>
      </c>
      <c r="D4091" s="450" t="s">
        <v>11913</v>
      </c>
    </row>
    <row r="4092" spans="1:4">
      <c r="A4092" s="447">
        <v>1114</v>
      </c>
      <c r="B4092" s="448" t="s">
        <v>10225</v>
      </c>
      <c r="C4092" s="449" t="s">
        <v>6188</v>
      </c>
      <c r="D4092" s="450" t="s">
        <v>12144</v>
      </c>
    </row>
    <row r="4093" spans="1:4" ht="30">
      <c r="A4093" s="447">
        <v>40872</v>
      </c>
      <c r="B4093" s="448" t="s">
        <v>10226</v>
      </c>
      <c r="C4093" s="449" t="s">
        <v>6188</v>
      </c>
      <c r="D4093" s="450" t="s">
        <v>11965</v>
      </c>
    </row>
    <row r="4094" spans="1:4">
      <c r="A4094" s="447">
        <v>20214</v>
      </c>
      <c r="B4094" s="448" t="s">
        <v>10227</v>
      </c>
      <c r="C4094" s="449" t="s">
        <v>6187</v>
      </c>
      <c r="D4094" s="450" t="s">
        <v>14451</v>
      </c>
    </row>
    <row r="4095" spans="1:4" ht="30">
      <c r="A4095" s="447">
        <v>11064</v>
      </c>
      <c r="B4095" s="448" t="s">
        <v>10228</v>
      </c>
      <c r="C4095" s="449" t="s">
        <v>6187</v>
      </c>
      <c r="D4095" s="450" t="s">
        <v>13554</v>
      </c>
    </row>
    <row r="4096" spans="1:4" ht="30">
      <c r="A4096" s="447">
        <v>7237</v>
      </c>
      <c r="B4096" s="448" t="s">
        <v>10229</v>
      </c>
      <c r="C4096" s="449" t="s">
        <v>6187</v>
      </c>
      <c r="D4096" s="450" t="s">
        <v>14452</v>
      </c>
    </row>
    <row r="4097" spans="1:4">
      <c r="A4097" s="447">
        <v>16</v>
      </c>
      <c r="B4097" s="448" t="s">
        <v>15435</v>
      </c>
      <c r="C4097" s="449" t="s">
        <v>6233</v>
      </c>
      <c r="D4097" s="450" t="s">
        <v>11317</v>
      </c>
    </row>
    <row r="4098" spans="1:4">
      <c r="A4098" s="447">
        <v>11757</v>
      </c>
      <c r="B4098" s="448" t="s">
        <v>15434</v>
      </c>
      <c r="C4098" s="449" t="s">
        <v>6187</v>
      </c>
      <c r="D4098" s="450" t="s">
        <v>14175</v>
      </c>
    </row>
    <row r="4099" spans="1:4" ht="30">
      <c r="A4099" s="447">
        <v>11758</v>
      </c>
      <c r="B4099" s="448" t="s">
        <v>10230</v>
      </c>
      <c r="C4099" s="449" t="s">
        <v>6187</v>
      </c>
      <c r="D4099" s="450" t="s">
        <v>14453</v>
      </c>
    </row>
    <row r="4100" spans="1:4">
      <c r="A4100" s="447">
        <v>37526</v>
      </c>
      <c r="B4100" s="448" t="s">
        <v>10231</v>
      </c>
      <c r="C4100" s="449" t="s">
        <v>6187</v>
      </c>
      <c r="D4100" s="450" t="s">
        <v>13401</v>
      </c>
    </row>
    <row r="4101" spans="1:4">
      <c r="A4101" s="447">
        <v>6076</v>
      </c>
      <c r="B4101" s="448" t="s">
        <v>15433</v>
      </c>
      <c r="C4101" s="449" t="s">
        <v>6351</v>
      </c>
      <c r="D4101" s="450" t="s">
        <v>14454</v>
      </c>
    </row>
    <row r="4102" spans="1:4">
      <c r="A4102" s="447">
        <v>13109</v>
      </c>
      <c r="B4102" s="448" t="s">
        <v>10232</v>
      </c>
      <c r="C4102" s="449" t="s">
        <v>6187</v>
      </c>
      <c r="D4102" s="450" t="s">
        <v>14455</v>
      </c>
    </row>
    <row r="4103" spans="1:4">
      <c r="A4103" s="447">
        <v>13110</v>
      </c>
      <c r="B4103" s="448" t="s">
        <v>10233</v>
      </c>
      <c r="C4103" s="449" t="s">
        <v>6187</v>
      </c>
      <c r="D4103" s="450" t="s">
        <v>14456</v>
      </c>
    </row>
    <row r="4104" spans="1:4">
      <c r="A4104" s="447">
        <v>7581</v>
      </c>
      <c r="B4104" s="448" t="s">
        <v>10234</v>
      </c>
      <c r="C4104" s="449" t="s">
        <v>6187</v>
      </c>
      <c r="D4104" s="450" t="s">
        <v>14457</v>
      </c>
    </row>
    <row r="4105" spans="1:4" ht="30">
      <c r="A4105" s="447">
        <v>20206</v>
      </c>
      <c r="B4105" s="448" t="s">
        <v>10235</v>
      </c>
      <c r="C4105" s="449" t="s">
        <v>6188</v>
      </c>
      <c r="D4105" s="450" t="s">
        <v>12494</v>
      </c>
    </row>
    <row r="4106" spans="1:4" ht="30">
      <c r="A4106" s="447">
        <v>4460</v>
      </c>
      <c r="B4106" s="448" t="s">
        <v>10236</v>
      </c>
      <c r="C4106" s="449" t="s">
        <v>6188</v>
      </c>
      <c r="D4106" s="450" t="s">
        <v>12716</v>
      </c>
    </row>
    <row r="4107" spans="1:4" ht="30">
      <c r="A4107" s="447">
        <v>6204</v>
      </c>
      <c r="B4107" s="448" t="s">
        <v>10237</v>
      </c>
      <c r="C4107" s="449" t="s">
        <v>6188</v>
      </c>
      <c r="D4107" s="450" t="s">
        <v>14458</v>
      </c>
    </row>
    <row r="4108" spans="1:4" ht="30">
      <c r="A4108" s="447">
        <v>4417</v>
      </c>
      <c r="B4108" s="448" t="s">
        <v>10238</v>
      </c>
      <c r="C4108" s="449" t="s">
        <v>6188</v>
      </c>
      <c r="D4108" s="450" t="s">
        <v>13733</v>
      </c>
    </row>
    <row r="4109" spans="1:4" ht="30">
      <c r="A4109" s="447">
        <v>4517</v>
      </c>
      <c r="B4109" s="448" t="s">
        <v>10239</v>
      </c>
      <c r="C4109" s="449" t="s">
        <v>6188</v>
      </c>
      <c r="D4109" s="450" t="s">
        <v>13202</v>
      </c>
    </row>
    <row r="4110" spans="1:4" ht="30">
      <c r="A4110" s="447">
        <v>4512</v>
      </c>
      <c r="B4110" s="448" t="s">
        <v>10240</v>
      </c>
      <c r="C4110" s="449" t="s">
        <v>6188</v>
      </c>
      <c r="D4110" s="450" t="s">
        <v>11357</v>
      </c>
    </row>
    <row r="4111" spans="1:4" ht="30">
      <c r="A4111" s="447">
        <v>4415</v>
      </c>
      <c r="B4111" s="448" t="s">
        <v>10241</v>
      </c>
      <c r="C4111" s="449" t="s">
        <v>6188</v>
      </c>
      <c r="D4111" s="450" t="s">
        <v>14459</v>
      </c>
    </row>
    <row r="4112" spans="1:4">
      <c r="A4112" s="447"/>
      <c r="B4112" s="448"/>
      <c r="C4112" s="449"/>
      <c r="D4112" s="450"/>
    </row>
    <row r="4113" spans="1:4">
      <c r="A4113" s="447"/>
      <c r="B4113" s="448"/>
      <c r="C4113" s="449"/>
      <c r="D4113" s="450"/>
    </row>
    <row r="4114" spans="1:4">
      <c r="A4114" s="447">
        <v>4734</v>
      </c>
      <c r="B4114" s="448" t="s">
        <v>10242</v>
      </c>
      <c r="C4114" s="449" t="s">
        <v>6351</v>
      </c>
      <c r="D4114" s="450" t="s">
        <v>14460</v>
      </c>
    </row>
    <row r="4115" spans="1:4">
      <c r="A4115" s="447">
        <v>6085</v>
      </c>
      <c r="B4115" s="448" t="s">
        <v>10243</v>
      </c>
      <c r="C4115" s="449" t="s">
        <v>6234</v>
      </c>
      <c r="D4115" s="450" t="s">
        <v>11629</v>
      </c>
    </row>
    <row r="4116" spans="1:4">
      <c r="A4116" s="447">
        <v>38396</v>
      </c>
      <c r="B4116" s="448" t="s">
        <v>15430</v>
      </c>
      <c r="C4116" s="449" t="s">
        <v>6187</v>
      </c>
      <c r="D4116" s="450" t="s">
        <v>14461</v>
      </c>
    </row>
    <row r="4117" spans="1:4">
      <c r="A4117" s="447">
        <v>6090</v>
      </c>
      <c r="B4117" s="448" t="s">
        <v>10244</v>
      </c>
      <c r="C4117" s="449" t="s">
        <v>6234</v>
      </c>
      <c r="D4117" s="450" t="s">
        <v>12575</v>
      </c>
    </row>
    <row r="4118" spans="1:4">
      <c r="A4118" s="447">
        <v>11622</v>
      </c>
      <c r="B4118" s="448" t="s">
        <v>10245</v>
      </c>
      <c r="C4118" s="449" t="s">
        <v>6233</v>
      </c>
      <c r="D4118" s="450" t="s">
        <v>14462</v>
      </c>
    </row>
    <row r="4119" spans="1:4">
      <c r="A4119" s="447">
        <v>6094</v>
      </c>
      <c r="B4119" s="448" t="s">
        <v>10246</v>
      </c>
      <c r="C4119" s="449" t="s">
        <v>6233</v>
      </c>
      <c r="D4119" s="450" t="s">
        <v>14463</v>
      </c>
    </row>
    <row r="4120" spans="1:4">
      <c r="A4120" s="447">
        <v>7317</v>
      </c>
      <c r="B4120" s="448" t="s">
        <v>10247</v>
      </c>
      <c r="C4120" s="449" t="s">
        <v>6233</v>
      </c>
      <c r="D4120" s="450" t="s">
        <v>14464</v>
      </c>
    </row>
    <row r="4121" spans="1:4">
      <c r="A4121" s="447">
        <v>142</v>
      </c>
      <c r="B4121" s="448" t="s">
        <v>10248</v>
      </c>
      <c r="C4121" s="449" t="s">
        <v>10249</v>
      </c>
      <c r="D4121" s="450" t="s">
        <v>14465</v>
      </c>
    </row>
    <row r="4122" spans="1:4">
      <c r="A4122" s="447">
        <v>38123</v>
      </c>
      <c r="B4122" s="448" t="s">
        <v>10250</v>
      </c>
      <c r="C4122" s="449" t="s">
        <v>6233</v>
      </c>
      <c r="D4122" s="450" t="s">
        <v>14466</v>
      </c>
    </row>
    <row r="4123" spans="1:4" ht="30">
      <c r="A4123" s="447">
        <v>42701</v>
      </c>
      <c r="B4123" s="448" t="s">
        <v>10251</v>
      </c>
      <c r="C4123" s="449" t="s">
        <v>6187</v>
      </c>
      <c r="D4123" s="450" t="s">
        <v>14467</v>
      </c>
    </row>
    <row r="4124" spans="1:4" ht="30">
      <c r="A4124" s="447">
        <v>42702</v>
      </c>
      <c r="B4124" s="448" t="s">
        <v>10252</v>
      </c>
      <c r="C4124" s="449" t="s">
        <v>6187</v>
      </c>
      <c r="D4124" s="450" t="s">
        <v>14468</v>
      </c>
    </row>
    <row r="4125" spans="1:4" ht="30">
      <c r="A4125" s="447">
        <v>37955</v>
      </c>
      <c r="B4125" s="448" t="s">
        <v>10253</v>
      </c>
      <c r="C4125" s="449" t="s">
        <v>6187</v>
      </c>
      <c r="D4125" s="450" t="s">
        <v>14469</v>
      </c>
    </row>
    <row r="4126" spans="1:4" ht="30">
      <c r="A4126" s="447">
        <v>42699</v>
      </c>
      <c r="B4126" s="448" t="s">
        <v>10254</v>
      </c>
      <c r="C4126" s="449" t="s">
        <v>6187</v>
      </c>
      <c r="D4126" s="450" t="s">
        <v>11604</v>
      </c>
    </row>
    <row r="4127" spans="1:4" ht="30">
      <c r="A4127" s="447">
        <v>42700</v>
      </c>
      <c r="B4127" s="448" t="s">
        <v>10255</v>
      </c>
      <c r="C4127" s="449" t="s">
        <v>6187</v>
      </c>
      <c r="D4127" s="450" t="s">
        <v>14470</v>
      </c>
    </row>
    <row r="4128" spans="1:4" ht="30">
      <c r="A4128" s="447">
        <v>37743</v>
      </c>
      <c r="B4128" s="448" t="s">
        <v>10256</v>
      </c>
      <c r="C4128" s="449" t="s">
        <v>6187</v>
      </c>
      <c r="D4128" s="450" t="s">
        <v>14471</v>
      </c>
    </row>
    <row r="4129" spans="1:4" ht="30">
      <c r="A4129" s="447">
        <v>37744</v>
      </c>
      <c r="B4129" s="448" t="s">
        <v>10257</v>
      </c>
      <c r="C4129" s="449" t="s">
        <v>6187</v>
      </c>
      <c r="D4129" s="450" t="s">
        <v>14472</v>
      </c>
    </row>
    <row r="4130" spans="1:4" ht="30">
      <c r="A4130" s="447">
        <v>37741</v>
      </c>
      <c r="B4130" s="448" t="s">
        <v>10258</v>
      </c>
      <c r="C4130" s="449" t="s">
        <v>6187</v>
      </c>
      <c r="D4130" s="450" t="s">
        <v>14473</v>
      </c>
    </row>
    <row r="4131" spans="1:4" ht="30">
      <c r="A4131" s="447">
        <v>39396</v>
      </c>
      <c r="B4131" s="448" t="s">
        <v>10259</v>
      </c>
      <c r="C4131" s="449" t="s">
        <v>6187</v>
      </c>
      <c r="D4131" s="450" t="s">
        <v>14474</v>
      </c>
    </row>
    <row r="4132" spans="1:4" ht="30">
      <c r="A4132" s="447">
        <v>39392</v>
      </c>
      <c r="B4132" s="448" t="s">
        <v>10260</v>
      </c>
      <c r="C4132" s="449" t="s">
        <v>6187</v>
      </c>
      <c r="D4132" s="450" t="s">
        <v>14475</v>
      </c>
    </row>
    <row r="4133" spans="1:4" ht="30">
      <c r="A4133" s="447">
        <v>39393</v>
      </c>
      <c r="B4133" s="448" t="s">
        <v>10261</v>
      </c>
      <c r="C4133" s="449" t="s">
        <v>6187</v>
      </c>
      <c r="D4133" s="450" t="s">
        <v>14476</v>
      </c>
    </row>
    <row r="4134" spans="1:4" ht="30">
      <c r="A4134" s="447">
        <v>39394</v>
      </c>
      <c r="B4134" s="448" t="s">
        <v>10262</v>
      </c>
      <c r="C4134" s="449" t="s">
        <v>6187</v>
      </c>
      <c r="D4134" s="450" t="s">
        <v>14477</v>
      </c>
    </row>
    <row r="4135" spans="1:4" ht="30">
      <c r="A4135" s="447">
        <v>39395</v>
      </c>
      <c r="B4135" s="448" t="s">
        <v>10263</v>
      </c>
      <c r="C4135" s="449" t="s">
        <v>6187</v>
      </c>
      <c r="D4135" s="450" t="s">
        <v>14478</v>
      </c>
    </row>
    <row r="4136" spans="1:4" ht="30">
      <c r="A4136" s="447">
        <v>14618</v>
      </c>
      <c r="B4136" s="448" t="s">
        <v>10264</v>
      </c>
      <c r="C4136" s="449" t="s">
        <v>6187</v>
      </c>
      <c r="D4136" s="450" t="s">
        <v>14479</v>
      </c>
    </row>
    <row r="4137" spans="1:4" ht="30">
      <c r="A4137" s="447">
        <v>40269</v>
      </c>
      <c r="B4137" s="448" t="s">
        <v>10265</v>
      </c>
      <c r="C4137" s="449" t="s">
        <v>6187</v>
      </c>
      <c r="D4137" s="450" t="s">
        <v>14480</v>
      </c>
    </row>
    <row r="4138" spans="1:4">
      <c r="A4138" s="447">
        <v>6110</v>
      </c>
      <c r="B4138" s="448" t="s">
        <v>15429</v>
      </c>
      <c r="C4138" s="449" t="s">
        <v>6186</v>
      </c>
      <c r="D4138" s="450" t="s">
        <v>11460</v>
      </c>
    </row>
    <row r="4139" spans="1:4">
      <c r="A4139" s="447">
        <v>40910</v>
      </c>
      <c r="B4139" s="448" t="s">
        <v>15428</v>
      </c>
      <c r="C4139" s="449" t="s">
        <v>6355</v>
      </c>
      <c r="D4139" s="450" t="s">
        <v>11461</v>
      </c>
    </row>
    <row r="4140" spans="1:4">
      <c r="A4140" s="447">
        <v>6111</v>
      </c>
      <c r="B4140" s="448" t="s">
        <v>10266</v>
      </c>
      <c r="C4140" s="449" t="s">
        <v>6186</v>
      </c>
      <c r="D4140" s="450" t="s">
        <v>14481</v>
      </c>
    </row>
    <row r="4141" spans="1:4">
      <c r="A4141" s="447">
        <v>41084</v>
      </c>
      <c r="B4141" s="448" t="s">
        <v>10267</v>
      </c>
      <c r="C4141" s="449" t="s">
        <v>6355</v>
      </c>
      <c r="D4141" s="450" t="s">
        <v>14482</v>
      </c>
    </row>
    <row r="4142" spans="1:4">
      <c r="A4142" s="447">
        <v>25950</v>
      </c>
      <c r="B4142" s="448" t="s">
        <v>10268</v>
      </c>
      <c r="C4142" s="449" t="s">
        <v>6351</v>
      </c>
      <c r="D4142" s="450" t="s">
        <v>14483</v>
      </c>
    </row>
    <row r="4143" spans="1:4">
      <c r="A4143" s="447">
        <v>38637</v>
      </c>
      <c r="B4143" s="448" t="s">
        <v>10269</v>
      </c>
      <c r="C4143" s="449" t="s">
        <v>6187</v>
      </c>
      <c r="D4143" s="450" t="s">
        <v>14484</v>
      </c>
    </row>
    <row r="4144" spans="1:4">
      <c r="A4144" s="447">
        <v>6150</v>
      </c>
      <c r="B4144" s="448" t="s">
        <v>10270</v>
      </c>
      <c r="C4144" s="449" t="s">
        <v>6187</v>
      </c>
      <c r="D4144" s="450" t="s">
        <v>14485</v>
      </c>
    </row>
    <row r="4145" spans="1:4">
      <c r="A4145" s="447">
        <v>6136</v>
      </c>
      <c r="B4145" s="448" t="s">
        <v>10271</v>
      </c>
      <c r="C4145" s="449" t="s">
        <v>6187</v>
      </c>
      <c r="D4145" s="450" t="s">
        <v>14486</v>
      </c>
    </row>
    <row r="4146" spans="1:4">
      <c r="A4146" s="447">
        <v>38638</v>
      </c>
      <c r="B4146" s="448" t="s">
        <v>10272</v>
      </c>
      <c r="C4146" s="449" t="s">
        <v>6187</v>
      </c>
      <c r="D4146" s="450" t="s">
        <v>14487</v>
      </c>
    </row>
    <row r="4147" spans="1:4">
      <c r="A4147" s="447">
        <v>20262</v>
      </c>
      <c r="B4147" s="448" t="s">
        <v>10273</v>
      </c>
      <c r="C4147" s="449" t="s">
        <v>6187</v>
      </c>
      <c r="D4147" s="450" t="s">
        <v>14488</v>
      </c>
    </row>
    <row r="4148" spans="1:4">
      <c r="A4148" s="447">
        <v>6148</v>
      </c>
      <c r="B4148" s="448" t="s">
        <v>10274</v>
      </c>
      <c r="C4148" s="449" t="s">
        <v>6187</v>
      </c>
      <c r="D4148" s="450" t="s">
        <v>13019</v>
      </c>
    </row>
    <row r="4149" spans="1:4">
      <c r="A4149" s="447">
        <v>6145</v>
      </c>
      <c r="B4149" s="448" t="s">
        <v>10275</v>
      </c>
      <c r="C4149" s="449" t="s">
        <v>6187</v>
      </c>
      <c r="D4149" s="450" t="s">
        <v>14489</v>
      </c>
    </row>
    <row r="4150" spans="1:4">
      <c r="A4150" s="447">
        <v>6149</v>
      </c>
      <c r="B4150" s="448" t="s">
        <v>10276</v>
      </c>
      <c r="C4150" s="449" t="s">
        <v>6187</v>
      </c>
      <c r="D4150" s="450" t="s">
        <v>14490</v>
      </c>
    </row>
    <row r="4151" spans="1:4">
      <c r="A4151" s="447">
        <v>6146</v>
      </c>
      <c r="B4151" s="448" t="s">
        <v>10277</v>
      </c>
      <c r="C4151" s="449" t="s">
        <v>6187</v>
      </c>
      <c r="D4151" s="450" t="s">
        <v>14491</v>
      </c>
    </row>
    <row r="4152" spans="1:4">
      <c r="A4152" s="447">
        <v>26026</v>
      </c>
      <c r="B4152" s="448" t="s">
        <v>10278</v>
      </c>
      <c r="C4152" s="449" t="s">
        <v>6233</v>
      </c>
      <c r="D4152" s="450" t="s">
        <v>11739</v>
      </c>
    </row>
    <row r="4153" spans="1:4">
      <c r="A4153" s="447">
        <v>39961</v>
      </c>
      <c r="B4153" s="448" t="s">
        <v>10279</v>
      </c>
      <c r="C4153" s="449" t="s">
        <v>6187</v>
      </c>
      <c r="D4153" s="450" t="s">
        <v>14492</v>
      </c>
    </row>
    <row r="4154" spans="1:4" ht="45">
      <c r="A4154" s="447">
        <v>42433</v>
      </c>
      <c r="B4154" s="448" t="s">
        <v>10280</v>
      </c>
      <c r="C4154" s="449" t="s">
        <v>6187</v>
      </c>
      <c r="D4154" s="450" t="s">
        <v>14493</v>
      </c>
    </row>
    <row r="4155" spans="1:4" ht="45">
      <c r="A4155" s="447">
        <v>42434</v>
      </c>
      <c r="B4155" s="448" t="s">
        <v>10281</v>
      </c>
      <c r="C4155" s="449" t="s">
        <v>6187</v>
      </c>
      <c r="D4155" s="450" t="s">
        <v>14494</v>
      </c>
    </row>
    <row r="4156" spans="1:4" ht="45">
      <c r="A4156" s="447">
        <v>42435</v>
      </c>
      <c r="B4156" s="448" t="s">
        <v>10282</v>
      </c>
      <c r="C4156" s="449" t="s">
        <v>6187</v>
      </c>
      <c r="D4156" s="450" t="s">
        <v>14495</v>
      </c>
    </row>
    <row r="4157" spans="1:4">
      <c r="A4157" s="447">
        <v>38061</v>
      </c>
      <c r="B4157" s="448" t="s">
        <v>15427</v>
      </c>
      <c r="C4157" s="449" t="s">
        <v>6187</v>
      </c>
      <c r="D4157" s="450" t="s">
        <v>14496</v>
      </c>
    </row>
    <row r="4158" spans="1:4">
      <c r="A4158" s="447">
        <v>20250</v>
      </c>
      <c r="B4158" s="448" t="s">
        <v>15426</v>
      </c>
      <c r="C4158" s="449" t="s">
        <v>6233</v>
      </c>
      <c r="D4158" s="450" t="s">
        <v>13598</v>
      </c>
    </row>
    <row r="4159" spans="1:4" ht="45">
      <c r="A4159" s="447">
        <v>39965</v>
      </c>
      <c r="B4159" s="448" t="s">
        <v>10283</v>
      </c>
      <c r="C4159" s="449" t="s">
        <v>6185</v>
      </c>
      <c r="D4159" s="450" t="s">
        <v>14497</v>
      </c>
    </row>
    <row r="4160" spans="1:4" ht="60">
      <c r="A4160" s="447">
        <v>39964</v>
      </c>
      <c r="B4160" s="448" t="s">
        <v>10284</v>
      </c>
      <c r="C4160" s="449" t="s">
        <v>6185</v>
      </c>
      <c r="D4160" s="450" t="s">
        <v>14498</v>
      </c>
    </row>
    <row r="4161" spans="1:4">
      <c r="A4161" s="447">
        <v>7</v>
      </c>
      <c r="B4161" s="448" t="s">
        <v>15425</v>
      </c>
      <c r="C4161" s="449" t="s">
        <v>6233</v>
      </c>
      <c r="D4161" s="450" t="s">
        <v>14499</v>
      </c>
    </row>
    <row r="4162" spans="1:4">
      <c r="A4162" s="447">
        <v>13388</v>
      </c>
      <c r="B4162" s="448" t="s">
        <v>15424</v>
      </c>
      <c r="C4162" s="449" t="s">
        <v>6233</v>
      </c>
      <c r="D4162" s="450" t="s">
        <v>11986</v>
      </c>
    </row>
    <row r="4163" spans="1:4">
      <c r="A4163" s="447">
        <v>39914</v>
      </c>
      <c r="B4163" s="448" t="s">
        <v>10285</v>
      </c>
      <c r="C4163" s="449" t="s">
        <v>6233</v>
      </c>
      <c r="D4163" s="450" t="s">
        <v>14500</v>
      </c>
    </row>
    <row r="4164" spans="1:4" ht="30">
      <c r="A4164" s="447">
        <v>12732</v>
      </c>
      <c r="B4164" s="448" t="s">
        <v>10286</v>
      </c>
      <c r="C4164" s="449" t="s">
        <v>6187</v>
      </c>
      <c r="D4164" s="450" t="s">
        <v>14501</v>
      </c>
    </row>
    <row r="4165" spans="1:4">
      <c r="A4165" s="447">
        <v>6160</v>
      </c>
      <c r="B4165" s="448" t="s">
        <v>10287</v>
      </c>
      <c r="C4165" s="449" t="s">
        <v>6186</v>
      </c>
      <c r="D4165" s="450" t="s">
        <v>13981</v>
      </c>
    </row>
    <row r="4166" spans="1:4">
      <c r="A4166" s="447">
        <v>41087</v>
      </c>
      <c r="B4166" s="448" t="s">
        <v>15423</v>
      </c>
      <c r="C4166" s="449" t="s">
        <v>6355</v>
      </c>
      <c r="D4166" s="450" t="s">
        <v>13913</v>
      </c>
    </row>
    <row r="4167" spans="1:4">
      <c r="A4167" s="447">
        <v>6166</v>
      </c>
      <c r="B4167" s="448" t="s">
        <v>10288</v>
      </c>
      <c r="C4167" s="449" t="s">
        <v>6186</v>
      </c>
      <c r="D4167" s="450" t="s">
        <v>14502</v>
      </c>
    </row>
    <row r="4168" spans="1:4">
      <c r="A4168" s="447">
        <v>41088</v>
      </c>
      <c r="B4168" s="448" t="s">
        <v>10289</v>
      </c>
      <c r="C4168" s="449" t="s">
        <v>6355</v>
      </c>
      <c r="D4168" s="450" t="s">
        <v>14503</v>
      </c>
    </row>
    <row r="4169" spans="1:4" ht="30">
      <c r="A4169" s="447">
        <v>20232</v>
      </c>
      <c r="B4169" s="448" t="s">
        <v>10290</v>
      </c>
      <c r="C4169" s="449" t="s">
        <v>6188</v>
      </c>
      <c r="D4169" s="450" t="s">
        <v>14504</v>
      </c>
    </row>
    <row r="4170" spans="1:4">
      <c r="A4170" s="447">
        <v>10856</v>
      </c>
      <c r="B4170" s="448" t="s">
        <v>10291</v>
      </c>
      <c r="C4170" s="449" t="s">
        <v>6188</v>
      </c>
      <c r="D4170" s="450" t="s">
        <v>14505</v>
      </c>
    </row>
    <row r="4171" spans="1:4" ht="30">
      <c r="A4171" s="447">
        <v>4828</v>
      </c>
      <c r="B4171" s="448" t="s">
        <v>10292</v>
      </c>
      <c r="C4171" s="449" t="s">
        <v>6188</v>
      </c>
      <c r="D4171" s="450" t="s">
        <v>13090</v>
      </c>
    </row>
    <row r="4172" spans="1:4">
      <c r="A4172" s="447">
        <v>20249</v>
      </c>
      <c r="B4172" s="448" t="s">
        <v>10293</v>
      </c>
      <c r="C4172" s="449" t="s">
        <v>6188</v>
      </c>
      <c r="D4172" s="450" t="s">
        <v>12177</v>
      </c>
    </row>
    <row r="4173" spans="1:4">
      <c r="A4173" s="447">
        <v>11609</v>
      </c>
      <c r="B4173" s="448" t="s">
        <v>15422</v>
      </c>
      <c r="C4173" s="449" t="s">
        <v>6234</v>
      </c>
      <c r="D4173" s="450" t="s">
        <v>14506</v>
      </c>
    </row>
    <row r="4174" spans="1:4">
      <c r="A4174" s="447">
        <v>20083</v>
      </c>
      <c r="B4174" s="448" t="s">
        <v>10294</v>
      </c>
      <c r="C4174" s="449" t="s">
        <v>6187</v>
      </c>
      <c r="D4174" s="450" t="s">
        <v>14507</v>
      </c>
    </row>
    <row r="4175" spans="1:4">
      <c r="A4175" s="447">
        <v>20082</v>
      </c>
      <c r="B4175" s="448" t="s">
        <v>10295</v>
      </c>
      <c r="C4175" s="449" t="s">
        <v>6187</v>
      </c>
      <c r="D4175" s="450" t="s">
        <v>14508</v>
      </c>
    </row>
    <row r="4176" spans="1:4">
      <c r="A4176" s="447">
        <v>5318</v>
      </c>
      <c r="B4176" s="448" t="s">
        <v>10296</v>
      </c>
      <c r="C4176" s="449" t="s">
        <v>6234</v>
      </c>
      <c r="D4176" s="450" t="s">
        <v>11852</v>
      </c>
    </row>
    <row r="4177" spans="1:4">
      <c r="A4177" s="447">
        <v>10691</v>
      </c>
      <c r="B4177" s="448" t="s">
        <v>10297</v>
      </c>
      <c r="C4177" s="449" t="s">
        <v>6234</v>
      </c>
      <c r="D4177" s="450" t="s">
        <v>14509</v>
      </c>
    </row>
    <row r="4178" spans="1:4">
      <c r="A4178" s="447">
        <v>12295</v>
      </c>
      <c r="B4178" s="448" t="s">
        <v>10298</v>
      </c>
      <c r="C4178" s="449" t="s">
        <v>6187</v>
      </c>
      <c r="D4178" s="450" t="s">
        <v>12947</v>
      </c>
    </row>
    <row r="4179" spans="1:4">
      <c r="A4179" s="447">
        <v>12296</v>
      </c>
      <c r="B4179" s="448" t="s">
        <v>10299</v>
      </c>
      <c r="C4179" s="449" t="s">
        <v>6187</v>
      </c>
      <c r="D4179" s="450" t="s">
        <v>11912</v>
      </c>
    </row>
    <row r="4180" spans="1:4">
      <c r="A4180" s="447">
        <v>12294</v>
      </c>
      <c r="B4180" s="448" t="s">
        <v>10300</v>
      </c>
      <c r="C4180" s="449" t="s">
        <v>6187</v>
      </c>
      <c r="D4180" s="450" t="s">
        <v>12656</v>
      </c>
    </row>
    <row r="4181" spans="1:4">
      <c r="A4181" s="447">
        <v>14543</v>
      </c>
      <c r="B4181" s="448" t="s">
        <v>10301</v>
      </c>
      <c r="C4181" s="449" t="s">
        <v>6187</v>
      </c>
      <c r="D4181" s="450" t="s">
        <v>14510</v>
      </c>
    </row>
    <row r="4182" spans="1:4">
      <c r="A4182" s="447">
        <v>13329</v>
      </c>
      <c r="B4182" s="448" t="s">
        <v>10302</v>
      </c>
      <c r="C4182" s="449" t="s">
        <v>6187</v>
      </c>
      <c r="D4182" s="450" t="s">
        <v>13667</v>
      </c>
    </row>
    <row r="4183" spans="1:4" ht="30">
      <c r="A4183" s="447">
        <v>21044</v>
      </c>
      <c r="B4183" s="448" t="s">
        <v>10303</v>
      </c>
      <c r="C4183" s="449" t="s">
        <v>6187</v>
      </c>
      <c r="D4183" s="450" t="s">
        <v>13104</v>
      </c>
    </row>
    <row r="4184" spans="1:4" ht="30">
      <c r="A4184" s="447">
        <v>21045</v>
      </c>
      <c r="B4184" s="448" t="s">
        <v>10304</v>
      </c>
      <c r="C4184" s="449" t="s">
        <v>6187</v>
      </c>
      <c r="D4184" s="450" t="s">
        <v>14511</v>
      </c>
    </row>
    <row r="4185" spans="1:4" ht="30">
      <c r="A4185" s="447">
        <v>21040</v>
      </c>
      <c r="B4185" s="448" t="s">
        <v>10305</v>
      </c>
      <c r="C4185" s="449" t="s">
        <v>6187</v>
      </c>
      <c r="D4185" s="450" t="s">
        <v>14512</v>
      </c>
    </row>
    <row r="4186" spans="1:4" ht="30">
      <c r="A4186" s="447">
        <v>21041</v>
      </c>
      <c r="B4186" s="448" t="s">
        <v>10306</v>
      </c>
      <c r="C4186" s="449" t="s">
        <v>6187</v>
      </c>
      <c r="D4186" s="450" t="s">
        <v>14513</v>
      </c>
    </row>
    <row r="4187" spans="1:4" ht="30">
      <c r="A4187" s="447">
        <v>21047</v>
      </c>
      <c r="B4187" s="448" t="s">
        <v>10307</v>
      </c>
      <c r="C4187" s="449" t="s">
        <v>6187</v>
      </c>
      <c r="D4187" s="450" t="s">
        <v>14514</v>
      </c>
    </row>
    <row r="4188" spans="1:4" ht="30">
      <c r="A4188" s="447">
        <v>21043</v>
      </c>
      <c r="B4188" s="448" t="s">
        <v>10308</v>
      </c>
      <c r="C4188" s="449" t="s">
        <v>6187</v>
      </c>
      <c r="D4188" s="450" t="s">
        <v>14515</v>
      </c>
    </row>
    <row r="4189" spans="1:4" ht="30">
      <c r="A4189" s="447">
        <v>21042</v>
      </c>
      <c r="B4189" s="448" t="s">
        <v>10309</v>
      </c>
      <c r="C4189" s="449" t="s">
        <v>6187</v>
      </c>
      <c r="D4189" s="450" t="s">
        <v>11779</v>
      </c>
    </row>
    <row r="4190" spans="1:4">
      <c r="A4190" s="447">
        <v>11895</v>
      </c>
      <c r="B4190" s="448" t="s">
        <v>15421</v>
      </c>
      <c r="C4190" s="449" t="s">
        <v>6187</v>
      </c>
      <c r="D4190" s="450" t="s">
        <v>14516</v>
      </c>
    </row>
    <row r="4191" spans="1:4">
      <c r="A4191" s="447">
        <v>11896</v>
      </c>
      <c r="B4191" s="448" t="s">
        <v>15420</v>
      </c>
      <c r="C4191" s="449" t="s">
        <v>6187</v>
      </c>
      <c r="D4191" s="450" t="s">
        <v>14517</v>
      </c>
    </row>
    <row r="4192" spans="1:4">
      <c r="A4192" s="447">
        <v>11897</v>
      </c>
      <c r="B4192" s="448" t="s">
        <v>10310</v>
      </c>
      <c r="C4192" s="449" t="s">
        <v>6187</v>
      </c>
      <c r="D4192" s="450" t="s">
        <v>14518</v>
      </c>
    </row>
    <row r="4193" spans="1:4">
      <c r="A4193" s="447">
        <v>11898</v>
      </c>
      <c r="B4193" s="448" t="s">
        <v>10311</v>
      </c>
      <c r="C4193" s="449" t="s">
        <v>6187</v>
      </c>
      <c r="D4193" s="450" t="s">
        <v>14519</v>
      </c>
    </row>
    <row r="4194" spans="1:4">
      <c r="A4194" s="447">
        <v>3282</v>
      </c>
      <c r="B4194" s="448" t="s">
        <v>10312</v>
      </c>
      <c r="C4194" s="449" t="s">
        <v>6187</v>
      </c>
      <c r="D4194" s="450" t="s">
        <v>14520</v>
      </c>
    </row>
    <row r="4195" spans="1:4">
      <c r="A4195" s="447">
        <v>11899</v>
      </c>
      <c r="B4195" s="448" t="s">
        <v>10313</v>
      </c>
      <c r="C4195" s="449" t="s">
        <v>6187</v>
      </c>
      <c r="D4195" s="450" t="s">
        <v>14521</v>
      </c>
    </row>
    <row r="4196" spans="1:4">
      <c r="A4196" s="447">
        <v>11900</v>
      </c>
      <c r="B4196" s="448" t="s">
        <v>10314</v>
      </c>
      <c r="C4196" s="449" t="s">
        <v>6187</v>
      </c>
      <c r="D4196" s="450" t="s">
        <v>14522</v>
      </c>
    </row>
    <row r="4197" spans="1:4">
      <c r="A4197" s="447">
        <v>14149</v>
      </c>
      <c r="B4197" s="448" t="s">
        <v>10315</v>
      </c>
      <c r="C4197" s="449" t="s">
        <v>8386</v>
      </c>
      <c r="D4197" s="450" t="s">
        <v>14523</v>
      </c>
    </row>
    <row r="4198" spans="1:4" ht="30">
      <c r="A4198" s="447">
        <v>38099</v>
      </c>
      <c r="B4198" s="448" t="s">
        <v>10316</v>
      </c>
      <c r="C4198" s="449" t="s">
        <v>6187</v>
      </c>
      <c r="D4198" s="450" t="s">
        <v>11363</v>
      </c>
    </row>
    <row r="4199" spans="1:4" ht="30">
      <c r="A4199" s="447">
        <v>38100</v>
      </c>
      <c r="B4199" s="448" t="s">
        <v>10317</v>
      </c>
      <c r="C4199" s="449" t="s">
        <v>6187</v>
      </c>
      <c r="D4199" s="450" t="s">
        <v>14094</v>
      </c>
    </row>
    <row r="4200" spans="1:4" ht="30">
      <c r="A4200" s="447">
        <v>20061</v>
      </c>
      <c r="B4200" s="448" t="s">
        <v>10318</v>
      </c>
      <c r="C4200" s="449" t="s">
        <v>6187</v>
      </c>
      <c r="D4200" s="450" t="s">
        <v>14524</v>
      </c>
    </row>
    <row r="4201" spans="1:4" ht="30">
      <c r="A4201" s="447">
        <v>7576</v>
      </c>
      <c r="B4201" s="448" t="s">
        <v>10319</v>
      </c>
      <c r="C4201" s="449" t="s">
        <v>6187</v>
      </c>
      <c r="D4201" s="450" t="s">
        <v>14525</v>
      </c>
    </row>
    <row r="4202" spans="1:4">
      <c r="A4202" s="447">
        <v>3384</v>
      </c>
      <c r="B4202" s="448" t="s">
        <v>15419</v>
      </c>
      <c r="C4202" s="449" t="s">
        <v>6187</v>
      </c>
      <c r="D4202" s="450" t="s">
        <v>11835</v>
      </c>
    </row>
    <row r="4203" spans="1:4">
      <c r="A4203" s="447">
        <v>7572</v>
      </c>
      <c r="B4203" s="448" t="s">
        <v>10320</v>
      </c>
      <c r="C4203" s="449" t="s">
        <v>6187</v>
      </c>
      <c r="D4203" s="450" t="s">
        <v>13947</v>
      </c>
    </row>
    <row r="4204" spans="1:4">
      <c r="A4204" s="447">
        <v>3396</v>
      </c>
      <c r="B4204" s="448" t="s">
        <v>10321</v>
      </c>
      <c r="C4204" s="449" t="s">
        <v>6187</v>
      </c>
      <c r="D4204" s="450" t="s">
        <v>11827</v>
      </c>
    </row>
    <row r="4205" spans="1:4">
      <c r="A4205" s="447">
        <v>37590</v>
      </c>
      <c r="B4205" s="448" t="s">
        <v>10322</v>
      </c>
      <c r="C4205" s="449" t="s">
        <v>6187</v>
      </c>
      <c r="D4205" s="450" t="s">
        <v>14526</v>
      </c>
    </row>
    <row r="4206" spans="1:4">
      <c r="A4206" s="447">
        <v>37591</v>
      </c>
      <c r="B4206" s="448" t="s">
        <v>10323</v>
      </c>
      <c r="C4206" s="449" t="s">
        <v>6187</v>
      </c>
      <c r="D4206" s="450" t="s">
        <v>14527</v>
      </c>
    </row>
    <row r="4207" spans="1:4" ht="30">
      <c r="A4207" s="447">
        <v>12626</v>
      </c>
      <c r="B4207" s="448" t="s">
        <v>10324</v>
      </c>
      <c r="C4207" s="449" t="s">
        <v>6187</v>
      </c>
      <c r="D4207" s="450" t="s">
        <v>14528</v>
      </c>
    </row>
    <row r="4208" spans="1:4">
      <c r="A4208" s="447">
        <v>11033</v>
      </c>
      <c r="B4208" s="448" t="s">
        <v>15418</v>
      </c>
      <c r="C4208" s="449" t="s">
        <v>6187</v>
      </c>
      <c r="D4208" s="450" t="s">
        <v>14529</v>
      </c>
    </row>
    <row r="4209" spans="1:4">
      <c r="A4209" s="447">
        <v>390</v>
      </c>
      <c r="B4209" s="448" t="s">
        <v>15417</v>
      </c>
      <c r="C4209" s="449" t="s">
        <v>6187</v>
      </c>
      <c r="D4209" s="450" t="s">
        <v>11353</v>
      </c>
    </row>
    <row r="4210" spans="1:4" ht="45">
      <c r="A4210" s="447">
        <v>42436</v>
      </c>
      <c r="B4210" s="448" t="s">
        <v>10325</v>
      </c>
      <c r="C4210" s="449" t="s">
        <v>6187</v>
      </c>
      <c r="D4210" s="450" t="s">
        <v>14530</v>
      </c>
    </row>
    <row r="4211" spans="1:4" ht="30">
      <c r="A4211" s="447">
        <v>6178</v>
      </c>
      <c r="B4211" s="448" t="s">
        <v>10326</v>
      </c>
      <c r="C4211" s="449" t="s">
        <v>6185</v>
      </c>
      <c r="D4211" s="450" t="s">
        <v>14531</v>
      </c>
    </row>
    <row r="4212" spans="1:4" ht="30">
      <c r="A4212" s="447">
        <v>6180</v>
      </c>
      <c r="B4212" s="448" t="s">
        <v>15416</v>
      </c>
      <c r="C4212" s="449" t="s">
        <v>6185</v>
      </c>
      <c r="D4212" s="450" t="s">
        <v>14532</v>
      </c>
    </row>
    <row r="4213" spans="1:4" ht="30">
      <c r="A4213" s="447">
        <v>6182</v>
      </c>
      <c r="B4213" s="448" t="s">
        <v>10327</v>
      </c>
      <c r="C4213" s="449" t="s">
        <v>6185</v>
      </c>
      <c r="D4213" s="450" t="s">
        <v>14533</v>
      </c>
    </row>
    <row r="4214" spans="1:4" ht="30">
      <c r="A4214" s="447">
        <v>3993</v>
      </c>
      <c r="B4214" s="448" t="s">
        <v>10328</v>
      </c>
      <c r="C4214" s="449" t="s">
        <v>6185</v>
      </c>
      <c r="D4214" s="450" t="s">
        <v>14534</v>
      </c>
    </row>
    <row r="4215" spans="1:4" ht="30">
      <c r="A4215" s="447">
        <v>3990</v>
      </c>
      <c r="B4215" s="448" t="s">
        <v>10329</v>
      </c>
      <c r="C4215" s="449" t="s">
        <v>6188</v>
      </c>
      <c r="D4215" s="450" t="s">
        <v>11703</v>
      </c>
    </row>
    <row r="4216" spans="1:4" ht="30">
      <c r="A4216" s="447">
        <v>3992</v>
      </c>
      <c r="B4216" s="448" t="s">
        <v>10330</v>
      </c>
      <c r="C4216" s="449" t="s">
        <v>6188</v>
      </c>
      <c r="D4216" s="450" t="s">
        <v>13700</v>
      </c>
    </row>
    <row r="4217" spans="1:4" ht="30">
      <c r="A4217" s="447">
        <v>4509</v>
      </c>
      <c r="B4217" s="448" t="s">
        <v>10331</v>
      </c>
      <c r="C4217" s="449" t="s">
        <v>6188</v>
      </c>
      <c r="D4217" s="450" t="s">
        <v>11593</v>
      </c>
    </row>
    <row r="4218" spans="1:4" ht="30">
      <c r="A4218" s="447">
        <v>6194</v>
      </c>
      <c r="B4218" s="448" t="s">
        <v>10332</v>
      </c>
      <c r="C4218" s="449" t="s">
        <v>6188</v>
      </c>
      <c r="D4218" s="450" t="s">
        <v>13712</v>
      </c>
    </row>
    <row r="4219" spans="1:4">
      <c r="A4219" s="447">
        <v>6193</v>
      </c>
      <c r="B4219" s="448" t="s">
        <v>10333</v>
      </c>
      <c r="C4219" s="449" t="s">
        <v>6188</v>
      </c>
      <c r="D4219" s="450" t="s">
        <v>14535</v>
      </c>
    </row>
    <row r="4220" spans="1:4" ht="30">
      <c r="A4220" s="447">
        <v>10567</v>
      </c>
      <c r="B4220" s="448" t="s">
        <v>10334</v>
      </c>
      <c r="C4220" s="449" t="s">
        <v>6188</v>
      </c>
      <c r="D4220" s="450" t="s">
        <v>14536</v>
      </c>
    </row>
    <row r="4221" spans="1:4" ht="30">
      <c r="A4221" s="447">
        <v>6212</v>
      </c>
      <c r="B4221" s="448" t="s">
        <v>10335</v>
      </c>
      <c r="C4221" s="449" t="s">
        <v>6188</v>
      </c>
      <c r="D4221" s="450" t="s">
        <v>11414</v>
      </c>
    </row>
    <row r="4222" spans="1:4" ht="30">
      <c r="A4222" s="447">
        <v>6188</v>
      </c>
      <c r="B4222" s="448" t="s">
        <v>10335</v>
      </c>
      <c r="C4222" s="449" t="s">
        <v>6185</v>
      </c>
      <c r="D4222" s="450" t="s">
        <v>14537</v>
      </c>
    </row>
    <row r="4223" spans="1:4">
      <c r="A4223" s="447">
        <v>6189</v>
      </c>
      <c r="B4223" s="448" t="s">
        <v>10336</v>
      </c>
      <c r="C4223" s="449" t="s">
        <v>6188</v>
      </c>
      <c r="D4223" s="450" t="s">
        <v>14538</v>
      </c>
    </row>
    <row r="4224" spans="1:4">
      <c r="A4224" s="447">
        <v>6214</v>
      </c>
      <c r="B4224" s="448" t="s">
        <v>10337</v>
      </c>
      <c r="C4224" s="449" t="s">
        <v>6185</v>
      </c>
      <c r="D4224" s="450" t="s">
        <v>14539</v>
      </c>
    </row>
    <row r="4225" spans="1:4" ht="30">
      <c r="A4225" s="447">
        <v>36153</v>
      </c>
      <c r="B4225" s="448" t="s">
        <v>10338</v>
      </c>
      <c r="C4225" s="449" t="s">
        <v>6187</v>
      </c>
      <c r="D4225" s="450" t="s">
        <v>14540</v>
      </c>
    </row>
    <row r="4226" spans="1:4">
      <c r="A4226" s="447">
        <v>10740</v>
      </c>
      <c r="B4226" s="448" t="s">
        <v>15415</v>
      </c>
      <c r="C4226" s="449" t="s">
        <v>6187</v>
      </c>
      <c r="D4226" s="450" t="s">
        <v>14541</v>
      </c>
    </row>
    <row r="4227" spans="1:4">
      <c r="A4227" s="447">
        <v>13914</v>
      </c>
      <c r="B4227" s="448" t="s">
        <v>15414</v>
      </c>
      <c r="C4227" s="449" t="s">
        <v>6187</v>
      </c>
      <c r="D4227" s="450" t="s">
        <v>14542</v>
      </c>
    </row>
    <row r="4228" spans="1:4">
      <c r="A4228" s="447">
        <v>10742</v>
      </c>
      <c r="B4228" s="448" t="s">
        <v>10339</v>
      </c>
      <c r="C4228" s="449" t="s">
        <v>6187</v>
      </c>
      <c r="D4228" s="450" t="s">
        <v>14543</v>
      </c>
    </row>
    <row r="4229" spans="1:4">
      <c r="A4229" s="447">
        <v>38465</v>
      </c>
      <c r="B4229" s="448" t="s">
        <v>10340</v>
      </c>
      <c r="C4229" s="449" t="s">
        <v>6187</v>
      </c>
      <c r="D4229" s="450" t="s">
        <v>14544</v>
      </c>
    </row>
    <row r="4230" spans="1:4">
      <c r="A4230" s="447">
        <v>7543</v>
      </c>
      <c r="B4230" s="448" t="s">
        <v>10341</v>
      </c>
      <c r="C4230" s="449" t="s">
        <v>6187</v>
      </c>
      <c r="D4230" s="450" t="s">
        <v>14545</v>
      </c>
    </row>
    <row r="4231" spans="1:4">
      <c r="A4231" s="447">
        <v>13255</v>
      </c>
      <c r="B4231" s="448" t="s">
        <v>10342</v>
      </c>
      <c r="C4231" s="449" t="s">
        <v>6187</v>
      </c>
      <c r="D4231" s="450" t="s">
        <v>11770</v>
      </c>
    </row>
    <row r="4232" spans="1:4">
      <c r="A4232" s="447">
        <v>39346</v>
      </c>
      <c r="B4232" s="448" t="s">
        <v>10344</v>
      </c>
      <c r="C4232" s="449" t="s">
        <v>6187</v>
      </c>
      <c r="D4232" s="450" t="s">
        <v>11589</v>
      </c>
    </row>
    <row r="4233" spans="1:4">
      <c r="A4233" s="447">
        <v>39350</v>
      </c>
      <c r="B4233" s="448" t="s">
        <v>15413</v>
      </c>
      <c r="C4233" s="449" t="s">
        <v>6187</v>
      </c>
      <c r="D4233" s="450" t="s">
        <v>11888</v>
      </c>
    </row>
    <row r="4234" spans="1:4">
      <c r="A4234" s="447">
        <v>39351</v>
      </c>
      <c r="B4234" s="448" t="s">
        <v>10345</v>
      </c>
      <c r="C4234" s="449" t="s">
        <v>6187</v>
      </c>
      <c r="D4234" s="450" t="s">
        <v>13380</v>
      </c>
    </row>
    <row r="4235" spans="1:4">
      <c r="A4235" s="447">
        <v>39352</v>
      </c>
      <c r="B4235" s="448" t="s">
        <v>10343</v>
      </c>
      <c r="C4235" s="449" t="s">
        <v>6187</v>
      </c>
      <c r="D4235" s="450" t="s">
        <v>11589</v>
      </c>
    </row>
    <row r="4236" spans="1:4">
      <c r="A4236" s="447">
        <v>38952</v>
      </c>
      <c r="B4236" s="448" t="s">
        <v>10346</v>
      </c>
      <c r="C4236" s="449" t="s">
        <v>6187</v>
      </c>
      <c r="D4236" s="450" t="s">
        <v>14546</v>
      </c>
    </row>
    <row r="4237" spans="1:4">
      <c r="A4237" s="447">
        <v>38953</v>
      </c>
      <c r="B4237" s="448" t="s">
        <v>10347</v>
      </c>
      <c r="C4237" s="449" t="s">
        <v>6187</v>
      </c>
      <c r="D4237" s="450" t="s">
        <v>11827</v>
      </c>
    </row>
    <row r="4238" spans="1:4">
      <c r="A4238" s="447">
        <v>38837</v>
      </c>
      <c r="B4238" s="448" t="s">
        <v>10349</v>
      </c>
      <c r="C4238" s="449" t="s">
        <v>6187</v>
      </c>
      <c r="D4238" s="450" t="s">
        <v>14547</v>
      </c>
    </row>
    <row r="4239" spans="1:4">
      <c r="A4239" s="447">
        <v>38835</v>
      </c>
      <c r="B4239" s="448" t="s">
        <v>10348</v>
      </c>
      <c r="C4239" s="449" t="s">
        <v>6187</v>
      </c>
      <c r="D4239" s="450" t="s">
        <v>12673</v>
      </c>
    </row>
    <row r="4240" spans="1:4">
      <c r="A4240" s="447">
        <v>38836</v>
      </c>
      <c r="B4240" s="448" t="s">
        <v>10350</v>
      </c>
      <c r="C4240" s="449" t="s">
        <v>6187</v>
      </c>
      <c r="D4240" s="450" t="s">
        <v>14548</v>
      </c>
    </row>
    <row r="4241" spans="1:4" ht="30">
      <c r="A4241" s="447">
        <v>2666</v>
      </c>
      <c r="B4241" s="448" t="s">
        <v>10351</v>
      </c>
      <c r="C4241" s="449" t="s">
        <v>6187</v>
      </c>
      <c r="D4241" s="450" t="s">
        <v>11345</v>
      </c>
    </row>
    <row r="4242" spans="1:4" ht="30">
      <c r="A4242" s="447">
        <v>2668</v>
      </c>
      <c r="B4242" s="448" t="s">
        <v>10352</v>
      </c>
      <c r="C4242" s="449" t="s">
        <v>6187</v>
      </c>
      <c r="D4242" s="450" t="s">
        <v>12701</v>
      </c>
    </row>
    <row r="4243" spans="1:4" ht="30">
      <c r="A4243" s="447">
        <v>2664</v>
      </c>
      <c r="B4243" s="448" t="s">
        <v>10353</v>
      </c>
      <c r="C4243" s="449" t="s">
        <v>6187</v>
      </c>
      <c r="D4243" s="450" t="s">
        <v>12438</v>
      </c>
    </row>
    <row r="4244" spans="1:4" ht="30">
      <c r="A4244" s="447">
        <v>2662</v>
      </c>
      <c r="B4244" s="448" t="s">
        <v>10354</v>
      </c>
      <c r="C4244" s="449" t="s">
        <v>6187</v>
      </c>
      <c r="D4244" s="450" t="s">
        <v>14295</v>
      </c>
    </row>
    <row r="4245" spans="1:4" ht="30">
      <c r="A4245" s="447">
        <v>20964</v>
      </c>
      <c r="B4245" s="448" t="s">
        <v>10355</v>
      </c>
      <c r="C4245" s="449" t="s">
        <v>6187</v>
      </c>
      <c r="D4245" s="450" t="s">
        <v>14549</v>
      </c>
    </row>
    <row r="4246" spans="1:4" ht="30">
      <c r="A4246" s="447">
        <v>10905</v>
      </c>
      <c r="B4246" s="448" t="s">
        <v>10356</v>
      </c>
      <c r="C4246" s="449" t="s">
        <v>6187</v>
      </c>
      <c r="D4246" s="450" t="s">
        <v>14550</v>
      </c>
    </row>
    <row r="4247" spans="1:4">
      <c r="A4247" s="447">
        <v>42703</v>
      </c>
      <c r="B4247" s="448" t="s">
        <v>10357</v>
      </c>
      <c r="C4247" s="449" t="s">
        <v>6187</v>
      </c>
      <c r="D4247" s="450" t="s">
        <v>14551</v>
      </c>
    </row>
    <row r="4248" spans="1:4">
      <c r="A4248" s="447">
        <v>42704</v>
      </c>
      <c r="B4248" s="448" t="s">
        <v>10358</v>
      </c>
      <c r="C4248" s="449" t="s">
        <v>6187</v>
      </c>
      <c r="D4248" s="450" t="s">
        <v>12727</v>
      </c>
    </row>
    <row r="4249" spans="1:4">
      <c r="A4249" s="447">
        <v>42705</v>
      </c>
      <c r="B4249" s="448" t="s">
        <v>10359</v>
      </c>
      <c r="C4249" s="449" t="s">
        <v>6187</v>
      </c>
      <c r="D4249" s="450" t="s">
        <v>14552</v>
      </c>
    </row>
    <row r="4250" spans="1:4">
      <c r="A4250" s="447">
        <v>42706</v>
      </c>
      <c r="B4250" s="448" t="s">
        <v>10360</v>
      </c>
      <c r="C4250" s="449" t="s">
        <v>6187</v>
      </c>
      <c r="D4250" s="450" t="s">
        <v>14553</v>
      </c>
    </row>
    <row r="4251" spans="1:4">
      <c r="A4251" s="447">
        <v>11289</v>
      </c>
      <c r="B4251" s="448" t="s">
        <v>10361</v>
      </c>
      <c r="C4251" s="449" t="s">
        <v>6187</v>
      </c>
      <c r="D4251" s="450" t="s">
        <v>14554</v>
      </c>
    </row>
    <row r="4252" spans="1:4">
      <c r="A4252" s="447">
        <v>11241</v>
      </c>
      <c r="B4252" s="448" t="s">
        <v>10362</v>
      </c>
      <c r="C4252" s="449" t="s">
        <v>6187</v>
      </c>
      <c r="D4252" s="450" t="s">
        <v>14555</v>
      </c>
    </row>
    <row r="4253" spans="1:4" ht="30">
      <c r="A4253" s="447">
        <v>11301</v>
      </c>
      <c r="B4253" s="448" t="s">
        <v>10363</v>
      </c>
      <c r="C4253" s="449" t="s">
        <v>6187</v>
      </c>
      <c r="D4253" s="450" t="s">
        <v>14556</v>
      </c>
    </row>
    <row r="4254" spans="1:4" ht="30">
      <c r="A4254" s="447">
        <v>21090</v>
      </c>
      <c r="B4254" s="448" t="s">
        <v>10364</v>
      </c>
      <c r="C4254" s="449" t="s">
        <v>6187</v>
      </c>
      <c r="D4254" s="450" t="s">
        <v>14557</v>
      </c>
    </row>
    <row r="4255" spans="1:4" ht="30">
      <c r="A4255" s="447">
        <v>14112</v>
      </c>
      <c r="B4255" s="448" t="s">
        <v>10365</v>
      </c>
      <c r="C4255" s="449" t="s">
        <v>6187</v>
      </c>
      <c r="D4255" s="450" t="s">
        <v>13577</v>
      </c>
    </row>
    <row r="4256" spans="1:4" ht="30">
      <c r="A4256" s="447">
        <v>11315</v>
      </c>
      <c r="B4256" s="448" t="s">
        <v>10366</v>
      </c>
      <c r="C4256" s="449" t="s">
        <v>6187</v>
      </c>
      <c r="D4256" s="450" t="s">
        <v>14558</v>
      </c>
    </row>
    <row r="4257" spans="1:4">
      <c r="A4257" s="447">
        <v>11292</v>
      </c>
      <c r="B4257" s="448" t="s">
        <v>15412</v>
      </c>
      <c r="C4257" s="449" t="s">
        <v>6187</v>
      </c>
      <c r="D4257" s="450" t="s">
        <v>14559</v>
      </c>
    </row>
    <row r="4258" spans="1:4" ht="30">
      <c r="A4258" s="447">
        <v>21071</v>
      </c>
      <c r="B4258" s="448" t="s">
        <v>10367</v>
      </c>
      <c r="C4258" s="449" t="s">
        <v>6187</v>
      </c>
      <c r="D4258" s="450" t="s">
        <v>14560</v>
      </c>
    </row>
    <row r="4259" spans="1:4" ht="30">
      <c r="A4259" s="447">
        <v>11293</v>
      </c>
      <c r="B4259" s="448" t="s">
        <v>10368</v>
      </c>
      <c r="C4259" s="449" t="s">
        <v>6187</v>
      </c>
      <c r="D4259" s="450" t="s">
        <v>14561</v>
      </c>
    </row>
    <row r="4260" spans="1:4" ht="30">
      <c r="A4260" s="447">
        <v>11316</v>
      </c>
      <c r="B4260" s="448" t="s">
        <v>10369</v>
      </c>
      <c r="C4260" s="449" t="s">
        <v>6187</v>
      </c>
      <c r="D4260" s="450" t="s">
        <v>14562</v>
      </c>
    </row>
    <row r="4261" spans="1:4" ht="30">
      <c r="A4261" s="447">
        <v>6243</v>
      </c>
      <c r="B4261" s="448" t="s">
        <v>10370</v>
      </c>
      <c r="C4261" s="449" t="s">
        <v>6187</v>
      </c>
      <c r="D4261" s="450" t="s">
        <v>14563</v>
      </c>
    </row>
    <row r="4262" spans="1:4" ht="30">
      <c r="A4262" s="447">
        <v>21079</v>
      </c>
      <c r="B4262" s="448" t="s">
        <v>10371</v>
      </c>
      <c r="C4262" s="449" t="s">
        <v>6187</v>
      </c>
      <c r="D4262" s="450" t="s">
        <v>14564</v>
      </c>
    </row>
    <row r="4263" spans="1:4" ht="30">
      <c r="A4263" s="447">
        <v>6240</v>
      </c>
      <c r="B4263" s="448" t="s">
        <v>10372</v>
      </c>
      <c r="C4263" s="449" t="s">
        <v>6187</v>
      </c>
      <c r="D4263" s="450" t="s">
        <v>14565</v>
      </c>
    </row>
    <row r="4264" spans="1:4" ht="30">
      <c r="A4264" s="447">
        <v>11296</v>
      </c>
      <c r="B4264" s="448" t="s">
        <v>10373</v>
      </c>
      <c r="C4264" s="449" t="s">
        <v>6187</v>
      </c>
      <c r="D4264" s="450" t="s">
        <v>14566</v>
      </c>
    </row>
    <row r="4265" spans="1:4">
      <c r="A4265" s="447">
        <v>11299</v>
      </c>
      <c r="B4265" s="448" t="s">
        <v>10374</v>
      </c>
      <c r="C4265" s="449" t="s">
        <v>6187</v>
      </c>
      <c r="D4265" s="450" t="s">
        <v>14567</v>
      </c>
    </row>
    <row r="4266" spans="1:4" ht="30">
      <c r="A4266" s="447">
        <v>11066</v>
      </c>
      <c r="B4266" s="448" t="s">
        <v>10375</v>
      </c>
      <c r="C4266" s="449" t="s">
        <v>6187</v>
      </c>
      <c r="D4266" s="450" t="s">
        <v>13598</v>
      </c>
    </row>
    <row r="4267" spans="1:4" ht="30">
      <c r="A4267" s="447">
        <v>11065</v>
      </c>
      <c r="B4267" s="448" t="s">
        <v>10376</v>
      </c>
      <c r="C4267" s="449" t="s">
        <v>6187</v>
      </c>
      <c r="D4267" s="450" t="s">
        <v>14346</v>
      </c>
    </row>
    <row r="4268" spans="1:4">
      <c r="A4268" s="447">
        <v>11688</v>
      </c>
      <c r="B4268" s="448" t="s">
        <v>10377</v>
      </c>
      <c r="C4268" s="449" t="s">
        <v>6187</v>
      </c>
      <c r="D4268" s="450" t="s">
        <v>14568</v>
      </c>
    </row>
    <row r="4269" spans="1:4" ht="45">
      <c r="A4269" s="447">
        <v>37736</v>
      </c>
      <c r="B4269" s="448" t="s">
        <v>10378</v>
      </c>
      <c r="C4269" s="449" t="s">
        <v>6187</v>
      </c>
      <c r="D4269" s="450" t="s">
        <v>14569</v>
      </c>
    </row>
    <row r="4270" spans="1:4" ht="30">
      <c r="A4270" s="447">
        <v>37739</v>
      </c>
      <c r="B4270" s="448" t="s">
        <v>10379</v>
      </c>
      <c r="C4270" s="449" t="s">
        <v>6187</v>
      </c>
      <c r="D4270" s="450" t="s">
        <v>14570</v>
      </c>
    </row>
    <row r="4271" spans="1:4" ht="30">
      <c r="A4271" s="447">
        <v>37740</v>
      </c>
      <c r="B4271" s="448" t="s">
        <v>15411</v>
      </c>
      <c r="C4271" s="449" t="s">
        <v>6187</v>
      </c>
      <c r="D4271" s="450" t="s">
        <v>14571</v>
      </c>
    </row>
    <row r="4272" spans="1:4" ht="30">
      <c r="A4272" s="447">
        <v>37738</v>
      </c>
      <c r="B4272" s="448" t="s">
        <v>10380</v>
      </c>
      <c r="C4272" s="449" t="s">
        <v>6187</v>
      </c>
      <c r="D4272" s="450" t="s">
        <v>14572</v>
      </c>
    </row>
    <row r="4273" spans="1:4" ht="30">
      <c r="A4273" s="447">
        <v>37737</v>
      </c>
      <c r="B4273" s="448" t="s">
        <v>10381</v>
      </c>
      <c r="C4273" s="449" t="s">
        <v>6187</v>
      </c>
      <c r="D4273" s="450" t="s">
        <v>14573</v>
      </c>
    </row>
    <row r="4274" spans="1:4">
      <c r="A4274" s="447">
        <v>25014</v>
      </c>
      <c r="B4274" s="448" t="s">
        <v>15410</v>
      </c>
      <c r="C4274" s="449" t="s">
        <v>6187</v>
      </c>
      <c r="D4274" s="450" t="s">
        <v>14574</v>
      </c>
    </row>
    <row r="4275" spans="1:4">
      <c r="A4275" s="447">
        <v>25013</v>
      </c>
      <c r="B4275" s="448" t="s">
        <v>15409</v>
      </c>
      <c r="C4275" s="449" t="s">
        <v>6187</v>
      </c>
      <c r="D4275" s="450" t="s">
        <v>14575</v>
      </c>
    </row>
    <row r="4276" spans="1:4">
      <c r="A4276" s="447">
        <v>14405</v>
      </c>
      <c r="B4276" s="448" t="s">
        <v>10382</v>
      </c>
      <c r="C4276" s="449" t="s">
        <v>6187</v>
      </c>
      <c r="D4276" s="450" t="s">
        <v>14576</v>
      </c>
    </row>
    <row r="4277" spans="1:4" ht="30">
      <c r="A4277" s="447">
        <v>6253</v>
      </c>
      <c r="B4277" s="448" t="s">
        <v>10383</v>
      </c>
      <c r="C4277" s="449" t="s">
        <v>6187</v>
      </c>
      <c r="D4277" s="450" t="s">
        <v>14577</v>
      </c>
    </row>
    <row r="4278" spans="1:4">
      <c r="A4278" s="447">
        <v>36790</v>
      </c>
      <c r="B4278" s="448" t="s">
        <v>10384</v>
      </c>
      <c r="C4278" s="449" t="s">
        <v>6187</v>
      </c>
      <c r="D4278" s="450" t="s">
        <v>14578</v>
      </c>
    </row>
    <row r="4279" spans="1:4">
      <c r="A4279" s="447">
        <v>20271</v>
      </c>
      <c r="B4279" s="448" t="s">
        <v>15408</v>
      </c>
      <c r="C4279" s="449" t="s">
        <v>6187</v>
      </c>
      <c r="D4279" s="450" t="s">
        <v>14579</v>
      </c>
    </row>
    <row r="4280" spans="1:4">
      <c r="A4280" s="447">
        <v>10423</v>
      </c>
      <c r="B4280" s="448" t="s">
        <v>15407</v>
      </c>
      <c r="C4280" s="449" t="s">
        <v>6187</v>
      </c>
      <c r="D4280" s="450" t="s">
        <v>14580</v>
      </c>
    </row>
    <row r="4281" spans="1:4">
      <c r="A4281" s="447">
        <v>37589</v>
      </c>
      <c r="B4281" s="448" t="s">
        <v>10385</v>
      </c>
      <c r="C4281" s="449" t="s">
        <v>6187</v>
      </c>
      <c r="D4281" s="450" t="s">
        <v>14581</v>
      </c>
    </row>
    <row r="4282" spans="1:4" ht="30">
      <c r="A4282" s="447">
        <v>11690</v>
      </c>
      <c r="B4282" s="448" t="s">
        <v>10386</v>
      </c>
      <c r="C4282" s="449" t="s">
        <v>6187</v>
      </c>
      <c r="D4282" s="450" t="s">
        <v>14582</v>
      </c>
    </row>
    <row r="4283" spans="1:4">
      <c r="A4283" s="447">
        <v>20234</v>
      </c>
      <c r="B4283" s="448" t="s">
        <v>10387</v>
      </c>
      <c r="C4283" s="449" t="s">
        <v>6187</v>
      </c>
      <c r="D4283" s="450" t="s">
        <v>14583</v>
      </c>
    </row>
    <row r="4284" spans="1:4">
      <c r="A4284" s="447">
        <v>4763</v>
      </c>
      <c r="B4284" s="448" t="s">
        <v>15406</v>
      </c>
      <c r="C4284" s="449" t="s">
        <v>6186</v>
      </c>
      <c r="D4284" s="450" t="s">
        <v>12530</v>
      </c>
    </row>
    <row r="4285" spans="1:4">
      <c r="A4285" s="447">
        <v>41070</v>
      </c>
      <c r="B4285" s="448" t="s">
        <v>15405</v>
      </c>
      <c r="C4285" s="449" t="s">
        <v>6355</v>
      </c>
      <c r="D4285" s="450" t="s">
        <v>14584</v>
      </c>
    </row>
    <row r="4286" spans="1:4">
      <c r="A4286" s="447">
        <v>14583</v>
      </c>
      <c r="B4286" s="448" t="s">
        <v>10388</v>
      </c>
      <c r="C4286" s="449" t="s">
        <v>6351</v>
      </c>
      <c r="D4286" s="450" t="s">
        <v>12802</v>
      </c>
    </row>
    <row r="4287" spans="1:4">
      <c r="A4287" s="447">
        <v>11457</v>
      </c>
      <c r="B4287" s="448" t="s">
        <v>10389</v>
      </c>
      <c r="C4287" s="449" t="s">
        <v>6187</v>
      </c>
      <c r="D4287" s="450" t="s">
        <v>14585</v>
      </c>
    </row>
    <row r="4288" spans="1:4">
      <c r="A4288" s="447">
        <v>3593</v>
      </c>
      <c r="B4288" s="448" t="s">
        <v>10531</v>
      </c>
      <c r="C4288" s="449" t="s">
        <v>6187</v>
      </c>
      <c r="D4288" s="450" t="s">
        <v>14691</v>
      </c>
    </row>
    <row r="4289" spans="1:4">
      <c r="A4289" s="447">
        <v>3588</v>
      </c>
      <c r="B4289" s="448" t="s">
        <v>10532</v>
      </c>
      <c r="C4289" s="449" t="s">
        <v>6187</v>
      </c>
      <c r="D4289" s="450" t="s">
        <v>14692</v>
      </c>
    </row>
    <row r="4290" spans="1:4">
      <c r="A4290" s="447">
        <v>3587</v>
      </c>
      <c r="B4290" s="448" t="s">
        <v>10534</v>
      </c>
      <c r="C4290" s="449" t="s">
        <v>6187</v>
      </c>
      <c r="D4290" s="450" t="s">
        <v>14694</v>
      </c>
    </row>
    <row r="4291" spans="1:4">
      <c r="A4291" s="447">
        <v>3585</v>
      </c>
      <c r="B4291" s="448" t="s">
        <v>10533</v>
      </c>
      <c r="C4291" s="449" t="s">
        <v>6187</v>
      </c>
      <c r="D4291" s="450" t="s">
        <v>14693</v>
      </c>
    </row>
    <row r="4292" spans="1:4">
      <c r="A4292" s="447">
        <v>3590</v>
      </c>
      <c r="B4292" s="448" t="s">
        <v>10535</v>
      </c>
      <c r="C4292" s="449" t="s">
        <v>6187</v>
      </c>
      <c r="D4292" s="450" t="s">
        <v>14695</v>
      </c>
    </row>
    <row r="4293" spans="1:4">
      <c r="A4293" s="447">
        <v>3589</v>
      </c>
      <c r="B4293" s="448" t="s">
        <v>10536</v>
      </c>
      <c r="C4293" s="449" t="s">
        <v>6187</v>
      </c>
      <c r="D4293" s="450" t="s">
        <v>14696</v>
      </c>
    </row>
    <row r="4294" spans="1:4">
      <c r="A4294" s="447">
        <v>3592</v>
      </c>
      <c r="B4294" s="448" t="s">
        <v>10538</v>
      </c>
      <c r="C4294" s="449" t="s">
        <v>6187</v>
      </c>
      <c r="D4294" s="450" t="s">
        <v>14697</v>
      </c>
    </row>
    <row r="4295" spans="1:4">
      <c r="A4295" s="447">
        <v>3586</v>
      </c>
      <c r="B4295" s="448" t="s">
        <v>10537</v>
      </c>
      <c r="C4295" s="449" t="s">
        <v>6187</v>
      </c>
      <c r="D4295" s="450" t="s">
        <v>12698</v>
      </c>
    </row>
    <row r="4296" spans="1:4">
      <c r="A4296" s="447">
        <v>3591</v>
      </c>
      <c r="B4296" s="448" t="s">
        <v>10539</v>
      </c>
      <c r="C4296" s="449" t="s">
        <v>6187</v>
      </c>
      <c r="D4296" s="450" t="s">
        <v>14698</v>
      </c>
    </row>
    <row r="4297" spans="1:4">
      <c r="A4297" s="447">
        <v>40396</v>
      </c>
      <c r="B4297" s="448" t="s">
        <v>10540</v>
      </c>
      <c r="C4297" s="449" t="s">
        <v>6187</v>
      </c>
      <c r="D4297" s="450" t="s">
        <v>14699</v>
      </c>
    </row>
    <row r="4298" spans="1:4">
      <c r="A4298" s="447">
        <v>40395</v>
      </c>
      <c r="B4298" s="448" t="s">
        <v>10541</v>
      </c>
      <c r="C4298" s="449" t="s">
        <v>6187</v>
      </c>
      <c r="D4298" s="450" t="s">
        <v>13459</v>
      </c>
    </row>
    <row r="4299" spans="1:4">
      <c r="A4299" s="447">
        <v>40394</v>
      </c>
      <c r="B4299" s="448" t="s">
        <v>10543</v>
      </c>
      <c r="C4299" s="449" t="s">
        <v>6187</v>
      </c>
      <c r="D4299" s="450" t="s">
        <v>14701</v>
      </c>
    </row>
    <row r="4300" spans="1:4">
      <c r="A4300" s="447">
        <v>40392</v>
      </c>
      <c r="B4300" s="448" t="s">
        <v>10542</v>
      </c>
      <c r="C4300" s="449" t="s">
        <v>6187</v>
      </c>
      <c r="D4300" s="450" t="s">
        <v>14700</v>
      </c>
    </row>
    <row r="4301" spans="1:4">
      <c r="A4301" s="447">
        <v>40398</v>
      </c>
      <c r="B4301" s="448" t="s">
        <v>10544</v>
      </c>
      <c r="C4301" s="449" t="s">
        <v>6187</v>
      </c>
      <c r="D4301" s="450" t="s">
        <v>14702</v>
      </c>
    </row>
    <row r="4302" spans="1:4">
      <c r="A4302" s="447">
        <v>40397</v>
      </c>
      <c r="B4302" s="448" t="s">
        <v>10545</v>
      </c>
      <c r="C4302" s="449" t="s">
        <v>6187</v>
      </c>
      <c r="D4302" s="450" t="s">
        <v>14703</v>
      </c>
    </row>
    <row r="4303" spans="1:4">
      <c r="A4303" s="447">
        <v>40399</v>
      </c>
      <c r="B4303" s="448" t="s">
        <v>10547</v>
      </c>
      <c r="C4303" s="449" t="s">
        <v>6187</v>
      </c>
      <c r="D4303" s="450" t="s">
        <v>14704</v>
      </c>
    </row>
    <row r="4304" spans="1:4">
      <c r="A4304" s="447">
        <v>40393</v>
      </c>
      <c r="B4304" s="448" t="s">
        <v>10546</v>
      </c>
      <c r="C4304" s="449" t="s">
        <v>6187</v>
      </c>
      <c r="D4304" s="450" t="s">
        <v>12004</v>
      </c>
    </row>
    <row r="4305" spans="1:4">
      <c r="A4305" s="447">
        <v>21121</v>
      </c>
      <c r="B4305" s="448" t="s">
        <v>10390</v>
      </c>
      <c r="C4305" s="449" t="s">
        <v>6187</v>
      </c>
      <c r="D4305" s="450" t="s">
        <v>13857</v>
      </c>
    </row>
    <row r="4306" spans="1:4">
      <c r="A4306" s="447">
        <v>38010</v>
      </c>
      <c r="B4306" s="448" t="s">
        <v>10391</v>
      </c>
      <c r="C4306" s="449" t="s">
        <v>6187</v>
      </c>
      <c r="D4306" s="450" t="s">
        <v>13645</v>
      </c>
    </row>
    <row r="4307" spans="1:4">
      <c r="A4307" s="447">
        <v>38011</v>
      </c>
      <c r="B4307" s="448" t="s">
        <v>10392</v>
      </c>
      <c r="C4307" s="449" t="s">
        <v>6187</v>
      </c>
      <c r="D4307" s="450" t="s">
        <v>14586</v>
      </c>
    </row>
    <row r="4308" spans="1:4">
      <c r="A4308" s="447">
        <v>38012</v>
      </c>
      <c r="B4308" s="448" t="s">
        <v>10393</v>
      </c>
      <c r="C4308" s="449" t="s">
        <v>6187</v>
      </c>
      <c r="D4308" s="450" t="s">
        <v>14537</v>
      </c>
    </row>
    <row r="4309" spans="1:4">
      <c r="A4309" s="447">
        <v>38013</v>
      </c>
      <c r="B4309" s="448" t="s">
        <v>10394</v>
      </c>
      <c r="C4309" s="449" t="s">
        <v>6187</v>
      </c>
      <c r="D4309" s="450" t="s">
        <v>14587</v>
      </c>
    </row>
    <row r="4310" spans="1:4">
      <c r="A4310" s="447">
        <v>38014</v>
      </c>
      <c r="B4310" s="448" t="s">
        <v>10395</v>
      </c>
      <c r="C4310" s="449" t="s">
        <v>6187</v>
      </c>
      <c r="D4310" s="450" t="s">
        <v>14588</v>
      </c>
    </row>
    <row r="4311" spans="1:4">
      <c r="A4311" s="447">
        <v>38015</v>
      </c>
      <c r="B4311" s="448" t="s">
        <v>10396</v>
      </c>
      <c r="C4311" s="449" t="s">
        <v>6187</v>
      </c>
      <c r="D4311" s="450" t="s">
        <v>14589</v>
      </c>
    </row>
    <row r="4312" spans="1:4">
      <c r="A4312" s="447">
        <v>38016</v>
      </c>
      <c r="B4312" s="448" t="s">
        <v>10397</v>
      </c>
      <c r="C4312" s="449" t="s">
        <v>6187</v>
      </c>
      <c r="D4312" s="450" t="s">
        <v>14590</v>
      </c>
    </row>
    <row r="4313" spans="1:4">
      <c r="A4313" s="447">
        <v>12741</v>
      </c>
      <c r="B4313" s="448" t="s">
        <v>10398</v>
      </c>
      <c r="C4313" s="449" t="s">
        <v>6187</v>
      </c>
      <c r="D4313" s="450" t="s">
        <v>14591</v>
      </c>
    </row>
    <row r="4314" spans="1:4">
      <c r="A4314" s="447">
        <v>12733</v>
      </c>
      <c r="B4314" s="448" t="s">
        <v>10399</v>
      </c>
      <c r="C4314" s="449" t="s">
        <v>6187</v>
      </c>
      <c r="D4314" s="450" t="s">
        <v>12122</v>
      </c>
    </row>
    <row r="4315" spans="1:4">
      <c r="A4315" s="447">
        <v>12734</v>
      </c>
      <c r="B4315" s="448" t="s">
        <v>10400</v>
      </c>
      <c r="C4315" s="449" t="s">
        <v>6187</v>
      </c>
      <c r="D4315" s="450" t="s">
        <v>14592</v>
      </c>
    </row>
    <row r="4316" spans="1:4">
      <c r="A4316" s="447">
        <v>12735</v>
      </c>
      <c r="B4316" s="448" t="s">
        <v>10401</v>
      </c>
      <c r="C4316" s="449" t="s">
        <v>6187</v>
      </c>
      <c r="D4316" s="450" t="s">
        <v>12478</v>
      </c>
    </row>
    <row r="4317" spans="1:4">
      <c r="A4317" s="447">
        <v>12736</v>
      </c>
      <c r="B4317" s="448" t="s">
        <v>10402</v>
      </c>
      <c r="C4317" s="449" t="s">
        <v>6187</v>
      </c>
      <c r="D4317" s="450" t="s">
        <v>14593</v>
      </c>
    </row>
    <row r="4318" spans="1:4">
      <c r="A4318" s="447">
        <v>12737</v>
      </c>
      <c r="B4318" s="448" t="s">
        <v>10403</v>
      </c>
      <c r="C4318" s="449" t="s">
        <v>6187</v>
      </c>
      <c r="D4318" s="450" t="s">
        <v>14594</v>
      </c>
    </row>
    <row r="4319" spans="1:4">
      <c r="A4319" s="447">
        <v>12738</v>
      </c>
      <c r="B4319" s="448" t="s">
        <v>10404</v>
      </c>
      <c r="C4319" s="449" t="s">
        <v>6187</v>
      </c>
      <c r="D4319" s="450" t="s">
        <v>14595</v>
      </c>
    </row>
    <row r="4320" spans="1:4">
      <c r="A4320" s="447">
        <v>12739</v>
      </c>
      <c r="B4320" s="448" t="s">
        <v>10405</v>
      </c>
      <c r="C4320" s="449" t="s">
        <v>6187</v>
      </c>
      <c r="D4320" s="450" t="s">
        <v>14596</v>
      </c>
    </row>
    <row r="4321" spans="1:4">
      <c r="A4321" s="447">
        <v>12740</v>
      </c>
      <c r="B4321" s="448" t="s">
        <v>10406</v>
      </c>
      <c r="C4321" s="449" t="s">
        <v>6187</v>
      </c>
      <c r="D4321" s="450" t="s">
        <v>14597</v>
      </c>
    </row>
    <row r="4322" spans="1:4">
      <c r="A4322" s="447">
        <v>6297</v>
      </c>
      <c r="B4322" s="448" t="s">
        <v>10407</v>
      </c>
      <c r="C4322" s="449" t="s">
        <v>6187</v>
      </c>
      <c r="D4322" s="450" t="s">
        <v>14598</v>
      </c>
    </row>
    <row r="4323" spans="1:4">
      <c r="A4323" s="447">
        <v>6296</v>
      </c>
      <c r="B4323" s="448" t="s">
        <v>10408</v>
      </c>
      <c r="C4323" s="449" t="s">
        <v>6187</v>
      </c>
      <c r="D4323" s="450" t="s">
        <v>14599</v>
      </c>
    </row>
    <row r="4324" spans="1:4">
      <c r="A4324" s="447">
        <v>6323</v>
      </c>
      <c r="B4324" s="448" t="s">
        <v>10410</v>
      </c>
      <c r="C4324" s="449" t="s">
        <v>6187</v>
      </c>
      <c r="D4324" s="450" t="s">
        <v>14600</v>
      </c>
    </row>
    <row r="4325" spans="1:4">
      <c r="A4325" s="447">
        <v>6294</v>
      </c>
      <c r="B4325" s="448" t="s">
        <v>10409</v>
      </c>
      <c r="C4325" s="449" t="s">
        <v>6187</v>
      </c>
      <c r="D4325" s="450" t="s">
        <v>13219</v>
      </c>
    </row>
    <row r="4326" spans="1:4">
      <c r="A4326" s="447">
        <v>6299</v>
      </c>
      <c r="B4326" s="448" t="s">
        <v>10411</v>
      </c>
      <c r="C4326" s="449" t="s">
        <v>6187</v>
      </c>
      <c r="D4326" s="450" t="s">
        <v>14601</v>
      </c>
    </row>
    <row r="4327" spans="1:4">
      <c r="A4327" s="447">
        <v>6298</v>
      </c>
      <c r="B4327" s="448" t="s">
        <v>10412</v>
      </c>
      <c r="C4327" s="449" t="s">
        <v>6187</v>
      </c>
      <c r="D4327" s="450" t="s">
        <v>14602</v>
      </c>
    </row>
    <row r="4328" spans="1:4">
      <c r="A4328" s="447">
        <v>6322</v>
      </c>
      <c r="B4328" s="448" t="s">
        <v>10414</v>
      </c>
      <c r="C4328" s="449" t="s">
        <v>6187</v>
      </c>
      <c r="D4328" s="450" t="s">
        <v>14604</v>
      </c>
    </row>
    <row r="4329" spans="1:4">
      <c r="A4329" s="447">
        <v>6295</v>
      </c>
      <c r="B4329" s="448" t="s">
        <v>10413</v>
      </c>
      <c r="C4329" s="449" t="s">
        <v>6187</v>
      </c>
      <c r="D4329" s="450" t="s">
        <v>14603</v>
      </c>
    </row>
    <row r="4330" spans="1:4">
      <c r="A4330" s="447">
        <v>6300</v>
      </c>
      <c r="B4330" s="448" t="s">
        <v>10415</v>
      </c>
      <c r="C4330" s="449" t="s">
        <v>6187</v>
      </c>
      <c r="D4330" s="450" t="s">
        <v>14605</v>
      </c>
    </row>
    <row r="4331" spans="1:4">
      <c r="A4331" s="447">
        <v>6321</v>
      </c>
      <c r="B4331" s="448" t="s">
        <v>10416</v>
      </c>
      <c r="C4331" s="449" t="s">
        <v>6187</v>
      </c>
      <c r="D4331" s="450" t="s">
        <v>14606</v>
      </c>
    </row>
    <row r="4332" spans="1:4">
      <c r="A4332" s="447">
        <v>6301</v>
      </c>
      <c r="B4332" s="448" t="s">
        <v>10417</v>
      </c>
      <c r="C4332" s="449" t="s">
        <v>6187</v>
      </c>
      <c r="D4332" s="450" t="s">
        <v>14607</v>
      </c>
    </row>
    <row r="4333" spans="1:4">
      <c r="A4333" s="447">
        <v>7105</v>
      </c>
      <c r="B4333" s="448" t="s">
        <v>10418</v>
      </c>
      <c r="C4333" s="449" t="s">
        <v>6187</v>
      </c>
      <c r="D4333" s="450" t="s">
        <v>14608</v>
      </c>
    </row>
    <row r="4334" spans="1:4">
      <c r="A4334" s="447">
        <v>20183</v>
      </c>
      <c r="B4334" s="448" t="s">
        <v>10419</v>
      </c>
      <c r="C4334" s="449" t="s">
        <v>6187</v>
      </c>
      <c r="D4334" s="450" t="s">
        <v>14609</v>
      </c>
    </row>
    <row r="4335" spans="1:4">
      <c r="A4335" s="447">
        <v>38448</v>
      </c>
      <c r="B4335" s="448" t="s">
        <v>10420</v>
      </c>
      <c r="C4335" s="449" t="s">
        <v>6187</v>
      </c>
      <c r="D4335" s="450" t="s">
        <v>14610</v>
      </c>
    </row>
    <row r="4336" spans="1:4">
      <c r="A4336" s="447">
        <v>20182</v>
      </c>
      <c r="B4336" s="448" t="s">
        <v>10421</v>
      </c>
      <c r="C4336" s="449" t="s">
        <v>6187</v>
      </c>
      <c r="D4336" s="450" t="s">
        <v>14358</v>
      </c>
    </row>
    <row r="4337" spans="1:4">
      <c r="A4337" s="447">
        <v>7119</v>
      </c>
      <c r="B4337" s="448" t="s">
        <v>10422</v>
      </c>
      <c r="C4337" s="449" t="s">
        <v>6187</v>
      </c>
      <c r="D4337" s="450" t="s">
        <v>14425</v>
      </c>
    </row>
    <row r="4338" spans="1:4">
      <c r="A4338" s="447">
        <v>7120</v>
      </c>
      <c r="B4338" s="448" t="s">
        <v>10423</v>
      </c>
      <c r="C4338" s="449" t="s">
        <v>6187</v>
      </c>
      <c r="D4338" s="450" t="s">
        <v>12499</v>
      </c>
    </row>
    <row r="4339" spans="1:4">
      <c r="A4339" s="447">
        <v>6319</v>
      </c>
      <c r="B4339" s="448" t="s">
        <v>10424</v>
      </c>
      <c r="C4339" s="449" t="s">
        <v>6187</v>
      </c>
      <c r="D4339" s="450" t="s">
        <v>14611</v>
      </c>
    </row>
    <row r="4340" spans="1:4">
      <c r="A4340" s="447">
        <v>6304</v>
      </c>
      <c r="B4340" s="448" t="s">
        <v>10425</v>
      </c>
      <c r="C4340" s="449" t="s">
        <v>6187</v>
      </c>
      <c r="D4340" s="450" t="s">
        <v>14611</v>
      </c>
    </row>
    <row r="4341" spans="1:4">
      <c r="A4341" s="447">
        <v>21116</v>
      </c>
      <c r="B4341" s="448" t="s">
        <v>10426</v>
      </c>
      <c r="C4341" s="449" t="s">
        <v>6187</v>
      </c>
      <c r="D4341" s="450" t="s">
        <v>14612</v>
      </c>
    </row>
    <row r="4342" spans="1:4">
      <c r="A4342" s="447">
        <v>6320</v>
      </c>
      <c r="B4342" s="448" t="s">
        <v>10427</v>
      </c>
      <c r="C4342" s="449" t="s">
        <v>6187</v>
      </c>
      <c r="D4342" s="450" t="s">
        <v>14613</v>
      </c>
    </row>
    <row r="4343" spans="1:4">
      <c r="A4343" s="447">
        <v>6303</v>
      </c>
      <c r="B4343" s="448" t="s">
        <v>10428</v>
      </c>
      <c r="C4343" s="449" t="s">
        <v>6187</v>
      </c>
      <c r="D4343" s="450" t="s">
        <v>14613</v>
      </c>
    </row>
    <row r="4344" spans="1:4">
      <c r="A4344" s="447">
        <v>6308</v>
      </c>
      <c r="B4344" s="448" t="s">
        <v>15404</v>
      </c>
      <c r="C4344" s="449" t="s">
        <v>6187</v>
      </c>
      <c r="D4344" s="450" t="s">
        <v>14614</v>
      </c>
    </row>
    <row r="4345" spans="1:4">
      <c r="A4345" s="447">
        <v>6317</v>
      </c>
      <c r="B4345" s="448" t="s">
        <v>15403</v>
      </c>
      <c r="C4345" s="449" t="s">
        <v>6187</v>
      </c>
      <c r="D4345" s="450" t="s">
        <v>14614</v>
      </c>
    </row>
    <row r="4346" spans="1:4">
      <c r="A4346" s="447">
        <v>6307</v>
      </c>
      <c r="B4346" s="448" t="s">
        <v>15402</v>
      </c>
      <c r="C4346" s="449" t="s">
        <v>6187</v>
      </c>
      <c r="D4346" s="450" t="s">
        <v>14614</v>
      </c>
    </row>
    <row r="4347" spans="1:4">
      <c r="A4347" s="447">
        <v>6309</v>
      </c>
      <c r="B4347" s="448" t="s">
        <v>15401</v>
      </c>
      <c r="C4347" s="449" t="s">
        <v>6187</v>
      </c>
      <c r="D4347" s="450" t="s">
        <v>14615</v>
      </c>
    </row>
    <row r="4348" spans="1:4">
      <c r="A4348" s="447">
        <v>6318</v>
      </c>
      <c r="B4348" s="448" t="s">
        <v>15400</v>
      </c>
      <c r="C4348" s="449" t="s">
        <v>6187</v>
      </c>
      <c r="D4348" s="450" t="s">
        <v>14616</v>
      </c>
    </row>
    <row r="4349" spans="1:4">
      <c r="A4349" s="447">
        <v>6306</v>
      </c>
      <c r="B4349" s="448" t="s">
        <v>15399</v>
      </c>
      <c r="C4349" s="449" t="s">
        <v>6187</v>
      </c>
      <c r="D4349" s="450" t="s">
        <v>14616</v>
      </c>
    </row>
    <row r="4350" spans="1:4">
      <c r="A4350" s="447">
        <v>6305</v>
      </c>
      <c r="B4350" s="448" t="s">
        <v>15398</v>
      </c>
      <c r="C4350" s="449" t="s">
        <v>6187</v>
      </c>
      <c r="D4350" s="450" t="s">
        <v>14616</v>
      </c>
    </row>
    <row r="4351" spans="1:4">
      <c r="A4351" s="447">
        <v>6312</v>
      </c>
      <c r="B4351" s="448" t="s">
        <v>15397</v>
      </c>
      <c r="C4351" s="449" t="s">
        <v>6187</v>
      </c>
      <c r="D4351" s="450" t="s">
        <v>14617</v>
      </c>
    </row>
    <row r="4352" spans="1:4">
      <c r="A4352" s="447">
        <v>6311</v>
      </c>
      <c r="B4352" s="448" t="s">
        <v>15396</v>
      </c>
      <c r="C4352" s="449" t="s">
        <v>6187</v>
      </c>
      <c r="D4352" s="450" t="s">
        <v>14617</v>
      </c>
    </row>
    <row r="4353" spans="1:4">
      <c r="A4353" s="447">
        <v>6310</v>
      </c>
      <c r="B4353" s="448" t="s">
        <v>15395</v>
      </c>
      <c r="C4353" s="449" t="s">
        <v>6187</v>
      </c>
      <c r="D4353" s="450" t="s">
        <v>14617</v>
      </c>
    </row>
    <row r="4354" spans="1:4">
      <c r="A4354" s="447">
        <v>6314</v>
      </c>
      <c r="B4354" s="448" t="s">
        <v>15394</v>
      </c>
      <c r="C4354" s="449" t="s">
        <v>6187</v>
      </c>
      <c r="D4354" s="450" t="s">
        <v>14617</v>
      </c>
    </row>
    <row r="4355" spans="1:4">
      <c r="A4355" s="447">
        <v>6313</v>
      </c>
      <c r="B4355" s="448" t="s">
        <v>15393</v>
      </c>
      <c r="C4355" s="449" t="s">
        <v>6187</v>
      </c>
      <c r="D4355" s="450" t="s">
        <v>14617</v>
      </c>
    </row>
    <row r="4356" spans="1:4">
      <c r="A4356" s="447">
        <v>6302</v>
      </c>
      <c r="B4356" s="448" t="s">
        <v>15392</v>
      </c>
      <c r="C4356" s="449" t="s">
        <v>6187</v>
      </c>
      <c r="D4356" s="450" t="s">
        <v>11418</v>
      </c>
    </row>
    <row r="4357" spans="1:4">
      <c r="A4357" s="447">
        <v>6315</v>
      </c>
      <c r="B4357" s="448" t="s">
        <v>15391</v>
      </c>
      <c r="C4357" s="449" t="s">
        <v>6187</v>
      </c>
      <c r="D4357" s="450" t="s">
        <v>14618</v>
      </c>
    </row>
    <row r="4358" spans="1:4">
      <c r="A4358" s="447">
        <v>6316</v>
      </c>
      <c r="B4358" s="448" t="s">
        <v>15390</v>
      </c>
      <c r="C4358" s="449" t="s">
        <v>6187</v>
      </c>
      <c r="D4358" s="450" t="s">
        <v>14618</v>
      </c>
    </row>
    <row r="4359" spans="1:4" ht="30">
      <c r="A4359" s="447">
        <v>38878</v>
      </c>
      <c r="B4359" s="448" t="s">
        <v>10429</v>
      </c>
      <c r="C4359" s="449" t="s">
        <v>6187</v>
      </c>
      <c r="D4359" s="450" t="s">
        <v>14619</v>
      </c>
    </row>
    <row r="4360" spans="1:4" ht="30">
      <c r="A4360" s="447">
        <v>38879</v>
      </c>
      <c r="B4360" s="448" t="s">
        <v>10430</v>
      </c>
      <c r="C4360" s="449" t="s">
        <v>6187</v>
      </c>
      <c r="D4360" s="450" t="s">
        <v>13722</v>
      </c>
    </row>
    <row r="4361" spans="1:4" ht="30">
      <c r="A4361" s="447">
        <v>38881</v>
      </c>
      <c r="B4361" s="448" t="s">
        <v>10431</v>
      </c>
      <c r="C4361" s="449" t="s">
        <v>6187</v>
      </c>
      <c r="D4361" s="450" t="s">
        <v>13972</v>
      </c>
    </row>
    <row r="4362" spans="1:4" ht="30">
      <c r="A4362" s="447">
        <v>38880</v>
      </c>
      <c r="B4362" s="448" t="s">
        <v>10432</v>
      </c>
      <c r="C4362" s="449" t="s">
        <v>6187</v>
      </c>
      <c r="D4362" s="450" t="s">
        <v>14620</v>
      </c>
    </row>
    <row r="4363" spans="1:4" ht="30">
      <c r="A4363" s="447">
        <v>38882</v>
      </c>
      <c r="B4363" s="448" t="s">
        <v>10433</v>
      </c>
      <c r="C4363" s="449" t="s">
        <v>6187</v>
      </c>
      <c r="D4363" s="450" t="s">
        <v>14621</v>
      </c>
    </row>
    <row r="4364" spans="1:4" ht="30">
      <c r="A4364" s="447">
        <v>38883</v>
      </c>
      <c r="B4364" s="448" t="s">
        <v>10434</v>
      </c>
      <c r="C4364" s="449" t="s">
        <v>6187</v>
      </c>
      <c r="D4364" s="450" t="s">
        <v>14622</v>
      </c>
    </row>
    <row r="4365" spans="1:4" ht="30">
      <c r="A4365" s="447">
        <v>38884</v>
      </c>
      <c r="B4365" s="448" t="s">
        <v>10435</v>
      </c>
      <c r="C4365" s="449" t="s">
        <v>6187</v>
      </c>
      <c r="D4365" s="450" t="s">
        <v>14623</v>
      </c>
    </row>
    <row r="4366" spans="1:4" ht="30">
      <c r="A4366" s="447">
        <v>38885</v>
      </c>
      <c r="B4366" s="448" t="s">
        <v>10436</v>
      </c>
      <c r="C4366" s="449" t="s">
        <v>6187</v>
      </c>
      <c r="D4366" s="450" t="s">
        <v>12289</v>
      </c>
    </row>
    <row r="4367" spans="1:4" ht="30">
      <c r="A4367" s="447">
        <v>38886</v>
      </c>
      <c r="B4367" s="448" t="s">
        <v>10437</v>
      </c>
      <c r="C4367" s="449" t="s">
        <v>6187</v>
      </c>
      <c r="D4367" s="450" t="s">
        <v>13422</v>
      </c>
    </row>
    <row r="4368" spans="1:4" ht="30">
      <c r="A4368" s="447">
        <v>38887</v>
      </c>
      <c r="B4368" s="448" t="s">
        <v>10438</v>
      </c>
      <c r="C4368" s="449" t="s">
        <v>6187</v>
      </c>
      <c r="D4368" s="450" t="s">
        <v>14624</v>
      </c>
    </row>
    <row r="4369" spans="1:4" ht="30">
      <c r="A4369" s="447">
        <v>38888</v>
      </c>
      <c r="B4369" s="448" t="s">
        <v>10439</v>
      </c>
      <c r="C4369" s="449" t="s">
        <v>6187</v>
      </c>
      <c r="D4369" s="450" t="s">
        <v>14625</v>
      </c>
    </row>
    <row r="4370" spans="1:4" ht="30">
      <c r="A4370" s="447">
        <v>38890</v>
      </c>
      <c r="B4370" s="448" t="s">
        <v>10440</v>
      </c>
      <c r="C4370" s="449" t="s">
        <v>6187</v>
      </c>
      <c r="D4370" s="450" t="s">
        <v>14626</v>
      </c>
    </row>
    <row r="4371" spans="1:4" ht="30">
      <c r="A4371" s="447">
        <v>38893</v>
      </c>
      <c r="B4371" s="448" t="s">
        <v>10441</v>
      </c>
      <c r="C4371" s="449" t="s">
        <v>6187</v>
      </c>
      <c r="D4371" s="450" t="s">
        <v>14627</v>
      </c>
    </row>
    <row r="4372" spans="1:4" ht="30">
      <c r="A4372" s="447">
        <v>38894</v>
      </c>
      <c r="B4372" s="448" t="s">
        <v>10442</v>
      </c>
      <c r="C4372" s="449" t="s">
        <v>6187</v>
      </c>
      <c r="D4372" s="450" t="s">
        <v>14628</v>
      </c>
    </row>
    <row r="4373" spans="1:4" ht="30">
      <c r="A4373" s="447">
        <v>38896</v>
      </c>
      <c r="B4373" s="448" t="s">
        <v>10443</v>
      </c>
      <c r="C4373" s="449" t="s">
        <v>6187</v>
      </c>
      <c r="D4373" s="450" t="s">
        <v>14629</v>
      </c>
    </row>
    <row r="4374" spans="1:4">
      <c r="A4374" s="447">
        <v>39324</v>
      </c>
      <c r="B4374" s="448" t="s">
        <v>15389</v>
      </c>
      <c r="C4374" s="449" t="s">
        <v>6187</v>
      </c>
      <c r="D4374" s="450" t="s">
        <v>14630</v>
      </c>
    </row>
    <row r="4375" spans="1:4">
      <c r="A4375" s="447">
        <v>39325</v>
      </c>
      <c r="B4375" s="448" t="s">
        <v>15388</v>
      </c>
      <c r="C4375" s="449" t="s">
        <v>6187</v>
      </c>
      <c r="D4375" s="450" t="s">
        <v>11471</v>
      </c>
    </row>
    <row r="4376" spans="1:4">
      <c r="A4376" s="447">
        <v>39326</v>
      </c>
      <c r="B4376" s="448" t="s">
        <v>15387</v>
      </c>
      <c r="C4376" s="449" t="s">
        <v>6187</v>
      </c>
      <c r="D4376" s="450" t="s">
        <v>14631</v>
      </c>
    </row>
    <row r="4377" spans="1:4">
      <c r="A4377" s="447">
        <v>39327</v>
      </c>
      <c r="B4377" s="448" t="s">
        <v>15386</v>
      </c>
      <c r="C4377" s="449" t="s">
        <v>6187</v>
      </c>
      <c r="D4377" s="450" t="s">
        <v>11652</v>
      </c>
    </row>
    <row r="4378" spans="1:4" ht="30">
      <c r="A4378" s="447">
        <v>20176</v>
      </c>
      <c r="B4378" s="448" t="s">
        <v>10444</v>
      </c>
      <c r="C4378" s="449" t="s">
        <v>6187</v>
      </c>
      <c r="D4378" s="450" t="s">
        <v>11700</v>
      </c>
    </row>
    <row r="4379" spans="1:4">
      <c r="A4379" s="447">
        <v>11378</v>
      </c>
      <c r="B4379" s="448" t="s">
        <v>10445</v>
      </c>
      <c r="C4379" s="449" t="s">
        <v>6187</v>
      </c>
      <c r="D4379" s="450" t="s">
        <v>14632</v>
      </c>
    </row>
    <row r="4380" spans="1:4">
      <c r="A4380" s="447">
        <v>11379</v>
      </c>
      <c r="B4380" s="448" t="s">
        <v>10446</v>
      </c>
      <c r="C4380" s="449" t="s">
        <v>6187</v>
      </c>
      <c r="D4380" s="450" t="s">
        <v>13538</v>
      </c>
    </row>
    <row r="4381" spans="1:4">
      <c r="A4381" s="447">
        <v>11493</v>
      </c>
      <c r="B4381" s="448" t="s">
        <v>10447</v>
      </c>
      <c r="C4381" s="449" t="s">
        <v>6187</v>
      </c>
      <c r="D4381" s="450" t="s">
        <v>12808</v>
      </c>
    </row>
    <row r="4382" spans="1:4" ht="30">
      <c r="A4382" s="447">
        <v>42717</v>
      </c>
      <c r="B4382" s="448" t="s">
        <v>10448</v>
      </c>
      <c r="C4382" s="449" t="s">
        <v>6187</v>
      </c>
      <c r="D4382" s="450" t="s">
        <v>14633</v>
      </c>
    </row>
    <row r="4383" spans="1:4" ht="30">
      <c r="A4383" s="447">
        <v>42718</v>
      </c>
      <c r="B4383" s="448" t="s">
        <v>10449</v>
      </c>
      <c r="C4383" s="449" t="s">
        <v>6187</v>
      </c>
      <c r="D4383" s="450" t="s">
        <v>14634</v>
      </c>
    </row>
    <row r="4384" spans="1:4">
      <c r="A4384" s="447">
        <v>7106</v>
      </c>
      <c r="B4384" s="448" t="s">
        <v>10450</v>
      </c>
      <c r="C4384" s="449" t="s">
        <v>6187</v>
      </c>
      <c r="D4384" s="450" t="s">
        <v>14635</v>
      </c>
    </row>
    <row r="4385" spans="1:4">
      <c r="A4385" s="447">
        <v>7104</v>
      </c>
      <c r="B4385" s="448" t="s">
        <v>10451</v>
      </c>
      <c r="C4385" s="449" t="s">
        <v>6187</v>
      </c>
      <c r="D4385" s="450" t="s">
        <v>11589</v>
      </c>
    </row>
    <row r="4386" spans="1:4">
      <c r="A4386" s="447">
        <v>7136</v>
      </c>
      <c r="B4386" s="448" t="s">
        <v>10452</v>
      </c>
      <c r="C4386" s="449" t="s">
        <v>6187</v>
      </c>
      <c r="D4386" s="450" t="s">
        <v>14636</v>
      </c>
    </row>
    <row r="4387" spans="1:4">
      <c r="A4387" s="447">
        <v>7128</v>
      </c>
      <c r="B4387" s="448" t="s">
        <v>10453</v>
      </c>
      <c r="C4387" s="449" t="s">
        <v>6187</v>
      </c>
      <c r="D4387" s="450" t="s">
        <v>12579</v>
      </c>
    </row>
    <row r="4388" spans="1:4">
      <c r="A4388" s="447">
        <v>7108</v>
      </c>
      <c r="B4388" s="448" t="s">
        <v>10454</v>
      </c>
      <c r="C4388" s="449" t="s">
        <v>6187</v>
      </c>
      <c r="D4388" s="450" t="s">
        <v>14150</v>
      </c>
    </row>
    <row r="4389" spans="1:4">
      <c r="A4389" s="447">
        <v>7129</v>
      </c>
      <c r="B4389" s="448" t="s">
        <v>10455</v>
      </c>
      <c r="C4389" s="449" t="s">
        <v>6187</v>
      </c>
      <c r="D4389" s="450" t="s">
        <v>12956</v>
      </c>
    </row>
    <row r="4390" spans="1:4">
      <c r="A4390" s="447">
        <v>7130</v>
      </c>
      <c r="B4390" s="448" t="s">
        <v>10456</v>
      </c>
      <c r="C4390" s="449" t="s">
        <v>6187</v>
      </c>
      <c r="D4390" s="450" t="s">
        <v>12527</v>
      </c>
    </row>
    <row r="4391" spans="1:4">
      <c r="A4391" s="447">
        <v>7131</v>
      </c>
      <c r="B4391" s="448" t="s">
        <v>10457</v>
      </c>
      <c r="C4391" s="449" t="s">
        <v>6187</v>
      </c>
      <c r="D4391" s="450" t="s">
        <v>13157</v>
      </c>
    </row>
    <row r="4392" spans="1:4">
      <c r="A4392" s="447">
        <v>7132</v>
      </c>
      <c r="B4392" s="448" t="s">
        <v>10458</v>
      </c>
      <c r="C4392" s="449" t="s">
        <v>6187</v>
      </c>
      <c r="D4392" s="450" t="s">
        <v>12800</v>
      </c>
    </row>
    <row r="4393" spans="1:4">
      <c r="A4393" s="447">
        <v>7133</v>
      </c>
      <c r="B4393" s="448" t="s">
        <v>10459</v>
      </c>
      <c r="C4393" s="449" t="s">
        <v>6187</v>
      </c>
      <c r="D4393" s="450" t="s">
        <v>14637</v>
      </c>
    </row>
    <row r="4394" spans="1:4" ht="30">
      <c r="A4394" s="447">
        <v>37422</v>
      </c>
      <c r="B4394" s="448" t="s">
        <v>10462</v>
      </c>
      <c r="C4394" s="449" t="s">
        <v>6187</v>
      </c>
      <c r="D4394" s="450" t="s">
        <v>14640</v>
      </c>
    </row>
    <row r="4395" spans="1:4" ht="30">
      <c r="A4395" s="447">
        <v>37420</v>
      </c>
      <c r="B4395" s="448" t="s">
        <v>10460</v>
      </c>
      <c r="C4395" s="449" t="s">
        <v>6187</v>
      </c>
      <c r="D4395" s="450" t="s">
        <v>14638</v>
      </c>
    </row>
    <row r="4396" spans="1:4" ht="30">
      <c r="A4396" s="447">
        <v>37421</v>
      </c>
      <c r="B4396" s="448" t="s">
        <v>10461</v>
      </c>
      <c r="C4396" s="449" t="s">
        <v>6187</v>
      </c>
      <c r="D4396" s="450" t="s">
        <v>14639</v>
      </c>
    </row>
    <row r="4397" spans="1:4">
      <c r="A4397" s="447">
        <v>37443</v>
      </c>
      <c r="B4397" s="448" t="s">
        <v>10463</v>
      </c>
      <c r="C4397" s="449" t="s">
        <v>6187</v>
      </c>
      <c r="D4397" s="450" t="s">
        <v>14641</v>
      </c>
    </row>
    <row r="4398" spans="1:4">
      <c r="A4398" s="447">
        <v>37444</v>
      </c>
      <c r="B4398" s="448" t="s">
        <v>10464</v>
      </c>
      <c r="C4398" s="449" t="s">
        <v>6187</v>
      </c>
      <c r="D4398" s="450" t="s">
        <v>14642</v>
      </c>
    </row>
    <row r="4399" spans="1:4">
      <c r="A4399" s="447">
        <v>37445</v>
      </c>
      <c r="B4399" s="448" t="s">
        <v>15385</v>
      </c>
      <c r="C4399" s="449" t="s">
        <v>6187</v>
      </c>
      <c r="D4399" s="450" t="s">
        <v>14643</v>
      </c>
    </row>
    <row r="4400" spans="1:4">
      <c r="A4400" s="447">
        <v>37446</v>
      </c>
      <c r="B4400" s="448" t="s">
        <v>15384</v>
      </c>
      <c r="C4400" s="449" t="s">
        <v>6187</v>
      </c>
      <c r="D4400" s="450" t="s">
        <v>14644</v>
      </c>
    </row>
    <row r="4401" spans="1:4">
      <c r="A4401" s="447">
        <v>37447</v>
      </c>
      <c r="B4401" s="448" t="s">
        <v>15383</v>
      </c>
      <c r="C4401" s="449" t="s">
        <v>6187</v>
      </c>
      <c r="D4401" s="450" t="s">
        <v>14645</v>
      </c>
    </row>
    <row r="4402" spans="1:4">
      <c r="A4402" s="447">
        <v>37448</v>
      </c>
      <c r="B4402" s="448" t="s">
        <v>15382</v>
      </c>
      <c r="C4402" s="449" t="s">
        <v>6187</v>
      </c>
      <c r="D4402" s="450" t="s">
        <v>14646</v>
      </c>
    </row>
    <row r="4403" spans="1:4">
      <c r="A4403" s="447">
        <v>37440</v>
      </c>
      <c r="B4403" s="448" t="s">
        <v>10465</v>
      </c>
      <c r="C4403" s="449" t="s">
        <v>6187</v>
      </c>
      <c r="D4403" s="450" t="s">
        <v>14647</v>
      </c>
    </row>
    <row r="4404" spans="1:4">
      <c r="A4404" s="447">
        <v>37441</v>
      </c>
      <c r="B4404" s="448" t="s">
        <v>10466</v>
      </c>
      <c r="C4404" s="449" t="s">
        <v>6187</v>
      </c>
      <c r="D4404" s="450" t="s">
        <v>14647</v>
      </c>
    </row>
    <row r="4405" spans="1:4">
      <c r="A4405" s="447">
        <v>37442</v>
      </c>
      <c r="B4405" s="448" t="s">
        <v>10467</v>
      </c>
      <c r="C4405" s="449" t="s">
        <v>6187</v>
      </c>
      <c r="D4405" s="450" t="s">
        <v>14648</v>
      </c>
    </row>
    <row r="4406" spans="1:4">
      <c r="A4406" s="447">
        <v>38017</v>
      </c>
      <c r="B4406" s="448" t="s">
        <v>10468</v>
      </c>
      <c r="C4406" s="449" t="s">
        <v>6187</v>
      </c>
      <c r="D4406" s="450" t="s">
        <v>11317</v>
      </c>
    </row>
    <row r="4407" spans="1:4">
      <c r="A4407" s="447">
        <v>38018</v>
      </c>
      <c r="B4407" s="448" t="s">
        <v>15381</v>
      </c>
      <c r="C4407" s="449" t="s">
        <v>6187</v>
      </c>
      <c r="D4407" s="450" t="s">
        <v>14649</v>
      </c>
    </row>
    <row r="4408" spans="1:4" ht="30">
      <c r="A4408" s="447">
        <v>39895</v>
      </c>
      <c r="B4408" s="448" t="s">
        <v>10469</v>
      </c>
      <c r="C4408" s="449" t="s">
        <v>6187</v>
      </c>
      <c r="D4408" s="450" t="s">
        <v>14650</v>
      </c>
    </row>
    <row r="4409" spans="1:4" ht="30">
      <c r="A4409" s="447">
        <v>39896</v>
      </c>
      <c r="B4409" s="448" t="s">
        <v>10470</v>
      </c>
      <c r="C4409" s="449" t="s">
        <v>6187</v>
      </c>
      <c r="D4409" s="450" t="s">
        <v>14651</v>
      </c>
    </row>
    <row r="4410" spans="1:4">
      <c r="A4410" s="447">
        <v>38873</v>
      </c>
      <c r="B4410" s="448" t="s">
        <v>15380</v>
      </c>
      <c r="C4410" s="449" t="s">
        <v>6187</v>
      </c>
      <c r="D4410" s="450" t="s">
        <v>14652</v>
      </c>
    </row>
    <row r="4411" spans="1:4">
      <c r="A4411" s="447">
        <v>38874</v>
      </c>
      <c r="B4411" s="448" t="s">
        <v>15379</v>
      </c>
      <c r="C4411" s="449" t="s">
        <v>6187</v>
      </c>
      <c r="D4411" s="450" t="s">
        <v>12194</v>
      </c>
    </row>
    <row r="4412" spans="1:4">
      <c r="A4412" s="447">
        <v>38875</v>
      </c>
      <c r="B4412" s="448" t="s">
        <v>15378</v>
      </c>
      <c r="C4412" s="449" t="s">
        <v>6187</v>
      </c>
      <c r="D4412" s="450" t="s">
        <v>14653</v>
      </c>
    </row>
    <row r="4413" spans="1:4">
      <c r="A4413" s="447">
        <v>38876</v>
      </c>
      <c r="B4413" s="448" t="s">
        <v>15377</v>
      </c>
      <c r="C4413" s="449" t="s">
        <v>6187</v>
      </c>
      <c r="D4413" s="450" t="s">
        <v>14654</v>
      </c>
    </row>
    <row r="4414" spans="1:4" ht="30">
      <c r="A4414" s="447">
        <v>39000</v>
      </c>
      <c r="B4414" s="448" t="s">
        <v>10471</v>
      </c>
      <c r="C4414" s="449" t="s">
        <v>6187</v>
      </c>
      <c r="D4414" s="450" t="s">
        <v>14655</v>
      </c>
    </row>
    <row r="4415" spans="1:4">
      <c r="A4415" s="447">
        <v>38674</v>
      </c>
      <c r="B4415" s="448" t="s">
        <v>10472</v>
      </c>
      <c r="C4415" s="449" t="s">
        <v>6187</v>
      </c>
      <c r="D4415" s="450" t="s">
        <v>14656</v>
      </c>
    </row>
    <row r="4416" spans="1:4" ht="30">
      <c r="A4416" s="447">
        <v>38911</v>
      </c>
      <c r="B4416" s="448" t="s">
        <v>10473</v>
      </c>
      <c r="C4416" s="449" t="s">
        <v>6187</v>
      </c>
      <c r="D4416" s="450" t="s">
        <v>14657</v>
      </c>
    </row>
    <row r="4417" spans="1:4" ht="30">
      <c r="A4417" s="447">
        <v>38912</v>
      </c>
      <c r="B4417" s="448" t="s">
        <v>10474</v>
      </c>
      <c r="C4417" s="449" t="s">
        <v>6187</v>
      </c>
      <c r="D4417" s="450" t="s">
        <v>14658</v>
      </c>
    </row>
    <row r="4418" spans="1:4">
      <c r="A4418" s="447">
        <v>38019</v>
      </c>
      <c r="B4418" s="448" t="s">
        <v>10475</v>
      </c>
      <c r="C4418" s="449" t="s">
        <v>6187</v>
      </c>
      <c r="D4418" s="450" t="s">
        <v>11316</v>
      </c>
    </row>
    <row r="4419" spans="1:4">
      <c r="A4419" s="447">
        <v>38020</v>
      </c>
      <c r="B4419" s="448" t="s">
        <v>10476</v>
      </c>
      <c r="C4419" s="449" t="s">
        <v>6187</v>
      </c>
      <c r="D4419" s="450" t="s">
        <v>14649</v>
      </c>
    </row>
    <row r="4420" spans="1:4">
      <c r="A4420" s="447">
        <v>38454</v>
      </c>
      <c r="B4420" s="448" t="s">
        <v>10477</v>
      </c>
      <c r="C4420" s="449" t="s">
        <v>6187</v>
      </c>
      <c r="D4420" s="450" t="s">
        <v>14659</v>
      </c>
    </row>
    <row r="4421" spans="1:4">
      <c r="A4421" s="447">
        <v>38455</v>
      </c>
      <c r="B4421" s="448" t="s">
        <v>10478</v>
      </c>
      <c r="C4421" s="449" t="s">
        <v>6187</v>
      </c>
      <c r="D4421" s="450" t="s">
        <v>14660</v>
      </c>
    </row>
    <row r="4422" spans="1:4">
      <c r="A4422" s="447">
        <v>38462</v>
      </c>
      <c r="B4422" s="448" t="s">
        <v>10479</v>
      </c>
      <c r="C4422" s="449" t="s">
        <v>6187</v>
      </c>
      <c r="D4422" s="450" t="s">
        <v>14661</v>
      </c>
    </row>
    <row r="4423" spans="1:4">
      <c r="A4423" s="447">
        <v>36362</v>
      </c>
      <c r="B4423" s="448" t="s">
        <v>10480</v>
      </c>
      <c r="C4423" s="449" t="s">
        <v>6187</v>
      </c>
      <c r="D4423" s="450" t="s">
        <v>12945</v>
      </c>
    </row>
    <row r="4424" spans="1:4">
      <c r="A4424" s="447">
        <v>36298</v>
      </c>
      <c r="B4424" s="448" t="s">
        <v>10481</v>
      </c>
      <c r="C4424" s="449" t="s">
        <v>6187</v>
      </c>
      <c r="D4424" s="450" t="s">
        <v>11484</v>
      </c>
    </row>
    <row r="4425" spans="1:4">
      <c r="A4425" s="447">
        <v>38456</v>
      </c>
      <c r="B4425" s="448" t="s">
        <v>10482</v>
      </c>
      <c r="C4425" s="449" t="s">
        <v>6187</v>
      </c>
      <c r="D4425" s="450" t="s">
        <v>14459</v>
      </c>
    </row>
    <row r="4426" spans="1:4">
      <c r="A4426" s="447">
        <v>38457</v>
      </c>
      <c r="B4426" s="448" t="s">
        <v>10483</v>
      </c>
      <c r="C4426" s="449" t="s">
        <v>6187</v>
      </c>
      <c r="D4426" s="450" t="s">
        <v>11358</v>
      </c>
    </row>
    <row r="4427" spans="1:4">
      <c r="A4427" s="447">
        <v>38458</v>
      </c>
      <c r="B4427" s="448" t="s">
        <v>10484</v>
      </c>
      <c r="C4427" s="449" t="s">
        <v>6187</v>
      </c>
      <c r="D4427" s="450" t="s">
        <v>13598</v>
      </c>
    </row>
    <row r="4428" spans="1:4">
      <c r="A4428" s="447">
        <v>38459</v>
      </c>
      <c r="B4428" s="448" t="s">
        <v>10485</v>
      </c>
      <c r="C4428" s="449" t="s">
        <v>6187</v>
      </c>
      <c r="D4428" s="450" t="s">
        <v>14662</v>
      </c>
    </row>
    <row r="4429" spans="1:4">
      <c r="A4429" s="447">
        <v>38460</v>
      </c>
      <c r="B4429" s="448" t="s">
        <v>10486</v>
      </c>
      <c r="C4429" s="449" t="s">
        <v>6187</v>
      </c>
      <c r="D4429" s="450" t="s">
        <v>14663</v>
      </c>
    </row>
    <row r="4430" spans="1:4">
      <c r="A4430" s="447">
        <v>38461</v>
      </c>
      <c r="B4430" s="448" t="s">
        <v>10487</v>
      </c>
      <c r="C4430" s="449" t="s">
        <v>6187</v>
      </c>
      <c r="D4430" s="450" t="s">
        <v>14664</v>
      </c>
    </row>
    <row r="4431" spans="1:4">
      <c r="A4431" s="447">
        <v>7094</v>
      </c>
      <c r="B4431" s="448" t="s">
        <v>10488</v>
      </c>
      <c r="C4431" s="449" t="s">
        <v>6187</v>
      </c>
      <c r="D4431" s="450" t="s">
        <v>12535</v>
      </c>
    </row>
    <row r="4432" spans="1:4">
      <c r="A4432" s="447">
        <v>7116</v>
      </c>
      <c r="B4432" s="448" t="s">
        <v>10489</v>
      </c>
      <c r="C4432" s="449" t="s">
        <v>6187</v>
      </c>
      <c r="D4432" s="450" t="s">
        <v>12000</v>
      </c>
    </row>
    <row r="4433" spans="1:4">
      <c r="A4433" s="447">
        <v>7118</v>
      </c>
      <c r="B4433" s="448" t="s">
        <v>10490</v>
      </c>
      <c r="C4433" s="449" t="s">
        <v>6187</v>
      </c>
      <c r="D4433" s="450" t="s">
        <v>14665</v>
      </c>
    </row>
    <row r="4434" spans="1:4">
      <c r="A4434" s="447">
        <v>7117</v>
      </c>
      <c r="B4434" s="448" t="s">
        <v>10491</v>
      </c>
      <c r="C4434" s="449" t="s">
        <v>6187</v>
      </c>
      <c r="D4434" s="450" t="s">
        <v>14666</v>
      </c>
    </row>
    <row r="4435" spans="1:4">
      <c r="A4435" s="447">
        <v>7098</v>
      </c>
      <c r="B4435" s="448" t="s">
        <v>15376</v>
      </c>
      <c r="C4435" s="449" t="s">
        <v>6187</v>
      </c>
      <c r="D4435" s="450" t="s">
        <v>13507</v>
      </c>
    </row>
    <row r="4436" spans="1:4">
      <c r="A4436" s="447">
        <v>7110</v>
      </c>
      <c r="B4436" s="448" t="s">
        <v>15375</v>
      </c>
      <c r="C4436" s="449" t="s">
        <v>6187</v>
      </c>
      <c r="D4436" s="450" t="s">
        <v>14667</v>
      </c>
    </row>
    <row r="4437" spans="1:4">
      <c r="A4437" s="447">
        <v>7123</v>
      </c>
      <c r="B4437" s="448" t="s">
        <v>15374</v>
      </c>
      <c r="C4437" s="449" t="s">
        <v>6187</v>
      </c>
      <c r="D4437" s="450" t="s">
        <v>12947</v>
      </c>
    </row>
    <row r="4438" spans="1:4" ht="30">
      <c r="A4438" s="447">
        <v>7121</v>
      </c>
      <c r="B4438" s="448" t="s">
        <v>10492</v>
      </c>
      <c r="C4438" s="449" t="s">
        <v>6187</v>
      </c>
      <c r="D4438" s="450" t="s">
        <v>12017</v>
      </c>
    </row>
    <row r="4439" spans="1:4" ht="30">
      <c r="A4439" s="447">
        <v>7137</v>
      </c>
      <c r="B4439" s="448" t="s">
        <v>10493</v>
      </c>
      <c r="C4439" s="449" t="s">
        <v>6187</v>
      </c>
      <c r="D4439" s="450" t="s">
        <v>14510</v>
      </c>
    </row>
    <row r="4440" spans="1:4" ht="30">
      <c r="A4440" s="447">
        <v>7122</v>
      </c>
      <c r="B4440" s="448" t="s">
        <v>10494</v>
      </c>
      <c r="C4440" s="449" t="s">
        <v>6187</v>
      </c>
      <c r="D4440" s="450" t="s">
        <v>14668</v>
      </c>
    </row>
    <row r="4441" spans="1:4" ht="30">
      <c r="A4441" s="447">
        <v>7114</v>
      </c>
      <c r="B4441" s="448" t="s">
        <v>10495</v>
      </c>
      <c r="C4441" s="449" t="s">
        <v>6187</v>
      </c>
      <c r="D4441" s="450" t="s">
        <v>14669</v>
      </c>
    </row>
    <row r="4442" spans="1:4" ht="30">
      <c r="A4442" s="447">
        <v>7109</v>
      </c>
      <c r="B4442" s="448" t="s">
        <v>10496</v>
      </c>
      <c r="C4442" s="449" t="s">
        <v>6187</v>
      </c>
      <c r="D4442" s="450" t="s">
        <v>14670</v>
      </c>
    </row>
    <row r="4443" spans="1:4" ht="30">
      <c r="A4443" s="447">
        <v>7135</v>
      </c>
      <c r="B4443" s="448" t="s">
        <v>10497</v>
      </c>
      <c r="C4443" s="449" t="s">
        <v>6187</v>
      </c>
      <c r="D4443" s="450" t="s">
        <v>13477</v>
      </c>
    </row>
    <row r="4444" spans="1:4" ht="30">
      <c r="A4444" s="447">
        <v>37947</v>
      </c>
      <c r="B4444" s="448" t="s">
        <v>10498</v>
      </c>
      <c r="C4444" s="449" t="s">
        <v>6187</v>
      </c>
      <c r="D4444" s="450" t="s">
        <v>14303</v>
      </c>
    </row>
    <row r="4445" spans="1:4" ht="30">
      <c r="A4445" s="447">
        <v>7103</v>
      </c>
      <c r="B4445" s="448" t="s">
        <v>10499</v>
      </c>
      <c r="C4445" s="449" t="s">
        <v>6187</v>
      </c>
      <c r="D4445" s="450" t="s">
        <v>14150</v>
      </c>
    </row>
    <row r="4446" spans="1:4">
      <c r="A4446" s="447">
        <v>40419</v>
      </c>
      <c r="B4446" s="448" t="s">
        <v>10500</v>
      </c>
      <c r="C4446" s="449" t="s">
        <v>6187</v>
      </c>
      <c r="D4446" s="450" t="s">
        <v>14671</v>
      </c>
    </row>
    <row r="4447" spans="1:4">
      <c r="A4447" s="447">
        <v>40420</v>
      </c>
      <c r="B4447" s="448" t="s">
        <v>10501</v>
      </c>
      <c r="C4447" s="449" t="s">
        <v>6187</v>
      </c>
      <c r="D4447" s="450" t="s">
        <v>14672</v>
      </c>
    </row>
    <row r="4448" spans="1:4">
      <c r="A4448" s="447">
        <v>40421</v>
      </c>
      <c r="B4448" s="448" t="s">
        <v>10502</v>
      </c>
      <c r="C4448" s="449" t="s">
        <v>6187</v>
      </c>
      <c r="D4448" s="450" t="s">
        <v>14673</v>
      </c>
    </row>
    <row r="4449" spans="1:4">
      <c r="A4449" s="447">
        <v>7126</v>
      </c>
      <c r="B4449" s="448" t="s">
        <v>10503</v>
      </c>
      <c r="C4449" s="449" t="s">
        <v>6187</v>
      </c>
      <c r="D4449" s="450" t="s">
        <v>12750</v>
      </c>
    </row>
    <row r="4450" spans="1:4" ht="30">
      <c r="A4450" s="447">
        <v>38905</v>
      </c>
      <c r="B4450" s="448" t="s">
        <v>10504</v>
      </c>
      <c r="C4450" s="449" t="s">
        <v>6187</v>
      </c>
      <c r="D4450" s="450" t="s">
        <v>12525</v>
      </c>
    </row>
    <row r="4451" spans="1:4" ht="30">
      <c r="A4451" s="447">
        <v>38907</v>
      </c>
      <c r="B4451" s="448" t="s">
        <v>10505</v>
      </c>
      <c r="C4451" s="449" t="s">
        <v>6187</v>
      </c>
      <c r="D4451" s="450" t="s">
        <v>14674</v>
      </c>
    </row>
    <row r="4452" spans="1:4" ht="30">
      <c r="A4452" s="447">
        <v>38908</v>
      </c>
      <c r="B4452" s="448" t="s">
        <v>10506</v>
      </c>
      <c r="C4452" s="449" t="s">
        <v>6187</v>
      </c>
      <c r="D4452" s="450" t="s">
        <v>14675</v>
      </c>
    </row>
    <row r="4453" spans="1:4" ht="30">
      <c r="A4453" s="447">
        <v>38909</v>
      </c>
      <c r="B4453" s="448" t="s">
        <v>10507</v>
      </c>
      <c r="C4453" s="449" t="s">
        <v>6187</v>
      </c>
      <c r="D4453" s="450" t="s">
        <v>14676</v>
      </c>
    </row>
    <row r="4454" spans="1:4" ht="30">
      <c r="A4454" s="447">
        <v>38910</v>
      </c>
      <c r="B4454" s="448" t="s">
        <v>10508</v>
      </c>
      <c r="C4454" s="449" t="s">
        <v>6187</v>
      </c>
      <c r="D4454" s="450" t="s">
        <v>14677</v>
      </c>
    </row>
    <row r="4455" spans="1:4" ht="30">
      <c r="A4455" s="447">
        <v>38897</v>
      </c>
      <c r="B4455" s="448" t="s">
        <v>10509</v>
      </c>
      <c r="C4455" s="449" t="s">
        <v>6187</v>
      </c>
      <c r="D4455" s="450" t="s">
        <v>14678</v>
      </c>
    </row>
    <row r="4456" spans="1:4" ht="30">
      <c r="A4456" s="447">
        <v>38899</v>
      </c>
      <c r="B4456" s="448" t="s">
        <v>10510</v>
      </c>
      <c r="C4456" s="449" t="s">
        <v>6187</v>
      </c>
      <c r="D4456" s="450" t="s">
        <v>14679</v>
      </c>
    </row>
    <row r="4457" spans="1:4" ht="30">
      <c r="A4457" s="447">
        <v>38900</v>
      </c>
      <c r="B4457" s="448" t="s">
        <v>10511</v>
      </c>
      <c r="C4457" s="449" t="s">
        <v>6187</v>
      </c>
      <c r="D4457" s="450" t="s">
        <v>14680</v>
      </c>
    </row>
    <row r="4458" spans="1:4" ht="30">
      <c r="A4458" s="447">
        <v>38901</v>
      </c>
      <c r="B4458" s="448" t="s">
        <v>10512</v>
      </c>
      <c r="C4458" s="449" t="s">
        <v>6187</v>
      </c>
      <c r="D4458" s="450" t="s">
        <v>14681</v>
      </c>
    </row>
    <row r="4459" spans="1:4" ht="30">
      <c r="A4459" s="447">
        <v>38904</v>
      </c>
      <c r="B4459" s="448" t="s">
        <v>10513</v>
      </c>
      <c r="C4459" s="449" t="s">
        <v>6187</v>
      </c>
      <c r="D4459" s="450" t="s">
        <v>14682</v>
      </c>
    </row>
    <row r="4460" spans="1:4" ht="30">
      <c r="A4460" s="447">
        <v>38903</v>
      </c>
      <c r="B4460" s="448" t="s">
        <v>10514</v>
      </c>
      <c r="C4460" s="449" t="s">
        <v>6187</v>
      </c>
      <c r="D4460" s="450" t="s">
        <v>14683</v>
      </c>
    </row>
    <row r="4461" spans="1:4">
      <c r="A4461" s="447">
        <v>7091</v>
      </c>
      <c r="B4461" s="448" t="s">
        <v>10515</v>
      </c>
      <c r="C4461" s="449" t="s">
        <v>6187</v>
      </c>
      <c r="D4461" s="450" t="s">
        <v>11920</v>
      </c>
    </row>
    <row r="4462" spans="1:4">
      <c r="A4462" s="447">
        <v>11655</v>
      </c>
      <c r="B4462" s="448" t="s">
        <v>10516</v>
      </c>
      <c r="C4462" s="449" t="s">
        <v>6187</v>
      </c>
      <c r="D4462" s="450" t="s">
        <v>14684</v>
      </c>
    </row>
    <row r="4463" spans="1:4">
      <c r="A4463" s="447">
        <v>11656</v>
      </c>
      <c r="B4463" s="448" t="s">
        <v>10517</v>
      </c>
      <c r="C4463" s="449" t="s">
        <v>6187</v>
      </c>
      <c r="D4463" s="450" t="s">
        <v>11920</v>
      </c>
    </row>
    <row r="4464" spans="1:4">
      <c r="A4464" s="447">
        <v>37948</v>
      </c>
      <c r="B4464" s="448" t="s">
        <v>10518</v>
      </c>
      <c r="C4464" s="449" t="s">
        <v>6187</v>
      </c>
      <c r="D4464" s="450" t="s">
        <v>14685</v>
      </c>
    </row>
    <row r="4465" spans="1:4">
      <c r="A4465" s="447">
        <v>7097</v>
      </c>
      <c r="B4465" s="448" t="s">
        <v>10519</v>
      </c>
      <c r="C4465" s="449" t="s">
        <v>6187</v>
      </c>
      <c r="D4465" s="450" t="s">
        <v>13450</v>
      </c>
    </row>
    <row r="4466" spans="1:4">
      <c r="A4466" s="447">
        <v>11657</v>
      </c>
      <c r="B4466" s="448" t="s">
        <v>10520</v>
      </c>
      <c r="C4466" s="449" t="s">
        <v>6187</v>
      </c>
      <c r="D4466" s="450" t="s">
        <v>14686</v>
      </c>
    </row>
    <row r="4467" spans="1:4">
      <c r="A4467" s="447">
        <v>11658</v>
      </c>
      <c r="B4467" s="448" t="s">
        <v>10521</v>
      </c>
      <c r="C4467" s="449" t="s">
        <v>6187</v>
      </c>
      <c r="D4467" s="450" t="s">
        <v>12460</v>
      </c>
    </row>
    <row r="4468" spans="1:4">
      <c r="A4468" s="447">
        <v>7146</v>
      </c>
      <c r="B4468" s="448" t="s">
        <v>10522</v>
      </c>
      <c r="C4468" s="449" t="s">
        <v>6187</v>
      </c>
      <c r="D4468" s="450" t="s">
        <v>14687</v>
      </c>
    </row>
    <row r="4469" spans="1:4">
      <c r="A4469" s="447">
        <v>7138</v>
      </c>
      <c r="B4469" s="448" t="s">
        <v>10523</v>
      </c>
      <c r="C4469" s="449" t="s">
        <v>6187</v>
      </c>
      <c r="D4469" s="450" t="s">
        <v>11627</v>
      </c>
    </row>
    <row r="4470" spans="1:4">
      <c r="A4470" s="447">
        <v>7139</v>
      </c>
      <c r="B4470" s="448" t="s">
        <v>10524</v>
      </c>
      <c r="C4470" s="449" t="s">
        <v>6187</v>
      </c>
      <c r="D4470" s="450" t="s">
        <v>11299</v>
      </c>
    </row>
    <row r="4471" spans="1:4">
      <c r="A4471" s="447">
        <v>7140</v>
      </c>
      <c r="B4471" s="448" t="s">
        <v>10525</v>
      </c>
      <c r="C4471" s="449" t="s">
        <v>6187</v>
      </c>
      <c r="D4471" s="450" t="s">
        <v>12218</v>
      </c>
    </row>
    <row r="4472" spans="1:4">
      <c r="A4472" s="447">
        <v>7141</v>
      </c>
      <c r="B4472" s="448" t="s">
        <v>10526</v>
      </c>
      <c r="C4472" s="449" t="s">
        <v>6187</v>
      </c>
      <c r="D4472" s="450" t="s">
        <v>14355</v>
      </c>
    </row>
    <row r="4473" spans="1:4">
      <c r="A4473" s="447">
        <v>7143</v>
      </c>
      <c r="B4473" s="448" t="s">
        <v>10527</v>
      </c>
      <c r="C4473" s="449" t="s">
        <v>6187</v>
      </c>
      <c r="D4473" s="450" t="s">
        <v>14688</v>
      </c>
    </row>
    <row r="4474" spans="1:4">
      <c r="A4474" s="447">
        <v>7144</v>
      </c>
      <c r="B4474" s="448" t="s">
        <v>10528</v>
      </c>
      <c r="C4474" s="449" t="s">
        <v>6187</v>
      </c>
      <c r="D4474" s="450" t="s">
        <v>14689</v>
      </c>
    </row>
    <row r="4475" spans="1:4">
      <c r="A4475" s="447">
        <v>7145</v>
      </c>
      <c r="B4475" s="448" t="s">
        <v>10529</v>
      </c>
      <c r="C4475" s="449" t="s">
        <v>6187</v>
      </c>
      <c r="D4475" s="450" t="s">
        <v>14690</v>
      </c>
    </row>
    <row r="4476" spans="1:4">
      <c r="A4476" s="447">
        <v>7142</v>
      </c>
      <c r="B4476" s="448" t="s">
        <v>10530</v>
      </c>
      <c r="C4476" s="449" t="s">
        <v>6187</v>
      </c>
      <c r="D4476" s="450" t="s">
        <v>14649</v>
      </c>
    </row>
    <row r="4477" spans="1:4">
      <c r="A4477" s="447">
        <v>39322</v>
      </c>
      <c r="B4477" s="448" t="s">
        <v>10548</v>
      </c>
      <c r="C4477" s="449" t="s">
        <v>6187</v>
      </c>
      <c r="D4477" s="450" t="s">
        <v>12606</v>
      </c>
    </row>
    <row r="4478" spans="1:4">
      <c r="A4478" s="447">
        <v>39289</v>
      </c>
      <c r="B4478" s="448" t="s">
        <v>10549</v>
      </c>
      <c r="C4478" s="449" t="s">
        <v>6187</v>
      </c>
      <c r="D4478" s="450" t="s">
        <v>14705</v>
      </c>
    </row>
    <row r="4479" spans="1:4">
      <c r="A4479" s="447">
        <v>39290</v>
      </c>
      <c r="B4479" s="448" t="s">
        <v>10550</v>
      </c>
      <c r="C4479" s="449" t="s">
        <v>6187</v>
      </c>
      <c r="D4479" s="450" t="s">
        <v>14706</v>
      </c>
    </row>
    <row r="4480" spans="1:4">
      <c r="A4480" s="447">
        <v>39291</v>
      </c>
      <c r="B4480" s="448" t="s">
        <v>10551</v>
      </c>
      <c r="C4480" s="449" t="s">
        <v>6187</v>
      </c>
      <c r="D4480" s="450" t="s">
        <v>14707</v>
      </c>
    </row>
    <row r="4481" spans="1:4">
      <c r="A4481" s="447">
        <v>20174</v>
      </c>
      <c r="B4481" s="448" t="s">
        <v>10552</v>
      </c>
      <c r="C4481" s="449" t="s">
        <v>6187</v>
      </c>
      <c r="D4481" s="450" t="s">
        <v>13438</v>
      </c>
    </row>
    <row r="4482" spans="1:4">
      <c r="A4482" s="447">
        <v>41892</v>
      </c>
      <c r="B4482" s="448" t="s">
        <v>10553</v>
      </c>
      <c r="C4482" s="449" t="s">
        <v>6187</v>
      </c>
      <c r="D4482" s="450" t="s">
        <v>13118</v>
      </c>
    </row>
    <row r="4483" spans="1:4">
      <c r="A4483" s="447">
        <v>7048</v>
      </c>
      <c r="B4483" s="448" t="s">
        <v>10554</v>
      </c>
      <c r="C4483" s="449" t="s">
        <v>6187</v>
      </c>
      <c r="D4483" s="450" t="s">
        <v>14481</v>
      </c>
    </row>
    <row r="4484" spans="1:4">
      <c r="A4484" s="447">
        <v>7088</v>
      </c>
      <c r="B4484" s="448" t="s">
        <v>10555</v>
      </c>
      <c r="C4484" s="449" t="s">
        <v>6187</v>
      </c>
      <c r="D4484" s="450" t="s">
        <v>14708</v>
      </c>
    </row>
    <row r="4485" spans="1:4">
      <c r="A4485" s="447">
        <v>7082</v>
      </c>
      <c r="B4485" s="448" t="s">
        <v>10558</v>
      </c>
      <c r="C4485" s="449" t="s">
        <v>6187</v>
      </c>
      <c r="D4485" s="450" t="s">
        <v>14712</v>
      </c>
    </row>
    <row r="4486" spans="1:4" ht="30">
      <c r="A4486" s="447">
        <v>42707</v>
      </c>
      <c r="B4486" s="448" t="s">
        <v>10559</v>
      </c>
      <c r="C4486" s="449" t="s">
        <v>6187</v>
      </c>
      <c r="D4486" s="450" t="s">
        <v>14713</v>
      </c>
    </row>
    <row r="4487" spans="1:4">
      <c r="A4487" s="447">
        <v>7069</v>
      </c>
      <c r="B4487" s="448" t="s">
        <v>10560</v>
      </c>
      <c r="C4487" s="449" t="s">
        <v>6187</v>
      </c>
      <c r="D4487" s="450" t="s">
        <v>14714</v>
      </c>
    </row>
    <row r="4488" spans="1:4" ht="30">
      <c r="A4488" s="447">
        <v>42708</v>
      </c>
      <c r="B4488" s="448" t="s">
        <v>10561</v>
      </c>
      <c r="C4488" s="449" t="s">
        <v>6187</v>
      </c>
      <c r="D4488" s="450" t="s">
        <v>14715</v>
      </c>
    </row>
    <row r="4489" spans="1:4">
      <c r="A4489" s="447">
        <v>7070</v>
      </c>
      <c r="B4489" s="448" t="s">
        <v>10562</v>
      </c>
      <c r="C4489" s="449" t="s">
        <v>6187</v>
      </c>
      <c r="D4489" s="450" t="s">
        <v>14716</v>
      </c>
    </row>
    <row r="4490" spans="1:4" ht="30">
      <c r="A4490" s="447">
        <v>42709</v>
      </c>
      <c r="B4490" s="448" t="s">
        <v>10563</v>
      </c>
      <c r="C4490" s="449" t="s">
        <v>6187</v>
      </c>
      <c r="D4490" s="450" t="s">
        <v>14717</v>
      </c>
    </row>
    <row r="4491" spans="1:4" ht="30">
      <c r="A4491" s="447">
        <v>42710</v>
      </c>
      <c r="B4491" s="448" t="s">
        <v>10564</v>
      </c>
      <c r="C4491" s="449" t="s">
        <v>6187</v>
      </c>
      <c r="D4491" s="450" t="s">
        <v>14718</v>
      </c>
    </row>
    <row r="4492" spans="1:4" ht="30">
      <c r="A4492" s="447">
        <v>42716</v>
      </c>
      <c r="B4492" s="448" t="s">
        <v>10565</v>
      </c>
      <c r="C4492" s="449" t="s">
        <v>6187</v>
      </c>
      <c r="D4492" s="450" t="s">
        <v>14719</v>
      </c>
    </row>
    <row r="4493" spans="1:4">
      <c r="A4493" s="447">
        <v>20172</v>
      </c>
      <c r="B4493" s="448" t="s">
        <v>15373</v>
      </c>
      <c r="C4493" s="449" t="s">
        <v>6187</v>
      </c>
      <c r="D4493" s="450" t="s">
        <v>14720</v>
      </c>
    </row>
    <row r="4494" spans="1:4">
      <c r="A4494" s="447">
        <v>20179</v>
      </c>
      <c r="B4494" s="448" t="s">
        <v>10556</v>
      </c>
      <c r="C4494" s="449" t="s">
        <v>6187</v>
      </c>
      <c r="D4494" s="450" t="s">
        <v>13710</v>
      </c>
    </row>
    <row r="4495" spans="1:4">
      <c r="A4495" s="447">
        <v>20178</v>
      </c>
      <c r="B4495" s="448" t="s">
        <v>15372</v>
      </c>
      <c r="C4495" s="449" t="s">
        <v>6187</v>
      </c>
      <c r="D4495" s="450" t="s">
        <v>14709</v>
      </c>
    </row>
    <row r="4496" spans="1:4">
      <c r="A4496" s="447">
        <v>20180</v>
      </c>
      <c r="B4496" s="448" t="s">
        <v>10557</v>
      </c>
      <c r="C4496" s="449" t="s">
        <v>6187</v>
      </c>
      <c r="D4496" s="450" t="s">
        <v>14710</v>
      </c>
    </row>
    <row r="4497" spans="1:4">
      <c r="A4497" s="447">
        <v>20181</v>
      </c>
      <c r="B4497" s="448" t="s">
        <v>15371</v>
      </c>
      <c r="C4497" s="449" t="s">
        <v>6187</v>
      </c>
      <c r="D4497" s="450" t="s">
        <v>14711</v>
      </c>
    </row>
    <row r="4498" spans="1:4">
      <c r="A4498" s="447">
        <v>20177</v>
      </c>
      <c r="B4498" s="448" t="s">
        <v>15370</v>
      </c>
      <c r="C4498" s="449" t="s">
        <v>6187</v>
      </c>
      <c r="D4498" s="450" t="s">
        <v>12479</v>
      </c>
    </row>
    <row r="4499" spans="1:4">
      <c r="A4499" s="447">
        <v>40945</v>
      </c>
      <c r="B4499" s="448" t="s">
        <v>15369</v>
      </c>
      <c r="C4499" s="449" t="s">
        <v>6186</v>
      </c>
      <c r="D4499" s="450" t="s">
        <v>14721</v>
      </c>
    </row>
    <row r="4500" spans="1:4">
      <c r="A4500" s="447">
        <v>40946</v>
      </c>
      <c r="B4500" s="448" t="s">
        <v>10566</v>
      </c>
      <c r="C4500" s="449" t="s">
        <v>6355</v>
      </c>
      <c r="D4500" s="450" t="s">
        <v>11461</v>
      </c>
    </row>
    <row r="4501" spans="1:4">
      <c r="A4501" s="447">
        <v>7153</v>
      </c>
      <c r="B4501" s="448" t="s">
        <v>10567</v>
      </c>
      <c r="C4501" s="449" t="s">
        <v>6186</v>
      </c>
      <c r="D4501" s="450" t="s">
        <v>14722</v>
      </c>
    </row>
    <row r="4502" spans="1:4">
      <c r="A4502" s="447">
        <v>41089</v>
      </c>
      <c r="B4502" s="448" t="s">
        <v>10568</v>
      </c>
      <c r="C4502" s="449" t="s">
        <v>6355</v>
      </c>
      <c r="D4502" s="450" t="s">
        <v>14723</v>
      </c>
    </row>
    <row r="4503" spans="1:4">
      <c r="A4503" s="447">
        <v>40943</v>
      </c>
      <c r="B4503" s="448" t="s">
        <v>10569</v>
      </c>
      <c r="C4503" s="449" t="s">
        <v>6186</v>
      </c>
      <c r="D4503" s="450" t="s">
        <v>13435</v>
      </c>
    </row>
    <row r="4504" spans="1:4">
      <c r="A4504" s="447">
        <v>40944</v>
      </c>
      <c r="B4504" s="448" t="s">
        <v>10570</v>
      </c>
      <c r="C4504" s="449" t="s">
        <v>6355</v>
      </c>
      <c r="D4504" s="450" t="s">
        <v>14724</v>
      </c>
    </row>
    <row r="4505" spans="1:4">
      <c r="A4505" s="447">
        <v>6175</v>
      </c>
      <c r="B4505" s="448" t="s">
        <v>10571</v>
      </c>
      <c r="C4505" s="449" t="s">
        <v>6186</v>
      </c>
      <c r="D4505" s="450" t="s">
        <v>14725</v>
      </c>
    </row>
    <row r="4506" spans="1:4">
      <c r="A4506" s="447">
        <v>41092</v>
      </c>
      <c r="B4506" s="448" t="s">
        <v>10572</v>
      </c>
      <c r="C4506" s="449" t="s">
        <v>6355</v>
      </c>
      <c r="D4506" s="450" t="s">
        <v>14726</v>
      </c>
    </row>
    <row r="4507" spans="1:4" ht="30">
      <c r="A4507" s="447">
        <v>37712</v>
      </c>
      <c r="B4507" s="448" t="s">
        <v>10573</v>
      </c>
      <c r="C4507" s="449" t="s">
        <v>6185</v>
      </c>
      <c r="D4507" s="450" t="s">
        <v>14727</v>
      </c>
    </row>
    <row r="4508" spans="1:4" ht="30">
      <c r="A4508" s="447">
        <v>34547</v>
      </c>
      <c r="B4508" s="448" t="s">
        <v>10574</v>
      </c>
      <c r="C4508" s="449" t="s">
        <v>6188</v>
      </c>
      <c r="D4508" s="450" t="s">
        <v>13109</v>
      </c>
    </row>
    <row r="4509" spans="1:4" ht="30">
      <c r="A4509" s="447">
        <v>34548</v>
      </c>
      <c r="B4509" s="448" t="s">
        <v>10575</v>
      </c>
      <c r="C4509" s="449" t="s">
        <v>6188</v>
      </c>
      <c r="D4509" s="450" t="s">
        <v>11735</v>
      </c>
    </row>
    <row r="4510" spans="1:4" ht="30">
      <c r="A4510" s="447">
        <v>37411</v>
      </c>
      <c r="B4510" s="448" t="s">
        <v>10576</v>
      </c>
      <c r="C4510" s="449" t="s">
        <v>6185</v>
      </c>
      <c r="D4510" s="450" t="s">
        <v>14728</v>
      </c>
    </row>
    <row r="4511" spans="1:4" ht="30">
      <c r="A4511" s="447">
        <v>34558</v>
      </c>
      <c r="B4511" s="448" t="s">
        <v>10577</v>
      </c>
      <c r="C4511" s="449" t="s">
        <v>6188</v>
      </c>
      <c r="D4511" s="450" t="s">
        <v>11899</v>
      </c>
    </row>
    <row r="4512" spans="1:4" ht="30">
      <c r="A4512" s="447">
        <v>34550</v>
      </c>
      <c r="B4512" s="448" t="s">
        <v>10578</v>
      </c>
      <c r="C4512" s="449" t="s">
        <v>6188</v>
      </c>
      <c r="D4512" s="450" t="s">
        <v>12207</v>
      </c>
    </row>
    <row r="4513" spans="1:4" ht="30">
      <c r="A4513" s="447">
        <v>34557</v>
      </c>
      <c r="B4513" s="448" t="s">
        <v>10579</v>
      </c>
      <c r="C4513" s="449" t="s">
        <v>6188</v>
      </c>
      <c r="D4513" s="450" t="s">
        <v>14729</v>
      </c>
    </row>
    <row r="4514" spans="1:4" ht="30">
      <c r="A4514" s="447">
        <v>7155</v>
      </c>
      <c r="B4514" s="448" t="s">
        <v>10580</v>
      </c>
      <c r="C4514" s="449" t="s">
        <v>6185</v>
      </c>
      <c r="D4514" s="450" t="s">
        <v>14730</v>
      </c>
    </row>
    <row r="4515" spans="1:4" ht="30">
      <c r="A4515" s="447">
        <v>7154</v>
      </c>
      <c r="B4515" s="448" t="s">
        <v>10581</v>
      </c>
      <c r="C4515" s="449" t="s">
        <v>6233</v>
      </c>
      <c r="D4515" s="450" t="s">
        <v>13947</v>
      </c>
    </row>
    <row r="4516" spans="1:4" ht="30">
      <c r="A4516" s="447">
        <v>10915</v>
      </c>
      <c r="B4516" s="448" t="s">
        <v>10582</v>
      </c>
      <c r="C4516" s="449" t="s">
        <v>6233</v>
      </c>
      <c r="D4516" s="450" t="s">
        <v>14093</v>
      </c>
    </row>
    <row r="4517" spans="1:4" ht="30">
      <c r="A4517" s="447">
        <v>10917</v>
      </c>
      <c r="B4517" s="448" t="s">
        <v>10583</v>
      </c>
      <c r="C4517" s="449" t="s">
        <v>6185</v>
      </c>
      <c r="D4517" s="450" t="s">
        <v>11347</v>
      </c>
    </row>
    <row r="4518" spans="1:4" ht="30">
      <c r="A4518" s="447">
        <v>21141</v>
      </c>
      <c r="B4518" s="448" t="s">
        <v>10584</v>
      </c>
      <c r="C4518" s="449" t="s">
        <v>6185</v>
      </c>
      <c r="D4518" s="450" t="s">
        <v>12030</v>
      </c>
    </row>
    <row r="4519" spans="1:4" ht="30">
      <c r="A4519" s="447">
        <v>10916</v>
      </c>
      <c r="B4519" s="448" t="s">
        <v>15368</v>
      </c>
      <c r="C4519" s="449" t="s">
        <v>6233</v>
      </c>
      <c r="D4519" s="450" t="s">
        <v>11347</v>
      </c>
    </row>
    <row r="4520" spans="1:4" ht="30">
      <c r="A4520" s="447">
        <v>39508</v>
      </c>
      <c r="B4520" s="448" t="s">
        <v>15367</v>
      </c>
      <c r="C4520" s="449" t="s">
        <v>6185</v>
      </c>
      <c r="D4520" s="450" t="s">
        <v>14731</v>
      </c>
    </row>
    <row r="4521" spans="1:4" ht="30">
      <c r="A4521" s="447">
        <v>39507</v>
      </c>
      <c r="B4521" s="448" t="s">
        <v>15366</v>
      </c>
      <c r="C4521" s="449" t="s">
        <v>6185</v>
      </c>
      <c r="D4521" s="450" t="s">
        <v>12829</v>
      </c>
    </row>
    <row r="4522" spans="1:4" ht="30">
      <c r="A4522" s="447">
        <v>7156</v>
      </c>
      <c r="B4522" s="448" t="s">
        <v>10585</v>
      </c>
      <c r="C4522" s="449" t="s">
        <v>6185</v>
      </c>
      <c r="D4522" s="450" t="s">
        <v>12142</v>
      </c>
    </row>
    <row r="4523" spans="1:4" ht="30">
      <c r="A4523" s="447">
        <v>39509</v>
      </c>
      <c r="B4523" s="448" t="s">
        <v>10586</v>
      </c>
      <c r="C4523" s="449" t="s">
        <v>6185</v>
      </c>
      <c r="D4523" s="450" t="s">
        <v>12534</v>
      </c>
    </row>
    <row r="4524" spans="1:4">
      <c r="A4524" s="447">
        <v>25988</v>
      </c>
      <c r="B4524" s="448" t="s">
        <v>15365</v>
      </c>
      <c r="C4524" s="449" t="s">
        <v>6185</v>
      </c>
      <c r="D4524" s="450" t="s">
        <v>11853</v>
      </c>
    </row>
    <row r="4525" spans="1:4" ht="30">
      <c r="A4525" s="447">
        <v>10928</v>
      </c>
      <c r="B4525" s="448" t="s">
        <v>10587</v>
      </c>
      <c r="C4525" s="449" t="s">
        <v>6185</v>
      </c>
      <c r="D4525" s="450" t="s">
        <v>11833</v>
      </c>
    </row>
    <row r="4526" spans="1:4" ht="30">
      <c r="A4526" s="447">
        <v>7167</v>
      </c>
      <c r="B4526" s="448" t="s">
        <v>10588</v>
      </c>
      <c r="C4526" s="449" t="s">
        <v>6185</v>
      </c>
      <c r="D4526" s="450" t="s">
        <v>13313</v>
      </c>
    </row>
    <row r="4527" spans="1:4" ht="30">
      <c r="A4527" s="447">
        <v>10933</v>
      </c>
      <c r="B4527" s="448" t="s">
        <v>10589</v>
      </c>
      <c r="C4527" s="449" t="s">
        <v>6185</v>
      </c>
      <c r="D4527" s="450" t="s">
        <v>13442</v>
      </c>
    </row>
    <row r="4528" spans="1:4" ht="30">
      <c r="A4528" s="447">
        <v>10927</v>
      </c>
      <c r="B4528" s="448" t="s">
        <v>10590</v>
      </c>
      <c r="C4528" s="449" t="s">
        <v>6185</v>
      </c>
      <c r="D4528" s="450" t="s">
        <v>14732</v>
      </c>
    </row>
    <row r="4529" spans="1:4" ht="30">
      <c r="A4529" s="447">
        <v>7158</v>
      </c>
      <c r="B4529" s="448" t="s">
        <v>10591</v>
      </c>
      <c r="C4529" s="449" t="s">
        <v>6185</v>
      </c>
      <c r="D4529" s="450" t="s">
        <v>14733</v>
      </c>
    </row>
    <row r="4530" spans="1:4" ht="30">
      <c r="A4530" s="447">
        <v>7162</v>
      </c>
      <c r="B4530" s="448" t="s">
        <v>10592</v>
      </c>
      <c r="C4530" s="449" t="s">
        <v>6185</v>
      </c>
      <c r="D4530" s="450" t="s">
        <v>14734</v>
      </c>
    </row>
    <row r="4531" spans="1:4" ht="30">
      <c r="A4531" s="447">
        <v>10932</v>
      </c>
      <c r="B4531" s="448" t="s">
        <v>10593</v>
      </c>
      <c r="C4531" s="449" t="s">
        <v>6185</v>
      </c>
      <c r="D4531" s="450" t="s">
        <v>14735</v>
      </c>
    </row>
    <row r="4532" spans="1:4" ht="30">
      <c r="A4532" s="447">
        <v>40706</v>
      </c>
      <c r="B4532" s="448" t="s">
        <v>10594</v>
      </c>
      <c r="C4532" s="449" t="s">
        <v>6185</v>
      </c>
      <c r="D4532" s="450" t="s">
        <v>14736</v>
      </c>
    </row>
    <row r="4533" spans="1:4" ht="30">
      <c r="A4533" s="447">
        <v>10937</v>
      </c>
      <c r="B4533" s="448" t="s">
        <v>10595</v>
      </c>
      <c r="C4533" s="449" t="s">
        <v>6185</v>
      </c>
      <c r="D4533" s="450" t="s">
        <v>14737</v>
      </c>
    </row>
    <row r="4534" spans="1:4" ht="30">
      <c r="A4534" s="447">
        <v>10935</v>
      </c>
      <c r="B4534" s="448" t="s">
        <v>10596</v>
      </c>
      <c r="C4534" s="449" t="s">
        <v>6185</v>
      </c>
      <c r="D4534" s="450" t="s">
        <v>14738</v>
      </c>
    </row>
    <row r="4535" spans="1:4" ht="30">
      <c r="A4535" s="447">
        <v>40707</v>
      </c>
      <c r="B4535" s="448" t="s">
        <v>10597</v>
      </c>
      <c r="C4535" s="449" t="s">
        <v>6185</v>
      </c>
      <c r="D4535" s="450" t="s">
        <v>14739</v>
      </c>
    </row>
    <row r="4536" spans="1:4">
      <c r="A4536" s="447">
        <v>10931</v>
      </c>
      <c r="B4536" s="448" t="s">
        <v>15364</v>
      </c>
      <c r="C4536" s="449" t="s">
        <v>6185</v>
      </c>
      <c r="D4536" s="450" t="s">
        <v>13075</v>
      </c>
    </row>
    <row r="4537" spans="1:4">
      <c r="A4537" s="447">
        <v>7164</v>
      </c>
      <c r="B4537" s="448" t="s">
        <v>15363</v>
      </c>
      <c r="C4537" s="449" t="s">
        <v>6185</v>
      </c>
      <c r="D4537" s="450" t="s">
        <v>14740</v>
      </c>
    </row>
    <row r="4538" spans="1:4">
      <c r="A4538" s="447">
        <v>36887</v>
      </c>
      <c r="B4538" s="448" t="s">
        <v>10598</v>
      </c>
      <c r="C4538" s="449" t="s">
        <v>6185</v>
      </c>
      <c r="D4538" s="450" t="s">
        <v>14741</v>
      </c>
    </row>
    <row r="4539" spans="1:4" ht="45">
      <c r="A4539" s="447">
        <v>34630</v>
      </c>
      <c r="B4539" s="448" t="s">
        <v>10599</v>
      </c>
      <c r="C4539" s="449" t="s">
        <v>6187</v>
      </c>
      <c r="D4539" s="450" t="s">
        <v>14742</v>
      </c>
    </row>
    <row r="4540" spans="1:4">
      <c r="A4540" s="447">
        <v>7161</v>
      </c>
      <c r="B4540" s="448" t="s">
        <v>10600</v>
      </c>
      <c r="C4540" s="449" t="s">
        <v>6185</v>
      </c>
      <c r="D4540" s="450" t="s">
        <v>11315</v>
      </c>
    </row>
    <row r="4541" spans="1:4" ht="30">
      <c r="A4541" s="447">
        <v>7170</v>
      </c>
      <c r="B4541" s="448" t="s">
        <v>15362</v>
      </c>
      <c r="C4541" s="449" t="s">
        <v>6185</v>
      </c>
      <c r="D4541" s="450" t="s">
        <v>14743</v>
      </c>
    </row>
    <row r="4542" spans="1:4" ht="30">
      <c r="A4542" s="447">
        <v>37524</v>
      </c>
      <c r="B4542" s="448" t="s">
        <v>10601</v>
      </c>
      <c r="C4542" s="449" t="s">
        <v>6188</v>
      </c>
      <c r="D4542" s="450" t="s">
        <v>14744</v>
      </c>
    </row>
    <row r="4543" spans="1:4" ht="30">
      <c r="A4543" s="447">
        <v>37525</v>
      </c>
      <c r="B4543" s="448" t="s">
        <v>10602</v>
      </c>
      <c r="C4543" s="449" t="s">
        <v>6188</v>
      </c>
      <c r="D4543" s="450" t="s">
        <v>13775</v>
      </c>
    </row>
    <row r="4544" spans="1:4">
      <c r="A4544" s="447">
        <v>10920</v>
      </c>
      <c r="B4544" s="448" t="s">
        <v>15361</v>
      </c>
      <c r="C4544" s="449" t="s">
        <v>6185</v>
      </c>
      <c r="D4544" s="450" t="s">
        <v>14745</v>
      </c>
    </row>
    <row r="4545" spans="1:4">
      <c r="A4545" s="447">
        <v>7238</v>
      </c>
      <c r="B4545" s="448" t="s">
        <v>15360</v>
      </c>
      <c r="C4545" s="449" t="s">
        <v>6185</v>
      </c>
      <c r="D4545" s="450" t="s">
        <v>14746</v>
      </c>
    </row>
    <row r="4546" spans="1:4">
      <c r="A4546" s="447">
        <v>7239</v>
      </c>
      <c r="B4546" s="448" t="s">
        <v>10603</v>
      </c>
      <c r="C4546" s="449" t="s">
        <v>6185</v>
      </c>
      <c r="D4546" s="450" t="s">
        <v>13097</v>
      </c>
    </row>
    <row r="4547" spans="1:4">
      <c r="A4547" s="447">
        <v>7240</v>
      </c>
      <c r="B4547" s="448" t="s">
        <v>10604</v>
      </c>
      <c r="C4547" s="449" t="s">
        <v>6185</v>
      </c>
      <c r="D4547" s="450" t="s">
        <v>13048</v>
      </c>
    </row>
    <row r="4548" spans="1:4" ht="30">
      <c r="A4548" s="447">
        <v>36789</v>
      </c>
      <c r="B4548" s="448" t="s">
        <v>10605</v>
      </c>
      <c r="C4548" s="449" t="s">
        <v>6187</v>
      </c>
      <c r="D4548" s="450" t="s">
        <v>11849</v>
      </c>
    </row>
    <row r="4549" spans="1:4">
      <c r="A4549" s="447">
        <v>25007</v>
      </c>
      <c r="B4549" s="448" t="s">
        <v>10606</v>
      </c>
      <c r="C4549" s="449" t="s">
        <v>6185</v>
      </c>
      <c r="D4549" s="450" t="s">
        <v>14352</v>
      </c>
    </row>
    <row r="4550" spans="1:4" ht="30">
      <c r="A4550" s="447">
        <v>14171</v>
      </c>
      <c r="B4550" s="448" t="s">
        <v>10607</v>
      </c>
      <c r="C4550" s="449" t="s">
        <v>6185</v>
      </c>
      <c r="D4550" s="450" t="s">
        <v>14747</v>
      </c>
    </row>
    <row r="4551" spans="1:4" ht="30">
      <c r="A4551" s="447">
        <v>14170</v>
      </c>
      <c r="B4551" s="448" t="s">
        <v>10608</v>
      </c>
      <c r="C4551" s="449" t="s">
        <v>6185</v>
      </c>
      <c r="D4551" s="450" t="s">
        <v>14748</v>
      </c>
    </row>
    <row r="4552" spans="1:4" ht="30">
      <c r="A4552" s="447">
        <v>14173</v>
      </c>
      <c r="B4552" s="448" t="s">
        <v>10609</v>
      </c>
      <c r="C4552" s="449" t="s">
        <v>6185</v>
      </c>
      <c r="D4552" s="450" t="s">
        <v>14749</v>
      </c>
    </row>
    <row r="4553" spans="1:4" ht="30">
      <c r="A4553" s="447">
        <v>14172</v>
      </c>
      <c r="B4553" s="448" t="s">
        <v>10610</v>
      </c>
      <c r="C4553" s="449" t="s">
        <v>6185</v>
      </c>
      <c r="D4553" s="450" t="s">
        <v>14750</v>
      </c>
    </row>
    <row r="4554" spans="1:4">
      <c r="A4554" s="447">
        <v>7243</v>
      </c>
      <c r="B4554" s="448" t="s">
        <v>15359</v>
      </c>
      <c r="C4554" s="449" t="s">
        <v>6185</v>
      </c>
      <c r="D4554" s="450" t="s">
        <v>14751</v>
      </c>
    </row>
    <row r="4555" spans="1:4" ht="30">
      <c r="A4555" s="447">
        <v>11067</v>
      </c>
      <c r="B4555" s="448" t="s">
        <v>10611</v>
      </c>
      <c r="C4555" s="449" t="s">
        <v>6187</v>
      </c>
      <c r="D4555" s="450" t="s">
        <v>14752</v>
      </c>
    </row>
    <row r="4556" spans="1:4" ht="30">
      <c r="A4556" s="447">
        <v>11068</v>
      </c>
      <c r="B4556" s="448" t="s">
        <v>10612</v>
      </c>
      <c r="C4556" s="449" t="s">
        <v>6187</v>
      </c>
      <c r="D4556" s="450" t="s">
        <v>14753</v>
      </c>
    </row>
    <row r="4557" spans="1:4" ht="30">
      <c r="A4557" s="447">
        <v>7173</v>
      </c>
      <c r="B4557" s="448" t="s">
        <v>10613</v>
      </c>
      <c r="C4557" s="449" t="s">
        <v>6671</v>
      </c>
      <c r="D4557" s="450" t="s">
        <v>14754</v>
      </c>
    </row>
    <row r="4558" spans="1:4" ht="30">
      <c r="A4558" s="447">
        <v>7175</v>
      </c>
      <c r="B4558" s="448" t="s">
        <v>10614</v>
      </c>
      <c r="C4558" s="449" t="s">
        <v>6187</v>
      </c>
      <c r="D4558" s="450" t="s">
        <v>11587</v>
      </c>
    </row>
    <row r="4559" spans="1:4" ht="30">
      <c r="A4559" s="447">
        <v>40865</v>
      </c>
      <c r="B4559" s="448" t="s">
        <v>15358</v>
      </c>
      <c r="C4559" s="449" t="s">
        <v>6187</v>
      </c>
      <c r="D4559" s="450" t="s">
        <v>13036</v>
      </c>
    </row>
    <row r="4560" spans="1:4">
      <c r="A4560" s="447">
        <v>7184</v>
      </c>
      <c r="B4560" s="448" t="s">
        <v>15357</v>
      </c>
      <c r="C4560" s="449" t="s">
        <v>6185</v>
      </c>
      <c r="D4560" s="450" t="s">
        <v>12133</v>
      </c>
    </row>
    <row r="4561" spans="1:4">
      <c r="A4561" s="447">
        <v>34458</v>
      </c>
      <c r="B4561" s="448" t="s">
        <v>15356</v>
      </c>
      <c r="C4561" s="449" t="s">
        <v>6187</v>
      </c>
      <c r="D4561" s="450" t="s">
        <v>14755</v>
      </c>
    </row>
    <row r="4562" spans="1:4">
      <c r="A4562" s="447">
        <v>34464</v>
      </c>
      <c r="B4562" s="448" t="s">
        <v>10615</v>
      </c>
      <c r="C4562" s="449" t="s">
        <v>6187</v>
      </c>
      <c r="D4562" s="450" t="s">
        <v>14756</v>
      </c>
    </row>
    <row r="4563" spans="1:4">
      <c r="A4563" s="447">
        <v>34468</v>
      </c>
      <c r="B4563" s="448" t="s">
        <v>10616</v>
      </c>
      <c r="C4563" s="449" t="s">
        <v>6187</v>
      </c>
      <c r="D4563" s="450" t="s">
        <v>14757</v>
      </c>
    </row>
    <row r="4564" spans="1:4">
      <c r="A4564" s="447">
        <v>34473</v>
      </c>
      <c r="B4564" s="448" t="s">
        <v>10617</v>
      </c>
      <c r="C4564" s="449" t="s">
        <v>6187</v>
      </c>
      <c r="D4564" s="450" t="s">
        <v>14758</v>
      </c>
    </row>
    <row r="4565" spans="1:4">
      <c r="A4565" s="447">
        <v>34480</v>
      </c>
      <c r="B4565" s="448" t="s">
        <v>10618</v>
      </c>
      <c r="C4565" s="449" t="s">
        <v>6187</v>
      </c>
      <c r="D4565" s="450" t="s">
        <v>14759</v>
      </c>
    </row>
    <row r="4566" spans="1:4">
      <c r="A4566" s="447">
        <v>34486</v>
      </c>
      <c r="B4566" s="448" t="s">
        <v>10619</v>
      </c>
      <c r="C4566" s="449" t="s">
        <v>6187</v>
      </c>
      <c r="D4566" s="450" t="s">
        <v>14760</v>
      </c>
    </row>
    <row r="4567" spans="1:4">
      <c r="A4567" s="447">
        <v>7202</v>
      </c>
      <c r="B4567" s="448" t="s">
        <v>10620</v>
      </c>
      <c r="C4567" s="449" t="s">
        <v>6185</v>
      </c>
      <c r="D4567" s="450" t="s">
        <v>14761</v>
      </c>
    </row>
    <row r="4568" spans="1:4">
      <c r="A4568" s="447">
        <v>7190</v>
      </c>
      <c r="B4568" s="448" t="s">
        <v>10621</v>
      </c>
      <c r="C4568" s="449" t="s">
        <v>6187</v>
      </c>
      <c r="D4568" s="450" t="s">
        <v>11909</v>
      </c>
    </row>
    <row r="4569" spans="1:4">
      <c r="A4569" s="447">
        <v>34417</v>
      </c>
      <c r="B4569" s="448" t="s">
        <v>10622</v>
      </c>
      <c r="C4569" s="449" t="s">
        <v>6187</v>
      </c>
      <c r="D4569" s="450" t="s">
        <v>14762</v>
      </c>
    </row>
    <row r="4570" spans="1:4">
      <c r="A4570" s="447">
        <v>7191</v>
      </c>
      <c r="B4570" s="448" t="s">
        <v>10623</v>
      </c>
      <c r="C4570" s="449" t="s">
        <v>6187</v>
      </c>
      <c r="D4570" s="450" t="s">
        <v>14763</v>
      </c>
    </row>
    <row r="4571" spans="1:4">
      <c r="A4571" s="447">
        <v>7213</v>
      </c>
      <c r="B4571" s="448" t="s">
        <v>10623</v>
      </c>
      <c r="C4571" s="449" t="s">
        <v>6185</v>
      </c>
      <c r="D4571" s="450" t="s">
        <v>14764</v>
      </c>
    </row>
    <row r="4572" spans="1:4">
      <c r="A4572" s="447">
        <v>7195</v>
      </c>
      <c r="B4572" s="448" t="s">
        <v>10624</v>
      </c>
      <c r="C4572" s="449" t="s">
        <v>6187</v>
      </c>
      <c r="D4572" s="450" t="s">
        <v>11876</v>
      </c>
    </row>
    <row r="4573" spans="1:4">
      <c r="A4573" s="447">
        <v>7186</v>
      </c>
      <c r="B4573" s="448" t="s">
        <v>10625</v>
      </c>
      <c r="C4573" s="449" t="s">
        <v>6187</v>
      </c>
      <c r="D4573" s="450" t="s">
        <v>14765</v>
      </c>
    </row>
    <row r="4574" spans="1:4">
      <c r="A4574" s="447">
        <v>7194</v>
      </c>
      <c r="B4574" s="448" t="s">
        <v>10626</v>
      </c>
      <c r="C4574" s="449" t="s">
        <v>6185</v>
      </c>
      <c r="D4574" s="450" t="s">
        <v>12785</v>
      </c>
    </row>
    <row r="4575" spans="1:4">
      <c r="A4575" s="447">
        <v>7207</v>
      </c>
      <c r="B4575" s="448" t="s">
        <v>10626</v>
      </c>
      <c r="C4575" s="449" t="s">
        <v>6187</v>
      </c>
      <c r="D4575" s="450" t="s">
        <v>14766</v>
      </c>
    </row>
    <row r="4576" spans="1:4">
      <c r="A4576" s="447">
        <v>7197</v>
      </c>
      <c r="B4576" s="448" t="s">
        <v>10627</v>
      </c>
      <c r="C4576" s="449" t="s">
        <v>6187</v>
      </c>
      <c r="D4576" s="450" t="s">
        <v>14767</v>
      </c>
    </row>
    <row r="4577" spans="1:4">
      <c r="A4577" s="447">
        <v>7192</v>
      </c>
      <c r="B4577" s="448" t="s">
        <v>10628</v>
      </c>
      <c r="C4577" s="449" t="s">
        <v>6187</v>
      </c>
      <c r="D4577" s="450" t="s">
        <v>14768</v>
      </c>
    </row>
    <row r="4578" spans="1:4">
      <c r="A4578" s="447">
        <v>7193</v>
      </c>
      <c r="B4578" s="448" t="s">
        <v>10629</v>
      </c>
      <c r="C4578" s="449" t="s">
        <v>6187</v>
      </c>
      <c r="D4578" s="450" t="s">
        <v>11454</v>
      </c>
    </row>
    <row r="4579" spans="1:4">
      <c r="A4579" s="447">
        <v>7189</v>
      </c>
      <c r="B4579" s="448" t="s">
        <v>10630</v>
      </c>
      <c r="C4579" s="449" t="s">
        <v>6187</v>
      </c>
      <c r="D4579" s="450" t="s">
        <v>14769</v>
      </c>
    </row>
    <row r="4580" spans="1:4">
      <c r="A4580" s="447">
        <v>7198</v>
      </c>
      <c r="B4580" s="448" t="s">
        <v>10631</v>
      </c>
      <c r="C4580" s="449" t="s">
        <v>6185</v>
      </c>
      <c r="D4580" s="450" t="s">
        <v>14770</v>
      </c>
    </row>
    <row r="4581" spans="1:4">
      <c r="A4581" s="447">
        <v>34402</v>
      </c>
      <c r="B4581" s="448" t="s">
        <v>10631</v>
      </c>
      <c r="C4581" s="449" t="s">
        <v>6187</v>
      </c>
      <c r="D4581" s="450" t="s">
        <v>14771</v>
      </c>
    </row>
    <row r="4582" spans="1:4">
      <c r="A4582" s="447">
        <v>7245</v>
      </c>
      <c r="B4582" s="448" t="s">
        <v>10632</v>
      </c>
      <c r="C4582" s="449" t="s">
        <v>6187</v>
      </c>
      <c r="D4582" s="450" t="s">
        <v>14772</v>
      </c>
    </row>
    <row r="4583" spans="1:4">
      <c r="A4583" s="447">
        <v>34425</v>
      </c>
      <c r="B4583" s="448" t="s">
        <v>10633</v>
      </c>
      <c r="C4583" s="449" t="s">
        <v>6187</v>
      </c>
      <c r="D4583" s="450" t="s">
        <v>14773</v>
      </c>
    </row>
    <row r="4584" spans="1:4">
      <c r="A4584" s="447">
        <v>7223</v>
      </c>
      <c r="B4584" s="448" t="s">
        <v>10634</v>
      </c>
      <c r="C4584" s="449" t="s">
        <v>6187</v>
      </c>
      <c r="D4584" s="450" t="s">
        <v>14774</v>
      </c>
    </row>
    <row r="4585" spans="1:4">
      <c r="A4585" s="447">
        <v>7234</v>
      </c>
      <c r="B4585" s="448" t="s">
        <v>10635</v>
      </c>
      <c r="C4585" s="449" t="s">
        <v>6187</v>
      </c>
      <c r="D4585" s="450" t="s">
        <v>14775</v>
      </c>
    </row>
    <row r="4586" spans="1:4">
      <c r="A4586" s="447">
        <v>7224</v>
      </c>
      <c r="B4586" s="448" t="s">
        <v>10636</v>
      </c>
      <c r="C4586" s="449" t="s">
        <v>6187</v>
      </c>
      <c r="D4586" s="450" t="s">
        <v>14776</v>
      </c>
    </row>
    <row r="4587" spans="1:4">
      <c r="A4587" s="447">
        <v>7221</v>
      </c>
      <c r="B4587" s="448" t="s">
        <v>10637</v>
      </c>
      <c r="C4587" s="449" t="s">
        <v>6185</v>
      </c>
      <c r="D4587" s="450" t="s">
        <v>14777</v>
      </c>
    </row>
    <row r="4588" spans="1:4">
      <c r="A4588" s="447">
        <v>7210</v>
      </c>
      <c r="B4588" s="448" t="s">
        <v>10637</v>
      </c>
      <c r="C4588" s="449" t="s">
        <v>6187</v>
      </c>
      <c r="D4588" s="450" t="s">
        <v>14778</v>
      </c>
    </row>
    <row r="4589" spans="1:4">
      <c r="A4589" s="447">
        <v>7225</v>
      </c>
      <c r="B4589" s="448" t="s">
        <v>10638</v>
      </c>
      <c r="C4589" s="449" t="s">
        <v>6187</v>
      </c>
      <c r="D4589" s="450" t="s">
        <v>14779</v>
      </c>
    </row>
    <row r="4590" spans="1:4">
      <c r="A4590" s="447">
        <v>7226</v>
      </c>
      <c r="B4590" s="448" t="s">
        <v>10639</v>
      </c>
      <c r="C4590" s="449" t="s">
        <v>6187</v>
      </c>
      <c r="D4590" s="450" t="s">
        <v>14780</v>
      </c>
    </row>
    <row r="4591" spans="1:4">
      <c r="A4591" s="447">
        <v>7236</v>
      </c>
      <c r="B4591" s="448" t="s">
        <v>10640</v>
      </c>
      <c r="C4591" s="449" t="s">
        <v>6187</v>
      </c>
      <c r="D4591" s="450" t="s">
        <v>14781</v>
      </c>
    </row>
    <row r="4592" spans="1:4">
      <c r="A4592" s="447">
        <v>7227</v>
      </c>
      <c r="B4592" s="448" t="s">
        <v>10641</v>
      </c>
      <c r="C4592" s="449" t="s">
        <v>6187</v>
      </c>
      <c r="D4592" s="450" t="s">
        <v>14782</v>
      </c>
    </row>
    <row r="4593" spans="1:4">
      <c r="A4593" s="447">
        <v>7212</v>
      </c>
      <c r="B4593" s="448" t="s">
        <v>10642</v>
      </c>
      <c r="C4593" s="449" t="s">
        <v>6187</v>
      </c>
      <c r="D4593" s="450" t="s">
        <v>14783</v>
      </c>
    </row>
    <row r="4594" spans="1:4">
      <c r="A4594" s="447">
        <v>7229</v>
      </c>
      <c r="B4594" s="448" t="s">
        <v>10643</v>
      </c>
      <c r="C4594" s="449" t="s">
        <v>6187</v>
      </c>
      <c r="D4594" s="450" t="s">
        <v>14784</v>
      </c>
    </row>
    <row r="4595" spans="1:4">
      <c r="A4595" s="447">
        <v>7230</v>
      </c>
      <c r="B4595" s="448" t="s">
        <v>10644</v>
      </c>
      <c r="C4595" s="449" t="s">
        <v>6187</v>
      </c>
      <c r="D4595" s="450" t="s">
        <v>14785</v>
      </c>
    </row>
    <row r="4596" spans="1:4">
      <c r="A4596" s="447">
        <v>7231</v>
      </c>
      <c r="B4596" s="448" t="s">
        <v>10645</v>
      </c>
      <c r="C4596" s="449" t="s">
        <v>6187</v>
      </c>
      <c r="D4596" s="450" t="s">
        <v>14786</v>
      </c>
    </row>
    <row r="4597" spans="1:4">
      <c r="A4597" s="447">
        <v>7220</v>
      </c>
      <c r="B4597" s="448" t="s">
        <v>10646</v>
      </c>
      <c r="C4597" s="449" t="s">
        <v>6187</v>
      </c>
      <c r="D4597" s="450" t="s">
        <v>14787</v>
      </c>
    </row>
    <row r="4598" spans="1:4">
      <c r="A4598" s="447">
        <v>34447</v>
      </c>
      <c r="B4598" s="448" t="s">
        <v>10647</v>
      </c>
      <c r="C4598" s="449" t="s">
        <v>6187</v>
      </c>
      <c r="D4598" s="450" t="s">
        <v>14788</v>
      </c>
    </row>
    <row r="4599" spans="1:4">
      <c r="A4599" s="447">
        <v>7233</v>
      </c>
      <c r="B4599" s="448" t="s">
        <v>10648</v>
      </c>
      <c r="C4599" s="449" t="s">
        <v>6187</v>
      </c>
      <c r="D4599" s="450" t="s">
        <v>14789</v>
      </c>
    </row>
    <row r="4600" spans="1:4" ht="45">
      <c r="A4600" s="447">
        <v>42172</v>
      </c>
      <c r="B4600" s="448" t="s">
        <v>10649</v>
      </c>
      <c r="C4600" s="449" t="s">
        <v>6185</v>
      </c>
      <c r="D4600" s="450" t="s">
        <v>14790</v>
      </c>
    </row>
    <row r="4601" spans="1:4" ht="45">
      <c r="A4601" s="447">
        <v>39520</v>
      </c>
      <c r="B4601" s="448" t="s">
        <v>10650</v>
      </c>
      <c r="C4601" s="449" t="s">
        <v>6185</v>
      </c>
      <c r="D4601" s="450" t="s">
        <v>14791</v>
      </c>
    </row>
    <row r="4602" spans="1:4" ht="45">
      <c r="A4602" s="447">
        <v>39521</v>
      </c>
      <c r="B4602" s="448" t="s">
        <v>10651</v>
      </c>
      <c r="C4602" s="449" t="s">
        <v>6185</v>
      </c>
      <c r="D4602" s="450" t="s">
        <v>14792</v>
      </c>
    </row>
    <row r="4603" spans="1:4" ht="45">
      <c r="A4603" s="447">
        <v>39522</v>
      </c>
      <c r="B4603" s="448" t="s">
        <v>15355</v>
      </c>
      <c r="C4603" s="449" t="s">
        <v>6185</v>
      </c>
      <c r="D4603" s="450" t="s">
        <v>14793</v>
      </c>
    </row>
    <row r="4604" spans="1:4">
      <c r="A4604" s="447">
        <v>7246</v>
      </c>
      <c r="B4604" s="448" t="s">
        <v>15354</v>
      </c>
      <c r="C4604" s="449" t="s">
        <v>6187</v>
      </c>
      <c r="D4604" s="450" t="s">
        <v>14794</v>
      </c>
    </row>
    <row r="4605" spans="1:4">
      <c r="A4605" s="447">
        <v>12869</v>
      </c>
      <c r="B4605" s="448" t="s">
        <v>15353</v>
      </c>
      <c r="C4605" s="449" t="s">
        <v>6186</v>
      </c>
      <c r="D4605" s="450" t="s">
        <v>13918</v>
      </c>
    </row>
    <row r="4606" spans="1:4">
      <c r="A4606" s="447">
        <v>41097</v>
      </c>
      <c r="B4606" s="448" t="s">
        <v>10652</v>
      </c>
      <c r="C4606" s="449" t="s">
        <v>6355</v>
      </c>
      <c r="D4606" s="450" t="s">
        <v>14795</v>
      </c>
    </row>
    <row r="4607" spans="1:4" ht="30">
      <c r="A4607" s="447">
        <v>1574</v>
      </c>
      <c r="B4607" s="448" t="s">
        <v>10653</v>
      </c>
      <c r="C4607" s="449" t="s">
        <v>6187</v>
      </c>
      <c r="D4607" s="450" t="s">
        <v>11489</v>
      </c>
    </row>
    <row r="4608" spans="1:4" ht="30">
      <c r="A4608" s="447">
        <v>1581</v>
      </c>
      <c r="B4608" s="448" t="s">
        <v>10654</v>
      </c>
      <c r="C4608" s="449" t="s">
        <v>6187</v>
      </c>
      <c r="D4608" s="450" t="s">
        <v>14548</v>
      </c>
    </row>
    <row r="4609" spans="1:4" ht="30">
      <c r="A4609" s="447">
        <v>1575</v>
      </c>
      <c r="B4609" s="448" t="s">
        <v>10655</v>
      </c>
      <c r="C4609" s="449" t="s">
        <v>6187</v>
      </c>
      <c r="D4609" s="450" t="s">
        <v>11467</v>
      </c>
    </row>
    <row r="4610" spans="1:4" ht="30">
      <c r="A4610" s="447">
        <v>1570</v>
      </c>
      <c r="B4610" s="448" t="s">
        <v>10656</v>
      </c>
      <c r="C4610" s="449" t="s">
        <v>6187</v>
      </c>
      <c r="D4610" s="450" t="s">
        <v>14796</v>
      </c>
    </row>
    <row r="4611" spans="1:4" ht="30">
      <c r="A4611" s="447">
        <v>1576</v>
      </c>
      <c r="B4611" s="448" t="s">
        <v>10657</v>
      </c>
      <c r="C4611" s="449" t="s">
        <v>6187</v>
      </c>
      <c r="D4611" s="450" t="s">
        <v>11760</v>
      </c>
    </row>
    <row r="4612" spans="1:4" ht="30">
      <c r="A4612" s="447">
        <v>1577</v>
      </c>
      <c r="B4612" s="448" t="s">
        <v>10658</v>
      </c>
      <c r="C4612" s="449" t="s">
        <v>6187</v>
      </c>
      <c r="D4612" s="450" t="s">
        <v>13275</v>
      </c>
    </row>
    <row r="4613" spans="1:4" ht="30">
      <c r="A4613" s="447">
        <v>1571</v>
      </c>
      <c r="B4613" s="448" t="s">
        <v>10659</v>
      </c>
      <c r="C4613" s="449" t="s">
        <v>6187</v>
      </c>
      <c r="D4613" s="450" t="s">
        <v>11996</v>
      </c>
    </row>
    <row r="4614" spans="1:4" ht="30">
      <c r="A4614" s="447">
        <v>1578</v>
      </c>
      <c r="B4614" s="448" t="s">
        <v>10660</v>
      </c>
      <c r="C4614" s="449" t="s">
        <v>6187</v>
      </c>
      <c r="D4614" s="450" t="s">
        <v>12810</v>
      </c>
    </row>
    <row r="4615" spans="1:4" ht="30">
      <c r="A4615" s="447">
        <v>1573</v>
      </c>
      <c r="B4615" s="448" t="s">
        <v>10661</v>
      </c>
      <c r="C4615" s="449" t="s">
        <v>6187</v>
      </c>
      <c r="D4615" s="450" t="s">
        <v>14038</v>
      </c>
    </row>
    <row r="4616" spans="1:4" ht="30">
      <c r="A4616" s="447">
        <v>1579</v>
      </c>
      <c r="B4616" s="448" t="s">
        <v>10662</v>
      </c>
      <c r="C4616" s="449" t="s">
        <v>6187</v>
      </c>
      <c r="D4616" s="450" t="s">
        <v>11397</v>
      </c>
    </row>
    <row r="4617" spans="1:4" ht="30">
      <c r="A4617" s="447">
        <v>1580</v>
      </c>
      <c r="B4617" s="448" t="s">
        <v>10663</v>
      </c>
      <c r="C4617" s="449" t="s">
        <v>6187</v>
      </c>
      <c r="D4617" s="450" t="s">
        <v>11329</v>
      </c>
    </row>
    <row r="4618" spans="1:4" ht="30">
      <c r="A4618" s="447">
        <v>7571</v>
      </c>
      <c r="B4618" s="448" t="s">
        <v>10664</v>
      </c>
      <c r="C4618" s="449" t="s">
        <v>6187</v>
      </c>
      <c r="D4618" s="450" t="s">
        <v>11305</v>
      </c>
    </row>
    <row r="4619" spans="1:4" ht="30">
      <c r="A4619" s="447">
        <v>4126</v>
      </c>
      <c r="B4619" s="448" t="s">
        <v>15277</v>
      </c>
      <c r="C4619" s="449" t="s">
        <v>6187</v>
      </c>
      <c r="D4619" s="450" t="s">
        <v>11274</v>
      </c>
    </row>
    <row r="4620" spans="1:4">
      <c r="A4620" s="447">
        <v>39321</v>
      </c>
      <c r="B4620" s="448" t="s">
        <v>15352</v>
      </c>
      <c r="C4620" s="449" t="s">
        <v>6187</v>
      </c>
      <c r="D4620" s="450" t="s">
        <v>13308</v>
      </c>
    </row>
    <row r="4621" spans="1:4">
      <c r="A4621" s="447">
        <v>39319</v>
      </c>
      <c r="B4621" s="448" t="s">
        <v>10665</v>
      </c>
      <c r="C4621" s="449" t="s">
        <v>6187</v>
      </c>
      <c r="D4621" s="450" t="s">
        <v>14797</v>
      </c>
    </row>
    <row r="4622" spans="1:4">
      <c r="A4622" s="447">
        <v>39320</v>
      </c>
      <c r="B4622" s="448" t="s">
        <v>10666</v>
      </c>
      <c r="C4622" s="449" t="s">
        <v>6187</v>
      </c>
      <c r="D4622" s="450" t="s">
        <v>12611</v>
      </c>
    </row>
    <row r="4623" spans="1:4" ht="30">
      <c r="A4623" s="447">
        <v>1542</v>
      </c>
      <c r="B4623" s="448" t="s">
        <v>10684</v>
      </c>
      <c r="C4623" s="449" t="s">
        <v>6187</v>
      </c>
      <c r="D4623" s="450" t="s">
        <v>14184</v>
      </c>
    </row>
    <row r="4624" spans="1:4">
      <c r="A4624" s="447">
        <v>1591</v>
      </c>
      <c r="B4624" s="448" t="s">
        <v>10667</v>
      </c>
      <c r="C4624" s="449" t="s">
        <v>6187</v>
      </c>
      <c r="D4624" s="450" t="s">
        <v>12189</v>
      </c>
    </row>
    <row r="4625" spans="1:4" ht="30">
      <c r="A4625" s="447">
        <v>1547</v>
      </c>
      <c r="B4625" s="448" t="s">
        <v>10668</v>
      </c>
      <c r="C4625" s="449" t="s">
        <v>6187</v>
      </c>
      <c r="D4625" s="450" t="s">
        <v>14798</v>
      </c>
    </row>
    <row r="4626" spans="1:4">
      <c r="A4626" s="447">
        <v>38196</v>
      </c>
      <c r="B4626" s="448" t="s">
        <v>10669</v>
      </c>
      <c r="C4626" s="449" t="s">
        <v>6187</v>
      </c>
      <c r="D4626" s="450" t="s">
        <v>14799</v>
      </c>
    </row>
    <row r="4627" spans="1:4">
      <c r="A4627" s="447">
        <v>1543</v>
      </c>
      <c r="B4627" s="448" t="s">
        <v>10670</v>
      </c>
      <c r="C4627" s="449" t="s">
        <v>6187</v>
      </c>
      <c r="D4627" s="450" t="s">
        <v>13376</v>
      </c>
    </row>
    <row r="4628" spans="1:4">
      <c r="A4628" s="447">
        <v>1585</v>
      </c>
      <c r="B4628" s="448" t="s">
        <v>10671</v>
      </c>
      <c r="C4628" s="449" t="s">
        <v>6187</v>
      </c>
      <c r="D4628" s="450" t="s">
        <v>12810</v>
      </c>
    </row>
    <row r="4629" spans="1:4">
      <c r="A4629" s="447">
        <v>1593</v>
      </c>
      <c r="B4629" s="448" t="s">
        <v>10672</v>
      </c>
      <c r="C4629" s="449" t="s">
        <v>6187</v>
      </c>
      <c r="D4629" s="450" t="s">
        <v>13294</v>
      </c>
    </row>
    <row r="4630" spans="1:4">
      <c r="A4630" s="447">
        <v>11838</v>
      </c>
      <c r="B4630" s="448" t="s">
        <v>10673</v>
      </c>
      <c r="C4630" s="449" t="s">
        <v>6187</v>
      </c>
      <c r="D4630" s="450" t="s">
        <v>14800</v>
      </c>
    </row>
    <row r="4631" spans="1:4">
      <c r="A4631" s="447">
        <v>1594</v>
      </c>
      <c r="B4631" s="448" t="s">
        <v>10674</v>
      </c>
      <c r="C4631" s="449" t="s">
        <v>6187</v>
      </c>
      <c r="D4631" s="450" t="s">
        <v>14801</v>
      </c>
    </row>
    <row r="4632" spans="1:4">
      <c r="A4632" s="447">
        <v>1586</v>
      </c>
      <c r="B4632" s="448" t="s">
        <v>10675</v>
      </c>
      <c r="C4632" s="449" t="s">
        <v>6187</v>
      </c>
      <c r="D4632" s="450" t="s">
        <v>14802</v>
      </c>
    </row>
    <row r="4633" spans="1:4">
      <c r="A4633" s="447">
        <v>11839</v>
      </c>
      <c r="B4633" s="448" t="s">
        <v>10676</v>
      </c>
      <c r="C4633" s="449" t="s">
        <v>6187</v>
      </c>
      <c r="D4633" s="450" t="s">
        <v>14803</v>
      </c>
    </row>
    <row r="4634" spans="1:4">
      <c r="A4634" s="447">
        <v>1587</v>
      </c>
      <c r="B4634" s="448" t="s">
        <v>10677</v>
      </c>
      <c r="C4634" s="449" t="s">
        <v>6187</v>
      </c>
      <c r="D4634" s="450" t="s">
        <v>11315</v>
      </c>
    </row>
    <row r="4635" spans="1:4">
      <c r="A4635" s="447">
        <v>1545</v>
      </c>
      <c r="B4635" s="448" t="s">
        <v>10678</v>
      </c>
      <c r="C4635" s="449" t="s">
        <v>6187</v>
      </c>
      <c r="D4635" s="450" t="s">
        <v>14804</v>
      </c>
    </row>
    <row r="4636" spans="1:4">
      <c r="A4636" s="447">
        <v>1588</v>
      </c>
      <c r="B4636" s="448" t="s">
        <v>10679</v>
      </c>
      <c r="C4636" s="449" t="s">
        <v>6187</v>
      </c>
      <c r="D4636" s="450" t="s">
        <v>11485</v>
      </c>
    </row>
    <row r="4637" spans="1:4">
      <c r="A4637" s="447">
        <v>1535</v>
      </c>
      <c r="B4637" s="448" t="s">
        <v>10680</v>
      </c>
      <c r="C4637" s="449" t="s">
        <v>6187</v>
      </c>
      <c r="D4637" s="450" t="s">
        <v>14303</v>
      </c>
    </row>
    <row r="4638" spans="1:4">
      <c r="A4638" s="447">
        <v>1589</v>
      </c>
      <c r="B4638" s="448" t="s">
        <v>10681</v>
      </c>
      <c r="C4638" s="449" t="s">
        <v>6187</v>
      </c>
      <c r="D4638" s="450" t="s">
        <v>12795</v>
      </c>
    </row>
    <row r="4639" spans="1:4">
      <c r="A4639" s="447">
        <v>1546</v>
      </c>
      <c r="B4639" s="448" t="s">
        <v>10682</v>
      </c>
      <c r="C4639" s="449" t="s">
        <v>6187</v>
      </c>
      <c r="D4639" s="450" t="s">
        <v>14805</v>
      </c>
    </row>
    <row r="4640" spans="1:4">
      <c r="A4640" s="447">
        <v>1590</v>
      </c>
      <c r="B4640" s="448" t="s">
        <v>10683</v>
      </c>
      <c r="C4640" s="449" t="s">
        <v>6187</v>
      </c>
      <c r="D4640" s="450" t="s">
        <v>13748</v>
      </c>
    </row>
    <row r="4641" spans="1:4" ht="30">
      <c r="A4641" s="447">
        <v>38415</v>
      </c>
      <c r="B4641" s="448" t="s">
        <v>10685</v>
      </c>
      <c r="C4641" s="449" t="s">
        <v>6187</v>
      </c>
      <c r="D4641" s="450" t="s">
        <v>14806</v>
      </c>
    </row>
    <row r="4642" spans="1:4" ht="30">
      <c r="A4642" s="447">
        <v>38414</v>
      </c>
      <c r="B4642" s="448" t="s">
        <v>10686</v>
      </c>
      <c r="C4642" s="449" t="s">
        <v>6187</v>
      </c>
      <c r="D4642" s="450" t="s">
        <v>14807</v>
      </c>
    </row>
    <row r="4643" spans="1:4">
      <c r="A4643" s="447">
        <v>38128</v>
      </c>
      <c r="B4643" s="448" t="s">
        <v>15351</v>
      </c>
      <c r="C4643" s="449" t="s">
        <v>6233</v>
      </c>
      <c r="D4643" s="450" t="s">
        <v>13031</v>
      </c>
    </row>
    <row r="4644" spans="1:4">
      <c r="A4644" s="447">
        <v>7253</v>
      </c>
      <c r="B4644" s="448" t="s">
        <v>10687</v>
      </c>
      <c r="C4644" s="449" t="s">
        <v>6351</v>
      </c>
      <c r="D4644" s="450" t="s">
        <v>14808</v>
      </c>
    </row>
    <row r="4645" spans="1:4">
      <c r="A4645" s="447">
        <v>4806</v>
      </c>
      <c r="B4645" s="448" t="s">
        <v>10688</v>
      </c>
      <c r="C4645" s="449" t="s">
        <v>6188</v>
      </c>
      <c r="D4645" s="450" t="s">
        <v>12708</v>
      </c>
    </row>
    <row r="4646" spans="1:4">
      <c r="A4646" s="447">
        <v>34401</v>
      </c>
      <c r="B4646" s="448" t="s">
        <v>10689</v>
      </c>
      <c r="C4646" s="449" t="s">
        <v>6187</v>
      </c>
      <c r="D4646" s="450" t="s">
        <v>14038</v>
      </c>
    </row>
    <row r="4647" spans="1:4">
      <c r="A4647" s="447">
        <v>7258</v>
      </c>
      <c r="B4647" s="448" t="s">
        <v>10690</v>
      </c>
      <c r="C4647" s="449" t="s">
        <v>6187</v>
      </c>
      <c r="D4647" s="450" t="s">
        <v>11847</v>
      </c>
    </row>
    <row r="4648" spans="1:4">
      <c r="A4648" s="447">
        <v>7260</v>
      </c>
      <c r="B4648" s="448" t="s">
        <v>10691</v>
      </c>
      <c r="C4648" s="449" t="s">
        <v>6187</v>
      </c>
      <c r="D4648" s="450" t="s">
        <v>11568</v>
      </c>
    </row>
    <row r="4649" spans="1:4">
      <c r="A4649" s="447">
        <v>7256</v>
      </c>
      <c r="B4649" s="448" t="s">
        <v>10692</v>
      </c>
      <c r="C4649" s="449" t="s">
        <v>6187</v>
      </c>
      <c r="D4649" s="450" t="s">
        <v>14809</v>
      </c>
    </row>
    <row r="4650" spans="1:4">
      <c r="A4650" s="447">
        <v>34400</v>
      </c>
      <c r="B4650" s="448" t="s">
        <v>10693</v>
      </c>
      <c r="C4650" s="449" t="s">
        <v>6187</v>
      </c>
      <c r="D4650" s="450" t="s">
        <v>11850</v>
      </c>
    </row>
    <row r="4651" spans="1:4">
      <c r="A4651" s="447">
        <v>10617</v>
      </c>
      <c r="B4651" s="448" t="s">
        <v>10694</v>
      </c>
      <c r="C4651" s="449" t="s">
        <v>6187</v>
      </c>
      <c r="D4651" s="450" t="s">
        <v>13122</v>
      </c>
    </row>
    <row r="4652" spans="1:4" ht="30">
      <c r="A4652" s="447">
        <v>7274</v>
      </c>
      <c r="B4652" s="448" t="s">
        <v>10695</v>
      </c>
      <c r="C4652" s="449" t="s">
        <v>6187</v>
      </c>
      <c r="D4652" s="450" t="s">
        <v>14810</v>
      </c>
    </row>
    <row r="4653" spans="1:4">
      <c r="A4653" s="447">
        <v>7284</v>
      </c>
      <c r="B4653" s="448" t="s">
        <v>10696</v>
      </c>
      <c r="C4653" s="449" t="s">
        <v>6187</v>
      </c>
      <c r="D4653" s="450" t="s">
        <v>14811</v>
      </c>
    </row>
    <row r="4654" spans="1:4" ht="30">
      <c r="A4654" s="447">
        <v>11663</v>
      </c>
      <c r="B4654" s="448" t="s">
        <v>10697</v>
      </c>
      <c r="C4654" s="449" t="s">
        <v>6187</v>
      </c>
      <c r="D4654" s="450" t="s">
        <v>14812</v>
      </c>
    </row>
    <row r="4655" spans="1:4" ht="30">
      <c r="A4655" s="447">
        <v>38121</v>
      </c>
      <c r="B4655" s="448" t="s">
        <v>10698</v>
      </c>
      <c r="C4655" s="449" t="s">
        <v>6234</v>
      </c>
      <c r="D4655" s="450" t="s">
        <v>13140</v>
      </c>
    </row>
    <row r="4656" spans="1:4">
      <c r="A4656" s="447">
        <v>7343</v>
      </c>
      <c r="B4656" s="448" t="s">
        <v>10699</v>
      </c>
      <c r="C4656" s="449" t="s">
        <v>6234</v>
      </c>
      <c r="D4656" s="450" t="s">
        <v>13389</v>
      </c>
    </row>
    <row r="4657" spans="1:4">
      <c r="A4657" s="447">
        <v>7287</v>
      </c>
      <c r="B4657" s="448" t="s">
        <v>15350</v>
      </c>
      <c r="C4657" s="449" t="s">
        <v>8468</v>
      </c>
      <c r="D4657" s="450" t="s">
        <v>14813</v>
      </c>
    </row>
    <row r="4658" spans="1:4">
      <c r="A4658" s="447">
        <v>7350</v>
      </c>
      <c r="B4658" s="448" t="s">
        <v>10700</v>
      </c>
      <c r="C4658" s="449" t="s">
        <v>6234</v>
      </c>
      <c r="D4658" s="450" t="s">
        <v>14170</v>
      </c>
    </row>
    <row r="4659" spans="1:4">
      <c r="A4659" s="447">
        <v>7348</v>
      </c>
      <c r="B4659" s="448" t="s">
        <v>10701</v>
      </c>
      <c r="C4659" s="449" t="s">
        <v>6234</v>
      </c>
      <c r="D4659" s="450" t="s">
        <v>11866</v>
      </c>
    </row>
    <row r="4660" spans="1:4">
      <c r="A4660" s="447">
        <v>7347</v>
      </c>
      <c r="B4660" s="448" t="s">
        <v>10701</v>
      </c>
      <c r="C4660" s="449" t="s">
        <v>8468</v>
      </c>
      <c r="D4660" s="450" t="s">
        <v>14814</v>
      </c>
    </row>
    <row r="4661" spans="1:4">
      <c r="A4661" s="447">
        <v>7355</v>
      </c>
      <c r="B4661" s="448" t="s">
        <v>10702</v>
      </c>
      <c r="C4661" s="449" t="s">
        <v>8468</v>
      </c>
      <c r="D4661" s="450" t="s">
        <v>14815</v>
      </c>
    </row>
    <row r="4662" spans="1:4">
      <c r="A4662" s="447">
        <v>7356</v>
      </c>
      <c r="B4662" s="448" t="s">
        <v>10703</v>
      </c>
      <c r="C4662" s="449" t="s">
        <v>6234</v>
      </c>
      <c r="D4662" s="450" t="s">
        <v>13996</v>
      </c>
    </row>
    <row r="4663" spans="1:4" ht="30">
      <c r="A4663" s="447">
        <v>7313</v>
      </c>
      <c r="B4663" s="448" t="s">
        <v>10704</v>
      </c>
      <c r="C4663" s="449" t="s">
        <v>6234</v>
      </c>
      <c r="D4663" s="450" t="s">
        <v>14816</v>
      </c>
    </row>
    <row r="4664" spans="1:4">
      <c r="A4664" s="447">
        <v>7319</v>
      </c>
      <c r="B4664" s="448" t="s">
        <v>10705</v>
      </c>
      <c r="C4664" s="449" t="s">
        <v>6234</v>
      </c>
      <c r="D4664" s="450" t="s">
        <v>14817</v>
      </c>
    </row>
    <row r="4665" spans="1:4">
      <c r="A4665" s="447">
        <v>38119</v>
      </c>
      <c r="B4665" s="448" t="s">
        <v>15349</v>
      </c>
      <c r="C4665" s="449" t="s">
        <v>6234</v>
      </c>
      <c r="D4665" s="450" t="s">
        <v>14818</v>
      </c>
    </row>
    <row r="4666" spans="1:4">
      <c r="A4666" s="447">
        <v>7314</v>
      </c>
      <c r="B4666" s="448" t="s">
        <v>10706</v>
      </c>
      <c r="C4666" s="449" t="s">
        <v>6234</v>
      </c>
      <c r="D4666" s="450" t="s">
        <v>14819</v>
      </c>
    </row>
    <row r="4667" spans="1:4">
      <c r="A4667" s="447">
        <v>38131</v>
      </c>
      <c r="B4667" s="448" t="s">
        <v>10707</v>
      </c>
      <c r="C4667" s="449" t="s">
        <v>6234</v>
      </c>
      <c r="D4667" s="450" t="s">
        <v>14820</v>
      </c>
    </row>
    <row r="4668" spans="1:4">
      <c r="A4668" s="447">
        <v>7304</v>
      </c>
      <c r="B4668" s="448" t="s">
        <v>10708</v>
      </c>
      <c r="C4668" s="449" t="s">
        <v>6234</v>
      </c>
      <c r="D4668" s="450" t="s">
        <v>13776</v>
      </c>
    </row>
    <row r="4669" spans="1:4">
      <c r="A4669" s="447">
        <v>7293</v>
      </c>
      <c r="B4669" s="448" t="s">
        <v>10709</v>
      </c>
      <c r="C4669" s="449" t="s">
        <v>6234</v>
      </c>
      <c r="D4669" s="450" t="s">
        <v>14821</v>
      </c>
    </row>
    <row r="4670" spans="1:4">
      <c r="A4670" s="447">
        <v>7311</v>
      </c>
      <c r="B4670" s="448" t="s">
        <v>10710</v>
      </c>
      <c r="C4670" s="449" t="s">
        <v>6234</v>
      </c>
      <c r="D4670" s="450" t="s">
        <v>13418</v>
      </c>
    </row>
    <row r="4671" spans="1:4">
      <c r="A4671" s="447">
        <v>7292</v>
      </c>
      <c r="B4671" s="448" t="s">
        <v>10711</v>
      </c>
      <c r="C4671" s="449" t="s">
        <v>6234</v>
      </c>
      <c r="D4671" s="450" t="s">
        <v>14822</v>
      </c>
    </row>
    <row r="4672" spans="1:4">
      <c r="A4672" s="447">
        <v>7288</v>
      </c>
      <c r="B4672" s="448" t="s">
        <v>10712</v>
      </c>
      <c r="C4672" s="449" t="s">
        <v>6234</v>
      </c>
      <c r="D4672" s="450" t="s">
        <v>14823</v>
      </c>
    </row>
    <row r="4673" spans="1:4">
      <c r="A4673" s="447">
        <v>35693</v>
      </c>
      <c r="B4673" s="448" t="s">
        <v>10713</v>
      </c>
      <c r="C4673" s="449" t="s">
        <v>6234</v>
      </c>
      <c r="D4673" s="450" t="s">
        <v>12574</v>
      </c>
    </row>
    <row r="4674" spans="1:4">
      <c r="A4674" s="447">
        <v>35692</v>
      </c>
      <c r="B4674" s="448" t="s">
        <v>10714</v>
      </c>
      <c r="C4674" s="449" t="s">
        <v>6234</v>
      </c>
      <c r="D4674" s="450" t="s">
        <v>14824</v>
      </c>
    </row>
    <row r="4675" spans="1:4">
      <c r="A4675" s="447">
        <v>7344</v>
      </c>
      <c r="B4675" s="448" t="s">
        <v>10715</v>
      </c>
      <c r="C4675" s="449" t="s">
        <v>8468</v>
      </c>
      <c r="D4675" s="450" t="s">
        <v>14825</v>
      </c>
    </row>
    <row r="4676" spans="1:4">
      <c r="A4676" s="447">
        <v>7345</v>
      </c>
      <c r="B4676" s="448" t="s">
        <v>10716</v>
      </c>
      <c r="C4676" s="449" t="s">
        <v>6234</v>
      </c>
      <c r="D4676" s="450" t="s">
        <v>14799</v>
      </c>
    </row>
    <row r="4677" spans="1:4">
      <c r="A4677" s="447">
        <v>35691</v>
      </c>
      <c r="B4677" s="448" t="s">
        <v>10717</v>
      </c>
      <c r="C4677" s="449" t="s">
        <v>6234</v>
      </c>
      <c r="D4677" s="450" t="s">
        <v>11890</v>
      </c>
    </row>
    <row r="4678" spans="1:4">
      <c r="A4678" s="447">
        <v>7342</v>
      </c>
      <c r="B4678" s="448" t="s">
        <v>10718</v>
      </c>
      <c r="C4678" s="449" t="s">
        <v>6233</v>
      </c>
      <c r="D4678" s="450" t="s">
        <v>13202</v>
      </c>
    </row>
    <row r="4679" spans="1:4">
      <c r="A4679" s="447">
        <v>7306</v>
      </c>
      <c r="B4679" s="448" t="s">
        <v>10719</v>
      </c>
      <c r="C4679" s="449" t="s">
        <v>6234</v>
      </c>
      <c r="D4679" s="450" t="s">
        <v>12289</v>
      </c>
    </row>
    <row r="4680" spans="1:4">
      <c r="A4680" s="447">
        <v>154</v>
      </c>
      <c r="B4680" s="448" t="s">
        <v>10720</v>
      </c>
      <c r="C4680" s="449" t="s">
        <v>6234</v>
      </c>
      <c r="D4680" s="450" t="s">
        <v>14826</v>
      </c>
    </row>
    <row r="4681" spans="1:4">
      <c r="A4681" s="447">
        <v>7338</v>
      </c>
      <c r="B4681" s="448" t="s">
        <v>10721</v>
      </c>
      <c r="C4681" s="449" t="s">
        <v>6233</v>
      </c>
      <c r="D4681" s="450" t="s">
        <v>13752</v>
      </c>
    </row>
    <row r="4682" spans="1:4" ht="30">
      <c r="A4682" s="447">
        <v>39574</v>
      </c>
      <c r="B4682" s="448" t="s">
        <v>10722</v>
      </c>
      <c r="C4682" s="449" t="s">
        <v>6187</v>
      </c>
      <c r="D4682" s="450" t="s">
        <v>11856</v>
      </c>
    </row>
    <row r="4683" spans="1:4" ht="30">
      <c r="A4683" s="447">
        <v>11060</v>
      </c>
      <c r="B4683" s="448" t="s">
        <v>10723</v>
      </c>
      <c r="C4683" s="449" t="s">
        <v>6187</v>
      </c>
      <c r="D4683" s="450" t="s">
        <v>14827</v>
      </c>
    </row>
    <row r="4684" spans="1:4">
      <c r="A4684" s="447">
        <v>37401</v>
      </c>
      <c r="B4684" s="448" t="s">
        <v>15348</v>
      </c>
      <c r="C4684" s="449" t="s">
        <v>6187</v>
      </c>
      <c r="D4684" s="450" t="s">
        <v>14013</v>
      </c>
    </row>
    <row r="4685" spans="1:4">
      <c r="A4685" s="447">
        <v>38101</v>
      </c>
      <c r="B4685" s="448" t="s">
        <v>10730</v>
      </c>
      <c r="C4685" s="449" t="s">
        <v>6187</v>
      </c>
      <c r="D4685" s="450" t="s">
        <v>14831</v>
      </c>
    </row>
    <row r="4686" spans="1:4" ht="30">
      <c r="A4686" s="447">
        <v>7528</v>
      </c>
      <c r="B4686" s="448" t="s">
        <v>10731</v>
      </c>
      <c r="C4686" s="449" t="s">
        <v>6187</v>
      </c>
      <c r="D4686" s="450" t="s">
        <v>14832</v>
      </c>
    </row>
    <row r="4687" spans="1:4">
      <c r="A4687" s="447">
        <v>12147</v>
      </c>
      <c r="B4687" s="448" t="s">
        <v>10732</v>
      </c>
      <c r="C4687" s="449" t="s">
        <v>6187</v>
      </c>
      <c r="D4687" s="450" t="s">
        <v>13206</v>
      </c>
    </row>
    <row r="4688" spans="1:4" ht="30">
      <c r="A4688" s="447">
        <v>38075</v>
      </c>
      <c r="B4688" s="448" t="s">
        <v>10733</v>
      </c>
      <c r="C4688" s="449" t="s">
        <v>6187</v>
      </c>
      <c r="D4688" s="450" t="s">
        <v>14833</v>
      </c>
    </row>
    <row r="4689" spans="1:4">
      <c r="A4689" s="447">
        <v>38102</v>
      </c>
      <c r="B4689" s="448" t="s">
        <v>15347</v>
      </c>
      <c r="C4689" s="449" t="s">
        <v>6187</v>
      </c>
      <c r="D4689" s="450" t="s">
        <v>12205</v>
      </c>
    </row>
    <row r="4690" spans="1:4">
      <c r="A4690" s="447">
        <v>7525</v>
      </c>
      <c r="B4690" s="448" t="s">
        <v>10724</v>
      </c>
      <c r="C4690" s="449" t="s">
        <v>6187</v>
      </c>
      <c r="D4690" s="450" t="s">
        <v>11944</v>
      </c>
    </row>
    <row r="4691" spans="1:4">
      <c r="A4691" s="447">
        <v>7524</v>
      </c>
      <c r="B4691" s="448" t="s">
        <v>15346</v>
      </c>
      <c r="C4691" s="449" t="s">
        <v>6187</v>
      </c>
      <c r="D4691" s="450" t="s">
        <v>14828</v>
      </c>
    </row>
    <row r="4692" spans="1:4">
      <c r="A4692" s="447">
        <v>38105</v>
      </c>
      <c r="B4692" s="448" t="s">
        <v>10725</v>
      </c>
      <c r="C4692" s="449" t="s">
        <v>6187</v>
      </c>
      <c r="D4692" s="450" t="s">
        <v>11959</v>
      </c>
    </row>
    <row r="4693" spans="1:4" ht="30">
      <c r="A4693" s="447">
        <v>38084</v>
      </c>
      <c r="B4693" s="448" t="s">
        <v>10726</v>
      </c>
      <c r="C4693" s="449" t="s">
        <v>6187</v>
      </c>
      <c r="D4693" s="450" t="s">
        <v>14829</v>
      </c>
    </row>
    <row r="4694" spans="1:4">
      <c r="A4694" s="447">
        <v>38103</v>
      </c>
      <c r="B4694" s="448" t="s">
        <v>10727</v>
      </c>
      <c r="C4694" s="449" t="s">
        <v>6187</v>
      </c>
      <c r="D4694" s="450" t="s">
        <v>12513</v>
      </c>
    </row>
    <row r="4695" spans="1:4" ht="30">
      <c r="A4695" s="447">
        <v>38082</v>
      </c>
      <c r="B4695" s="448" t="s">
        <v>10728</v>
      </c>
      <c r="C4695" s="449" t="s">
        <v>6187</v>
      </c>
      <c r="D4695" s="450" t="s">
        <v>13660</v>
      </c>
    </row>
    <row r="4696" spans="1:4">
      <c r="A4696" s="447">
        <v>38104</v>
      </c>
      <c r="B4696" s="448" t="s">
        <v>15345</v>
      </c>
      <c r="C4696" s="449" t="s">
        <v>6187</v>
      </c>
      <c r="D4696" s="450" t="s">
        <v>12630</v>
      </c>
    </row>
    <row r="4697" spans="1:4" ht="30">
      <c r="A4697" s="447">
        <v>38083</v>
      </c>
      <c r="B4697" s="448" t="s">
        <v>10729</v>
      </c>
      <c r="C4697" s="449" t="s">
        <v>6187</v>
      </c>
      <c r="D4697" s="450" t="s">
        <v>14830</v>
      </c>
    </row>
    <row r="4698" spans="1:4" ht="30">
      <c r="A4698" s="447">
        <v>38076</v>
      </c>
      <c r="B4698" s="448" t="s">
        <v>10734</v>
      </c>
      <c r="C4698" s="449" t="s">
        <v>6187</v>
      </c>
      <c r="D4698" s="450" t="s">
        <v>14834</v>
      </c>
    </row>
    <row r="4699" spans="1:4">
      <c r="A4699" s="447">
        <v>7592</v>
      </c>
      <c r="B4699" s="448" t="s">
        <v>15344</v>
      </c>
      <c r="C4699" s="449" t="s">
        <v>6186</v>
      </c>
      <c r="D4699" s="450" t="s">
        <v>11460</v>
      </c>
    </row>
    <row r="4700" spans="1:4">
      <c r="A4700" s="447">
        <v>40820</v>
      </c>
      <c r="B4700" s="448" t="s">
        <v>10735</v>
      </c>
      <c r="C4700" s="449" t="s">
        <v>6355</v>
      </c>
      <c r="D4700" s="450" t="s">
        <v>14835</v>
      </c>
    </row>
    <row r="4701" spans="1:4">
      <c r="A4701" s="447">
        <v>11762</v>
      </c>
      <c r="B4701" s="448" t="s">
        <v>10736</v>
      </c>
      <c r="C4701" s="449" t="s">
        <v>6187</v>
      </c>
      <c r="D4701" s="450" t="s">
        <v>14836</v>
      </c>
    </row>
    <row r="4702" spans="1:4" ht="30">
      <c r="A4702" s="447">
        <v>13418</v>
      </c>
      <c r="B4702" s="448" t="s">
        <v>10737</v>
      </c>
      <c r="C4702" s="449" t="s">
        <v>6187</v>
      </c>
      <c r="D4702" s="450" t="s">
        <v>12524</v>
      </c>
    </row>
    <row r="4703" spans="1:4">
      <c r="A4703" s="447">
        <v>13984</v>
      </c>
      <c r="B4703" s="448" t="s">
        <v>15343</v>
      </c>
      <c r="C4703" s="449" t="s">
        <v>6187</v>
      </c>
      <c r="D4703" s="450" t="s">
        <v>14344</v>
      </c>
    </row>
    <row r="4704" spans="1:4" ht="30">
      <c r="A4704" s="447">
        <v>11772</v>
      </c>
      <c r="B4704" s="448" t="s">
        <v>10738</v>
      </c>
      <c r="C4704" s="449" t="s">
        <v>6187</v>
      </c>
      <c r="D4704" s="450" t="s">
        <v>14837</v>
      </c>
    </row>
    <row r="4705" spans="1:4">
      <c r="A4705" s="447">
        <v>36795</v>
      </c>
      <c r="B4705" s="448" t="s">
        <v>15342</v>
      </c>
      <c r="C4705" s="449" t="s">
        <v>6187</v>
      </c>
      <c r="D4705" s="450" t="s">
        <v>14838</v>
      </c>
    </row>
    <row r="4706" spans="1:4">
      <c r="A4706" s="447">
        <v>36796</v>
      </c>
      <c r="B4706" s="448" t="s">
        <v>10739</v>
      </c>
      <c r="C4706" s="449" t="s">
        <v>6187</v>
      </c>
      <c r="D4706" s="450" t="s">
        <v>14839</v>
      </c>
    </row>
    <row r="4707" spans="1:4">
      <c r="A4707" s="447">
        <v>36791</v>
      </c>
      <c r="B4707" s="448" t="s">
        <v>10740</v>
      </c>
      <c r="C4707" s="449" t="s">
        <v>6187</v>
      </c>
      <c r="D4707" s="450" t="s">
        <v>14840</v>
      </c>
    </row>
    <row r="4708" spans="1:4">
      <c r="A4708" s="447">
        <v>13415</v>
      </c>
      <c r="B4708" s="448" t="s">
        <v>10741</v>
      </c>
      <c r="C4708" s="449" t="s">
        <v>6187</v>
      </c>
      <c r="D4708" s="450" t="s">
        <v>14841</v>
      </c>
    </row>
    <row r="4709" spans="1:4">
      <c r="A4709" s="447">
        <v>36792</v>
      </c>
      <c r="B4709" s="448" t="s">
        <v>15341</v>
      </c>
      <c r="C4709" s="449" t="s">
        <v>6187</v>
      </c>
      <c r="D4709" s="450" t="s">
        <v>14842</v>
      </c>
    </row>
    <row r="4710" spans="1:4" ht="30">
      <c r="A4710" s="447">
        <v>11773</v>
      </c>
      <c r="B4710" s="448" t="s">
        <v>10742</v>
      </c>
      <c r="C4710" s="449" t="s">
        <v>6187</v>
      </c>
      <c r="D4710" s="450" t="s">
        <v>14843</v>
      </c>
    </row>
    <row r="4711" spans="1:4">
      <c r="A4711" s="447">
        <v>11775</v>
      </c>
      <c r="B4711" s="448" t="s">
        <v>10743</v>
      </c>
      <c r="C4711" s="449" t="s">
        <v>6187</v>
      </c>
      <c r="D4711" s="450" t="s">
        <v>14844</v>
      </c>
    </row>
    <row r="4712" spans="1:4" ht="30">
      <c r="A4712" s="447">
        <v>13983</v>
      </c>
      <c r="B4712" s="448" t="s">
        <v>10744</v>
      </c>
      <c r="C4712" s="449" t="s">
        <v>6187</v>
      </c>
      <c r="D4712" s="450" t="s">
        <v>14845</v>
      </c>
    </row>
    <row r="4713" spans="1:4" ht="30">
      <c r="A4713" s="447">
        <v>13416</v>
      </c>
      <c r="B4713" s="448" t="s">
        <v>10745</v>
      </c>
      <c r="C4713" s="449" t="s">
        <v>6187</v>
      </c>
      <c r="D4713" s="450" t="s">
        <v>14846</v>
      </c>
    </row>
    <row r="4714" spans="1:4">
      <c r="A4714" s="447">
        <v>13417</v>
      </c>
      <c r="B4714" s="448" t="s">
        <v>15340</v>
      </c>
      <c r="C4714" s="449" t="s">
        <v>6187</v>
      </c>
      <c r="D4714" s="450" t="s">
        <v>14847</v>
      </c>
    </row>
    <row r="4715" spans="1:4">
      <c r="A4715" s="447">
        <v>7604</v>
      </c>
      <c r="B4715" s="448" t="s">
        <v>10746</v>
      </c>
      <c r="C4715" s="449" t="s">
        <v>6187</v>
      </c>
      <c r="D4715" s="450" t="s">
        <v>13140</v>
      </c>
    </row>
    <row r="4716" spans="1:4" ht="30">
      <c r="A4716" s="447">
        <v>11825</v>
      </c>
      <c r="B4716" s="448" t="s">
        <v>10750</v>
      </c>
      <c r="C4716" s="449" t="s">
        <v>6187</v>
      </c>
      <c r="D4716" s="450" t="s">
        <v>12302</v>
      </c>
    </row>
    <row r="4717" spans="1:4" ht="30">
      <c r="A4717" s="447">
        <v>11763</v>
      </c>
      <c r="B4717" s="448" t="s">
        <v>10747</v>
      </c>
      <c r="C4717" s="449" t="s">
        <v>6187</v>
      </c>
      <c r="D4717" s="450" t="s">
        <v>14848</v>
      </c>
    </row>
    <row r="4718" spans="1:4" ht="30">
      <c r="A4718" s="447">
        <v>11764</v>
      </c>
      <c r="B4718" s="448" t="s">
        <v>10748</v>
      </c>
      <c r="C4718" s="449" t="s">
        <v>6187</v>
      </c>
      <c r="D4718" s="450" t="s">
        <v>14849</v>
      </c>
    </row>
    <row r="4719" spans="1:4" ht="30">
      <c r="A4719" s="447">
        <v>11829</v>
      </c>
      <c r="B4719" s="448" t="s">
        <v>10749</v>
      </c>
      <c r="C4719" s="449" t="s">
        <v>6187</v>
      </c>
      <c r="D4719" s="450" t="s">
        <v>14850</v>
      </c>
    </row>
    <row r="4720" spans="1:4" ht="30">
      <c r="A4720" s="447">
        <v>11767</v>
      </c>
      <c r="B4720" s="448" t="s">
        <v>10751</v>
      </c>
      <c r="C4720" s="449" t="s">
        <v>6187</v>
      </c>
      <c r="D4720" s="450" t="s">
        <v>14851</v>
      </c>
    </row>
    <row r="4721" spans="1:4" ht="30">
      <c r="A4721" s="447">
        <v>11830</v>
      </c>
      <c r="B4721" s="448" t="s">
        <v>10752</v>
      </c>
      <c r="C4721" s="449" t="s">
        <v>6187</v>
      </c>
      <c r="D4721" s="450" t="s">
        <v>12291</v>
      </c>
    </row>
    <row r="4722" spans="1:4" ht="30">
      <c r="A4722" s="447">
        <v>11765</v>
      </c>
      <c r="B4722" s="448" t="s">
        <v>10754</v>
      </c>
      <c r="C4722" s="449" t="s">
        <v>6187</v>
      </c>
      <c r="D4722" s="450" t="s">
        <v>14852</v>
      </c>
    </row>
    <row r="4723" spans="1:4" ht="30">
      <c r="A4723" s="447">
        <v>11766</v>
      </c>
      <c r="B4723" s="448" t="s">
        <v>10753</v>
      </c>
      <c r="C4723" s="449" t="s">
        <v>6187</v>
      </c>
      <c r="D4723" s="450" t="s">
        <v>13093</v>
      </c>
    </row>
    <row r="4724" spans="1:4" ht="30">
      <c r="A4724" s="447">
        <v>11824</v>
      </c>
      <c r="B4724" s="448" t="s">
        <v>10755</v>
      </c>
      <c r="C4724" s="449" t="s">
        <v>6187</v>
      </c>
      <c r="D4724" s="450" t="s">
        <v>14853</v>
      </c>
    </row>
    <row r="4725" spans="1:4">
      <c r="A4725" s="447">
        <v>11777</v>
      </c>
      <c r="B4725" s="448" t="s">
        <v>15339</v>
      </c>
      <c r="C4725" s="449" t="s">
        <v>6187</v>
      </c>
      <c r="D4725" s="450" t="s">
        <v>14854</v>
      </c>
    </row>
    <row r="4726" spans="1:4" ht="30">
      <c r="A4726" s="447">
        <v>7602</v>
      </c>
      <c r="B4726" s="448" t="s">
        <v>10756</v>
      </c>
      <c r="C4726" s="449" t="s">
        <v>6187</v>
      </c>
      <c r="D4726" s="450" t="s">
        <v>14855</v>
      </c>
    </row>
    <row r="4727" spans="1:4" ht="30">
      <c r="A4727" s="447">
        <v>7603</v>
      </c>
      <c r="B4727" s="448" t="s">
        <v>10757</v>
      </c>
      <c r="C4727" s="449" t="s">
        <v>6187</v>
      </c>
      <c r="D4727" s="450" t="s">
        <v>11434</v>
      </c>
    </row>
    <row r="4728" spans="1:4" ht="30">
      <c r="A4728" s="447">
        <v>11826</v>
      </c>
      <c r="B4728" s="448" t="s">
        <v>10758</v>
      </c>
      <c r="C4728" s="449" t="s">
        <v>6187</v>
      </c>
      <c r="D4728" s="450" t="s">
        <v>13398</v>
      </c>
    </row>
    <row r="4729" spans="1:4" ht="30">
      <c r="A4729" s="447">
        <v>7606</v>
      </c>
      <c r="B4729" s="448" t="s">
        <v>10759</v>
      </c>
      <c r="C4729" s="449" t="s">
        <v>6187</v>
      </c>
      <c r="D4729" s="450" t="s">
        <v>14856</v>
      </c>
    </row>
    <row r="4730" spans="1:4" ht="30">
      <c r="A4730" s="447">
        <v>40329</v>
      </c>
      <c r="B4730" s="448" t="s">
        <v>10760</v>
      </c>
      <c r="C4730" s="449" t="s">
        <v>6187</v>
      </c>
      <c r="D4730" s="450" t="s">
        <v>14857</v>
      </c>
    </row>
    <row r="4731" spans="1:4" ht="30">
      <c r="A4731" s="447">
        <v>11823</v>
      </c>
      <c r="B4731" s="448" t="s">
        <v>10761</v>
      </c>
      <c r="C4731" s="449" t="s">
        <v>6187</v>
      </c>
      <c r="D4731" s="450" t="s">
        <v>13675</v>
      </c>
    </row>
    <row r="4732" spans="1:4">
      <c r="A4732" s="447">
        <v>11822</v>
      </c>
      <c r="B4732" s="448" t="s">
        <v>15338</v>
      </c>
      <c r="C4732" s="449" t="s">
        <v>6187</v>
      </c>
      <c r="D4732" s="450" t="s">
        <v>14858</v>
      </c>
    </row>
    <row r="4733" spans="1:4">
      <c r="A4733" s="447">
        <v>11831</v>
      </c>
      <c r="B4733" s="448" t="s">
        <v>10762</v>
      </c>
      <c r="C4733" s="449" t="s">
        <v>6187</v>
      </c>
      <c r="D4733" s="450" t="s">
        <v>14859</v>
      </c>
    </row>
    <row r="4734" spans="1:4" ht="30">
      <c r="A4734" s="447">
        <v>7613</v>
      </c>
      <c r="B4734" s="448" t="s">
        <v>10763</v>
      </c>
      <c r="C4734" s="449" t="s">
        <v>6187</v>
      </c>
      <c r="D4734" s="450" t="s">
        <v>14860</v>
      </c>
    </row>
    <row r="4735" spans="1:4" ht="30">
      <c r="A4735" s="447">
        <v>7619</v>
      </c>
      <c r="B4735" s="448" t="s">
        <v>10764</v>
      </c>
      <c r="C4735" s="449" t="s">
        <v>6187</v>
      </c>
      <c r="D4735" s="450" t="s">
        <v>14861</v>
      </c>
    </row>
    <row r="4736" spans="1:4" ht="30">
      <c r="A4736" s="447">
        <v>12076</v>
      </c>
      <c r="B4736" s="448" t="s">
        <v>10765</v>
      </c>
      <c r="C4736" s="449" t="s">
        <v>6187</v>
      </c>
      <c r="D4736" s="450" t="s">
        <v>14862</v>
      </c>
    </row>
    <row r="4737" spans="1:4" ht="30">
      <c r="A4737" s="447">
        <v>7614</v>
      </c>
      <c r="B4737" s="448" t="s">
        <v>10766</v>
      </c>
      <c r="C4737" s="449" t="s">
        <v>6187</v>
      </c>
      <c r="D4737" s="450" t="s">
        <v>14863</v>
      </c>
    </row>
    <row r="4738" spans="1:4" ht="30">
      <c r="A4738" s="447">
        <v>7618</v>
      </c>
      <c r="B4738" s="448" t="s">
        <v>10767</v>
      </c>
      <c r="C4738" s="449" t="s">
        <v>6187</v>
      </c>
      <c r="D4738" s="450" t="s">
        <v>14864</v>
      </c>
    </row>
    <row r="4739" spans="1:4" ht="30">
      <c r="A4739" s="447">
        <v>7620</v>
      </c>
      <c r="B4739" s="448" t="s">
        <v>10768</v>
      </c>
      <c r="C4739" s="449" t="s">
        <v>6187</v>
      </c>
      <c r="D4739" s="450" t="s">
        <v>14865</v>
      </c>
    </row>
    <row r="4740" spans="1:4" ht="30">
      <c r="A4740" s="447">
        <v>7610</v>
      </c>
      <c r="B4740" s="448" t="s">
        <v>10769</v>
      </c>
      <c r="C4740" s="449" t="s">
        <v>6187</v>
      </c>
      <c r="D4740" s="450" t="s">
        <v>14866</v>
      </c>
    </row>
    <row r="4741" spans="1:4" ht="30">
      <c r="A4741" s="447">
        <v>7615</v>
      </c>
      <c r="B4741" s="448" t="s">
        <v>10770</v>
      </c>
      <c r="C4741" s="449" t="s">
        <v>6187</v>
      </c>
      <c r="D4741" s="450" t="s">
        <v>14867</v>
      </c>
    </row>
    <row r="4742" spans="1:4" ht="30">
      <c r="A4742" s="447">
        <v>7617</v>
      </c>
      <c r="B4742" s="448" t="s">
        <v>10771</v>
      </c>
      <c r="C4742" s="449" t="s">
        <v>6187</v>
      </c>
      <c r="D4742" s="450" t="s">
        <v>14868</v>
      </c>
    </row>
    <row r="4743" spans="1:4" ht="30">
      <c r="A4743" s="447">
        <v>7616</v>
      </c>
      <c r="B4743" s="448" t="s">
        <v>10772</v>
      </c>
      <c r="C4743" s="449" t="s">
        <v>6187</v>
      </c>
      <c r="D4743" s="450" t="s">
        <v>14869</v>
      </c>
    </row>
    <row r="4744" spans="1:4" ht="30">
      <c r="A4744" s="447">
        <v>7611</v>
      </c>
      <c r="B4744" s="448" t="s">
        <v>15337</v>
      </c>
      <c r="C4744" s="449" t="s">
        <v>6187</v>
      </c>
      <c r="D4744" s="450" t="s">
        <v>14870</v>
      </c>
    </row>
    <row r="4745" spans="1:4" ht="30">
      <c r="A4745" s="447">
        <v>7612</v>
      </c>
      <c r="B4745" s="448" t="s">
        <v>10773</v>
      </c>
      <c r="C4745" s="449" t="s">
        <v>6187</v>
      </c>
      <c r="D4745" s="450" t="s">
        <v>14871</v>
      </c>
    </row>
    <row r="4746" spans="1:4">
      <c r="A4746" s="447"/>
      <c r="B4746" s="448"/>
      <c r="C4746" s="449"/>
      <c r="D4746" s="450"/>
    </row>
    <row r="4747" spans="1:4">
      <c r="A4747" s="447"/>
      <c r="B4747" s="448"/>
      <c r="C4747" s="449"/>
      <c r="D4747" s="450"/>
    </row>
    <row r="4748" spans="1:4" ht="30">
      <c r="A4748" s="447">
        <v>36509</v>
      </c>
      <c r="B4748" s="448" t="s">
        <v>10782</v>
      </c>
      <c r="C4748" s="449" t="s">
        <v>6187</v>
      </c>
      <c r="D4748" s="450" t="s">
        <v>14879</v>
      </c>
    </row>
    <row r="4749" spans="1:4" ht="30">
      <c r="A4749" s="447">
        <v>36510</v>
      </c>
      <c r="B4749" s="448" t="s">
        <v>10775</v>
      </c>
      <c r="C4749" s="449" t="s">
        <v>6187</v>
      </c>
      <c r="D4749" s="450" t="s">
        <v>14873</v>
      </c>
    </row>
    <row r="4750" spans="1:4" ht="30">
      <c r="A4750" s="447">
        <v>25020</v>
      </c>
      <c r="B4750" s="448" t="s">
        <v>10776</v>
      </c>
      <c r="C4750" s="449" t="s">
        <v>6187</v>
      </c>
      <c r="D4750" s="450" t="s">
        <v>14874</v>
      </c>
    </row>
    <row r="4751" spans="1:4" ht="30">
      <c r="A4751" s="447">
        <v>7622</v>
      </c>
      <c r="B4751" s="448" t="s">
        <v>10777</v>
      </c>
      <c r="C4751" s="449" t="s">
        <v>6187</v>
      </c>
      <c r="D4751" s="450" t="s">
        <v>14875</v>
      </c>
    </row>
    <row r="4752" spans="1:4" ht="30">
      <c r="A4752" s="447">
        <v>7624</v>
      </c>
      <c r="B4752" s="448" t="s">
        <v>10778</v>
      </c>
      <c r="C4752" s="449" t="s">
        <v>6187</v>
      </c>
      <c r="D4752" s="450" t="s">
        <v>14876</v>
      </c>
    </row>
    <row r="4753" spans="1:4" ht="30">
      <c r="A4753" s="447">
        <v>7625</v>
      </c>
      <c r="B4753" s="448" t="s">
        <v>10779</v>
      </c>
      <c r="C4753" s="449" t="s">
        <v>6187</v>
      </c>
      <c r="D4753" s="450" t="s">
        <v>14877</v>
      </c>
    </row>
    <row r="4754" spans="1:4" ht="30">
      <c r="A4754" s="447">
        <v>7623</v>
      </c>
      <c r="B4754" s="448" t="s">
        <v>10780</v>
      </c>
      <c r="C4754" s="449" t="s">
        <v>6187</v>
      </c>
      <c r="D4754" s="450" t="s">
        <v>14874</v>
      </c>
    </row>
    <row r="4755" spans="1:4" ht="30">
      <c r="A4755" s="447">
        <v>36508</v>
      </c>
      <c r="B4755" s="448" t="s">
        <v>10781</v>
      </c>
      <c r="C4755" s="449" t="s">
        <v>6187</v>
      </c>
      <c r="D4755" s="450" t="s">
        <v>14878</v>
      </c>
    </row>
    <row r="4756" spans="1:4">
      <c r="A4756" s="447">
        <v>13238</v>
      </c>
      <c r="B4756" s="448" t="s">
        <v>10783</v>
      </c>
      <c r="C4756" s="449" t="s">
        <v>6187</v>
      </c>
      <c r="D4756" s="450" t="s">
        <v>14880</v>
      </c>
    </row>
    <row r="4757" spans="1:4">
      <c r="A4757" s="447">
        <v>36511</v>
      </c>
      <c r="B4757" s="448" t="s">
        <v>10784</v>
      </c>
      <c r="C4757" s="449" t="s">
        <v>6187</v>
      </c>
      <c r="D4757" s="450" t="s">
        <v>14881</v>
      </c>
    </row>
    <row r="4758" spans="1:4">
      <c r="A4758" s="447">
        <v>36515</v>
      </c>
      <c r="B4758" s="448" t="s">
        <v>15335</v>
      </c>
      <c r="C4758" s="449" t="s">
        <v>6187</v>
      </c>
      <c r="D4758" s="450" t="s">
        <v>14882</v>
      </c>
    </row>
    <row r="4759" spans="1:4">
      <c r="A4759" s="447">
        <v>10598</v>
      </c>
      <c r="B4759" s="448" t="s">
        <v>10785</v>
      </c>
      <c r="C4759" s="449" t="s">
        <v>6187</v>
      </c>
      <c r="D4759" s="450" t="s">
        <v>14883</v>
      </c>
    </row>
    <row r="4760" spans="1:4">
      <c r="A4760" s="447">
        <v>7640</v>
      </c>
      <c r="B4760" s="448" t="s">
        <v>10786</v>
      </c>
      <c r="C4760" s="449" t="s">
        <v>6187</v>
      </c>
      <c r="D4760" s="450" t="s">
        <v>14884</v>
      </c>
    </row>
    <row r="4761" spans="1:4">
      <c r="A4761" s="447">
        <v>36513</v>
      </c>
      <c r="B4761" s="448" t="s">
        <v>15334</v>
      </c>
      <c r="C4761" s="449" t="s">
        <v>6187</v>
      </c>
      <c r="D4761" s="450" t="s">
        <v>14885</v>
      </c>
    </row>
    <row r="4762" spans="1:4">
      <c r="A4762" s="447">
        <v>36514</v>
      </c>
      <c r="B4762" s="448" t="s">
        <v>10787</v>
      </c>
      <c r="C4762" s="449" t="s">
        <v>6187</v>
      </c>
      <c r="D4762" s="450" t="s">
        <v>14886</v>
      </c>
    </row>
    <row r="4763" spans="1:4" ht="30">
      <c r="A4763" s="447">
        <v>36149</v>
      </c>
      <c r="B4763" s="448" t="s">
        <v>10788</v>
      </c>
      <c r="C4763" s="449" t="s">
        <v>6187</v>
      </c>
      <c r="D4763" s="450" t="s">
        <v>14887</v>
      </c>
    </row>
    <row r="4764" spans="1:4" ht="30">
      <c r="A4764" s="447">
        <v>43066</v>
      </c>
      <c r="B4764" s="448" t="s">
        <v>10789</v>
      </c>
      <c r="C4764" s="449" t="s">
        <v>6188</v>
      </c>
      <c r="D4764" s="450" t="s">
        <v>12956</v>
      </c>
    </row>
    <row r="4765" spans="1:4" ht="30">
      <c r="A4765" s="447">
        <v>11581</v>
      </c>
      <c r="B4765" s="448" t="s">
        <v>15333</v>
      </c>
      <c r="C4765" s="449" t="s">
        <v>6188</v>
      </c>
      <c r="D4765" s="450" t="s">
        <v>14888</v>
      </c>
    </row>
    <row r="4766" spans="1:4">
      <c r="A4766" s="447">
        <v>11580</v>
      </c>
      <c r="B4766" s="448" t="s">
        <v>10790</v>
      </c>
      <c r="C4766" s="449" t="s">
        <v>6188</v>
      </c>
      <c r="D4766" s="450" t="s">
        <v>14488</v>
      </c>
    </row>
    <row r="4767" spans="1:4" ht="30">
      <c r="A4767" s="447">
        <v>38177</v>
      </c>
      <c r="B4767" s="448" t="s">
        <v>10791</v>
      </c>
      <c r="C4767" s="449" t="s">
        <v>6187</v>
      </c>
      <c r="D4767" s="450" t="s">
        <v>11327</v>
      </c>
    </row>
    <row r="4768" spans="1:4">
      <c r="A4768" s="447">
        <v>10743</v>
      </c>
      <c r="B4768" s="448" t="s">
        <v>15332</v>
      </c>
      <c r="C4768" s="449" t="s">
        <v>6187</v>
      </c>
      <c r="D4768" s="450" t="s">
        <v>14889</v>
      </c>
    </row>
    <row r="4769" spans="1:4" ht="30">
      <c r="A4769" s="447">
        <v>39848</v>
      </c>
      <c r="B4769" s="448" t="s">
        <v>10792</v>
      </c>
      <c r="C4769" s="449" t="s">
        <v>6188</v>
      </c>
      <c r="D4769" s="450" t="s">
        <v>11450</v>
      </c>
    </row>
    <row r="4770" spans="1:4">
      <c r="A4770" s="447">
        <v>7667</v>
      </c>
      <c r="B4770" s="448" t="s">
        <v>15331</v>
      </c>
      <c r="C4770" s="449" t="s">
        <v>6188</v>
      </c>
      <c r="D4770" s="450" t="s">
        <v>15119</v>
      </c>
    </row>
    <row r="4771" spans="1:4">
      <c r="A4771" s="447">
        <v>7660</v>
      </c>
      <c r="B4771" s="448" t="s">
        <v>15330</v>
      </c>
      <c r="C4771" s="449" t="s">
        <v>6188</v>
      </c>
      <c r="D4771" s="450" t="s">
        <v>15120</v>
      </c>
    </row>
    <row r="4772" spans="1:4">
      <c r="A4772" s="447">
        <v>7676</v>
      </c>
      <c r="B4772" s="448" t="s">
        <v>15329</v>
      </c>
      <c r="C4772" s="449" t="s">
        <v>6188</v>
      </c>
      <c r="D4772" s="450" t="s">
        <v>15121</v>
      </c>
    </row>
    <row r="4773" spans="1:4">
      <c r="A4773" s="447">
        <v>20999</v>
      </c>
      <c r="B4773" s="448" t="s">
        <v>10793</v>
      </c>
      <c r="C4773" s="449" t="s">
        <v>6188</v>
      </c>
      <c r="D4773" s="450" t="s">
        <v>12278</v>
      </c>
    </row>
    <row r="4774" spans="1:4">
      <c r="A4774" s="447">
        <v>21001</v>
      </c>
      <c r="B4774" s="448" t="s">
        <v>10794</v>
      </c>
      <c r="C4774" s="449" t="s">
        <v>6188</v>
      </c>
      <c r="D4774" s="450" t="s">
        <v>14890</v>
      </c>
    </row>
    <row r="4775" spans="1:4">
      <c r="A4775" s="447">
        <v>21003</v>
      </c>
      <c r="B4775" s="448" t="s">
        <v>10795</v>
      </c>
      <c r="C4775" s="449" t="s">
        <v>6188</v>
      </c>
      <c r="D4775" s="450" t="s">
        <v>14891</v>
      </c>
    </row>
    <row r="4776" spans="1:4">
      <c r="A4776" s="447">
        <v>21006</v>
      </c>
      <c r="B4776" s="448" t="s">
        <v>10796</v>
      </c>
      <c r="C4776" s="449" t="s">
        <v>6188</v>
      </c>
      <c r="D4776" s="450" t="s">
        <v>14663</v>
      </c>
    </row>
    <row r="4777" spans="1:4" ht="30">
      <c r="A4777" s="447">
        <v>21019</v>
      </c>
      <c r="B4777" s="448" t="s">
        <v>10797</v>
      </c>
      <c r="C4777" s="449" t="s">
        <v>6188</v>
      </c>
      <c r="D4777" s="450" t="s">
        <v>14892</v>
      </c>
    </row>
    <row r="4778" spans="1:4" ht="30">
      <c r="A4778" s="447">
        <v>21021</v>
      </c>
      <c r="B4778" s="448" t="s">
        <v>10798</v>
      </c>
      <c r="C4778" s="449" t="s">
        <v>6188</v>
      </c>
      <c r="D4778" s="450" t="s">
        <v>14893</v>
      </c>
    </row>
    <row r="4779" spans="1:4" ht="30">
      <c r="A4779" s="447">
        <v>21024</v>
      </c>
      <c r="B4779" s="448" t="s">
        <v>10799</v>
      </c>
      <c r="C4779" s="449" t="s">
        <v>6188</v>
      </c>
      <c r="D4779" s="450" t="s">
        <v>14894</v>
      </c>
    </row>
    <row r="4780" spans="1:4">
      <c r="A4780" s="447">
        <v>40624</v>
      </c>
      <c r="B4780" s="448" t="s">
        <v>10800</v>
      </c>
      <c r="C4780" s="449" t="s">
        <v>6188</v>
      </c>
      <c r="D4780" s="450" t="s">
        <v>14663</v>
      </c>
    </row>
    <row r="4781" spans="1:4">
      <c r="A4781" s="447">
        <v>13127</v>
      </c>
      <c r="B4781" s="448" t="s">
        <v>10801</v>
      </c>
      <c r="C4781" s="449" t="s">
        <v>6188</v>
      </c>
      <c r="D4781" s="450" t="s">
        <v>14895</v>
      </c>
    </row>
    <row r="4782" spans="1:4">
      <c r="A4782" s="447">
        <v>13137</v>
      </c>
      <c r="B4782" s="448" t="s">
        <v>10802</v>
      </c>
      <c r="C4782" s="449" t="s">
        <v>6188</v>
      </c>
      <c r="D4782" s="450" t="s">
        <v>13735</v>
      </c>
    </row>
    <row r="4783" spans="1:4">
      <c r="A4783" s="447">
        <v>20989</v>
      </c>
      <c r="B4783" s="448" t="s">
        <v>10803</v>
      </c>
      <c r="C4783" s="449" t="s">
        <v>6188</v>
      </c>
      <c r="D4783" s="450" t="s">
        <v>14896</v>
      </c>
    </row>
    <row r="4784" spans="1:4">
      <c r="A4784" s="447">
        <v>21147</v>
      </c>
      <c r="B4784" s="448" t="s">
        <v>10804</v>
      </c>
      <c r="C4784" s="449" t="s">
        <v>6188</v>
      </c>
      <c r="D4784" s="450" t="s">
        <v>14897</v>
      </c>
    </row>
    <row r="4785" spans="1:4">
      <c r="A4785" s="447">
        <v>21148</v>
      </c>
      <c r="B4785" s="448" t="s">
        <v>10805</v>
      </c>
      <c r="C4785" s="449" t="s">
        <v>6188</v>
      </c>
      <c r="D4785" s="450" t="s">
        <v>11880</v>
      </c>
    </row>
    <row r="4786" spans="1:4">
      <c r="A4786" s="447">
        <v>20984</v>
      </c>
      <c r="B4786" s="448" t="s">
        <v>10806</v>
      </c>
      <c r="C4786" s="449" t="s">
        <v>6188</v>
      </c>
      <c r="D4786" s="450" t="s">
        <v>14898</v>
      </c>
    </row>
    <row r="4787" spans="1:4">
      <c r="A4787" s="447">
        <v>13042</v>
      </c>
      <c r="B4787" s="448" t="s">
        <v>10807</v>
      </c>
      <c r="C4787" s="449" t="s">
        <v>6188</v>
      </c>
      <c r="D4787" s="450" t="s">
        <v>14899</v>
      </c>
    </row>
    <row r="4788" spans="1:4">
      <c r="A4788" s="447">
        <v>21150</v>
      </c>
      <c r="B4788" s="448" t="s">
        <v>10808</v>
      </c>
      <c r="C4788" s="449" t="s">
        <v>6188</v>
      </c>
      <c r="D4788" s="450" t="s">
        <v>14900</v>
      </c>
    </row>
    <row r="4789" spans="1:4">
      <c r="A4789" s="447">
        <v>13141</v>
      </c>
      <c r="B4789" s="448" t="s">
        <v>10809</v>
      </c>
      <c r="C4789" s="449" t="s">
        <v>6188</v>
      </c>
      <c r="D4789" s="450" t="s">
        <v>14901</v>
      </c>
    </row>
    <row r="4790" spans="1:4">
      <c r="A4790" s="447">
        <v>21151</v>
      </c>
      <c r="B4790" s="448" t="s">
        <v>10810</v>
      </c>
      <c r="C4790" s="449" t="s">
        <v>6188</v>
      </c>
      <c r="D4790" s="450" t="s">
        <v>14902</v>
      </c>
    </row>
    <row r="4791" spans="1:4">
      <c r="A4791" s="447">
        <v>13142</v>
      </c>
      <c r="B4791" s="448" t="s">
        <v>10811</v>
      </c>
      <c r="C4791" s="449" t="s">
        <v>6188</v>
      </c>
      <c r="D4791" s="450" t="s">
        <v>14903</v>
      </c>
    </row>
    <row r="4792" spans="1:4">
      <c r="A4792" s="447">
        <v>20994</v>
      </c>
      <c r="B4792" s="448" t="s">
        <v>10812</v>
      </c>
      <c r="C4792" s="449" t="s">
        <v>6188</v>
      </c>
      <c r="D4792" s="450" t="s">
        <v>14904</v>
      </c>
    </row>
    <row r="4793" spans="1:4">
      <c r="A4793" s="447">
        <v>7672</v>
      </c>
      <c r="B4793" s="448" t="s">
        <v>10813</v>
      </c>
      <c r="C4793" s="449" t="s">
        <v>6188</v>
      </c>
      <c r="D4793" s="450" t="s">
        <v>14905</v>
      </c>
    </row>
    <row r="4794" spans="1:4">
      <c r="A4794" s="447">
        <v>20995</v>
      </c>
      <c r="B4794" s="448" t="s">
        <v>10814</v>
      </c>
      <c r="C4794" s="449" t="s">
        <v>6188</v>
      </c>
      <c r="D4794" s="450" t="s">
        <v>14906</v>
      </c>
    </row>
    <row r="4795" spans="1:4">
      <c r="A4795" s="447">
        <v>7690</v>
      </c>
      <c r="B4795" s="448" t="s">
        <v>10815</v>
      </c>
      <c r="C4795" s="449" t="s">
        <v>6188</v>
      </c>
      <c r="D4795" s="450" t="s">
        <v>14907</v>
      </c>
    </row>
    <row r="4796" spans="1:4">
      <c r="A4796" s="447">
        <v>20980</v>
      </c>
      <c r="B4796" s="448" t="s">
        <v>15328</v>
      </c>
      <c r="C4796" s="449" t="s">
        <v>6188</v>
      </c>
      <c r="D4796" s="450" t="s">
        <v>14908</v>
      </c>
    </row>
    <row r="4797" spans="1:4">
      <c r="A4797" s="447">
        <v>7661</v>
      </c>
      <c r="B4797" s="448" t="s">
        <v>15327</v>
      </c>
      <c r="C4797" s="449" t="s">
        <v>6188</v>
      </c>
      <c r="D4797" s="450" t="s">
        <v>14909</v>
      </c>
    </row>
    <row r="4798" spans="1:4" ht="30">
      <c r="A4798" s="447">
        <v>21016</v>
      </c>
      <c r="B4798" s="448" t="s">
        <v>10816</v>
      </c>
      <c r="C4798" s="449" t="s">
        <v>6188</v>
      </c>
      <c r="D4798" s="450" t="s">
        <v>14910</v>
      </c>
    </row>
    <row r="4799" spans="1:4" ht="30">
      <c r="A4799" s="447">
        <v>21008</v>
      </c>
      <c r="B4799" s="448" t="s">
        <v>10817</v>
      </c>
      <c r="C4799" s="449" t="s">
        <v>6188</v>
      </c>
      <c r="D4799" s="450" t="s">
        <v>14911</v>
      </c>
    </row>
    <row r="4800" spans="1:4" ht="30">
      <c r="A4800" s="447">
        <v>21009</v>
      </c>
      <c r="B4800" s="448" t="s">
        <v>10818</v>
      </c>
      <c r="C4800" s="449" t="s">
        <v>6188</v>
      </c>
      <c r="D4800" s="450" t="s">
        <v>14027</v>
      </c>
    </row>
    <row r="4801" spans="1:4" ht="30">
      <c r="A4801" s="447">
        <v>21010</v>
      </c>
      <c r="B4801" s="448" t="s">
        <v>10819</v>
      </c>
      <c r="C4801" s="449" t="s">
        <v>6188</v>
      </c>
      <c r="D4801" s="450" t="s">
        <v>13141</v>
      </c>
    </row>
    <row r="4802" spans="1:4" ht="30">
      <c r="A4802" s="447">
        <v>21011</v>
      </c>
      <c r="B4802" s="448" t="s">
        <v>10820</v>
      </c>
      <c r="C4802" s="449" t="s">
        <v>6188</v>
      </c>
      <c r="D4802" s="450" t="s">
        <v>11874</v>
      </c>
    </row>
    <row r="4803" spans="1:4" ht="30">
      <c r="A4803" s="447">
        <v>21012</v>
      </c>
      <c r="B4803" s="448" t="s">
        <v>10821</v>
      </c>
      <c r="C4803" s="449" t="s">
        <v>6188</v>
      </c>
      <c r="D4803" s="450" t="s">
        <v>12133</v>
      </c>
    </row>
    <row r="4804" spans="1:4" ht="30">
      <c r="A4804" s="447">
        <v>21013</v>
      </c>
      <c r="B4804" s="448" t="s">
        <v>10822</v>
      </c>
      <c r="C4804" s="449" t="s">
        <v>6188</v>
      </c>
      <c r="D4804" s="450" t="s">
        <v>13126</v>
      </c>
    </row>
    <row r="4805" spans="1:4" ht="30">
      <c r="A4805" s="447">
        <v>21014</v>
      </c>
      <c r="B4805" s="448" t="s">
        <v>10823</v>
      </c>
      <c r="C4805" s="449" t="s">
        <v>6188</v>
      </c>
      <c r="D4805" s="450" t="s">
        <v>13844</v>
      </c>
    </row>
    <row r="4806" spans="1:4" ht="30">
      <c r="A4806" s="447">
        <v>21015</v>
      </c>
      <c r="B4806" s="448" t="s">
        <v>10824</v>
      </c>
      <c r="C4806" s="449" t="s">
        <v>6188</v>
      </c>
      <c r="D4806" s="450" t="s">
        <v>14912</v>
      </c>
    </row>
    <row r="4807" spans="1:4" ht="30">
      <c r="A4807" s="447">
        <v>40626</v>
      </c>
      <c r="B4807" s="448" t="s">
        <v>10828</v>
      </c>
      <c r="C4807" s="449" t="s">
        <v>6188</v>
      </c>
      <c r="D4807" s="450" t="s">
        <v>12251</v>
      </c>
    </row>
    <row r="4808" spans="1:4" ht="30">
      <c r="A4808" s="447">
        <v>7697</v>
      </c>
      <c r="B4808" s="448" t="s">
        <v>10825</v>
      </c>
      <c r="C4808" s="449" t="s">
        <v>6188</v>
      </c>
      <c r="D4808" s="450" t="s">
        <v>14913</v>
      </c>
    </row>
    <row r="4809" spans="1:4" ht="30">
      <c r="A4809" s="447">
        <v>7698</v>
      </c>
      <c r="B4809" s="448" t="s">
        <v>10826</v>
      </c>
      <c r="C4809" s="449" t="s">
        <v>6188</v>
      </c>
      <c r="D4809" s="450" t="s">
        <v>11982</v>
      </c>
    </row>
    <row r="4810" spans="1:4" ht="30">
      <c r="A4810" s="447">
        <v>7691</v>
      </c>
      <c r="B4810" s="448" t="s">
        <v>10827</v>
      </c>
      <c r="C4810" s="449" t="s">
        <v>6188</v>
      </c>
      <c r="D4810" s="450" t="s">
        <v>14914</v>
      </c>
    </row>
    <row r="4811" spans="1:4" ht="30">
      <c r="A4811" s="447">
        <v>7696</v>
      </c>
      <c r="B4811" s="448" t="s">
        <v>10830</v>
      </c>
      <c r="C4811" s="449" t="s">
        <v>6188</v>
      </c>
      <c r="D4811" s="450" t="s">
        <v>14916</v>
      </c>
    </row>
    <row r="4812" spans="1:4" ht="30">
      <c r="A4812" s="447">
        <v>7701</v>
      </c>
      <c r="B4812" s="448" t="s">
        <v>10829</v>
      </c>
      <c r="C4812" s="449" t="s">
        <v>6188</v>
      </c>
      <c r="D4812" s="450" t="s">
        <v>14915</v>
      </c>
    </row>
    <row r="4813" spans="1:4" ht="30">
      <c r="A4813" s="447">
        <v>7694</v>
      </c>
      <c r="B4813" s="448" t="s">
        <v>10832</v>
      </c>
      <c r="C4813" s="449" t="s">
        <v>6188</v>
      </c>
      <c r="D4813" s="450" t="s">
        <v>14917</v>
      </c>
    </row>
    <row r="4814" spans="1:4" ht="30">
      <c r="A4814" s="447">
        <v>7700</v>
      </c>
      <c r="B4814" s="448" t="s">
        <v>10831</v>
      </c>
      <c r="C4814" s="449" t="s">
        <v>6188</v>
      </c>
      <c r="D4814" s="450" t="s">
        <v>13690</v>
      </c>
    </row>
    <row r="4815" spans="1:4" ht="30">
      <c r="A4815" s="447">
        <v>7693</v>
      </c>
      <c r="B4815" s="448" t="s">
        <v>10833</v>
      </c>
      <c r="C4815" s="449" t="s">
        <v>6188</v>
      </c>
      <c r="D4815" s="450" t="s">
        <v>14918</v>
      </c>
    </row>
    <row r="4816" spans="1:4" ht="30">
      <c r="A4816" s="447">
        <v>7692</v>
      </c>
      <c r="B4816" s="448" t="s">
        <v>10834</v>
      </c>
      <c r="C4816" s="449" t="s">
        <v>6188</v>
      </c>
      <c r="D4816" s="450" t="s">
        <v>14919</v>
      </c>
    </row>
    <row r="4817" spans="1:4" ht="30">
      <c r="A4817" s="447">
        <v>7695</v>
      </c>
      <c r="B4817" s="448" t="s">
        <v>10835</v>
      </c>
      <c r="C4817" s="449" t="s">
        <v>6188</v>
      </c>
      <c r="D4817" s="450" t="s">
        <v>14920</v>
      </c>
    </row>
    <row r="4818" spans="1:4">
      <c r="A4818" s="447">
        <v>13356</v>
      </c>
      <c r="B4818" s="448" t="s">
        <v>10836</v>
      </c>
      <c r="C4818" s="449" t="s">
        <v>6188</v>
      </c>
      <c r="D4818" s="450" t="s">
        <v>14921</v>
      </c>
    </row>
    <row r="4819" spans="1:4">
      <c r="A4819" s="447">
        <v>36365</v>
      </c>
      <c r="B4819" s="448" t="s">
        <v>10837</v>
      </c>
      <c r="C4819" s="449" t="s">
        <v>6188</v>
      </c>
      <c r="D4819" s="450" t="s">
        <v>14922</v>
      </c>
    </row>
    <row r="4820" spans="1:4">
      <c r="A4820" s="447">
        <v>41930</v>
      </c>
      <c r="B4820" s="448" t="s">
        <v>10838</v>
      </c>
      <c r="C4820" s="449" t="s">
        <v>6188</v>
      </c>
      <c r="D4820" s="450" t="s">
        <v>14923</v>
      </c>
    </row>
    <row r="4821" spans="1:4">
      <c r="A4821" s="447">
        <v>41931</v>
      </c>
      <c r="B4821" s="448" t="s">
        <v>10839</v>
      </c>
      <c r="C4821" s="449" t="s">
        <v>6188</v>
      </c>
      <c r="D4821" s="450" t="s">
        <v>14924</v>
      </c>
    </row>
    <row r="4822" spans="1:4">
      <c r="A4822" s="447">
        <v>41932</v>
      </c>
      <c r="B4822" s="448" t="s">
        <v>10840</v>
      </c>
      <c r="C4822" s="449" t="s">
        <v>6188</v>
      </c>
      <c r="D4822" s="450" t="s">
        <v>14925</v>
      </c>
    </row>
    <row r="4823" spans="1:4">
      <c r="A4823" s="447">
        <v>41933</v>
      </c>
      <c r="B4823" s="448" t="s">
        <v>10841</v>
      </c>
      <c r="C4823" s="449" t="s">
        <v>6188</v>
      </c>
      <c r="D4823" s="450" t="s">
        <v>14926</v>
      </c>
    </row>
    <row r="4824" spans="1:4">
      <c r="A4824" s="447">
        <v>41934</v>
      </c>
      <c r="B4824" s="448" t="s">
        <v>15326</v>
      </c>
      <c r="C4824" s="449" t="s">
        <v>6188</v>
      </c>
      <c r="D4824" s="450" t="s">
        <v>14927</v>
      </c>
    </row>
    <row r="4825" spans="1:4">
      <c r="A4825" s="447">
        <v>41936</v>
      </c>
      <c r="B4825" s="448" t="s">
        <v>15325</v>
      </c>
      <c r="C4825" s="449" t="s">
        <v>6188</v>
      </c>
      <c r="D4825" s="450" t="s">
        <v>14928</v>
      </c>
    </row>
    <row r="4826" spans="1:4" ht="30">
      <c r="A4826" s="447">
        <v>7720</v>
      </c>
      <c r="B4826" s="448" t="s">
        <v>10842</v>
      </c>
      <c r="C4826" s="449" t="s">
        <v>6188</v>
      </c>
      <c r="D4826" s="450" t="s">
        <v>14929</v>
      </c>
    </row>
    <row r="4827" spans="1:4" ht="30">
      <c r="A4827" s="447">
        <v>40335</v>
      </c>
      <c r="B4827" s="448" t="s">
        <v>10843</v>
      </c>
      <c r="C4827" s="449" t="s">
        <v>6188</v>
      </c>
      <c r="D4827" s="450" t="s">
        <v>14930</v>
      </c>
    </row>
    <row r="4828" spans="1:4" ht="30">
      <c r="A4828" s="447">
        <v>7740</v>
      </c>
      <c r="B4828" s="448" t="s">
        <v>10844</v>
      </c>
      <c r="C4828" s="449" t="s">
        <v>6188</v>
      </c>
      <c r="D4828" s="450" t="s">
        <v>14931</v>
      </c>
    </row>
    <row r="4829" spans="1:4" ht="30">
      <c r="A4829" s="447">
        <v>7741</v>
      </c>
      <c r="B4829" s="448" t="s">
        <v>10845</v>
      </c>
      <c r="C4829" s="449" t="s">
        <v>6188</v>
      </c>
      <c r="D4829" s="450" t="s">
        <v>14932</v>
      </c>
    </row>
    <row r="4830" spans="1:4" ht="30">
      <c r="A4830" s="447">
        <v>7774</v>
      </c>
      <c r="B4830" s="448" t="s">
        <v>10846</v>
      </c>
      <c r="C4830" s="449" t="s">
        <v>6188</v>
      </c>
      <c r="D4830" s="450" t="s">
        <v>14933</v>
      </c>
    </row>
    <row r="4831" spans="1:4" ht="30">
      <c r="A4831" s="447">
        <v>7744</v>
      </c>
      <c r="B4831" s="448" t="s">
        <v>10847</v>
      </c>
      <c r="C4831" s="449" t="s">
        <v>6188</v>
      </c>
      <c r="D4831" s="450" t="s">
        <v>14934</v>
      </c>
    </row>
    <row r="4832" spans="1:4" ht="30">
      <c r="A4832" s="447">
        <v>7773</v>
      </c>
      <c r="B4832" s="448" t="s">
        <v>10848</v>
      </c>
      <c r="C4832" s="449" t="s">
        <v>6188</v>
      </c>
      <c r="D4832" s="450" t="s">
        <v>14935</v>
      </c>
    </row>
    <row r="4833" spans="1:4" ht="30">
      <c r="A4833" s="447">
        <v>7754</v>
      </c>
      <c r="B4833" s="448" t="s">
        <v>10849</v>
      </c>
      <c r="C4833" s="449" t="s">
        <v>6188</v>
      </c>
      <c r="D4833" s="450" t="s">
        <v>14936</v>
      </c>
    </row>
    <row r="4834" spans="1:4" ht="30">
      <c r="A4834" s="447">
        <v>7735</v>
      </c>
      <c r="B4834" s="448" t="s">
        <v>10850</v>
      </c>
      <c r="C4834" s="449" t="s">
        <v>6188</v>
      </c>
      <c r="D4834" s="450" t="s">
        <v>14937</v>
      </c>
    </row>
    <row r="4835" spans="1:4" ht="30">
      <c r="A4835" s="447">
        <v>7755</v>
      </c>
      <c r="B4835" s="448" t="s">
        <v>10851</v>
      </c>
      <c r="C4835" s="449" t="s">
        <v>6188</v>
      </c>
      <c r="D4835" s="450" t="s">
        <v>14938</v>
      </c>
    </row>
    <row r="4836" spans="1:4" ht="30">
      <c r="A4836" s="447">
        <v>7776</v>
      </c>
      <c r="B4836" s="448" t="s">
        <v>10852</v>
      </c>
      <c r="C4836" s="449" t="s">
        <v>6188</v>
      </c>
      <c r="D4836" s="450" t="s">
        <v>14939</v>
      </c>
    </row>
    <row r="4837" spans="1:4" ht="30">
      <c r="A4837" s="447">
        <v>7743</v>
      </c>
      <c r="B4837" s="448" t="s">
        <v>10853</v>
      </c>
      <c r="C4837" s="449" t="s">
        <v>6188</v>
      </c>
      <c r="D4837" s="450" t="s">
        <v>14940</v>
      </c>
    </row>
    <row r="4838" spans="1:4" ht="30">
      <c r="A4838" s="447">
        <v>7733</v>
      </c>
      <c r="B4838" s="448" t="s">
        <v>10854</v>
      </c>
      <c r="C4838" s="449" t="s">
        <v>6188</v>
      </c>
      <c r="D4838" s="450" t="s">
        <v>14941</v>
      </c>
    </row>
    <row r="4839" spans="1:4" ht="30">
      <c r="A4839" s="447">
        <v>7775</v>
      </c>
      <c r="B4839" s="448" t="s">
        <v>10855</v>
      </c>
      <c r="C4839" s="449" t="s">
        <v>6188</v>
      </c>
      <c r="D4839" s="450" t="s">
        <v>14942</v>
      </c>
    </row>
    <row r="4840" spans="1:4" ht="30">
      <c r="A4840" s="447">
        <v>7734</v>
      </c>
      <c r="B4840" s="448" t="s">
        <v>10856</v>
      </c>
      <c r="C4840" s="449" t="s">
        <v>6188</v>
      </c>
      <c r="D4840" s="450" t="s">
        <v>14943</v>
      </c>
    </row>
    <row r="4841" spans="1:4">
      <c r="A4841" s="447">
        <v>7753</v>
      </c>
      <c r="B4841" s="448" t="s">
        <v>10857</v>
      </c>
      <c r="C4841" s="449" t="s">
        <v>6188</v>
      </c>
      <c r="D4841" s="450" t="s">
        <v>14944</v>
      </c>
    </row>
    <row r="4842" spans="1:4">
      <c r="A4842" s="447">
        <v>13256</v>
      </c>
      <c r="B4842" s="448" t="s">
        <v>10858</v>
      </c>
      <c r="C4842" s="449" t="s">
        <v>6188</v>
      </c>
      <c r="D4842" s="450" t="s">
        <v>14945</v>
      </c>
    </row>
    <row r="4843" spans="1:4">
      <c r="A4843" s="447">
        <v>7757</v>
      </c>
      <c r="B4843" s="448" t="s">
        <v>10859</v>
      </c>
      <c r="C4843" s="449" t="s">
        <v>6188</v>
      </c>
      <c r="D4843" s="450" t="s">
        <v>14946</v>
      </c>
    </row>
    <row r="4844" spans="1:4">
      <c r="A4844" s="447">
        <v>7758</v>
      </c>
      <c r="B4844" s="448" t="s">
        <v>10860</v>
      </c>
      <c r="C4844" s="449" t="s">
        <v>6188</v>
      </c>
      <c r="D4844" s="450" t="s">
        <v>14947</v>
      </c>
    </row>
    <row r="4845" spans="1:4">
      <c r="A4845" s="447">
        <v>7759</v>
      </c>
      <c r="B4845" s="448" t="s">
        <v>10861</v>
      </c>
      <c r="C4845" s="449" t="s">
        <v>6188</v>
      </c>
      <c r="D4845" s="450" t="s">
        <v>14948</v>
      </c>
    </row>
    <row r="4846" spans="1:4">
      <c r="A4846" s="447">
        <v>40334</v>
      </c>
      <c r="B4846" s="448" t="s">
        <v>10862</v>
      </c>
      <c r="C4846" s="449" t="s">
        <v>6188</v>
      </c>
      <c r="D4846" s="450" t="s">
        <v>14949</v>
      </c>
    </row>
    <row r="4847" spans="1:4">
      <c r="A4847" s="447">
        <v>7745</v>
      </c>
      <c r="B4847" s="448" t="s">
        <v>10863</v>
      </c>
      <c r="C4847" s="449" t="s">
        <v>6188</v>
      </c>
      <c r="D4847" s="450" t="s">
        <v>14852</v>
      </c>
    </row>
    <row r="4848" spans="1:4">
      <c r="A4848" s="447">
        <v>7714</v>
      </c>
      <c r="B4848" s="448" t="s">
        <v>10864</v>
      </c>
      <c r="C4848" s="449" t="s">
        <v>6188</v>
      </c>
      <c r="D4848" s="450" t="s">
        <v>14950</v>
      </c>
    </row>
    <row r="4849" spans="1:4">
      <c r="A4849" s="447">
        <v>7725</v>
      </c>
      <c r="B4849" s="448" t="s">
        <v>10865</v>
      </c>
      <c r="C4849" s="449" t="s">
        <v>6188</v>
      </c>
      <c r="D4849" s="450" t="s">
        <v>11831</v>
      </c>
    </row>
    <row r="4850" spans="1:4">
      <c r="A4850" s="447">
        <v>7742</v>
      </c>
      <c r="B4850" s="448" t="s">
        <v>10866</v>
      </c>
      <c r="C4850" s="449" t="s">
        <v>6188</v>
      </c>
      <c r="D4850" s="450" t="s">
        <v>14951</v>
      </c>
    </row>
    <row r="4851" spans="1:4">
      <c r="A4851" s="447">
        <v>7750</v>
      </c>
      <c r="B4851" s="448" t="s">
        <v>10867</v>
      </c>
      <c r="C4851" s="449" t="s">
        <v>6188</v>
      </c>
      <c r="D4851" s="450" t="s">
        <v>14952</v>
      </c>
    </row>
    <row r="4852" spans="1:4">
      <c r="A4852" s="447">
        <v>7756</v>
      </c>
      <c r="B4852" s="448" t="s">
        <v>10868</v>
      </c>
      <c r="C4852" s="449" t="s">
        <v>6188</v>
      </c>
      <c r="D4852" s="450" t="s">
        <v>14953</v>
      </c>
    </row>
    <row r="4853" spans="1:4">
      <c r="A4853" s="447">
        <v>7765</v>
      </c>
      <c r="B4853" s="448" t="s">
        <v>10869</v>
      </c>
      <c r="C4853" s="449" t="s">
        <v>6188</v>
      </c>
      <c r="D4853" s="450" t="s">
        <v>14954</v>
      </c>
    </row>
    <row r="4854" spans="1:4">
      <c r="A4854" s="447">
        <v>12569</v>
      </c>
      <c r="B4854" s="448" t="s">
        <v>10870</v>
      </c>
      <c r="C4854" s="449" t="s">
        <v>6188</v>
      </c>
      <c r="D4854" s="450" t="s">
        <v>14955</v>
      </c>
    </row>
    <row r="4855" spans="1:4">
      <c r="A4855" s="447">
        <v>7766</v>
      </c>
      <c r="B4855" s="448" t="s">
        <v>10871</v>
      </c>
      <c r="C4855" s="449" t="s">
        <v>6188</v>
      </c>
      <c r="D4855" s="450" t="s">
        <v>14956</v>
      </c>
    </row>
    <row r="4856" spans="1:4">
      <c r="A4856" s="447">
        <v>7767</v>
      </c>
      <c r="B4856" s="448" t="s">
        <v>10872</v>
      </c>
      <c r="C4856" s="449" t="s">
        <v>6188</v>
      </c>
      <c r="D4856" s="450" t="s">
        <v>14957</v>
      </c>
    </row>
    <row r="4857" spans="1:4">
      <c r="A4857" s="447">
        <v>7727</v>
      </c>
      <c r="B4857" s="448" t="s">
        <v>10873</v>
      </c>
      <c r="C4857" s="449" t="s">
        <v>6188</v>
      </c>
      <c r="D4857" s="450" t="s">
        <v>14958</v>
      </c>
    </row>
    <row r="4858" spans="1:4">
      <c r="A4858" s="447">
        <v>7760</v>
      </c>
      <c r="B4858" s="448" t="s">
        <v>10874</v>
      </c>
      <c r="C4858" s="449" t="s">
        <v>6188</v>
      </c>
      <c r="D4858" s="450" t="s">
        <v>14959</v>
      </c>
    </row>
    <row r="4859" spans="1:4">
      <c r="A4859" s="447">
        <v>7761</v>
      </c>
      <c r="B4859" s="448" t="s">
        <v>10875</v>
      </c>
      <c r="C4859" s="449" t="s">
        <v>6188</v>
      </c>
      <c r="D4859" s="450" t="s">
        <v>14960</v>
      </c>
    </row>
    <row r="4860" spans="1:4">
      <c r="A4860" s="447">
        <v>7752</v>
      </c>
      <c r="B4860" s="448" t="s">
        <v>10876</v>
      </c>
      <c r="C4860" s="449" t="s">
        <v>6188</v>
      </c>
      <c r="D4860" s="450" t="s">
        <v>14961</v>
      </c>
    </row>
    <row r="4861" spans="1:4">
      <c r="A4861" s="447">
        <v>7762</v>
      </c>
      <c r="B4861" s="448" t="s">
        <v>10877</v>
      </c>
      <c r="C4861" s="449" t="s">
        <v>6188</v>
      </c>
      <c r="D4861" s="450" t="s">
        <v>14962</v>
      </c>
    </row>
    <row r="4862" spans="1:4">
      <c r="A4862" s="447">
        <v>7722</v>
      </c>
      <c r="B4862" s="448" t="s">
        <v>10878</v>
      </c>
      <c r="C4862" s="449" t="s">
        <v>6188</v>
      </c>
      <c r="D4862" s="450" t="s">
        <v>14963</v>
      </c>
    </row>
    <row r="4863" spans="1:4">
      <c r="A4863" s="447">
        <v>7763</v>
      </c>
      <c r="B4863" s="448" t="s">
        <v>10879</v>
      </c>
      <c r="C4863" s="449" t="s">
        <v>6188</v>
      </c>
      <c r="D4863" s="450" t="s">
        <v>14964</v>
      </c>
    </row>
    <row r="4864" spans="1:4">
      <c r="A4864" s="447">
        <v>7764</v>
      </c>
      <c r="B4864" s="448" t="s">
        <v>10880</v>
      </c>
      <c r="C4864" s="449" t="s">
        <v>6188</v>
      </c>
      <c r="D4864" s="450" t="s">
        <v>14965</v>
      </c>
    </row>
    <row r="4865" spans="1:4">
      <c r="A4865" s="447">
        <v>12572</v>
      </c>
      <c r="B4865" s="448" t="s">
        <v>10881</v>
      </c>
      <c r="C4865" s="449" t="s">
        <v>6188</v>
      </c>
      <c r="D4865" s="450" t="s">
        <v>14966</v>
      </c>
    </row>
    <row r="4866" spans="1:4">
      <c r="A4866" s="447">
        <v>12573</v>
      </c>
      <c r="B4866" s="448" t="s">
        <v>10882</v>
      </c>
      <c r="C4866" s="449" t="s">
        <v>6188</v>
      </c>
      <c r="D4866" s="450" t="s">
        <v>14967</v>
      </c>
    </row>
    <row r="4867" spans="1:4">
      <c r="A4867" s="447">
        <v>12574</v>
      </c>
      <c r="B4867" s="448" t="s">
        <v>10883</v>
      </c>
      <c r="C4867" s="449" t="s">
        <v>6188</v>
      </c>
      <c r="D4867" s="450" t="s">
        <v>14968</v>
      </c>
    </row>
    <row r="4868" spans="1:4">
      <c r="A4868" s="447">
        <v>12575</v>
      </c>
      <c r="B4868" s="448" t="s">
        <v>10884</v>
      </c>
      <c r="C4868" s="449" t="s">
        <v>6188</v>
      </c>
      <c r="D4868" s="450" t="s">
        <v>14969</v>
      </c>
    </row>
    <row r="4869" spans="1:4">
      <c r="A4869" s="447">
        <v>12576</v>
      </c>
      <c r="B4869" s="448" t="s">
        <v>10885</v>
      </c>
      <c r="C4869" s="449" t="s">
        <v>6188</v>
      </c>
      <c r="D4869" s="450" t="s">
        <v>14970</v>
      </c>
    </row>
    <row r="4870" spans="1:4">
      <c r="A4870" s="447">
        <v>12577</v>
      </c>
      <c r="B4870" s="448" t="s">
        <v>10886</v>
      </c>
      <c r="C4870" s="449" t="s">
        <v>6188</v>
      </c>
      <c r="D4870" s="450" t="s">
        <v>14971</v>
      </c>
    </row>
    <row r="4871" spans="1:4">
      <c r="A4871" s="447">
        <v>12578</v>
      </c>
      <c r="B4871" s="448" t="s">
        <v>10887</v>
      </c>
      <c r="C4871" s="449" t="s">
        <v>6188</v>
      </c>
      <c r="D4871" s="450" t="s">
        <v>14972</v>
      </c>
    </row>
    <row r="4872" spans="1:4">
      <c r="A4872" s="447">
        <v>12579</v>
      </c>
      <c r="B4872" s="448" t="s">
        <v>10888</v>
      </c>
      <c r="C4872" s="449" t="s">
        <v>6188</v>
      </c>
      <c r="D4872" s="450" t="s">
        <v>14973</v>
      </c>
    </row>
    <row r="4873" spans="1:4">
      <c r="A4873" s="447">
        <v>12580</v>
      </c>
      <c r="B4873" s="448" t="s">
        <v>10889</v>
      </c>
      <c r="C4873" s="449" t="s">
        <v>6188</v>
      </c>
      <c r="D4873" s="450" t="s">
        <v>14974</v>
      </c>
    </row>
    <row r="4874" spans="1:4">
      <c r="A4874" s="447">
        <v>12581</v>
      </c>
      <c r="B4874" s="448" t="s">
        <v>10890</v>
      </c>
      <c r="C4874" s="449" t="s">
        <v>6188</v>
      </c>
      <c r="D4874" s="450" t="s">
        <v>14975</v>
      </c>
    </row>
    <row r="4875" spans="1:4" ht="30">
      <c r="A4875" s="447">
        <v>41785</v>
      </c>
      <c r="B4875" s="448" t="s">
        <v>10891</v>
      </c>
      <c r="C4875" s="449" t="s">
        <v>6188</v>
      </c>
      <c r="D4875" s="450" t="s">
        <v>14976</v>
      </c>
    </row>
    <row r="4876" spans="1:4" ht="30">
      <c r="A4876" s="447">
        <v>41781</v>
      </c>
      <c r="B4876" s="448" t="s">
        <v>10892</v>
      </c>
      <c r="C4876" s="449" t="s">
        <v>6188</v>
      </c>
      <c r="D4876" s="450" t="s">
        <v>14977</v>
      </c>
    </row>
    <row r="4877" spans="1:4" ht="30">
      <c r="A4877" s="447">
        <v>41783</v>
      </c>
      <c r="B4877" s="448" t="s">
        <v>10893</v>
      </c>
      <c r="C4877" s="449" t="s">
        <v>6188</v>
      </c>
      <c r="D4877" s="450" t="s">
        <v>14978</v>
      </c>
    </row>
    <row r="4878" spans="1:4" ht="30">
      <c r="A4878" s="447">
        <v>41786</v>
      </c>
      <c r="B4878" s="448" t="s">
        <v>10894</v>
      </c>
      <c r="C4878" s="449" t="s">
        <v>6188</v>
      </c>
      <c r="D4878" s="450" t="s">
        <v>14979</v>
      </c>
    </row>
    <row r="4879" spans="1:4" ht="30">
      <c r="A4879" s="447">
        <v>41779</v>
      </c>
      <c r="B4879" s="448" t="s">
        <v>10895</v>
      </c>
      <c r="C4879" s="449" t="s">
        <v>6188</v>
      </c>
      <c r="D4879" s="450" t="s">
        <v>14980</v>
      </c>
    </row>
    <row r="4880" spans="1:4" ht="30">
      <c r="A4880" s="447">
        <v>41780</v>
      </c>
      <c r="B4880" s="448" t="s">
        <v>10896</v>
      </c>
      <c r="C4880" s="449" t="s">
        <v>6188</v>
      </c>
      <c r="D4880" s="450" t="s">
        <v>14981</v>
      </c>
    </row>
    <row r="4881" spans="1:4" ht="30">
      <c r="A4881" s="447">
        <v>41782</v>
      </c>
      <c r="B4881" s="448" t="s">
        <v>10897</v>
      </c>
      <c r="C4881" s="449" t="s">
        <v>6188</v>
      </c>
      <c r="D4881" s="450" t="s">
        <v>14982</v>
      </c>
    </row>
    <row r="4882" spans="1:4">
      <c r="A4882" s="447">
        <v>38130</v>
      </c>
      <c r="B4882" s="448" t="s">
        <v>10898</v>
      </c>
      <c r="C4882" s="449" t="s">
        <v>6188</v>
      </c>
      <c r="D4882" s="450" t="s">
        <v>14983</v>
      </c>
    </row>
    <row r="4883" spans="1:4">
      <c r="A4883" s="447">
        <v>21123</v>
      </c>
      <c r="B4883" s="448" t="s">
        <v>10899</v>
      </c>
      <c r="C4883" s="449" t="s">
        <v>6188</v>
      </c>
      <c r="D4883" s="450" t="s">
        <v>14984</v>
      </c>
    </row>
    <row r="4884" spans="1:4">
      <c r="A4884" s="447">
        <v>21124</v>
      </c>
      <c r="B4884" s="448" t="s">
        <v>10900</v>
      </c>
      <c r="C4884" s="449" t="s">
        <v>6188</v>
      </c>
      <c r="D4884" s="450" t="s">
        <v>14985</v>
      </c>
    </row>
    <row r="4885" spans="1:4">
      <c r="A4885" s="447">
        <v>21125</v>
      </c>
      <c r="B4885" s="448" t="s">
        <v>10901</v>
      </c>
      <c r="C4885" s="449" t="s">
        <v>6188</v>
      </c>
      <c r="D4885" s="450" t="s">
        <v>12954</v>
      </c>
    </row>
    <row r="4886" spans="1:4">
      <c r="A4886" s="447">
        <v>38028</v>
      </c>
      <c r="B4886" s="448" t="s">
        <v>10902</v>
      </c>
      <c r="C4886" s="449" t="s">
        <v>6188</v>
      </c>
      <c r="D4886" s="450" t="s">
        <v>14986</v>
      </c>
    </row>
    <row r="4887" spans="1:4">
      <c r="A4887" s="447">
        <v>38029</v>
      </c>
      <c r="B4887" s="448" t="s">
        <v>10903</v>
      </c>
      <c r="C4887" s="449" t="s">
        <v>6188</v>
      </c>
      <c r="D4887" s="450" t="s">
        <v>14987</v>
      </c>
    </row>
    <row r="4888" spans="1:4">
      <c r="A4888" s="447">
        <v>38030</v>
      </c>
      <c r="B4888" s="448" t="s">
        <v>15324</v>
      </c>
      <c r="C4888" s="449" t="s">
        <v>6188</v>
      </c>
      <c r="D4888" s="450" t="s">
        <v>14988</v>
      </c>
    </row>
    <row r="4889" spans="1:4">
      <c r="A4889" s="447">
        <v>38031</v>
      </c>
      <c r="B4889" s="448" t="s">
        <v>15323</v>
      </c>
      <c r="C4889" s="449" t="s">
        <v>6188</v>
      </c>
      <c r="D4889" s="450" t="s">
        <v>14989</v>
      </c>
    </row>
    <row r="4890" spans="1:4" ht="45">
      <c r="A4890" s="447">
        <v>39735</v>
      </c>
      <c r="B4890" s="448" t="s">
        <v>10904</v>
      </c>
      <c r="C4890" s="449" t="s">
        <v>6188</v>
      </c>
      <c r="D4890" s="450" t="s">
        <v>14990</v>
      </c>
    </row>
    <row r="4891" spans="1:4" ht="45">
      <c r="A4891" s="447">
        <v>39734</v>
      </c>
      <c r="B4891" s="448" t="s">
        <v>10905</v>
      </c>
      <c r="C4891" s="449" t="s">
        <v>6188</v>
      </c>
      <c r="D4891" s="450" t="s">
        <v>14991</v>
      </c>
    </row>
    <row r="4892" spans="1:4" ht="45">
      <c r="A4892" s="447">
        <v>39736</v>
      </c>
      <c r="B4892" s="448" t="s">
        <v>10906</v>
      </c>
      <c r="C4892" s="449" t="s">
        <v>6188</v>
      </c>
      <c r="D4892" s="450" t="s">
        <v>14992</v>
      </c>
    </row>
    <row r="4893" spans="1:4" ht="45">
      <c r="A4893" s="447">
        <v>39739</v>
      </c>
      <c r="B4893" s="448" t="s">
        <v>10909</v>
      </c>
      <c r="C4893" s="449" t="s">
        <v>6188</v>
      </c>
      <c r="D4893" s="450" t="s">
        <v>13632</v>
      </c>
    </row>
    <row r="4894" spans="1:4" ht="45">
      <c r="A4894" s="447">
        <v>39737</v>
      </c>
      <c r="B4894" s="448" t="s">
        <v>10907</v>
      </c>
      <c r="C4894" s="449" t="s">
        <v>6188</v>
      </c>
      <c r="D4894" s="450" t="s">
        <v>14993</v>
      </c>
    </row>
    <row r="4895" spans="1:4" ht="45">
      <c r="A4895" s="447">
        <v>39738</v>
      </c>
      <c r="B4895" s="448" t="s">
        <v>10908</v>
      </c>
      <c r="C4895" s="449" t="s">
        <v>6188</v>
      </c>
      <c r="D4895" s="450" t="s">
        <v>13423</v>
      </c>
    </row>
    <row r="4896" spans="1:4" ht="45">
      <c r="A4896" s="447">
        <v>39733</v>
      </c>
      <c r="B4896" s="448" t="s">
        <v>10910</v>
      </c>
      <c r="C4896" s="449" t="s">
        <v>6188</v>
      </c>
      <c r="D4896" s="450" t="s">
        <v>14994</v>
      </c>
    </row>
    <row r="4897" spans="1:4" ht="45">
      <c r="A4897" s="447">
        <v>39854</v>
      </c>
      <c r="B4897" s="448" t="s">
        <v>10911</v>
      </c>
      <c r="C4897" s="449" t="s">
        <v>6188</v>
      </c>
      <c r="D4897" s="450" t="s">
        <v>14995</v>
      </c>
    </row>
    <row r="4898" spans="1:4" ht="45">
      <c r="A4898" s="447">
        <v>39740</v>
      </c>
      <c r="B4898" s="448" t="s">
        <v>10912</v>
      </c>
      <c r="C4898" s="449" t="s">
        <v>6188</v>
      </c>
      <c r="D4898" s="450" t="s">
        <v>14996</v>
      </c>
    </row>
    <row r="4899" spans="1:4" ht="45">
      <c r="A4899" s="447">
        <v>39741</v>
      </c>
      <c r="B4899" s="448" t="s">
        <v>10913</v>
      </c>
      <c r="C4899" s="449" t="s">
        <v>6188</v>
      </c>
      <c r="D4899" s="450" t="s">
        <v>14997</v>
      </c>
    </row>
    <row r="4900" spans="1:4" ht="45">
      <c r="A4900" s="447">
        <v>39853</v>
      </c>
      <c r="B4900" s="448" t="s">
        <v>10914</v>
      </c>
      <c r="C4900" s="449" t="s">
        <v>6188</v>
      </c>
      <c r="D4900" s="450" t="s">
        <v>12657</v>
      </c>
    </row>
    <row r="4901" spans="1:4" ht="45">
      <c r="A4901" s="447">
        <v>39742</v>
      </c>
      <c r="B4901" s="448" t="s">
        <v>10915</v>
      </c>
      <c r="C4901" s="449" t="s">
        <v>6188</v>
      </c>
      <c r="D4901" s="450" t="s">
        <v>14998</v>
      </c>
    </row>
    <row r="4902" spans="1:4" ht="30">
      <c r="A4902" s="447">
        <v>39749</v>
      </c>
      <c r="B4902" s="448" t="s">
        <v>10916</v>
      </c>
      <c r="C4902" s="449" t="s">
        <v>6188</v>
      </c>
      <c r="D4902" s="450" t="s">
        <v>14999</v>
      </c>
    </row>
    <row r="4903" spans="1:4" ht="30">
      <c r="A4903" s="447">
        <v>39751</v>
      </c>
      <c r="B4903" s="448" t="s">
        <v>10917</v>
      </c>
      <c r="C4903" s="449" t="s">
        <v>6188</v>
      </c>
      <c r="D4903" s="450" t="s">
        <v>15000</v>
      </c>
    </row>
    <row r="4904" spans="1:4" ht="30">
      <c r="A4904" s="447">
        <v>39750</v>
      </c>
      <c r="B4904" s="448" t="s">
        <v>10918</v>
      </c>
      <c r="C4904" s="449" t="s">
        <v>6188</v>
      </c>
      <c r="D4904" s="450" t="s">
        <v>15001</v>
      </c>
    </row>
    <row r="4905" spans="1:4" ht="30">
      <c r="A4905" s="447">
        <v>39747</v>
      </c>
      <c r="B4905" s="448" t="s">
        <v>10919</v>
      </c>
      <c r="C4905" s="449" t="s">
        <v>6188</v>
      </c>
      <c r="D4905" s="450" t="s">
        <v>14166</v>
      </c>
    </row>
    <row r="4906" spans="1:4" ht="30">
      <c r="A4906" s="447">
        <v>39753</v>
      </c>
      <c r="B4906" s="448" t="s">
        <v>10920</v>
      </c>
      <c r="C4906" s="449" t="s">
        <v>6188</v>
      </c>
      <c r="D4906" s="450" t="s">
        <v>15002</v>
      </c>
    </row>
    <row r="4907" spans="1:4" ht="30">
      <c r="A4907" s="447">
        <v>39754</v>
      </c>
      <c r="B4907" s="448" t="s">
        <v>10921</v>
      </c>
      <c r="C4907" s="449" t="s">
        <v>6188</v>
      </c>
      <c r="D4907" s="450" t="s">
        <v>15003</v>
      </c>
    </row>
    <row r="4908" spans="1:4" ht="30">
      <c r="A4908" s="447">
        <v>39748</v>
      </c>
      <c r="B4908" s="448" t="s">
        <v>10922</v>
      </c>
      <c r="C4908" s="449" t="s">
        <v>6188</v>
      </c>
      <c r="D4908" s="450" t="s">
        <v>15004</v>
      </c>
    </row>
    <row r="4909" spans="1:4" ht="30">
      <c r="A4909" s="447">
        <v>39755</v>
      </c>
      <c r="B4909" s="448" t="s">
        <v>10923</v>
      </c>
      <c r="C4909" s="449" t="s">
        <v>6188</v>
      </c>
      <c r="D4909" s="450" t="s">
        <v>15005</v>
      </c>
    </row>
    <row r="4910" spans="1:4">
      <c r="A4910" s="447">
        <v>12742</v>
      </c>
      <c r="B4910" s="448" t="s">
        <v>10924</v>
      </c>
      <c r="C4910" s="449" t="s">
        <v>6188</v>
      </c>
      <c r="D4910" s="450" t="s">
        <v>15006</v>
      </c>
    </row>
    <row r="4911" spans="1:4">
      <c r="A4911" s="447">
        <v>12713</v>
      </c>
      <c r="B4911" s="448" t="s">
        <v>10925</v>
      </c>
      <c r="C4911" s="449" t="s">
        <v>6188</v>
      </c>
      <c r="D4911" s="450" t="s">
        <v>15007</v>
      </c>
    </row>
    <row r="4912" spans="1:4">
      <c r="A4912" s="447">
        <v>12743</v>
      </c>
      <c r="B4912" s="448" t="s">
        <v>10926</v>
      </c>
      <c r="C4912" s="449" t="s">
        <v>6188</v>
      </c>
      <c r="D4912" s="450" t="s">
        <v>11361</v>
      </c>
    </row>
    <row r="4913" spans="1:4">
      <c r="A4913" s="447">
        <v>12744</v>
      </c>
      <c r="B4913" s="448" t="s">
        <v>10927</v>
      </c>
      <c r="C4913" s="449" t="s">
        <v>6188</v>
      </c>
      <c r="D4913" s="450" t="s">
        <v>15008</v>
      </c>
    </row>
    <row r="4914" spans="1:4">
      <c r="A4914" s="447">
        <v>12745</v>
      </c>
      <c r="B4914" s="448" t="s">
        <v>10928</v>
      </c>
      <c r="C4914" s="449" t="s">
        <v>6188</v>
      </c>
      <c r="D4914" s="450" t="s">
        <v>15009</v>
      </c>
    </row>
    <row r="4915" spans="1:4">
      <c r="A4915" s="447">
        <v>12746</v>
      </c>
      <c r="B4915" s="448" t="s">
        <v>10929</v>
      </c>
      <c r="C4915" s="449" t="s">
        <v>6188</v>
      </c>
      <c r="D4915" s="450" t="s">
        <v>15010</v>
      </c>
    </row>
    <row r="4916" spans="1:4">
      <c r="A4916" s="447">
        <v>12747</v>
      </c>
      <c r="B4916" s="448" t="s">
        <v>10930</v>
      </c>
      <c r="C4916" s="449" t="s">
        <v>6188</v>
      </c>
      <c r="D4916" s="450" t="s">
        <v>15011</v>
      </c>
    </row>
    <row r="4917" spans="1:4">
      <c r="A4917" s="447">
        <v>12748</v>
      </c>
      <c r="B4917" s="448" t="s">
        <v>15322</v>
      </c>
      <c r="C4917" s="449" t="s">
        <v>6188</v>
      </c>
      <c r="D4917" s="450" t="s">
        <v>15012</v>
      </c>
    </row>
    <row r="4918" spans="1:4">
      <c r="A4918" s="447">
        <v>12749</v>
      </c>
      <c r="B4918" s="448" t="s">
        <v>15321</v>
      </c>
      <c r="C4918" s="449" t="s">
        <v>6188</v>
      </c>
      <c r="D4918" s="450" t="s">
        <v>15013</v>
      </c>
    </row>
    <row r="4919" spans="1:4" ht="30">
      <c r="A4919" s="447">
        <v>39726</v>
      </c>
      <c r="B4919" s="448" t="s">
        <v>10931</v>
      </c>
      <c r="C4919" s="449" t="s">
        <v>6188</v>
      </c>
      <c r="D4919" s="450" t="s">
        <v>15014</v>
      </c>
    </row>
    <row r="4920" spans="1:4" ht="30">
      <c r="A4920" s="447">
        <v>39728</v>
      </c>
      <c r="B4920" s="448" t="s">
        <v>10932</v>
      </c>
      <c r="C4920" s="449" t="s">
        <v>6188</v>
      </c>
      <c r="D4920" s="450" t="s">
        <v>15015</v>
      </c>
    </row>
    <row r="4921" spans="1:4" ht="30">
      <c r="A4921" s="447">
        <v>39727</v>
      </c>
      <c r="B4921" s="448" t="s">
        <v>10933</v>
      </c>
      <c r="C4921" s="449" t="s">
        <v>6188</v>
      </c>
      <c r="D4921" s="450" t="s">
        <v>15016</v>
      </c>
    </row>
    <row r="4922" spans="1:4" ht="30">
      <c r="A4922" s="447">
        <v>39724</v>
      </c>
      <c r="B4922" s="448" t="s">
        <v>10934</v>
      </c>
      <c r="C4922" s="449" t="s">
        <v>6188</v>
      </c>
      <c r="D4922" s="450" t="s">
        <v>15017</v>
      </c>
    </row>
    <row r="4923" spans="1:4" ht="30">
      <c r="A4923" s="447">
        <v>39729</v>
      </c>
      <c r="B4923" s="448" t="s">
        <v>10935</v>
      </c>
      <c r="C4923" s="449" t="s">
        <v>6188</v>
      </c>
      <c r="D4923" s="450" t="s">
        <v>15018</v>
      </c>
    </row>
    <row r="4924" spans="1:4" ht="30">
      <c r="A4924" s="447">
        <v>39730</v>
      </c>
      <c r="B4924" s="448" t="s">
        <v>10936</v>
      </c>
      <c r="C4924" s="449" t="s">
        <v>6188</v>
      </c>
      <c r="D4924" s="450" t="s">
        <v>15019</v>
      </c>
    </row>
    <row r="4925" spans="1:4" ht="30">
      <c r="A4925" s="447">
        <v>39731</v>
      </c>
      <c r="B4925" s="448" t="s">
        <v>10937</v>
      </c>
      <c r="C4925" s="449" t="s">
        <v>6188</v>
      </c>
      <c r="D4925" s="450" t="s">
        <v>15020</v>
      </c>
    </row>
    <row r="4926" spans="1:4" ht="30">
      <c r="A4926" s="447">
        <v>39725</v>
      </c>
      <c r="B4926" s="448" t="s">
        <v>10938</v>
      </c>
      <c r="C4926" s="449" t="s">
        <v>6188</v>
      </c>
      <c r="D4926" s="450" t="s">
        <v>15021</v>
      </c>
    </row>
    <row r="4927" spans="1:4" ht="30">
      <c r="A4927" s="447">
        <v>39732</v>
      </c>
      <c r="B4927" s="448" t="s">
        <v>10939</v>
      </c>
      <c r="C4927" s="449" t="s">
        <v>6188</v>
      </c>
      <c r="D4927" s="450" t="s">
        <v>15022</v>
      </c>
    </row>
    <row r="4928" spans="1:4" ht="30">
      <c r="A4928" s="447">
        <v>39660</v>
      </c>
      <c r="B4928" s="448" t="s">
        <v>10940</v>
      </c>
      <c r="C4928" s="449" t="s">
        <v>6188</v>
      </c>
      <c r="D4928" s="450" t="s">
        <v>15023</v>
      </c>
    </row>
    <row r="4929" spans="1:4" ht="30">
      <c r="A4929" s="447">
        <v>39662</v>
      </c>
      <c r="B4929" s="448" t="s">
        <v>10941</v>
      </c>
      <c r="C4929" s="449" t="s">
        <v>6188</v>
      </c>
      <c r="D4929" s="450" t="s">
        <v>11914</v>
      </c>
    </row>
    <row r="4930" spans="1:4" ht="30">
      <c r="A4930" s="447">
        <v>39661</v>
      </c>
      <c r="B4930" s="448" t="s">
        <v>10942</v>
      </c>
      <c r="C4930" s="449" t="s">
        <v>6188</v>
      </c>
      <c r="D4930" s="450" t="s">
        <v>13561</v>
      </c>
    </row>
    <row r="4931" spans="1:4" ht="30">
      <c r="A4931" s="447">
        <v>39666</v>
      </c>
      <c r="B4931" s="448" t="s">
        <v>10943</v>
      </c>
      <c r="C4931" s="449" t="s">
        <v>6188</v>
      </c>
      <c r="D4931" s="450" t="s">
        <v>15024</v>
      </c>
    </row>
    <row r="4932" spans="1:4" ht="30">
      <c r="A4932" s="447">
        <v>39664</v>
      </c>
      <c r="B4932" s="448" t="s">
        <v>10944</v>
      </c>
      <c r="C4932" s="449" t="s">
        <v>6188</v>
      </c>
      <c r="D4932" s="450" t="s">
        <v>15025</v>
      </c>
    </row>
    <row r="4933" spans="1:4" ht="30">
      <c r="A4933" s="447">
        <v>39663</v>
      </c>
      <c r="B4933" s="448" t="s">
        <v>10945</v>
      </c>
      <c r="C4933" s="449" t="s">
        <v>6188</v>
      </c>
      <c r="D4933" s="450" t="s">
        <v>15026</v>
      </c>
    </row>
    <row r="4934" spans="1:4" ht="30">
      <c r="A4934" s="447">
        <v>39665</v>
      </c>
      <c r="B4934" s="448" t="s">
        <v>10946</v>
      </c>
      <c r="C4934" s="449" t="s">
        <v>6188</v>
      </c>
      <c r="D4934" s="450" t="s">
        <v>15027</v>
      </c>
    </row>
    <row r="4935" spans="1:4" ht="30">
      <c r="A4935" s="447">
        <v>39752</v>
      </c>
      <c r="B4935" s="448" t="s">
        <v>10947</v>
      </c>
      <c r="C4935" s="449" t="s">
        <v>6188</v>
      </c>
      <c r="D4935" s="450" t="s">
        <v>15028</v>
      </c>
    </row>
    <row r="4936" spans="1:4">
      <c r="A4936" s="447">
        <v>12583</v>
      </c>
      <c r="B4936" s="448" t="s">
        <v>15320</v>
      </c>
      <c r="C4936" s="449" t="s">
        <v>6188</v>
      </c>
      <c r="D4936" s="450" t="s">
        <v>15029</v>
      </c>
    </row>
    <row r="4937" spans="1:4">
      <c r="A4937" s="447">
        <v>12584</v>
      </c>
      <c r="B4937" s="448" t="s">
        <v>15319</v>
      </c>
      <c r="C4937" s="449" t="s">
        <v>6188</v>
      </c>
      <c r="D4937" s="450" t="s">
        <v>12444</v>
      </c>
    </row>
    <row r="4938" spans="1:4" ht="30">
      <c r="A4938" s="447">
        <v>13159</v>
      </c>
      <c r="B4938" s="448" t="s">
        <v>10948</v>
      </c>
      <c r="C4938" s="449" t="s">
        <v>6188</v>
      </c>
      <c r="D4938" s="450" t="s">
        <v>15030</v>
      </c>
    </row>
    <row r="4939" spans="1:4" ht="30">
      <c r="A4939" s="447">
        <v>13168</v>
      </c>
      <c r="B4939" s="448" t="s">
        <v>10949</v>
      </c>
      <c r="C4939" s="449" t="s">
        <v>6188</v>
      </c>
      <c r="D4939" s="450" t="s">
        <v>15031</v>
      </c>
    </row>
    <row r="4940" spans="1:4" ht="30">
      <c r="A4940" s="447">
        <v>13173</v>
      </c>
      <c r="B4940" s="448" t="s">
        <v>10950</v>
      </c>
      <c r="C4940" s="449" t="s">
        <v>6188</v>
      </c>
      <c r="D4940" s="450" t="s">
        <v>11500</v>
      </c>
    </row>
    <row r="4941" spans="1:4" ht="30">
      <c r="A4941" s="447">
        <v>37449</v>
      </c>
      <c r="B4941" s="448" t="s">
        <v>10951</v>
      </c>
      <c r="C4941" s="449" t="s">
        <v>6188</v>
      </c>
      <c r="D4941" s="450" t="s">
        <v>12016</v>
      </c>
    </row>
    <row r="4942" spans="1:4" ht="30">
      <c r="A4942" s="447">
        <v>37450</v>
      </c>
      <c r="B4942" s="448" t="s">
        <v>10952</v>
      </c>
      <c r="C4942" s="449" t="s">
        <v>6188</v>
      </c>
      <c r="D4942" s="450" t="s">
        <v>15032</v>
      </c>
    </row>
    <row r="4943" spans="1:4" ht="30">
      <c r="A4943" s="447">
        <v>37451</v>
      </c>
      <c r="B4943" s="448" t="s">
        <v>10953</v>
      </c>
      <c r="C4943" s="449" t="s">
        <v>6188</v>
      </c>
      <c r="D4943" s="450" t="s">
        <v>11982</v>
      </c>
    </row>
    <row r="4944" spans="1:4" ht="30">
      <c r="A4944" s="447">
        <v>37452</v>
      </c>
      <c r="B4944" s="448" t="s">
        <v>10954</v>
      </c>
      <c r="C4944" s="449" t="s">
        <v>6188</v>
      </c>
      <c r="D4944" s="450" t="s">
        <v>15033</v>
      </c>
    </row>
    <row r="4945" spans="1:4" ht="30">
      <c r="A4945" s="447">
        <v>37453</v>
      </c>
      <c r="B4945" s="448" t="s">
        <v>10955</v>
      </c>
      <c r="C4945" s="449" t="s">
        <v>6188</v>
      </c>
      <c r="D4945" s="450" t="s">
        <v>15034</v>
      </c>
    </row>
    <row r="4946" spans="1:4">
      <c r="A4946" s="447">
        <v>7778</v>
      </c>
      <c r="B4946" s="448" t="s">
        <v>10956</v>
      </c>
      <c r="C4946" s="449" t="s">
        <v>6188</v>
      </c>
      <c r="D4946" s="450" t="s">
        <v>14895</v>
      </c>
    </row>
    <row r="4947" spans="1:4">
      <c r="A4947" s="447">
        <v>7796</v>
      </c>
      <c r="B4947" s="448" t="s">
        <v>10957</v>
      </c>
      <c r="C4947" s="449" t="s">
        <v>6188</v>
      </c>
      <c r="D4947" s="450" t="s">
        <v>15035</v>
      </c>
    </row>
    <row r="4948" spans="1:4">
      <c r="A4948" s="447">
        <v>7781</v>
      </c>
      <c r="B4948" s="448" t="s">
        <v>10958</v>
      </c>
      <c r="C4948" s="449" t="s">
        <v>6188</v>
      </c>
      <c r="D4948" s="450" t="s">
        <v>15036</v>
      </c>
    </row>
    <row r="4949" spans="1:4">
      <c r="A4949" s="447">
        <v>7795</v>
      </c>
      <c r="B4949" s="448" t="s">
        <v>10959</v>
      </c>
      <c r="C4949" s="449" t="s">
        <v>6188</v>
      </c>
      <c r="D4949" s="450" t="s">
        <v>15037</v>
      </c>
    </row>
    <row r="4950" spans="1:4">
      <c r="A4950" s="447">
        <v>7791</v>
      </c>
      <c r="B4950" s="448" t="s">
        <v>10960</v>
      </c>
      <c r="C4950" s="449" t="s">
        <v>6188</v>
      </c>
      <c r="D4950" s="450" t="s">
        <v>15038</v>
      </c>
    </row>
    <row r="4951" spans="1:4">
      <c r="A4951" s="447">
        <v>7783</v>
      </c>
      <c r="B4951" s="448" t="s">
        <v>10961</v>
      </c>
      <c r="C4951" s="449" t="s">
        <v>6188</v>
      </c>
      <c r="D4951" s="450" t="s">
        <v>12841</v>
      </c>
    </row>
    <row r="4952" spans="1:4">
      <c r="A4952" s="447">
        <v>7790</v>
      </c>
      <c r="B4952" s="448" t="s">
        <v>10962</v>
      </c>
      <c r="C4952" s="449" t="s">
        <v>6188</v>
      </c>
      <c r="D4952" s="450" t="s">
        <v>15039</v>
      </c>
    </row>
    <row r="4953" spans="1:4">
      <c r="A4953" s="447">
        <v>7785</v>
      </c>
      <c r="B4953" s="448" t="s">
        <v>10963</v>
      </c>
      <c r="C4953" s="449" t="s">
        <v>6188</v>
      </c>
      <c r="D4953" s="450" t="s">
        <v>12152</v>
      </c>
    </row>
    <row r="4954" spans="1:4">
      <c r="A4954" s="447">
        <v>7792</v>
      </c>
      <c r="B4954" s="448" t="s">
        <v>10964</v>
      </c>
      <c r="C4954" s="449" t="s">
        <v>6188</v>
      </c>
      <c r="D4954" s="450" t="s">
        <v>13154</v>
      </c>
    </row>
    <row r="4955" spans="1:4">
      <c r="A4955" s="447">
        <v>7793</v>
      </c>
      <c r="B4955" s="448" t="s">
        <v>10965</v>
      </c>
      <c r="C4955" s="449" t="s">
        <v>6188</v>
      </c>
      <c r="D4955" s="450" t="s">
        <v>15040</v>
      </c>
    </row>
    <row r="4956" spans="1:4">
      <c r="A4956" s="447">
        <v>12613</v>
      </c>
      <c r="B4956" s="448" t="s">
        <v>10966</v>
      </c>
      <c r="C4956" s="449" t="s">
        <v>6187</v>
      </c>
      <c r="D4956" s="450" t="s">
        <v>15041</v>
      </c>
    </row>
    <row r="4957" spans="1:4">
      <c r="A4957" s="447">
        <v>1031</v>
      </c>
      <c r="B4957" s="448" t="s">
        <v>10967</v>
      </c>
      <c r="C4957" s="449" t="s">
        <v>6187</v>
      </c>
      <c r="D4957" s="450" t="s">
        <v>11699</v>
      </c>
    </row>
    <row r="4958" spans="1:4" ht="30">
      <c r="A4958" s="447">
        <v>39707</v>
      </c>
      <c r="B4958" s="448" t="s">
        <v>10968</v>
      </c>
      <c r="C4958" s="449" t="s">
        <v>6188</v>
      </c>
      <c r="D4958" s="450" t="s">
        <v>11783</v>
      </c>
    </row>
    <row r="4959" spans="1:4" ht="30">
      <c r="A4959" s="447">
        <v>39708</v>
      </c>
      <c r="B4959" s="448" t="s">
        <v>10969</v>
      </c>
      <c r="C4959" s="449" t="s">
        <v>6188</v>
      </c>
      <c r="D4959" s="450" t="s">
        <v>12250</v>
      </c>
    </row>
    <row r="4960" spans="1:4" ht="30">
      <c r="A4960" s="447">
        <v>39710</v>
      </c>
      <c r="B4960" s="448" t="s">
        <v>10970</v>
      </c>
      <c r="C4960" s="449" t="s">
        <v>6188</v>
      </c>
      <c r="D4960" s="450" t="s">
        <v>13275</v>
      </c>
    </row>
    <row r="4961" spans="1:4" ht="30">
      <c r="A4961" s="447">
        <v>39709</v>
      </c>
      <c r="B4961" s="448" t="s">
        <v>10971</v>
      </c>
      <c r="C4961" s="449" t="s">
        <v>6188</v>
      </c>
      <c r="D4961" s="450" t="s">
        <v>15042</v>
      </c>
    </row>
    <row r="4962" spans="1:4" ht="30">
      <c r="A4962" s="447">
        <v>39711</v>
      </c>
      <c r="B4962" s="448" t="s">
        <v>10972</v>
      </c>
      <c r="C4962" s="449" t="s">
        <v>6188</v>
      </c>
      <c r="D4962" s="450" t="s">
        <v>12218</v>
      </c>
    </row>
    <row r="4963" spans="1:4" ht="30">
      <c r="A4963" s="447">
        <v>39714</v>
      </c>
      <c r="B4963" s="448" t="s">
        <v>10975</v>
      </c>
      <c r="C4963" s="449" t="s">
        <v>6188</v>
      </c>
      <c r="D4963" s="450" t="s">
        <v>14729</v>
      </c>
    </row>
    <row r="4964" spans="1:4" ht="30">
      <c r="A4964" s="447">
        <v>39712</v>
      </c>
      <c r="B4964" s="448" t="s">
        <v>10973</v>
      </c>
      <c r="C4964" s="449" t="s">
        <v>6188</v>
      </c>
      <c r="D4964" s="450" t="s">
        <v>13860</v>
      </c>
    </row>
    <row r="4965" spans="1:4" ht="30">
      <c r="A4965" s="447">
        <v>39713</v>
      </c>
      <c r="B4965" s="448" t="s">
        <v>10974</v>
      </c>
      <c r="C4965" s="449" t="s">
        <v>6188</v>
      </c>
      <c r="D4965" s="450" t="s">
        <v>11291</v>
      </c>
    </row>
    <row r="4966" spans="1:4" ht="30">
      <c r="A4966" s="447">
        <v>39715</v>
      </c>
      <c r="B4966" s="448" t="s">
        <v>10976</v>
      </c>
      <c r="C4966" s="449" t="s">
        <v>6188</v>
      </c>
      <c r="D4966" s="450" t="s">
        <v>15043</v>
      </c>
    </row>
    <row r="4967" spans="1:4" ht="30">
      <c r="A4967" s="447">
        <v>39716</v>
      </c>
      <c r="B4967" s="448" t="s">
        <v>10977</v>
      </c>
      <c r="C4967" s="449" t="s">
        <v>6188</v>
      </c>
      <c r="D4967" s="450" t="s">
        <v>11311</v>
      </c>
    </row>
    <row r="4968" spans="1:4" ht="30">
      <c r="A4968" s="447">
        <v>39718</v>
      </c>
      <c r="B4968" s="448" t="s">
        <v>10978</v>
      </c>
      <c r="C4968" s="449" t="s">
        <v>6188</v>
      </c>
      <c r="D4968" s="450" t="s">
        <v>15044</v>
      </c>
    </row>
    <row r="4969" spans="1:4" ht="30">
      <c r="A4969" s="447">
        <v>9813</v>
      </c>
      <c r="B4969" s="448" t="s">
        <v>10979</v>
      </c>
      <c r="C4969" s="449" t="s">
        <v>6188</v>
      </c>
      <c r="D4969" s="450" t="s">
        <v>15045</v>
      </c>
    </row>
    <row r="4970" spans="1:4" ht="30">
      <c r="A4970" s="447">
        <v>9815</v>
      </c>
      <c r="B4970" s="448" t="s">
        <v>10980</v>
      </c>
      <c r="C4970" s="449" t="s">
        <v>6188</v>
      </c>
      <c r="D4970" s="450" t="s">
        <v>12611</v>
      </c>
    </row>
    <row r="4971" spans="1:4" ht="30">
      <c r="A4971" s="447">
        <v>25876</v>
      </c>
      <c r="B4971" s="448" t="s">
        <v>10981</v>
      </c>
      <c r="C4971" s="449" t="s">
        <v>6188</v>
      </c>
      <c r="D4971" s="450" t="s">
        <v>15046</v>
      </c>
    </row>
    <row r="4972" spans="1:4" ht="30">
      <c r="A4972" s="447">
        <v>25888</v>
      </c>
      <c r="B4972" s="448" t="s">
        <v>10982</v>
      </c>
      <c r="C4972" s="449" t="s">
        <v>6188</v>
      </c>
      <c r="D4972" s="450" t="s">
        <v>15047</v>
      </c>
    </row>
    <row r="4973" spans="1:4" ht="30">
      <c r="A4973" s="447">
        <v>25874</v>
      </c>
      <c r="B4973" s="448" t="s">
        <v>10983</v>
      </c>
      <c r="C4973" s="449" t="s">
        <v>6188</v>
      </c>
      <c r="D4973" s="450" t="s">
        <v>15048</v>
      </c>
    </row>
    <row r="4974" spans="1:4" ht="30">
      <c r="A4974" s="447">
        <v>25877</v>
      </c>
      <c r="B4974" s="448" t="s">
        <v>10984</v>
      </c>
      <c r="C4974" s="449" t="s">
        <v>6188</v>
      </c>
      <c r="D4974" s="450" t="s">
        <v>15049</v>
      </c>
    </row>
    <row r="4975" spans="1:4" ht="30">
      <c r="A4975" s="447">
        <v>25878</v>
      </c>
      <c r="B4975" s="448" t="s">
        <v>10985</v>
      </c>
      <c r="C4975" s="449" t="s">
        <v>6188</v>
      </c>
      <c r="D4975" s="450" t="s">
        <v>15050</v>
      </c>
    </row>
    <row r="4976" spans="1:4" ht="30">
      <c r="A4976" s="447">
        <v>25879</v>
      </c>
      <c r="B4976" s="448" t="s">
        <v>10986</v>
      </c>
      <c r="C4976" s="449" t="s">
        <v>6188</v>
      </c>
      <c r="D4976" s="450" t="s">
        <v>15051</v>
      </c>
    </row>
    <row r="4977" spans="1:4" ht="30">
      <c r="A4977" s="447">
        <v>25887</v>
      </c>
      <c r="B4977" s="448" t="s">
        <v>10987</v>
      </c>
      <c r="C4977" s="449" t="s">
        <v>6188</v>
      </c>
      <c r="D4977" s="450" t="s">
        <v>15052</v>
      </c>
    </row>
    <row r="4978" spans="1:4" ht="30">
      <c r="A4978" s="447">
        <v>25880</v>
      </c>
      <c r="B4978" s="448" t="s">
        <v>10988</v>
      </c>
      <c r="C4978" s="449" t="s">
        <v>6188</v>
      </c>
      <c r="D4978" s="450" t="s">
        <v>15053</v>
      </c>
    </row>
    <row r="4979" spans="1:4" ht="30">
      <c r="A4979" s="447">
        <v>25881</v>
      </c>
      <c r="B4979" s="448" t="s">
        <v>10989</v>
      </c>
      <c r="C4979" s="449" t="s">
        <v>6188</v>
      </c>
      <c r="D4979" s="450" t="s">
        <v>15054</v>
      </c>
    </row>
    <row r="4980" spans="1:4" ht="30">
      <c r="A4980" s="447">
        <v>25882</v>
      </c>
      <c r="B4980" s="448" t="s">
        <v>10990</v>
      </c>
      <c r="C4980" s="449" t="s">
        <v>6188</v>
      </c>
      <c r="D4980" s="450" t="s">
        <v>15055</v>
      </c>
    </row>
    <row r="4981" spans="1:4" ht="30">
      <c r="A4981" s="447">
        <v>25883</v>
      </c>
      <c r="B4981" s="448" t="s">
        <v>10991</v>
      </c>
      <c r="C4981" s="449" t="s">
        <v>6188</v>
      </c>
      <c r="D4981" s="450" t="s">
        <v>15056</v>
      </c>
    </row>
    <row r="4982" spans="1:4" ht="30">
      <c r="A4982" s="447">
        <v>25884</v>
      </c>
      <c r="B4982" s="448" t="s">
        <v>10992</v>
      </c>
      <c r="C4982" s="449" t="s">
        <v>6188</v>
      </c>
      <c r="D4982" s="450" t="s">
        <v>15057</v>
      </c>
    </row>
    <row r="4983" spans="1:4" ht="30">
      <c r="A4983" s="447">
        <v>25885</v>
      </c>
      <c r="B4983" s="448" t="s">
        <v>10993</v>
      </c>
      <c r="C4983" s="449" t="s">
        <v>6188</v>
      </c>
      <c r="D4983" s="450" t="s">
        <v>15058</v>
      </c>
    </row>
    <row r="4984" spans="1:4" ht="30">
      <c r="A4984" s="447">
        <v>25889</v>
      </c>
      <c r="B4984" s="448" t="s">
        <v>10994</v>
      </c>
      <c r="C4984" s="449" t="s">
        <v>6188</v>
      </c>
      <c r="D4984" s="450" t="s">
        <v>15059</v>
      </c>
    </row>
    <row r="4985" spans="1:4" ht="30">
      <c r="A4985" s="447">
        <v>25886</v>
      </c>
      <c r="B4985" s="448" t="s">
        <v>10995</v>
      </c>
      <c r="C4985" s="449" t="s">
        <v>6188</v>
      </c>
      <c r="D4985" s="450" t="s">
        <v>15060</v>
      </c>
    </row>
    <row r="4986" spans="1:4" ht="30">
      <c r="A4986" s="447">
        <v>25875</v>
      </c>
      <c r="B4986" s="448" t="s">
        <v>10996</v>
      </c>
      <c r="C4986" s="449" t="s">
        <v>6188</v>
      </c>
      <c r="D4986" s="450" t="s">
        <v>15061</v>
      </c>
    </row>
    <row r="4987" spans="1:4">
      <c r="A4987" s="447">
        <v>9876</v>
      </c>
      <c r="B4987" s="448" t="s">
        <v>10997</v>
      </c>
      <c r="C4987" s="449" t="s">
        <v>6188</v>
      </c>
      <c r="D4987" s="450" t="s">
        <v>11378</v>
      </c>
    </row>
    <row r="4988" spans="1:4">
      <c r="A4988" s="447">
        <v>9877</v>
      </c>
      <c r="B4988" s="448" t="s">
        <v>10998</v>
      </c>
      <c r="C4988" s="449" t="s">
        <v>6188</v>
      </c>
      <c r="D4988" s="450" t="s">
        <v>15062</v>
      </c>
    </row>
    <row r="4989" spans="1:4">
      <c r="A4989" s="447">
        <v>9878</v>
      </c>
      <c r="B4989" s="448" t="s">
        <v>15318</v>
      </c>
      <c r="C4989" s="449" t="s">
        <v>6188</v>
      </c>
      <c r="D4989" s="450" t="s">
        <v>15063</v>
      </c>
    </row>
    <row r="4990" spans="1:4">
      <c r="A4990" s="447">
        <v>9879</v>
      </c>
      <c r="B4990" s="448" t="s">
        <v>15317</v>
      </c>
      <c r="C4990" s="449" t="s">
        <v>6188</v>
      </c>
      <c r="D4990" s="450" t="s">
        <v>13453</v>
      </c>
    </row>
    <row r="4991" spans="1:4" ht="30">
      <c r="A4991" s="447">
        <v>42001</v>
      </c>
      <c r="B4991" s="448" t="s">
        <v>10999</v>
      </c>
      <c r="C4991" s="449" t="s">
        <v>6188</v>
      </c>
      <c r="D4991" s="450" t="s">
        <v>15064</v>
      </c>
    </row>
    <row r="4992" spans="1:4" ht="30">
      <c r="A4992" s="447">
        <v>41998</v>
      </c>
      <c r="B4992" s="448" t="s">
        <v>11000</v>
      </c>
      <c r="C4992" s="449" t="s">
        <v>6188</v>
      </c>
      <c r="D4992" s="450" t="s">
        <v>15065</v>
      </c>
    </row>
    <row r="4993" spans="1:4" ht="30">
      <c r="A4993" s="447">
        <v>41999</v>
      </c>
      <c r="B4993" s="448" t="s">
        <v>11001</v>
      </c>
      <c r="C4993" s="449" t="s">
        <v>6188</v>
      </c>
      <c r="D4993" s="450" t="s">
        <v>15066</v>
      </c>
    </row>
    <row r="4994" spans="1:4" ht="30">
      <c r="A4994" s="447">
        <v>42000</v>
      </c>
      <c r="B4994" s="448" t="s">
        <v>11002</v>
      </c>
      <c r="C4994" s="449" t="s">
        <v>6188</v>
      </c>
      <c r="D4994" s="450" t="s">
        <v>15067</v>
      </c>
    </row>
    <row r="4995" spans="1:4" ht="45">
      <c r="A4995" s="447">
        <v>38053</v>
      </c>
      <c r="B4995" s="448" t="s">
        <v>11003</v>
      </c>
      <c r="C4995" s="449" t="s">
        <v>6188</v>
      </c>
      <c r="D4995" s="450" t="s">
        <v>11385</v>
      </c>
    </row>
    <row r="4996" spans="1:4" ht="45">
      <c r="A4996" s="447">
        <v>38054</v>
      </c>
      <c r="B4996" s="448" t="s">
        <v>11004</v>
      </c>
      <c r="C4996" s="449" t="s">
        <v>6188</v>
      </c>
      <c r="D4996" s="450" t="s">
        <v>12968</v>
      </c>
    </row>
    <row r="4997" spans="1:4" ht="45">
      <c r="A4997" s="447">
        <v>38052</v>
      </c>
      <c r="B4997" s="448" t="s">
        <v>11005</v>
      </c>
      <c r="C4997" s="449" t="s">
        <v>6188</v>
      </c>
      <c r="D4997" s="450" t="s">
        <v>15068</v>
      </c>
    </row>
    <row r="4998" spans="1:4" ht="45">
      <c r="A4998" s="447">
        <v>38051</v>
      </c>
      <c r="B4998" s="448" t="s">
        <v>11006</v>
      </c>
      <c r="C4998" s="449" t="s">
        <v>6188</v>
      </c>
      <c r="D4998" s="450" t="s">
        <v>13946</v>
      </c>
    </row>
    <row r="4999" spans="1:4">
      <c r="A4999" s="447">
        <v>38787</v>
      </c>
      <c r="B4999" s="448" t="s">
        <v>11007</v>
      </c>
      <c r="C4999" s="449" t="s">
        <v>6188</v>
      </c>
      <c r="D4999" s="450" t="s">
        <v>12499</v>
      </c>
    </row>
    <row r="5000" spans="1:4">
      <c r="A5000" s="447">
        <v>38825</v>
      </c>
      <c r="B5000" s="448" t="s">
        <v>11008</v>
      </c>
      <c r="C5000" s="449" t="s">
        <v>6188</v>
      </c>
      <c r="D5000" s="450" t="s">
        <v>15069</v>
      </c>
    </row>
    <row r="5001" spans="1:4">
      <c r="A5001" s="447">
        <v>38826</v>
      </c>
      <c r="B5001" s="448" t="s">
        <v>11009</v>
      </c>
      <c r="C5001" s="449" t="s">
        <v>6188</v>
      </c>
      <c r="D5001" s="450" t="s">
        <v>11479</v>
      </c>
    </row>
    <row r="5002" spans="1:4">
      <c r="A5002" s="447">
        <v>38827</v>
      </c>
      <c r="B5002" s="448" t="s">
        <v>11010</v>
      </c>
      <c r="C5002" s="449" t="s">
        <v>6188</v>
      </c>
      <c r="D5002" s="450" t="s">
        <v>13779</v>
      </c>
    </row>
    <row r="5003" spans="1:4">
      <c r="A5003" s="447">
        <v>38830</v>
      </c>
      <c r="B5003" s="448" t="s">
        <v>11011</v>
      </c>
      <c r="C5003" s="449" t="s">
        <v>6188</v>
      </c>
      <c r="D5003" s="450" t="s">
        <v>15070</v>
      </c>
    </row>
    <row r="5004" spans="1:4">
      <c r="A5004" s="447">
        <v>38828</v>
      </c>
      <c r="B5004" s="448" t="s">
        <v>11012</v>
      </c>
      <c r="C5004" s="449" t="s">
        <v>6188</v>
      </c>
      <c r="D5004" s="450" t="s">
        <v>14203</v>
      </c>
    </row>
    <row r="5005" spans="1:4">
      <c r="A5005" s="447">
        <v>38829</v>
      </c>
      <c r="B5005" s="448" t="s">
        <v>11013</v>
      </c>
      <c r="C5005" s="449" t="s">
        <v>6188</v>
      </c>
      <c r="D5005" s="450" t="s">
        <v>15071</v>
      </c>
    </row>
    <row r="5006" spans="1:4">
      <c r="A5006" s="447">
        <v>38831</v>
      </c>
      <c r="B5006" s="448" t="s">
        <v>11014</v>
      </c>
      <c r="C5006" s="449" t="s">
        <v>6188</v>
      </c>
      <c r="D5006" s="450" t="s">
        <v>15072</v>
      </c>
    </row>
    <row r="5007" spans="1:4">
      <c r="A5007" s="447">
        <v>36274</v>
      </c>
      <c r="B5007" s="448" t="s">
        <v>11015</v>
      </c>
      <c r="C5007" s="449" t="s">
        <v>6188</v>
      </c>
      <c r="D5007" s="450" t="s">
        <v>11446</v>
      </c>
    </row>
    <row r="5008" spans="1:4">
      <c r="A5008" s="447">
        <v>36278</v>
      </c>
      <c r="B5008" s="448" t="s">
        <v>11016</v>
      </c>
      <c r="C5008" s="449" t="s">
        <v>6188</v>
      </c>
      <c r="D5008" s="450" t="s">
        <v>15069</v>
      </c>
    </row>
    <row r="5009" spans="1:4">
      <c r="A5009" s="447">
        <v>38977</v>
      </c>
      <c r="B5009" s="448" t="s">
        <v>11017</v>
      </c>
      <c r="C5009" s="449" t="s">
        <v>6188</v>
      </c>
      <c r="D5009" s="450" t="s">
        <v>11410</v>
      </c>
    </row>
    <row r="5010" spans="1:4">
      <c r="A5010" s="447">
        <v>38971</v>
      </c>
      <c r="B5010" s="448" t="s">
        <v>11018</v>
      </c>
      <c r="C5010" s="449" t="s">
        <v>6188</v>
      </c>
      <c r="D5010" s="450" t="s">
        <v>15073</v>
      </c>
    </row>
    <row r="5011" spans="1:4">
      <c r="A5011" s="447">
        <v>38972</v>
      </c>
      <c r="B5011" s="448" t="s">
        <v>11019</v>
      </c>
      <c r="C5011" s="449" t="s">
        <v>6188</v>
      </c>
      <c r="D5011" s="450" t="s">
        <v>12840</v>
      </c>
    </row>
    <row r="5012" spans="1:4">
      <c r="A5012" s="447">
        <v>38973</v>
      </c>
      <c r="B5012" s="448" t="s">
        <v>11020</v>
      </c>
      <c r="C5012" s="449" t="s">
        <v>6188</v>
      </c>
      <c r="D5012" s="450" t="s">
        <v>15074</v>
      </c>
    </row>
    <row r="5013" spans="1:4">
      <c r="A5013" s="447">
        <v>38974</v>
      </c>
      <c r="B5013" s="448" t="s">
        <v>11021</v>
      </c>
      <c r="C5013" s="449" t="s">
        <v>6188</v>
      </c>
      <c r="D5013" s="450" t="s">
        <v>15075</v>
      </c>
    </row>
    <row r="5014" spans="1:4">
      <c r="A5014" s="447">
        <v>38975</v>
      </c>
      <c r="B5014" s="448" t="s">
        <v>11022</v>
      </c>
      <c r="C5014" s="449" t="s">
        <v>6188</v>
      </c>
      <c r="D5014" s="450" t="s">
        <v>15076</v>
      </c>
    </row>
    <row r="5015" spans="1:4">
      <c r="A5015" s="447">
        <v>38976</v>
      </c>
      <c r="B5015" s="448" t="s">
        <v>11023</v>
      </c>
      <c r="C5015" s="449" t="s">
        <v>6188</v>
      </c>
      <c r="D5015" s="450" t="s">
        <v>15077</v>
      </c>
    </row>
    <row r="5016" spans="1:4">
      <c r="A5016" s="447">
        <v>38986</v>
      </c>
      <c r="B5016" s="448" t="s">
        <v>11024</v>
      </c>
      <c r="C5016" s="449" t="s">
        <v>6188</v>
      </c>
      <c r="D5016" s="450" t="s">
        <v>15078</v>
      </c>
    </row>
    <row r="5017" spans="1:4">
      <c r="A5017" s="447">
        <v>38978</v>
      </c>
      <c r="B5017" s="448" t="s">
        <v>11025</v>
      </c>
      <c r="C5017" s="449" t="s">
        <v>6188</v>
      </c>
      <c r="D5017" s="450" t="s">
        <v>11446</v>
      </c>
    </row>
    <row r="5018" spans="1:4">
      <c r="A5018" s="447">
        <v>38979</v>
      </c>
      <c r="B5018" s="448" t="s">
        <v>11026</v>
      </c>
      <c r="C5018" s="449" t="s">
        <v>6188</v>
      </c>
      <c r="D5018" s="450" t="s">
        <v>15069</v>
      </c>
    </row>
    <row r="5019" spans="1:4">
      <c r="A5019" s="447">
        <v>38980</v>
      </c>
      <c r="B5019" s="448" t="s">
        <v>11027</v>
      </c>
      <c r="C5019" s="449" t="s">
        <v>6188</v>
      </c>
      <c r="D5019" s="450" t="s">
        <v>13096</v>
      </c>
    </row>
    <row r="5020" spans="1:4">
      <c r="A5020" s="447">
        <v>38981</v>
      </c>
      <c r="B5020" s="448" t="s">
        <v>11028</v>
      </c>
      <c r="C5020" s="449" t="s">
        <v>6188</v>
      </c>
      <c r="D5020" s="450" t="s">
        <v>15079</v>
      </c>
    </row>
    <row r="5021" spans="1:4">
      <c r="A5021" s="447">
        <v>38982</v>
      </c>
      <c r="B5021" s="448" t="s">
        <v>11029</v>
      </c>
      <c r="C5021" s="449" t="s">
        <v>6188</v>
      </c>
      <c r="D5021" s="450" t="s">
        <v>15080</v>
      </c>
    </row>
    <row r="5022" spans="1:4">
      <c r="A5022" s="447">
        <v>38983</v>
      </c>
      <c r="B5022" s="448" t="s">
        <v>11030</v>
      </c>
      <c r="C5022" s="449" t="s">
        <v>6188</v>
      </c>
      <c r="D5022" s="450" t="s">
        <v>13699</v>
      </c>
    </row>
    <row r="5023" spans="1:4">
      <c r="A5023" s="447">
        <v>38984</v>
      </c>
      <c r="B5023" s="448" t="s">
        <v>11031</v>
      </c>
      <c r="C5023" s="449" t="s">
        <v>6188</v>
      </c>
      <c r="D5023" s="450" t="s">
        <v>15081</v>
      </c>
    </row>
    <row r="5024" spans="1:4">
      <c r="A5024" s="447">
        <v>38985</v>
      </c>
      <c r="B5024" s="448" t="s">
        <v>11032</v>
      </c>
      <c r="C5024" s="449" t="s">
        <v>6188</v>
      </c>
      <c r="D5024" s="450" t="s">
        <v>15082</v>
      </c>
    </row>
    <row r="5025" spans="1:4">
      <c r="A5025" s="447">
        <v>9836</v>
      </c>
      <c r="B5025" s="448" t="s">
        <v>11033</v>
      </c>
      <c r="C5025" s="449" t="s">
        <v>6188</v>
      </c>
      <c r="D5025" s="450" t="s">
        <v>15083</v>
      </c>
    </row>
    <row r="5026" spans="1:4">
      <c r="A5026" s="447">
        <v>20065</v>
      </c>
      <c r="B5026" s="448" t="s">
        <v>11034</v>
      </c>
      <c r="C5026" s="449" t="s">
        <v>6188</v>
      </c>
      <c r="D5026" s="450" t="s">
        <v>15084</v>
      </c>
    </row>
    <row r="5027" spans="1:4">
      <c r="A5027" s="447">
        <v>9835</v>
      </c>
      <c r="B5027" s="448" t="s">
        <v>11035</v>
      </c>
      <c r="C5027" s="449" t="s">
        <v>6188</v>
      </c>
      <c r="D5027" s="450" t="s">
        <v>15085</v>
      </c>
    </row>
    <row r="5028" spans="1:4">
      <c r="A5028" s="447">
        <v>38032</v>
      </c>
      <c r="B5028" s="448" t="s">
        <v>11036</v>
      </c>
      <c r="C5028" s="449" t="s">
        <v>6188</v>
      </c>
      <c r="D5028" s="450" t="s">
        <v>15086</v>
      </c>
    </row>
    <row r="5029" spans="1:4">
      <c r="A5029" s="447">
        <v>38033</v>
      </c>
      <c r="B5029" s="448" t="s">
        <v>11037</v>
      </c>
      <c r="C5029" s="449" t="s">
        <v>6188</v>
      </c>
      <c r="D5029" s="450" t="s">
        <v>15087</v>
      </c>
    </row>
    <row r="5030" spans="1:4">
      <c r="A5030" s="447">
        <v>38034</v>
      </c>
      <c r="B5030" s="448" t="s">
        <v>11038</v>
      </c>
      <c r="C5030" s="449" t="s">
        <v>6188</v>
      </c>
      <c r="D5030" s="450" t="s">
        <v>15088</v>
      </c>
    </row>
    <row r="5031" spans="1:4">
      <c r="A5031" s="447">
        <v>38035</v>
      </c>
      <c r="B5031" s="448" t="s">
        <v>11039</v>
      </c>
      <c r="C5031" s="449" t="s">
        <v>6188</v>
      </c>
      <c r="D5031" s="450" t="s">
        <v>15089</v>
      </c>
    </row>
    <row r="5032" spans="1:4">
      <c r="A5032" s="447">
        <v>38036</v>
      </c>
      <c r="B5032" s="448" t="s">
        <v>15316</v>
      </c>
      <c r="C5032" s="449" t="s">
        <v>6188</v>
      </c>
      <c r="D5032" s="450" t="s">
        <v>15090</v>
      </c>
    </row>
    <row r="5033" spans="1:4">
      <c r="A5033" s="447">
        <v>38037</v>
      </c>
      <c r="B5033" s="448" t="s">
        <v>15315</v>
      </c>
      <c r="C5033" s="449" t="s">
        <v>6188</v>
      </c>
      <c r="D5033" s="450" t="s">
        <v>15091</v>
      </c>
    </row>
    <row r="5034" spans="1:4" ht="30">
      <c r="A5034" s="447">
        <v>9850</v>
      </c>
      <c r="B5034" s="448" t="s">
        <v>11040</v>
      </c>
      <c r="C5034" s="449" t="s">
        <v>6188</v>
      </c>
      <c r="D5034" s="450" t="s">
        <v>15092</v>
      </c>
    </row>
    <row r="5035" spans="1:4" ht="30">
      <c r="A5035" s="447">
        <v>9853</v>
      </c>
      <c r="B5035" s="448" t="s">
        <v>11041</v>
      </c>
      <c r="C5035" s="449" t="s">
        <v>6188</v>
      </c>
      <c r="D5035" s="450" t="s">
        <v>15093</v>
      </c>
    </row>
    <row r="5036" spans="1:4" ht="30">
      <c r="A5036" s="447">
        <v>9854</v>
      </c>
      <c r="B5036" s="448" t="s">
        <v>11042</v>
      </c>
      <c r="C5036" s="449" t="s">
        <v>6188</v>
      </c>
      <c r="D5036" s="450" t="s">
        <v>15094</v>
      </c>
    </row>
    <row r="5037" spans="1:4" ht="30">
      <c r="A5037" s="447">
        <v>9851</v>
      </c>
      <c r="B5037" s="448" t="s">
        <v>11043</v>
      </c>
      <c r="C5037" s="449" t="s">
        <v>6188</v>
      </c>
      <c r="D5037" s="450" t="s">
        <v>14051</v>
      </c>
    </row>
    <row r="5038" spans="1:4" ht="30">
      <c r="A5038" s="447">
        <v>9855</v>
      </c>
      <c r="B5038" s="448" t="s">
        <v>11044</v>
      </c>
      <c r="C5038" s="449" t="s">
        <v>6188</v>
      </c>
      <c r="D5038" s="450" t="s">
        <v>15095</v>
      </c>
    </row>
    <row r="5039" spans="1:4">
      <c r="A5039" s="447">
        <v>9825</v>
      </c>
      <c r="B5039" s="448" t="s">
        <v>11045</v>
      </c>
      <c r="C5039" s="449" t="s">
        <v>6188</v>
      </c>
      <c r="D5039" s="450" t="s">
        <v>14179</v>
      </c>
    </row>
    <row r="5040" spans="1:4">
      <c r="A5040" s="447">
        <v>9828</v>
      </c>
      <c r="B5040" s="448" t="s">
        <v>11046</v>
      </c>
      <c r="C5040" s="449" t="s">
        <v>6188</v>
      </c>
      <c r="D5040" s="450" t="s">
        <v>15096</v>
      </c>
    </row>
    <row r="5041" spans="1:4">
      <c r="A5041" s="447">
        <v>9829</v>
      </c>
      <c r="B5041" s="448" t="s">
        <v>11047</v>
      </c>
      <c r="C5041" s="449" t="s">
        <v>6188</v>
      </c>
      <c r="D5041" s="450" t="s">
        <v>15097</v>
      </c>
    </row>
    <row r="5042" spans="1:4">
      <c r="A5042" s="447">
        <v>9826</v>
      </c>
      <c r="B5042" s="448" t="s">
        <v>11048</v>
      </c>
      <c r="C5042" s="449" t="s">
        <v>6188</v>
      </c>
      <c r="D5042" s="450" t="s">
        <v>15098</v>
      </c>
    </row>
    <row r="5043" spans="1:4">
      <c r="A5043" s="447">
        <v>9827</v>
      </c>
      <c r="B5043" s="448" t="s">
        <v>11049</v>
      </c>
      <c r="C5043" s="449" t="s">
        <v>6188</v>
      </c>
      <c r="D5043" s="450" t="s">
        <v>15099</v>
      </c>
    </row>
    <row r="5044" spans="1:4">
      <c r="A5044" s="447">
        <v>36374</v>
      </c>
      <c r="B5044" s="448" t="s">
        <v>11050</v>
      </c>
      <c r="C5044" s="449" t="s">
        <v>6188</v>
      </c>
      <c r="D5044" s="450" t="s">
        <v>15100</v>
      </c>
    </row>
    <row r="5045" spans="1:4">
      <c r="A5045" s="447">
        <v>36084</v>
      </c>
      <c r="B5045" s="448" t="s">
        <v>11051</v>
      </c>
      <c r="C5045" s="449" t="s">
        <v>6188</v>
      </c>
      <c r="D5045" s="450" t="s">
        <v>12054</v>
      </c>
    </row>
    <row r="5046" spans="1:4">
      <c r="A5046" s="447">
        <v>36373</v>
      </c>
      <c r="B5046" s="448" t="s">
        <v>11052</v>
      </c>
      <c r="C5046" s="449" t="s">
        <v>6188</v>
      </c>
      <c r="D5046" s="450" t="s">
        <v>13045</v>
      </c>
    </row>
    <row r="5047" spans="1:4">
      <c r="A5047" s="447">
        <v>36377</v>
      </c>
      <c r="B5047" s="448" t="s">
        <v>11053</v>
      </c>
      <c r="C5047" s="449" t="s">
        <v>6188</v>
      </c>
      <c r="D5047" s="450" t="s">
        <v>11272</v>
      </c>
    </row>
    <row r="5048" spans="1:4">
      <c r="A5048" s="447">
        <v>36375</v>
      </c>
      <c r="B5048" s="448" t="s">
        <v>11054</v>
      </c>
      <c r="C5048" s="449" t="s">
        <v>6188</v>
      </c>
      <c r="D5048" s="450" t="s">
        <v>15101</v>
      </c>
    </row>
    <row r="5049" spans="1:4">
      <c r="A5049" s="447">
        <v>36376</v>
      </c>
      <c r="B5049" s="448" t="s">
        <v>11055</v>
      </c>
      <c r="C5049" s="449" t="s">
        <v>6188</v>
      </c>
      <c r="D5049" s="450" t="s">
        <v>15102</v>
      </c>
    </row>
    <row r="5050" spans="1:4">
      <c r="A5050" s="447">
        <v>36380</v>
      </c>
      <c r="B5050" s="448" t="s">
        <v>11056</v>
      </c>
      <c r="C5050" s="449" t="s">
        <v>6188</v>
      </c>
      <c r="D5050" s="450" t="s">
        <v>15103</v>
      </c>
    </row>
    <row r="5051" spans="1:4">
      <c r="A5051" s="447">
        <v>36378</v>
      </c>
      <c r="B5051" s="448" t="s">
        <v>11057</v>
      </c>
      <c r="C5051" s="449" t="s">
        <v>6188</v>
      </c>
      <c r="D5051" s="450" t="s">
        <v>15104</v>
      </c>
    </row>
    <row r="5052" spans="1:4">
      <c r="A5052" s="447">
        <v>36379</v>
      </c>
      <c r="B5052" s="448" t="s">
        <v>11058</v>
      </c>
      <c r="C5052" s="449" t="s">
        <v>6188</v>
      </c>
      <c r="D5052" s="450" t="s">
        <v>13780</v>
      </c>
    </row>
    <row r="5053" spans="1:4">
      <c r="A5053" s="447">
        <v>9859</v>
      </c>
      <c r="B5053" s="448" t="s">
        <v>11059</v>
      </c>
      <c r="C5053" s="449" t="s">
        <v>6188</v>
      </c>
      <c r="D5053" s="450" t="s">
        <v>11486</v>
      </c>
    </row>
    <row r="5054" spans="1:4">
      <c r="A5054" s="447">
        <v>9838</v>
      </c>
      <c r="B5054" s="448" t="s">
        <v>15314</v>
      </c>
      <c r="C5054" s="449" t="s">
        <v>6188</v>
      </c>
      <c r="D5054" s="450" t="s">
        <v>11695</v>
      </c>
    </row>
    <row r="5055" spans="1:4">
      <c r="A5055" s="447">
        <v>9837</v>
      </c>
      <c r="B5055" s="448" t="s">
        <v>15313</v>
      </c>
      <c r="C5055" s="449" t="s">
        <v>6188</v>
      </c>
      <c r="D5055" s="450" t="s">
        <v>14832</v>
      </c>
    </row>
    <row r="5056" spans="1:4" ht="30">
      <c r="A5056" s="447">
        <v>9833</v>
      </c>
      <c r="B5056" s="448" t="s">
        <v>11060</v>
      </c>
      <c r="C5056" s="449" t="s">
        <v>6188</v>
      </c>
      <c r="D5056" s="450" t="s">
        <v>11646</v>
      </c>
    </row>
    <row r="5057" spans="1:4" ht="30">
      <c r="A5057" s="447">
        <v>9830</v>
      </c>
      <c r="B5057" s="448" t="s">
        <v>11061</v>
      </c>
      <c r="C5057" s="449" t="s">
        <v>6188</v>
      </c>
      <c r="D5057" s="450" t="s">
        <v>15068</v>
      </c>
    </row>
    <row r="5058" spans="1:4" ht="30">
      <c r="A5058" s="447">
        <v>9834</v>
      </c>
      <c r="B5058" s="448" t="s">
        <v>11062</v>
      </c>
      <c r="C5058" s="449" t="s">
        <v>6188</v>
      </c>
      <c r="D5058" s="450" t="s">
        <v>13081</v>
      </c>
    </row>
    <row r="5059" spans="1:4">
      <c r="A5059" s="447">
        <v>9863</v>
      </c>
      <c r="B5059" s="448" t="s">
        <v>11063</v>
      </c>
      <c r="C5059" s="449" t="s">
        <v>6188</v>
      </c>
      <c r="D5059" s="450" t="s">
        <v>12010</v>
      </c>
    </row>
    <row r="5060" spans="1:4">
      <c r="A5060" s="447">
        <v>9860</v>
      </c>
      <c r="B5060" s="448" t="s">
        <v>11064</v>
      </c>
      <c r="C5060" s="449" t="s">
        <v>6188</v>
      </c>
      <c r="D5060" s="450" t="s">
        <v>15105</v>
      </c>
    </row>
    <row r="5061" spans="1:4">
      <c r="A5061" s="447">
        <v>9862</v>
      </c>
      <c r="B5061" s="448" t="s">
        <v>11065</v>
      </c>
      <c r="C5061" s="449" t="s">
        <v>6188</v>
      </c>
      <c r="D5061" s="450" t="s">
        <v>15106</v>
      </c>
    </row>
    <row r="5062" spans="1:4">
      <c r="A5062" s="447">
        <v>9861</v>
      </c>
      <c r="B5062" s="448" t="s">
        <v>11066</v>
      </c>
      <c r="C5062" s="449" t="s">
        <v>6188</v>
      </c>
      <c r="D5062" s="450" t="s">
        <v>15107</v>
      </c>
    </row>
    <row r="5063" spans="1:4">
      <c r="A5063" s="447">
        <v>9866</v>
      </c>
      <c r="B5063" s="448" t="s">
        <v>11068</v>
      </c>
      <c r="C5063" s="449" t="s">
        <v>6188</v>
      </c>
      <c r="D5063" s="450" t="s">
        <v>15108</v>
      </c>
    </row>
    <row r="5064" spans="1:4">
      <c r="A5064" s="447">
        <v>9856</v>
      </c>
      <c r="B5064" s="448" t="s">
        <v>11067</v>
      </c>
      <c r="C5064" s="449" t="s">
        <v>6188</v>
      </c>
      <c r="D5064" s="450" t="s">
        <v>11329</v>
      </c>
    </row>
    <row r="5065" spans="1:4">
      <c r="A5065" s="447">
        <v>9857</v>
      </c>
      <c r="B5065" s="448" t="s">
        <v>11069</v>
      </c>
      <c r="C5065" s="449" t="s">
        <v>6188</v>
      </c>
      <c r="D5065" s="450" t="s">
        <v>13491</v>
      </c>
    </row>
    <row r="5066" spans="1:4">
      <c r="A5066" s="447">
        <v>9864</v>
      </c>
      <c r="B5066" s="448" t="s">
        <v>11070</v>
      </c>
      <c r="C5066" s="449" t="s">
        <v>6188</v>
      </c>
      <c r="D5066" s="450" t="s">
        <v>15109</v>
      </c>
    </row>
    <row r="5067" spans="1:4">
      <c r="A5067" s="447">
        <v>9865</v>
      </c>
      <c r="B5067" s="448" t="s">
        <v>15312</v>
      </c>
      <c r="C5067" s="449" t="s">
        <v>6188</v>
      </c>
      <c r="D5067" s="450" t="s">
        <v>15110</v>
      </c>
    </row>
    <row r="5068" spans="1:4">
      <c r="A5068" s="447">
        <v>9858</v>
      </c>
      <c r="B5068" s="448" t="s">
        <v>15311</v>
      </c>
      <c r="C5068" s="449" t="s">
        <v>6188</v>
      </c>
      <c r="D5068" s="450" t="s">
        <v>15111</v>
      </c>
    </row>
    <row r="5069" spans="1:4">
      <c r="A5069" s="447">
        <v>9841</v>
      </c>
      <c r="B5069" s="448" t="s">
        <v>11071</v>
      </c>
      <c r="C5069" s="449" t="s">
        <v>6188</v>
      </c>
      <c r="D5069" s="450" t="s">
        <v>15112</v>
      </c>
    </row>
    <row r="5070" spans="1:4">
      <c r="A5070" s="447">
        <v>9840</v>
      </c>
      <c r="B5070" s="448" t="s">
        <v>11072</v>
      </c>
      <c r="C5070" s="449" t="s">
        <v>6188</v>
      </c>
      <c r="D5070" s="450" t="s">
        <v>15113</v>
      </c>
    </row>
    <row r="5071" spans="1:4">
      <c r="A5071" s="447">
        <v>20067</v>
      </c>
      <c r="B5071" s="448" t="s">
        <v>15310</v>
      </c>
      <c r="C5071" s="449" t="s">
        <v>6188</v>
      </c>
      <c r="D5071" s="450" t="s">
        <v>13560</v>
      </c>
    </row>
    <row r="5072" spans="1:4">
      <c r="A5072" s="447">
        <v>20068</v>
      </c>
      <c r="B5072" s="448" t="s">
        <v>11073</v>
      </c>
      <c r="C5072" s="449" t="s">
        <v>6188</v>
      </c>
      <c r="D5072" s="450" t="s">
        <v>15114</v>
      </c>
    </row>
    <row r="5073" spans="1:4">
      <c r="A5073" s="447">
        <v>9839</v>
      </c>
      <c r="B5073" s="448" t="s">
        <v>11074</v>
      </c>
      <c r="C5073" s="449" t="s">
        <v>6188</v>
      </c>
      <c r="D5073" s="450" t="s">
        <v>13677</v>
      </c>
    </row>
    <row r="5074" spans="1:4">
      <c r="A5074" s="447">
        <v>9870</v>
      </c>
      <c r="B5074" s="448" t="s">
        <v>11075</v>
      </c>
      <c r="C5074" s="449" t="s">
        <v>6188</v>
      </c>
      <c r="D5074" s="450" t="s">
        <v>15115</v>
      </c>
    </row>
    <row r="5075" spans="1:4">
      <c r="A5075" s="447">
        <v>9867</v>
      </c>
      <c r="B5075" s="448" t="s">
        <v>11076</v>
      </c>
      <c r="C5075" s="449" t="s">
        <v>6188</v>
      </c>
      <c r="D5075" s="450" t="s">
        <v>12000</v>
      </c>
    </row>
    <row r="5076" spans="1:4">
      <c r="A5076" s="447">
        <v>9868</v>
      </c>
      <c r="B5076" s="448" t="s">
        <v>11077</v>
      </c>
      <c r="C5076" s="449" t="s">
        <v>6188</v>
      </c>
      <c r="D5076" s="450" t="s">
        <v>12650</v>
      </c>
    </row>
    <row r="5077" spans="1:4">
      <c r="A5077" s="447">
        <v>9869</v>
      </c>
      <c r="B5077" s="448" t="s">
        <v>11078</v>
      </c>
      <c r="C5077" s="449" t="s">
        <v>6188</v>
      </c>
      <c r="D5077" s="450" t="s">
        <v>14817</v>
      </c>
    </row>
    <row r="5078" spans="1:4">
      <c r="A5078" s="447">
        <v>9874</v>
      </c>
      <c r="B5078" s="448" t="s">
        <v>11079</v>
      </c>
      <c r="C5078" s="449" t="s">
        <v>6188</v>
      </c>
      <c r="D5078" s="450" t="s">
        <v>12277</v>
      </c>
    </row>
    <row r="5079" spans="1:4">
      <c r="A5079" s="447">
        <v>9875</v>
      </c>
      <c r="B5079" s="448" t="s">
        <v>11080</v>
      </c>
      <c r="C5079" s="449" t="s">
        <v>6188</v>
      </c>
      <c r="D5079" s="450" t="s">
        <v>13487</v>
      </c>
    </row>
    <row r="5080" spans="1:4">
      <c r="A5080" s="447">
        <v>9873</v>
      </c>
      <c r="B5080" s="448" t="s">
        <v>11081</v>
      </c>
      <c r="C5080" s="449" t="s">
        <v>6188</v>
      </c>
      <c r="D5080" s="450" t="s">
        <v>15116</v>
      </c>
    </row>
    <row r="5081" spans="1:4">
      <c r="A5081" s="447">
        <v>9871</v>
      </c>
      <c r="B5081" s="448" t="s">
        <v>11082</v>
      </c>
      <c r="C5081" s="449" t="s">
        <v>6188</v>
      </c>
      <c r="D5081" s="450" t="s">
        <v>15117</v>
      </c>
    </row>
    <row r="5082" spans="1:4">
      <c r="A5082" s="447">
        <v>9872</v>
      </c>
      <c r="B5082" s="448" t="s">
        <v>11083</v>
      </c>
      <c r="C5082" s="449" t="s">
        <v>6188</v>
      </c>
      <c r="D5082" s="450" t="s">
        <v>15118</v>
      </c>
    </row>
    <row r="5083" spans="1:4">
      <c r="A5083" s="447">
        <v>12425</v>
      </c>
      <c r="B5083" s="448" t="s">
        <v>11085</v>
      </c>
      <c r="C5083" s="449" t="s">
        <v>6187</v>
      </c>
      <c r="D5083" s="450" t="s">
        <v>11411</v>
      </c>
    </row>
    <row r="5084" spans="1:4">
      <c r="A5084" s="447">
        <v>12426</v>
      </c>
      <c r="B5084" s="448" t="s">
        <v>11084</v>
      </c>
      <c r="C5084" s="449" t="s">
        <v>6187</v>
      </c>
      <c r="D5084" s="450" t="s">
        <v>15122</v>
      </c>
    </row>
    <row r="5085" spans="1:4">
      <c r="A5085" s="447">
        <v>12428</v>
      </c>
      <c r="B5085" s="448" t="s">
        <v>11087</v>
      </c>
      <c r="C5085" s="449" t="s">
        <v>6187</v>
      </c>
      <c r="D5085" s="450" t="s">
        <v>15124</v>
      </c>
    </row>
    <row r="5086" spans="1:4">
      <c r="A5086" s="447">
        <v>12427</v>
      </c>
      <c r="B5086" s="448" t="s">
        <v>11086</v>
      </c>
      <c r="C5086" s="449" t="s">
        <v>6187</v>
      </c>
      <c r="D5086" s="450" t="s">
        <v>15123</v>
      </c>
    </row>
    <row r="5087" spans="1:4">
      <c r="A5087" s="447">
        <v>12429</v>
      </c>
      <c r="B5087" s="448" t="s">
        <v>11089</v>
      </c>
      <c r="C5087" s="449" t="s">
        <v>6187</v>
      </c>
      <c r="D5087" s="450" t="s">
        <v>15126</v>
      </c>
    </row>
    <row r="5088" spans="1:4">
      <c r="A5088" s="447">
        <v>12430</v>
      </c>
      <c r="B5088" s="448" t="s">
        <v>11088</v>
      </c>
      <c r="C5088" s="449" t="s">
        <v>6187</v>
      </c>
      <c r="D5088" s="450" t="s">
        <v>15125</v>
      </c>
    </row>
    <row r="5089" spans="1:4">
      <c r="A5089" s="447">
        <v>12431</v>
      </c>
      <c r="B5089" s="448" t="s">
        <v>11090</v>
      </c>
      <c r="C5089" s="449" t="s">
        <v>6187</v>
      </c>
      <c r="D5089" s="450" t="s">
        <v>15127</v>
      </c>
    </row>
    <row r="5090" spans="1:4">
      <c r="A5090" s="447">
        <v>12432</v>
      </c>
      <c r="B5090" s="448" t="s">
        <v>11091</v>
      </c>
      <c r="C5090" s="449" t="s">
        <v>6187</v>
      </c>
      <c r="D5090" s="450" t="s">
        <v>15128</v>
      </c>
    </row>
    <row r="5091" spans="1:4">
      <c r="A5091" s="447">
        <v>12433</v>
      </c>
      <c r="B5091" s="448" t="s">
        <v>11093</v>
      </c>
      <c r="C5091" s="449" t="s">
        <v>6187</v>
      </c>
      <c r="D5091" s="450" t="s">
        <v>15129</v>
      </c>
    </row>
    <row r="5092" spans="1:4">
      <c r="A5092" s="447">
        <v>12434</v>
      </c>
      <c r="B5092" s="448" t="s">
        <v>11092</v>
      </c>
      <c r="C5092" s="449" t="s">
        <v>6187</v>
      </c>
      <c r="D5092" s="450" t="s">
        <v>12441</v>
      </c>
    </row>
    <row r="5093" spans="1:4">
      <c r="A5093" s="447">
        <v>12435</v>
      </c>
      <c r="B5093" s="448" t="s">
        <v>11094</v>
      </c>
      <c r="C5093" s="449" t="s">
        <v>6187</v>
      </c>
      <c r="D5093" s="450" t="s">
        <v>15130</v>
      </c>
    </row>
    <row r="5094" spans="1:4">
      <c r="A5094" s="447">
        <v>12437</v>
      </c>
      <c r="B5094" s="448" t="s">
        <v>11095</v>
      </c>
      <c r="C5094" s="449" t="s">
        <v>6187</v>
      </c>
      <c r="D5094" s="450" t="s">
        <v>15131</v>
      </c>
    </row>
    <row r="5095" spans="1:4">
      <c r="A5095" s="447">
        <v>12438</v>
      </c>
      <c r="B5095" s="448" t="s">
        <v>11097</v>
      </c>
      <c r="C5095" s="449" t="s">
        <v>6187</v>
      </c>
      <c r="D5095" s="450" t="s">
        <v>15133</v>
      </c>
    </row>
    <row r="5096" spans="1:4">
      <c r="A5096" s="447">
        <v>12439</v>
      </c>
      <c r="B5096" s="448" t="s">
        <v>11096</v>
      </c>
      <c r="C5096" s="449" t="s">
        <v>6187</v>
      </c>
      <c r="D5096" s="450" t="s">
        <v>15132</v>
      </c>
    </row>
    <row r="5097" spans="1:4">
      <c r="A5097" s="447">
        <v>12436</v>
      </c>
      <c r="B5097" s="448" t="s">
        <v>11098</v>
      </c>
      <c r="C5097" s="449" t="s">
        <v>6187</v>
      </c>
      <c r="D5097" s="450" t="s">
        <v>11655</v>
      </c>
    </row>
    <row r="5098" spans="1:4">
      <c r="A5098" s="447">
        <v>36357</v>
      </c>
      <c r="B5098" s="448" t="s">
        <v>11099</v>
      </c>
      <c r="C5098" s="449" t="s">
        <v>6187</v>
      </c>
      <c r="D5098" s="450" t="s">
        <v>15134</v>
      </c>
    </row>
    <row r="5099" spans="1:4">
      <c r="A5099" s="447">
        <v>12424</v>
      </c>
      <c r="B5099" s="448" t="s">
        <v>11100</v>
      </c>
      <c r="C5099" s="449" t="s">
        <v>6187</v>
      </c>
      <c r="D5099" s="450" t="s">
        <v>15135</v>
      </c>
    </row>
    <row r="5100" spans="1:4">
      <c r="A5100" s="447">
        <v>12440</v>
      </c>
      <c r="B5100" s="448" t="s">
        <v>11101</v>
      </c>
      <c r="C5100" s="449" t="s">
        <v>6187</v>
      </c>
      <c r="D5100" s="450" t="s">
        <v>15136</v>
      </c>
    </row>
    <row r="5101" spans="1:4">
      <c r="A5101" s="447">
        <v>9884</v>
      </c>
      <c r="B5101" s="448" t="s">
        <v>11102</v>
      </c>
      <c r="C5101" s="449" t="s">
        <v>6187</v>
      </c>
      <c r="D5101" s="450" t="s">
        <v>15137</v>
      </c>
    </row>
    <row r="5102" spans="1:4">
      <c r="A5102" s="447">
        <v>9888</v>
      </c>
      <c r="B5102" s="448" t="s">
        <v>11103</v>
      </c>
      <c r="C5102" s="449" t="s">
        <v>6187</v>
      </c>
      <c r="D5102" s="450" t="s">
        <v>15138</v>
      </c>
    </row>
    <row r="5103" spans="1:4">
      <c r="A5103" s="447">
        <v>9886</v>
      </c>
      <c r="B5103" s="448" t="s">
        <v>11105</v>
      </c>
      <c r="C5103" s="449" t="s">
        <v>6187</v>
      </c>
      <c r="D5103" s="450" t="s">
        <v>15140</v>
      </c>
    </row>
    <row r="5104" spans="1:4">
      <c r="A5104" s="447">
        <v>9883</v>
      </c>
      <c r="B5104" s="448" t="s">
        <v>11104</v>
      </c>
      <c r="C5104" s="449" t="s">
        <v>6187</v>
      </c>
      <c r="D5104" s="450" t="s">
        <v>15139</v>
      </c>
    </row>
    <row r="5105" spans="1:4">
      <c r="A5105" s="447">
        <v>9889</v>
      </c>
      <c r="B5105" s="448" t="s">
        <v>11106</v>
      </c>
      <c r="C5105" s="449" t="s">
        <v>6187</v>
      </c>
      <c r="D5105" s="450" t="s">
        <v>15141</v>
      </c>
    </row>
    <row r="5106" spans="1:4">
      <c r="A5106" s="447">
        <v>9887</v>
      </c>
      <c r="B5106" s="448" t="s">
        <v>11107</v>
      </c>
      <c r="C5106" s="449" t="s">
        <v>6187</v>
      </c>
      <c r="D5106" s="450" t="s">
        <v>14469</v>
      </c>
    </row>
    <row r="5107" spans="1:4">
      <c r="A5107" s="447">
        <v>9890</v>
      </c>
      <c r="B5107" s="448" t="s">
        <v>11109</v>
      </c>
      <c r="C5107" s="449" t="s">
        <v>6187</v>
      </c>
      <c r="D5107" s="450" t="s">
        <v>15142</v>
      </c>
    </row>
    <row r="5108" spans="1:4">
      <c r="A5108" s="447">
        <v>9885</v>
      </c>
      <c r="B5108" s="448" t="s">
        <v>11108</v>
      </c>
      <c r="C5108" s="449" t="s">
        <v>6187</v>
      </c>
      <c r="D5108" s="450" t="s">
        <v>12808</v>
      </c>
    </row>
    <row r="5109" spans="1:4">
      <c r="A5109" s="447">
        <v>9891</v>
      </c>
      <c r="B5109" s="448" t="s">
        <v>11110</v>
      </c>
      <c r="C5109" s="449" t="s">
        <v>6187</v>
      </c>
      <c r="D5109" s="450" t="s">
        <v>15143</v>
      </c>
    </row>
    <row r="5110" spans="1:4" ht="30">
      <c r="A5110" s="447">
        <v>39292</v>
      </c>
      <c r="B5110" s="448" t="s">
        <v>11111</v>
      </c>
      <c r="C5110" s="449" t="s">
        <v>6187</v>
      </c>
      <c r="D5110" s="450" t="s">
        <v>13489</v>
      </c>
    </row>
    <row r="5111" spans="1:4" ht="30">
      <c r="A5111" s="447">
        <v>39293</v>
      </c>
      <c r="B5111" s="448" t="s">
        <v>11112</v>
      </c>
      <c r="C5111" s="449" t="s">
        <v>6187</v>
      </c>
      <c r="D5111" s="450" t="s">
        <v>13730</v>
      </c>
    </row>
    <row r="5112" spans="1:4" ht="30">
      <c r="A5112" s="447">
        <v>39294</v>
      </c>
      <c r="B5112" s="448" t="s">
        <v>11113</v>
      </c>
      <c r="C5112" s="449" t="s">
        <v>6187</v>
      </c>
      <c r="D5112" s="450" t="s">
        <v>13730</v>
      </c>
    </row>
    <row r="5113" spans="1:4" ht="30">
      <c r="A5113" s="447">
        <v>39295</v>
      </c>
      <c r="B5113" s="448" t="s">
        <v>11114</v>
      </c>
      <c r="C5113" s="449" t="s">
        <v>6187</v>
      </c>
      <c r="D5113" s="450" t="s">
        <v>15144</v>
      </c>
    </row>
    <row r="5114" spans="1:4">
      <c r="A5114" s="447">
        <v>36313</v>
      </c>
      <c r="B5114" s="448" t="s">
        <v>15309</v>
      </c>
      <c r="C5114" s="449" t="s">
        <v>6187</v>
      </c>
      <c r="D5114" s="450" t="s">
        <v>15145</v>
      </c>
    </row>
    <row r="5115" spans="1:4">
      <c r="A5115" s="447">
        <v>36316</v>
      </c>
      <c r="B5115" s="448" t="s">
        <v>11115</v>
      </c>
      <c r="C5115" s="449" t="s">
        <v>6187</v>
      </c>
      <c r="D5115" s="450" t="s">
        <v>15146</v>
      </c>
    </row>
    <row r="5116" spans="1:4">
      <c r="A5116" s="447">
        <v>64</v>
      </c>
      <c r="B5116" s="448" t="s">
        <v>11116</v>
      </c>
      <c r="C5116" s="449" t="s">
        <v>6187</v>
      </c>
      <c r="D5116" s="450" t="s">
        <v>11421</v>
      </c>
    </row>
    <row r="5117" spans="1:4">
      <c r="A5117" s="447">
        <v>37423</v>
      </c>
      <c r="B5117" s="448" t="s">
        <v>11117</v>
      </c>
      <c r="C5117" s="449" t="s">
        <v>6187</v>
      </c>
      <c r="D5117" s="450" t="s">
        <v>15147</v>
      </c>
    </row>
    <row r="5118" spans="1:4">
      <c r="A5118" s="447">
        <v>39296</v>
      </c>
      <c r="B5118" s="448" t="s">
        <v>15308</v>
      </c>
      <c r="C5118" s="449" t="s">
        <v>6187</v>
      </c>
      <c r="D5118" s="450" t="s">
        <v>11347</v>
      </c>
    </row>
    <row r="5119" spans="1:4">
      <c r="A5119" s="447">
        <v>39297</v>
      </c>
      <c r="B5119" s="448" t="s">
        <v>11118</v>
      </c>
      <c r="C5119" s="449" t="s">
        <v>6187</v>
      </c>
      <c r="D5119" s="450" t="s">
        <v>15148</v>
      </c>
    </row>
    <row r="5120" spans="1:4">
      <c r="A5120" s="447">
        <v>39298</v>
      </c>
      <c r="B5120" s="448" t="s">
        <v>11119</v>
      </c>
      <c r="C5120" s="449" t="s">
        <v>6187</v>
      </c>
      <c r="D5120" s="450" t="s">
        <v>11782</v>
      </c>
    </row>
    <row r="5121" spans="1:4">
      <c r="A5121" s="447">
        <v>39299</v>
      </c>
      <c r="B5121" s="448" t="s">
        <v>11120</v>
      </c>
      <c r="C5121" s="449" t="s">
        <v>6187</v>
      </c>
      <c r="D5121" s="450" t="s">
        <v>14340</v>
      </c>
    </row>
    <row r="5122" spans="1:4">
      <c r="A5122" s="447">
        <v>9892</v>
      </c>
      <c r="B5122" s="448" t="s">
        <v>11121</v>
      </c>
      <c r="C5122" s="449" t="s">
        <v>6187</v>
      </c>
      <c r="D5122" s="450" t="s">
        <v>15149</v>
      </c>
    </row>
    <row r="5123" spans="1:4">
      <c r="A5123" s="447">
        <v>9893</v>
      </c>
      <c r="B5123" s="448" t="s">
        <v>11122</v>
      </c>
      <c r="C5123" s="449" t="s">
        <v>6187</v>
      </c>
      <c r="D5123" s="450" t="s">
        <v>15150</v>
      </c>
    </row>
    <row r="5124" spans="1:4">
      <c r="A5124" s="447">
        <v>9901</v>
      </c>
      <c r="B5124" s="448" t="s">
        <v>11123</v>
      </c>
      <c r="C5124" s="449" t="s">
        <v>6187</v>
      </c>
      <c r="D5124" s="450" t="s">
        <v>12691</v>
      </c>
    </row>
    <row r="5125" spans="1:4">
      <c r="A5125" s="447">
        <v>9896</v>
      </c>
      <c r="B5125" s="448" t="s">
        <v>11124</v>
      </c>
      <c r="C5125" s="449" t="s">
        <v>6187</v>
      </c>
      <c r="D5125" s="450" t="s">
        <v>15151</v>
      </c>
    </row>
    <row r="5126" spans="1:4">
      <c r="A5126" s="447">
        <v>9900</v>
      </c>
      <c r="B5126" s="448" t="s">
        <v>11125</v>
      </c>
      <c r="C5126" s="449" t="s">
        <v>6187</v>
      </c>
      <c r="D5126" s="450" t="s">
        <v>15071</v>
      </c>
    </row>
    <row r="5127" spans="1:4">
      <c r="A5127" s="447">
        <v>9898</v>
      </c>
      <c r="B5127" s="448" t="s">
        <v>11126</v>
      </c>
      <c r="C5127" s="449" t="s">
        <v>6187</v>
      </c>
      <c r="D5127" s="450" t="s">
        <v>15152</v>
      </c>
    </row>
    <row r="5128" spans="1:4">
      <c r="A5128" s="447">
        <v>9902</v>
      </c>
      <c r="B5128" s="448" t="s">
        <v>11128</v>
      </c>
      <c r="C5128" s="449" t="s">
        <v>6187</v>
      </c>
      <c r="D5128" s="450" t="s">
        <v>15153</v>
      </c>
    </row>
    <row r="5129" spans="1:4">
      <c r="A5129" s="447">
        <v>9899</v>
      </c>
      <c r="B5129" s="448" t="s">
        <v>11127</v>
      </c>
      <c r="C5129" s="449" t="s">
        <v>6187</v>
      </c>
      <c r="D5129" s="450" t="s">
        <v>13612</v>
      </c>
    </row>
    <row r="5130" spans="1:4">
      <c r="A5130" s="447">
        <v>9908</v>
      </c>
      <c r="B5130" s="448" t="s">
        <v>11129</v>
      </c>
      <c r="C5130" s="449" t="s">
        <v>6187</v>
      </c>
      <c r="D5130" s="450" t="s">
        <v>15154</v>
      </c>
    </row>
    <row r="5131" spans="1:4">
      <c r="A5131" s="447">
        <v>9905</v>
      </c>
      <c r="B5131" s="448" t="s">
        <v>11130</v>
      </c>
      <c r="C5131" s="449" t="s">
        <v>6187</v>
      </c>
      <c r="D5131" s="450" t="s">
        <v>15155</v>
      </c>
    </row>
    <row r="5132" spans="1:4">
      <c r="A5132" s="447">
        <v>9906</v>
      </c>
      <c r="B5132" s="448" t="s">
        <v>11131</v>
      </c>
      <c r="C5132" s="449" t="s">
        <v>6187</v>
      </c>
      <c r="D5132" s="450" t="s">
        <v>15156</v>
      </c>
    </row>
    <row r="5133" spans="1:4">
      <c r="A5133" s="447">
        <v>9895</v>
      </c>
      <c r="B5133" s="448" t="s">
        <v>11132</v>
      </c>
      <c r="C5133" s="449" t="s">
        <v>6187</v>
      </c>
      <c r="D5133" s="450" t="s">
        <v>12425</v>
      </c>
    </row>
    <row r="5134" spans="1:4">
      <c r="A5134" s="447">
        <v>9894</v>
      </c>
      <c r="B5134" s="448" t="s">
        <v>11133</v>
      </c>
      <c r="C5134" s="449" t="s">
        <v>6187</v>
      </c>
      <c r="D5134" s="450" t="s">
        <v>14679</v>
      </c>
    </row>
    <row r="5135" spans="1:4">
      <c r="A5135" s="447">
        <v>9897</v>
      </c>
      <c r="B5135" s="448" t="s">
        <v>11134</v>
      </c>
      <c r="C5135" s="449" t="s">
        <v>6187</v>
      </c>
      <c r="D5135" s="450" t="s">
        <v>15157</v>
      </c>
    </row>
    <row r="5136" spans="1:4">
      <c r="A5136" s="447">
        <v>9910</v>
      </c>
      <c r="B5136" s="448" t="s">
        <v>11135</v>
      </c>
      <c r="C5136" s="449" t="s">
        <v>6187</v>
      </c>
      <c r="D5136" s="450" t="s">
        <v>15158</v>
      </c>
    </row>
    <row r="5137" spans="1:4">
      <c r="A5137" s="447">
        <v>9909</v>
      </c>
      <c r="B5137" s="448" t="s">
        <v>11136</v>
      </c>
      <c r="C5137" s="449" t="s">
        <v>6187</v>
      </c>
      <c r="D5137" s="450" t="s">
        <v>15159</v>
      </c>
    </row>
    <row r="5138" spans="1:4">
      <c r="A5138" s="447">
        <v>9907</v>
      </c>
      <c r="B5138" s="448" t="s">
        <v>11137</v>
      </c>
      <c r="C5138" s="449" t="s">
        <v>6187</v>
      </c>
      <c r="D5138" s="450" t="s">
        <v>15160</v>
      </c>
    </row>
    <row r="5139" spans="1:4" ht="30">
      <c r="A5139" s="447">
        <v>20973</v>
      </c>
      <c r="B5139" s="448" t="s">
        <v>11138</v>
      </c>
      <c r="C5139" s="449" t="s">
        <v>6187</v>
      </c>
      <c r="D5139" s="450" t="s">
        <v>15161</v>
      </c>
    </row>
    <row r="5140" spans="1:4" ht="30">
      <c r="A5140" s="447">
        <v>20974</v>
      </c>
      <c r="B5140" s="448" t="s">
        <v>11139</v>
      </c>
      <c r="C5140" s="449" t="s">
        <v>6187</v>
      </c>
      <c r="D5140" s="450" t="s">
        <v>15162</v>
      </c>
    </row>
    <row r="5141" spans="1:4">
      <c r="A5141" s="447">
        <v>37989</v>
      </c>
      <c r="B5141" s="448" t="s">
        <v>15307</v>
      </c>
      <c r="C5141" s="449" t="s">
        <v>6187</v>
      </c>
      <c r="D5141" s="450" t="s">
        <v>14427</v>
      </c>
    </row>
    <row r="5142" spans="1:4">
      <c r="A5142" s="447">
        <v>37990</v>
      </c>
      <c r="B5142" s="448" t="s">
        <v>11140</v>
      </c>
      <c r="C5142" s="449" t="s">
        <v>6187</v>
      </c>
      <c r="D5142" s="450" t="s">
        <v>13095</v>
      </c>
    </row>
    <row r="5143" spans="1:4">
      <c r="A5143" s="447">
        <v>37991</v>
      </c>
      <c r="B5143" s="448" t="s">
        <v>11141</v>
      </c>
      <c r="C5143" s="449" t="s">
        <v>6187</v>
      </c>
      <c r="D5143" s="450" t="s">
        <v>12796</v>
      </c>
    </row>
    <row r="5144" spans="1:4">
      <c r="A5144" s="447">
        <v>37992</v>
      </c>
      <c r="B5144" s="448" t="s">
        <v>11142</v>
      </c>
      <c r="C5144" s="449" t="s">
        <v>6187</v>
      </c>
      <c r="D5144" s="450" t="s">
        <v>11607</v>
      </c>
    </row>
    <row r="5145" spans="1:4">
      <c r="A5145" s="447">
        <v>37993</v>
      </c>
      <c r="B5145" s="448" t="s">
        <v>11143</v>
      </c>
      <c r="C5145" s="449" t="s">
        <v>6187</v>
      </c>
      <c r="D5145" s="450" t="s">
        <v>14738</v>
      </c>
    </row>
    <row r="5146" spans="1:4">
      <c r="A5146" s="447">
        <v>37994</v>
      </c>
      <c r="B5146" s="448" t="s">
        <v>11144</v>
      </c>
      <c r="C5146" s="449" t="s">
        <v>6187</v>
      </c>
      <c r="D5146" s="450" t="s">
        <v>15163</v>
      </c>
    </row>
    <row r="5147" spans="1:4">
      <c r="A5147" s="447">
        <v>37995</v>
      </c>
      <c r="B5147" s="448" t="s">
        <v>11145</v>
      </c>
      <c r="C5147" s="449" t="s">
        <v>6187</v>
      </c>
      <c r="D5147" s="450" t="s">
        <v>15164</v>
      </c>
    </row>
    <row r="5148" spans="1:4">
      <c r="A5148" s="447">
        <v>37996</v>
      </c>
      <c r="B5148" s="448" t="s">
        <v>11146</v>
      </c>
      <c r="C5148" s="449" t="s">
        <v>6187</v>
      </c>
      <c r="D5148" s="450" t="s">
        <v>15165</v>
      </c>
    </row>
    <row r="5149" spans="1:4">
      <c r="A5149" s="447">
        <v>13883</v>
      </c>
      <c r="B5149" s="448" t="s">
        <v>11147</v>
      </c>
      <c r="C5149" s="449" t="s">
        <v>6187</v>
      </c>
      <c r="D5149" s="450" t="s">
        <v>15166</v>
      </c>
    </row>
    <row r="5150" spans="1:4">
      <c r="A5150" s="447">
        <v>38604</v>
      </c>
      <c r="B5150" s="448" t="s">
        <v>11148</v>
      </c>
      <c r="C5150" s="449" t="s">
        <v>6187</v>
      </c>
      <c r="D5150" s="450" t="s">
        <v>15167</v>
      </c>
    </row>
    <row r="5151" spans="1:4" ht="30">
      <c r="A5151" s="447">
        <v>10601</v>
      </c>
      <c r="B5151" s="448" t="s">
        <v>11149</v>
      </c>
      <c r="C5151" s="449" t="s">
        <v>6187</v>
      </c>
      <c r="D5151" s="450" t="s">
        <v>15168</v>
      </c>
    </row>
    <row r="5152" spans="1:4">
      <c r="A5152" s="447">
        <v>26034</v>
      </c>
      <c r="B5152" s="448" t="s">
        <v>15306</v>
      </c>
      <c r="C5152" s="449" t="s">
        <v>6187</v>
      </c>
      <c r="D5152" s="450" t="s">
        <v>15169</v>
      </c>
    </row>
    <row r="5153" spans="1:4">
      <c r="A5153" s="447">
        <v>13894</v>
      </c>
      <c r="B5153" s="448" t="s">
        <v>15305</v>
      </c>
      <c r="C5153" s="449" t="s">
        <v>6187</v>
      </c>
      <c r="D5153" s="450" t="s">
        <v>15170</v>
      </c>
    </row>
    <row r="5154" spans="1:4">
      <c r="A5154" s="447">
        <v>13895</v>
      </c>
      <c r="B5154" s="448" t="s">
        <v>11150</v>
      </c>
      <c r="C5154" s="449" t="s">
        <v>6187</v>
      </c>
      <c r="D5154" s="450" t="s">
        <v>15171</v>
      </c>
    </row>
    <row r="5155" spans="1:4">
      <c r="A5155" s="447">
        <v>13892</v>
      </c>
      <c r="B5155" s="448" t="s">
        <v>11151</v>
      </c>
      <c r="C5155" s="449" t="s">
        <v>6187</v>
      </c>
      <c r="D5155" s="450" t="s">
        <v>15172</v>
      </c>
    </row>
    <row r="5156" spans="1:4">
      <c r="A5156" s="447">
        <v>9914</v>
      </c>
      <c r="B5156" s="448" t="s">
        <v>11152</v>
      </c>
      <c r="C5156" s="449" t="s">
        <v>6187</v>
      </c>
      <c r="D5156" s="450" t="s">
        <v>15173</v>
      </c>
    </row>
    <row r="5157" spans="1:4" ht="45">
      <c r="A5157" s="447">
        <v>36485</v>
      </c>
      <c r="B5157" s="448" t="s">
        <v>11153</v>
      </c>
      <c r="C5157" s="449" t="s">
        <v>6187</v>
      </c>
      <c r="D5157" s="450" t="s">
        <v>15174</v>
      </c>
    </row>
    <row r="5158" spans="1:4" ht="30">
      <c r="A5158" s="447">
        <v>9912</v>
      </c>
      <c r="B5158" s="448" t="s">
        <v>15304</v>
      </c>
      <c r="C5158" s="449" t="s">
        <v>6187</v>
      </c>
      <c r="D5158" s="450" t="s">
        <v>15175</v>
      </c>
    </row>
    <row r="5159" spans="1:4" ht="30">
      <c r="A5159" s="447">
        <v>9921</v>
      </c>
      <c r="B5159" s="448" t="s">
        <v>11154</v>
      </c>
      <c r="C5159" s="449" t="s">
        <v>6187</v>
      </c>
      <c r="D5159" s="450" t="s">
        <v>15176</v>
      </c>
    </row>
    <row r="5160" spans="1:4" ht="30">
      <c r="A5160" s="447">
        <v>21112</v>
      </c>
      <c r="B5160" s="448" t="s">
        <v>11155</v>
      </c>
      <c r="C5160" s="449" t="s">
        <v>6187</v>
      </c>
      <c r="D5160" s="450" t="s">
        <v>15177</v>
      </c>
    </row>
    <row r="5161" spans="1:4">
      <c r="A5161" s="447">
        <v>10228</v>
      </c>
      <c r="B5161" s="448" t="s">
        <v>15303</v>
      </c>
      <c r="C5161" s="449" t="s">
        <v>6187</v>
      </c>
      <c r="D5161" s="450" t="s">
        <v>15178</v>
      </c>
    </row>
    <row r="5162" spans="1:4">
      <c r="A5162" s="447">
        <v>11781</v>
      </c>
      <c r="B5162" s="448" t="s">
        <v>11156</v>
      </c>
      <c r="C5162" s="449" t="s">
        <v>6187</v>
      </c>
      <c r="D5162" s="450" t="s">
        <v>15179</v>
      </c>
    </row>
    <row r="5163" spans="1:4">
      <c r="A5163" s="447">
        <v>11746</v>
      </c>
      <c r="B5163" s="448" t="s">
        <v>11157</v>
      </c>
      <c r="C5163" s="449" t="s">
        <v>6187</v>
      </c>
      <c r="D5163" s="450" t="s">
        <v>15180</v>
      </c>
    </row>
    <row r="5164" spans="1:4">
      <c r="A5164" s="447">
        <v>11751</v>
      </c>
      <c r="B5164" s="448" t="s">
        <v>11158</v>
      </c>
      <c r="C5164" s="449" t="s">
        <v>6187</v>
      </c>
      <c r="D5164" s="450" t="s">
        <v>15181</v>
      </c>
    </row>
    <row r="5165" spans="1:4">
      <c r="A5165" s="447">
        <v>11750</v>
      </c>
      <c r="B5165" s="448" t="s">
        <v>11159</v>
      </c>
      <c r="C5165" s="449" t="s">
        <v>6187</v>
      </c>
      <c r="D5165" s="450" t="s">
        <v>15182</v>
      </c>
    </row>
    <row r="5166" spans="1:4">
      <c r="A5166" s="447">
        <v>11748</v>
      </c>
      <c r="B5166" s="448" t="s">
        <v>11160</v>
      </c>
      <c r="C5166" s="449" t="s">
        <v>6187</v>
      </c>
      <c r="D5166" s="450" t="s">
        <v>15183</v>
      </c>
    </row>
    <row r="5167" spans="1:4">
      <c r="A5167" s="447">
        <v>11747</v>
      </c>
      <c r="B5167" s="448" t="s">
        <v>11161</v>
      </c>
      <c r="C5167" s="449" t="s">
        <v>6187</v>
      </c>
      <c r="D5167" s="450" t="s">
        <v>15184</v>
      </c>
    </row>
    <row r="5168" spans="1:4">
      <c r="A5168" s="447">
        <v>11749</v>
      </c>
      <c r="B5168" s="448" t="s">
        <v>11162</v>
      </c>
      <c r="C5168" s="449" t="s">
        <v>6187</v>
      </c>
      <c r="D5168" s="450" t="s">
        <v>14830</v>
      </c>
    </row>
    <row r="5169" spans="1:4" ht="30">
      <c r="A5169" s="447">
        <v>10236</v>
      </c>
      <c r="B5169" s="448" t="s">
        <v>11163</v>
      </c>
      <c r="C5169" s="449" t="s">
        <v>6187</v>
      </c>
      <c r="D5169" s="450" t="s">
        <v>15185</v>
      </c>
    </row>
    <row r="5170" spans="1:4" ht="30">
      <c r="A5170" s="447">
        <v>10233</v>
      </c>
      <c r="B5170" s="448" t="s">
        <v>11164</v>
      </c>
      <c r="C5170" s="449" t="s">
        <v>6187</v>
      </c>
      <c r="D5170" s="450" t="s">
        <v>15186</v>
      </c>
    </row>
    <row r="5171" spans="1:4" ht="30">
      <c r="A5171" s="447">
        <v>10234</v>
      </c>
      <c r="B5171" s="448" t="s">
        <v>11165</v>
      </c>
      <c r="C5171" s="449" t="s">
        <v>6187</v>
      </c>
      <c r="D5171" s="450" t="s">
        <v>15004</v>
      </c>
    </row>
    <row r="5172" spans="1:4" ht="30">
      <c r="A5172" s="447">
        <v>10231</v>
      </c>
      <c r="B5172" s="448" t="s">
        <v>11166</v>
      </c>
      <c r="C5172" s="449" t="s">
        <v>6187</v>
      </c>
      <c r="D5172" s="450" t="s">
        <v>15187</v>
      </c>
    </row>
    <row r="5173" spans="1:4" ht="30">
      <c r="A5173" s="447">
        <v>10232</v>
      </c>
      <c r="B5173" s="448" t="s">
        <v>11167</v>
      </c>
      <c r="C5173" s="449" t="s">
        <v>6187</v>
      </c>
      <c r="D5173" s="450" t="s">
        <v>15188</v>
      </c>
    </row>
    <row r="5174" spans="1:4" ht="30">
      <c r="A5174" s="447">
        <v>10235</v>
      </c>
      <c r="B5174" s="448" t="s">
        <v>11169</v>
      </c>
      <c r="C5174" s="449" t="s">
        <v>6187</v>
      </c>
      <c r="D5174" s="450" t="s">
        <v>15190</v>
      </c>
    </row>
    <row r="5175" spans="1:4" ht="30">
      <c r="A5175" s="447">
        <v>10229</v>
      </c>
      <c r="B5175" s="448" t="s">
        <v>11168</v>
      </c>
      <c r="C5175" s="449" t="s">
        <v>6187</v>
      </c>
      <c r="D5175" s="450" t="s">
        <v>15189</v>
      </c>
    </row>
    <row r="5176" spans="1:4" ht="30">
      <c r="A5176" s="447">
        <v>10230</v>
      </c>
      <c r="B5176" s="448" t="s">
        <v>11170</v>
      </c>
      <c r="C5176" s="449" t="s">
        <v>6187</v>
      </c>
      <c r="D5176" s="450" t="s">
        <v>15191</v>
      </c>
    </row>
    <row r="5177" spans="1:4" ht="30">
      <c r="A5177" s="447">
        <v>10409</v>
      </c>
      <c r="B5177" s="448" t="s">
        <v>11171</v>
      </c>
      <c r="C5177" s="449" t="s">
        <v>6187</v>
      </c>
      <c r="D5177" s="450" t="s">
        <v>15192</v>
      </c>
    </row>
    <row r="5178" spans="1:4" ht="30">
      <c r="A5178" s="447">
        <v>10411</v>
      </c>
      <c r="B5178" s="448" t="s">
        <v>11172</v>
      </c>
      <c r="C5178" s="449" t="s">
        <v>6187</v>
      </c>
      <c r="D5178" s="450" t="s">
        <v>15193</v>
      </c>
    </row>
    <row r="5179" spans="1:4" ht="30">
      <c r="A5179" s="447">
        <v>10410</v>
      </c>
      <c r="B5179" s="448" t="s">
        <v>11174</v>
      </c>
      <c r="C5179" s="449" t="s">
        <v>6187</v>
      </c>
      <c r="D5179" s="450" t="s">
        <v>15195</v>
      </c>
    </row>
    <row r="5180" spans="1:4" ht="30">
      <c r="A5180" s="447">
        <v>10404</v>
      </c>
      <c r="B5180" s="448" t="s">
        <v>11173</v>
      </c>
      <c r="C5180" s="449" t="s">
        <v>6187</v>
      </c>
      <c r="D5180" s="450" t="s">
        <v>15194</v>
      </c>
    </row>
    <row r="5181" spans="1:4" ht="30">
      <c r="A5181" s="447">
        <v>10405</v>
      </c>
      <c r="B5181" s="448" t="s">
        <v>11175</v>
      </c>
      <c r="C5181" s="449" t="s">
        <v>6187</v>
      </c>
      <c r="D5181" s="450" t="s">
        <v>15196</v>
      </c>
    </row>
    <row r="5182" spans="1:4" ht="30">
      <c r="A5182" s="447">
        <v>10408</v>
      </c>
      <c r="B5182" s="448" t="s">
        <v>11176</v>
      </c>
      <c r="C5182" s="449" t="s">
        <v>6187</v>
      </c>
      <c r="D5182" s="450" t="s">
        <v>15197</v>
      </c>
    </row>
    <row r="5183" spans="1:4" ht="30">
      <c r="A5183" s="447">
        <v>10406</v>
      </c>
      <c r="B5183" s="448" t="s">
        <v>11178</v>
      </c>
      <c r="C5183" s="449" t="s">
        <v>6187</v>
      </c>
      <c r="D5183" s="450" t="s">
        <v>15199</v>
      </c>
    </row>
    <row r="5184" spans="1:4" ht="30">
      <c r="A5184" s="447">
        <v>10412</v>
      </c>
      <c r="B5184" s="448" t="s">
        <v>11177</v>
      </c>
      <c r="C5184" s="449" t="s">
        <v>6187</v>
      </c>
      <c r="D5184" s="450" t="s">
        <v>15198</v>
      </c>
    </row>
    <row r="5185" spans="1:4" ht="30">
      <c r="A5185" s="447">
        <v>10407</v>
      </c>
      <c r="B5185" s="448" t="s">
        <v>11179</v>
      </c>
      <c r="C5185" s="449" t="s">
        <v>6187</v>
      </c>
      <c r="D5185" s="450" t="s">
        <v>15200</v>
      </c>
    </row>
    <row r="5186" spans="1:4" ht="30">
      <c r="A5186" s="447">
        <v>10416</v>
      </c>
      <c r="B5186" s="448" t="s">
        <v>11180</v>
      </c>
      <c r="C5186" s="449" t="s">
        <v>6187</v>
      </c>
      <c r="D5186" s="450" t="s">
        <v>15201</v>
      </c>
    </row>
    <row r="5187" spans="1:4" ht="30">
      <c r="A5187" s="447">
        <v>10419</v>
      </c>
      <c r="B5187" s="448" t="s">
        <v>11181</v>
      </c>
      <c r="C5187" s="449" t="s">
        <v>6187</v>
      </c>
      <c r="D5187" s="450" t="s">
        <v>15202</v>
      </c>
    </row>
    <row r="5188" spans="1:4">
      <c r="A5188" s="447">
        <v>10418</v>
      </c>
      <c r="B5188" s="448" t="s">
        <v>11183</v>
      </c>
      <c r="C5188" s="449" t="s">
        <v>6187</v>
      </c>
      <c r="D5188" s="450" t="s">
        <v>15203</v>
      </c>
    </row>
    <row r="5189" spans="1:4" ht="30">
      <c r="A5189" s="447">
        <v>21092</v>
      </c>
      <c r="B5189" s="448" t="s">
        <v>11182</v>
      </c>
      <c r="C5189" s="449" t="s">
        <v>6187</v>
      </c>
      <c r="D5189" s="450" t="s">
        <v>11945</v>
      </c>
    </row>
    <row r="5190" spans="1:4" ht="30">
      <c r="A5190" s="447">
        <v>12657</v>
      </c>
      <c r="B5190" s="448" t="s">
        <v>11184</v>
      </c>
      <c r="C5190" s="449" t="s">
        <v>6187</v>
      </c>
      <c r="D5190" s="450" t="s">
        <v>15204</v>
      </c>
    </row>
    <row r="5191" spans="1:4">
      <c r="A5191" s="447">
        <v>10417</v>
      </c>
      <c r="B5191" s="448" t="s">
        <v>11185</v>
      </c>
      <c r="C5191" s="449" t="s">
        <v>6187</v>
      </c>
      <c r="D5191" s="450" t="s">
        <v>15205</v>
      </c>
    </row>
    <row r="5192" spans="1:4">
      <c r="A5192" s="447">
        <v>10414</v>
      </c>
      <c r="B5192" s="448" t="s">
        <v>11187</v>
      </c>
      <c r="C5192" s="449" t="s">
        <v>6187</v>
      </c>
      <c r="D5192" s="450" t="s">
        <v>15207</v>
      </c>
    </row>
    <row r="5193" spans="1:4" ht="30">
      <c r="A5193" s="447">
        <v>10413</v>
      </c>
      <c r="B5193" s="448" t="s">
        <v>11186</v>
      </c>
      <c r="C5193" s="449" t="s">
        <v>6187</v>
      </c>
      <c r="D5193" s="450" t="s">
        <v>15206</v>
      </c>
    </row>
    <row r="5194" spans="1:4">
      <c r="A5194" s="447">
        <v>10415</v>
      </c>
      <c r="B5194" s="448" t="s">
        <v>11188</v>
      </c>
      <c r="C5194" s="449" t="s">
        <v>6187</v>
      </c>
      <c r="D5194" s="450" t="s">
        <v>15208</v>
      </c>
    </row>
    <row r="5195" spans="1:4">
      <c r="A5195" s="447">
        <v>38643</v>
      </c>
      <c r="B5195" s="448" t="s">
        <v>11189</v>
      </c>
      <c r="C5195" s="449" t="s">
        <v>6187</v>
      </c>
      <c r="D5195" s="450" t="s">
        <v>15209</v>
      </c>
    </row>
    <row r="5196" spans="1:4">
      <c r="A5196" s="447">
        <v>6157</v>
      </c>
      <c r="B5196" s="448" t="s">
        <v>11190</v>
      </c>
      <c r="C5196" s="449" t="s">
        <v>6187</v>
      </c>
      <c r="D5196" s="450" t="s">
        <v>15210</v>
      </c>
    </row>
    <row r="5197" spans="1:4">
      <c r="A5197" s="447">
        <v>37588</v>
      </c>
      <c r="B5197" s="448" t="s">
        <v>11191</v>
      </c>
      <c r="C5197" s="449" t="s">
        <v>6187</v>
      </c>
      <c r="D5197" s="450" t="s">
        <v>15211</v>
      </c>
    </row>
    <row r="5198" spans="1:4">
      <c r="A5198" s="447">
        <v>6152</v>
      </c>
      <c r="B5198" s="448" t="s">
        <v>11192</v>
      </c>
      <c r="C5198" s="449" t="s">
        <v>6187</v>
      </c>
      <c r="D5198" s="450" t="s">
        <v>12218</v>
      </c>
    </row>
    <row r="5199" spans="1:4">
      <c r="A5199" s="447">
        <v>6158</v>
      </c>
      <c r="B5199" s="448" t="s">
        <v>11193</v>
      </c>
      <c r="C5199" s="449" t="s">
        <v>6187</v>
      </c>
      <c r="D5199" s="450" t="s">
        <v>12351</v>
      </c>
    </row>
    <row r="5200" spans="1:4">
      <c r="A5200" s="447">
        <v>6156</v>
      </c>
      <c r="B5200" s="448" t="s">
        <v>11195</v>
      </c>
      <c r="C5200" s="449" t="s">
        <v>6187</v>
      </c>
      <c r="D5200" s="450" t="s">
        <v>12178</v>
      </c>
    </row>
    <row r="5201" spans="1:4">
      <c r="A5201" s="447">
        <v>6153</v>
      </c>
      <c r="B5201" s="448" t="s">
        <v>11194</v>
      </c>
      <c r="C5201" s="449" t="s">
        <v>6187</v>
      </c>
      <c r="D5201" s="450" t="s">
        <v>11783</v>
      </c>
    </row>
    <row r="5202" spans="1:4">
      <c r="A5202" s="447">
        <v>6154</v>
      </c>
      <c r="B5202" s="448" t="s">
        <v>15296</v>
      </c>
      <c r="C5202" s="449" t="s">
        <v>6187</v>
      </c>
      <c r="D5202" s="450" t="s">
        <v>15212</v>
      </c>
    </row>
    <row r="5203" spans="1:4" ht="30">
      <c r="A5203" s="447">
        <v>6155</v>
      </c>
      <c r="B5203" s="448" t="s">
        <v>11196</v>
      </c>
      <c r="C5203" s="449" t="s">
        <v>6187</v>
      </c>
      <c r="D5203" s="450" t="s">
        <v>14833</v>
      </c>
    </row>
    <row r="5204" spans="1:4">
      <c r="A5204" s="447">
        <v>3115</v>
      </c>
      <c r="B5204" s="448" t="s">
        <v>15297</v>
      </c>
      <c r="C5204" s="449" t="s">
        <v>6187</v>
      </c>
      <c r="D5204" s="450" t="s">
        <v>14064</v>
      </c>
    </row>
    <row r="5205" spans="1:4">
      <c r="A5205" s="447">
        <v>3116</v>
      </c>
      <c r="B5205" s="448" t="s">
        <v>11197</v>
      </c>
      <c r="C5205" s="449" t="s">
        <v>6187</v>
      </c>
      <c r="D5205" s="450" t="s">
        <v>15213</v>
      </c>
    </row>
    <row r="5206" spans="1:4">
      <c r="A5206" s="447">
        <v>38166</v>
      </c>
      <c r="B5206" s="448" t="s">
        <v>11198</v>
      </c>
      <c r="C5206" s="449" t="s">
        <v>6187</v>
      </c>
      <c r="D5206" s="450" t="s">
        <v>15214</v>
      </c>
    </row>
    <row r="5207" spans="1:4">
      <c r="A5207" s="447">
        <v>38108</v>
      </c>
      <c r="B5207" s="448" t="s">
        <v>11199</v>
      </c>
      <c r="C5207" s="449" t="s">
        <v>6187</v>
      </c>
      <c r="D5207" s="450" t="s">
        <v>15215</v>
      </c>
    </row>
    <row r="5208" spans="1:4" ht="30">
      <c r="A5208" s="447">
        <v>38087</v>
      </c>
      <c r="B5208" s="448" t="s">
        <v>11200</v>
      </c>
      <c r="C5208" s="449" t="s">
        <v>6187</v>
      </c>
      <c r="D5208" s="450" t="s">
        <v>15216</v>
      </c>
    </row>
    <row r="5209" spans="1:4">
      <c r="A5209" s="447">
        <v>38109</v>
      </c>
      <c r="B5209" s="448" t="s">
        <v>15298</v>
      </c>
      <c r="C5209" s="449" t="s">
        <v>6187</v>
      </c>
      <c r="D5209" s="450" t="s">
        <v>15217</v>
      </c>
    </row>
    <row r="5210" spans="1:4" ht="30">
      <c r="A5210" s="447">
        <v>38088</v>
      </c>
      <c r="B5210" s="448" t="s">
        <v>11201</v>
      </c>
      <c r="C5210" s="449" t="s">
        <v>6187</v>
      </c>
      <c r="D5210" s="450" t="s">
        <v>15218</v>
      </c>
    </row>
    <row r="5211" spans="1:4">
      <c r="A5211" s="447">
        <v>38110</v>
      </c>
      <c r="B5211" s="448" t="s">
        <v>15299</v>
      </c>
      <c r="C5211" s="449" t="s">
        <v>6187</v>
      </c>
      <c r="D5211" s="450" t="s">
        <v>15219</v>
      </c>
    </row>
    <row r="5212" spans="1:4" ht="45">
      <c r="A5212" s="447">
        <v>38089</v>
      </c>
      <c r="B5212" s="448" t="s">
        <v>11202</v>
      </c>
      <c r="C5212" s="449" t="s">
        <v>6187</v>
      </c>
      <c r="D5212" s="450" t="s">
        <v>15220</v>
      </c>
    </row>
    <row r="5213" spans="1:4">
      <c r="A5213" s="447">
        <v>38111</v>
      </c>
      <c r="B5213" s="448" t="s">
        <v>15300</v>
      </c>
      <c r="C5213" s="449" t="s">
        <v>6187</v>
      </c>
      <c r="D5213" s="450" t="s">
        <v>15221</v>
      </c>
    </row>
    <row r="5214" spans="1:4" ht="45">
      <c r="A5214" s="447">
        <v>38090</v>
      </c>
      <c r="B5214" s="448" t="s">
        <v>11203</v>
      </c>
      <c r="C5214" s="449" t="s">
        <v>6187</v>
      </c>
      <c r="D5214" s="450" t="s">
        <v>15222</v>
      </c>
    </row>
    <row r="5215" spans="1:4">
      <c r="A5215" s="447">
        <v>11786</v>
      </c>
      <c r="B5215" s="448" t="s">
        <v>15301</v>
      </c>
      <c r="C5215" s="449" t="s">
        <v>6187</v>
      </c>
      <c r="D5215" s="450" t="s">
        <v>14581</v>
      </c>
    </row>
    <row r="5216" spans="1:4">
      <c r="A5216" s="447">
        <v>38400</v>
      </c>
      <c r="B5216" s="448" t="s">
        <v>11205</v>
      </c>
      <c r="C5216" s="449" t="s">
        <v>6187</v>
      </c>
      <c r="D5216" s="450" t="s">
        <v>14444</v>
      </c>
    </row>
    <row r="5217" spans="1:4" ht="30">
      <c r="A5217" s="447">
        <v>13726</v>
      </c>
      <c r="B5217" s="448" t="s">
        <v>11204</v>
      </c>
      <c r="C5217" s="449" t="s">
        <v>6187</v>
      </c>
      <c r="D5217" s="450" t="s">
        <v>15223</v>
      </c>
    </row>
    <row r="5218" spans="1:4" ht="30">
      <c r="A5218" s="447">
        <v>12627</v>
      </c>
      <c r="B5218" s="448" t="s">
        <v>11206</v>
      </c>
      <c r="C5218" s="449" t="s">
        <v>6187</v>
      </c>
      <c r="D5218" s="450" t="s">
        <v>11590</v>
      </c>
    </row>
    <row r="5219" spans="1:4">
      <c r="A5219" s="447">
        <v>6138</v>
      </c>
      <c r="B5219" s="448" t="s">
        <v>15302</v>
      </c>
      <c r="C5219" s="449" t="s">
        <v>6187</v>
      </c>
      <c r="D5219" s="450" t="s">
        <v>15224</v>
      </c>
    </row>
    <row r="5220" spans="1:4" ht="30">
      <c r="A5220" s="447">
        <v>10615</v>
      </c>
      <c r="B5220" s="448" t="s">
        <v>15278</v>
      </c>
      <c r="C5220" s="449" t="s">
        <v>6187</v>
      </c>
      <c r="D5220" s="450" t="s">
        <v>11275</v>
      </c>
    </row>
    <row r="5221" spans="1:4">
      <c r="A5221" s="447">
        <v>39996</v>
      </c>
      <c r="B5221" s="448" t="s">
        <v>11207</v>
      </c>
      <c r="C5221" s="449" t="s">
        <v>6188</v>
      </c>
      <c r="D5221" s="450" t="s">
        <v>11762</v>
      </c>
    </row>
    <row r="5222" spans="1:4" ht="30">
      <c r="A5222" s="447">
        <v>10478</v>
      </c>
      <c r="B5222" s="448" t="s">
        <v>11208</v>
      </c>
      <c r="C5222" s="449" t="s">
        <v>6234</v>
      </c>
      <c r="D5222" s="450" t="s">
        <v>15225</v>
      </c>
    </row>
    <row r="5223" spans="1:4" ht="30">
      <c r="A5223" s="447">
        <v>40514</v>
      </c>
      <c r="B5223" s="448" t="s">
        <v>11209</v>
      </c>
      <c r="C5223" s="449" t="s">
        <v>6234</v>
      </c>
      <c r="D5223" s="450" t="s">
        <v>15226</v>
      </c>
    </row>
    <row r="5224" spans="1:4">
      <c r="A5224" s="447">
        <v>10475</v>
      </c>
      <c r="B5224" s="448" t="s">
        <v>11210</v>
      </c>
      <c r="C5224" s="449" t="s">
        <v>6234</v>
      </c>
      <c r="D5224" s="450" t="s">
        <v>13726</v>
      </c>
    </row>
    <row r="5225" spans="1:4" ht="30">
      <c r="A5225" s="447">
        <v>10481</v>
      </c>
      <c r="B5225" s="448" t="s">
        <v>11211</v>
      </c>
      <c r="C5225" s="449" t="s">
        <v>6234</v>
      </c>
      <c r="D5225" s="450" t="s">
        <v>15227</v>
      </c>
    </row>
    <row r="5226" spans="1:4">
      <c r="A5226" s="447">
        <v>4031</v>
      </c>
      <c r="B5226" s="448" t="s">
        <v>11212</v>
      </c>
      <c r="C5226" s="449" t="s">
        <v>6185</v>
      </c>
      <c r="D5226" s="450" t="s">
        <v>15228</v>
      </c>
    </row>
    <row r="5227" spans="1:4">
      <c r="A5227" s="447">
        <v>4030</v>
      </c>
      <c r="B5227" s="448" t="s">
        <v>11213</v>
      </c>
      <c r="C5227" s="449" t="s">
        <v>6185</v>
      </c>
      <c r="D5227" s="450" t="s">
        <v>14659</v>
      </c>
    </row>
    <row r="5228" spans="1:4">
      <c r="A5228" s="447">
        <v>39399</v>
      </c>
      <c r="B5228" s="448" t="s">
        <v>11214</v>
      </c>
      <c r="C5228" s="449" t="s">
        <v>6187</v>
      </c>
      <c r="D5228" s="450" t="s">
        <v>15229</v>
      </c>
    </row>
    <row r="5229" spans="1:4">
      <c r="A5229" s="447">
        <v>39400</v>
      </c>
      <c r="B5229" s="448" t="s">
        <v>11215</v>
      </c>
      <c r="C5229" s="449" t="s">
        <v>6187</v>
      </c>
      <c r="D5229" s="450" t="s">
        <v>15230</v>
      </c>
    </row>
    <row r="5230" spans="1:4">
      <c r="A5230" s="447">
        <v>39401</v>
      </c>
      <c r="B5230" s="448" t="s">
        <v>11216</v>
      </c>
      <c r="C5230" s="449" t="s">
        <v>6187</v>
      </c>
      <c r="D5230" s="450" t="s">
        <v>15231</v>
      </c>
    </row>
    <row r="5231" spans="1:4" ht="30">
      <c r="A5231" s="447">
        <v>11652</v>
      </c>
      <c r="B5231" s="448" t="s">
        <v>11217</v>
      </c>
      <c r="C5231" s="449" t="s">
        <v>6187</v>
      </c>
      <c r="D5231" s="450" t="s">
        <v>15232</v>
      </c>
    </row>
    <row r="5232" spans="1:4" ht="30">
      <c r="A5232" s="447">
        <v>13475</v>
      </c>
      <c r="B5232" s="448" t="s">
        <v>11219</v>
      </c>
      <c r="C5232" s="449" t="s">
        <v>6187</v>
      </c>
      <c r="D5232" s="450" t="s">
        <v>15234</v>
      </c>
    </row>
    <row r="5233" spans="1:4" ht="30">
      <c r="A5233" s="447">
        <v>13896</v>
      </c>
      <c r="B5233" s="448" t="s">
        <v>11218</v>
      </c>
      <c r="C5233" s="449" t="s">
        <v>6187</v>
      </c>
      <c r="D5233" s="450" t="s">
        <v>15233</v>
      </c>
    </row>
    <row r="5234" spans="1:4" ht="30">
      <c r="A5234" s="447">
        <v>25970</v>
      </c>
      <c r="B5234" s="448" t="s">
        <v>11221</v>
      </c>
      <c r="C5234" s="449" t="s">
        <v>6187</v>
      </c>
      <c r="D5234" s="450" t="s">
        <v>15236</v>
      </c>
    </row>
    <row r="5235" spans="1:4" ht="30">
      <c r="A5235" s="447">
        <v>13476</v>
      </c>
      <c r="B5235" s="448" t="s">
        <v>11222</v>
      </c>
      <c r="C5235" s="449" t="s">
        <v>6187</v>
      </c>
      <c r="D5235" s="450" t="s">
        <v>15237</v>
      </c>
    </row>
    <row r="5236" spans="1:4" ht="30">
      <c r="A5236" s="447">
        <v>25971</v>
      </c>
      <c r="B5236" s="448" t="s">
        <v>11220</v>
      </c>
      <c r="C5236" s="449" t="s">
        <v>6187</v>
      </c>
      <c r="D5236" s="450" t="s">
        <v>15235</v>
      </c>
    </row>
    <row r="5237" spans="1:4" ht="30">
      <c r="A5237" s="447">
        <v>10488</v>
      </c>
      <c r="B5237" s="448" t="s">
        <v>11223</v>
      </c>
      <c r="C5237" s="449" t="s">
        <v>6187</v>
      </c>
      <c r="D5237" s="450" t="s">
        <v>15238</v>
      </c>
    </row>
    <row r="5238" spans="1:4" ht="30">
      <c r="A5238" s="447">
        <v>13606</v>
      </c>
      <c r="B5238" s="448" t="s">
        <v>11224</v>
      </c>
      <c r="C5238" s="449" t="s">
        <v>6187</v>
      </c>
      <c r="D5238" s="450" t="s">
        <v>15239</v>
      </c>
    </row>
    <row r="5239" spans="1:4">
      <c r="A5239" s="447">
        <v>10489</v>
      </c>
      <c r="B5239" s="448" t="s">
        <v>11225</v>
      </c>
      <c r="C5239" s="449" t="s">
        <v>6186</v>
      </c>
      <c r="D5239" s="450" t="s">
        <v>12041</v>
      </c>
    </row>
    <row r="5240" spans="1:4">
      <c r="A5240" s="447">
        <v>41073</v>
      </c>
      <c r="B5240" s="448" t="s">
        <v>11226</v>
      </c>
      <c r="C5240" s="449" t="s">
        <v>6355</v>
      </c>
      <c r="D5240" s="450" t="s">
        <v>15240</v>
      </c>
    </row>
    <row r="5241" spans="1:4" ht="30">
      <c r="A5241" s="447">
        <v>34391</v>
      </c>
      <c r="B5241" s="448" t="s">
        <v>11227</v>
      </c>
      <c r="C5241" s="449" t="s">
        <v>6185</v>
      </c>
      <c r="D5241" s="450" t="s">
        <v>15241</v>
      </c>
    </row>
    <row r="5242" spans="1:4" ht="30">
      <c r="A5242" s="447">
        <v>10496</v>
      </c>
      <c r="B5242" s="448" t="s">
        <v>11228</v>
      </c>
      <c r="C5242" s="449" t="s">
        <v>6185</v>
      </c>
      <c r="D5242" s="450" t="s">
        <v>15242</v>
      </c>
    </row>
    <row r="5243" spans="1:4" ht="30">
      <c r="A5243" s="447">
        <v>10497</v>
      </c>
      <c r="B5243" s="448" t="s">
        <v>11229</v>
      </c>
      <c r="C5243" s="449" t="s">
        <v>6185</v>
      </c>
      <c r="D5243" s="450" t="s">
        <v>15243</v>
      </c>
    </row>
    <row r="5244" spans="1:4" ht="30">
      <c r="A5244" s="447">
        <v>10504</v>
      </c>
      <c r="B5244" s="448" t="s">
        <v>11230</v>
      </c>
      <c r="C5244" s="449" t="s">
        <v>6185</v>
      </c>
      <c r="D5244" s="450" t="s">
        <v>15244</v>
      </c>
    </row>
    <row r="5245" spans="1:4">
      <c r="A5245" s="447">
        <v>34390</v>
      </c>
      <c r="B5245" s="448" t="s">
        <v>11231</v>
      </c>
      <c r="C5245" s="449" t="s">
        <v>6185</v>
      </c>
      <c r="D5245" s="450" t="s">
        <v>15245</v>
      </c>
    </row>
    <row r="5246" spans="1:4">
      <c r="A5246" s="447">
        <v>34389</v>
      </c>
      <c r="B5246" s="448" t="s">
        <v>11232</v>
      </c>
      <c r="C5246" s="449" t="s">
        <v>6185</v>
      </c>
      <c r="D5246" s="450" t="s">
        <v>15246</v>
      </c>
    </row>
    <row r="5247" spans="1:4">
      <c r="A5247" s="447">
        <v>34388</v>
      </c>
      <c r="B5247" s="448" t="s">
        <v>11233</v>
      </c>
      <c r="C5247" s="449" t="s">
        <v>6185</v>
      </c>
      <c r="D5247" s="450" t="s">
        <v>15247</v>
      </c>
    </row>
    <row r="5248" spans="1:4">
      <c r="A5248" s="447">
        <v>34387</v>
      </c>
      <c r="B5248" s="448" t="s">
        <v>11234</v>
      </c>
      <c r="C5248" s="449" t="s">
        <v>6185</v>
      </c>
      <c r="D5248" s="450" t="s">
        <v>15248</v>
      </c>
    </row>
    <row r="5249" spans="1:4">
      <c r="A5249" s="447">
        <v>11188</v>
      </c>
      <c r="B5249" s="448" t="s">
        <v>11235</v>
      </c>
      <c r="C5249" s="449" t="s">
        <v>6185</v>
      </c>
      <c r="D5249" s="450" t="s">
        <v>15249</v>
      </c>
    </row>
    <row r="5250" spans="1:4">
      <c r="A5250" s="447">
        <v>11189</v>
      </c>
      <c r="B5250" s="448" t="s">
        <v>11236</v>
      </c>
      <c r="C5250" s="449" t="s">
        <v>6185</v>
      </c>
      <c r="D5250" s="450" t="s">
        <v>13644</v>
      </c>
    </row>
    <row r="5251" spans="1:4">
      <c r="A5251" s="447">
        <v>21107</v>
      </c>
      <c r="B5251" s="448" t="s">
        <v>11237</v>
      </c>
      <c r="C5251" s="449" t="s">
        <v>6185</v>
      </c>
      <c r="D5251" s="450" t="s">
        <v>15250</v>
      </c>
    </row>
    <row r="5252" spans="1:4">
      <c r="A5252" s="447">
        <v>34386</v>
      </c>
      <c r="B5252" s="448" t="s">
        <v>11238</v>
      </c>
      <c r="C5252" s="449" t="s">
        <v>6185</v>
      </c>
      <c r="D5252" s="450" t="s">
        <v>14239</v>
      </c>
    </row>
    <row r="5253" spans="1:4">
      <c r="A5253" s="447">
        <v>10490</v>
      </c>
      <c r="B5253" s="448" t="s">
        <v>11239</v>
      </c>
      <c r="C5253" s="449" t="s">
        <v>6185</v>
      </c>
      <c r="D5253" s="450" t="s">
        <v>14136</v>
      </c>
    </row>
    <row r="5254" spans="1:4">
      <c r="A5254" s="447">
        <v>10492</v>
      </c>
      <c r="B5254" s="448" t="s">
        <v>11240</v>
      </c>
      <c r="C5254" s="449" t="s">
        <v>6185</v>
      </c>
      <c r="D5254" s="450" t="s">
        <v>15251</v>
      </c>
    </row>
    <row r="5255" spans="1:4">
      <c r="A5255" s="447">
        <v>10493</v>
      </c>
      <c r="B5255" s="448" t="s">
        <v>11241</v>
      </c>
      <c r="C5255" s="449" t="s">
        <v>6185</v>
      </c>
      <c r="D5255" s="450" t="s">
        <v>15246</v>
      </c>
    </row>
    <row r="5256" spans="1:4">
      <c r="A5256" s="447">
        <v>10491</v>
      </c>
      <c r="B5256" s="448" t="s">
        <v>11242</v>
      </c>
      <c r="C5256" s="449" t="s">
        <v>6185</v>
      </c>
      <c r="D5256" s="450" t="s">
        <v>15252</v>
      </c>
    </row>
    <row r="5257" spans="1:4">
      <c r="A5257" s="447">
        <v>34385</v>
      </c>
      <c r="B5257" s="448" t="s">
        <v>11243</v>
      </c>
      <c r="C5257" s="449" t="s">
        <v>6185</v>
      </c>
      <c r="D5257" s="450" t="s">
        <v>15253</v>
      </c>
    </row>
    <row r="5258" spans="1:4">
      <c r="A5258" s="447">
        <v>10499</v>
      </c>
      <c r="B5258" s="448" t="s">
        <v>11244</v>
      </c>
      <c r="C5258" s="449" t="s">
        <v>6185</v>
      </c>
      <c r="D5258" s="450" t="s">
        <v>15254</v>
      </c>
    </row>
    <row r="5259" spans="1:4">
      <c r="A5259" s="447">
        <v>34384</v>
      </c>
      <c r="B5259" s="448" t="s">
        <v>11245</v>
      </c>
      <c r="C5259" s="449" t="s">
        <v>6185</v>
      </c>
      <c r="D5259" s="450" t="s">
        <v>14239</v>
      </c>
    </row>
    <row r="5260" spans="1:4">
      <c r="A5260" s="447">
        <v>11185</v>
      </c>
      <c r="B5260" s="448" t="s">
        <v>11246</v>
      </c>
      <c r="C5260" s="449" t="s">
        <v>6185</v>
      </c>
      <c r="D5260" s="450" t="s">
        <v>15255</v>
      </c>
    </row>
    <row r="5261" spans="1:4">
      <c r="A5261" s="447">
        <v>10507</v>
      </c>
      <c r="B5261" s="448" t="s">
        <v>11247</v>
      </c>
      <c r="C5261" s="449" t="s">
        <v>6185</v>
      </c>
      <c r="D5261" s="450" t="s">
        <v>15256</v>
      </c>
    </row>
    <row r="5262" spans="1:4">
      <c r="A5262" s="447">
        <v>10505</v>
      </c>
      <c r="B5262" s="448" t="s">
        <v>11248</v>
      </c>
      <c r="C5262" s="449" t="s">
        <v>6185</v>
      </c>
      <c r="D5262" s="450" t="s">
        <v>15257</v>
      </c>
    </row>
    <row r="5263" spans="1:4">
      <c r="A5263" s="447">
        <v>10506</v>
      </c>
      <c r="B5263" s="448" t="s">
        <v>11249</v>
      </c>
      <c r="C5263" s="449" t="s">
        <v>6185</v>
      </c>
      <c r="D5263" s="450" t="s">
        <v>15258</v>
      </c>
    </row>
    <row r="5264" spans="1:4" ht="30">
      <c r="A5264" s="447">
        <v>5031</v>
      </c>
      <c r="B5264" s="448" t="s">
        <v>11250</v>
      </c>
      <c r="C5264" s="449" t="s">
        <v>6185</v>
      </c>
      <c r="D5264" s="450" t="s">
        <v>15259</v>
      </c>
    </row>
    <row r="5265" spans="1:4">
      <c r="A5265" s="447">
        <v>10502</v>
      </c>
      <c r="B5265" s="448" t="s">
        <v>11251</v>
      </c>
      <c r="C5265" s="449" t="s">
        <v>6185</v>
      </c>
      <c r="D5265" s="450" t="s">
        <v>15260</v>
      </c>
    </row>
    <row r="5266" spans="1:4">
      <c r="A5266" s="447">
        <v>10501</v>
      </c>
      <c r="B5266" s="448" t="s">
        <v>11252</v>
      </c>
      <c r="C5266" s="449" t="s">
        <v>6185</v>
      </c>
      <c r="D5266" s="450" t="s">
        <v>15261</v>
      </c>
    </row>
    <row r="5267" spans="1:4">
      <c r="A5267" s="447">
        <v>10503</v>
      </c>
      <c r="B5267" s="448" t="s">
        <v>11253</v>
      </c>
      <c r="C5267" s="449" t="s">
        <v>6185</v>
      </c>
      <c r="D5267" s="450" t="s">
        <v>15262</v>
      </c>
    </row>
    <row r="5268" spans="1:4" ht="30">
      <c r="A5268" s="447">
        <v>40270</v>
      </c>
      <c r="B5268" s="448" t="s">
        <v>11254</v>
      </c>
      <c r="C5268" s="449" t="s">
        <v>6188</v>
      </c>
      <c r="D5268" s="450" t="s">
        <v>15263</v>
      </c>
    </row>
    <row r="5269" spans="1:4" ht="30">
      <c r="A5269" s="447">
        <v>20213</v>
      </c>
      <c r="B5269" s="448" t="s">
        <v>11255</v>
      </c>
      <c r="C5269" s="449" t="s">
        <v>6188</v>
      </c>
      <c r="D5269" s="450" t="s">
        <v>13300</v>
      </c>
    </row>
    <row r="5270" spans="1:4" ht="30">
      <c r="A5270" s="447">
        <v>20211</v>
      </c>
      <c r="B5270" s="448" t="s">
        <v>11256</v>
      </c>
      <c r="C5270" s="449" t="s">
        <v>6188</v>
      </c>
      <c r="D5270" s="450" t="s">
        <v>15264</v>
      </c>
    </row>
    <row r="5271" spans="1:4" ht="30">
      <c r="A5271" s="447">
        <v>4472</v>
      </c>
      <c r="B5271" s="448" t="s">
        <v>11257</v>
      </c>
      <c r="C5271" s="449" t="s">
        <v>6188</v>
      </c>
      <c r="D5271" s="450" t="s">
        <v>15265</v>
      </c>
    </row>
    <row r="5272" spans="1:4" ht="30">
      <c r="A5272" s="447">
        <v>35272</v>
      </c>
      <c r="B5272" s="448" t="s">
        <v>11258</v>
      </c>
      <c r="C5272" s="449" t="s">
        <v>6188</v>
      </c>
      <c r="D5272" s="450" t="s">
        <v>13446</v>
      </c>
    </row>
    <row r="5273" spans="1:4" ht="30">
      <c r="A5273" s="447">
        <v>4448</v>
      </c>
      <c r="B5273" s="448" t="s">
        <v>11259</v>
      </c>
      <c r="C5273" s="449" t="s">
        <v>6188</v>
      </c>
      <c r="D5273" s="450" t="s">
        <v>15032</v>
      </c>
    </row>
    <row r="5274" spans="1:4" ht="30">
      <c r="A5274" s="447">
        <v>4425</v>
      </c>
      <c r="B5274" s="448" t="s">
        <v>11260</v>
      </c>
      <c r="C5274" s="449" t="s">
        <v>6188</v>
      </c>
      <c r="D5274" s="450" t="s">
        <v>12452</v>
      </c>
    </row>
    <row r="5275" spans="1:4" ht="30">
      <c r="A5275" s="447">
        <v>4481</v>
      </c>
      <c r="B5275" s="448" t="s">
        <v>11261</v>
      </c>
      <c r="C5275" s="449" t="s">
        <v>6188</v>
      </c>
      <c r="D5275" s="450" t="s">
        <v>15266</v>
      </c>
    </row>
    <row r="5276" spans="1:4">
      <c r="A5276" s="447">
        <v>34345</v>
      </c>
      <c r="B5276" s="448" t="s">
        <v>11262</v>
      </c>
      <c r="C5276" s="449" t="s">
        <v>6186</v>
      </c>
      <c r="D5276" s="450" t="s">
        <v>15267</v>
      </c>
    </row>
    <row r="5277" spans="1:4">
      <c r="A5277" s="447">
        <v>41096</v>
      </c>
      <c r="B5277" s="448" t="s">
        <v>11263</v>
      </c>
      <c r="C5277" s="449" t="s">
        <v>6355</v>
      </c>
      <c r="D5277" s="450" t="s">
        <v>15268</v>
      </c>
    </row>
    <row r="5278" spans="1:4" ht="30">
      <c r="A5278" s="447">
        <v>41776</v>
      </c>
      <c r="B5278" s="448" t="s">
        <v>11264</v>
      </c>
      <c r="C5278" s="449" t="s">
        <v>6186</v>
      </c>
      <c r="D5278" s="450" t="s">
        <v>13429</v>
      </c>
    </row>
    <row r="5279" spans="1:4" ht="30">
      <c r="A5279" s="447">
        <v>4487</v>
      </c>
      <c r="B5279" s="448" t="s">
        <v>11265</v>
      </c>
      <c r="C5279" s="449" t="s">
        <v>6188</v>
      </c>
      <c r="D5279" s="450" t="s">
        <v>13987</v>
      </c>
    </row>
    <row r="5280" spans="1:4">
      <c r="A5280" s="447">
        <v>11157</v>
      </c>
      <c r="B5280" s="448" t="s">
        <v>11266</v>
      </c>
      <c r="C5280" s="449" t="s">
        <v>8468</v>
      </c>
      <c r="D5280" s="450" t="s">
        <v>15269</v>
      </c>
    </row>
    <row r="5281" spans="1:4">
      <c r="A5281" s="447"/>
      <c r="B5281" s="448" t="s">
        <v>15474</v>
      </c>
      <c r="C5281" s="449"/>
      <c r="D5281" s="450"/>
    </row>
    <row r="5282" spans="1:4">
      <c r="A5282" s="447">
        <v>37371</v>
      </c>
      <c r="B5282" s="448" t="s">
        <v>15336</v>
      </c>
      <c r="C5282" s="449" t="s">
        <v>6186</v>
      </c>
      <c r="D5282" s="450" t="s">
        <v>11622</v>
      </c>
    </row>
    <row r="5283" spans="1:4">
      <c r="A5283" s="447">
        <v>40861</v>
      </c>
      <c r="B5283" s="448" t="s">
        <v>10774</v>
      </c>
      <c r="C5283" s="449" t="s">
        <v>6355</v>
      </c>
      <c r="D5283" s="450" t="s">
        <v>14872</v>
      </c>
    </row>
    <row r="5284" spans="1:4">
      <c r="A5284" s="447">
        <v>37370</v>
      </c>
      <c r="B5284" s="448" t="s">
        <v>6380</v>
      </c>
      <c r="C5284" s="449" t="s">
        <v>6186</v>
      </c>
      <c r="D5284" s="450" t="s">
        <v>11457</v>
      </c>
    </row>
    <row r="5285" spans="1:4">
      <c r="A5285" s="447">
        <v>40862</v>
      </c>
      <c r="B5285" s="448" t="s">
        <v>6381</v>
      </c>
      <c r="C5285" s="449" t="s">
        <v>6355</v>
      </c>
      <c r="D5285" s="450" t="s">
        <v>11458</v>
      </c>
    </row>
    <row r="5286" spans="1:4">
      <c r="A5286" s="447">
        <v>37372</v>
      </c>
      <c r="B5286" s="448" t="s">
        <v>8308</v>
      </c>
      <c r="C5286" s="449" t="s">
        <v>6186</v>
      </c>
      <c r="D5286" s="450" t="s">
        <v>13055</v>
      </c>
    </row>
    <row r="5287" spans="1:4">
      <c r="A5287" s="447">
        <v>40863</v>
      </c>
      <c r="B5287" s="448" t="s">
        <v>8309</v>
      </c>
      <c r="C5287" s="449" t="s">
        <v>6355</v>
      </c>
      <c r="D5287" s="450" t="s">
        <v>13056</v>
      </c>
    </row>
    <row r="5288" spans="1:4">
      <c r="A5288" s="447">
        <v>37373</v>
      </c>
      <c r="B5288" s="448" t="s">
        <v>15432</v>
      </c>
      <c r="C5288" s="449" t="s">
        <v>6186</v>
      </c>
      <c r="D5288" s="450" t="s">
        <v>11283</v>
      </c>
    </row>
    <row r="5289" spans="1:4">
      <c r="A5289" s="447">
        <v>40864</v>
      </c>
      <c r="B5289" s="448" t="s">
        <v>15431</v>
      </c>
      <c r="C5289" s="449" t="s">
        <v>6355</v>
      </c>
      <c r="D5289" s="450" t="s">
        <v>12425</v>
      </c>
    </row>
  </sheetData>
  <sheetProtection sheet="1" objects="1" scenarios="1" autoFilter="0"/>
  <autoFilter ref="A2:D5289" xr:uid="{00000000-0009-0000-0000-000006000000}"/>
  <sortState xmlns:xlrd2="http://schemas.microsoft.com/office/spreadsheetml/2017/richdata2" ref="A3:D5280">
    <sortCondition ref="B3:B5280"/>
  </sortState>
  <printOptions horizontalCentered="1" verticalCentered="1" gridLines="1"/>
  <pageMargins left="0.98425196850393704" right="0.39370078740157483" top="0.78740157480314965" bottom="0.78740157480314965" header="0" footer="0"/>
  <pageSetup paperSize="9" scale="67" firstPageNumber="0" orientation="portrait" horizontalDpi="300" verticalDpi="300" r:id="rId1"/>
  <headerFooter alignWithMargins="0">
    <oddFooter>&amp;CPágina &amp;P de &amp;N</oddFooter>
  </headerFooter>
  <ignoredErrors>
    <ignoredError sqref="D3:D199 D4748:D5280 D202:D2130 D2133:D4111 D4114:D4745" numberStoredAsText="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0">
    <pageSetUpPr fitToPage="1"/>
  </sheetPr>
  <dimension ref="A1:AL989"/>
  <sheetViews>
    <sheetView view="pageBreakPreview" zoomScale="90" zoomScaleNormal="100" zoomScaleSheetLayoutView="90" workbookViewId="0">
      <pane ySplit="10" topLeftCell="A11" activePane="bottomLeft" state="frozen"/>
      <selection activeCell="D37" sqref="D37"/>
      <selection pane="bottomLeft" activeCell="D11" sqref="D11:J11"/>
    </sheetView>
  </sheetViews>
  <sheetFormatPr defaultColWidth="10.42578125" defaultRowHeight="15"/>
  <cols>
    <col min="1" max="1" width="9.42578125" style="169" customWidth="1"/>
    <col min="2" max="2" width="10.42578125" style="354" customWidth="1"/>
    <col min="3" max="3" width="77.7109375" style="166" customWidth="1"/>
    <col min="4" max="4" width="9.5703125" style="163" customWidth="1"/>
    <col min="5" max="5" width="12.28515625" style="164" bestFit="1" customWidth="1"/>
    <col min="6" max="6" width="10.85546875" style="170" customWidth="1"/>
    <col min="7" max="7" width="14.42578125" style="168" customWidth="1"/>
    <col min="8" max="8" width="11.28515625" style="170" bestFit="1" customWidth="1"/>
    <col min="9" max="9" width="11.42578125" style="171" customWidth="1"/>
    <col min="10" max="10" width="12.85546875" style="171" customWidth="1"/>
    <col min="11" max="11" width="13.5703125" style="170" customWidth="1"/>
    <col min="12" max="12" width="13.28515625" style="165" customWidth="1"/>
    <col min="13" max="13" width="17.7109375" style="161" customWidth="1"/>
    <col min="14" max="36" width="10.42578125" style="161" customWidth="1"/>
    <col min="37" max="16384" width="10.42578125" style="162"/>
  </cols>
  <sheetData>
    <row r="1" spans="1:38">
      <c r="A1" s="736" t="s">
        <v>5756</v>
      </c>
      <c r="B1" s="736"/>
      <c r="C1" s="736"/>
      <c r="D1" s="736"/>
      <c r="E1" s="736"/>
      <c r="F1" s="736"/>
      <c r="G1" s="736"/>
      <c r="H1" s="736"/>
      <c r="I1" s="736"/>
      <c r="J1" s="736"/>
      <c r="K1" s="736"/>
      <c r="L1" s="736"/>
    </row>
    <row r="2" spans="1:38">
      <c r="A2" s="736"/>
      <c r="B2" s="736"/>
      <c r="C2" s="736"/>
      <c r="D2" s="736"/>
      <c r="E2" s="736"/>
      <c r="F2" s="736"/>
      <c r="G2" s="736"/>
      <c r="H2" s="736"/>
      <c r="I2" s="736"/>
      <c r="J2" s="736"/>
      <c r="K2" s="736"/>
      <c r="L2" s="736"/>
    </row>
    <row r="3" spans="1:38" s="177" customFormat="1" ht="17.25">
      <c r="A3" s="741" t="s">
        <v>5751</v>
      </c>
      <c r="B3" s="742"/>
      <c r="C3" s="742"/>
      <c r="D3" s="742"/>
      <c r="E3" s="742"/>
      <c r="F3" s="742"/>
      <c r="G3" s="742"/>
      <c r="H3" s="742"/>
      <c r="I3" s="742"/>
      <c r="J3" s="742"/>
      <c r="K3" s="742"/>
      <c r="L3" s="742"/>
      <c r="M3" s="176"/>
      <c r="N3" s="176"/>
      <c r="O3" s="176"/>
      <c r="P3" s="176"/>
      <c r="Q3" s="176"/>
      <c r="R3" s="176"/>
      <c r="S3" s="176"/>
      <c r="T3" s="176"/>
      <c r="U3" s="176"/>
      <c r="V3" s="176"/>
      <c r="W3" s="176"/>
      <c r="X3" s="176"/>
      <c r="Y3" s="176"/>
      <c r="Z3" s="176"/>
      <c r="AA3" s="176"/>
      <c r="AB3" s="176"/>
      <c r="AC3" s="176"/>
      <c r="AD3" s="176"/>
      <c r="AE3" s="176"/>
      <c r="AF3" s="176"/>
      <c r="AG3" s="176"/>
      <c r="AH3" s="176"/>
      <c r="AI3" s="176"/>
      <c r="AJ3" s="176"/>
    </row>
    <row r="4" spans="1:38" s="177" customFormat="1" ht="12.75">
      <c r="A4" s="178"/>
      <c r="B4" s="353"/>
      <c r="C4" s="542" t="s">
        <v>21020</v>
      </c>
      <c r="D4" s="180"/>
      <c r="E4" s="181"/>
      <c r="F4" s="167"/>
      <c r="G4" s="167"/>
      <c r="H4" s="167"/>
      <c r="I4" s="167" t="s">
        <v>2702</v>
      </c>
      <c r="J4" s="737" t="str">
        <f>IF('FOLHA FECHAMENTO'!K12&lt;&gt;"",'FOLHA FECHAMENTO'!K12," ")</f>
        <v xml:space="preserve"> </v>
      </c>
      <c r="K4" s="737"/>
      <c r="L4" s="182"/>
      <c r="M4" s="176"/>
      <c r="N4" s="176"/>
      <c r="O4" s="176"/>
      <c r="P4" s="176"/>
      <c r="Q4" s="176"/>
      <c r="R4" s="176"/>
      <c r="S4" s="176"/>
      <c r="T4" s="176"/>
      <c r="U4" s="176"/>
      <c r="V4" s="176"/>
      <c r="W4" s="176"/>
      <c r="X4" s="176"/>
      <c r="Y4" s="176"/>
      <c r="Z4" s="176"/>
      <c r="AA4" s="176"/>
      <c r="AB4" s="176"/>
      <c r="AC4" s="176"/>
      <c r="AD4" s="176"/>
      <c r="AE4" s="176"/>
      <c r="AF4" s="176"/>
      <c r="AG4" s="176"/>
      <c r="AH4" s="176"/>
      <c r="AI4" s="176"/>
      <c r="AJ4" s="176"/>
    </row>
    <row r="5" spans="1:38" s="187" customFormat="1" ht="12.75" customHeight="1">
      <c r="A5" s="303"/>
      <c r="B5" s="353"/>
      <c r="C5" s="179" t="s">
        <v>2295</v>
      </c>
      <c r="D5" s="183" t="s">
        <v>2703</v>
      </c>
      <c r="E5" s="738" t="str">
        <f>IF(DADOS!D14&lt;&gt;"",DADOS!D14," ")</f>
        <v>Avenida Comendador Norberto Marcondes, 733</v>
      </c>
      <c r="F5" s="738"/>
      <c r="G5" s="738"/>
      <c r="H5" s="738"/>
      <c r="I5" s="184" t="s">
        <v>2294</v>
      </c>
      <c r="J5" s="739" t="str">
        <f>IF(DADOS!M12&lt;&gt;"",DADOS!M12," ")</f>
        <v xml:space="preserve"> </v>
      </c>
      <c r="K5" s="739"/>
      <c r="L5" s="185"/>
      <c r="M5" s="186"/>
      <c r="N5" s="186"/>
      <c r="O5" s="186"/>
      <c r="P5" s="186"/>
      <c r="Q5" s="186"/>
      <c r="R5" s="186"/>
      <c r="S5" s="186"/>
      <c r="T5" s="186"/>
      <c r="U5" s="186"/>
      <c r="V5" s="186"/>
      <c r="W5" s="186"/>
      <c r="X5" s="186"/>
      <c r="Y5" s="186"/>
      <c r="Z5" s="186"/>
      <c r="AA5" s="186"/>
      <c r="AB5" s="186"/>
      <c r="AC5" s="186"/>
      <c r="AD5" s="186"/>
      <c r="AE5" s="186"/>
      <c r="AF5" s="186"/>
      <c r="AG5" s="186"/>
      <c r="AH5" s="186"/>
      <c r="AI5" s="186"/>
      <c r="AJ5" s="186"/>
    </row>
    <row r="6" spans="1:38" s="177" customFormat="1" ht="12.75" customHeight="1">
      <c r="A6" s="178"/>
      <c r="B6" s="353"/>
      <c r="C6" s="487" t="str">
        <f>IF(DADOS!D12&lt;&gt;"",DADOS!D12," ")</f>
        <v>UNESPAR - Campus Campo Mourão</v>
      </c>
      <c r="D6" s="183" t="s">
        <v>2705</v>
      </c>
      <c r="E6" s="738" t="str">
        <f>IF(DADOS!$D$16&lt;&gt;"",DADOS!$D$16," ")</f>
        <v>Campo Mourão</v>
      </c>
      <c r="F6" s="738"/>
      <c r="G6" s="738"/>
      <c r="H6" s="196"/>
      <c r="I6" s="384" t="s">
        <v>6181</v>
      </c>
      <c r="J6" s="740" t="str">
        <f>IF('FOLHA FECHAMENTO'!K10&lt;&gt;"",'FOLHA FECHAMENTO'!K10," ")</f>
        <v>REFORMA</v>
      </c>
      <c r="K6" s="740"/>
      <c r="L6" s="188"/>
      <c r="M6" s="176"/>
      <c r="N6" s="176"/>
      <c r="O6" s="176"/>
      <c r="P6" s="176"/>
      <c r="Q6" s="176"/>
      <c r="R6" s="176"/>
      <c r="S6" s="176"/>
      <c r="T6" s="176"/>
      <c r="U6" s="176"/>
      <c r="V6" s="176"/>
      <c r="W6" s="176"/>
      <c r="X6" s="176"/>
      <c r="Y6" s="176"/>
      <c r="Z6" s="176"/>
      <c r="AA6" s="176"/>
      <c r="AB6" s="176"/>
      <c r="AC6" s="176"/>
      <c r="AD6" s="176"/>
      <c r="AE6" s="176"/>
      <c r="AF6" s="176"/>
      <c r="AG6" s="176"/>
      <c r="AH6" s="176"/>
      <c r="AI6" s="176"/>
      <c r="AJ6" s="176"/>
    </row>
    <row r="7" spans="1:38" s="177" customFormat="1" ht="12" customHeight="1">
      <c r="A7" s="178"/>
      <c r="B7" s="353"/>
      <c r="C7" s="517" t="s">
        <v>6183</v>
      </c>
      <c r="D7" s="743" t="s">
        <v>2706</v>
      </c>
      <c r="E7" s="743"/>
      <c r="F7" s="744" t="str">
        <f>IF('FOLHA FECHAMENTO'!C15&lt;&gt;"",'FOLHA FECHAMENTO'!C15," ")</f>
        <v xml:space="preserve"> </v>
      </c>
      <c r="G7" s="744"/>
      <c r="H7" s="744"/>
      <c r="I7" s="189" t="s">
        <v>2700</v>
      </c>
      <c r="J7" s="745" t="str">
        <f>IF(DADOS!D30&lt;&gt;"",DADOS!D30," ")</f>
        <v xml:space="preserve"> </v>
      </c>
      <c r="K7" s="745"/>
      <c r="L7" s="190"/>
      <c r="M7" s="176"/>
      <c r="N7" s="176"/>
      <c r="O7" s="176"/>
      <c r="P7" s="176"/>
      <c r="Q7" s="176"/>
      <c r="R7" s="176"/>
      <c r="S7" s="176"/>
      <c r="T7" s="176"/>
      <c r="U7" s="176"/>
      <c r="V7" s="176"/>
      <c r="W7" s="176"/>
      <c r="X7" s="176"/>
      <c r="Y7" s="176"/>
      <c r="Z7" s="176"/>
      <c r="AA7" s="176"/>
      <c r="AB7" s="176"/>
      <c r="AC7" s="176"/>
      <c r="AD7" s="176"/>
      <c r="AE7" s="176"/>
      <c r="AF7" s="176"/>
      <c r="AG7" s="176"/>
      <c r="AH7" s="176"/>
      <c r="AI7" s="176"/>
      <c r="AJ7" s="176"/>
    </row>
    <row r="8" spans="1:38" s="177" customFormat="1" ht="12.75">
      <c r="A8" s="178"/>
      <c r="B8" s="353"/>
      <c r="C8" s="309" t="str">
        <f>IF(DADOS!D20&lt;&gt;"",DADOS!D20," ")</f>
        <v xml:space="preserve"> </v>
      </c>
      <c r="D8" s="746" t="s">
        <v>2708</v>
      </c>
      <c r="E8" s="746"/>
      <c r="F8" s="747" t="str">
        <f>IF(DADOS!D24&lt;&gt;"",DADOS!D24," ")</f>
        <v xml:space="preserve"> </v>
      </c>
      <c r="G8" s="747"/>
      <c r="H8" s="747"/>
      <c r="I8" s="191" t="s">
        <v>2709</v>
      </c>
      <c r="J8" s="747" t="str">
        <f>IF(DADOS!D28&lt;&gt;"",DADOS!D28," ")</f>
        <v xml:space="preserve"> </v>
      </c>
      <c r="K8" s="747"/>
      <c r="L8" s="192"/>
      <c r="M8" s="176"/>
      <c r="N8" s="176"/>
      <c r="O8" s="176"/>
      <c r="P8" s="176"/>
      <c r="Q8" s="176"/>
      <c r="R8" s="176"/>
      <c r="S8" s="176"/>
      <c r="T8" s="176"/>
      <c r="U8" s="176"/>
      <c r="V8" s="176"/>
      <c r="W8" s="176"/>
      <c r="X8" s="176"/>
      <c r="Y8" s="176"/>
      <c r="Z8" s="176"/>
      <c r="AA8" s="176"/>
      <c r="AB8" s="176"/>
      <c r="AC8" s="176"/>
      <c r="AD8" s="176"/>
      <c r="AE8" s="176"/>
      <c r="AF8" s="176"/>
      <c r="AG8" s="176"/>
      <c r="AH8" s="176"/>
      <c r="AI8" s="176"/>
      <c r="AJ8" s="176"/>
    </row>
    <row r="9" spans="1:38" s="177" customFormat="1" ht="12.75">
      <c r="A9" s="178"/>
      <c r="B9" s="353"/>
      <c r="C9" s="193"/>
      <c r="D9" s="180"/>
      <c r="E9" s="194"/>
      <c r="F9" s="167"/>
      <c r="G9" s="167"/>
      <c r="H9" s="167"/>
      <c r="I9" s="167"/>
      <c r="J9" s="167"/>
      <c r="K9" s="167"/>
      <c r="L9" s="195"/>
      <c r="M9" s="176"/>
      <c r="N9" s="176"/>
      <c r="O9" s="176"/>
      <c r="P9" s="176"/>
      <c r="Q9" s="176"/>
      <c r="R9" s="176"/>
      <c r="S9" s="176"/>
      <c r="T9" s="176"/>
      <c r="U9" s="176"/>
      <c r="V9" s="176"/>
      <c r="W9" s="176"/>
      <c r="X9" s="176"/>
      <c r="Y9" s="176"/>
      <c r="Z9" s="176"/>
      <c r="AA9" s="176"/>
      <c r="AB9" s="176"/>
      <c r="AC9" s="176"/>
      <c r="AD9" s="176"/>
      <c r="AE9" s="176"/>
      <c r="AF9" s="176"/>
      <c r="AG9" s="176"/>
      <c r="AH9" s="176"/>
      <c r="AI9" s="176"/>
      <c r="AJ9" s="176"/>
    </row>
    <row r="10" spans="1:38" s="177" customFormat="1" ht="51">
      <c r="A10" s="527"/>
      <c r="B10" s="527" t="s">
        <v>2711</v>
      </c>
      <c r="C10" s="526" t="s">
        <v>2712</v>
      </c>
      <c r="D10" s="527" t="s">
        <v>2713</v>
      </c>
      <c r="E10" s="527" t="s">
        <v>5753</v>
      </c>
      <c r="F10" s="527" t="s">
        <v>2717</v>
      </c>
      <c r="G10" s="527" t="s">
        <v>5759</v>
      </c>
      <c r="H10" s="527" t="s">
        <v>5758</v>
      </c>
      <c r="I10" s="527" t="s">
        <v>5754</v>
      </c>
      <c r="J10" s="527" t="s">
        <v>5752</v>
      </c>
      <c r="K10" s="527" t="s">
        <v>5755</v>
      </c>
      <c r="L10" s="527" t="s">
        <v>2710</v>
      </c>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row>
    <row r="11" spans="1:38" s="326" customFormat="1">
      <c r="A11" s="304"/>
      <c r="B11" s="504" t="s">
        <v>21016</v>
      </c>
      <c r="C11" s="583" t="str">
        <f>IF($B11="","",IFERROR(VLOOKUP($B11,SERVIÇOS!$A:$F,2,0),IFERROR(VLOOKUP($B11,'COMPOSIÇÕES COMPLEMENTARES '!$C:$K,2,0),IFERROR(VLOOKUP($B11,COTAÇÕES!$A:$I,2,0),""))))</f>
        <v>ADEQUAÇÃO DE GUARDA CORPO EXISTENTE</v>
      </c>
      <c r="D11" s="390" t="str">
        <f>VLOOKUP(B11,PLANILHA_SINTÉTICA!$B$9:$H$71,3,0)</f>
        <v>M</v>
      </c>
      <c r="E11" s="390">
        <f>VLOOKUP(B11,PLANILHA_SINTÉTICA!$B$9:$H$71,4,0)</f>
        <v>259.8</v>
      </c>
      <c r="F11" s="391">
        <f>VLOOKUP(B11,PLANILHA_SINTÉTICA!$B$9:$H$71,7,0)</f>
        <v>95.4</v>
      </c>
      <c r="G11" s="391">
        <f>E11*F11</f>
        <v>24784.920000000002</v>
      </c>
      <c r="H11" s="391">
        <f>G11</f>
        <v>24784.920000000002</v>
      </c>
      <c r="I11" s="392">
        <f>G11/$H$14</f>
        <v>0.50445147040089633</v>
      </c>
      <c r="J11" s="392">
        <f>H11/$H$14</f>
        <v>0.50445147040089633</v>
      </c>
      <c r="K11" s="390" t="s">
        <v>1176</v>
      </c>
      <c r="L11" s="389" t="s">
        <v>21035</v>
      </c>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5"/>
      <c r="AL11" s="325"/>
    </row>
    <row r="12" spans="1:38" s="326" customFormat="1" ht="15" customHeight="1">
      <c r="A12" s="304"/>
      <c r="B12" s="504">
        <v>84862</v>
      </c>
      <c r="C12" s="583" t="str">
        <f>IF($B12="","",IFERROR(VLOOKUP($B12,SERVIÇOS!$A:$F,2,0),IFERROR(VLOOKUP($B12,'COMPOSIÇÕES COMPLEMENTARES '!$C:$K,2,0),"")))</f>
        <v>GUARDA-CORPO COM CORRIMAO EM TUBO DE ACO GALVANIZADO 1 1/2"</v>
      </c>
      <c r="D12" s="390" t="str">
        <f>VLOOKUP(B12,PLANILHA_SINTÉTICA!$B$9:$H$71,3,0)</f>
        <v>M</v>
      </c>
      <c r="E12" s="390">
        <f>VLOOKUP(B12,PLANILHA_SINTÉTICA!$B$9:$H$71,4,0)</f>
        <v>66.400000000000006</v>
      </c>
      <c r="F12" s="391">
        <f>VLOOKUP(B12,PLANILHA_SINTÉTICA!$B$9:$H$71,7,0)</f>
        <v>226.23</v>
      </c>
      <c r="G12" s="391">
        <f>E12*F12</f>
        <v>15021.672</v>
      </c>
      <c r="H12" s="391">
        <f>H11+G12</f>
        <v>39806.592000000004</v>
      </c>
      <c r="I12" s="392">
        <f t="shared" ref="I12:I14" si="0">G12/$H$14</f>
        <v>0.30573851068633562</v>
      </c>
      <c r="J12" s="392">
        <f t="shared" ref="J12:J14" si="1">H12/$H$14</f>
        <v>0.81018998108723206</v>
      </c>
      <c r="K12" s="390" t="s">
        <v>1188</v>
      </c>
      <c r="L12" s="389" t="s">
        <v>5762</v>
      </c>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5"/>
      <c r="AL12" s="325"/>
    </row>
    <row r="13" spans="1:38" s="326" customFormat="1">
      <c r="A13" s="304"/>
      <c r="B13" s="504" t="s">
        <v>5772</v>
      </c>
      <c r="C13" s="583" t="str">
        <f>IF($B13="","",IFERROR(VLOOKUP($B13,SERVIÇOS!$A:$F,2,0),IFERROR(VLOOKUP($B13,'COMPOSIÇÕES COMPLEMENTARES '!$C:$K,2,0),"")))</f>
        <v>CORRIMÃO EM TUBO DE AÇO GALVANIZADO 1 1/2</v>
      </c>
      <c r="D13" s="390" t="str">
        <f>VLOOKUP(B13,PLANILHA_SINTÉTICA!$B$9:$H$71,3,0)</f>
        <v>M</v>
      </c>
      <c r="E13" s="390">
        <f>VLOOKUP(B13,PLANILHA_SINTÉTICA!$B$9:$H$71,4,0)</f>
        <v>67</v>
      </c>
      <c r="F13" s="391">
        <f>VLOOKUP(B13,PLANILHA_SINTÉTICA!$B$9:$H$71,7,0)</f>
        <v>86.949999999999989</v>
      </c>
      <c r="G13" s="391">
        <f>E13*F13</f>
        <v>5825.65</v>
      </c>
      <c r="H13" s="391">
        <f t="shared" ref="H13:H14" si="2">H12+G13</f>
        <v>45632.242000000006</v>
      </c>
      <c r="I13" s="392">
        <f t="shared" si="0"/>
        <v>0.11857039314796987</v>
      </c>
      <c r="J13" s="392">
        <f t="shared" si="1"/>
        <v>0.92876037423520197</v>
      </c>
      <c r="K13" s="390" t="s">
        <v>2656</v>
      </c>
      <c r="L13" s="389" t="s">
        <v>21025</v>
      </c>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5"/>
      <c r="AL13" s="325"/>
    </row>
    <row r="14" spans="1:38" s="326" customFormat="1">
      <c r="A14" s="389"/>
      <c r="B14" s="504" t="s">
        <v>21015</v>
      </c>
      <c r="C14" s="583" t="str">
        <f>IF($B14="","",IFERROR(VLOOKUP($B14,SERVIÇOS!$A:$F,2,0),IFERROR(VLOOKUP($B14,'COMPOSIÇÕES COMPLEMENTARES '!$C:$K,2,0),IFERROR(VLOOKUP($B14,COTAÇÕES!$A:$I,2,0),""))))</f>
        <v>ADEQUAÇÃO DE CORRIMÃO EXISTENTE</v>
      </c>
      <c r="D14" s="390" t="str">
        <f>VLOOKUP(B14,PLANILHA_SINTÉTICA!$B$9:$H$71,3,0)</f>
        <v>M</v>
      </c>
      <c r="E14" s="390">
        <f>VLOOKUP(B14,PLANILHA_SINTÉTICA!$B$9:$H$71,4,0)</f>
        <v>113</v>
      </c>
      <c r="F14" s="391">
        <f>VLOOKUP(B14,PLANILHA_SINTÉTICA!$B$9:$H$71,7,0)</f>
        <v>30.975000000000001</v>
      </c>
      <c r="G14" s="391">
        <f>E14*F14</f>
        <v>3500.1750000000002</v>
      </c>
      <c r="H14" s="391">
        <f t="shared" si="2"/>
        <v>49132.417000000009</v>
      </c>
      <c r="I14" s="392">
        <f t="shared" si="0"/>
        <v>7.1239625764798004E-2</v>
      </c>
      <c r="J14" s="392">
        <f t="shared" si="1"/>
        <v>1</v>
      </c>
      <c r="K14" s="390" t="s">
        <v>2656</v>
      </c>
      <c r="L14" s="389" t="s">
        <v>21034</v>
      </c>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5"/>
      <c r="AL14" s="325"/>
    </row>
    <row r="15" spans="1:38" s="326" customFormat="1">
      <c r="A15" s="304"/>
      <c r="B15" s="351"/>
      <c r="C15" s="393"/>
      <c r="D15" s="390"/>
      <c r="E15" s="390"/>
      <c r="F15" s="391"/>
      <c r="G15" s="391"/>
      <c r="H15" s="391"/>
      <c r="I15" s="392"/>
      <c r="J15" s="392"/>
      <c r="K15" s="390"/>
      <c r="L15" s="30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5"/>
      <c r="AL15" s="325"/>
    </row>
    <row r="16" spans="1:38" s="326" customFormat="1">
      <c r="A16" s="304"/>
      <c r="B16" s="351"/>
      <c r="C16" s="393"/>
      <c r="D16" s="390"/>
      <c r="E16" s="390"/>
      <c r="F16" s="391"/>
      <c r="G16" s="391"/>
      <c r="H16" s="391"/>
      <c r="I16" s="392"/>
      <c r="J16" s="392"/>
      <c r="K16" s="390"/>
      <c r="L16" s="30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5"/>
      <c r="AL16" s="325"/>
    </row>
    <row r="17" spans="1:38" s="326" customFormat="1">
      <c r="A17" s="304"/>
      <c r="B17" s="351"/>
      <c r="C17" s="393"/>
      <c r="D17" s="390"/>
      <c r="E17" s="390"/>
      <c r="F17" s="391"/>
      <c r="G17" s="391"/>
      <c r="H17" s="391"/>
      <c r="I17" s="392"/>
      <c r="J17" s="392"/>
      <c r="K17" s="390"/>
      <c r="L17" s="197"/>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5"/>
      <c r="AL17" s="325"/>
    </row>
    <row r="18" spans="1:38" s="326" customFormat="1">
      <c r="A18" s="304"/>
      <c r="B18" s="351"/>
      <c r="C18" s="393"/>
      <c r="D18" s="390"/>
      <c r="E18" s="390"/>
      <c r="F18" s="391"/>
      <c r="G18" s="391"/>
      <c r="H18" s="391"/>
      <c r="I18" s="392"/>
      <c r="J18" s="392"/>
      <c r="K18" s="390"/>
      <c r="L18" s="197"/>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5"/>
      <c r="AL18" s="325"/>
    </row>
    <row r="19" spans="1:38" s="326" customFormat="1">
      <c r="A19" s="304"/>
      <c r="B19" s="351"/>
      <c r="C19" s="393"/>
      <c r="D19" s="390"/>
      <c r="E19" s="390"/>
      <c r="F19" s="391"/>
      <c r="G19" s="391"/>
      <c r="H19" s="391"/>
      <c r="I19" s="392"/>
      <c r="J19" s="392"/>
      <c r="K19" s="390"/>
      <c r="L19" s="30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5"/>
      <c r="AL19" s="325"/>
    </row>
    <row r="20" spans="1:38" s="326" customFormat="1">
      <c r="A20" s="304"/>
      <c r="B20" s="351"/>
      <c r="C20" s="393"/>
      <c r="D20" s="390"/>
      <c r="E20" s="390"/>
      <c r="F20" s="391"/>
      <c r="G20" s="391"/>
      <c r="H20" s="391"/>
      <c r="I20" s="392"/>
      <c r="J20" s="392"/>
      <c r="K20" s="390"/>
      <c r="L20" s="30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5"/>
      <c r="AL20" s="325"/>
    </row>
    <row r="21" spans="1:38" s="326" customFormat="1">
      <c r="A21" s="304"/>
      <c r="B21" s="351"/>
      <c r="C21" s="393"/>
      <c r="D21" s="390"/>
      <c r="E21" s="390"/>
      <c r="F21" s="391"/>
      <c r="G21" s="391"/>
      <c r="H21" s="391"/>
      <c r="I21" s="392"/>
      <c r="J21" s="392"/>
      <c r="K21" s="390"/>
      <c r="L21" s="197"/>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5"/>
      <c r="AL21" s="325"/>
    </row>
    <row r="22" spans="1:38" s="326" customFormat="1">
      <c r="A22" s="304"/>
      <c r="B22" s="351"/>
      <c r="C22" s="393"/>
      <c r="D22" s="390"/>
      <c r="E22" s="390"/>
      <c r="F22" s="391"/>
      <c r="G22" s="391"/>
      <c r="H22" s="391"/>
      <c r="I22" s="392"/>
      <c r="J22" s="392"/>
      <c r="K22" s="390"/>
      <c r="L22" s="197"/>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325"/>
    </row>
    <row r="23" spans="1:38" s="326" customFormat="1">
      <c r="A23" s="304"/>
      <c r="B23" s="351"/>
      <c r="C23" s="393"/>
      <c r="D23" s="390"/>
      <c r="E23" s="390"/>
      <c r="F23" s="391"/>
      <c r="G23" s="391"/>
      <c r="H23" s="391"/>
      <c r="I23" s="392"/>
      <c r="J23" s="392"/>
      <c r="K23" s="390"/>
      <c r="L23" s="197"/>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5"/>
      <c r="AL23" s="325"/>
    </row>
    <row r="24" spans="1:38" s="326" customFormat="1">
      <c r="A24" s="304"/>
      <c r="B24" s="351"/>
      <c r="C24" s="393"/>
      <c r="D24" s="390"/>
      <c r="E24" s="390"/>
      <c r="F24" s="391"/>
      <c r="G24" s="391"/>
      <c r="H24" s="391"/>
      <c r="I24" s="392"/>
      <c r="J24" s="392"/>
      <c r="K24" s="390"/>
      <c r="L24" s="30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5"/>
      <c r="AL24" s="325"/>
    </row>
    <row r="25" spans="1:38" s="326" customFormat="1">
      <c r="A25" s="304"/>
      <c r="B25" s="351"/>
      <c r="C25" s="393"/>
      <c r="D25" s="390"/>
      <c r="E25" s="390"/>
      <c r="F25" s="391"/>
      <c r="G25" s="391"/>
      <c r="H25" s="391"/>
      <c r="I25" s="392"/>
      <c r="J25" s="392"/>
      <c r="K25" s="390"/>
      <c r="L25" s="197"/>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5"/>
      <c r="AL25" s="325"/>
    </row>
    <row r="26" spans="1:38" s="326" customFormat="1">
      <c r="A26" s="304"/>
      <c r="B26" s="351"/>
      <c r="C26" s="393"/>
      <c r="D26" s="390"/>
      <c r="E26" s="390"/>
      <c r="F26" s="391"/>
      <c r="G26" s="391"/>
      <c r="H26" s="391"/>
      <c r="I26" s="392"/>
      <c r="J26" s="392"/>
      <c r="K26" s="390"/>
      <c r="L26" s="197"/>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5"/>
      <c r="AL26" s="325"/>
    </row>
    <row r="27" spans="1:38" s="326" customFormat="1">
      <c r="A27" s="304"/>
      <c r="B27" s="351"/>
      <c r="C27" s="393"/>
      <c r="D27" s="390"/>
      <c r="E27" s="390"/>
      <c r="F27" s="391"/>
      <c r="G27" s="391"/>
      <c r="H27" s="391"/>
      <c r="I27" s="392"/>
      <c r="J27" s="392"/>
      <c r="K27" s="390"/>
      <c r="L27" s="30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5"/>
      <c r="AL27" s="325"/>
    </row>
    <row r="28" spans="1:38" s="326" customFormat="1">
      <c r="A28" s="304"/>
      <c r="B28" s="351"/>
      <c r="C28" s="393"/>
      <c r="D28" s="390"/>
      <c r="E28" s="390"/>
      <c r="F28" s="391"/>
      <c r="G28" s="391"/>
      <c r="H28" s="391"/>
      <c r="I28" s="392"/>
      <c r="J28" s="392"/>
      <c r="K28" s="390"/>
      <c r="L28" s="30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L28" s="325"/>
    </row>
    <row r="29" spans="1:38" s="326" customFormat="1">
      <c r="A29" s="389"/>
      <c r="B29" s="351"/>
      <c r="C29" s="393"/>
      <c r="D29" s="390"/>
      <c r="E29" s="390"/>
      <c r="F29" s="391"/>
      <c r="G29" s="391"/>
      <c r="H29" s="391"/>
      <c r="I29" s="392"/>
      <c r="J29" s="392"/>
      <c r="K29" s="390"/>
      <c r="L29" s="30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5"/>
      <c r="AL29" s="325"/>
    </row>
    <row r="30" spans="1:38" s="326" customFormat="1">
      <c r="A30" s="304"/>
      <c r="B30" s="351"/>
      <c r="C30" s="393"/>
      <c r="D30" s="390"/>
      <c r="E30" s="390"/>
      <c r="F30" s="391"/>
      <c r="G30" s="391"/>
      <c r="H30" s="391"/>
      <c r="I30" s="392"/>
      <c r="J30" s="392"/>
      <c r="K30" s="390"/>
      <c r="L30" s="30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5"/>
      <c r="AL30" s="325"/>
    </row>
    <row r="31" spans="1:38" s="326" customFormat="1">
      <c r="A31" s="304"/>
      <c r="B31" s="351"/>
      <c r="C31" s="393"/>
      <c r="D31" s="390"/>
      <c r="E31" s="390"/>
      <c r="F31" s="391"/>
      <c r="G31" s="391"/>
      <c r="H31" s="391"/>
      <c r="I31" s="392"/>
      <c r="J31" s="392"/>
      <c r="K31" s="390"/>
      <c r="L31" s="30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5"/>
      <c r="AL31" s="325"/>
    </row>
    <row r="32" spans="1:38" s="326" customFormat="1">
      <c r="A32" s="304"/>
      <c r="B32" s="351"/>
      <c r="C32" s="393"/>
      <c r="D32" s="390"/>
      <c r="E32" s="390"/>
      <c r="F32" s="391"/>
      <c r="G32" s="391"/>
      <c r="H32" s="391"/>
      <c r="I32" s="392"/>
      <c r="J32" s="392"/>
      <c r="K32" s="390"/>
      <c r="L32" s="30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5"/>
      <c r="AL32" s="325"/>
    </row>
    <row r="33" spans="1:38" s="326" customFormat="1">
      <c r="A33" s="304"/>
      <c r="B33" s="351"/>
      <c r="C33" s="393"/>
      <c r="D33" s="390"/>
      <c r="E33" s="390"/>
      <c r="F33" s="391"/>
      <c r="G33" s="391"/>
      <c r="H33" s="391"/>
      <c r="I33" s="392"/>
      <c r="J33" s="392"/>
      <c r="K33" s="390"/>
      <c r="L33" s="30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5"/>
      <c r="AL33" s="325"/>
    </row>
    <row r="34" spans="1:38" s="326" customFormat="1">
      <c r="A34" s="304"/>
      <c r="B34" s="351"/>
      <c r="C34" s="393"/>
      <c r="D34" s="390"/>
      <c r="E34" s="390"/>
      <c r="F34" s="391"/>
      <c r="G34" s="391"/>
      <c r="H34" s="391"/>
      <c r="I34" s="392"/>
      <c r="J34" s="392"/>
      <c r="K34" s="390"/>
      <c r="L34" s="30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5"/>
      <c r="AL34" s="325"/>
    </row>
    <row r="35" spans="1:38" s="326" customFormat="1">
      <c r="A35" s="304"/>
      <c r="B35" s="351"/>
      <c r="C35" s="393"/>
      <c r="D35" s="390"/>
      <c r="E35" s="390"/>
      <c r="F35" s="391"/>
      <c r="G35" s="391"/>
      <c r="H35" s="391"/>
      <c r="I35" s="392"/>
      <c r="J35" s="392"/>
      <c r="K35" s="390"/>
      <c r="L35" s="197"/>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5"/>
      <c r="AL35" s="325"/>
    </row>
    <row r="36" spans="1:38" s="326" customFormat="1">
      <c r="A36" s="304"/>
      <c r="B36" s="351"/>
      <c r="C36" s="393"/>
      <c r="D36" s="390"/>
      <c r="E36" s="390"/>
      <c r="F36" s="391"/>
      <c r="G36" s="391"/>
      <c r="H36" s="391"/>
      <c r="I36" s="392"/>
      <c r="J36" s="392"/>
      <c r="K36" s="390"/>
      <c r="L36" s="197"/>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5"/>
      <c r="AL36" s="325"/>
    </row>
    <row r="37" spans="1:38" s="326" customFormat="1">
      <c r="A37" s="304"/>
      <c r="B37" s="351"/>
      <c r="C37" s="393"/>
      <c r="D37" s="390"/>
      <c r="E37" s="390"/>
      <c r="F37" s="391"/>
      <c r="G37" s="391"/>
      <c r="H37" s="391"/>
      <c r="I37" s="392"/>
      <c r="J37" s="392"/>
      <c r="K37" s="390"/>
      <c r="L37" s="197"/>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5"/>
      <c r="AL37" s="325"/>
    </row>
    <row r="38" spans="1:38" s="326" customFormat="1">
      <c r="A38" s="304"/>
      <c r="B38" s="351"/>
      <c r="C38" s="393"/>
      <c r="D38" s="390"/>
      <c r="E38" s="390"/>
      <c r="F38" s="391"/>
      <c r="G38" s="391"/>
      <c r="H38" s="391"/>
      <c r="I38" s="392"/>
      <c r="J38" s="392"/>
      <c r="K38" s="390"/>
      <c r="L38" s="197"/>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5"/>
      <c r="AL38" s="325"/>
    </row>
    <row r="39" spans="1:38" s="326" customFormat="1">
      <c r="A39" s="304"/>
      <c r="B39" s="351"/>
      <c r="C39" s="393"/>
      <c r="D39" s="390"/>
      <c r="E39" s="390"/>
      <c r="F39" s="391"/>
      <c r="G39" s="391"/>
      <c r="H39" s="391"/>
      <c r="I39" s="392"/>
      <c r="J39" s="392"/>
      <c r="K39" s="390"/>
      <c r="L39" s="197"/>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5"/>
      <c r="AL39" s="325"/>
    </row>
    <row r="40" spans="1:38" s="326" customFormat="1">
      <c r="A40" s="304"/>
      <c r="B40" s="351"/>
      <c r="C40" s="393"/>
      <c r="D40" s="390"/>
      <c r="E40" s="390"/>
      <c r="F40" s="391"/>
      <c r="G40" s="391"/>
      <c r="H40" s="391"/>
      <c r="I40" s="392"/>
      <c r="J40" s="392"/>
      <c r="K40" s="390"/>
      <c r="L40" s="197"/>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5"/>
      <c r="AL40" s="325"/>
    </row>
    <row r="41" spans="1:38" s="326" customFormat="1">
      <c r="A41" s="304"/>
      <c r="B41" s="351"/>
      <c r="C41" s="393"/>
      <c r="D41" s="390"/>
      <c r="E41" s="390"/>
      <c r="F41" s="391"/>
      <c r="G41" s="391"/>
      <c r="H41" s="391"/>
      <c r="I41" s="392"/>
      <c r="J41" s="392"/>
      <c r="K41" s="390"/>
      <c r="L41" s="197"/>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5"/>
      <c r="AL41" s="325"/>
    </row>
    <row r="42" spans="1:38" s="326" customFormat="1">
      <c r="A42" s="304"/>
      <c r="B42" s="351"/>
      <c r="C42" s="393"/>
      <c r="D42" s="390"/>
      <c r="E42" s="390"/>
      <c r="F42" s="391"/>
      <c r="G42" s="391"/>
      <c r="H42" s="391"/>
      <c r="I42" s="392"/>
      <c r="J42" s="392"/>
      <c r="K42" s="390"/>
      <c r="L42" s="197"/>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5"/>
      <c r="AL42" s="325"/>
    </row>
    <row r="43" spans="1:38" s="326" customFormat="1">
      <c r="A43" s="304"/>
      <c r="B43" s="351"/>
      <c r="C43" s="393"/>
      <c r="D43" s="390"/>
      <c r="E43" s="390"/>
      <c r="F43" s="391"/>
      <c r="G43" s="391"/>
      <c r="H43" s="391"/>
      <c r="I43" s="392"/>
      <c r="J43" s="392"/>
      <c r="K43" s="390"/>
      <c r="L43" s="197"/>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c r="AL43" s="325"/>
    </row>
    <row r="44" spans="1:38" s="326" customFormat="1">
      <c r="A44" s="304"/>
      <c r="B44" s="351"/>
      <c r="C44" s="393"/>
      <c r="D44" s="390"/>
      <c r="E44" s="390"/>
      <c r="F44" s="391"/>
      <c r="G44" s="391"/>
      <c r="H44" s="391"/>
      <c r="I44" s="392"/>
      <c r="J44" s="392"/>
      <c r="K44" s="390"/>
      <c r="L44" s="197"/>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5"/>
      <c r="AL44" s="325"/>
    </row>
    <row r="45" spans="1:38" s="326" customFormat="1">
      <c r="A45" s="304"/>
      <c r="B45" s="351"/>
      <c r="C45" s="393"/>
      <c r="D45" s="390"/>
      <c r="E45" s="390"/>
      <c r="F45" s="391"/>
      <c r="G45" s="391"/>
      <c r="H45" s="391"/>
      <c r="I45" s="392"/>
      <c r="J45" s="392"/>
      <c r="K45" s="390"/>
      <c r="L45" s="197"/>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5"/>
      <c r="AL45" s="325"/>
    </row>
    <row r="46" spans="1:38" s="326" customFormat="1">
      <c r="A46" s="304"/>
      <c r="B46" s="351"/>
      <c r="C46" s="393"/>
      <c r="D46" s="390"/>
      <c r="E46" s="390"/>
      <c r="F46" s="391"/>
      <c r="G46" s="391"/>
      <c r="H46" s="391"/>
      <c r="I46" s="392"/>
      <c r="J46" s="392"/>
      <c r="K46" s="390"/>
      <c r="L46" s="197"/>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5"/>
      <c r="AL46" s="325"/>
    </row>
    <row r="47" spans="1:38" s="326" customFormat="1">
      <c r="A47" s="304"/>
      <c r="B47" s="351"/>
      <c r="C47" s="393"/>
      <c r="D47" s="390"/>
      <c r="E47" s="390"/>
      <c r="F47" s="391"/>
      <c r="G47" s="391"/>
      <c r="H47" s="391"/>
      <c r="I47" s="392"/>
      <c r="J47" s="392"/>
      <c r="K47" s="390"/>
      <c r="L47" s="197"/>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5"/>
      <c r="AL47" s="325"/>
    </row>
    <row r="48" spans="1:38" s="326" customFormat="1">
      <c r="A48" s="304"/>
      <c r="B48" s="351"/>
      <c r="C48" s="393"/>
      <c r="D48" s="390"/>
      <c r="E48" s="390"/>
      <c r="F48" s="391"/>
      <c r="G48" s="391"/>
      <c r="H48" s="391"/>
      <c r="I48" s="392"/>
      <c r="J48" s="392"/>
      <c r="K48" s="390"/>
      <c r="L48" s="197"/>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5"/>
      <c r="AL48" s="325"/>
    </row>
    <row r="49" spans="1:38" s="326" customFormat="1">
      <c r="A49" s="304"/>
      <c r="B49" s="351"/>
      <c r="C49" s="393"/>
      <c r="D49" s="390"/>
      <c r="E49" s="390"/>
      <c r="F49" s="391"/>
      <c r="G49" s="391"/>
      <c r="H49" s="391"/>
      <c r="I49" s="392"/>
      <c r="J49" s="392"/>
      <c r="K49" s="390"/>
      <c r="L49" s="197"/>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5"/>
      <c r="AL49" s="325"/>
    </row>
    <row r="50" spans="1:38" s="326" customFormat="1">
      <c r="A50" s="304"/>
      <c r="B50" s="351"/>
      <c r="C50" s="393"/>
      <c r="D50" s="390"/>
      <c r="E50" s="390"/>
      <c r="F50" s="391"/>
      <c r="G50" s="391"/>
      <c r="H50" s="391"/>
      <c r="I50" s="392"/>
      <c r="J50" s="392"/>
      <c r="K50" s="390"/>
      <c r="L50" s="197"/>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5"/>
      <c r="AL50" s="325"/>
    </row>
    <row r="51" spans="1:38" s="326" customFormat="1">
      <c r="A51" s="304"/>
      <c r="B51" s="351"/>
      <c r="C51" s="393"/>
      <c r="D51" s="390"/>
      <c r="E51" s="390"/>
      <c r="F51" s="391"/>
      <c r="G51" s="391"/>
      <c r="H51" s="391"/>
      <c r="I51" s="392"/>
      <c r="J51" s="392"/>
      <c r="K51" s="390"/>
      <c r="L51" s="197"/>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5"/>
      <c r="AL51" s="325"/>
    </row>
    <row r="52" spans="1:38" s="326" customFormat="1">
      <c r="A52" s="304"/>
      <c r="B52" s="351"/>
      <c r="C52" s="393"/>
      <c r="D52" s="390"/>
      <c r="E52" s="390"/>
      <c r="F52" s="391"/>
      <c r="G52" s="391"/>
      <c r="H52" s="391"/>
      <c r="I52" s="392"/>
      <c r="J52" s="392"/>
      <c r="K52" s="390"/>
      <c r="L52" s="197"/>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5"/>
      <c r="AL52" s="325"/>
    </row>
    <row r="53" spans="1:38" s="326" customFormat="1">
      <c r="A53" s="304"/>
      <c r="B53" s="351"/>
      <c r="C53" s="393"/>
      <c r="D53" s="390"/>
      <c r="E53" s="390"/>
      <c r="F53" s="391"/>
      <c r="G53" s="391"/>
      <c r="H53" s="391"/>
      <c r="I53" s="392"/>
      <c r="J53" s="392"/>
      <c r="K53" s="390"/>
      <c r="L53" s="197"/>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5"/>
      <c r="AL53" s="325"/>
    </row>
    <row r="54" spans="1:38" s="326" customFormat="1">
      <c r="A54" s="304"/>
      <c r="B54" s="351"/>
      <c r="C54" s="393"/>
      <c r="D54" s="390"/>
      <c r="E54" s="390"/>
      <c r="F54" s="391"/>
      <c r="G54" s="391"/>
      <c r="H54" s="391"/>
      <c r="I54" s="392"/>
      <c r="J54" s="392"/>
      <c r="K54" s="390"/>
      <c r="L54" s="197"/>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5"/>
      <c r="AL54" s="325"/>
    </row>
    <row r="55" spans="1:38" s="326" customFormat="1">
      <c r="A55" s="304"/>
      <c r="B55" s="351"/>
      <c r="C55" s="393"/>
      <c r="D55" s="390"/>
      <c r="E55" s="390"/>
      <c r="F55" s="391"/>
      <c r="G55" s="391"/>
      <c r="H55" s="391"/>
      <c r="I55" s="392"/>
      <c r="J55" s="392"/>
      <c r="K55" s="390"/>
      <c r="L55" s="197"/>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5"/>
      <c r="AL55" s="325"/>
    </row>
    <row r="56" spans="1:38" s="326" customFormat="1">
      <c r="A56" s="304"/>
      <c r="B56" s="351"/>
      <c r="C56" s="393"/>
      <c r="D56" s="390"/>
      <c r="E56" s="390"/>
      <c r="F56" s="391"/>
      <c r="G56" s="391"/>
      <c r="H56" s="391"/>
      <c r="I56" s="392"/>
      <c r="J56" s="392"/>
      <c r="K56" s="390"/>
      <c r="L56" s="197"/>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5"/>
      <c r="AL56" s="325"/>
    </row>
    <row r="57" spans="1:38" s="326" customFormat="1">
      <c r="A57" s="304"/>
      <c r="B57" s="351"/>
      <c r="C57" s="393"/>
      <c r="D57" s="390"/>
      <c r="E57" s="390"/>
      <c r="F57" s="391"/>
      <c r="G57" s="391"/>
      <c r="H57" s="391"/>
      <c r="I57" s="392"/>
      <c r="J57" s="392"/>
      <c r="K57" s="390"/>
      <c r="L57" s="197"/>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5"/>
      <c r="AL57" s="325"/>
    </row>
    <row r="58" spans="1:38" s="326" customFormat="1">
      <c r="A58" s="304"/>
      <c r="B58" s="351"/>
      <c r="C58" s="393"/>
      <c r="D58" s="390"/>
      <c r="E58" s="390"/>
      <c r="F58" s="391"/>
      <c r="G58" s="391"/>
      <c r="H58" s="391"/>
      <c r="I58" s="392"/>
      <c r="J58" s="392"/>
      <c r="K58" s="390"/>
      <c r="L58" s="197"/>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5"/>
      <c r="AL58" s="325"/>
    </row>
    <row r="59" spans="1:38" s="326" customFormat="1">
      <c r="A59" s="304"/>
      <c r="B59" s="351"/>
      <c r="C59" s="393"/>
      <c r="D59" s="390"/>
      <c r="E59" s="390"/>
      <c r="F59" s="391"/>
      <c r="G59" s="391"/>
      <c r="H59" s="391"/>
      <c r="I59" s="392"/>
      <c r="J59" s="392"/>
      <c r="K59" s="390"/>
      <c r="L59" s="197"/>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5"/>
      <c r="AL59" s="325"/>
    </row>
    <row r="60" spans="1:38" s="326" customFormat="1">
      <c r="A60" s="304"/>
      <c r="B60" s="351"/>
      <c r="C60" s="393"/>
      <c r="D60" s="390"/>
      <c r="E60" s="390"/>
      <c r="F60" s="391"/>
      <c r="G60" s="391"/>
      <c r="H60" s="391"/>
      <c r="I60" s="392"/>
      <c r="J60" s="392"/>
      <c r="K60" s="390"/>
      <c r="L60" s="197"/>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5"/>
      <c r="AL60" s="325"/>
    </row>
    <row r="61" spans="1:38" s="326" customFormat="1">
      <c r="A61" s="304"/>
      <c r="B61" s="351"/>
      <c r="C61" s="393"/>
      <c r="D61" s="390"/>
      <c r="E61" s="390"/>
      <c r="F61" s="391"/>
      <c r="G61" s="391"/>
      <c r="H61" s="391"/>
      <c r="I61" s="392"/>
      <c r="J61" s="392"/>
      <c r="K61" s="390"/>
      <c r="L61" s="197"/>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5"/>
      <c r="AL61" s="325"/>
    </row>
    <row r="62" spans="1:38" s="326" customFormat="1">
      <c r="A62" s="304"/>
      <c r="B62" s="351"/>
      <c r="C62" s="393"/>
      <c r="D62" s="390"/>
      <c r="E62" s="390"/>
      <c r="F62" s="391"/>
      <c r="G62" s="391"/>
      <c r="H62" s="391"/>
      <c r="I62" s="392"/>
      <c r="J62" s="392"/>
      <c r="K62" s="390"/>
      <c r="L62" s="197"/>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5"/>
      <c r="AL62" s="325"/>
    </row>
    <row r="63" spans="1:38" s="326" customFormat="1">
      <c r="A63" s="304"/>
      <c r="B63" s="351"/>
      <c r="C63" s="393"/>
      <c r="D63" s="390"/>
      <c r="E63" s="390"/>
      <c r="F63" s="391"/>
      <c r="G63" s="391"/>
      <c r="H63" s="391"/>
      <c r="I63" s="392"/>
      <c r="J63" s="392"/>
      <c r="K63" s="390"/>
      <c r="L63" s="197"/>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5"/>
      <c r="AL63" s="325"/>
    </row>
    <row r="64" spans="1:38" s="326" customFormat="1">
      <c r="A64" s="304"/>
      <c r="B64" s="351"/>
      <c r="C64" s="393"/>
      <c r="D64" s="390"/>
      <c r="E64" s="390"/>
      <c r="F64" s="391"/>
      <c r="G64" s="391"/>
      <c r="H64" s="391"/>
      <c r="I64" s="392"/>
      <c r="J64" s="392"/>
      <c r="K64" s="390"/>
      <c r="L64" s="197"/>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5"/>
      <c r="AL64" s="325"/>
    </row>
    <row r="65" spans="1:38" s="326" customFormat="1">
      <c r="A65" s="304"/>
      <c r="B65" s="351"/>
      <c r="C65" s="393"/>
      <c r="D65" s="390"/>
      <c r="E65" s="390"/>
      <c r="F65" s="391"/>
      <c r="G65" s="391"/>
      <c r="H65" s="391"/>
      <c r="I65" s="392"/>
      <c r="J65" s="392"/>
      <c r="K65" s="390"/>
      <c r="L65" s="197"/>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5"/>
      <c r="AL65" s="325"/>
    </row>
    <row r="66" spans="1:38" s="326" customFormat="1">
      <c r="A66" s="304"/>
      <c r="B66" s="351"/>
      <c r="C66" s="393"/>
      <c r="D66" s="390"/>
      <c r="E66" s="390"/>
      <c r="F66" s="391"/>
      <c r="G66" s="391"/>
      <c r="H66" s="391"/>
      <c r="I66" s="392"/>
      <c r="J66" s="392"/>
      <c r="K66" s="390"/>
      <c r="L66" s="197"/>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5"/>
      <c r="AL66" s="325"/>
    </row>
    <row r="67" spans="1:38" s="326" customFormat="1">
      <c r="A67" s="304"/>
      <c r="B67" s="351"/>
      <c r="C67" s="393"/>
      <c r="D67" s="390"/>
      <c r="E67" s="390"/>
      <c r="F67" s="391"/>
      <c r="G67" s="391"/>
      <c r="H67" s="391"/>
      <c r="I67" s="392"/>
      <c r="J67" s="392"/>
      <c r="K67" s="390"/>
      <c r="L67" s="197"/>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5"/>
      <c r="AL67" s="325"/>
    </row>
    <row r="68" spans="1:38" s="326" customFormat="1">
      <c r="A68" s="304"/>
      <c r="B68" s="351"/>
      <c r="C68" s="393"/>
      <c r="D68" s="390"/>
      <c r="E68" s="390"/>
      <c r="F68" s="391"/>
      <c r="G68" s="391"/>
      <c r="H68" s="391"/>
      <c r="I68" s="392"/>
      <c r="J68" s="392"/>
      <c r="K68" s="390"/>
      <c r="L68" s="197"/>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5"/>
      <c r="AL68" s="325"/>
    </row>
    <row r="69" spans="1:38" s="326" customFormat="1">
      <c r="A69" s="304"/>
      <c r="B69" s="351"/>
      <c r="C69" s="393"/>
      <c r="D69" s="390"/>
      <c r="E69" s="390"/>
      <c r="F69" s="391"/>
      <c r="G69" s="391"/>
      <c r="H69" s="391"/>
      <c r="I69" s="392"/>
      <c r="J69" s="392"/>
      <c r="K69" s="390"/>
      <c r="L69" s="197"/>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5"/>
      <c r="AL69" s="325"/>
    </row>
    <row r="70" spans="1:38" s="326" customFormat="1">
      <c r="A70" s="304"/>
      <c r="B70" s="351"/>
      <c r="C70" s="393"/>
      <c r="D70" s="390"/>
      <c r="E70" s="390"/>
      <c r="F70" s="391"/>
      <c r="G70" s="391"/>
      <c r="H70" s="391"/>
      <c r="I70" s="392"/>
      <c r="J70" s="392"/>
      <c r="K70" s="390"/>
      <c r="L70" s="197"/>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5"/>
      <c r="AL70" s="325"/>
    </row>
    <row r="71" spans="1:38" s="326" customFormat="1">
      <c r="A71" s="304"/>
      <c r="B71" s="351"/>
      <c r="C71" s="393"/>
      <c r="D71" s="390"/>
      <c r="E71" s="390"/>
      <c r="F71" s="391"/>
      <c r="G71" s="391"/>
      <c r="H71" s="391"/>
      <c r="I71" s="392"/>
      <c r="J71" s="392"/>
      <c r="K71" s="390"/>
      <c r="L71" s="197"/>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5"/>
      <c r="AL71" s="325"/>
    </row>
    <row r="72" spans="1:38" s="326" customFormat="1">
      <c r="A72" s="304"/>
      <c r="B72" s="351"/>
      <c r="C72" s="393"/>
      <c r="D72" s="390"/>
      <c r="E72" s="390"/>
      <c r="F72" s="391"/>
      <c r="G72" s="391"/>
      <c r="H72" s="391"/>
      <c r="I72" s="392"/>
      <c r="J72" s="392"/>
      <c r="K72" s="390"/>
      <c r="L72" s="197"/>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5"/>
      <c r="AL72" s="325"/>
    </row>
    <row r="73" spans="1:38" s="326" customFormat="1">
      <c r="A73" s="304"/>
      <c r="B73" s="351"/>
      <c r="C73" s="393"/>
      <c r="D73" s="390"/>
      <c r="E73" s="390"/>
      <c r="F73" s="391"/>
      <c r="G73" s="391"/>
      <c r="H73" s="391"/>
      <c r="I73" s="392"/>
      <c r="J73" s="392"/>
      <c r="K73" s="390"/>
      <c r="L73" s="197"/>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5"/>
      <c r="AL73" s="325"/>
    </row>
    <row r="74" spans="1:38" s="326" customFormat="1">
      <c r="A74" s="304"/>
      <c r="B74" s="351"/>
      <c r="C74" s="393"/>
      <c r="D74" s="390"/>
      <c r="E74" s="390"/>
      <c r="F74" s="391"/>
      <c r="G74" s="391"/>
      <c r="H74" s="391"/>
      <c r="I74" s="392"/>
      <c r="J74" s="392"/>
      <c r="K74" s="390"/>
      <c r="L74" s="197"/>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5"/>
      <c r="AL74" s="325"/>
    </row>
    <row r="75" spans="1:38" s="326" customFormat="1">
      <c r="A75" s="304"/>
      <c r="B75" s="351"/>
      <c r="C75" s="393"/>
      <c r="D75" s="390"/>
      <c r="E75" s="390"/>
      <c r="F75" s="391"/>
      <c r="G75" s="391"/>
      <c r="H75" s="391"/>
      <c r="I75" s="392"/>
      <c r="J75" s="392"/>
      <c r="K75" s="390"/>
      <c r="L75" s="197"/>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5"/>
      <c r="AL75" s="325"/>
    </row>
    <row r="76" spans="1:38" s="326" customFormat="1">
      <c r="A76" s="304"/>
      <c r="B76" s="351"/>
      <c r="C76" s="393"/>
      <c r="D76" s="390"/>
      <c r="E76" s="390"/>
      <c r="F76" s="391"/>
      <c r="G76" s="391"/>
      <c r="H76" s="391"/>
      <c r="I76" s="392"/>
      <c r="J76" s="392"/>
      <c r="K76" s="390"/>
      <c r="L76" s="197"/>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5"/>
      <c r="AL76" s="325"/>
    </row>
    <row r="77" spans="1:38" s="326" customFormat="1">
      <c r="A77" s="304"/>
      <c r="B77" s="351"/>
      <c r="C77" s="393"/>
      <c r="D77" s="390"/>
      <c r="E77" s="390"/>
      <c r="F77" s="391"/>
      <c r="G77" s="391"/>
      <c r="H77" s="391"/>
      <c r="I77" s="392"/>
      <c r="J77" s="392"/>
      <c r="K77" s="390"/>
      <c r="L77" s="197"/>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5"/>
      <c r="AL77" s="325"/>
    </row>
    <row r="78" spans="1:38" s="326" customFormat="1">
      <c r="A78" s="304"/>
      <c r="B78" s="351"/>
      <c r="C78" s="393"/>
      <c r="D78" s="390"/>
      <c r="E78" s="390"/>
      <c r="F78" s="391"/>
      <c r="G78" s="391"/>
      <c r="H78" s="391"/>
      <c r="I78" s="392"/>
      <c r="J78" s="392"/>
      <c r="K78" s="390"/>
      <c r="L78" s="197"/>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5"/>
      <c r="AL78" s="325"/>
    </row>
    <row r="79" spans="1:38" s="326" customFormat="1">
      <c r="A79" s="304"/>
      <c r="B79" s="351"/>
      <c r="C79" s="393"/>
      <c r="D79" s="390"/>
      <c r="E79" s="390"/>
      <c r="F79" s="391"/>
      <c r="G79" s="391"/>
      <c r="H79" s="391"/>
      <c r="I79" s="392"/>
      <c r="J79" s="392"/>
      <c r="K79" s="390"/>
      <c r="L79" s="197"/>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5"/>
      <c r="AL79" s="325"/>
    </row>
    <row r="80" spans="1:38" s="326" customFormat="1">
      <c r="A80" s="304"/>
      <c r="B80" s="351"/>
      <c r="C80" s="393"/>
      <c r="D80" s="390"/>
      <c r="E80" s="390"/>
      <c r="F80" s="391"/>
      <c r="G80" s="391"/>
      <c r="H80" s="391"/>
      <c r="I80" s="392"/>
      <c r="J80" s="392"/>
      <c r="K80" s="390"/>
      <c r="L80" s="197"/>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5"/>
      <c r="AL80" s="325"/>
    </row>
    <row r="81" spans="1:38" s="326" customFormat="1">
      <c r="A81" s="304"/>
      <c r="B81" s="351"/>
      <c r="C81" s="393"/>
      <c r="D81" s="390"/>
      <c r="E81" s="390"/>
      <c r="F81" s="391"/>
      <c r="G81" s="391"/>
      <c r="H81" s="391"/>
      <c r="I81" s="392"/>
      <c r="J81" s="392"/>
      <c r="K81" s="390"/>
      <c r="L81" s="197"/>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5"/>
      <c r="AL81" s="325"/>
    </row>
    <row r="82" spans="1:38" s="326" customFormat="1">
      <c r="A82" s="304"/>
      <c r="B82" s="351"/>
      <c r="C82" s="393"/>
      <c r="D82" s="390"/>
      <c r="E82" s="390"/>
      <c r="F82" s="391"/>
      <c r="G82" s="391"/>
      <c r="H82" s="391"/>
      <c r="I82" s="392"/>
      <c r="J82" s="392"/>
      <c r="K82" s="390"/>
      <c r="L82" s="197"/>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5"/>
      <c r="AL82" s="325"/>
    </row>
    <row r="83" spans="1:38" s="326" customFormat="1">
      <c r="A83" s="304"/>
      <c r="B83" s="351"/>
      <c r="C83" s="393"/>
      <c r="D83" s="390"/>
      <c r="E83" s="390"/>
      <c r="F83" s="391"/>
      <c r="G83" s="391"/>
      <c r="H83" s="391"/>
      <c r="I83" s="392"/>
      <c r="J83" s="392"/>
      <c r="K83" s="390"/>
      <c r="L83" s="197"/>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5"/>
      <c r="AL83" s="325"/>
    </row>
    <row r="84" spans="1:38" s="326" customFormat="1">
      <c r="A84" s="304"/>
      <c r="B84" s="351"/>
      <c r="C84" s="393"/>
      <c r="D84" s="390"/>
      <c r="E84" s="390"/>
      <c r="F84" s="391"/>
      <c r="G84" s="391"/>
      <c r="H84" s="391"/>
      <c r="I84" s="392"/>
      <c r="J84" s="392"/>
      <c r="K84" s="390"/>
      <c r="L84" s="197"/>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5"/>
      <c r="AL84" s="325"/>
    </row>
    <row r="85" spans="1:38" s="326" customFormat="1">
      <c r="A85" s="304"/>
      <c r="B85" s="351"/>
      <c r="C85" s="393"/>
      <c r="D85" s="390"/>
      <c r="E85" s="390"/>
      <c r="F85" s="391"/>
      <c r="G85" s="391"/>
      <c r="H85" s="391"/>
      <c r="I85" s="392"/>
      <c r="J85" s="392"/>
      <c r="K85" s="390"/>
      <c r="L85" s="197"/>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5"/>
      <c r="AL85" s="325"/>
    </row>
    <row r="86" spans="1:38" s="326" customFormat="1">
      <c r="A86" s="304"/>
      <c r="B86" s="351"/>
      <c r="C86" s="393"/>
      <c r="D86" s="390"/>
      <c r="E86" s="390"/>
      <c r="F86" s="391"/>
      <c r="G86" s="391"/>
      <c r="H86" s="391"/>
      <c r="I86" s="392"/>
      <c r="J86" s="392"/>
      <c r="K86" s="390"/>
      <c r="L86" s="197"/>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5"/>
      <c r="AL86" s="325"/>
    </row>
    <row r="87" spans="1:38" s="326" customFormat="1">
      <c r="A87" s="304"/>
      <c r="B87" s="351"/>
      <c r="C87" s="393"/>
      <c r="D87" s="390"/>
      <c r="E87" s="390"/>
      <c r="F87" s="391"/>
      <c r="G87" s="391"/>
      <c r="H87" s="391"/>
      <c r="I87" s="392"/>
      <c r="J87" s="392"/>
      <c r="K87" s="390"/>
      <c r="L87" s="197"/>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5"/>
      <c r="AL87" s="325"/>
    </row>
    <row r="88" spans="1:38" s="326" customFormat="1">
      <c r="A88" s="304"/>
      <c r="B88" s="351"/>
      <c r="C88" s="393"/>
      <c r="D88" s="390"/>
      <c r="E88" s="390"/>
      <c r="F88" s="391"/>
      <c r="G88" s="391"/>
      <c r="H88" s="391"/>
      <c r="I88" s="392"/>
      <c r="J88" s="392"/>
      <c r="K88" s="390"/>
      <c r="L88" s="197"/>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5"/>
      <c r="AL88" s="325"/>
    </row>
    <row r="89" spans="1:38" s="326" customFormat="1">
      <c r="A89" s="304"/>
      <c r="B89" s="351"/>
      <c r="C89" s="393"/>
      <c r="D89" s="390"/>
      <c r="E89" s="390"/>
      <c r="F89" s="391"/>
      <c r="G89" s="391"/>
      <c r="H89" s="391"/>
      <c r="I89" s="392"/>
      <c r="J89" s="392"/>
      <c r="K89" s="390"/>
      <c r="L89" s="197"/>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5"/>
      <c r="AL89" s="325"/>
    </row>
    <row r="90" spans="1:38" s="326" customFormat="1">
      <c r="A90" s="304"/>
      <c r="B90" s="351"/>
      <c r="C90" s="393"/>
      <c r="D90" s="390"/>
      <c r="E90" s="390"/>
      <c r="F90" s="391"/>
      <c r="G90" s="391"/>
      <c r="H90" s="391"/>
      <c r="I90" s="392"/>
      <c r="J90" s="392"/>
      <c r="K90" s="390"/>
      <c r="L90" s="197"/>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5"/>
      <c r="AL90" s="325"/>
    </row>
    <row r="91" spans="1:38" s="326" customFormat="1">
      <c r="A91" s="304"/>
      <c r="B91" s="351"/>
      <c r="C91" s="393"/>
      <c r="D91" s="390"/>
      <c r="E91" s="390"/>
      <c r="F91" s="391"/>
      <c r="G91" s="391"/>
      <c r="H91" s="391"/>
      <c r="I91" s="392"/>
      <c r="J91" s="392"/>
      <c r="K91" s="390"/>
      <c r="L91" s="197"/>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5"/>
      <c r="AL91" s="325"/>
    </row>
    <row r="92" spans="1:38" s="326" customFormat="1">
      <c r="A92" s="304"/>
      <c r="B92" s="351"/>
      <c r="C92" s="393"/>
      <c r="D92" s="390"/>
      <c r="E92" s="390"/>
      <c r="F92" s="391"/>
      <c r="G92" s="391"/>
      <c r="H92" s="391"/>
      <c r="I92" s="392"/>
      <c r="J92" s="392"/>
      <c r="K92" s="390"/>
      <c r="L92" s="197"/>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5"/>
      <c r="AL92" s="325"/>
    </row>
    <row r="93" spans="1:38" s="326" customFormat="1">
      <c r="A93" s="304"/>
      <c r="B93" s="351"/>
      <c r="C93" s="393"/>
      <c r="D93" s="390"/>
      <c r="E93" s="390"/>
      <c r="F93" s="391"/>
      <c r="G93" s="391"/>
      <c r="H93" s="391"/>
      <c r="I93" s="392"/>
      <c r="J93" s="392"/>
      <c r="K93" s="390"/>
      <c r="L93" s="197"/>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5"/>
      <c r="AL93" s="325"/>
    </row>
    <row r="94" spans="1:38" s="326" customFormat="1">
      <c r="A94" s="304"/>
      <c r="B94" s="351"/>
      <c r="C94" s="393"/>
      <c r="D94" s="390"/>
      <c r="E94" s="390"/>
      <c r="F94" s="391"/>
      <c r="G94" s="391"/>
      <c r="H94" s="391"/>
      <c r="I94" s="392"/>
      <c r="J94" s="392"/>
      <c r="K94" s="390"/>
      <c r="L94" s="197"/>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5"/>
      <c r="AL94" s="325"/>
    </row>
    <row r="95" spans="1:38" s="326" customFormat="1">
      <c r="A95" s="304"/>
      <c r="B95" s="351"/>
      <c r="C95" s="393"/>
      <c r="D95" s="390"/>
      <c r="E95" s="390"/>
      <c r="F95" s="391"/>
      <c r="G95" s="391"/>
      <c r="H95" s="391"/>
      <c r="I95" s="392"/>
      <c r="J95" s="392"/>
      <c r="K95" s="390"/>
      <c r="L95" s="197"/>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5"/>
      <c r="AL95" s="325"/>
    </row>
    <row r="96" spans="1:38" s="326" customFormat="1">
      <c r="A96" s="304"/>
      <c r="B96" s="351"/>
      <c r="C96" s="393"/>
      <c r="D96" s="390"/>
      <c r="E96" s="390"/>
      <c r="F96" s="391"/>
      <c r="G96" s="391"/>
      <c r="H96" s="391"/>
      <c r="I96" s="392"/>
      <c r="J96" s="392"/>
      <c r="K96" s="390"/>
      <c r="L96" s="197"/>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5"/>
      <c r="AL96" s="325"/>
    </row>
    <row r="97" spans="1:38" s="326" customFormat="1">
      <c r="A97" s="304"/>
      <c r="B97" s="351"/>
      <c r="C97" s="393"/>
      <c r="D97" s="390"/>
      <c r="E97" s="390"/>
      <c r="F97" s="391"/>
      <c r="G97" s="391"/>
      <c r="H97" s="391"/>
      <c r="I97" s="392"/>
      <c r="J97" s="392"/>
      <c r="K97" s="390"/>
      <c r="L97" s="197"/>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5"/>
      <c r="AL97" s="325"/>
    </row>
    <row r="98" spans="1:38" s="326" customFormat="1">
      <c r="A98" s="304"/>
      <c r="B98" s="351"/>
      <c r="C98" s="393"/>
      <c r="D98" s="390"/>
      <c r="E98" s="390"/>
      <c r="F98" s="391"/>
      <c r="G98" s="391"/>
      <c r="H98" s="391"/>
      <c r="I98" s="392"/>
      <c r="J98" s="392"/>
      <c r="K98" s="390"/>
      <c r="L98" s="197"/>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5"/>
      <c r="AL98" s="325"/>
    </row>
    <row r="99" spans="1:38" s="326" customFormat="1">
      <c r="A99" s="304"/>
      <c r="B99" s="351"/>
      <c r="C99" s="393"/>
      <c r="D99" s="390"/>
      <c r="E99" s="390"/>
      <c r="F99" s="391"/>
      <c r="G99" s="391"/>
      <c r="H99" s="391"/>
      <c r="I99" s="392"/>
      <c r="J99" s="392"/>
      <c r="K99" s="390"/>
      <c r="L99" s="197"/>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5"/>
      <c r="AL99" s="325"/>
    </row>
    <row r="100" spans="1:38" s="326" customFormat="1">
      <c r="A100" s="304"/>
      <c r="B100" s="351"/>
      <c r="C100" s="393"/>
      <c r="D100" s="390"/>
      <c r="E100" s="390"/>
      <c r="F100" s="391"/>
      <c r="G100" s="391"/>
      <c r="H100" s="391"/>
      <c r="I100" s="392"/>
      <c r="J100" s="392"/>
      <c r="K100" s="390"/>
      <c r="L100" s="197"/>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5"/>
      <c r="AL100" s="325"/>
    </row>
    <row r="101" spans="1:38" s="326" customFormat="1">
      <c r="A101" s="304"/>
      <c r="B101" s="351"/>
      <c r="C101" s="393"/>
      <c r="D101" s="390"/>
      <c r="E101" s="390"/>
      <c r="F101" s="391"/>
      <c r="G101" s="391"/>
      <c r="H101" s="391"/>
      <c r="I101" s="392"/>
      <c r="J101" s="392"/>
      <c r="K101" s="390"/>
      <c r="L101" s="197"/>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5"/>
      <c r="AL101" s="325"/>
    </row>
    <row r="102" spans="1:38" s="326" customFormat="1">
      <c r="A102" s="304"/>
      <c r="B102" s="351"/>
      <c r="C102" s="393"/>
      <c r="D102" s="390"/>
      <c r="E102" s="390"/>
      <c r="F102" s="391"/>
      <c r="G102" s="391"/>
      <c r="H102" s="391"/>
      <c r="I102" s="392"/>
      <c r="J102" s="392"/>
      <c r="K102" s="390"/>
      <c r="L102" s="197"/>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5"/>
      <c r="AL102" s="325"/>
    </row>
    <row r="103" spans="1:38" s="326" customFormat="1">
      <c r="A103" s="304"/>
      <c r="B103" s="351"/>
      <c r="C103" s="393"/>
      <c r="D103" s="390"/>
      <c r="E103" s="390"/>
      <c r="F103" s="391"/>
      <c r="G103" s="391"/>
      <c r="H103" s="391"/>
      <c r="I103" s="392"/>
      <c r="J103" s="392"/>
      <c r="K103" s="390"/>
      <c r="L103" s="197"/>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5"/>
      <c r="AL103" s="325"/>
    </row>
    <row r="104" spans="1:38" s="326" customFormat="1">
      <c r="A104" s="304"/>
      <c r="B104" s="351"/>
      <c r="C104" s="393"/>
      <c r="D104" s="390"/>
      <c r="E104" s="390"/>
      <c r="F104" s="391"/>
      <c r="G104" s="391"/>
      <c r="H104" s="391"/>
      <c r="I104" s="392"/>
      <c r="J104" s="392"/>
      <c r="K104" s="390"/>
      <c r="L104" s="197"/>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5"/>
      <c r="AL104" s="325"/>
    </row>
    <row r="105" spans="1:38" s="326" customFormat="1">
      <c r="A105" s="304"/>
      <c r="B105" s="351"/>
      <c r="C105" s="393"/>
      <c r="D105" s="390"/>
      <c r="E105" s="390"/>
      <c r="F105" s="391"/>
      <c r="G105" s="391"/>
      <c r="H105" s="391"/>
      <c r="I105" s="392"/>
      <c r="J105" s="392"/>
      <c r="K105" s="390"/>
      <c r="L105" s="197"/>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5"/>
      <c r="AL105" s="325"/>
    </row>
    <row r="106" spans="1:38" s="326" customFormat="1">
      <c r="A106" s="304"/>
      <c r="B106" s="351"/>
      <c r="C106" s="393"/>
      <c r="D106" s="390"/>
      <c r="E106" s="390"/>
      <c r="F106" s="391"/>
      <c r="G106" s="391"/>
      <c r="H106" s="391"/>
      <c r="I106" s="392"/>
      <c r="J106" s="392"/>
      <c r="K106" s="390"/>
      <c r="L106" s="197"/>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5"/>
      <c r="AL106" s="325"/>
    </row>
    <row r="107" spans="1:38" s="326" customFormat="1">
      <c r="A107" s="304"/>
      <c r="B107" s="351"/>
      <c r="C107" s="393"/>
      <c r="D107" s="390"/>
      <c r="E107" s="390"/>
      <c r="F107" s="391"/>
      <c r="G107" s="391"/>
      <c r="H107" s="391"/>
      <c r="I107" s="392"/>
      <c r="J107" s="392"/>
      <c r="K107" s="390"/>
      <c r="L107" s="197"/>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5"/>
      <c r="AL107" s="325"/>
    </row>
    <row r="108" spans="1:38" s="326" customFormat="1">
      <c r="A108" s="304"/>
      <c r="B108" s="351"/>
      <c r="C108" s="393"/>
      <c r="D108" s="390"/>
      <c r="E108" s="390"/>
      <c r="F108" s="391"/>
      <c r="G108" s="391"/>
      <c r="H108" s="391"/>
      <c r="I108" s="392"/>
      <c r="J108" s="392"/>
      <c r="K108" s="390"/>
      <c r="L108" s="197"/>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5"/>
      <c r="AL108" s="325"/>
    </row>
    <row r="109" spans="1:38" s="326" customFormat="1">
      <c r="A109" s="304"/>
      <c r="B109" s="351"/>
      <c r="C109" s="393"/>
      <c r="D109" s="390"/>
      <c r="E109" s="390"/>
      <c r="F109" s="391"/>
      <c r="G109" s="391"/>
      <c r="H109" s="391"/>
      <c r="I109" s="392"/>
      <c r="J109" s="392"/>
      <c r="K109" s="390"/>
      <c r="L109" s="197"/>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5"/>
      <c r="AL109" s="325"/>
    </row>
    <row r="110" spans="1:38" s="326" customFormat="1">
      <c r="A110" s="304"/>
      <c r="B110" s="351"/>
      <c r="C110" s="393"/>
      <c r="D110" s="390"/>
      <c r="E110" s="390"/>
      <c r="F110" s="391"/>
      <c r="G110" s="391"/>
      <c r="H110" s="391"/>
      <c r="I110" s="392"/>
      <c r="J110" s="392"/>
      <c r="K110" s="390"/>
      <c r="L110" s="197"/>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5"/>
      <c r="AL110" s="325"/>
    </row>
    <row r="111" spans="1:38" s="326" customFormat="1">
      <c r="A111" s="304"/>
      <c r="B111" s="351"/>
      <c r="C111" s="393"/>
      <c r="D111" s="390"/>
      <c r="E111" s="390"/>
      <c r="F111" s="391"/>
      <c r="G111" s="391"/>
      <c r="H111" s="391"/>
      <c r="I111" s="392"/>
      <c r="J111" s="392"/>
      <c r="K111" s="390"/>
      <c r="L111" s="197"/>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5"/>
      <c r="AL111" s="325"/>
    </row>
    <row r="112" spans="1:38" s="326" customFormat="1">
      <c r="A112" s="304"/>
      <c r="B112" s="351"/>
      <c r="C112" s="393"/>
      <c r="D112" s="390"/>
      <c r="E112" s="390"/>
      <c r="F112" s="391"/>
      <c r="G112" s="391"/>
      <c r="H112" s="391"/>
      <c r="I112" s="392"/>
      <c r="J112" s="392"/>
      <c r="K112" s="390"/>
      <c r="L112" s="197"/>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5"/>
      <c r="AL112" s="325"/>
    </row>
    <row r="113" spans="1:38" s="326" customFormat="1">
      <c r="A113" s="304"/>
      <c r="B113" s="351"/>
      <c r="C113" s="393"/>
      <c r="D113" s="390"/>
      <c r="E113" s="390"/>
      <c r="F113" s="391"/>
      <c r="G113" s="391"/>
      <c r="H113" s="391"/>
      <c r="I113" s="392"/>
      <c r="J113" s="392"/>
      <c r="K113" s="390"/>
      <c r="L113" s="197"/>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5"/>
      <c r="AL113" s="325"/>
    </row>
    <row r="114" spans="1:38" s="326" customFormat="1">
      <c r="A114" s="304"/>
      <c r="B114" s="351"/>
      <c r="C114" s="393"/>
      <c r="D114" s="390"/>
      <c r="E114" s="390"/>
      <c r="F114" s="391"/>
      <c r="G114" s="391"/>
      <c r="H114" s="391"/>
      <c r="I114" s="392"/>
      <c r="J114" s="392"/>
      <c r="K114" s="390"/>
      <c r="L114" s="197"/>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5"/>
      <c r="AL114" s="325"/>
    </row>
    <row r="115" spans="1:38" s="326" customFormat="1">
      <c r="A115" s="304"/>
      <c r="B115" s="351"/>
      <c r="C115" s="393"/>
      <c r="D115" s="390"/>
      <c r="E115" s="390"/>
      <c r="F115" s="391"/>
      <c r="G115" s="391"/>
      <c r="H115" s="391"/>
      <c r="I115" s="392"/>
      <c r="J115" s="392"/>
      <c r="K115" s="390"/>
      <c r="L115" s="197"/>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5"/>
      <c r="AL115" s="325"/>
    </row>
    <row r="116" spans="1:38" s="326" customFormat="1">
      <c r="A116" s="304"/>
      <c r="B116" s="351"/>
      <c r="C116" s="393"/>
      <c r="D116" s="390"/>
      <c r="E116" s="390"/>
      <c r="F116" s="391"/>
      <c r="G116" s="391"/>
      <c r="H116" s="391"/>
      <c r="I116" s="392"/>
      <c r="J116" s="392"/>
      <c r="K116" s="390"/>
      <c r="L116" s="197"/>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5"/>
      <c r="AL116" s="325"/>
    </row>
    <row r="117" spans="1:38" s="326" customFormat="1">
      <c r="A117" s="304"/>
      <c r="B117" s="351"/>
      <c r="C117" s="393"/>
      <c r="D117" s="390"/>
      <c r="E117" s="390"/>
      <c r="F117" s="391"/>
      <c r="G117" s="391"/>
      <c r="H117" s="391"/>
      <c r="I117" s="392"/>
      <c r="J117" s="392"/>
      <c r="K117" s="390"/>
      <c r="L117" s="197"/>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5"/>
      <c r="AL117" s="325"/>
    </row>
    <row r="118" spans="1:38" s="326" customFormat="1">
      <c r="A118" s="304"/>
      <c r="B118" s="351"/>
      <c r="C118" s="393"/>
      <c r="D118" s="390"/>
      <c r="E118" s="390"/>
      <c r="F118" s="391"/>
      <c r="G118" s="391"/>
      <c r="H118" s="391"/>
      <c r="I118" s="392"/>
      <c r="J118" s="392"/>
      <c r="K118" s="390"/>
      <c r="L118" s="197"/>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c r="AK118" s="325"/>
      <c r="AL118" s="325"/>
    </row>
    <row r="119" spans="1:38" s="326" customFormat="1">
      <c r="A119" s="304"/>
      <c r="B119" s="351"/>
      <c r="C119" s="393"/>
      <c r="D119" s="390"/>
      <c r="E119" s="390"/>
      <c r="F119" s="391"/>
      <c r="G119" s="391"/>
      <c r="H119" s="391"/>
      <c r="I119" s="392"/>
      <c r="J119" s="392"/>
      <c r="K119" s="390"/>
      <c r="L119" s="197"/>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c r="AJ119" s="324"/>
      <c r="AK119" s="325"/>
      <c r="AL119" s="325"/>
    </row>
    <row r="120" spans="1:38" s="326" customFormat="1">
      <c r="A120" s="304"/>
      <c r="B120" s="351"/>
      <c r="C120" s="393"/>
      <c r="D120" s="390"/>
      <c r="E120" s="390"/>
      <c r="F120" s="391"/>
      <c r="G120" s="391"/>
      <c r="H120" s="391"/>
      <c r="I120" s="392"/>
      <c r="J120" s="392"/>
      <c r="K120" s="390"/>
      <c r="L120" s="197"/>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325"/>
      <c r="AL120" s="325"/>
    </row>
    <row r="121" spans="1:38" s="326" customFormat="1">
      <c r="A121" s="304"/>
      <c r="B121" s="351"/>
      <c r="C121" s="393"/>
      <c r="D121" s="390"/>
      <c r="E121" s="390"/>
      <c r="F121" s="391"/>
      <c r="G121" s="391"/>
      <c r="H121" s="391"/>
      <c r="I121" s="392"/>
      <c r="J121" s="392"/>
      <c r="K121" s="390"/>
      <c r="L121" s="197"/>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5"/>
      <c r="AL121" s="325"/>
    </row>
    <row r="122" spans="1:38" s="326" customFormat="1">
      <c r="A122" s="304"/>
      <c r="B122" s="351"/>
      <c r="C122" s="393"/>
      <c r="D122" s="390"/>
      <c r="E122" s="390"/>
      <c r="F122" s="391"/>
      <c r="G122" s="391"/>
      <c r="H122" s="391"/>
      <c r="I122" s="392"/>
      <c r="J122" s="392"/>
      <c r="K122" s="390"/>
      <c r="L122" s="197"/>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5"/>
      <c r="AL122" s="325"/>
    </row>
    <row r="123" spans="1:38" s="326" customFormat="1">
      <c r="A123" s="304"/>
      <c r="B123" s="351"/>
      <c r="C123" s="393"/>
      <c r="D123" s="390"/>
      <c r="E123" s="390"/>
      <c r="F123" s="391"/>
      <c r="G123" s="391"/>
      <c r="H123" s="391"/>
      <c r="I123" s="392"/>
      <c r="J123" s="392"/>
      <c r="K123" s="390"/>
      <c r="L123" s="197"/>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5"/>
      <c r="AL123" s="325"/>
    </row>
    <row r="124" spans="1:38" s="326" customFormat="1">
      <c r="A124" s="304"/>
      <c r="B124" s="351"/>
      <c r="C124" s="393"/>
      <c r="D124" s="390"/>
      <c r="E124" s="390"/>
      <c r="F124" s="391"/>
      <c r="G124" s="391"/>
      <c r="H124" s="391"/>
      <c r="I124" s="392"/>
      <c r="J124" s="392"/>
      <c r="K124" s="390"/>
      <c r="L124" s="197"/>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c r="AK124" s="325"/>
      <c r="AL124" s="325"/>
    </row>
    <row r="125" spans="1:38" s="326" customFormat="1">
      <c r="A125" s="304"/>
      <c r="B125" s="351"/>
      <c r="C125" s="393"/>
      <c r="D125" s="390"/>
      <c r="E125" s="390"/>
      <c r="F125" s="391"/>
      <c r="G125" s="391"/>
      <c r="H125" s="391"/>
      <c r="I125" s="392"/>
      <c r="J125" s="392"/>
      <c r="K125" s="390"/>
      <c r="L125" s="197"/>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c r="AK125" s="325"/>
      <c r="AL125" s="325"/>
    </row>
    <row r="126" spans="1:38" s="326" customFormat="1">
      <c r="A126" s="304"/>
      <c r="B126" s="351"/>
      <c r="C126" s="393"/>
      <c r="D126" s="390"/>
      <c r="E126" s="390"/>
      <c r="F126" s="391"/>
      <c r="G126" s="391"/>
      <c r="H126" s="391"/>
      <c r="I126" s="392"/>
      <c r="J126" s="392"/>
      <c r="K126" s="390"/>
      <c r="L126" s="197"/>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5"/>
      <c r="AL126" s="325"/>
    </row>
    <row r="127" spans="1:38" s="326" customFormat="1">
      <c r="A127" s="304"/>
      <c r="B127" s="351"/>
      <c r="C127" s="393"/>
      <c r="D127" s="390"/>
      <c r="E127" s="390"/>
      <c r="F127" s="391"/>
      <c r="G127" s="391"/>
      <c r="H127" s="391"/>
      <c r="I127" s="392"/>
      <c r="J127" s="392"/>
      <c r="K127" s="390"/>
      <c r="L127" s="197"/>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5"/>
      <c r="AL127" s="325"/>
    </row>
    <row r="128" spans="1:38" s="326" customFormat="1">
      <c r="A128" s="304"/>
      <c r="B128" s="351"/>
      <c r="C128" s="393"/>
      <c r="D128" s="390"/>
      <c r="E128" s="390"/>
      <c r="F128" s="391"/>
      <c r="G128" s="391"/>
      <c r="H128" s="391"/>
      <c r="I128" s="392"/>
      <c r="J128" s="392"/>
      <c r="K128" s="390"/>
      <c r="L128" s="197"/>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5"/>
      <c r="AL128" s="325"/>
    </row>
    <row r="129" spans="1:38" s="326" customFormat="1">
      <c r="A129" s="304"/>
      <c r="B129" s="351"/>
      <c r="C129" s="393"/>
      <c r="D129" s="390"/>
      <c r="E129" s="390"/>
      <c r="F129" s="391"/>
      <c r="G129" s="391"/>
      <c r="H129" s="391"/>
      <c r="I129" s="392"/>
      <c r="J129" s="392"/>
      <c r="K129" s="390"/>
      <c r="L129" s="197"/>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5"/>
      <c r="AL129" s="325"/>
    </row>
    <row r="130" spans="1:38" s="326" customFormat="1">
      <c r="A130" s="304"/>
      <c r="B130" s="351"/>
      <c r="C130" s="393"/>
      <c r="D130" s="390"/>
      <c r="E130" s="390"/>
      <c r="F130" s="391"/>
      <c r="G130" s="391"/>
      <c r="H130" s="391"/>
      <c r="I130" s="392"/>
      <c r="J130" s="392"/>
      <c r="K130" s="390"/>
      <c r="L130" s="197"/>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5"/>
      <c r="AL130" s="325"/>
    </row>
    <row r="131" spans="1:38" s="326" customFormat="1">
      <c r="A131" s="304"/>
      <c r="B131" s="351"/>
      <c r="C131" s="393"/>
      <c r="D131" s="390"/>
      <c r="E131" s="390"/>
      <c r="F131" s="391"/>
      <c r="G131" s="391"/>
      <c r="H131" s="391"/>
      <c r="I131" s="392"/>
      <c r="J131" s="392"/>
      <c r="K131" s="390"/>
      <c r="L131" s="197"/>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J131" s="324"/>
      <c r="AK131" s="325"/>
      <c r="AL131" s="325"/>
    </row>
    <row r="132" spans="1:38" s="326" customFormat="1">
      <c r="A132" s="304"/>
      <c r="B132" s="351"/>
      <c r="C132" s="393"/>
      <c r="D132" s="390"/>
      <c r="E132" s="390"/>
      <c r="F132" s="391"/>
      <c r="G132" s="391"/>
      <c r="H132" s="391"/>
      <c r="I132" s="392"/>
      <c r="J132" s="392"/>
      <c r="K132" s="390"/>
      <c r="L132" s="197"/>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5"/>
      <c r="AL132" s="325"/>
    </row>
    <row r="133" spans="1:38" s="326" customFormat="1">
      <c r="A133" s="304"/>
      <c r="B133" s="351"/>
      <c r="C133" s="393"/>
      <c r="D133" s="390"/>
      <c r="E133" s="390"/>
      <c r="F133" s="391"/>
      <c r="G133" s="391"/>
      <c r="H133" s="391"/>
      <c r="I133" s="392"/>
      <c r="J133" s="392"/>
      <c r="K133" s="390"/>
      <c r="L133" s="197"/>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5"/>
      <c r="AL133" s="325"/>
    </row>
    <row r="134" spans="1:38" s="326" customFormat="1">
      <c r="A134" s="304"/>
      <c r="B134" s="351"/>
      <c r="C134" s="393"/>
      <c r="D134" s="390"/>
      <c r="E134" s="390"/>
      <c r="F134" s="391"/>
      <c r="G134" s="391"/>
      <c r="H134" s="391"/>
      <c r="I134" s="392"/>
      <c r="J134" s="392"/>
      <c r="K134" s="390"/>
      <c r="L134" s="197"/>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5"/>
      <c r="AL134" s="325"/>
    </row>
    <row r="135" spans="1:38" s="326" customFormat="1">
      <c r="A135" s="304"/>
      <c r="B135" s="351"/>
      <c r="C135" s="393"/>
      <c r="D135" s="390"/>
      <c r="E135" s="390"/>
      <c r="F135" s="391"/>
      <c r="G135" s="391"/>
      <c r="H135" s="391"/>
      <c r="I135" s="392"/>
      <c r="J135" s="392"/>
      <c r="K135" s="390"/>
      <c r="L135" s="197"/>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c r="AJ135" s="324"/>
      <c r="AK135" s="325"/>
      <c r="AL135" s="325"/>
    </row>
    <row r="136" spans="1:38" s="326" customFormat="1">
      <c r="A136" s="304"/>
      <c r="B136" s="351"/>
      <c r="C136" s="393"/>
      <c r="D136" s="390"/>
      <c r="E136" s="390"/>
      <c r="F136" s="391"/>
      <c r="G136" s="391"/>
      <c r="H136" s="391"/>
      <c r="I136" s="392"/>
      <c r="J136" s="392"/>
      <c r="K136" s="390"/>
      <c r="L136" s="197"/>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5"/>
      <c r="AL136" s="325"/>
    </row>
    <row r="137" spans="1:38" s="326" customFormat="1">
      <c r="A137" s="304"/>
      <c r="B137" s="351"/>
      <c r="C137" s="393"/>
      <c r="D137" s="390"/>
      <c r="E137" s="390"/>
      <c r="F137" s="391"/>
      <c r="G137" s="391"/>
      <c r="H137" s="391"/>
      <c r="I137" s="392"/>
      <c r="J137" s="392"/>
      <c r="K137" s="390"/>
      <c r="L137" s="197"/>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5"/>
      <c r="AL137" s="325"/>
    </row>
    <row r="138" spans="1:38" s="326" customFormat="1">
      <c r="A138" s="304"/>
      <c r="B138" s="351"/>
      <c r="C138" s="393"/>
      <c r="D138" s="390"/>
      <c r="E138" s="390"/>
      <c r="F138" s="391"/>
      <c r="G138" s="391"/>
      <c r="H138" s="391"/>
      <c r="I138" s="392"/>
      <c r="J138" s="392"/>
      <c r="K138" s="390"/>
      <c r="L138" s="197"/>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5"/>
      <c r="AL138" s="325"/>
    </row>
    <row r="139" spans="1:38" s="326" customFormat="1">
      <c r="A139" s="304"/>
      <c r="B139" s="351"/>
      <c r="C139" s="393"/>
      <c r="D139" s="390"/>
      <c r="E139" s="390"/>
      <c r="F139" s="391"/>
      <c r="G139" s="391"/>
      <c r="H139" s="391"/>
      <c r="I139" s="392"/>
      <c r="J139" s="392"/>
      <c r="K139" s="390"/>
      <c r="L139" s="197"/>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5"/>
      <c r="AL139" s="325"/>
    </row>
    <row r="140" spans="1:38" s="326" customFormat="1">
      <c r="A140" s="304"/>
      <c r="B140" s="351"/>
      <c r="C140" s="393"/>
      <c r="D140" s="390"/>
      <c r="E140" s="390"/>
      <c r="F140" s="391"/>
      <c r="G140" s="391"/>
      <c r="H140" s="391"/>
      <c r="I140" s="392"/>
      <c r="J140" s="392"/>
      <c r="K140" s="390"/>
      <c r="L140" s="197"/>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5"/>
      <c r="AL140" s="325"/>
    </row>
    <row r="141" spans="1:38" s="326" customFormat="1">
      <c r="A141" s="304"/>
      <c r="B141" s="351"/>
      <c r="C141" s="393"/>
      <c r="D141" s="390"/>
      <c r="E141" s="390"/>
      <c r="F141" s="391"/>
      <c r="G141" s="391"/>
      <c r="H141" s="391"/>
      <c r="I141" s="392"/>
      <c r="J141" s="392"/>
      <c r="K141" s="390"/>
      <c r="L141" s="197"/>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5"/>
      <c r="AL141" s="325"/>
    </row>
    <row r="142" spans="1:38" s="326" customFormat="1">
      <c r="A142" s="304"/>
      <c r="B142" s="351"/>
      <c r="C142" s="393"/>
      <c r="D142" s="390"/>
      <c r="E142" s="390"/>
      <c r="F142" s="391"/>
      <c r="G142" s="391"/>
      <c r="H142" s="391"/>
      <c r="I142" s="392"/>
      <c r="J142" s="392"/>
      <c r="K142" s="390"/>
      <c r="L142" s="197"/>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5"/>
      <c r="AL142" s="325"/>
    </row>
    <row r="143" spans="1:38" s="326" customFormat="1">
      <c r="A143" s="304"/>
      <c r="B143" s="351"/>
      <c r="C143" s="393"/>
      <c r="D143" s="390"/>
      <c r="E143" s="390"/>
      <c r="F143" s="391"/>
      <c r="G143" s="391"/>
      <c r="H143" s="391"/>
      <c r="I143" s="392"/>
      <c r="J143" s="392"/>
      <c r="K143" s="390"/>
      <c r="L143" s="197"/>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5"/>
      <c r="AL143" s="325"/>
    </row>
    <row r="144" spans="1:38" s="326" customFormat="1">
      <c r="A144" s="304"/>
      <c r="B144" s="351"/>
      <c r="C144" s="393"/>
      <c r="D144" s="390"/>
      <c r="E144" s="390"/>
      <c r="F144" s="391"/>
      <c r="G144" s="391"/>
      <c r="H144" s="391"/>
      <c r="I144" s="392"/>
      <c r="J144" s="392"/>
      <c r="K144" s="390"/>
      <c r="L144" s="197"/>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5"/>
      <c r="AL144" s="325"/>
    </row>
    <row r="145" spans="1:38" s="326" customFormat="1">
      <c r="A145" s="304"/>
      <c r="B145" s="351"/>
      <c r="C145" s="393"/>
      <c r="D145" s="390"/>
      <c r="E145" s="390"/>
      <c r="F145" s="391"/>
      <c r="G145" s="391"/>
      <c r="H145" s="391"/>
      <c r="I145" s="392"/>
      <c r="J145" s="392"/>
      <c r="K145" s="390"/>
      <c r="L145" s="197"/>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5"/>
      <c r="AL145" s="325"/>
    </row>
    <row r="146" spans="1:38" s="326" customFormat="1">
      <c r="A146" s="304"/>
      <c r="B146" s="351"/>
      <c r="C146" s="393"/>
      <c r="D146" s="390"/>
      <c r="E146" s="390"/>
      <c r="F146" s="391"/>
      <c r="G146" s="391"/>
      <c r="H146" s="391"/>
      <c r="I146" s="392"/>
      <c r="J146" s="392"/>
      <c r="K146" s="390"/>
      <c r="L146" s="197"/>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5"/>
      <c r="AL146" s="325"/>
    </row>
    <row r="147" spans="1:38" s="326" customFormat="1">
      <c r="A147" s="304"/>
      <c r="B147" s="351"/>
      <c r="C147" s="393"/>
      <c r="D147" s="390"/>
      <c r="E147" s="390"/>
      <c r="F147" s="391"/>
      <c r="G147" s="391"/>
      <c r="H147" s="391"/>
      <c r="I147" s="392"/>
      <c r="J147" s="392"/>
      <c r="K147" s="390"/>
      <c r="L147" s="197"/>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5"/>
      <c r="AL147" s="325"/>
    </row>
    <row r="148" spans="1:38" s="326" customFormat="1">
      <c r="A148" s="304"/>
      <c r="B148" s="351"/>
      <c r="C148" s="393"/>
      <c r="D148" s="390"/>
      <c r="E148" s="390"/>
      <c r="F148" s="391"/>
      <c r="G148" s="391"/>
      <c r="H148" s="391"/>
      <c r="I148" s="392"/>
      <c r="J148" s="392"/>
      <c r="K148" s="390"/>
      <c r="L148" s="197"/>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5"/>
      <c r="AL148" s="325"/>
    </row>
    <row r="149" spans="1:38" s="326" customFormat="1">
      <c r="A149" s="304"/>
      <c r="B149" s="351"/>
      <c r="C149" s="393"/>
      <c r="D149" s="390"/>
      <c r="E149" s="390"/>
      <c r="F149" s="391"/>
      <c r="G149" s="391"/>
      <c r="H149" s="391"/>
      <c r="I149" s="392"/>
      <c r="J149" s="392"/>
      <c r="K149" s="390"/>
      <c r="L149" s="197"/>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5"/>
      <c r="AL149" s="325"/>
    </row>
    <row r="150" spans="1:38" s="326" customFormat="1">
      <c r="A150" s="304"/>
      <c r="B150" s="351"/>
      <c r="C150" s="393"/>
      <c r="D150" s="390"/>
      <c r="E150" s="390"/>
      <c r="F150" s="391"/>
      <c r="G150" s="391"/>
      <c r="H150" s="391"/>
      <c r="I150" s="392"/>
      <c r="J150" s="392"/>
      <c r="K150" s="390"/>
      <c r="L150" s="197"/>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5"/>
      <c r="AL150" s="325"/>
    </row>
    <row r="151" spans="1:38" s="326" customFormat="1">
      <c r="A151" s="304"/>
      <c r="B151" s="351"/>
      <c r="C151" s="393"/>
      <c r="D151" s="390"/>
      <c r="E151" s="390"/>
      <c r="F151" s="391"/>
      <c r="G151" s="391"/>
      <c r="H151" s="391"/>
      <c r="I151" s="392"/>
      <c r="J151" s="392"/>
      <c r="K151" s="390"/>
      <c r="L151" s="197"/>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5"/>
      <c r="AL151" s="325"/>
    </row>
    <row r="152" spans="1:38" s="326" customFormat="1">
      <c r="A152" s="304"/>
      <c r="B152" s="351"/>
      <c r="C152" s="393"/>
      <c r="D152" s="390"/>
      <c r="E152" s="390"/>
      <c r="F152" s="391"/>
      <c r="G152" s="391"/>
      <c r="H152" s="391"/>
      <c r="I152" s="392"/>
      <c r="J152" s="392"/>
      <c r="K152" s="390"/>
      <c r="L152" s="197"/>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5"/>
      <c r="AL152" s="325"/>
    </row>
    <row r="153" spans="1:38" s="326" customFormat="1">
      <c r="A153" s="304"/>
      <c r="B153" s="351"/>
      <c r="C153" s="393"/>
      <c r="D153" s="390"/>
      <c r="E153" s="390"/>
      <c r="F153" s="391"/>
      <c r="G153" s="391"/>
      <c r="H153" s="391"/>
      <c r="I153" s="392"/>
      <c r="J153" s="392"/>
      <c r="K153" s="390"/>
      <c r="L153" s="197"/>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5"/>
      <c r="AL153" s="325"/>
    </row>
    <row r="154" spans="1:38" s="326" customFormat="1">
      <c r="A154" s="304"/>
      <c r="B154" s="351"/>
      <c r="C154" s="393"/>
      <c r="D154" s="390"/>
      <c r="E154" s="390"/>
      <c r="F154" s="391"/>
      <c r="G154" s="391"/>
      <c r="H154" s="391"/>
      <c r="I154" s="392"/>
      <c r="J154" s="392"/>
      <c r="K154" s="390"/>
      <c r="L154" s="197"/>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5"/>
      <c r="AL154" s="325"/>
    </row>
    <row r="155" spans="1:38" s="326" customFormat="1">
      <c r="A155" s="304"/>
      <c r="B155" s="351"/>
      <c r="C155" s="393"/>
      <c r="D155" s="390"/>
      <c r="E155" s="390"/>
      <c r="F155" s="391"/>
      <c r="G155" s="391"/>
      <c r="H155" s="391"/>
      <c r="I155" s="392"/>
      <c r="J155" s="392"/>
      <c r="K155" s="390"/>
      <c r="L155" s="197"/>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5"/>
      <c r="AL155" s="325"/>
    </row>
    <row r="156" spans="1:38" s="326" customFormat="1">
      <c r="A156" s="304"/>
      <c r="B156" s="351"/>
      <c r="C156" s="393"/>
      <c r="D156" s="390"/>
      <c r="E156" s="390"/>
      <c r="F156" s="391"/>
      <c r="G156" s="391"/>
      <c r="H156" s="391"/>
      <c r="I156" s="392"/>
      <c r="J156" s="392"/>
      <c r="K156" s="390"/>
      <c r="L156" s="197"/>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5"/>
      <c r="AL156" s="325"/>
    </row>
    <row r="157" spans="1:38" s="326" customFormat="1">
      <c r="A157" s="304"/>
      <c r="B157" s="351"/>
      <c r="C157" s="393"/>
      <c r="D157" s="390"/>
      <c r="E157" s="390"/>
      <c r="F157" s="391"/>
      <c r="G157" s="391"/>
      <c r="H157" s="391"/>
      <c r="I157" s="392"/>
      <c r="J157" s="392"/>
      <c r="K157" s="390"/>
      <c r="L157" s="197"/>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5"/>
      <c r="AL157" s="325"/>
    </row>
    <row r="158" spans="1:38" s="326" customFormat="1">
      <c r="A158" s="304"/>
      <c r="B158" s="351"/>
      <c r="C158" s="393"/>
      <c r="D158" s="390"/>
      <c r="E158" s="390"/>
      <c r="F158" s="391"/>
      <c r="G158" s="391"/>
      <c r="H158" s="391"/>
      <c r="I158" s="392"/>
      <c r="J158" s="392"/>
      <c r="K158" s="390"/>
      <c r="L158" s="197"/>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5"/>
      <c r="AL158" s="325"/>
    </row>
    <row r="159" spans="1:38" s="326" customFormat="1">
      <c r="A159" s="304"/>
      <c r="B159" s="351"/>
      <c r="C159" s="393"/>
      <c r="D159" s="390"/>
      <c r="E159" s="390"/>
      <c r="F159" s="391"/>
      <c r="G159" s="391"/>
      <c r="H159" s="391"/>
      <c r="I159" s="392"/>
      <c r="J159" s="392"/>
      <c r="K159" s="390"/>
      <c r="L159" s="197"/>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5"/>
      <c r="AL159" s="325"/>
    </row>
    <row r="160" spans="1:38" s="326" customFormat="1">
      <c r="A160" s="304"/>
      <c r="B160" s="351"/>
      <c r="C160" s="393"/>
      <c r="D160" s="390"/>
      <c r="E160" s="390"/>
      <c r="F160" s="391"/>
      <c r="G160" s="391"/>
      <c r="H160" s="391"/>
      <c r="I160" s="392"/>
      <c r="J160" s="392"/>
      <c r="K160" s="390"/>
      <c r="L160" s="197"/>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5"/>
      <c r="AL160" s="325"/>
    </row>
    <row r="161" spans="1:38" s="326" customFormat="1">
      <c r="A161" s="304"/>
      <c r="B161" s="351"/>
      <c r="C161" s="393"/>
      <c r="D161" s="390"/>
      <c r="E161" s="390"/>
      <c r="F161" s="391"/>
      <c r="G161" s="391"/>
      <c r="H161" s="391"/>
      <c r="I161" s="392"/>
      <c r="J161" s="392"/>
      <c r="K161" s="390"/>
      <c r="L161" s="197"/>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5"/>
      <c r="AL161" s="325"/>
    </row>
    <row r="162" spans="1:38" s="326" customFormat="1">
      <c r="A162" s="304"/>
      <c r="B162" s="351"/>
      <c r="C162" s="393"/>
      <c r="D162" s="390"/>
      <c r="E162" s="390"/>
      <c r="F162" s="391"/>
      <c r="G162" s="391"/>
      <c r="H162" s="391"/>
      <c r="I162" s="392"/>
      <c r="J162" s="392"/>
      <c r="K162" s="390"/>
      <c r="L162" s="197"/>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5"/>
      <c r="AL162" s="325"/>
    </row>
    <row r="163" spans="1:38" s="326" customFormat="1">
      <c r="A163" s="304"/>
      <c r="B163" s="351"/>
      <c r="C163" s="393"/>
      <c r="D163" s="390"/>
      <c r="E163" s="390"/>
      <c r="F163" s="391"/>
      <c r="G163" s="391"/>
      <c r="H163" s="391"/>
      <c r="I163" s="392"/>
      <c r="J163" s="392"/>
      <c r="K163" s="390"/>
      <c r="L163" s="197"/>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5"/>
      <c r="AL163" s="325"/>
    </row>
    <row r="164" spans="1:38" s="326" customFormat="1">
      <c r="A164" s="304"/>
      <c r="B164" s="351"/>
      <c r="C164" s="393"/>
      <c r="D164" s="390"/>
      <c r="E164" s="390"/>
      <c r="F164" s="391"/>
      <c r="G164" s="391"/>
      <c r="H164" s="391"/>
      <c r="I164" s="392"/>
      <c r="J164" s="392"/>
      <c r="K164" s="390"/>
      <c r="L164" s="197"/>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5"/>
      <c r="AL164" s="325"/>
    </row>
    <row r="165" spans="1:38" s="326" customFormat="1">
      <c r="A165" s="304"/>
      <c r="B165" s="351"/>
      <c r="C165" s="393"/>
      <c r="D165" s="390"/>
      <c r="E165" s="390"/>
      <c r="F165" s="391"/>
      <c r="G165" s="391"/>
      <c r="H165" s="391"/>
      <c r="I165" s="392"/>
      <c r="J165" s="392"/>
      <c r="K165" s="390"/>
      <c r="L165" s="197"/>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5"/>
      <c r="AL165" s="325"/>
    </row>
    <row r="166" spans="1:38" s="326" customFormat="1">
      <c r="A166" s="304"/>
      <c r="B166" s="351"/>
      <c r="C166" s="393"/>
      <c r="D166" s="390"/>
      <c r="E166" s="390"/>
      <c r="F166" s="391"/>
      <c r="G166" s="391"/>
      <c r="H166" s="391"/>
      <c r="I166" s="392"/>
      <c r="J166" s="392"/>
      <c r="K166" s="390"/>
      <c r="L166" s="197"/>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5"/>
      <c r="AL166" s="325"/>
    </row>
    <row r="167" spans="1:38" s="326" customFormat="1">
      <c r="A167" s="304"/>
      <c r="B167" s="351"/>
      <c r="C167" s="393"/>
      <c r="D167" s="390"/>
      <c r="E167" s="390"/>
      <c r="F167" s="391"/>
      <c r="G167" s="391"/>
      <c r="H167" s="391"/>
      <c r="I167" s="392"/>
      <c r="J167" s="392"/>
      <c r="K167" s="390"/>
      <c r="L167" s="197"/>
      <c r="M167" s="324"/>
      <c r="N167" s="324"/>
      <c r="O167" s="324"/>
      <c r="P167" s="324"/>
      <c r="Q167" s="324"/>
      <c r="R167" s="324"/>
      <c r="S167" s="324"/>
      <c r="T167" s="324"/>
      <c r="U167" s="324"/>
      <c r="V167" s="324"/>
      <c r="W167" s="324"/>
      <c r="X167" s="324"/>
      <c r="Y167" s="324"/>
      <c r="Z167" s="324"/>
      <c r="AA167" s="324"/>
      <c r="AB167" s="324"/>
      <c r="AC167" s="324"/>
      <c r="AD167" s="324"/>
      <c r="AE167" s="324"/>
      <c r="AF167" s="324"/>
      <c r="AG167" s="324"/>
      <c r="AH167" s="324"/>
      <c r="AI167" s="324"/>
      <c r="AJ167" s="324"/>
      <c r="AK167" s="325"/>
      <c r="AL167" s="325"/>
    </row>
    <row r="168" spans="1:38" s="326" customFormat="1">
      <c r="A168" s="304"/>
      <c r="B168" s="351"/>
      <c r="C168" s="393"/>
      <c r="D168" s="390"/>
      <c r="E168" s="390"/>
      <c r="F168" s="391"/>
      <c r="G168" s="391"/>
      <c r="H168" s="391"/>
      <c r="I168" s="392"/>
      <c r="J168" s="392"/>
      <c r="K168" s="390"/>
      <c r="L168" s="197"/>
      <c r="M168" s="324"/>
      <c r="N168" s="324"/>
      <c r="O168" s="324"/>
      <c r="P168" s="324"/>
      <c r="Q168" s="324"/>
      <c r="R168" s="324"/>
      <c r="S168" s="324"/>
      <c r="T168" s="324"/>
      <c r="U168" s="324"/>
      <c r="V168" s="324"/>
      <c r="W168" s="324"/>
      <c r="X168" s="324"/>
      <c r="Y168" s="324"/>
      <c r="Z168" s="324"/>
      <c r="AA168" s="324"/>
      <c r="AB168" s="324"/>
      <c r="AC168" s="324"/>
      <c r="AD168" s="324"/>
      <c r="AE168" s="324"/>
      <c r="AF168" s="324"/>
      <c r="AG168" s="324"/>
      <c r="AH168" s="324"/>
      <c r="AI168" s="324"/>
      <c r="AJ168" s="324"/>
      <c r="AK168" s="325"/>
      <c r="AL168" s="325"/>
    </row>
    <row r="169" spans="1:38" s="326" customFormat="1">
      <c r="A169" s="304"/>
      <c r="B169" s="351"/>
      <c r="C169" s="393"/>
      <c r="D169" s="390"/>
      <c r="E169" s="390"/>
      <c r="F169" s="391"/>
      <c r="G169" s="391"/>
      <c r="H169" s="391"/>
      <c r="I169" s="392"/>
      <c r="J169" s="392"/>
      <c r="K169" s="390"/>
      <c r="L169" s="197"/>
      <c r="M169" s="324"/>
      <c r="N169" s="324"/>
      <c r="O169" s="324"/>
      <c r="P169" s="324"/>
      <c r="Q169" s="324"/>
      <c r="R169" s="324"/>
      <c r="S169" s="324"/>
      <c r="T169" s="324"/>
      <c r="U169" s="324"/>
      <c r="V169" s="324"/>
      <c r="W169" s="324"/>
      <c r="X169" s="324"/>
      <c r="Y169" s="324"/>
      <c r="Z169" s="324"/>
      <c r="AA169" s="324"/>
      <c r="AB169" s="324"/>
      <c r="AC169" s="324"/>
      <c r="AD169" s="324"/>
      <c r="AE169" s="324"/>
      <c r="AF169" s="324"/>
      <c r="AG169" s="324"/>
      <c r="AH169" s="324"/>
      <c r="AI169" s="324"/>
      <c r="AJ169" s="324"/>
      <c r="AK169" s="325"/>
      <c r="AL169" s="325"/>
    </row>
    <row r="170" spans="1:38" s="326" customFormat="1">
      <c r="A170" s="304"/>
      <c r="B170" s="351"/>
      <c r="C170" s="393"/>
      <c r="D170" s="390"/>
      <c r="E170" s="390"/>
      <c r="F170" s="391"/>
      <c r="G170" s="391"/>
      <c r="H170" s="391"/>
      <c r="I170" s="392"/>
      <c r="J170" s="392"/>
      <c r="K170" s="390"/>
      <c r="L170" s="197"/>
      <c r="M170" s="324"/>
      <c r="N170" s="324"/>
      <c r="O170" s="324"/>
      <c r="P170" s="324"/>
      <c r="Q170" s="324"/>
      <c r="R170" s="324"/>
      <c r="S170" s="324"/>
      <c r="T170" s="324"/>
      <c r="U170" s="324"/>
      <c r="V170" s="324"/>
      <c r="W170" s="324"/>
      <c r="X170" s="324"/>
      <c r="Y170" s="324"/>
      <c r="Z170" s="324"/>
      <c r="AA170" s="324"/>
      <c r="AB170" s="324"/>
      <c r="AC170" s="324"/>
      <c r="AD170" s="324"/>
      <c r="AE170" s="324"/>
      <c r="AF170" s="324"/>
      <c r="AG170" s="324"/>
      <c r="AH170" s="324"/>
      <c r="AI170" s="324"/>
      <c r="AJ170" s="324"/>
      <c r="AK170" s="325"/>
      <c r="AL170" s="325"/>
    </row>
    <row r="171" spans="1:38" s="326" customFormat="1">
      <c r="A171" s="304"/>
      <c r="B171" s="351"/>
      <c r="C171" s="393"/>
      <c r="D171" s="390"/>
      <c r="E171" s="390"/>
      <c r="F171" s="391"/>
      <c r="G171" s="391"/>
      <c r="H171" s="391"/>
      <c r="I171" s="392"/>
      <c r="J171" s="392"/>
      <c r="K171" s="390"/>
      <c r="L171" s="197"/>
      <c r="M171" s="324"/>
      <c r="N171" s="324"/>
      <c r="O171" s="324"/>
      <c r="P171" s="324"/>
      <c r="Q171" s="324"/>
      <c r="R171" s="324"/>
      <c r="S171" s="324"/>
      <c r="T171" s="324"/>
      <c r="U171" s="324"/>
      <c r="V171" s="324"/>
      <c r="W171" s="324"/>
      <c r="X171" s="324"/>
      <c r="Y171" s="324"/>
      <c r="Z171" s="324"/>
      <c r="AA171" s="324"/>
      <c r="AB171" s="324"/>
      <c r="AC171" s="324"/>
      <c r="AD171" s="324"/>
      <c r="AE171" s="324"/>
      <c r="AF171" s="324"/>
      <c r="AG171" s="324"/>
      <c r="AH171" s="324"/>
      <c r="AI171" s="324"/>
      <c r="AJ171" s="324"/>
      <c r="AK171" s="325"/>
      <c r="AL171" s="325"/>
    </row>
    <row r="172" spans="1:38" s="326" customFormat="1">
      <c r="A172" s="304"/>
      <c r="B172" s="351"/>
      <c r="C172" s="393"/>
      <c r="D172" s="390"/>
      <c r="E172" s="390"/>
      <c r="F172" s="391"/>
      <c r="G172" s="391"/>
      <c r="H172" s="391"/>
      <c r="I172" s="392"/>
      <c r="J172" s="392"/>
      <c r="K172" s="390"/>
      <c r="L172" s="197"/>
      <c r="M172" s="324"/>
      <c r="N172" s="324"/>
      <c r="O172" s="324"/>
      <c r="P172" s="324"/>
      <c r="Q172" s="324"/>
      <c r="R172" s="324"/>
      <c r="S172" s="324"/>
      <c r="T172" s="324"/>
      <c r="U172" s="324"/>
      <c r="V172" s="324"/>
      <c r="W172" s="324"/>
      <c r="X172" s="324"/>
      <c r="Y172" s="324"/>
      <c r="Z172" s="324"/>
      <c r="AA172" s="324"/>
      <c r="AB172" s="324"/>
      <c r="AC172" s="324"/>
      <c r="AD172" s="324"/>
      <c r="AE172" s="324"/>
      <c r="AF172" s="324"/>
      <c r="AG172" s="324"/>
      <c r="AH172" s="324"/>
      <c r="AI172" s="324"/>
      <c r="AJ172" s="324"/>
      <c r="AK172" s="325"/>
      <c r="AL172" s="325"/>
    </row>
    <row r="173" spans="1:38" s="326" customFormat="1">
      <c r="A173" s="304"/>
      <c r="B173" s="351"/>
      <c r="C173" s="393"/>
      <c r="D173" s="390"/>
      <c r="E173" s="390"/>
      <c r="F173" s="391"/>
      <c r="G173" s="391"/>
      <c r="H173" s="391"/>
      <c r="I173" s="392"/>
      <c r="J173" s="392"/>
      <c r="K173" s="390"/>
      <c r="L173" s="197"/>
      <c r="M173" s="324"/>
      <c r="N173" s="324"/>
      <c r="O173" s="324"/>
      <c r="P173" s="324"/>
      <c r="Q173" s="324"/>
      <c r="R173" s="324"/>
      <c r="S173" s="324"/>
      <c r="T173" s="324"/>
      <c r="U173" s="324"/>
      <c r="V173" s="324"/>
      <c r="W173" s="324"/>
      <c r="X173" s="324"/>
      <c r="Y173" s="324"/>
      <c r="Z173" s="324"/>
      <c r="AA173" s="324"/>
      <c r="AB173" s="324"/>
      <c r="AC173" s="324"/>
      <c r="AD173" s="324"/>
      <c r="AE173" s="324"/>
      <c r="AF173" s="324"/>
      <c r="AG173" s="324"/>
      <c r="AH173" s="324"/>
      <c r="AI173" s="324"/>
      <c r="AJ173" s="324"/>
      <c r="AK173" s="325"/>
      <c r="AL173" s="325"/>
    </row>
    <row r="174" spans="1:38" s="326" customFormat="1">
      <c r="A174" s="304"/>
      <c r="B174" s="351"/>
      <c r="C174" s="393"/>
      <c r="D174" s="390"/>
      <c r="E174" s="390"/>
      <c r="F174" s="391"/>
      <c r="G174" s="391"/>
      <c r="H174" s="391"/>
      <c r="I174" s="392"/>
      <c r="J174" s="392"/>
      <c r="K174" s="390"/>
      <c r="L174" s="197"/>
      <c r="M174" s="324"/>
      <c r="N174" s="324"/>
      <c r="O174" s="324"/>
      <c r="P174" s="324"/>
      <c r="Q174" s="324"/>
      <c r="R174" s="324"/>
      <c r="S174" s="324"/>
      <c r="T174" s="324"/>
      <c r="U174" s="324"/>
      <c r="V174" s="324"/>
      <c r="W174" s="324"/>
      <c r="X174" s="324"/>
      <c r="Y174" s="324"/>
      <c r="Z174" s="324"/>
      <c r="AA174" s="324"/>
      <c r="AB174" s="324"/>
      <c r="AC174" s="324"/>
      <c r="AD174" s="324"/>
      <c r="AE174" s="324"/>
      <c r="AF174" s="324"/>
      <c r="AG174" s="324"/>
      <c r="AH174" s="324"/>
      <c r="AI174" s="324"/>
      <c r="AJ174" s="324"/>
      <c r="AK174" s="325"/>
      <c r="AL174" s="325"/>
    </row>
    <row r="175" spans="1:38" s="326" customFormat="1">
      <c r="A175" s="304"/>
      <c r="B175" s="351"/>
      <c r="C175" s="393"/>
      <c r="D175" s="390"/>
      <c r="E175" s="390"/>
      <c r="F175" s="391"/>
      <c r="G175" s="391"/>
      <c r="H175" s="391"/>
      <c r="I175" s="392"/>
      <c r="J175" s="392"/>
      <c r="K175" s="390"/>
      <c r="L175" s="197"/>
      <c r="M175" s="324"/>
      <c r="N175" s="324"/>
      <c r="O175" s="324"/>
      <c r="P175" s="324"/>
      <c r="Q175" s="324"/>
      <c r="R175" s="324"/>
      <c r="S175" s="324"/>
      <c r="T175" s="324"/>
      <c r="U175" s="324"/>
      <c r="V175" s="324"/>
      <c r="W175" s="324"/>
      <c r="X175" s="324"/>
      <c r="Y175" s="324"/>
      <c r="Z175" s="324"/>
      <c r="AA175" s="324"/>
      <c r="AB175" s="324"/>
      <c r="AC175" s="324"/>
      <c r="AD175" s="324"/>
      <c r="AE175" s="324"/>
      <c r="AF175" s="324"/>
      <c r="AG175" s="324"/>
      <c r="AH175" s="324"/>
      <c r="AI175" s="324"/>
      <c r="AJ175" s="324"/>
      <c r="AK175" s="325"/>
      <c r="AL175" s="325"/>
    </row>
    <row r="176" spans="1:38" s="326" customFormat="1">
      <c r="A176" s="304"/>
      <c r="B176" s="351"/>
      <c r="C176" s="393"/>
      <c r="D176" s="390"/>
      <c r="E176" s="390"/>
      <c r="F176" s="391"/>
      <c r="G176" s="391"/>
      <c r="H176" s="391"/>
      <c r="I176" s="392"/>
      <c r="J176" s="392"/>
      <c r="K176" s="390"/>
      <c r="L176" s="197"/>
      <c r="M176" s="324"/>
      <c r="N176" s="324"/>
      <c r="O176" s="324"/>
      <c r="P176" s="324"/>
      <c r="Q176" s="324"/>
      <c r="R176" s="324"/>
      <c r="S176" s="324"/>
      <c r="T176" s="324"/>
      <c r="U176" s="324"/>
      <c r="V176" s="324"/>
      <c r="W176" s="324"/>
      <c r="X176" s="324"/>
      <c r="Y176" s="324"/>
      <c r="Z176" s="324"/>
      <c r="AA176" s="324"/>
      <c r="AB176" s="324"/>
      <c r="AC176" s="324"/>
      <c r="AD176" s="324"/>
      <c r="AE176" s="324"/>
      <c r="AF176" s="324"/>
      <c r="AG176" s="324"/>
      <c r="AH176" s="324"/>
      <c r="AI176" s="324"/>
      <c r="AJ176" s="324"/>
      <c r="AK176" s="325"/>
      <c r="AL176" s="325"/>
    </row>
    <row r="177" spans="1:38" s="326" customFormat="1">
      <c r="A177" s="304"/>
      <c r="B177" s="351"/>
      <c r="C177" s="393"/>
      <c r="D177" s="390"/>
      <c r="E177" s="390"/>
      <c r="F177" s="391"/>
      <c r="G177" s="391"/>
      <c r="H177" s="391"/>
      <c r="I177" s="392"/>
      <c r="J177" s="392"/>
      <c r="K177" s="390"/>
      <c r="L177" s="197"/>
      <c r="M177" s="324"/>
      <c r="N177" s="324"/>
      <c r="O177" s="324"/>
      <c r="P177" s="324"/>
      <c r="Q177" s="324"/>
      <c r="R177" s="324"/>
      <c r="S177" s="324"/>
      <c r="T177" s="324"/>
      <c r="U177" s="324"/>
      <c r="V177" s="324"/>
      <c r="W177" s="324"/>
      <c r="X177" s="324"/>
      <c r="Y177" s="324"/>
      <c r="Z177" s="324"/>
      <c r="AA177" s="324"/>
      <c r="AB177" s="324"/>
      <c r="AC177" s="324"/>
      <c r="AD177" s="324"/>
      <c r="AE177" s="324"/>
      <c r="AF177" s="324"/>
      <c r="AG177" s="324"/>
      <c r="AH177" s="324"/>
      <c r="AI177" s="324"/>
      <c r="AJ177" s="324"/>
      <c r="AK177" s="325"/>
      <c r="AL177" s="325"/>
    </row>
    <row r="178" spans="1:38" s="326" customFormat="1">
      <c r="A178" s="304"/>
      <c r="B178" s="351"/>
      <c r="C178" s="393"/>
      <c r="D178" s="390"/>
      <c r="E178" s="390"/>
      <c r="F178" s="391"/>
      <c r="G178" s="391"/>
      <c r="H178" s="391"/>
      <c r="I178" s="392"/>
      <c r="J178" s="392"/>
      <c r="K178" s="390"/>
      <c r="L178" s="197"/>
      <c r="M178" s="324"/>
      <c r="N178" s="324"/>
      <c r="O178" s="324"/>
      <c r="P178" s="324"/>
      <c r="Q178" s="324"/>
      <c r="R178" s="324"/>
      <c r="S178" s="324"/>
      <c r="T178" s="324"/>
      <c r="U178" s="324"/>
      <c r="V178" s="324"/>
      <c r="W178" s="324"/>
      <c r="X178" s="324"/>
      <c r="Y178" s="324"/>
      <c r="Z178" s="324"/>
      <c r="AA178" s="324"/>
      <c r="AB178" s="324"/>
      <c r="AC178" s="324"/>
      <c r="AD178" s="324"/>
      <c r="AE178" s="324"/>
      <c r="AF178" s="324"/>
      <c r="AG178" s="324"/>
      <c r="AH178" s="324"/>
      <c r="AI178" s="324"/>
      <c r="AJ178" s="324"/>
      <c r="AK178" s="325"/>
      <c r="AL178" s="325"/>
    </row>
    <row r="179" spans="1:38" s="326" customFormat="1">
      <c r="A179" s="304"/>
      <c r="B179" s="351"/>
      <c r="C179" s="393"/>
      <c r="D179" s="390"/>
      <c r="E179" s="390"/>
      <c r="F179" s="391"/>
      <c r="G179" s="391"/>
      <c r="H179" s="391"/>
      <c r="I179" s="392"/>
      <c r="J179" s="392"/>
      <c r="K179" s="390"/>
      <c r="L179" s="197"/>
      <c r="M179" s="324"/>
      <c r="N179" s="324"/>
      <c r="O179" s="324"/>
      <c r="P179" s="324"/>
      <c r="Q179" s="324"/>
      <c r="R179" s="324"/>
      <c r="S179" s="324"/>
      <c r="T179" s="324"/>
      <c r="U179" s="324"/>
      <c r="V179" s="324"/>
      <c r="W179" s="324"/>
      <c r="X179" s="324"/>
      <c r="Y179" s="324"/>
      <c r="Z179" s="324"/>
      <c r="AA179" s="324"/>
      <c r="AB179" s="324"/>
      <c r="AC179" s="324"/>
      <c r="AD179" s="324"/>
      <c r="AE179" s="324"/>
      <c r="AF179" s="324"/>
      <c r="AG179" s="324"/>
      <c r="AH179" s="324"/>
      <c r="AI179" s="324"/>
      <c r="AJ179" s="324"/>
      <c r="AK179" s="325"/>
      <c r="AL179" s="325"/>
    </row>
    <row r="180" spans="1:38" s="326" customFormat="1">
      <c r="A180" s="304"/>
      <c r="B180" s="351"/>
      <c r="C180" s="393"/>
      <c r="D180" s="390"/>
      <c r="E180" s="390"/>
      <c r="F180" s="391"/>
      <c r="G180" s="391"/>
      <c r="H180" s="391"/>
      <c r="I180" s="392"/>
      <c r="J180" s="392"/>
      <c r="K180" s="390"/>
      <c r="L180" s="197"/>
      <c r="M180" s="324"/>
      <c r="N180" s="324"/>
      <c r="O180" s="324"/>
      <c r="P180" s="324"/>
      <c r="Q180" s="324"/>
      <c r="R180" s="324"/>
      <c r="S180" s="324"/>
      <c r="T180" s="324"/>
      <c r="U180" s="324"/>
      <c r="V180" s="324"/>
      <c r="W180" s="324"/>
      <c r="X180" s="324"/>
      <c r="Y180" s="324"/>
      <c r="Z180" s="324"/>
      <c r="AA180" s="324"/>
      <c r="AB180" s="324"/>
      <c r="AC180" s="324"/>
      <c r="AD180" s="324"/>
      <c r="AE180" s="324"/>
      <c r="AF180" s="324"/>
      <c r="AG180" s="324"/>
      <c r="AH180" s="324"/>
      <c r="AI180" s="324"/>
      <c r="AJ180" s="324"/>
      <c r="AK180" s="325"/>
      <c r="AL180" s="325"/>
    </row>
    <row r="181" spans="1:38" s="326" customFormat="1">
      <c r="A181" s="304"/>
      <c r="B181" s="351"/>
      <c r="C181" s="393"/>
      <c r="D181" s="390"/>
      <c r="E181" s="390"/>
      <c r="F181" s="391"/>
      <c r="G181" s="391"/>
      <c r="H181" s="391"/>
      <c r="I181" s="392"/>
      <c r="J181" s="392"/>
      <c r="K181" s="390"/>
      <c r="L181" s="197"/>
      <c r="M181" s="324"/>
      <c r="N181" s="324"/>
      <c r="O181" s="324"/>
      <c r="P181" s="324"/>
      <c r="Q181" s="324"/>
      <c r="R181" s="324"/>
      <c r="S181" s="324"/>
      <c r="T181" s="324"/>
      <c r="U181" s="324"/>
      <c r="V181" s="324"/>
      <c r="W181" s="324"/>
      <c r="X181" s="324"/>
      <c r="Y181" s="324"/>
      <c r="Z181" s="324"/>
      <c r="AA181" s="324"/>
      <c r="AB181" s="324"/>
      <c r="AC181" s="324"/>
      <c r="AD181" s="324"/>
      <c r="AE181" s="324"/>
      <c r="AF181" s="324"/>
      <c r="AG181" s="324"/>
      <c r="AH181" s="324"/>
      <c r="AI181" s="324"/>
      <c r="AJ181" s="324"/>
      <c r="AK181" s="325"/>
      <c r="AL181" s="325"/>
    </row>
    <row r="182" spans="1:38" s="326" customFormat="1">
      <c r="A182" s="304"/>
      <c r="B182" s="351"/>
      <c r="C182" s="393"/>
      <c r="D182" s="390"/>
      <c r="E182" s="390"/>
      <c r="F182" s="391"/>
      <c r="G182" s="391"/>
      <c r="H182" s="391"/>
      <c r="I182" s="392"/>
      <c r="J182" s="392"/>
      <c r="K182" s="390"/>
      <c r="L182" s="197"/>
      <c r="M182" s="324"/>
      <c r="N182" s="324"/>
      <c r="O182" s="324"/>
      <c r="P182" s="324"/>
      <c r="Q182" s="324"/>
      <c r="R182" s="324"/>
      <c r="S182" s="324"/>
      <c r="T182" s="324"/>
      <c r="U182" s="324"/>
      <c r="V182" s="324"/>
      <c r="W182" s="324"/>
      <c r="X182" s="324"/>
      <c r="Y182" s="324"/>
      <c r="Z182" s="324"/>
      <c r="AA182" s="324"/>
      <c r="AB182" s="324"/>
      <c r="AC182" s="324"/>
      <c r="AD182" s="324"/>
      <c r="AE182" s="324"/>
      <c r="AF182" s="324"/>
      <c r="AG182" s="324"/>
      <c r="AH182" s="324"/>
      <c r="AI182" s="324"/>
      <c r="AJ182" s="324"/>
      <c r="AK182" s="325"/>
      <c r="AL182" s="325"/>
    </row>
    <row r="183" spans="1:38" s="326" customFormat="1">
      <c r="A183" s="304"/>
      <c r="B183" s="351"/>
      <c r="C183" s="393"/>
      <c r="D183" s="390"/>
      <c r="E183" s="390"/>
      <c r="F183" s="391"/>
      <c r="G183" s="391"/>
      <c r="H183" s="391"/>
      <c r="I183" s="392"/>
      <c r="J183" s="392"/>
      <c r="K183" s="390"/>
      <c r="L183" s="197"/>
      <c r="M183" s="324"/>
      <c r="N183" s="324"/>
      <c r="O183" s="324"/>
      <c r="P183" s="324"/>
      <c r="Q183" s="324"/>
      <c r="R183" s="324"/>
      <c r="S183" s="324"/>
      <c r="T183" s="324"/>
      <c r="U183" s="324"/>
      <c r="V183" s="324"/>
      <c r="W183" s="324"/>
      <c r="X183" s="324"/>
      <c r="Y183" s="324"/>
      <c r="Z183" s="324"/>
      <c r="AA183" s="324"/>
      <c r="AB183" s="324"/>
      <c r="AC183" s="324"/>
      <c r="AD183" s="324"/>
      <c r="AE183" s="324"/>
      <c r="AF183" s="324"/>
      <c r="AG183" s="324"/>
      <c r="AH183" s="324"/>
      <c r="AI183" s="324"/>
      <c r="AJ183" s="324"/>
      <c r="AK183" s="325"/>
      <c r="AL183" s="325"/>
    </row>
    <row r="184" spans="1:38" s="326" customFormat="1">
      <c r="A184" s="304"/>
      <c r="B184" s="351"/>
      <c r="C184" s="393"/>
      <c r="D184" s="390"/>
      <c r="E184" s="390"/>
      <c r="F184" s="391"/>
      <c r="G184" s="391"/>
      <c r="H184" s="391"/>
      <c r="I184" s="392"/>
      <c r="J184" s="392"/>
      <c r="K184" s="390"/>
      <c r="L184" s="197"/>
      <c r="M184" s="324"/>
      <c r="N184" s="324"/>
      <c r="O184" s="324"/>
      <c r="P184" s="324"/>
      <c r="Q184" s="324"/>
      <c r="R184" s="324"/>
      <c r="S184" s="324"/>
      <c r="T184" s="324"/>
      <c r="U184" s="324"/>
      <c r="V184" s="324"/>
      <c r="W184" s="324"/>
      <c r="X184" s="324"/>
      <c r="Y184" s="324"/>
      <c r="Z184" s="324"/>
      <c r="AA184" s="324"/>
      <c r="AB184" s="324"/>
      <c r="AC184" s="324"/>
      <c r="AD184" s="324"/>
      <c r="AE184" s="324"/>
      <c r="AF184" s="324"/>
      <c r="AG184" s="324"/>
      <c r="AH184" s="324"/>
      <c r="AI184" s="324"/>
      <c r="AJ184" s="324"/>
      <c r="AK184" s="325"/>
      <c r="AL184" s="325"/>
    </row>
    <row r="185" spans="1:38" s="326" customFormat="1">
      <c r="A185" s="304"/>
      <c r="B185" s="351"/>
      <c r="C185" s="393"/>
      <c r="D185" s="390"/>
      <c r="E185" s="390"/>
      <c r="F185" s="391"/>
      <c r="G185" s="391"/>
      <c r="H185" s="391"/>
      <c r="I185" s="392"/>
      <c r="J185" s="392"/>
      <c r="K185" s="390"/>
      <c r="L185" s="197"/>
      <c r="M185" s="324"/>
      <c r="N185" s="324"/>
      <c r="O185" s="324"/>
      <c r="P185" s="324"/>
      <c r="Q185" s="324"/>
      <c r="R185" s="324"/>
      <c r="S185" s="324"/>
      <c r="T185" s="324"/>
      <c r="U185" s="324"/>
      <c r="V185" s="324"/>
      <c r="W185" s="324"/>
      <c r="X185" s="324"/>
      <c r="Y185" s="324"/>
      <c r="Z185" s="324"/>
      <c r="AA185" s="324"/>
      <c r="AB185" s="324"/>
      <c r="AC185" s="324"/>
      <c r="AD185" s="324"/>
      <c r="AE185" s="324"/>
      <c r="AF185" s="324"/>
      <c r="AG185" s="324"/>
      <c r="AH185" s="324"/>
      <c r="AI185" s="324"/>
      <c r="AJ185" s="324"/>
      <c r="AK185" s="325"/>
      <c r="AL185" s="325"/>
    </row>
    <row r="186" spans="1:38" s="326" customFormat="1">
      <c r="A186" s="304"/>
      <c r="B186" s="351"/>
      <c r="C186" s="393"/>
      <c r="D186" s="390"/>
      <c r="E186" s="390"/>
      <c r="F186" s="391"/>
      <c r="G186" s="391"/>
      <c r="H186" s="391"/>
      <c r="I186" s="392"/>
      <c r="J186" s="392"/>
      <c r="K186" s="390"/>
      <c r="L186" s="197"/>
      <c r="M186" s="324"/>
      <c r="N186" s="324"/>
      <c r="O186" s="324"/>
      <c r="P186" s="324"/>
      <c r="Q186" s="324"/>
      <c r="R186" s="324"/>
      <c r="S186" s="324"/>
      <c r="T186" s="324"/>
      <c r="U186" s="324"/>
      <c r="V186" s="324"/>
      <c r="W186" s="324"/>
      <c r="X186" s="324"/>
      <c r="Y186" s="324"/>
      <c r="Z186" s="324"/>
      <c r="AA186" s="324"/>
      <c r="AB186" s="324"/>
      <c r="AC186" s="324"/>
      <c r="AD186" s="324"/>
      <c r="AE186" s="324"/>
      <c r="AF186" s="324"/>
      <c r="AG186" s="324"/>
      <c r="AH186" s="324"/>
      <c r="AI186" s="324"/>
      <c r="AJ186" s="324"/>
      <c r="AK186" s="325"/>
      <c r="AL186" s="325"/>
    </row>
    <row r="187" spans="1:38" s="326" customFormat="1">
      <c r="A187" s="304"/>
      <c r="B187" s="351"/>
      <c r="C187" s="393"/>
      <c r="D187" s="390"/>
      <c r="E187" s="390"/>
      <c r="F187" s="391"/>
      <c r="G187" s="391"/>
      <c r="H187" s="391"/>
      <c r="I187" s="392"/>
      <c r="J187" s="392"/>
      <c r="K187" s="390"/>
      <c r="L187" s="197"/>
      <c r="M187" s="324"/>
      <c r="N187" s="324"/>
      <c r="O187" s="324"/>
      <c r="P187" s="324"/>
      <c r="Q187" s="324"/>
      <c r="R187" s="324"/>
      <c r="S187" s="324"/>
      <c r="T187" s="324"/>
      <c r="U187" s="324"/>
      <c r="V187" s="324"/>
      <c r="W187" s="324"/>
      <c r="X187" s="324"/>
      <c r="Y187" s="324"/>
      <c r="Z187" s="324"/>
      <c r="AA187" s="324"/>
      <c r="AB187" s="324"/>
      <c r="AC187" s="324"/>
      <c r="AD187" s="324"/>
      <c r="AE187" s="324"/>
      <c r="AF187" s="324"/>
      <c r="AG187" s="324"/>
      <c r="AH187" s="324"/>
      <c r="AI187" s="324"/>
      <c r="AJ187" s="324"/>
      <c r="AK187" s="325"/>
      <c r="AL187" s="325"/>
    </row>
    <row r="188" spans="1:38" s="326" customFormat="1">
      <c r="A188" s="304"/>
      <c r="B188" s="351"/>
      <c r="C188" s="393"/>
      <c r="D188" s="390"/>
      <c r="E188" s="390"/>
      <c r="F188" s="391"/>
      <c r="G188" s="391"/>
      <c r="H188" s="391"/>
      <c r="I188" s="392"/>
      <c r="J188" s="392"/>
      <c r="K188" s="390"/>
      <c r="L188" s="197"/>
      <c r="M188" s="324"/>
      <c r="N188" s="324"/>
      <c r="O188" s="324"/>
      <c r="P188" s="324"/>
      <c r="Q188" s="324"/>
      <c r="R188" s="324"/>
      <c r="S188" s="324"/>
      <c r="T188" s="324"/>
      <c r="U188" s="324"/>
      <c r="V188" s="324"/>
      <c r="W188" s="324"/>
      <c r="X188" s="324"/>
      <c r="Y188" s="324"/>
      <c r="Z188" s="324"/>
      <c r="AA188" s="324"/>
      <c r="AB188" s="324"/>
      <c r="AC188" s="324"/>
      <c r="AD188" s="324"/>
      <c r="AE188" s="324"/>
      <c r="AF188" s="324"/>
      <c r="AG188" s="324"/>
      <c r="AH188" s="324"/>
      <c r="AI188" s="324"/>
      <c r="AJ188" s="324"/>
      <c r="AK188" s="325"/>
      <c r="AL188" s="325"/>
    </row>
    <row r="189" spans="1:38" s="326" customFormat="1">
      <c r="A189" s="304"/>
      <c r="B189" s="351"/>
      <c r="C189" s="393"/>
      <c r="D189" s="390"/>
      <c r="E189" s="390"/>
      <c r="F189" s="391"/>
      <c r="G189" s="391"/>
      <c r="H189" s="391"/>
      <c r="I189" s="392"/>
      <c r="J189" s="392"/>
      <c r="K189" s="390"/>
      <c r="L189" s="197"/>
      <c r="M189" s="324"/>
      <c r="N189" s="324"/>
      <c r="O189" s="324"/>
      <c r="P189" s="324"/>
      <c r="Q189" s="324"/>
      <c r="R189" s="324"/>
      <c r="S189" s="324"/>
      <c r="T189" s="324"/>
      <c r="U189" s="324"/>
      <c r="V189" s="324"/>
      <c r="W189" s="324"/>
      <c r="X189" s="324"/>
      <c r="Y189" s="324"/>
      <c r="Z189" s="324"/>
      <c r="AA189" s="324"/>
      <c r="AB189" s="324"/>
      <c r="AC189" s="324"/>
      <c r="AD189" s="324"/>
      <c r="AE189" s="324"/>
      <c r="AF189" s="324"/>
      <c r="AG189" s="324"/>
      <c r="AH189" s="324"/>
      <c r="AI189" s="324"/>
      <c r="AJ189" s="324"/>
      <c r="AK189" s="325"/>
      <c r="AL189" s="325"/>
    </row>
    <row r="190" spans="1:38" s="326" customFormat="1">
      <c r="A190" s="304"/>
      <c r="B190" s="351"/>
      <c r="C190" s="393"/>
      <c r="D190" s="390"/>
      <c r="E190" s="390"/>
      <c r="F190" s="391"/>
      <c r="G190" s="391"/>
      <c r="H190" s="391"/>
      <c r="I190" s="392"/>
      <c r="J190" s="392"/>
      <c r="K190" s="390"/>
      <c r="L190" s="197"/>
      <c r="M190" s="324"/>
      <c r="N190" s="324"/>
      <c r="O190" s="324"/>
      <c r="P190" s="324"/>
      <c r="Q190" s="324"/>
      <c r="R190" s="324"/>
      <c r="S190" s="324"/>
      <c r="T190" s="324"/>
      <c r="U190" s="324"/>
      <c r="V190" s="324"/>
      <c r="W190" s="324"/>
      <c r="X190" s="324"/>
      <c r="Y190" s="324"/>
      <c r="Z190" s="324"/>
      <c r="AA190" s="324"/>
      <c r="AB190" s="324"/>
      <c r="AC190" s="324"/>
      <c r="AD190" s="324"/>
      <c r="AE190" s="324"/>
      <c r="AF190" s="324"/>
      <c r="AG190" s="324"/>
      <c r="AH190" s="324"/>
      <c r="AI190" s="324"/>
      <c r="AJ190" s="324"/>
      <c r="AK190" s="325"/>
      <c r="AL190" s="325"/>
    </row>
    <row r="191" spans="1:38" s="326" customFormat="1">
      <c r="A191" s="304"/>
      <c r="B191" s="351"/>
      <c r="C191" s="393"/>
      <c r="D191" s="390"/>
      <c r="E191" s="390"/>
      <c r="F191" s="391"/>
      <c r="G191" s="391"/>
      <c r="H191" s="391"/>
      <c r="I191" s="392"/>
      <c r="J191" s="392"/>
      <c r="K191" s="390"/>
      <c r="L191" s="197"/>
      <c r="M191" s="324"/>
      <c r="N191" s="324"/>
      <c r="O191" s="324"/>
      <c r="P191" s="324"/>
      <c r="Q191" s="324"/>
      <c r="R191" s="324"/>
      <c r="S191" s="324"/>
      <c r="T191" s="324"/>
      <c r="U191" s="324"/>
      <c r="V191" s="324"/>
      <c r="W191" s="324"/>
      <c r="X191" s="324"/>
      <c r="Y191" s="324"/>
      <c r="Z191" s="324"/>
      <c r="AA191" s="324"/>
      <c r="AB191" s="324"/>
      <c r="AC191" s="324"/>
      <c r="AD191" s="324"/>
      <c r="AE191" s="324"/>
      <c r="AF191" s="324"/>
      <c r="AG191" s="324"/>
      <c r="AH191" s="324"/>
      <c r="AI191" s="324"/>
      <c r="AJ191" s="324"/>
      <c r="AK191" s="325"/>
      <c r="AL191" s="325"/>
    </row>
    <row r="192" spans="1:38" s="326" customFormat="1">
      <c r="A192" s="304"/>
      <c r="B192" s="351"/>
      <c r="C192" s="393"/>
      <c r="D192" s="390"/>
      <c r="E192" s="390"/>
      <c r="F192" s="391"/>
      <c r="G192" s="391"/>
      <c r="H192" s="391"/>
      <c r="I192" s="392"/>
      <c r="J192" s="392"/>
      <c r="K192" s="390"/>
      <c r="L192" s="197"/>
      <c r="M192" s="324"/>
      <c r="N192" s="324"/>
      <c r="O192" s="324"/>
      <c r="P192" s="324"/>
      <c r="Q192" s="324"/>
      <c r="R192" s="324"/>
      <c r="S192" s="324"/>
      <c r="T192" s="324"/>
      <c r="U192" s="324"/>
      <c r="V192" s="324"/>
      <c r="W192" s="324"/>
      <c r="X192" s="324"/>
      <c r="Y192" s="324"/>
      <c r="Z192" s="324"/>
      <c r="AA192" s="324"/>
      <c r="AB192" s="324"/>
      <c r="AC192" s="324"/>
      <c r="AD192" s="324"/>
      <c r="AE192" s="324"/>
      <c r="AF192" s="324"/>
      <c r="AG192" s="324"/>
      <c r="AH192" s="324"/>
      <c r="AI192" s="324"/>
      <c r="AJ192" s="324"/>
      <c r="AK192" s="325"/>
      <c r="AL192" s="325"/>
    </row>
    <row r="193" spans="1:38" s="326" customFormat="1">
      <c r="A193" s="304"/>
      <c r="B193" s="351"/>
      <c r="C193" s="393"/>
      <c r="D193" s="390"/>
      <c r="E193" s="390"/>
      <c r="F193" s="391"/>
      <c r="G193" s="391"/>
      <c r="H193" s="391"/>
      <c r="I193" s="392"/>
      <c r="J193" s="392"/>
      <c r="K193" s="390"/>
      <c r="L193" s="197"/>
      <c r="M193" s="324"/>
      <c r="N193" s="324"/>
      <c r="O193" s="324"/>
      <c r="P193" s="324"/>
      <c r="Q193" s="324"/>
      <c r="R193" s="324"/>
      <c r="S193" s="324"/>
      <c r="T193" s="324"/>
      <c r="U193" s="324"/>
      <c r="V193" s="324"/>
      <c r="W193" s="324"/>
      <c r="X193" s="324"/>
      <c r="Y193" s="324"/>
      <c r="Z193" s="324"/>
      <c r="AA193" s="324"/>
      <c r="AB193" s="324"/>
      <c r="AC193" s="324"/>
      <c r="AD193" s="324"/>
      <c r="AE193" s="324"/>
      <c r="AF193" s="324"/>
      <c r="AG193" s="324"/>
      <c r="AH193" s="324"/>
      <c r="AI193" s="324"/>
      <c r="AJ193" s="324"/>
      <c r="AK193" s="325"/>
      <c r="AL193" s="325"/>
    </row>
    <row r="194" spans="1:38" s="326" customFormat="1">
      <c r="A194" s="304"/>
      <c r="B194" s="351"/>
      <c r="C194" s="393"/>
      <c r="D194" s="390"/>
      <c r="E194" s="390"/>
      <c r="F194" s="391"/>
      <c r="G194" s="391"/>
      <c r="H194" s="391"/>
      <c r="I194" s="392"/>
      <c r="J194" s="392"/>
      <c r="K194" s="390"/>
      <c r="L194" s="197"/>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5"/>
      <c r="AL194" s="325"/>
    </row>
    <row r="195" spans="1:38" s="326" customFormat="1">
      <c r="A195" s="304"/>
      <c r="B195" s="351"/>
      <c r="C195" s="393"/>
      <c r="D195" s="390"/>
      <c r="E195" s="390"/>
      <c r="F195" s="391"/>
      <c r="G195" s="391"/>
      <c r="H195" s="391"/>
      <c r="I195" s="392"/>
      <c r="J195" s="392"/>
      <c r="K195" s="390"/>
      <c r="L195" s="197"/>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5"/>
      <c r="AL195" s="325"/>
    </row>
    <row r="196" spans="1:38" s="326" customFormat="1">
      <c r="A196" s="304"/>
      <c r="B196" s="351"/>
      <c r="C196" s="393"/>
      <c r="D196" s="390"/>
      <c r="E196" s="390"/>
      <c r="F196" s="391"/>
      <c r="G196" s="391"/>
      <c r="H196" s="391"/>
      <c r="I196" s="392"/>
      <c r="J196" s="392"/>
      <c r="K196" s="390"/>
      <c r="L196" s="197"/>
      <c r="M196" s="324"/>
      <c r="N196" s="324"/>
      <c r="O196" s="324"/>
      <c r="P196" s="324"/>
      <c r="Q196" s="324"/>
      <c r="R196" s="324"/>
      <c r="S196" s="324"/>
      <c r="T196" s="324"/>
      <c r="U196" s="324"/>
      <c r="V196" s="324"/>
      <c r="W196" s="324"/>
      <c r="X196" s="324"/>
      <c r="Y196" s="324"/>
      <c r="Z196" s="324"/>
      <c r="AA196" s="324"/>
      <c r="AB196" s="324"/>
      <c r="AC196" s="324"/>
      <c r="AD196" s="324"/>
      <c r="AE196" s="324"/>
      <c r="AF196" s="324"/>
      <c r="AG196" s="324"/>
      <c r="AH196" s="324"/>
      <c r="AI196" s="324"/>
      <c r="AJ196" s="324"/>
      <c r="AK196" s="325"/>
      <c r="AL196" s="325"/>
    </row>
    <row r="197" spans="1:38" s="326" customFormat="1">
      <c r="A197" s="304"/>
      <c r="B197" s="351"/>
      <c r="C197" s="393"/>
      <c r="D197" s="390"/>
      <c r="E197" s="390"/>
      <c r="F197" s="391"/>
      <c r="G197" s="391"/>
      <c r="H197" s="391"/>
      <c r="I197" s="392"/>
      <c r="J197" s="392"/>
      <c r="K197" s="390"/>
      <c r="L197" s="197"/>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5"/>
      <c r="AL197" s="325"/>
    </row>
    <row r="198" spans="1:38" s="326" customFormat="1">
      <c r="A198" s="304"/>
      <c r="B198" s="351"/>
      <c r="C198" s="393"/>
      <c r="D198" s="390"/>
      <c r="E198" s="390"/>
      <c r="F198" s="391"/>
      <c r="G198" s="391"/>
      <c r="H198" s="391"/>
      <c r="I198" s="392"/>
      <c r="J198" s="392"/>
      <c r="K198" s="390"/>
      <c r="L198" s="197"/>
      <c r="M198" s="324"/>
      <c r="N198" s="324"/>
      <c r="O198" s="324"/>
      <c r="P198" s="324"/>
      <c r="Q198" s="324"/>
      <c r="R198" s="324"/>
      <c r="S198" s="324"/>
      <c r="T198" s="324"/>
      <c r="U198" s="324"/>
      <c r="V198" s="324"/>
      <c r="W198" s="324"/>
      <c r="X198" s="324"/>
      <c r="Y198" s="324"/>
      <c r="Z198" s="324"/>
      <c r="AA198" s="324"/>
      <c r="AB198" s="324"/>
      <c r="AC198" s="324"/>
      <c r="AD198" s="324"/>
      <c r="AE198" s="324"/>
      <c r="AF198" s="324"/>
      <c r="AG198" s="324"/>
      <c r="AH198" s="324"/>
      <c r="AI198" s="324"/>
      <c r="AJ198" s="324"/>
      <c r="AK198" s="325"/>
      <c r="AL198" s="325"/>
    </row>
    <row r="199" spans="1:38" s="326" customFormat="1">
      <c r="A199" s="304"/>
      <c r="B199" s="351"/>
      <c r="C199" s="393"/>
      <c r="D199" s="390"/>
      <c r="E199" s="390"/>
      <c r="F199" s="391"/>
      <c r="G199" s="391"/>
      <c r="H199" s="391"/>
      <c r="I199" s="392"/>
      <c r="J199" s="392"/>
      <c r="K199" s="390"/>
      <c r="L199" s="197"/>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5"/>
      <c r="AL199" s="325"/>
    </row>
    <row r="200" spans="1:38" s="326" customFormat="1">
      <c r="A200" s="304"/>
      <c r="B200" s="351"/>
      <c r="C200" s="393"/>
      <c r="D200" s="390"/>
      <c r="E200" s="390"/>
      <c r="F200" s="391"/>
      <c r="G200" s="391"/>
      <c r="H200" s="391"/>
      <c r="I200" s="392"/>
      <c r="J200" s="392"/>
      <c r="K200" s="390"/>
      <c r="L200" s="197"/>
      <c r="M200" s="324"/>
      <c r="N200" s="324"/>
      <c r="O200" s="324"/>
      <c r="P200" s="324"/>
      <c r="Q200" s="324"/>
      <c r="R200" s="324"/>
      <c r="S200" s="324"/>
      <c r="T200" s="324"/>
      <c r="U200" s="324"/>
      <c r="V200" s="324"/>
      <c r="W200" s="324"/>
      <c r="X200" s="324"/>
      <c r="Y200" s="324"/>
      <c r="Z200" s="324"/>
      <c r="AA200" s="324"/>
      <c r="AB200" s="324"/>
      <c r="AC200" s="324"/>
      <c r="AD200" s="324"/>
      <c r="AE200" s="324"/>
      <c r="AF200" s="324"/>
      <c r="AG200" s="324"/>
      <c r="AH200" s="324"/>
      <c r="AI200" s="324"/>
      <c r="AJ200" s="324"/>
      <c r="AK200" s="325"/>
      <c r="AL200" s="325"/>
    </row>
    <row r="201" spans="1:38" s="326" customFormat="1">
      <c r="A201" s="304"/>
      <c r="B201" s="351"/>
      <c r="C201" s="393"/>
      <c r="D201" s="390"/>
      <c r="E201" s="390"/>
      <c r="F201" s="391"/>
      <c r="G201" s="391"/>
      <c r="H201" s="391"/>
      <c r="I201" s="392"/>
      <c r="J201" s="392"/>
      <c r="K201" s="390"/>
      <c r="L201" s="197"/>
      <c r="M201" s="324"/>
      <c r="N201" s="324"/>
      <c r="O201" s="324"/>
      <c r="P201" s="324"/>
      <c r="Q201" s="324"/>
      <c r="R201" s="324"/>
      <c r="S201" s="324"/>
      <c r="T201" s="324"/>
      <c r="U201" s="324"/>
      <c r="V201" s="324"/>
      <c r="W201" s="324"/>
      <c r="X201" s="324"/>
      <c r="Y201" s="324"/>
      <c r="Z201" s="324"/>
      <c r="AA201" s="324"/>
      <c r="AB201" s="324"/>
      <c r="AC201" s="324"/>
      <c r="AD201" s="324"/>
      <c r="AE201" s="324"/>
      <c r="AF201" s="324"/>
      <c r="AG201" s="324"/>
      <c r="AH201" s="324"/>
      <c r="AI201" s="324"/>
      <c r="AJ201" s="324"/>
      <c r="AK201" s="325"/>
      <c r="AL201" s="325"/>
    </row>
    <row r="202" spans="1:38" s="326" customFormat="1">
      <c r="A202" s="304"/>
      <c r="B202" s="351"/>
      <c r="C202" s="393"/>
      <c r="D202" s="390"/>
      <c r="E202" s="390"/>
      <c r="F202" s="391"/>
      <c r="G202" s="391"/>
      <c r="H202" s="391"/>
      <c r="I202" s="392"/>
      <c r="J202" s="392"/>
      <c r="K202" s="390"/>
      <c r="L202" s="197"/>
      <c r="M202" s="324"/>
      <c r="N202" s="324"/>
      <c r="O202" s="324"/>
      <c r="P202" s="324"/>
      <c r="Q202" s="324"/>
      <c r="R202" s="324"/>
      <c r="S202" s="324"/>
      <c r="T202" s="324"/>
      <c r="U202" s="324"/>
      <c r="V202" s="324"/>
      <c r="W202" s="324"/>
      <c r="X202" s="324"/>
      <c r="Y202" s="324"/>
      <c r="Z202" s="324"/>
      <c r="AA202" s="324"/>
      <c r="AB202" s="324"/>
      <c r="AC202" s="324"/>
      <c r="AD202" s="324"/>
      <c r="AE202" s="324"/>
      <c r="AF202" s="324"/>
      <c r="AG202" s="324"/>
      <c r="AH202" s="324"/>
      <c r="AI202" s="324"/>
      <c r="AJ202" s="324"/>
      <c r="AK202" s="325"/>
      <c r="AL202" s="325"/>
    </row>
    <row r="203" spans="1:38" s="326" customFormat="1">
      <c r="A203" s="304"/>
      <c r="B203" s="351"/>
      <c r="C203" s="393"/>
      <c r="D203" s="390"/>
      <c r="E203" s="390"/>
      <c r="F203" s="391"/>
      <c r="G203" s="391"/>
      <c r="H203" s="391"/>
      <c r="I203" s="392"/>
      <c r="J203" s="392"/>
      <c r="K203" s="390"/>
      <c r="L203" s="197"/>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5"/>
      <c r="AL203" s="325"/>
    </row>
    <row r="204" spans="1:38" s="326" customFormat="1">
      <c r="A204" s="304"/>
      <c r="B204" s="351"/>
      <c r="C204" s="393"/>
      <c r="D204" s="390"/>
      <c r="E204" s="390"/>
      <c r="F204" s="391"/>
      <c r="G204" s="391"/>
      <c r="H204" s="391"/>
      <c r="I204" s="392"/>
      <c r="J204" s="392"/>
      <c r="K204" s="390"/>
      <c r="L204" s="197"/>
      <c r="M204" s="324"/>
      <c r="N204" s="324"/>
      <c r="O204" s="324"/>
      <c r="P204" s="324"/>
      <c r="Q204" s="324"/>
      <c r="R204" s="324"/>
      <c r="S204" s="324"/>
      <c r="T204" s="324"/>
      <c r="U204" s="324"/>
      <c r="V204" s="324"/>
      <c r="W204" s="324"/>
      <c r="X204" s="324"/>
      <c r="Y204" s="324"/>
      <c r="Z204" s="324"/>
      <c r="AA204" s="324"/>
      <c r="AB204" s="324"/>
      <c r="AC204" s="324"/>
      <c r="AD204" s="324"/>
      <c r="AE204" s="324"/>
      <c r="AF204" s="324"/>
      <c r="AG204" s="324"/>
      <c r="AH204" s="324"/>
      <c r="AI204" s="324"/>
      <c r="AJ204" s="324"/>
      <c r="AK204" s="325"/>
      <c r="AL204" s="325"/>
    </row>
    <row r="205" spans="1:38" s="326" customFormat="1">
      <c r="A205" s="304"/>
      <c r="B205" s="351"/>
      <c r="C205" s="393"/>
      <c r="D205" s="390"/>
      <c r="E205" s="390"/>
      <c r="F205" s="391"/>
      <c r="G205" s="391"/>
      <c r="H205" s="391"/>
      <c r="I205" s="392"/>
      <c r="J205" s="392"/>
      <c r="K205" s="390"/>
      <c r="L205" s="197"/>
      <c r="M205" s="324"/>
      <c r="N205" s="324"/>
      <c r="O205" s="324"/>
      <c r="P205" s="324"/>
      <c r="Q205" s="324"/>
      <c r="R205" s="324"/>
      <c r="S205" s="324"/>
      <c r="T205" s="324"/>
      <c r="U205" s="324"/>
      <c r="V205" s="324"/>
      <c r="W205" s="324"/>
      <c r="X205" s="324"/>
      <c r="Y205" s="324"/>
      <c r="Z205" s="324"/>
      <c r="AA205" s="324"/>
      <c r="AB205" s="324"/>
      <c r="AC205" s="324"/>
      <c r="AD205" s="324"/>
      <c r="AE205" s="324"/>
      <c r="AF205" s="324"/>
      <c r="AG205" s="324"/>
      <c r="AH205" s="324"/>
      <c r="AI205" s="324"/>
      <c r="AJ205" s="324"/>
      <c r="AK205" s="325"/>
      <c r="AL205" s="325"/>
    </row>
    <row r="206" spans="1:38" s="326" customFormat="1">
      <c r="A206" s="304"/>
      <c r="B206" s="351"/>
      <c r="C206" s="393"/>
      <c r="D206" s="390"/>
      <c r="E206" s="390"/>
      <c r="F206" s="391"/>
      <c r="G206" s="391"/>
      <c r="H206" s="391"/>
      <c r="I206" s="392"/>
      <c r="J206" s="392"/>
      <c r="K206" s="390"/>
      <c r="L206" s="197"/>
      <c r="M206" s="324"/>
      <c r="N206" s="324"/>
      <c r="O206" s="324"/>
      <c r="P206" s="324"/>
      <c r="Q206" s="324"/>
      <c r="R206" s="324"/>
      <c r="S206" s="324"/>
      <c r="T206" s="324"/>
      <c r="U206" s="324"/>
      <c r="V206" s="324"/>
      <c r="W206" s="324"/>
      <c r="X206" s="324"/>
      <c r="Y206" s="324"/>
      <c r="Z206" s="324"/>
      <c r="AA206" s="324"/>
      <c r="AB206" s="324"/>
      <c r="AC206" s="324"/>
      <c r="AD206" s="324"/>
      <c r="AE206" s="324"/>
      <c r="AF206" s="324"/>
      <c r="AG206" s="324"/>
      <c r="AH206" s="324"/>
      <c r="AI206" s="324"/>
      <c r="AJ206" s="324"/>
      <c r="AK206" s="325"/>
      <c r="AL206" s="325"/>
    </row>
    <row r="207" spans="1:38" s="326" customFormat="1">
      <c r="A207" s="304"/>
      <c r="B207" s="351"/>
      <c r="C207" s="393"/>
      <c r="D207" s="390"/>
      <c r="E207" s="390"/>
      <c r="F207" s="391"/>
      <c r="G207" s="391"/>
      <c r="H207" s="391"/>
      <c r="I207" s="392"/>
      <c r="J207" s="392"/>
      <c r="K207" s="390"/>
      <c r="L207" s="197"/>
      <c r="M207" s="324"/>
      <c r="N207" s="324"/>
      <c r="O207" s="324"/>
      <c r="P207" s="324"/>
      <c r="Q207" s="324"/>
      <c r="R207" s="324"/>
      <c r="S207" s="324"/>
      <c r="T207" s="324"/>
      <c r="U207" s="324"/>
      <c r="V207" s="324"/>
      <c r="W207" s="324"/>
      <c r="X207" s="324"/>
      <c r="Y207" s="324"/>
      <c r="Z207" s="324"/>
      <c r="AA207" s="324"/>
      <c r="AB207" s="324"/>
      <c r="AC207" s="324"/>
      <c r="AD207" s="324"/>
      <c r="AE207" s="324"/>
      <c r="AF207" s="324"/>
      <c r="AG207" s="324"/>
      <c r="AH207" s="324"/>
      <c r="AI207" s="324"/>
      <c r="AJ207" s="324"/>
      <c r="AK207" s="325"/>
      <c r="AL207" s="325"/>
    </row>
    <row r="208" spans="1:38" s="326" customFormat="1">
      <c r="A208" s="304"/>
      <c r="B208" s="351"/>
      <c r="C208" s="393"/>
      <c r="D208" s="390"/>
      <c r="E208" s="390"/>
      <c r="F208" s="391"/>
      <c r="G208" s="391"/>
      <c r="H208" s="391"/>
      <c r="I208" s="392"/>
      <c r="J208" s="392"/>
      <c r="K208" s="390"/>
      <c r="L208" s="197"/>
      <c r="M208" s="324"/>
      <c r="N208" s="324"/>
      <c r="O208" s="324"/>
      <c r="P208" s="324"/>
      <c r="Q208" s="324"/>
      <c r="R208" s="324"/>
      <c r="S208" s="324"/>
      <c r="T208" s="324"/>
      <c r="U208" s="324"/>
      <c r="V208" s="324"/>
      <c r="W208" s="324"/>
      <c r="X208" s="324"/>
      <c r="Y208" s="324"/>
      <c r="Z208" s="324"/>
      <c r="AA208" s="324"/>
      <c r="AB208" s="324"/>
      <c r="AC208" s="324"/>
      <c r="AD208" s="324"/>
      <c r="AE208" s="324"/>
      <c r="AF208" s="324"/>
      <c r="AG208" s="324"/>
      <c r="AH208" s="324"/>
      <c r="AI208" s="324"/>
      <c r="AJ208" s="324"/>
      <c r="AK208" s="325"/>
      <c r="AL208" s="325"/>
    </row>
    <row r="209" spans="1:38" s="326" customFormat="1">
      <c r="A209" s="304"/>
      <c r="B209" s="351"/>
      <c r="C209" s="393"/>
      <c r="D209" s="390"/>
      <c r="E209" s="390"/>
      <c r="F209" s="391"/>
      <c r="G209" s="391"/>
      <c r="H209" s="391"/>
      <c r="I209" s="392"/>
      <c r="J209" s="392"/>
      <c r="K209" s="390"/>
      <c r="L209" s="197"/>
      <c r="M209" s="324"/>
      <c r="N209" s="324"/>
      <c r="O209" s="324"/>
      <c r="P209" s="324"/>
      <c r="Q209" s="324"/>
      <c r="R209" s="324"/>
      <c r="S209" s="324"/>
      <c r="T209" s="324"/>
      <c r="U209" s="324"/>
      <c r="V209" s="324"/>
      <c r="W209" s="324"/>
      <c r="X209" s="324"/>
      <c r="Y209" s="324"/>
      <c r="Z209" s="324"/>
      <c r="AA209" s="324"/>
      <c r="AB209" s="324"/>
      <c r="AC209" s="324"/>
      <c r="AD209" s="324"/>
      <c r="AE209" s="324"/>
      <c r="AF209" s="324"/>
      <c r="AG209" s="324"/>
      <c r="AH209" s="324"/>
      <c r="AI209" s="324"/>
      <c r="AJ209" s="324"/>
      <c r="AK209" s="325"/>
      <c r="AL209" s="325"/>
    </row>
    <row r="210" spans="1:38" s="326" customFormat="1">
      <c r="A210" s="304"/>
      <c r="B210" s="351"/>
      <c r="C210" s="393"/>
      <c r="D210" s="390"/>
      <c r="E210" s="390"/>
      <c r="F210" s="391"/>
      <c r="G210" s="391"/>
      <c r="H210" s="391"/>
      <c r="I210" s="392"/>
      <c r="J210" s="392"/>
      <c r="K210" s="390"/>
      <c r="L210" s="197"/>
      <c r="M210" s="324"/>
      <c r="N210" s="324"/>
      <c r="O210" s="324"/>
      <c r="P210" s="324"/>
      <c r="Q210" s="324"/>
      <c r="R210" s="324"/>
      <c r="S210" s="324"/>
      <c r="T210" s="324"/>
      <c r="U210" s="324"/>
      <c r="V210" s="324"/>
      <c r="W210" s="324"/>
      <c r="X210" s="324"/>
      <c r="Y210" s="324"/>
      <c r="Z210" s="324"/>
      <c r="AA210" s="324"/>
      <c r="AB210" s="324"/>
      <c r="AC210" s="324"/>
      <c r="AD210" s="324"/>
      <c r="AE210" s="324"/>
      <c r="AF210" s="324"/>
      <c r="AG210" s="324"/>
      <c r="AH210" s="324"/>
      <c r="AI210" s="324"/>
      <c r="AJ210" s="324"/>
      <c r="AK210" s="325"/>
      <c r="AL210" s="325"/>
    </row>
    <row r="211" spans="1:38" s="326" customFormat="1">
      <c r="A211" s="304"/>
      <c r="B211" s="351"/>
      <c r="C211" s="393"/>
      <c r="D211" s="390"/>
      <c r="E211" s="390"/>
      <c r="F211" s="391"/>
      <c r="G211" s="391"/>
      <c r="H211" s="391"/>
      <c r="I211" s="392"/>
      <c r="J211" s="392"/>
      <c r="K211" s="390"/>
      <c r="L211" s="197"/>
      <c r="M211" s="324"/>
      <c r="N211" s="324"/>
      <c r="O211" s="324"/>
      <c r="P211" s="324"/>
      <c r="Q211" s="324"/>
      <c r="R211" s="324"/>
      <c r="S211" s="324"/>
      <c r="T211" s="324"/>
      <c r="U211" s="324"/>
      <c r="V211" s="324"/>
      <c r="W211" s="324"/>
      <c r="X211" s="324"/>
      <c r="Y211" s="324"/>
      <c r="Z211" s="324"/>
      <c r="AA211" s="324"/>
      <c r="AB211" s="324"/>
      <c r="AC211" s="324"/>
      <c r="AD211" s="324"/>
      <c r="AE211" s="324"/>
      <c r="AF211" s="324"/>
      <c r="AG211" s="324"/>
      <c r="AH211" s="324"/>
      <c r="AI211" s="324"/>
      <c r="AJ211" s="324"/>
      <c r="AK211" s="325"/>
      <c r="AL211" s="325"/>
    </row>
    <row r="212" spans="1:38" s="326" customFormat="1">
      <c r="A212" s="304"/>
      <c r="B212" s="351"/>
      <c r="C212" s="393"/>
      <c r="D212" s="390"/>
      <c r="E212" s="390"/>
      <c r="F212" s="391"/>
      <c r="G212" s="391"/>
      <c r="H212" s="391"/>
      <c r="I212" s="392"/>
      <c r="J212" s="392"/>
      <c r="K212" s="390"/>
      <c r="L212" s="197"/>
      <c r="M212" s="324"/>
      <c r="N212" s="324"/>
      <c r="O212" s="324"/>
      <c r="P212" s="324"/>
      <c r="Q212" s="324"/>
      <c r="R212" s="324"/>
      <c r="S212" s="324"/>
      <c r="T212" s="324"/>
      <c r="U212" s="324"/>
      <c r="V212" s="324"/>
      <c r="W212" s="324"/>
      <c r="X212" s="324"/>
      <c r="Y212" s="324"/>
      <c r="Z212" s="324"/>
      <c r="AA212" s="324"/>
      <c r="AB212" s="324"/>
      <c r="AC212" s="324"/>
      <c r="AD212" s="324"/>
      <c r="AE212" s="324"/>
      <c r="AF212" s="324"/>
      <c r="AG212" s="324"/>
      <c r="AH212" s="324"/>
      <c r="AI212" s="324"/>
      <c r="AJ212" s="324"/>
      <c r="AK212" s="325"/>
      <c r="AL212" s="325"/>
    </row>
    <row r="213" spans="1:38" s="326" customFormat="1">
      <c r="A213" s="304"/>
      <c r="B213" s="351"/>
      <c r="C213" s="393"/>
      <c r="D213" s="390"/>
      <c r="E213" s="390"/>
      <c r="F213" s="391"/>
      <c r="G213" s="391"/>
      <c r="H213" s="391"/>
      <c r="I213" s="392"/>
      <c r="J213" s="392"/>
      <c r="K213" s="390"/>
      <c r="L213" s="197"/>
      <c r="M213" s="324"/>
      <c r="N213" s="324"/>
      <c r="O213" s="324"/>
      <c r="P213" s="324"/>
      <c r="Q213" s="324"/>
      <c r="R213" s="324"/>
      <c r="S213" s="324"/>
      <c r="T213" s="324"/>
      <c r="U213" s="324"/>
      <c r="V213" s="324"/>
      <c r="W213" s="324"/>
      <c r="X213" s="324"/>
      <c r="Y213" s="324"/>
      <c r="Z213" s="324"/>
      <c r="AA213" s="324"/>
      <c r="AB213" s="324"/>
      <c r="AC213" s="324"/>
      <c r="AD213" s="324"/>
      <c r="AE213" s="324"/>
      <c r="AF213" s="324"/>
      <c r="AG213" s="324"/>
      <c r="AH213" s="324"/>
      <c r="AI213" s="324"/>
      <c r="AJ213" s="324"/>
      <c r="AK213" s="325"/>
      <c r="AL213" s="325"/>
    </row>
    <row r="214" spans="1:38" s="326" customFormat="1">
      <c r="A214" s="304"/>
      <c r="B214" s="351"/>
      <c r="C214" s="393"/>
      <c r="D214" s="390"/>
      <c r="E214" s="390"/>
      <c r="F214" s="391"/>
      <c r="G214" s="391"/>
      <c r="H214" s="391"/>
      <c r="I214" s="392"/>
      <c r="J214" s="392"/>
      <c r="K214" s="390"/>
      <c r="L214" s="197"/>
      <c r="M214" s="324"/>
      <c r="N214" s="324"/>
      <c r="O214" s="324"/>
      <c r="P214" s="324"/>
      <c r="Q214" s="324"/>
      <c r="R214" s="324"/>
      <c r="S214" s="324"/>
      <c r="T214" s="324"/>
      <c r="U214" s="324"/>
      <c r="V214" s="324"/>
      <c r="W214" s="324"/>
      <c r="X214" s="324"/>
      <c r="Y214" s="324"/>
      <c r="Z214" s="324"/>
      <c r="AA214" s="324"/>
      <c r="AB214" s="324"/>
      <c r="AC214" s="324"/>
      <c r="AD214" s="324"/>
      <c r="AE214" s="324"/>
      <c r="AF214" s="324"/>
      <c r="AG214" s="324"/>
      <c r="AH214" s="324"/>
      <c r="AI214" s="324"/>
      <c r="AJ214" s="324"/>
      <c r="AK214" s="325"/>
      <c r="AL214" s="325"/>
    </row>
    <row r="215" spans="1:38" s="326" customFormat="1">
      <c r="A215" s="304"/>
      <c r="B215" s="351"/>
      <c r="C215" s="393"/>
      <c r="D215" s="390"/>
      <c r="E215" s="390"/>
      <c r="F215" s="391"/>
      <c r="G215" s="391"/>
      <c r="H215" s="391"/>
      <c r="I215" s="392"/>
      <c r="J215" s="392"/>
      <c r="K215" s="390"/>
      <c r="L215" s="197"/>
      <c r="M215" s="324"/>
      <c r="N215" s="324"/>
      <c r="O215" s="324"/>
      <c r="P215" s="324"/>
      <c r="Q215" s="324"/>
      <c r="R215" s="324"/>
      <c r="S215" s="324"/>
      <c r="T215" s="324"/>
      <c r="U215" s="324"/>
      <c r="V215" s="324"/>
      <c r="W215" s="324"/>
      <c r="X215" s="324"/>
      <c r="Y215" s="324"/>
      <c r="Z215" s="324"/>
      <c r="AA215" s="324"/>
      <c r="AB215" s="324"/>
      <c r="AC215" s="324"/>
      <c r="AD215" s="324"/>
      <c r="AE215" s="324"/>
      <c r="AF215" s="324"/>
      <c r="AG215" s="324"/>
      <c r="AH215" s="324"/>
      <c r="AI215" s="324"/>
      <c r="AJ215" s="324"/>
      <c r="AK215" s="325"/>
      <c r="AL215" s="325"/>
    </row>
    <row r="216" spans="1:38" s="326" customFormat="1">
      <c r="A216" s="304"/>
      <c r="B216" s="351"/>
      <c r="C216" s="393"/>
      <c r="D216" s="390"/>
      <c r="E216" s="390"/>
      <c r="F216" s="391"/>
      <c r="G216" s="391"/>
      <c r="H216" s="391"/>
      <c r="I216" s="392"/>
      <c r="J216" s="392"/>
      <c r="K216" s="390"/>
      <c r="L216" s="197"/>
      <c r="M216" s="324"/>
      <c r="N216" s="324"/>
      <c r="O216" s="324"/>
      <c r="P216" s="324"/>
      <c r="Q216" s="324"/>
      <c r="R216" s="324"/>
      <c r="S216" s="324"/>
      <c r="T216" s="324"/>
      <c r="U216" s="324"/>
      <c r="V216" s="324"/>
      <c r="W216" s="324"/>
      <c r="X216" s="324"/>
      <c r="Y216" s="324"/>
      <c r="Z216" s="324"/>
      <c r="AA216" s="324"/>
      <c r="AB216" s="324"/>
      <c r="AC216" s="324"/>
      <c r="AD216" s="324"/>
      <c r="AE216" s="324"/>
      <c r="AF216" s="324"/>
      <c r="AG216" s="324"/>
      <c r="AH216" s="324"/>
      <c r="AI216" s="324"/>
      <c r="AJ216" s="324"/>
      <c r="AK216" s="325"/>
      <c r="AL216" s="325"/>
    </row>
    <row r="217" spans="1:38" s="326" customFormat="1">
      <c r="A217" s="304"/>
      <c r="B217" s="351"/>
      <c r="C217" s="393"/>
      <c r="D217" s="390"/>
      <c r="E217" s="390"/>
      <c r="F217" s="391"/>
      <c r="G217" s="391"/>
      <c r="H217" s="391"/>
      <c r="I217" s="392"/>
      <c r="J217" s="392"/>
      <c r="K217" s="390"/>
      <c r="L217" s="197"/>
      <c r="M217" s="324"/>
      <c r="N217" s="324"/>
      <c r="O217" s="324"/>
      <c r="P217" s="324"/>
      <c r="Q217" s="324"/>
      <c r="R217" s="324"/>
      <c r="S217" s="324"/>
      <c r="T217" s="324"/>
      <c r="U217" s="324"/>
      <c r="V217" s="324"/>
      <c r="W217" s="324"/>
      <c r="X217" s="324"/>
      <c r="Y217" s="324"/>
      <c r="Z217" s="324"/>
      <c r="AA217" s="324"/>
      <c r="AB217" s="324"/>
      <c r="AC217" s="324"/>
      <c r="AD217" s="324"/>
      <c r="AE217" s="324"/>
      <c r="AF217" s="324"/>
      <c r="AG217" s="324"/>
      <c r="AH217" s="324"/>
      <c r="AI217" s="324"/>
      <c r="AJ217" s="324"/>
      <c r="AK217" s="325"/>
      <c r="AL217" s="325"/>
    </row>
    <row r="218" spans="1:38" s="326" customFormat="1">
      <c r="A218" s="304"/>
      <c r="B218" s="351"/>
      <c r="C218" s="393"/>
      <c r="D218" s="390"/>
      <c r="E218" s="390"/>
      <c r="F218" s="391"/>
      <c r="G218" s="391"/>
      <c r="H218" s="391"/>
      <c r="I218" s="392"/>
      <c r="J218" s="392"/>
      <c r="K218" s="390"/>
      <c r="L218" s="197"/>
      <c r="M218" s="324"/>
      <c r="N218" s="324"/>
      <c r="O218" s="324"/>
      <c r="P218" s="324"/>
      <c r="Q218" s="324"/>
      <c r="R218" s="324"/>
      <c r="S218" s="324"/>
      <c r="T218" s="324"/>
      <c r="U218" s="324"/>
      <c r="V218" s="324"/>
      <c r="W218" s="324"/>
      <c r="X218" s="324"/>
      <c r="Y218" s="324"/>
      <c r="Z218" s="324"/>
      <c r="AA218" s="324"/>
      <c r="AB218" s="324"/>
      <c r="AC218" s="324"/>
      <c r="AD218" s="324"/>
      <c r="AE218" s="324"/>
      <c r="AF218" s="324"/>
      <c r="AG218" s="324"/>
      <c r="AH218" s="324"/>
      <c r="AI218" s="324"/>
      <c r="AJ218" s="324"/>
      <c r="AK218" s="325"/>
      <c r="AL218" s="325"/>
    </row>
    <row r="219" spans="1:38" s="326" customFormat="1">
      <c r="A219" s="304"/>
      <c r="B219" s="351"/>
      <c r="C219" s="393"/>
      <c r="D219" s="390"/>
      <c r="E219" s="390"/>
      <c r="F219" s="391"/>
      <c r="G219" s="391"/>
      <c r="H219" s="391"/>
      <c r="I219" s="392"/>
      <c r="J219" s="392"/>
      <c r="K219" s="390"/>
      <c r="L219" s="197"/>
      <c r="M219" s="324"/>
      <c r="N219" s="324"/>
      <c r="O219" s="324"/>
      <c r="P219" s="324"/>
      <c r="Q219" s="324"/>
      <c r="R219" s="324"/>
      <c r="S219" s="324"/>
      <c r="T219" s="324"/>
      <c r="U219" s="324"/>
      <c r="V219" s="324"/>
      <c r="W219" s="324"/>
      <c r="X219" s="324"/>
      <c r="Y219" s="324"/>
      <c r="Z219" s="324"/>
      <c r="AA219" s="324"/>
      <c r="AB219" s="324"/>
      <c r="AC219" s="324"/>
      <c r="AD219" s="324"/>
      <c r="AE219" s="324"/>
      <c r="AF219" s="324"/>
      <c r="AG219" s="324"/>
      <c r="AH219" s="324"/>
      <c r="AI219" s="324"/>
      <c r="AJ219" s="324"/>
      <c r="AK219" s="325"/>
      <c r="AL219" s="325"/>
    </row>
    <row r="220" spans="1:38" s="326" customFormat="1">
      <c r="A220" s="304"/>
      <c r="B220" s="351"/>
      <c r="C220" s="393"/>
      <c r="D220" s="390"/>
      <c r="E220" s="390"/>
      <c r="F220" s="391"/>
      <c r="G220" s="391"/>
      <c r="H220" s="391"/>
      <c r="I220" s="392"/>
      <c r="J220" s="392"/>
      <c r="K220" s="390"/>
      <c r="L220" s="197"/>
      <c r="M220" s="324"/>
      <c r="N220" s="324"/>
      <c r="O220" s="324"/>
      <c r="P220" s="324"/>
      <c r="Q220" s="324"/>
      <c r="R220" s="324"/>
      <c r="S220" s="324"/>
      <c r="T220" s="324"/>
      <c r="U220" s="324"/>
      <c r="V220" s="324"/>
      <c r="W220" s="324"/>
      <c r="X220" s="324"/>
      <c r="Y220" s="324"/>
      <c r="Z220" s="324"/>
      <c r="AA220" s="324"/>
      <c r="AB220" s="324"/>
      <c r="AC220" s="324"/>
      <c r="AD220" s="324"/>
      <c r="AE220" s="324"/>
      <c r="AF220" s="324"/>
      <c r="AG220" s="324"/>
      <c r="AH220" s="324"/>
      <c r="AI220" s="324"/>
      <c r="AJ220" s="324"/>
      <c r="AK220" s="325"/>
      <c r="AL220" s="325"/>
    </row>
    <row r="221" spans="1:38" s="326" customFormat="1">
      <c r="A221" s="304"/>
      <c r="B221" s="351"/>
      <c r="C221" s="393"/>
      <c r="D221" s="390"/>
      <c r="E221" s="390"/>
      <c r="F221" s="391"/>
      <c r="G221" s="391"/>
      <c r="H221" s="391"/>
      <c r="I221" s="392"/>
      <c r="J221" s="392"/>
      <c r="K221" s="390"/>
      <c r="L221" s="197"/>
      <c r="M221" s="324"/>
      <c r="N221" s="324"/>
      <c r="O221" s="324"/>
      <c r="P221" s="324"/>
      <c r="Q221" s="324"/>
      <c r="R221" s="324"/>
      <c r="S221" s="324"/>
      <c r="T221" s="324"/>
      <c r="U221" s="324"/>
      <c r="V221" s="324"/>
      <c r="W221" s="324"/>
      <c r="X221" s="324"/>
      <c r="Y221" s="324"/>
      <c r="Z221" s="324"/>
      <c r="AA221" s="324"/>
      <c r="AB221" s="324"/>
      <c r="AC221" s="324"/>
      <c r="AD221" s="324"/>
      <c r="AE221" s="324"/>
      <c r="AF221" s="324"/>
      <c r="AG221" s="324"/>
      <c r="AH221" s="324"/>
      <c r="AI221" s="324"/>
      <c r="AJ221" s="324"/>
      <c r="AK221" s="325"/>
      <c r="AL221" s="325"/>
    </row>
    <row r="222" spans="1:38" s="326" customFormat="1">
      <c r="A222" s="304"/>
      <c r="B222" s="351"/>
      <c r="C222" s="393"/>
      <c r="D222" s="390"/>
      <c r="E222" s="390"/>
      <c r="F222" s="391"/>
      <c r="G222" s="391"/>
      <c r="H222" s="391"/>
      <c r="I222" s="392"/>
      <c r="J222" s="392"/>
      <c r="K222" s="390"/>
      <c r="L222" s="197"/>
      <c r="M222" s="324"/>
      <c r="N222" s="324"/>
      <c r="O222" s="324"/>
      <c r="P222" s="324"/>
      <c r="Q222" s="324"/>
      <c r="R222" s="324"/>
      <c r="S222" s="324"/>
      <c r="T222" s="324"/>
      <c r="U222" s="324"/>
      <c r="V222" s="324"/>
      <c r="W222" s="324"/>
      <c r="X222" s="324"/>
      <c r="Y222" s="324"/>
      <c r="Z222" s="324"/>
      <c r="AA222" s="324"/>
      <c r="AB222" s="324"/>
      <c r="AC222" s="324"/>
      <c r="AD222" s="324"/>
      <c r="AE222" s="324"/>
      <c r="AF222" s="324"/>
      <c r="AG222" s="324"/>
      <c r="AH222" s="324"/>
      <c r="AI222" s="324"/>
      <c r="AJ222" s="324"/>
      <c r="AK222" s="325"/>
      <c r="AL222" s="325"/>
    </row>
    <row r="223" spans="1:38" s="326" customFormat="1">
      <c r="A223" s="304"/>
      <c r="B223" s="351"/>
      <c r="C223" s="393"/>
      <c r="D223" s="390"/>
      <c r="E223" s="390"/>
      <c r="F223" s="391"/>
      <c r="G223" s="391"/>
      <c r="H223" s="391"/>
      <c r="I223" s="392"/>
      <c r="J223" s="392"/>
      <c r="K223" s="390"/>
      <c r="L223" s="197"/>
      <c r="M223" s="324"/>
      <c r="N223" s="324"/>
      <c r="O223" s="324"/>
      <c r="P223" s="324"/>
      <c r="Q223" s="324"/>
      <c r="R223" s="324"/>
      <c r="S223" s="324"/>
      <c r="T223" s="324"/>
      <c r="U223" s="324"/>
      <c r="V223" s="324"/>
      <c r="W223" s="324"/>
      <c r="X223" s="324"/>
      <c r="Y223" s="324"/>
      <c r="Z223" s="324"/>
      <c r="AA223" s="324"/>
      <c r="AB223" s="324"/>
      <c r="AC223" s="324"/>
      <c r="AD223" s="324"/>
      <c r="AE223" s="324"/>
      <c r="AF223" s="324"/>
      <c r="AG223" s="324"/>
      <c r="AH223" s="324"/>
      <c r="AI223" s="324"/>
      <c r="AJ223" s="324"/>
      <c r="AK223" s="325"/>
      <c r="AL223" s="325"/>
    </row>
    <row r="224" spans="1:38" s="326" customFormat="1">
      <c r="A224" s="304"/>
      <c r="B224" s="351"/>
      <c r="C224" s="393"/>
      <c r="D224" s="390"/>
      <c r="E224" s="390"/>
      <c r="F224" s="391"/>
      <c r="G224" s="391"/>
      <c r="H224" s="391"/>
      <c r="I224" s="392"/>
      <c r="J224" s="392"/>
      <c r="K224" s="390"/>
      <c r="L224" s="197"/>
      <c r="M224" s="324"/>
      <c r="N224" s="324"/>
      <c r="O224" s="324"/>
      <c r="P224" s="324"/>
      <c r="Q224" s="324"/>
      <c r="R224" s="324"/>
      <c r="S224" s="324"/>
      <c r="T224" s="324"/>
      <c r="U224" s="324"/>
      <c r="V224" s="324"/>
      <c r="W224" s="324"/>
      <c r="X224" s="324"/>
      <c r="Y224" s="324"/>
      <c r="Z224" s="324"/>
      <c r="AA224" s="324"/>
      <c r="AB224" s="324"/>
      <c r="AC224" s="324"/>
      <c r="AD224" s="324"/>
      <c r="AE224" s="324"/>
      <c r="AF224" s="324"/>
      <c r="AG224" s="324"/>
      <c r="AH224" s="324"/>
      <c r="AI224" s="324"/>
      <c r="AJ224" s="324"/>
      <c r="AK224" s="325"/>
      <c r="AL224" s="325"/>
    </row>
    <row r="225" spans="1:38" s="326" customFormat="1">
      <c r="A225" s="304"/>
      <c r="B225" s="351"/>
      <c r="C225" s="393"/>
      <c r="D225" s="390"/>
      <c r="E225" s="390"/>
      <c r="F225" s="391"/>
      <c r="G225" s="391"/>
      <c r="H225" s="391"/>
      <c r="I225" s="392"/>
      <c r="J225" s="392"/>
      <c r="K225" s="390"/>
      <c r="L225" s="197"/>
      <c r="M225" s="324"/>
      <c r="N225" s="324"/>
      <c r="O225" s="324"/>
      <c r="P225" s="324"/>
      <c r="Q225" s="324"/>
      <c r="R225" s="324"/>
      <c r="S225" s="324"/>
      <c r="T225" s="324"/>
      <c r="U225" s="324"/>
      <c r="V225" s="324"/>
      <c r="W225" s="324"/>
      <c r="X225" s="324"/>
      <c r="Y225" s="324"/>
      <c r="Z225" s="324"/>
      <c r="AA225" s="324"/>
      <c r="AB225" s="324"/>
      <c r="AC225" s="324"/>
      <c r="AD225" s="324"/>
      <c r="AE225" s="324"/>
      <c r="AF225" s="324"/>
      <c r="AG225" s="324"/>
      <c r="AH225" s="324"/>
      <c r="AI225" s="324"/>
      <c r="AJ225" s="324"/>
      <c r="AK225" s="325"/>
      <c r="AL225" s="325"/>
    </row>
    <row r="226" spans="1:38" s="326" customFormat="1">
      <c r="A226" s="304"/>
      <c r="B226" s="351"/>
      <c r="C226" s="393"/>
      <c r="D226" s="390"/>
      <c r="E226" s="390"/>
      <c r="F226" s="391"/>
      <c r="G226" s="391"/>
      <c r="H226" s="391"/>
      <c r="I226" s="392"/>
      <c r="J226" s="392"/>
      <c r="K226" s="390"/>
      <c r="L226" s="197"/>
      <c r="M226" s="324"/>
      <c r="N226" s="324"/>
      <c r="O226" s="324"/>
      <c r="P226" s="324"/>
      <c r="Q226" s="324"/>
      <c r="R226" s="324"/>
      <c r="S226" s="324"/>
      <c r="T226" s="324"/>
      <c r="U226" s="324"/>
      <c r="V226" s="324"/>
      <c r="W226" s="324"/>
      <c r="X226" s="324"/>
      <c r="Y226" s="324"/>
      <c r="Z226" s="324"/>
      <c r="AA226" s="324"/>
      <c r="AB226" s="324"/>
      <c r="AC226" s="324"/>
      <c r="AD226" s="324"/>
      <c r="AE226" s="324"/>
      <c r="AF226" s="324"/>
      <c r="AG226" s="324"/>
      <c r="AH226" s="324"/>
      <c r="AI226" s="324"/>
      <c r="AJ226" s="324"/>
      <c r="AK226" s="325"/>
      <c r="AL226" s="325"/>
    </row>
    <row r="227" spans="1:38" s="326" customFormat="1">
      <c r="A227" s="304"/>
      <c r="B227" s="351"/>
      <c r="C227" s="393"/>
      <c r="D227" s="390"/>
      <c r="E227" s="390"/>
      <c r="F227" s="391"/>
      <c r="G227" s="391"/>
      <c r="H227" s="391"/>
      <c r="I227" s="392"/>
      <c r="J227" s="392"/>
      <c r="K227" s="390"/>
      <c r="L227" s="197"/>
      <c r="M227" s="324"/>
      <c r="N227" s="324"/>
      <c r="O227" s="324"/>
      <c r="P227" s="324"/>
      <c r="Q227" s="324"/>
      <c r="R227" s="324"/>
      <c r="S227" s="324"/>
      <c r="T227" s="324"/>
      <c r="U227" s="324"/>
      <c r="V227" s="324"/>
      <c r="W227" s="324"/>
      <c r="X227" s="324"/>
      <c r="Y227" s="324"/>
      <c r="Z227" s="324"/>
      <c r="AA227" s="324"/>
      <c r="AB227" s="324"/>
      <c r="AC227" s="324"/>
      <c r="AD227" s="324"/>
      <c r="AE227" s="324"/>
      <c r="AF227" s="324"/>
      <c r="AG227" s="324"/>
      <c r="AH227" s="324"/>
      <c r="AI227" s="324"/>
      <c r="AJ227" s="324"/>
      <c r="AK227" s="325"/>
      <c r="AL227" s="325"/>
    </row>
    <row r="228" spans="1:38" s="326" customFormat="1">
      <c r="A228" s="304"/>
      <c r="B228" s="351"/>
      <c r="C228" s="393"/>
      <c r="D228" s="390"/>
      <c r="E228" s="390"/>
      <c r="F228" s="391"/>
      <c r="G228" s="391"/>
      <c r="H228" s="391"/>
      <c r="I228" s="392"/>
      <c r="J228" s="392"/>
      <c r="K228" s="390"/>
      <c r="L228" s="197"/>
      <c r="M228" s="324"/>
      <c r="N228" s="324"/>
      <c r="O228" s="324"/>
      <c r="P228" s="324"/>
      <c r="Q228" s="324"/>
      <c r="R228" s="324"/>
      <c r="S228" s="324"/>
      <c r="T228" s="324"/>
      <c r="U228" s="324"/>
      <c r="V228" s="324"/>
      <c r="W228" s="324"/>
      <c r="X228" s="324"/>
      <c r="Y228" s="324"/>
      <c r="Z228" s="324"/>
      <c r="AA228" s="324"/>
      <c r="AB228" s="324"/>
      <c r="AC228" s="324"/>
      <c r="AD228" s="324"/>
      <c r="AE228" s="324"/>
      <c r="AF228" s="324"/>
      <c r="AG228" s="324"/>
      <c r="AH228" s="324"/>
      <c r="AI228" s="324"/>
      <c r="AJ228" s="324"/>
      <c r="AK228" s="325"/>
      <c r="AL228" s="325"/>
    </row>
    <row r="229" spans="1:38" s="326" customFormat="1">
      <c r="A229" s="304"/>
      <c r="B229" s="351"/>
      <c r="C229" s="393"/>
      <c r="D229" s="390"/>
      <c r="E229" s="390"/>
      <c r="F229" s="391"/>
      <c r="G229" s="391"/>
      <c r="H229" s="391"/>
      <c r="I229" s="392"/>
      <c r="J229" s="392"/>
      <c r="K229" s="390"/>
      <c r="L229" s="197"/>
      <c r="M229" s="324"/>
      <c r="N229" s="324"/>
      <c r="O229" s="324"/>
      <c r="P229" s="324"/>
      <c r="Q229" s="324"/>
      <c r="R229" s="324"/>
      <c r="S229" s="324"/>
      <c r="T229" s="324"/>
      <c r="U229" s="324"/>
      <c r="V229" s="324"/>
      <c r="W229" s="324"/>
      <c r="X229" s="324"/>
      <c r="Y229" s="324"/>
      <c r="Z229" s="324"/>
      <c r="AA229" s="324"/>
      <c r="AB229" s="324"/>
      <c r="AC229" s="324"/>
      <c r="AD229" s="324"/>
      <c r="AE229" s="324"/>
      <c r="AF229" s="324"/>
      <c r="AG229" s="324"/>
      <c r="AH229" s="324"/>
      <c r="AI229" s="324"/>
      <c r="AJ229" s="324"/>
      <c r="AK229" s="325"/>
      <c r="AL229" s="325"/>
    </row>
    <row r="230" spans="1:38" s="326" customFormat="1">
      <c r="A230" s="304"/>
      <c r="B230" s="351"/>
      <c r="C230" s="393"/>
      <c r="D230" s="390"/>
      <c r="E230" s="390"/>
      <c r="F230" s="391"/>
      <c r="G230" s="391"/>
      <c r="H230" s="391"/>
      <c r="I230" s="392"/>
      <c r="J230" s="392"/>
      <c r="K230" s="390"/>
      <c r="L230" s="197"/>
      <c r="M230" s="324"/>
      <c r="N230" s="324"/>
      <c r="O230" s="324"/>
      <c r="P230" s="324"/>
      <c r="Q230" s="324"/>
      <c r="R230" s="324"/>
      <c r="S230" s="324"/>
      <c r="T230" s="324"/>
      <c r="U230" s="324"/>
      <c r="V230" s="324"/>
      <c r="W230" s="324"/>
      <c r="X230" s="324"/>
      <c r="Y230" s="324"/>
      <c r="Z230" s="324"/>
      <c r="AA230" s="324"/>
      <c r="AB230" s="324"/>
      <c r="AC230" s="324"/>
      <c r="AD230" s="324"/>
      <c r="AE230" s="324"/>
      <c r="AF230" s="324"/>
      <c r="AG230" s="324"/>
      <c r="AH230" s="324"/>
      <c r="AI230" s="324"/>
      <c r="AJ230" s="324"/>
      <c r="AK230" s="325"/>
      <c r="AL230" s="325"/>
    </row>
    <row r="231" spans="1:38" s="326" customFormat="1">
      <c r="A231" s="304"/>
      <c r="B231" s="351"/>
      <c r="C231" s="393"/>
      <c r="D231" s="390"/>
      <c r="E231" s="390"/>
      <c r="F231" s="391"/>
      <c r="G231" s="391"/>
      <c r="H231" s="391"/>
      <c r="I231" s="392"/>
      <c r="J231" s="392"/>
      <c r="K231" s="390"/>
      <c r="L231" s="197"/>
      <c r="M231" s="324"/>
      <c r="N231" s="324"/>
      <c r="O231" s="324"/>
      <c r="P231" s="324"/>
      <c r="Q231" s="324"/>
      <c r="R231" s="324"/>
      <c r="S231" s="324"/>
      <c r="T231" s="324"/>
      <c r="U231" s="324"/>
      <c r="V231" s="324"/>
      <c r="W231" s="324"/>
      <c r="X231" s="324"/>
      <c r="Y231" s="324"/>
      <c r="Z231" s="324"/>
      <c r="AA231" s="324"/>
      <c r="AB231" s="324"/>
      <c r="AC231" s="324"/>
      <c r="AD231" s="324"/>
      <c r="AE231" s="324"/>
      <c r="AF231" s="324"/>
      <c r="AG231" s="324"/>
      <c r="AH231" s="324"/>
      <c r="AI231" s="324"/>
      <c r="AJ231" s="324"/>
      <c r="AK231" s="325"/>
      <c r="AL231" s="325"/>
    </row>
    <row r="232" spans="1:38" s="326" customFormat="1">
      <c r="A232" s="304"/>
      <c r="B232" s="351"/>
      <c r="C232" s="393"/>
      <c r="D232" s="390"/>
      <c r="E232" s="390"/>
      <c r="F232" s="391"/>
      <c r="G232" s="391"/>
      <c r="H232" s="391"/>
      <c r="I232" s="392"/>
      <c r="J232" s="392"/>
      <c r="K232" s="390"/>
      <c r="L232" s="197"/>
      <c r="M232" s="324"/>
      <c r="N232" s="324"/>
      <c r="O232" s="324"/>
      <c r="P232" s="324"/>
      <c r="Q232" s="324"/>
      <c r="R232" s="324"/>
      <c r="S232" s="324"/>
      <c r="T232" s="324"/>
      <c r="U232" s="324"/>
      <c r="V232" s="324"/>
      <c r="W232" s="324"/>
      <c r="X232" s="324"/>
      <c r="Y232" s="324"/>
      <c r="Z232" s="324"/>
      <c r="AA232" s="324"/>
      <c r="AB232" s="324"/>
      <c r="AC232" s="324"/>
      <c r="AD232" s="324"/>
      <c r="AE232" s="324"/>
      <c r="AF232" s="324"/>
      <c r="AG232" s="324"/>
      <c r="AH232" s="324"/>
      <c r="AI232" s="324"/>
      <c r="AJ232" s="324"/>
      <c r="AK232" s="325"/>
      <c r="AL232" s="325"/>
    </row>
    <row r="233" spans="1:38" s="326" customFormat="1">
      <c r="A233" s="304"/>
      <c r="B233" s="351"/>
      <c r="C233" s="393"/>
      <c r="D233" s="390"/>
      <c r="E233" s="390"/>
      <c r="F233" s="391"/>
      <c r="G233" s="391"/>
      <c r="H233" s="391"/>
      <c r="I233" s="392"/>
      <c r="J233" s="392"/>
      <c r="K233" s="390"/>
      <c r="L233" s="197"/>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5"/>
      <c r="AL233" s="325"/>
    </row>
    <row r="234" spans="1:38" s="326" customFormat="1">
      <c r="A234" s="304"/>
      <c r="B234" s="351"/>
      <c r="C234" s="393"/>
      <c r="D234" s="390"/>
      <c r="E234" s="390"/>
      <c r="F234" s="391"/>
      <c r="G234" s="391"/>
      <c r="H234" s="391"/>
      <c r="I234" s="392"/>
      <c r="J234" s="392"/>
      <c r="K234" s="390"/>
      <c r="L234" s="197"/>
      <c r="M234" s="324"/>
      <c r="N234" s="324"/>
      <c r="O234" s="324"/>
      <c r="P234" s="324"/>
      <c r="Q234" s="324"/>
      <c r="R234" s="324"/>
      <c r="S234" s="324"/>
      <c r="T234" s="324"/>
      <c r="U234" s="324"/>
      <c r="V234" s="324"/>
      <c r="W234" s="324"/>
      <c r="X234" s="324"/>
      <c r="Y234" s="324"/>
      <c r="Z234" s="324"/>
      <c r="AA234" s="324"/>
      <c r="AB234" s="324"/>
      <c r="AC234" s="324"/>
      <c r="AD234" s="324"/>
      <c r="AE234" s="324"/>
      <c r="AF234" s="324"/>
      <c r="AG234" s="324"/>
      <c r="AH234" s="324"/>
      <c r="AI234" s="324"/>
      <c r="AJ234" s="324"/>
      <c r="AK234" s="325"/>
      <c r="AL234" s="325"/>
    </row>
    <row r="235" spans="1:38" s="326" customFormat="1">
      <c r="A235" s="304"/>
      <c r="B235" s="351"/>
      <c r="C235" s="393"/>
      <c r="D235" s="390"/>
      <c r="E235" s="390"/>
      <c r="F235" s="391"/>
      <c r="G235" s="391"/>
      <c r="H235" s="391"/>
      <c r="I235" s="392"/>
      <c r="J235" s="392"/>
      <c r="K235" s="390"/>
      <c r="L235" s="197"/>
      <c r="M235" s="324"/>
      <c r="N235" s="324"/>
      <c r="O235" s="324"/>
      <c r="P235" s="324"/>
      <c r="Q235" s="324"/>
      <c r="R235" s="324"/>
      <c r="S235" s="324"/>
      <c r="T235" s="324"/>
      <c r="U235" s="324"/>
      <c r="V235" s="324"/>
      <c r="W235" s="324"/>
      <c r="X235" s="324"/>
      <c r="Y235" s="324"/>
      <c r="Z235" s="324"/>
      <c r="AA235" s="324"/>
      <c r="AB235" s="324"/>
      <c r="AC235" s="324"/>
      <c r="AD235" s="324"/>
      <c r="AE235" s="324"/>
      <c r="AF235" s="324"/>
      <c r="AG235" s="324"/>
      <c r="AH235" s="324"/>
      <c r="AI235" s="324"/>
      <c r="AJ235" s="324"/>
      <c r="AK235" s="325"/>
      <c r="AL235" s="325"/>
    </row>
    <row r="236" spans="1:38" s="326" customFormat="1">
      <c r="A236" s="304"/>
      <c r="B236" s="351"/>
      <c r="C236" s="393"/>
      <c r="D236" s="390"/>
      <c r="E236" s="390"/>
      <c r="F236" s="391"/>
      <c r="G236" s="391"/>
      <c r="H236" s="391"/>
      <c r="I236" s="392"/>
      <c r="J236" s="392"/>
      <c r="K236" s="390"/>
      <c r="L236" s="197"/>
      <c r="M236" s="324"/>
      <c r="N236" s="324"/>
      <c r="O236" s="324"/>
      <c r="P236" s="324"/>
      <c r="Q236" s="324"/>
      <c r="R236" s="324"/>
      <c r="S236" s="324"/>
      <c r="T236" s="324"/>
      <c r="U236" s="324"/>
      <c r="V236" s="324"/>
      <c r="W236" s="324"/>
      <c r="X236" s="324"/>
      <c r="Y236" s="324"/>
      <c r="Z236" s="324"/>
      <c r="AA236" s="324"/>
      <c r="AB236" s="324"/>
      <c r="AC236" s="324"/>
      <c r="AD236" s="324"/>
      <c r="AE236" s="324"/>
      <c r="AF236" s="324"/>
      <c r="AG236" s="324"/>
      <c r="AH236" s="324"/>
      <c r="AI236" s="324"/>
      <c r="AJ236" s="324"/>
      <c r="AK236" s="325"/>
      <c r="AL236" s="325"/>
    </row>
    <row r="237" spans="1:38" s="326" customFormat="1">
      <c r="A237" s="304"/>
      <c r="B237" s="351"/>
      <c r="C237" s="393"/>
      <c r="D237" s="390"/>
      <c r="E237" s="390"/>
      <c r="F237" s="391"/>
      <c r="G237" s="391"/>
      <c r="H237" s="391"/>
      <c r="I237" s="392"/>
      <c r="J237" s="392"/>
      <c r="K237" s="390"/>
      <c r="L237" s="197"/>
      <c r="M237" s="324"/>
      <c r="N237" s="324"/>
      <c r="O237" s="324"/>
      <c r="P237" s="324"/>
      <c r="Q237" s="324"/>
      <c r="R237" s="324"/>
      <c r="S237" s="324"/>
      <c r="T237" s="324"/>
      <c r="U237" s="324"/>
      <c r="V237" s="324"/>
      <c r="W237" s="324"/>
      <c r="X237" s="324"/>
      <c r="Y237" s="324"/>
      <c r="Z237" s="324"/>
      <c r="AA237" s="324"/>
      <c r="AB237" s="324"/>
      <c r="AC237" s="324"/>
      <c r="AD237" s="324"/>
      <c r="AE237" s="324"/>
      <c r="AF237" s="324"/>
      <c r="AG237" s="324"/>
      <c r="AH237" s="324"/>
      <c r="AI237" s="324"/>
      <c r="AJ237" s="324"/>
      <c r="AK237" s="325"/>
      <c r="AL237" s="325"/>
    </row>
    <row r="238" spans="1:38" s="326" customFormat="1">
      <c r="A238" s="304"/>
      <c r="B238" s="351"/>
      <c r="C238" s="393"/>
      <c r="D238" s="390"/>
      <c r="E238" s="390"/>
      <c r="F238" s="391"/>
      <c r="G238" s="391"/>
      <c r="H238" s="391"/>
      <c r="I238" s="392"/>
      <c r="J238" s="392"/>
      <c r="K238" s="390"/>
      <c r="L238" s="197"/>
      <c r="M238" s="324"/>
      <c r="N238" s="324"/>
      <c r="O238" s="324"/>
      <c r="P238" s="324"/>
      <c r="Q238" s="324"/>
      <c r="R238" s="324"/>
      <c r="S238" s="324"/>
      <c r="T238" s="324"/>
      <c r="U238" s="324"/>
      <c r="V238" s="324"/>
      <c r="W238" s="324"/>
      <c r="X238" s="324"/>
      <c r="Y238" s="324"/>
      <c r="Z238" s="324"/>
      <c r="AA238" s="324"/>
      <c r="AB238" s="324"/>
      <c r="AC238" s="324"/>
      <c r="AD238" s="324"/>
      <c r="AE238" s="324"/>
      <c r="AF238" s="324"/>
      <c r="AG238" s="324"/>
      <c r="AH238" s="324"/>
      <c r="AI238" s="324"/>
      <c r="AJ238" s="324"/>
      <c r="AK238" s="325"/>
      <c r="AL238" s="325"/>
    </row>
    <row r="239" spans="1:38" s="326" customFormat="1">
      <c r="A239" s="304"/>
      <c r="B239" s="351"/>
      <c r="C239" s="393"/>
      <c r="D239" s="390"/>
      <c r="E239" s="390"/>
      <c r="F239" s="391"/>
      <c r="G239" s="391"/>
      <c r="H239" s="391"/>
      <c r="I239" s="392"/>
      <c r="J239" s="392"/>
      <c r="K239" s="390"/>
      <c r="L239" s="197"/>
      <c r="M239" s="324"/>
      <c r="N239" s="324"/>
      <c r="O239" s="324"/>
      <c r="P239" s="324"/>
      <c r="Q239" s="324"/>
      <c r="R239" s="324"/>
      <c r="S239" s="324"/>
      <c r="T239" s="324"/>
      <c r="U239" s="324"/>
      <c r="V239" s="324"/>
      <c r="W239" s="324"/>
      <c r="X239" s="324"/>
      <c r="Y239" s="324"/>
      <c r="Z239" s="324"/>
      <c r="AA239" s="324"/>
      <c r="AB239" s="324"/>
      <c r="AC239" s="324"/>
      <c r="AD239" s="324"/>
      <c r="AE239" s="324"/>
      <c r="AF239" s="324"/>
      <c r="AG239" s="324"/>
      <c r="AH239" s="324"/>
      <c r="AI239" s="324"/>
      <c r="AJ239" s="324"/>
      <c r="AK239" s="325"/>
      <c r="AL239" s="325"/>
    </row>
    <row r="240" spans="1:38" s="326" customFormat="1">
      <c r="A240" s="304"/>
      <c r="B240" s="351"/>
      <c r="C240" s="393"/>
      <c r="D240" s="390"/>
      <c r="E240" s="390"/>
      <c r="F240" s="391"/>
      <c r="G240" s="391"/>
      <c r="H240" s="391"/>
      <c r="I240" s="392"/>
      <c r="J240" s="392"/>
      <c r="K240" s="390"/>
      <c r="L240" s="197"/>
      <c r="M240" s="324"/>
      <c r="N240" s="324"/>
      <c r="O240" s="324"/>
      <c r="P240" s="324"/>
      <c r="Q240" s="324"/>
      <c r="R240" s="324"/>
      <c r="S240" s="324"/>
      <c r="T240" s="324"/>
      <c r="U240" s="324"/>
      <c r="V240" s="324"/>
      <c r="W240" s="324"/>
      <c r="X240" s="324"/>
      <c r="Y240" s="324"/>
      <c r="Z240" s="324"/>
      <c r="AA240" s="324"/>
      <c r="AB240" s="324"/>
      <c r="AC240" s="324"/>
      <c r="AD240" s="324"/>
      <c r="AE240" s="324"/>
      <c r="AF240" s="324"/>
      <c r="AG240" s="324"/>
      <c r="AH240" s="324"/>
      <c r="AI240" s="324"/>
      <c r="AJ240" s="324"/>
      <c r="AK240" s="325"/>
      <c r="AL240" s="325"/>
    </row>
    <row r="241" spans="1:38" s="326" customFormat="1">
      <c r="A241" s="304"/>
      <c r="B241" s="351"/>
      <c r="C241" s="393"/>
      <c r="D241" s="390"/>
      <c r="E241" s="390"/>
      <c r="F241" s="391"/>
      <c r="G241" s="391"/>
      <c r="H241" s="391"/>
      <c r="I241" s="392"/>
      <c r="J241" s="392"/>
      <c r="K241" s="390"/>
      <c r="L241" s="197"/>
      <c r="M241" s="324"/>
      <c r="N241" s="324"/>
      <c r="O241" s="324"/>
      <c r="P241" s="324"/>
      <c r="Q241" s="324"/>
      <c r="R241" s="324"/>
      <c r="S241" s="324"/>
      <c r="T241" s="324"/>
      <c r="U241" s="324"/>
      <c r="V241" s="324"/>
      <c r="W241" s="324"/>
      <c r="X241" s="324"/>
      <c r="Y241" s="324"/>
      <c r="Z241" s="324"/>
      <c r="AA241" s="324"/>
      <c r="AB241" s="324"/>
      <c r="AC241" s="324"/>
      <c r="AD241" s="324"/>
      <c r="AE241" s="324"/>
      <c r="AF241" s="324"/>
      <c r="AG241" s="324"/>
      <c r="AH241" s="324"/>
      <c r="AI241" s="324"/>
      <c r="AJ241" s="324"/>
      <c r="AK241" s="325"/>
      <c r="AL241" s="325"/>
    </row>
    <row r="242" spans="1:38" s="326" customFormat="1">
      <c r="A242" s="304"/>
      <c r="B242" s="351"/>
      <c r="C242" s="393"/>
      <c r="D242" s="390"/>
      <c r="E242" s="390"/>
      <c r="F242" s="391"/>
      <c r="G242" s="391"/>
      <c r="H242" s="391"/>
      <c r="I242" s="392"/>
      <c r="J242" s="392"/>
      <c r="K242" s="390"/>
      <c r="L242" s="197"/>
      <c r="M242" s="324"/>
      <c r="N242" s="324"/>
      <c r="O242" s="324"/>
      <c r="P242" s="324"/>
      <c r="Q242" s="324"/>
      <c r="R242" s="324"/>
      <c r="S242" s="324"/>
      <c r="T242" s="324"/>
      <c r="U242" s="324"/>
      <c r="V242" s="324"/>
      <c r="W242" s="324"/>
      <c r="X242" s="324"/>
      <c r="Y242" s="324"/>
      <c r="Z242" s="324"/>
      <c r="AA242" s="324"/>
      <c r="AB242" s="324"/>
      <c r="AC242" s="324"/>
      <c r="AD242" s="324"/>
      <c r="AE242" s="324"/>
      <c r="AF242" s="324"/>
      <c r="AG242" s="324"/>
      <c r="AH242" s="324"/>
      <c r="AI242" s="324"/>
      <c r="AJ242" s="324"/>
      <c r="AK242" s="325"/>
      <c r="AL242" s="325"/>
    </row>
    <row r="243" spans="1:38" s="326" customFormat="1">
      <c r="A243" s="304"/>
      <c r="B243" s="351"/>
      <c r="C243" s="393"/>
      <c r="D243" s="390"/>
      <c r="E243" s="390"/>
      <c r="F243" s="391"/>
      <c r="G243" s="391"/>
      <c r="H243" s="391"/>
      <c r="I243" s="392"/>
      <c r="J243" s="392"/>
      <c r="K243" s="390"/>
      <c r="L243" s="197"/>
      <c r="M243" s="324"/>
      <c r="N243" s="324"/>
      <c r="O243" s="324"/>
      <c r="P243" s="324"/>
      <c r="Q243" s="324"/>
      <c r="R243" s="324"/>
      <c r="S243" s="324"/>
      <c r="T243" s="324"/>
      <c r="U243" s="324"/>
      <c r="V243" s="324"/>
      <c r="W243" s="324"/>
      <c r="X243" s="324"/>
      <c r="Y243" s="324"/>
      <c r="Z243" s="324"/>
      <c r="AA243" s="324"/>
      <c r="AB243" s="324"/>
      <c r="AC243" s="324"/>
      <c r="AD243" s="324"/>
      <c r="AE243" s="324"/>
      <c r="AF243" s="324"/>
      <c r="AG243" s="324"/>
      <c r="AH243" s="324"/>
      <c r="AI243" s="324"/>
      <c r="AJ243" s="324"/>
      <c r="AK243" s="325"/>
      <c r="AL243" s="325"/>
    </row>
    <row r="244" spans="1:38" s="326" customFormat="1">
      <c r="A244" s="304"/>
      <c r="B244" s="351"/>
      <c r="C244" s="393"/>
      <c r="D244" s="390"/>
      <c r="E244" s="390"/>
      <c r="F244" s="391"/>
      <c r="G244" s="391"/>
      <c r="H244" s="391"/>
      <c r="I244" s="392"/>
      <c r="J244" s="392"/>
      <c r="K244" s="390"/>
      <c r="L244" s="197"/>
      <c r="M244" s="324"/>
      <c r="N244" s="324"/>
      <c r="O244" s="324"/>
      <c r="P244" s="324"/>
      <c r="Q244" s="324"/>
      <c r="R244" s="324"/>
      <c r="S244" s="324"/>
      <c r="T244" s="324"/>
      <c r="U244" s="324"/>
      <c r="V244" s="324"/>
      <c r="W244" s="324"/>
      <c r="X244" s="324"/>
      <c r="Y244" s="324"/>
      <c r="Z244" s="324"/>
      <c r="AA244" s="324"/>
      <c r="AB244" s="324"/>
      <c r="AC244" s="324"/>
      <c r="AD244" s="324"/>
      <c r="AE244" s="324"/>
      <c r="AF244" s="324"/>
      <c r="AG244" s="324"/>
      <c r="AH244" s="324"/>
      <c r="AI244" s="324"/>
      <c r="AJ244" s="324"/>
      <c r="AK244" s="325"/>
      <c r="AL244" s="325"/>
    </row>
    <row r="245" spans="1:38" s="326" customFormat="1">
      <c r="A245" s="304"/>
      <c r="B245" s="351"/>
      <c r="C245" s="393"/>
      <c r="D245" s="390"/>
      <c r="E245" s="390"/>
      <c r="F245" s="391"/>
      <c r="G245" s="391"/>
      <c r="H245" s="391"/>
      <c r="I245" s="392"/>
      <c r="J245" s="392"/>
      <c r="K245" s="390"/>
      <c r="L245" s="197"/>
      <c r="M245" s="324"/>
      <c r="N245" s="324"/>
      <c r="O245" s="324"/>
      <c r="P245" s="324"/>
      <c r="Q245" s="324"/>
      <c r="R245" s="324"/>
      <c r="S245" s="324"/>
      <c r="T245" s="324"/>
      <c r="U245" s="324"/>
      <c r="V245" s="324"/>
      <c r="W245" s="324"/>
      <c r="X245" s="324"/>
      <c r="Y245" s="324"/>
      <c r="Z245" s="324"/>
      <c r="AA245" s="324"/>
      <c r="AB245" s="324"/>
      <c r="AC245" s="324"/>
      <c r="AD245" s="324"/>
      <c r="AE245" s="324"/>
      <c r="AF245" s="324"/>
      <c r="AG245" s="324"/>
      <c r="AH245" s="324"/>
      <c r="AI245" s="324"/>
      <c r="AJ245" s="324"/>
      <c r="AK245" s="325"/>
      <c r="AL245" s="325"/>
    </row>
    <row r="246" spans="1:38" s="326" customFormat="1">
      <c r="A246" s="304"/>
      <c r="B246" s="351"/>
      <c r="C246" s="393"/>
      <c r="D246" s="390"/>
      <c r="E246" s="390"/>
      <c r="F246" s="391"/>
      <c r="G246" s="391"/>
      <c r="H246" s="391"/>
      <c r="I246" s="392"/>
      <c r="J246" s="392"/>
      <c r="K246" s="390"/>
      <c r="L246" s="197"/>
      <c r="M246" s="324"/>
      <c r="N246" s="324"/>
      <c r="O246" s="324"/>
      <c r="P246" s="324"/>
      <c r="Q246" s="324"/>
      <c r="R246" s="324"/>
      <c r="S246" s="324"/>
      <c r="T246" s="324"/>
      <c r="U246" s="324"/>
      <c r="V246" s="324"/>
      <c r="W246" s="324"/>
      <c r="X246" s="324"/>
      <c r="Y246" s="324"/>
      <c r="Z246" s="324"/>
      <c r="AA246" s="324"/>
      <c r="AB246" s="324"/>
      <c r="AC246" s="324"/>
      <c r="AD246" s="324"/>
      <c r="AE246" s="324"/>
      <c r="AF246" s="324"/>
      <c r="AG246" s="324"/>
      <c r="AH246" s="324"/>
      <c r="AI246" s="324"/>
      <c r="AJ246" s="324"/>
      <c r="AK246" s="325"/>
      <c r="AL246" s="325"/>
    </row>
    <row r="247" spans="1:38" s="326" customFormat="1">
      <c r="A247" s="304"/>
      <c r="B247" s="351"/>
      <c r="C247" s="393"/>
      <c r="D247" s="390"/>
      <c r="E247" s="390"/>
      <c r="F247" s="391"/>
      <c r="G247" s="391"/>
      <c r="H247" s="391"/>
      <c r="I247" s="392"/>
      <c r="J247" s="392"/>
      <c r="K247" s="390"/>
      <c r="L247" s="197"/>
      <c r="M247" s="324"/>
      <c r="N247" s="324"/>
      <c r="O247" s="324"/>
      <c r="P247" s="324"/>
      <c r="Q247" s="324"/>
      <c r="R247" s="324"/>
      <c r="S247" s="324"/>
      <c r="T247" s="324"/>
      <c r="U247" s="324"/>
      <c r="V247" s="324"/>
      <c r="W247" s="324"/>
      <c r="X247" s="324"/>
      <c r="Y247" s="324"/>
      <c r="Z247" s="324"/>
      <c r="AA247" s="324"/>
      <c r="AB247" s="324"/>
      <c r="AC247" s="324"/>
      <c r="AD247" s="324"/>
      <c r="AE247" s="324"/>
      <c r="AF247" s="324"/>
      <c r="AG247" s="324"/>
      <c r="AH247" s="324"/>
      <c r="AI247" s="324"/>
      <c r="AJ247" s="324"/>
      <c r="AK247" s="325"/>
      <c r="AL247" s="325"/>
    </row>
    <row r="248" spans="1:38" s="326" customFormat="1">
      <c r="A248" s="304"/>
      <c r="B248" s="351"/>
      <c r="C248" s="393"/>
      <c r="D248" s="390"/>
      <c r="E248" s="390"/>
      <c r="F248" s="391"/>
      <c r="G248" s="391"/>
      <c r="H248" s="391"/>
      <c r="I248" s="392"/>
      <c r="J248" s="392"/>
      <c r="K248" s="390"/>
      <c r="L248" s="197"/>
      <c r="M248" s="324"/>
      <c r="N248" s="324"/>
      <c r="O248" s="324"/>
      <c r="P248" s="324"/>
      <c r="Q248" s="324"/>
      <c r="R248" s="324"/>
      <c r="S248" s="324"/>
      <c r="T248" s="324"/>
      <c r="U248" s="324"/>
      <c r="V248" s="324"/>
      <c r="W248" s="324"/>
      <c r="X248" s="324"/>
      <c r="Y248" s="324"/>
      <c r="Z248" s="324"/>
      <c r="AA248" s="324"/>
      <c r="AB248" s="324"/>
      <c r="AC248" s="324"/>
      <c r="AD248" s="324"/>
      <c r="AE248" s="324"/>
      <c r="AF248" s="324"/>
      <c r="AG248" s="324"/>
      <c r="AH248" s="324"/>
      <c r="AI248" s="324"/>
      <c r="AJ248" s="324"/>
      <c r="AK248" s="325"/>
      <c r="AL248" s="325"/>
    </row>
    <row r="249" spans="1:38" s="326" customFormat="1">
      <c r="A249" s="304"/>
      <c r="B249" s="351"/>
      <c r="C249" s="393"/>
      <c r="D249" s="390"/>
      <c r="E249" s="390"/>
      <c r="F249" s="391"/>
      <c r="G249" s="391"/>
      <c r="H249" s="391"/>
      <c r="I249" s="392"/>
      <c r="J249" s="392"/>
      <c r="K249" s="390"/>
      <c r="L249" s="197"/>
      <c r="M249" s="324"/>
      <c r="N249" s="324"/>
      <c r="O249" s="324"/>
      <c r="P249" s="324"/>
      <c r="Q249" s="324"/>
      <c r="R249" s="324"/>
      <c r="S249" s="324"/>
      <c r="T249" s="324"/>
      <c r="U249" s="324"/>
      <c r="V249" s="324"/>
      <c r="W249" s="324"/>
      <c r="X249" s="324"/>
      <c r="Y249" s="324"/>
      <c r="Z249" s="324"/>
      <c r="AA249" s="324"/>
      <c r="AB249" s="324"/>
      <c r="AC249" s="324"/>
      <c r="AD249" s="324"/>
      <c r="AE249" s="324"/>
      <c r="AF249" s="324"/>
      <c r="AG249" s="324"/>
      <c r="AH249" s="324"/>
      <c r="AI249" s="324"/>
      <c r="AJ249" s="324"/>
      <c r="AK249" s="325"/>
      <c r="AL249" s="325"/>
    </row>
    <row r="250" spans="1:38" s="326" customFormat="1">
      <c r="A250" s="304"/>
      <c r="B250" s="351"/>
      <c r="C250" s="393"/>
      <c r="D250" s="390"/>
      <c r="E250" s="390"/>
      <c r="F250" s="391"/>
      <c r="G250" s="391"/>
      <c r="H250" s="391"/>
      <c r="I250" s="392"/>
      <c r="J250" s="392"/>
      <c r="K250" s="390"/>
      <c r="L250" s="197"/>
      <c r="M250" s="324"/>
      <c r="N250" s="324"/>
      <c r="O250" s="324"/>
      <c r="P250" s="324"/>
      <c r="Q250" s="324"/>
      <c r="R250" s="324"/>
      <c r="S250" s="324"/>
      <c r="T250" s="324"/>
      <c r="U250" s="324"/>
      <c r="V250" s="324"/>
      <c r="W250" s="324"/>
      <c r="X250" s="324"/>
      <c r="Y250" s="324"/>
      <c r="Z250" s="324"/>
      <c r="AA250" s="324"/>
      <c r="AB250" s="324"/>
      <c r="AC250" s="324"/>
      <c r="AD250" s="324"/>
      <c r="AE250" s="324"/>
      <c r="AF250" s="324"/>
      <c r="AG250" s="324"/>
      <c r="AH250" s="324"/>
      <c r="AI250" s="324"/>
      <c r="AJ250" s="324"/>
      <c r="AK250" s="325"/>
      <c r="AL250" s="325"/>
    </row>
    <row r="251" spans="1:38" s="326" customFormat="1">
      <c r="A251" s="304"/>
      <c r="B251" s="351"/>
      <c r="C251" s="393"/>
      <c r="D251" s="390"/>
      <c r="E251" s="390"/>
      <c r="F251" s="391"/>
      <c r="G251" s="391"/>
      <c r="H251" s="391"/>
      <c r="I251" s="392"/>
      <c r="J251" s="392"/>
      <c r="K251" s="390"/>
      <c r="L251" s="197"/>
      <c r="M251" s="324"/>
      <c r="N251" s="324"/>
      <c r="O251" s="324"/>
      <c r="P251" s="324"/>
      <c r="Q251" s="324"/>
      <c r="R251" s="324"/>
      <c r="S251" s="324"/>
      <c r="T251" s="324"/>
      <c r="U251" s="324"/>
      <c r="V251" s="324"/>
      <c r="W251" s="324"/>
      <c r="X251" s="324"/>
      <c r="Y251" s="324"/>
      <c r="Z251" s="324"/>
      <c r="AA251" s="324"/>
      <c r="AB251" s="324"/>
      <c r="AC251" s="324"/>
      <c r="AD251" s="324"/>
      <c r="AE251" s="324"/>
      <c r="AF251" s="324"/>
      <c r="AG251" s="324"/>
      <c r="AH251" s="324"/>
      <c r="AI251" s="324"/>
      <c r="AJ251" s="324"/>
      <c r="AK251" s="325"/>
      <c r="AL251" s="325"/>
    </row>
    <row r="252" spans="1:38" s="326" customFormat="1">
      <c r="A252" s="304"/>
      <c r="B252" s="351"/>
      <c r="C252" s="393"/>
      <c r="D252" s="390"/>
      <c r="E252" s="390"/>
      <c r="F252" s="391"/>
      <c r="G252" s="391"/>
      <c r="H252" s="391"/>
      <c r="I252" s="392"/>
      <c r="J252" s="392"/>
      <c r="K252" s="390"/>
      <c r="L252" s="197"/>
      <c r="M252" s="324"/>
      <c r="N252" s="324"/>
      <c r="O252" s="324"/>
      <c r="P252" s="324"/>
      <c r="Q252" s="324"/>
      <c r="R252" s="324"/>
      <c r="S252" s="324"/>
      <c r="T252" s="324"/>
      <c r="U252" s="324"/>
      <c r="V252" s="324"/>
      <c r="W252" s="324"/>
      <c r="X252" s="324"/>
      <c r="Y252" s="324"/>
      <c r="Z252" s="324"/>
      <c r="AA252" s="324"/>
      <c r="AB252" s="324"/>
      <c r="AC252" s="324"/>
      <c r="AD252" s="324"/>
      <c r="AE252" s="324"/>
      <c r="AF252" s="324"/>
      <c r="AG252" s="324"/>
      <c r="AH252" s="324"/>
      <c r="AI252" s="324"/>
      <c r="AJ252" s="324"/>
      <c r="AK252" s="325"/>
      <c r="AL252" s="325"/>
    </row>
    <row r="253" spans="1:38" s="326" customFormat="1">
      <c r="A253" s="304"/>
      <c r="B253" s="351"/>
      <c r="C253" s="393"/>
      <c r="D253" s="390"/>
      <c r="E253" s="390"/>
      <c r="F253" s="391"/>
      <c r="G253" s="391"/>
      <c r="H253" s="391"/>
      <c r="I253" s="392"/>
      <c r="J253" s="392"/>
      <c r="K253" s="390"/>
      <c r="L253" s="197"/>
      <c r="M253" s="324"/>
      <c r="N253" s="324"/>
      <c r="O253" s="324"/>
      <c r="P253" s="324"/>
      <c r="Q253" s="324"/>
      <c r="R253" s="324"/>
      <c r="S253" s="324"/>
      <c r="T253" s="324"/>
      <c r="U253" s="324"/>
      <c r="V253" s="324"/>
      <c r="W253" s="324"/>
      <c r="X253" s="324"/>
      <c r="Y253" s="324"/>
      <c r="Z253" s="324"/>
      <c r="AA253" s="324"/>
      <c r="AB253" s="324"/>
      <c r="AC253" s="324"/>
      <c r="AD253" s="324"/>
      <c r="AE253" s="324"/>
      <c r="AF253" s="324"/>
      <c r="AG253" s="324"/>
      <c r="AH253" s="324"/>
      <c r="AI253" s="324"/>
      <c r="AJ253" s="324"/>
      <c r="AK253" s="325"/>
      <c r="AL253" s="325"/>
    </row>
    <row r="254" spans="1:38" s="326" customFormat="1">
      <c r="A254" s="304"/>
      <c r="B254" s="351"/>
      <c r="C254" s="393"/>
      <c r="D254" s="390"/>
      <c r="E254" s="390"/>
      <c r="F254" s="391"/>
      <c r="G254" s="391"/>
      <c r="H254" s="391"/>
      <c r="I254" s="392"/>
      <c r="J254" s="392"/>
      <c r="K254" s="390"/>
      <c r="L254" s="197"/>
      <c r="M254" s="324"/>
      <c r="N254" s="324"/>
      <c r="O254" s="324"/>
      <c r="P254" s="324"/>
      <c r="Q254" s="324"/>
      <c r="R254" s="324"/>
      <c r="S254" s="324"/>
      <c r="T254" s="324"/>
      <c r="U254" s="324"/>
      <c r="V254" s="324"/>
      <c r="W254" s="324"/>
      <c r="X254" s="324"/>
      <c r="Y254" s="324"/>
      <c r="Z254" s="324"/>
      <c r="AA254" s="324"/>
      <c r="AB254" s="324"/>
      <c r="AC254" s="324"/>
      <c r="AD254" s="324"/>
      <c r="AE254" s="324"/>
      <c r="AF254" s="324"/>
      <c r="AG254" s="324"/>
      <c r="AH254" s="324"/>
      <c r="AI254" s="324"/>
      <c r="AJ254" s="324"/>
      <c r="AK254" s="325"/>
      <c r="AL254" s="325"/>
    </row>
    <row r="255" spans="1:38" s="326" customFormat="1">
      <c r="A255" s="304"/>
      <c r="B255" s="351"/>
      <c r="C255" s="393"/>
      <c r="D255" s="390"/>
      <c r="E255" s="390"/>
      <c r="F255" s="391"/>
      <c r="G255" s="391"/>
      <c r="H255" s="391"/>
      <c r="I255" s="392"/>
      <c r="J255" s="392"/>
      <c r="K255" s="390"/>
      <c r="L255" s="197"/>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c r="AI255" s="324"/>
      <c r="AJ255" s="324"/>
      <c r="AK255" s="325"/>
      <c r="AL255" s="325"/>
    </row>
    <row r="256" spans="1:38" s="326" customFormat="1">
      <c r="A256" s="304"/>
      <c r="B256" s="351"/>
      <c r="C256" s="393"/>
      <c r="D256" s="390"/>
      <c r="E256" s="390"/>
      <c r="F256" s="391"/>
      <c r="G256" s="391"/>
      <c r="H256" s="391"/>
      <c r="I256" s="392"/>
      <c r="J256" s="392"/>
      <c r="K256" s="390"/>
      <c r="L256" s="197"/>
      <c r="M256" s="324"/>
      <c r="N256" s="324"/>
      <c r="O256" s="324"/>
      <c r="P256" s="324"/>
      <c r="Q256" s="324"/>
      <c r="R256" s="324"/>
      <c r="S256" s="324"/>
      <c r="T256" s="324"/>
      <c r="U256" s="324"/>
      <c r="V256" s="324"/>
      <c r="W256" s="324"/>
      <c r="X256" s="324"/>
      <c r="Y256" s="324"/>
      <c r="Z256" s="324"/>
      <c r="AA256" s="324"/>
      <c r="AB256" s="324"/>
      <c r="AC256" s="324"/>
      <c r="AD256" s="324"/>
      <c r="AE256" s="324"/>
      <c r="AF256" s="324"/>
      <c r="AG256" s="324"/>
      <c r="AH256" s="324"/>
      <c r="AI256" s="324"/>
      <c r="AJ256" s="324"/>
      <c r="AK256" s="325"/>
      <c r="AL256" s="325"/>
    </row>
    <row r="257" spans="1:38" s="326" customFormat="1">
      <c r="A257" s="304"/>
      <c r="B257" s="351"/>
      <c r="C257" s="393"/>
      <c r="D257" s="390"/>
      <c r="E257" s="390"/>
      <c r="F257" s="391"/>
      <c r="G257" s="391"/>
      <c r="H257" s="391"/>
      <c r="I257" s="392"/>
      <c r="J257" s="392"/>
      <c r="K257" s="390"/>
      <c r="L257" s="197"/>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c r="AI257" s="324"/>
      <c r="AJ257" s="324"/>
      <c r="AK257" s="325"/>
      <c r="AL257" s="325"/>
    </row>
    <row r="258" spans="1:38" s="326" customFormat="1">
      <c r="A258" s="304"/>
      <c r="B258" s="351"/>
      <c r="C258" s="393"/>
      <c r="D258" s="390"/>
      <c r="E258" s="390"/>
      <c r="F258" s="391"/>
      <c r="G258" s="391"/>
      <c r="H258" s="391"/>
      <c r="I258" s="392"/>
      <c r="J258" s="392"/>
      <c r="K258" s="390"/>
      <c r="L258" s="197"/>
      <c r="M258" s="324"/>
      <c r="N258" s="324"/>
      <c r="O258" s="324"/>
      <c r="P258" s="324"/>
      <c r="Q258" s="324"/>
      <c r="R258" s="324"/>
      <c r="S258" s="324"/>
      <c r="T258" s="324"/>
      <c r="U258" s="324"/>
      <c r="V258" s="324"/>
      <c r="W258" s="324"/>
      <c r="X258" s="324"/>
      <c r="Y258" s="324"/>
      <c r="Z258" s="324"/>
      <c r="AA258" s="324"/>
      <c r="AB258" s="324"/>
      <c r="AC258" s="324"/>
      <c r="AD258" s="324"/>
      <c r="AE258" s="324"/>
      <c r="AF258" s="324"/>
      <c r="AG258" s="324"/>
      <c r="AH258" s="324"/>
      <c r="AI258" s="324"/>
      <c r="AJ258" s="324"/>
      <c r="AK258" s="325"/>
      <c r="AL258" s="325"/>
    </row>
    <row r="259" spans="1:38" s="326" customFormat="1">
      <c r="A259" s="304"/>
      <c r="B259" s="351"/>
      <c r="C259" s="393"/>
      <c r="D259" s="390"/>
      <c r="E259" s="390"/>
      <c r="F259" s="391"/>
      <c r="G259" s="391"/>
      <c r="H259" s="391"/>
      <c r="I259" s="392"/>
      <c r="J259" s="392"/>
      <c r="K259" s="390"/>
      <c r="L259" s="197"/>
      <c r="M259" s="324"/>
      <c r="N259" s="324"/>
      <c r="O259" s="324"/>
      <c r="P259" s="324"/>
      <c r="Q259" s="324"/>
      <c r="R259" s="324"/>
      <c r="S259" s="324"/>
      <c r="T259" s="324"/>
      <c r="U259" s="324"/>
      <c r="V259" s="324"/>
      <c r="W259" s="324"/>
      <c r="X259" s="324"/>
      <c r="Y259" s="324"/>
      <c r="Z259" s="324"/>
      <c r="AA259" s="324"/>
      <c r="AB259" s="324"/>
      <c r="AC259" s="324"/>
      <c r="AD259" s="324"/>
      <c r="AE259" s="324"/>
      <c r="AF259" s="324"/>
      <c r="AG259" s="324"/>
      <c r="AH259" s="324"/>
      <c r="AI259" s="324"/>
      <c r="AJ259" s="324"/>
      <c r="AK259" s="325"/>
      <c r="AL259" s="325"/>
    </row>
    <row r="260" spans="1:38" s="326" customFormat="1">
      <c r="A260" s="304"/>
      <c r="B260" s="351"/>
      <c r="C260" s="393"/>
      <c r="D260" s="390"/>
      <c r="E260" s="390"/>
      <c r="F260" s="391"/>
      <c r="G260" s="391"/>
      <c r="H260" s="391"/>
      <c r="I260" s="392"/>
      <c r="J260" s="392"/>
      <c r="K260" s="390"/>
      <c r="L260" s="197"/>
      <c r="M260" s="324"/>
      <c r="N260" s="324"/>
      <c r="O260" s="324"/>
      <c r="P260" s="324"/>
      <c r="Q260" s="324"/>
      <c r="R260" s="324"/>
      <c r="S260" s="324"/>
      <c r="T260" s="324"/>
      <c r="U260" s="324"/>
      <c r="V260" s="324"/>
      <c r="W260" s="324"/>
      <c r="X260" s="324"/>
      <c r="Y260" s="324"/>
      <c r="Z260" s="324"/>
      <c r="AA260" s="324"/>
      <c r="AB260" s="324"/>
      <c r="AC260" s="324"/>
      <c r="AD260" s="324"/>
      <c r="AE260" s="324"/>
      <c r="AF260" s="324"/>
      <c r="AG260" s="324"/>
      <c r="AH260" s="324"/>
      <c r="AI260" s="324"/>
      <c r="AJ260" s="324"/>
      <c r="AK260" s="325"/>
      <c r="AL260" s="325"/>
    </row>
    <row r="261" spans="1:38" s="326" customFormat="1">
      <c r="A261" s="304"/>
      <c r="B261" s="351"/>
      <c r="C261" s="393"/>
      <c r="D261" s="390"/>
      <c r="E261" s="390"/>
      <c r="F261" s="391"/>
      <c r="G261" s="391"/>
      <c r="H261" s="391"/>
      <c r="I261" s="392"/>
      <c r="J261" s="392"/>
      <c r="K261" s="390"/>
      <c r="L261" s="197"/>
      <c r="M261" s="324"/>
      <c r="N261" s="324"/>
      <c r="O261" s="324"/>
      <c r="P261" s="324"/>
      <c r="Q261" s="324"/>
      <c r="R261" s="324"/>
      <c r="S261" s="324"/>
      <c r="T261" s="324"/>
      <c r="U261" s="324"/>
      <c r="V261" s="324"/>
      <c r="W261" s="324"/>
      <c r="X261" s="324"/>
      <c r="Y261" s="324"/>
      <c r="Z261" s="324"/>
      <c r="AA261" s="324"/>
      <c r="AB261" s="324"/>
      <c r="AC261" s="324"/>
      <c r="AD261" s="324"/>
      <c r="AE261" s="324"/>
      <c r="AF261" s="324"/>
      <c r="AG261" s="324"/>
      <c r="AH261" s="324"/>
      <c r="AI261" s="324"/>
      <c r="AJ261" s="324"/>
      <c r="AK261" s="325"/>
      <c r="AL261" s="325"/>
    </row>
    <row r="262" spans="1:38" s="326" customFormat="1">
      <c r="A262" s="304"/>
      <c r="B262" s="351"/>
      <c r="C262" s="393"/>
      <c r="D262" s="390"/>
      <c r="E262" s="390"/>
      <c r="F262" s="391"/>
      <c r="G262" s="391"/>
      <c r="H262" s="391"/>
      <c r="I262" s="392"/>
      <c r="J262" s="392"/>
      <c r="K262" s="390"/>
      <c r="L262" s="197"/>
      <c r="M262" s="324"/>
      <c r="N262" s="324"/>
      <c r="O262" s="324"/>
      <c r="P262" s="324"/>
      <c r="Q262" s="324"/>
      <c r="R262" s="324"/>
      <c r="S262" s="324"/>
      <c r="T262" s="324"/>
      <c r="U262" s="324"/>
      <c r="V262" s="324"/>
      <c r="W262" s="324"/>
      <c r="X262" s="324"/>
      <c r="Y262" s="324"/>
      <c r="Z262" s="324"/>
      <c r="AA262" s="324"/>
      <c r="AB262" s="324"/>
      <c r="AC262" s="324"/>
      <c r="AD262" s="324"/>
      <c r="AE262" s="324"/>
      <c r="AF262" s="324"/>
      <c r="AG262" s="324"/>
      <c r="AH262" s="324"/>
      <c r="AI262" s="324"/>
      <c r="AJ262" s="324"/>
      <c r="AK262" s="325"/>
      <c r="AL262" s="325"/>
    </row>
    <row r="263" spans="1:38" s="326" customFormat="1">
      <c r="A263" s="304"/>
      <c r="B263" s="351"/>
      <c r="C263" s="393"/>
      <c r="D263" s="390"/>
      <c r="E263" s="390"/>
      <c r="F263" s="391"/>
      <c r="G263" s="391"/>
      <c r="H263" s="391"/>
      <c r="I263" s="392"/>
      <c r="J263" s="392"/>
      <c r="K263" s="390"/>
      <c r="L263" s="197"/>
      <c r="M263" s="324"/>
      <c r="N263" s="324"/>
      <c r="O263" s="324"/>
      <c r="P263" s="324"/>
      <c r="Q263" s="324"/>
      <c r="R263" s="324"/>
      <c r="S263" s="324"/>
      <c r="T263" s="324"/>
      <c r="U263" s="324"/>
      <c r="V263" s="324"/>
      <c r="W263" s="324"/>
      <c r="X263" s="324"/>
      <c r="Y263" s="324"/>
      <c r="Z263" s="324"/>
      <c r="AA263" s="324"/>
      <c r="AB263" s="324"/>
      <c r="AC263" s="324"/>
      <c r="AD263" s="324"/>
      <c r="AE263" s="324"/>
      <c r="AF263" s="324"/>
      <c r="AG263" s="324"/>
      <c r="AH263" s="324"/>
      <c r="AI263" s="324"/>
      <c r="AJ263" s="324"/>
      <c r="AK263" s="325"/>
      <c r="AL263" s="325"/>
    </row>
    <row r="264" spans="1:38" s="326" customFormat="1">
      <c r="A264" s="304"/>
      <c r="B264" s="351"/>
      <c r="C264" s="393"/>
      <c r="D264" s="390"/>
      <c r="E264" s="390"/>
      <c r="F264" s="391"/>
      <c r="G264" s="391"/>
      <c r="H264" s="391"/>
      <c r="I264" s="392"/>
      <c r="J264" s="392"/>
      <c r="K264" s="390"/>
      <c r="L264" s="197"/>
      <c r="M264" s="324"/>
      <c r="N264" s="324"/>
      <c r="O264" s="324"/>
      <c r="P264" s="324"/>
      <c r="Q264" s="324"/>
      <c r="R264" s="324"/>
      <c r="S264" s="324"/>
      <c r="T264" s="324"/>
      <c r="U264" s="324"/>
      <c r="V264" s="324"/>
      <c r="W264" s="324"/>
      <c r="X264" s="324"/>
      <c r="Y264" s="324"/>
      <c r="Z264" s="324"/>
      <c r="AA264" s="324"/>
      <c r="AB264" s="324"/>
      <c r="AC264" s="324"/>
      <c r="AD264" s="324"/>
      <c r="AE264" s="324"/>
      <c r="AF264" s="324"/>
      <c r="AG264" s="324"/>
      <c r="AH264" s="324"/>
      <c r="AI264" s="324"/>
      <c r="AJ264" s="324"/>
      <c r="AK264" s="325"/>
      <c r="AL264" s="325"/>
    </row>
    <row r="265" spans="1:38" s="326" customFormat="1">
      <c r="A265" s="304"/>
      <c r="B265" s="351"/>
      <c r="C265" s="393"/>
      <c r="D265" s="390"/>
      <c r="E265" s="390"/>
      <c r="F265" s="391"/>
      <c r="G265" s="391"/>
      <c r="H265" s="391"/>
      <c r="I265" s="392"/>
      <c r="J265" s="392"/>
      <c r="K265" s="390"/>
      <c r="L265" s="197"/>
      <c r="M265" s="324"/>
      <c r="N265" s="324"/>
      <c r="O265" s="324"/>
      <c r="P265" s="324"/>
      <c r="Q265" s="324"/>
      <c r="R265" s="324"/>
      <c r="S265" s="324"/>
      <c r="T265" s="324"/>
      <c r="U265" s="324"/>
      <c r="V265" s="324"/>
      <c r="W265" s="324"/>
      <c r="X265" s="324"/>
      <c r="Y265" s="324"/>
      <c r="Z265" s="324"/>
      <c r="AA265" s="324"/>
      <c r="AB265" s="324"/>
      <c r="AC265" s="324"/>
      <c r="AD265" s="324"/>
      <c r="AE265" s="324"/>
      <c r="AF265" s="324"/>
      <c r="AG265" s="324"/>
      <c r="AH265" s="324"/>
      <c r="AI265" s="324"/>
      <c r="AJ265" s="324"/>
      <c r="AK265" s="325"/>
      <c r="AL265" s="325"/>
    </row>
    <row r="266" spans="1:38" s="326" customFormat="1">
      <c r="A266" s="304"/>
      <c r="B266" s="351"/>
      <c r="C266" s="393"/>
      <c r="D266" s="390"/>
      <c r="E266" s="390"/>
      <c r="F266" s="391"/>
      <c r="G266" s="391"/>
      <c r="H266" s="391"/>
      <c r="I266" s="392"/>
      <c r="J266" s="392"/>
      <c r="K266" s="390"/>
      <c r="L266" s="197"/>
      <c r="M266" s="324"/>
      <c r="N266" s="324"/>
      <c r="O266" s="324"/>
      <c r="P266" s="324"/>
      <c r="Q266" s="324"/>
      <c r="R266" s="324"/>
      <c r="S266" s="324"/>
      <c r="T266" s="324"/>
      <c r="U266" s="324"/>
      <c r="V266" s="324"/>
      <c r="W266" s="324"/>
      <c r="X266" s="324"/>
      <c r="Y266" s="324"/>
      <c r="Z266" s="324"/>
      <c r="AA266" s="324"/>
      <c r="AB266" s="324"/>
      <c r="AC266" s="324"/>
      <c r="AD266" s="324"/>
      <c r="AE266" s="324"/>
      <c r="AF266" s="324"/>
      <c r="AG266" s="324"/>
      <c r="AH266" s="324"/>
      <c r="AI266" s="324"/>
      <c r="AJ266" s="324"/>
      <c r="AK266" s="325"/>
      <c r="AL266" s="325"/>
    </row>
    <row r="267" spans="1:38" s="326" customFormat="1">
      <c r="A267" s="304"/>
      <c r="B267" s="351"/>
      <c r="C267" s="393"/>
      <c r="D267" s="390"/>
      <c r="E267" s="390"/>
      <c r="F267" s="391"/>
      <c r="G267" s="391"/>
      <c r="H267" s="391"/>
      <c r="I267" s="392"/>
      <c r="J267" s="392"/>
      <c r="K267" s="390"/>
      <c r="L267" s="197"/>
      <c r="M267" s="324"/>
      <c r="N267" s="324"/>
      <c r="O267" s="324"/>
      <c r="P267" s="324"/>
      <c r="Q267" s="324"/>
      <c r="R267" s="324"/>
      <c r="S267" s="324"/>
      <c r="T267" s="324"/>
      <c r="U267" s="324"/>
      <c r="V267" s="324"/>
      <c r="W267" s="324"/>
      <c r="X267" s="324"/>
      <c r="Y267" s="324"/>
      <c r="Z267" s="324"/>
      <c r="AA267" s="324"/>
      <c r="AB267" s="324"/>
      <c r="AC267" s="324"/>
      <c r="AD267" s="324"/>
      <c r="AE267" s="324"/>
      <c r="AF267" s="324"/>
      <c r="AG267" s="324"/>
      <c r="AH267" s="324"/>
      <c r="AI267" s="324"/>
      <c r="AJ267" s="324"/>
      <c r="AK267" s="325"/>
      <c r="AL267" s="325"/>
    </row>
    <row r="268" spans="1:38" s="326" customFormat="1">
      <c r="A268" s="304"/>
      <c r="B268" s="351"/>
      <c r="C268" s="393"/>
      <c r="D268" s="390"/>
      <c r="E268" s="390"/>
      <c r="F268" s="391"/>
      <c r="G268" s="391"/>
      <c r="H268" s="391"/>
      <c r="I268" s="392"/>
      <c r="J268" s="392"/>
      <c r="K268" s="390"/>
      <c r="L268" s="197"/>
      <c r="M268" s="324"/>
      <c r="N268" s="324"/>
      <c r="O268" s="324"/>
      <c r="P268" s="324"/>
      <c r="Q268" s="324"/>
      <c r="R268" s="324"/>
      <c r="S268" s="324"/>
      <c r="T268" s="324"/>
      <c r="U268" s="324"/>
      <c r="V268" s="324"/>
      <c r="W268" s="324"/>
      <c r="X268" s="324"/>
      <c r="Y268" s="324"/>
      <c r="Z268" s="324"/>
      <c r="AA268" s="324"/>
      <c r="AB268" s="324"/>
      <c r="AC268" s="324"/>
      <c r="AD268" s="324"/>
      <c r="AE268" s="324"/>
      <c r="AF268" s="324"/>
      <c r="AG268" s="324"/>
      <c r="AH268" s="324"/>
      <c r="AI268" s="324"/>
      <c r="AJ268" s="324"/>
      <c r="AK268" s="325"/>
      <c r="AL268" s="325"/>
    </row>
    <row r="269" spans="1:38" s="326" customFormat="1">
      <c r="A269" s="304"/>
      <c r="B269" s="351"/>
      <c r="C269" s="393"/>
      <c r="D269" s="390"/>
      <c r="E269" s="390"/>
      <c r="F269" s="391"/>
      <c r="G269" s="391"/>
      <c r="H269" s="391"/>
      <c r="I269" s="392"/>
      <c r="J269" s="392"/>
      <c r="K269" s="390"/>
      <c r="L269" s="197"/>
      <c r="M269" s="324"/>
      <c r="N269" s="324"/>
      <c r="O269" s="324"/>
      <c r="P269" s="324"/>
      <c r="Q269" s="324"/>
      <c r="R269" s="324"/>
      <c r="S269" s="324"/>
      <c r="T269" s="324"/>
      <c r="U269" s="324"/>
      <c r="V269" s="324"/>
      <c r="W269" s="324"/>
      <c r="X269" s="324"/>
      <c r="Y269" s="324"/>
      <c r="Z269" s="324"/>
      <c r="AA269" s="324"/>
      <c r="AB269" s="324"/>
      <c r="AC269" s="324"/>
      <c r="AD269" s="324"/>
      <c r="AE269" s="324"/>
      <c r="AF269" s="324"/>
      <c r="AG269" s="324"/>
      <c r="AH269" s="324"/>
      <c r="AI269" s="324"/>
      <c r="AJ269" s="324"/>
      <c r="AK269" s="325"/>
      <c r="AL269" s="325"/>
    </row>
    <row r="270" spans="1:38" s="326" customFormat="1">
      <c r="A270" s="304"/>
      <c r="B270" s="351"/>
      <c r="C270" s="393"/>
      <c r="D270" s="390"/>
      <c r="E270" s="390"/>
      <c r="F270" s="391"/>
      <c r="G270" s="391"/>
      <c r="H270" s="391"/>
      <c r="I270" s="392"/>
      <c r="J270" s="392"/>
      <c r="K270" s="390"/>
      <c r="L270" s="197"/>
      <c r="M270" s="324"/>
      <c r="N270" s="324"/>
      <c r="O270" s="324"/>
      <c r="P270" s="324"/>
      <c r="Q270" s="324"/>
      <c r="R270" s="324"/>
      <c r="S270" s="324"/>
      <c r="T270" s="324"/>
      <c r="U270" s="324"/>
      <c r="V270" s="324"/>
      <c r="W270" s="324"/>
      <c r="X270" s="324"/>
      <c r="Y270" s="324"/>
      <c r="Z270" s="324"/>
      <c r="AA270" s="324"/>
      <c r="AB270" s="324"/>
      <c r="AC270" s="324"/>
      <c r="AD270" s="324"/>
      <c r="AE270" s="324"/>
      <c r="AF270" s="324"/>
      <c r="AG270" s="324"/>
      <c r="AH270" s="324"/>
      <c r="AI270" s="324"/>
      <c r="AJ270" s="324"/>
      <c r="AK270" s="325"/>
      <c r="AL270" s="325"/>
    </row>
    <row r="271" spans="1:38" s="326" customFormat="1">
      <c r="A271" s="304"/>
      <c r="B271" s="351"/>
      <c r="C271" s="393"/>
      <c r="D271" s="390"/>
      <c r="E271" s="390"/>
      <c r="F271" s="391"/>
      <c r="G271" s="391"/>
      <c r="H271" s="391"/>
      <c r="I271" s="392"/>
      <c r="J271" s="392"/>
      <c r="K271" s="390"/>
      <c r="L271" s="197"/>
      <c r="M271" s="324"/>
      <c r="N271" s="324"/>
      <c r="O271" s="324"/>
      <c r="P271" s="324"/>
      <c r="Q271" s="324"/>
      <c r="R271" s="324"/>
      <c r="S271" s="324"/>
      <c r="T271" s="324"/>
      <c r="U271" s="324"/>
      <c r="V271" s="324"/>
      <c r="W271" s="324"/>
      <c r="X271" s="324"/>
      <c r="Y271" s="324"/>
      <c r="Z271" s="324"/>
      <c r="AA271" s="324"/>
      <c r="AB271" s="324"/>
      <c r="AC271" s="324"/>
      <c r="AD271" s="324"/>
      <c r="AE271" s="324"/>
      <c r="AF271" s="324"/>
      <c r="AG271" s="324"/>
      <c r="AH271" s="324"/>
      <c r="AI271" s="324"/>
      <c r="AJ271" s="324"/>
      <c r="AK271" s="325"/>
      <c r="AL271" s="325"/>
    </row>
    <row r="272" spans="1:38" s="326" customFormat="1">
      <c r="A272" s="304"/>
      <c r="B272" s="351"/>
      <c r="C272" s="393"/>
      <c r="D272" s="390"/>
      <c r="E272" s="390"/>
      <c r="F272" s="391"/>
      <c r="G272" s="391"/>
      <c r="H272" s="391"/>
      <c r="I272" s="392"/>
      <c r="J272" s="392"/>
      <c r="K272" s="390"/>
      <c r="L272" s="197"/>
      <c r="M272" s="324"/>
      <c r="N272" s="324"/>
      <c r="O272" s="324"/>
      <c r="P272" s="324"/>
      <c r="Q272" s="324"/>
      <c r="R272" s="324"/>
      <c r="S272" s="324"/>
      <c r="T272" s="324"/>
      <c r="U272" s="324"/>
      <c r="V272" s="324"/>
      <c r="W272" s="324"/>
      <c r="X272" s="324"/>
      <c r="Y272" s="324"/>
      <c r="Z272" s="324"/>
      <c r="AA272" s="324"/>
      <c r="AB272" s="324"/>
      <c r="AC272" s="324"/>
      <c r="AD272" s="324"/>
      <c r="AE272" s="324"/>
      <c r="AF272" s="324"/>
      <c r="AG272" s="324"/>
      <c r="AH272" s="324"/>
      <c r="AI272" s="324"/>
      <c r="AJ272" s="324"/>
      <c r="AK272" s="325"/>
      <c r="AL272" s="325"/>
    </row>
    <row r="273" spans="1:38" s="326" customFormat="1">
      <c r="A273" s="304"/>
      <c r="B273" s="351"/>
      <c r="C273" s="393"/>
      <c r="D273" s="390"/>
      <c r="E273" s="390"/>
      <c r="F273" s="391"/>
      <c r="G273" s="391"/>
      <c r="H273" s="391"/>
      <c r="I273" s="392"/>
      <c r="J273" s="392"/>
      <c r="K273" s="390"/>
      <c r="L273" s="197"/>
      <c r="M273" s="324"/>
      <c r="N273" s="324"/>
      <c r="O273" s="324"/>
      <c r="P273" s="324"/>
      <c r="Q273" s="324"/>
      <c r="R273" s="324"/>
      <c r="S273" s="324"/>
      <c r="T273" s="324"/>
      <c r="U273" s="324"/>
      <c r="V273" s="324"/>
      <c r="W273" s="324"/>
      <c r="X273" s="324"/>
      <c r="Y273" s="324"/>
      <c r="Z273" s="324"/>
      <c r="AA273" s="324"/>
      <c r="AB273" s="324"/>
      <c r="AC273" s="324"/>
      <c r="AD273" s="324"/>
      <c r="AE273" s="324"/>
      <c r="AF273" s="324"/>
      <c r="AG273" s="324"/>
      <c r="AH273" s="324"/>
      <c r="AI273" s="324"/>
      <c r="AJ273" s="324"/>
      <c r="AK273" s="325"/>
      <c r="AL273" s="325"/>
    </row>
    <row r="274" spans="1:38" s="326" customFormat="1">
      <c r="A274" s="304"/>
      <c r="B274" s="351"/>
      <c r="C274" s="393"/>
      <c r="D274" s="390"/>
      <c r="E274" s="390"/>
      <c r="F274" s="391"/>
      <c r="G274" s="391"/>
      <c r="H274" s="391"/>
      <c r="I274" s="392"/>
      <c r="J274" s="392"/>
      <c r="K274" s="390"/>
      <c r="L274" s="197"/>
      <c r="M274" s="324"/>
      <c r="N274" s="324"/>
      <c r="O274" s="324"/>
      <c r="P274" s="324"/>
      <c r="Q274" s="324"/>
      <c r="R274" s="324"/>
      <c r="S274" s="324"/>
      <c r="T274" s="324"/>
      <c r="U274" s="324"/>
      <c r="V274" s="324"/>
      <c r="W274" s="324"/>
      <c r="X274" s="324"/>
      <c r="Y274" s="324"/>
      <c r="Z274" s="324"/>
      <c r="AA274" s="324"/>
      <c r="AB274" s="324"/>
      <c r="AC274" s="324"/>
      <c r="AD274" s="324"/>
      <c r="AE274" s="324"/>
      <c r="AF274" s="324"/>
      <c r="AG274" s="324"/>
      <c r="AH274" s="324"/>
      <c r="AI274" s="324"/>
      <c r="AJ274" s="324"/>
      <c r="AK274" s="325"/>
      <c r="AL274" s="325"/>
    </row>
    <row r="275" spans="1:38" s="326" customFormat="1">
      <c r="A275" s="304"/>
      <c r="B275" s="351"/>
      <c r="C275" s="393"/>
      <c r="D275" s="390"/>
      <c r="E275" s="390"/>
      <c r="F275" s="391"/>
      <c r="G275" s="391"/>
      <c r="H275" s="391"/>
      <c r="I275" s="392"/>
      <c r="J275" s="392"/>
      <c r="K275" s="390"/>
      <c r="L275" s="197"/>
      <c r="M275" s="324"/>
      <c r="N275" s="324"/>
      <c r="O275" s="324"/>
      <c r="P275" s="324"/>
      <c r="Q275" s="324"/>
      <c r="R275" s="324"/>
      <c r="S275" s="324"/>
      <c r="T275" s="324"/>
      <c r="U275" s="324"/>
      <c r="V275" s="324"/>
      <c r="W275" s="324"/>
      <c r="X275" s="324"/>
      <c r="Y275" s="324"/>
      <c r="Z275" s="324"/>
      <c r="AA275" s="324"/>
      <c r="AB275" s="324"/>
      <c r="AC275" s="324"/>
      <c r="AD275" s="324"/>
      <c r="AE275" s="324"/>
      <c r="AF275" s="324"/>
      <c r="AG275" s="324"/>
      <c r="AH275" s="324"/>
      <c r="AI275" s="324"/>
      <c r="AJ275" s="324"/>
      <c r="AK275" s="325"/>
      <c r="AL275" s="325"/>
    </row>
    <row r="276" spans="1:38" s="326" customFormat="1">
      <c r="A276" s="304"/>
      <c r="B276" s="351"/>
      <c r="C276" s="393"/>
      <c r="D276" s="390"/>
      <c r="E276" s="390"/>
      <c r="F276" s="391"/>
      <c r="G276" s="391"/>
      <c r="H276" s="391"/>
      <c r="I276" s="392"/>
      <c r="J276" s="392"/>
      <c r="K276" s="390"/>
      <c r="L276" s="197"/>
      <c r="M276" s="324"/>
      <c r="N276" s="324"/>
      <c r="O276" s="324"/>
      <c r="P276" s="324"/>
      <c r="Q276" s="324"/>
      <c r="R276" s="324"/>
      <c r="S276" s="324"/>
      <c r="T276" s="324"/>
      <c r="U276" s="324"/>
      <c r="V276" s="324"/>
      <c r="W276" s="324"/>
      <c r="X276" s="324"/>
      <c r="Y276" s="324"/>
      <c r="Z276" s="324"/>
      <c r="AA276" s="324"/>
      <c r="AB276" s="324"/>
      <c r="AC276" s="324"/>
      <c r="AD276" s="324"/>
      <c r="AE276" s="324"/>
      <c r="AF276" s="324"/>
      <c r="AG276" s="324"/>
      <c r="AH276" s="324"/>
      <c r="AI276" s="324"/>
      <c r="AJ276" s="324"/>
      <c r="AK276" s="325"/>
      <c r="AL276" s="325"/>
    </row>
    <row r="277" spans="1:38" s="326" customFormat="1">
      <c r="A277" s="304"/>
      <c r="B277" s="351"/>
      <c r="C277" s="393"/>
      <c r="D277" s="390"/>
      <c r="E277" s="390"/>
      <c r="F277" s="391"/>
      <c r="G277" s="391"/>
      <c r="H277" s="391"/>
      <c r="I277" s="392"/>
      <c r="J277" s="392"/>
      <c r="K277" s="390"/>
      <c r="L277" s="197"/>
      <c r="M277" s="324"/>
      <c r="N277" s="324"/>
      <c r="O277" s="324"/>
      <c r="P277" s="324"/>
      <c r="Q277" s="324"/>
      <c r="R277" s="324"/>
      <c r="S277" s="324"/>
      <c r="T277" s="324"/>
      <c r="U277" s="324"/>
      <c r="V277" s="324"/>
      <c r="W277" s="324"/>
      <c r="X277" s="324"/>
      <c r="Y277" s="324"/>
      <c r="Z277" s="324"/>
      <c r="AA277" s="324"/>
      <c r="AB277" s="324"/>
      <c r="AC277" s="324"/>
      <c r="AD277" s="324"/>
      <c r="AE277" s="324"/>
      <c r="AF277" s="324"/>
      <c r="AG277" s="324"/>
      <c r="AH277" s="324"/>
      <c r="AI277" s="324"/>
      <c r="AJ277" s="324"/>
      <c r="AK277" s="325"/>
      <c r="AL277" s="325"/>
    </row>
    <row r="278" spans="1:38" s="326" customFormat="1">
      <c r="A278" s="304"/>
      <c r="B278" s="351"/>
      <c r="C278" s="393"/>
      <c r="D278" s="390"/>
      <c r="E278" s="390"/>
      <c r="F278" s="391"/>
      <c r="G278" s="391"/>
      <c r="H278" s="391"/>
      <c r="I278" s="392"/>
      <c r="J278" s="392"/>
      <c r="K278" s="390"/>
      <c r="L278" s="197"/>
      <c r="M278" s="324"/>
      <c r="N278" s="324"/>
      <c r="O278" s="324"/>
      <c r="P278" s="324"/>
      <c r="Q278" s="324"/>
      <c r="R278" s="324"/>
      <c r="S278" s="324"/>
      <c r="T278" s="324"/>
      <c r="U278" s="324"/>
      <c r="V278" s="324"/>
      <c r="W278" s="324"/>
      <c r="X278" s="324"/>
      <c r="Y278" s="324"/>
      <c r="Z278" s="324"/>
      <c r="AA278" s="324"/>
      <c r="AB278" s="324"/>
      <c r="AC278" s="324"/>
      <c r="AD278" s="324"/>
      <c r="AE278" s="324"/>
      <c r="AF278" s="324"/>
      <c r="AG278" s="324"/>
      <c r="AH278" s="324"/>
      <c r="AI278" s="324"/>
      <c r="AJ278" s="324"/>
      <c r="AK278" s="325"/>
      <c r="AL278" s="325"/>
    </row>
    <row r="279" spans="1:38" s="326" customFormat="1">
      <c r="A279" s="304"/>
      <c r="B279" s="351"/>
      <c r="C279" s="393"/>
      <c r="D279" s="390"/>
      <c r="E279" s="390"/>
      <c r="F279" s="391"/>
      <c r="G279" s="391"/>
      <c r="H279" s="391"/>
      <c r="I279" s="392"/>
      <c r="J279" s="392"/>
      <c r="K279" s="390"/>
      <c r="L279" s="197"/>
      <c r="M279" s="324"/>
      <c r="N279" s="324"/>
      <c r="O279" s="324"/>
      <c r="P279" s="324"/>
      <c r="Q279" s="324"/>
      <c r="R279" s="324"/>
      <c r="S279" s="324"/>
      <c r="T279" s="324"/>
      <c r="U279" s="324"/>
      <c r="V279" s="324"/>
      <c r="W279" s="324"/>
      <c r="X279" s="324"/>
      <c r="Y279" s="324"/>
      <c r="Z279" s="324"/>
      <c r="AA279" s="324"/>
      <c r="AB279" s="324"/>
      <c r="AC279" s="324"/>
      <c r="AD279" s="324"/>
      <c r="AE279" s="324"/>
      <c r="AF279" s="324"/>
      <c r="AG279" s="324"/>
      <c r="AH279" s="324"/>
      <c r="AI279" s="324"/>
      <c r="AJ279" s="324"/>
      <c r="AK279" s="325"/>
      <c r="AL279" s="325"/>
    </row>
    <row r="280" spans="1:38" s="326" customFormat="1">
      <c r="A280" s="304"/>
      <c r="B280" s="351"/>
      <c r="C280" s="393"/>
      <c r="D280" s="390"/>
      <c r="E280" s="390"/>
      <c r="F280" s="391"/>
      <c r="G280" s="391"/>
      <c r="H280" s="391"/>
      <c r="I280" s="392"/>
      <c r="J280" s="392"/>
      <c r="K280" s="390"/>
      <c r="L280" s="197"/>
      <c r="M280" s="324"/>
      <c r="N280" s="324"/>
      <c r="O280" s="324"/>
      <c r="P280" s="324"/>
      <c r="Q280" s="324"/>
      <c r="R280" s="324"/>
      <c r="S280" s="324"/>
      <c r="T280" s="324"/>
      <c r="U280" s="324"/>
      <c r="V280" s="324"/>
      <c r="W280" s="324"/>
      <c r="X280" s="324"/>
      <c r="Y280" s="324"/>
      <c r="Z280" s="324"/>
      <c r="AA280" s="324"/>
      <c r="AB280" s="324"/>
      <c r="AC280" s="324"/>
      <c r="AD280" s="324"/>
      <c r="AE280" s="324"/>
      <c r="AF280" s="324"/>
      <c r="AG280" s="324"/>
      <c r="AH280" s="324"/>
      <c r="AI280" s="324"/>
      <c r="AJ280" s="324"/>
      <c r="AK280" s="325"/>
      <c r="AL280" s="325"/>
    </row>
    <row r="281" spans="1:38" s="326" customFormat="1">
      <c r="A281" s="304"/>
      <c r="B281" s="351"/>
      <c r="C281" s="393"/>
      <c r="D281" s="390"/>
      <c r="E281" s="390"/>
      <c r="F281" s="391"/>
      <c r="G281" s="391"/>
      <c r="H281" s="391"/>
      <c r="I281" s="392"/>
      <c r="J281" s="392"/>
      <c r="K281" s="390"/>
      <c r="L281" s="197"/>
      <c r="M281" s="324"/>
      <c r="N281" s="324"/>
      <c r="O281" s="324"/>
      <c r="P281" s="324"/>
      <c r="Q281" s="324"/>
      <c r="R281" s="324"/>
      <c r="S281" s="324"/>
      <c r="T281" s="324"/>
      <c r="U281" s="324"/>
      <c r="V281" s="324"/>
      <c r="W281" s="324"/>
      <c r="X281" s="324"/>
      <c r="Y281" s="324"/>
      <c r="Z281" s="324"/>
      <c r="AA281" s="324"/>
      <c r="AB281" s="324"/>
      <c r="AC281" s="324"/>
      <c r="AD281" s="324"/>
      <c r="AE281" s="324"/>
      <c r="AF281" s="324"/>
      <c r="AG281" s="324"/>
      <c r="AH281" s="324"/>
      <c r="AI281" s="324"/>
      <c r="AJ281" s="324"/>
      <c r="AK281" s="325"/>
      <c r="AL281" s="325"/>
    </row>
    <row r="282" spans="1:38" s="326" customFormat="1">
      <c r="A282" s="304"/>
      <c r="B282" s="351"/>
      <c r="C282" s="393"/>
      <c r="D282" s="390"/>
      <c r="E282" s="390"/>
      <c r="F282" s="391"/>
      <c r="G282" s="391"/>
      <c r="H282" s="391"/>
      <c r="I282" s="392"/>
      <c r="J282" s="392"/>
      <c r="K282" s="390"/>
      <c r="L282" s="197"/>
      <c r="M282" s="324"/>
      <c r="N282" s="324"/>
      <c r="O282" s="324"/>
      <c r="P282" s="324"/>
      <c r="Q282" s="324"/>
      <c r="R282" s="324"/>
      <c r="S282" s="324"/>
      <c r="T282" s="324"/>
      <c r="U282" s="324"/>
      <c r="V282" s="324"/>
      <c r="W282" s="324"/>
      <c r="X282" s="324"/>
      <c r="Y282" s="324"/>
      <c r="Z282" s="324"/>
      <c r="AA282" s="324"/>
      <c r="AB282" s="324"/>
      <c r="AC282" s="324"/>
      <c r="AD282" s="324"/>
      <c r="AE282" s="324"/>
      <c r="AF282" s="324"/>
      <c r="AG282" s="324"/>
      <c r="AH282" s="324"/>
      <c r="AI282" s="324"/>
      <c r="AJ282" s="324"/>
      <c r="AK282" s="325"/>
      <c r="AL282" s="325"/>
    </row>
    <row r="283" spans="1:38" s="326" customFormat="1">
      <c r="A283" s="304"/>
      <c r="B283" s="351"/>
      <c r="C283" s="393"/>
      <c r="D283" s="390"/>
      <c r="E283" s="390"/>
      <c r="F283" s="391"/>
      <c r="G283" s="391"/>
      <c r="H283" s="391"/>
      <c r="I283" s="392"/>
      <c r="J283" s="392"/>
      <c r="K283" s="390"/>
      <c r="L283" s="197"/>
      <c r="M283" s="324"/>
      <c r="N283" s="324"/>
      <c r="O283" s="324"/>
      <c r="P283" s="324"/>
      <c r="Q283" s="324"/>
      <c r="R283" s="324"/>
      <c r="S283" s="324"/>
      <c r="T283" s="324"/>
      <c r="U283" s="324"/>
      <c r="V283" s="324"/>
      <c r="W283" s="324"/>
      <c r="X283" s="324"/>
      <c r="Y283" s="324"/>
      <c r="Z283" s="324"/>
      <c r="AA283" s="324"/>
      <c r="AB283" s="324"/>
      <c r="AC283" s="324"/>
      <c r="AD283" s="324"/>
      <c r="AE283" s="324"/>
      <c r="AF283" s="324"/>
      <c r="AG283" s="324"/>
      <c r="AH283" s="324"/>
      <c r="AI283" s="324"/>
      <c r="AJ283" s="324"/>
      <c r="AK283" s="325"/>
      <c r="AL283" s="325"/>
    </row>
    <row r="284" spans="1:38" s="326" customFormat="1">
      <c r="A284" s="304"/>
      <c r="B284" s="351"/>
      <c r="C284" s="393"/>
      <c r="D284" s="390"/>
      <c r="E284" s="390"/>
      <c r="F284" s="391"/>
      <c r="G284" s="391"/>
      <c r="H284" s="391"/>
      <c r="I284" s="392"/>
      <c r="J284" s="392"/>
      <c r="K284" s="390"/>
      <c r="L284" s="197"/>
      <c r="M284" s="324"/>
      <c r="N284" s="324"/>
      <c r="O284" s="324"/>
      <c r="P284" s="324"/>
      <c r="Q284" s="324"/>
      <c r="R284" s="324"/>
      <c r="S284" s="324"/>
      <c r="T284" s="324"/>
      <c r="U284" s="324"/>
      <c r="V284" s="324"/>
      <c r="W284" s="324"/>
      <c r="X284" s="324"/>
      <c r="Y284" s="324"/>
      <c r="Z284" s="324"/>
      <c r="AA284" s="324"/>
      <c r="AB284" s="324"/>
      <c r="AC284" s="324"/>
      <c r="AD284" s="324"/>
      <c r="AE284" s="324"/>
      <c r="AF284" s="324"/>
      <c r="AG284" s="324"/>
      <c r="AH284" s="324"/>
      <c r="AI284" s="324"/>
      <c r="AJ284" s="324"/>
      <c r="AK284" s="325"/>
      <c r="AL284" s="325"/>
    </row>
    <row r="285" spans="1:38" s="326" customFormat="1">
      <c r="A285" s="304"/>
      <c r="B285" s="351"/>
      <c r="C285" s="393"/>
      <c r="D285" s="390"/>
      <c r="E285" s="390"/>
      <c r="F285" s="391"/>
      <c r="G285" s="391"/>
      <c r="H285" s="391"/>
      <c r="I285" s="392"/>
      <c r="J285" s="392"/>
      <c r="K285" s="390"/>
      <c r="L285" s="197"/>
      <c r="M285" s="324"/>
      <c r="N285" s="324"/>
      <c r="O285" s="324"/>
      <c r="P285" s="324"/>
      <c r="Q285" s="324"/>
      <c r="R285" s="324"/>
      <c r="S285" s="324"/>
      <c r="T285" s="324"/>
      <c r="U285" s="324"/>
      <c r="V285" s="324"/>
      <c r="W285" s="324"/>
      <c r="X285" s="324"/>
      <c r="Y285" s="324"/>
      <c r="Z285" s="324"/>
      <c r="AA285" s="324"/>
      <c r="AB285" s="324"/>
      <c r="AC285" s="324"/>
      <c r="AD285" s="324"/>
      <c r="AE285" s="324"/>
      <c r="AF285" s="324"/>
      <c r="AG285" s="324"/>
      <c r="AH285" s="324"/>
      <c r="AI285" s="324"/>
      <c r="AJ285" s="324"/>
      <c r="AK285" s="325"/>
      <c r="AL285" s="325"/>
    </row>
    <row r="286" spans="1:38" s="326" customFormat="1">
      <c r="A286" s="304"/>
      <c r="B286" s="351"/>
      <c r="C286" s="393"/>
      <c r="D286" s="390"/>
      <c r="E286" s="390"/>
      <c r="F286" s="391"/>
      <c r="G286" s="391"/>
      <c r="H286" s="391"/>
      <c r="I286" s="392"/>
      <c r="J286" s="392"/>
      <c r="K286" s="390"/>
      <c r="L286" s="197"/>
      <c r="M286" s="324"/>
      <c r="N286" s="324"/>
      <c r="O286" s="324"/>
      <c r="P286" s="324"/>
      <c r="Q286" s="324"/>
      <c r="R286" s="324"/>
      <c r="S286" s="324"/>
      <c r="T286" s="324"/>
      <c r="U286" s="324"/>
      <c r="V286" s="324"/>
      <c r="W286" s="324"/>
      <c r="X286" s="324"/>
      <c r="Y286" s="324"/>
      <c r="Z286" s="324"/>
      <c r="AA286" s="324"/>
      <c r="AB286" s="324"/>
      <c r="AC286" s="324"/>
      <c r="AD286" s="324"/>
      <c r="AE286" s="324"/>
      <c r="AF286" s="324"/>
      <c r="AG286" s="324"/>
      <c r="AH286" s="324"/>
      <c r="AI286" s="324"/>
      <c r="AJ286" s="324"/>
      <c r="AK286" s="325"/>
      <c r="AL286" s="325"/>
    </row>
    <row r="287" spans="1:38" s="326" customFormat="1">
      <c r="A287" s="304"/>
      <c r="B287" s="351"/>
      <c r="C287" s="393"/>
      <c r="D287" s="390"/>
      <c r="E287" s="390"/>
      <c r="F287" s="391"/>
      <c r="G287" s="391"/>
      <c r="H287" s="391"/>
      <c r="I287" s="392"/>
      <c r="J287" s="392"/>
      <c r="K287" s="390"/>
      <c r="L287" s="197"/>
      <c r="M287" s="324"/>
      <c r="N287" s="324"/>
      <c r="O287" s="324"/>
      <c r="P287" s="324"/>
      <c r="Q287" s="324"/>
      <c r="R287" s="324"/>
      <c r="S287" s="324"/>
      <c r="T287" s="324"/>
      <c r="U287" s="324"/>
      <c r="V287" s="324"/>
      <c r="W287" s="324"/>
      <c r="X287" s="324"/>
      <c r="Y287" s="324"/>
      <c r="Z287" s="324"/>
      <c r="AA287" s="324"/>
      <c r="AB287" s="324"/>
      <c r="AC287" s="324"/>
      <c r="AD287" s="324"/>
      <c r="AE287" s="324"/>
      <c r="AF287" s="324"/>
      <c r="AG287" s="324"/>
      <c r="AH287" s="324"/>
      <c r="AI287" s="324"/>
      <c r="AJ287" s="324"/>
      <c r="AK287" s="325"/>
      <c r="AL287" s="325"/>
    </row>
    <row r="288" spans="1:38" s="326" customFormat="1">
      <c r="A288" s="304"/>
      <c r="B288" s="351"/>
      <c r="C288" s="393"/>
      <c r="D288" s="390"/>
      <c r="E288" s="390"/>
      <c r="F288" s="391"/>
      <c r="G288" s="391"/>
      <c r="H288" s="391"/>
      <c r="I288" s="392"/>
      <c r="J288" s="392"/>
      <c r="K288" s="390"/>
      <c r="L288" s="197"/>
      <c r="M288" s="324"/>
      <c r="N288" s="324"/>
      <c r="O288" s="324"/>
      <c r="P288" s="324"/>
      <c r="Q288" s="324"/>
      <c r="R288" s="324"/>
      <c r="S288" s="324"/>
      <c r="T288" s="324"/>
      <c r="U288" s="324"/>
      <c r="V288" s="324"/>
      <c r="W288" s="324"/>
      <c r="X288" s="324"/>
      <c r="Y288" s="324"/>
      <c r="Z288" s="324"/>
      <c r="AA288" s="324"/>
      <c r="AB288" s="324"/>
      <c r="AC288" s="324"/>
      <c r="AD288" s="324"/>
      <c r="AE288" s="324"/>
      <c r="AF288" s="324"/>
      <c r="AG288" s="324"/>
      <c r="AH288" s="324"/>
      <c r="AI288" s="324"/>
      <c r="AJ288" s="324"/>
      <c r="AK288" s="325"/>
      <c r="AL288" s="325"/>
    </row>
    <row r="289" spans="1:38" s="326" customFormat="1">
      <c r="A289" s="304"/>
      <c r="B289" s="351"/>
      <c r="C289" s="393"/>
      <c r="D289" s="390"/>
      <c r="E289" s="390"/>
      <c r="F289" s="391"/>
      <c r="G289" s="391"/>
      <c r="H289" s="391"/>
      <c r="I289" s="392"/>
      <c r="J289" s="392"/>
      <c r="K289" s="390"/>
      <c r="L289" s="197"/>
      <c r="M289" s="324"/>
      <c r="N289" s="324"/>
      <c r="O289" s="324"/>
      <c r="P289" s="324"/>
      <c r="Q289" s="324"/>
      <c r="R289" s="324"/>
      <c r="S289" s="324"/>
      <c r="T289" s="324"/>
      <c r="U289" s="324"/>
      <c r="V289" s="324"/>
      <c r="W289" s="324"/>
      <c r="X289" s="324"/>
      <c r="Y289" s="324"/>
      <c r="Z289" s="324"/>
      <c r="AA289" s="324"/>
      <c r="AB289" s="324"/>
      <c r="AC289" s="324"/>
      <c r="AD289" s="324"/>
      <c r="AE289" s="324"/>
      <c r="AF289" s="324"/>
      <c r="AG289" s="324"/>
      <c r="AH289" s="324"/>
      <c r="AI289" s="324"/>
      <c r="AJ289" s="324"/>
      <c r="AK289" s="325"/>
      <c r="AL289" s="325"/>
    </row>
    <row r="290" spans="1:38" s="326" customFormat="1">
      <c r="A290" s="304"/>
      <c r="B290" s="351"/>
      <c r="C290" s="393"/>
      <c r="D290" s="390"/>
      <c r="E290" s="390"/>
      <c r="F290" s="391"/>
      <c r="G290" s="391"/>
      <c r="H290" s="391"/>
      <c r="I290" s="392"/>
      <c r="J290" s="392"/>
      <c r="K290" s="390"/>
      <c r="L290" s="197"/>
      <c r="M290" s="324"/>
      <c r="N290" s="324"/>
      <c r="O290" s="324"/>
      <c r="P290" s="324"/>
      <c r="Q290" s="324"/>
      <c r="R290" s="324"/>
      <c r="S290" s="324"/>
      <c r="T290" s="324"/>
      <c r="U290" s="324"/>
      <c r="V290" s="324"/>
      <c r="W290" s="324"/>
      <c r="X290" s="324"/>
      <c r="Y290" s="324"/>
      <c r="Z290" s="324"/>
      <c r="AA290" s="324"/>
      <c r="AB290" s="324"/>
      <c r="AC290" s="324"/>
      <c r="AD290" s="324"/>
      <c r="AE290" s="324"/>
      <c r="AF290" s="324"/>
      <c r="AG290" s="324"/>
      <c r="AH290" s="324"/>
      <c r="AI290" s="324"/>
      <c r="AJ290" s="324"/>
      <c r="AK290" s="325"/>
      <c r="AL290" s="325"/>
    </row>
    <row r="291" spans="1:38" s="326" customFormat="1">
      <c r="A291" s="304"/>
      <c r="B291" s="351"/>
      <c r="C291" s="393"/>
      <c r="D291" s="390"/>
      <c r="E291" s="390"/>
      <c r="F291" s="391"/>
      <c r="G291" s="391"/>
      <c r="H291" s="391"/>
      <c r="I291" s="392"/>
      <c r="J291" s="392"/>
      <c r="K291" s="390"/>
      <c r="L291" s="197"/>
      <c r="M291" s="324"/>
      <c r="N291" s="324"/>
      <c r="O291" s="324"/>
      <c r="P291" s="324"/>
      <c r="Q291" s="324"/>
      <c r="R291" s="324"/>
      <c r="S291" s="324"/>
      <c r="T291" s="324"/>
      <c r="U291" s="324"/>
      <c r="V291" s="324"/>
      <c r="W291" s="324"/>
      <c r="X291" s="324"/>
      <c r="Y291" s="324"/>
      <c r="Z291" s="324"/>
      <c r="AA291" s="324"/>
      <c r="AB291" s="324"/>
      <c r="AC291" s="324"/>
      <c r="AD291" s="324"/>
      <c r="AE291" s="324"/>
      <c r="AF291" s="324"/>
      <c r="AG291" s="324"/>
      <c r="AH291" s="324"/>
      <c r="AI291" s="324"/>
      <c r="AJ291" s="324"/>
      <c r="AK291" s="325"/>
      <c r="AL291" s="325"/>
    </row>
    <row r="292" spans="1:38" s="326" customFormat="1">
      <c r="A292" s="304"/>
      <c r="B292" s="351"/>
      <c r="C292" s="393"/>
      <c r="D292" s="390"/>
      <c r="E292" s="390"/>
      <c r="F292" s="391"/>
      <c r="G292" s="391"/>
      <c r="H292" s="391"/>
      <c r="I292" s="392"/>
      <c r="J292" s="392"/>
      <c r="K292" s="390"/>
      <c r="L292" s="197"/>
      <c r="M292" s="324"/>
      <c r="N292" s="324"/>
      <c r="O292" s="324"/>
      <c r="P292" s="324"/>
      <c r="Q292" s="324"/>
      <c r="R292" s="324"/>
      <c r="S292" s="324"/>
      <c r="T292" s="324"/>
      <c r="U292" s="324"/>
      <c r="V292" s="324"/>
      <c r="W292" s="324"/>
      <c r="X292" s="324"/>
      <c r="Y292" s="324"/>
      <c r="Z292" s="324"/>
      <c r="AA292" s="324"/>
      <c r="AB292" s="324"/>
      <c r="AC292" s="324"/>
      <c r="AD292" s="324"/>
      <c r="AE292" s="324"/>
      <c r="AF292" s="324"/>
      <c r="AG292" s="324"/>
      <c r="AH292" s="324"/>
      <c r="AI292" s="324"/>
      <c r="AJ292" s="324"/>
      <c r="AK292" s="325"/>
      <c r="AL292" s="325"/>
    </row>
    <row r="293" spans="1:38" s="326" customFormat="1">
      <c r="A293" s="304"/>
      <c r="B293" s="351"/>
      <c r="C293" s="393"/>
      <c r="D293" s="390"/>
      <c r="E293" s="390"/>
      <c r="F293" s="391"/>
      <c r="G293" s="391"/>
      <c r="H293" s="391"/>
      <c r="I293" s="392"/>
      <c r="J293" s="392"/>
      <c r="K293" s="390"/>
      <c r="L293" s="197"/>
      <c r="M293" s="324"/>
      <c r="N293" s="324"/>
      <c r="O293" s="324"/>
      <c r="P293" s="324"/>
      <c r="Q293" s="324"/>
      <c r="R293" s="324"/>
      <c r="S293" s="324"/>
      <c r="T293" s="324"/>
      <c r="U293" s="324"/>
      <c r="V293" s="324"/>
      <c r="W293" s="324"/>
      <c r="X293" s="324"/>
      <c r="Y293" s="324"/>
      <c r="Z293" s="324"/>
      <c r="AA293" s="324"/>
      <c r="AB293" s="324"/>
      <c r="AC293" s="324"/>
      <c r="AD293" s="324"/>
      <c r="AE293" s="324"/>
      <c r="AF293" s="324"/>
      <c r="AG293" s="324"/>
      <c r="AH293" s="324"/>
      <c r="AI293" s="324"/>
      <c r="AJ293" s="324"/>
      <c r="AK293" s="325"/>
      <c r="AL293" s="325"/>
    </row>
    <row r="294" spans="1:38" s="326" customFormat="1">
      <c r="A294" s="304"/>
      <c r="B294" s="351"/>
      <c r="C294" s="393"/>
      <c r="D294" s="390"/>
      <c r="E294" s="390"/>
      <c r="F294" s="391"/>
      <c r="G294" s="391"/>
      <c r="H294" s="391"/>
      <c r="I294" s="392"/>
      <c r="J294" s="392"/>
      <c r="K294" s="390"/>
      <c r="L294" s="197"/>
      <c r="M294" s="324"/>
      <c r="N294" s="324"/>
      <c r="O294" s="324"/>
      <c r="P294" s="324"/>
      <c r="Q294" s="324"/>
      <c r="R294" s="324"/>
      <c r="S294" s="324"/>
      <c r="T294" s="324"/>
      <c r="U294" s="324"/>
      <c r="V294" s="324"/>
      <c r="W294" s="324"/>
      <c r="X294" s="324"/>
      <c r="Y294" s="324"/>
      <c r="Z294" s="324"/>
      <c r="AA294" s="324"/>
      <c r="AB294" s="324"/>
      <c r="AC294" s="324"/>
      <c r="AD294" s="324"/>
      <c r="AE294" s="324"/>
      <c r="AF294" s="324"/>
      <c r="AG294" s="324"/>
      <c r="AH294" s="324"/>
      <c r="AI294" s="324"/>
      <c r="AJ294" s="324"/>
      <c r="AK294" s="325"/>
      <c r="AL294" s="325"/>
    </row>
    <row r="295" spans="1:38" s="326" customFormat="1">
      <c r="A295" s="304"/>
      <c r="B295" s="351"/>
      <c r="C295" s="393"/>
      <c r="D295" s="390"/>
      <c r="E295" s="390"/>
      <c r="F295" s="391"/>
      <c r="G295" s="391"/>
      <c r="H295" s="391"/>
      <c r="I295" s="392"/>
      <c r="J295" s="392"/>
      <c r="K295" s="390"/>
      <c r="L295" s="197"/>
      <c r="M295" s="324"/>
      <c r="N295" s="324"/>
      <c r="O295" s="324"/>
      <c r="P295" s="324"/>
      <c r="Q295" s="324"/>
      <c r="R295" s="324"/>
      <c r="S295" s="324"/>
      <c r="T295" s="324"/>
      <c r="U295" s="324"/>
      <c r="V295" s="324"/>
      <c r="W295" s="324"/>
      <c r="X295" s="324"/>
      <c r="Y295" s="324"/>
      <c r="Z295" s="324"/>
      <c r="AA295" s="324"/>
      <c r="AB295" s="324"/>
      <c r="AC295" s="324"/>
      <c r="AD295" s="324"/>
      <c r="AE295" s="324"/>
      <c r="AF295" s="324"/>
      <c r="AG295" s="324"/>
      <c r="AH295" s="324"/>
      <c r="AI295" s="324"/>
      <c r="AJ295" s="324"/>
      <c r="AK295" s="325"/>
      <c r="AL295" s="325"/>
    </row>
    <row r="296" spans="1:38" s="326" customFormat="1">
      <c r="A296" s="304"/>
      <c r="B296" s="351"/>
      <c r="C296" s="393"/>
      <c r="D296" s="390"/>
      <c r="E296" s="390"/>
      <c r="F296" s="391"/>
      <c r="G296" s="391"/>
      <c r="H296" s="391"/>
      <c r="I296" s="392"/>
      <c r="J296" s="392"/>
      <c r="K296" s="390"/>
      <c r="L296" s="197"/>
      <c r="M296" s="324"/>
      <c r="N296" s="324"/>
      <c r="O296" s="324"/>
      <c r="P296" s="324"/>
      <c r="Q296" s="324"/>
      <c r="R296" s="324"/>
      <c r="S296" s="324"/>
      <c r="T296" s="324"/>
      <c r="U296" s="324"/>
      <c r="V296" s="324"/>
      <c r="W296" s="324"/>
      <c r="X296" s="324"/>
      <c r="Y296" s="324"/>
      <c r="Z296" s="324"/>
      <c r="AA296" s="324"/>
      <c r="AB296" s="324"/>
      <c r="AC296" s="324"/>
      <c r="AD296" s="324"/>
      <c r="AE296" s="324"/>
      <c r="AF296" s="324"/>
      <c r="AG296" s="324"/>
      <c r="AH296" s="324"/>
      <c r="AI296" s="324"/>
      <c r="AJ296" s="324"/>
      <c r="AK296" s="325"/>
      <c r="AL296" s="325"/>
    </row>
    <row r="297" spans="1:38" s="326" customFormat="1">
      <c r="A297" s="304"/>
      <c r="B297" s="351"/>
      <c r="C297" s="393"/>
      <c r="D297" s="390"/>
      <c r="E297" s="390"/>
      <c r="F297" s="391"/>
      <c r="G297" s="391"/>
      <c r="H297" s="391"/>
      <c r="I297" s="392"/>
      <c r="J297" s="392"/>
      <c r="K297" s="390"/>
      <c r="L297" s="197"/>
      <c r="M297" s="324"/>
      <c r="N297" s="324"/>
      <c r="O297" s="324"/>
      <c r="P297" s="324"/>
      <c r="Q297" s="324"/>
      <c r="R297" s="324"/>
      <c r="S297" s="324"/>
      <c r="T297" s="324"/>
      <c r="U297" s="324"/>
      <c r="V297" s="324"/>
      <c r="W297" s="324"/>
      <c r="X297" s="324"/>
      <c r="Y297" s="324"/>
      <c r="Z297" s="324"/>
      <c r="AA297" s="324"/>
      <c r="AB297" s="324"/>
      <c r="AC297" s="324"/>
      <c r="AD297" s="324"/>
      <c r="AE297" s="324"/>
      <c r="AF297" s="324"/>
      <c r="AG297" s="324"/>
      <c r="AH297" s="324"/>
      <c r="AI297" s="324"/>
      <c r="AJ297" s="324"/>
      <c r="AK297" s="325"/>
      <c r="AL297" s="325"/>
    </row>
    <row r="298" spans="1:38" s="326" customFormat="1">
      <c r="A298" s="304"/>
      <c r="B298" s="351"/>
      <c r="C298" s="393"/>
      <c r="D298" s="390"/>
      <c r="E298" s="390"/>
      <c r="F298" s="391"/>
      <c r="G298" s="391"/>
      <c r="H298" s="391"/>
      <c r="I298" s="392"/>
      <c r="J298" s="392"/>
      <c r="K298" s="390"/>
      <c r="L298" s="197"/>
      <c r="M298" s="324"/>
      <c r="N298" s="324"/>
      <c r="O298" s="324"/>
      <c r="P298" s="324"/>
      <c r="Q298" s="324"/>
      <c r="R298" s="324"/>
      <c r="S298" s="324"/>
      <c r="T298" s="324"/>
      <c r="U298" s="324"/>
      <c r="V298" s="324"/>
      <c r="W298" s="324"/>
      <c r="X298" s="324"/>
      <c r="Y298" s="324"/>
      <c r="Z298" s="324"/>
      <c r="AA298" s="324"/>
      <c r="AB298" s="324"/>
      <c r="AC298" s="324"/>
      <c r="AD298" s="324"/>
      <c r="AE298" s="324"/>
      <c r="AF298" s="324"/>
      <c r="AG298" s="324"/>
      <c r="AH298" s="324"/>
      <c r="AI298" s="324"/>
      <c r="AJ298" s="324"/>
      <c r="AK298" s="325"/>
      <c r="AL298" s="325"/>
    </row>
    <row r="299" spans="1:38" s="326" customFormat="1">
      <c r="A299" s="304"/>
      <c r="B299" s="351"/>
      <c r="C299" s="393"/>
      <c r="D299" s="390"/>
      <c r="E299" s="390"/>
      <c r="F299" s="391"/>
      <c r="G299" s="391"/>
      <c r="H299" s="391"/>
      <c r="I299" s="392"/>
      <c r="J299" s="392"/>
      <c r="K299" s="390"/>
      <c r="L299" s="197"/>
      <c r="M299" s="324"/>
      <c r="N299" s="324"/>
      <c r="O299" s="324"/>
      <c r="P299" s="324"/>
      <c r="Q299" s="324"/>
      <c r="R299" s="324"/>
      <c r="S299" s="324"/>
      <c r="T299" s="324"/>
      <c r="U299" s="324"/>
      <c r="V299" s="324"/>
      <c r="W299" s="324"/>
      <c r="X299" s="324"/>
      <c r="Y299" s="324"/>
      <c r="Z299" s="324"/>
      <c r="AA299" s="324"/>
      <c r="AB299" s="324"/>
      <c r="AC299" s="324"/>
      <c r="AD299" s="324"/>
      <c r="AE299" s="324"/>
      <c r="AF299" s="324"/>
      <c r="AG299" s="324"/>
      <c r="AH299" s="324"/>
      <c r="AI299" s="324"/>
      <c r="AJ299" s="324"/>
      <c r="AK299" s="325"/>
      <c r="AL299" s="325"/>
    </row>
    <row r="300" spans="1:38" s="326" customFormat="1">
      <c r="A300" s="304"/>
      <c r="B300" s="351"/>
      <c r="C300" s="393"/>
      <c r="D300" s="390"/>
      <c r="E300" s="390"/>
      <c r="F300" s="391"/>
      <c r="G300" s="391"/>
      <c r="H300" s="391"/>
      <c r="I300" s="392"/>
      <c r="J300" s="392"/>
      <c r="K300" s="390"/>
      <c r="L300" s="197"/>
      <c r="M300" s="324"/>
      <c r="N300" s="324"/>
      <c r="O300" s="324"/>
      <c r="P300" s="324"/>
      <c r="Q300" s="324"/>
      <c r="R300" s="324"/>
      <c r="S300" s="324"/>
      <c r="T300" s="324"/>
      <c r="U300" s="324"/>
      <c r="V300" s="324"/>
      <c r="W300" s="324"/>
      <c r="X300" s="324"/>
      <c r="Y300" s="324"/>
      <c r="Z300" s="324"/>
      <c r="AA300" s="324"/>
      <c r="AB300" s="324"/>
      <c r="AC300" s="324"/>
      <c r="AD300" s="324"/>
      <c r="AE300" s="324"/>
      <c r="AF300" s="324"/>
      <c r="AG300" s="324"/>
      <c r="AH300" s="324"/>
      <c r="AI300" s="324"/>
      <c r="AJ300" s="324"/>
      <c r="AK300" s="325"/>
      <c r="AL300" s="325"/>
    </row>
    <row r="301" spans="1:38" s="326" customFormat="1">
      <c r="A301" s="304"/>
      <c r="B301" s="351"/>
      <c r="C301" s="393"/>
      <c r="D301" s="390"/>
      <c r="E301" s="390"/>
      <c r="F301" s="391"/>
      <c r="G301" s="391"/>
      <c r="H301" s="391"/>
      <c r="I301" s="392"/>
      <c r="J301" s="392"/>
      <c r="K301" s="390"/>
      <c r="L301" s="197"/>
      <c r="M301" s="324"/>
      <c r="N301" s="324"/>
      <c r="O301" s="324"/>
      <c r="P301" s="324"/>
      <c r="Q301" s="324"/>
      <c r="R301" s="324"/>
      <c r="S301" s="324"/>
      <c r="T301" s="324"/>
      <c r="U301" s="324"/>
      <c r="V301" s="324"/>
      <c r="W301" s="324"/>
      <c r="X301" s="324"/>
      <c r="Y301" s="324"/>
      <c r="Z301" s="324"/>
      <c r="AA301" s="324"/>
      <c r="AB301" s="324"/>
      <c r="AC301" s="324"/>
      <c r="AD301" s="324"/>
      <c r="AE301" s="324"/>
      <c r="AF301" s="324"/>
      <c r="AG301" s="324"/>
      <c r="AH301" s="324"/>
      <c r="AI301" s="324"/>
      <c r="AJ301" s="324"/>
      <c r="AK301" s="325"/>
      <c r="AL301" s="325"/>
    </row>
    <row r="302" spans="1:38" s="326" customFormat="1">
      <c r="A302" s="304"/>
      <c r="B302" s="351"/>
      <c r="C302" s="393"/>
      <c r="D302" s="390"/>
      <c r="E302" s="390"/>
      <c r="F302" s="391"/>
      <c r="G302" s="391"/>
      <c r="H302" s="391"/>
      <c r="I302" s="392"/>
      <c r="J302" s="392"/>
      <c r="K302" s="390"/>
      <c r="L302" s="197"/>
      <c r="M302" s="324"/>
      <c r="N302" s="324"/>
      <c r="O302" s="324"/>
      <c r="P302" s="324"/>
      <c r="Q302" s="324"/>
      <c r="R302" s="324"/>
      <c r="S302" s="324"/>
      <c r="T302" s="324"/>
      <c r="U302" s="324"/>
      <c r="V302" s="324"/>
      <c r="W302" s="324"/>
      <c r="X302" s="324"/>
      <c r="Y302" s="324"/>
      <c r="Z302" s="324"/>
      <c r="AA302" s="324"/>
      <c r="AB302" s="324"/>
      <c r="AC302" s="324"/>
      <c r="AD302" s="324"/>
      <c r="AE302" s="324"/>
      <c r="AF302" s="324"/>
      <c r="AG302" s="324"/>
      <c r="AH302" s="324"/>
      <c r="AI302" s="324"/>
      <c r="AJ302" s="324"/>
      <c r="AK302" s="325"/>
      <c r="AL302" s="325"/>
    </row>
    <row r="303" spans="1:38" s="326" customFormat="1">
      <c r="A303" s="304"/>
      <c r="B303" s="351"/>
      <c r="C303" s="393"/>
      <c r="D303" s="390"/>
      <c r="E303" s="390"/>
      <c r="F303" s="391"/>
      <c r="G303" s="391"/>
      <c r="H303" s="391"/>
      <c r="I303" s="392"/>
      <c r="J303" s="392"/>
      <c r="K303" s="390"/>
      <c r="L303" s="197"/>
      <c r="M303" s="324"/>
      <c r="N303" s="324"/>
      <c r="O303" s="324"/>
      <c r="P303" s="324"/>
      <c r="Q303" s="324"/>
      <c r="R303" s="324"/>
      <c r="S303" s="324"/>
      <c r="T303" s="324"/>
      <c r="U303" s="324"/>
      <c r="V303" s="324"/>
      <c r="W303" s="324"/>
      <c r="X303" s="324"/>
      <c r="Y303" s="324"/>
      <c r="Z303" s="324"/>
      <c r="AA303" s="324"/>
      <c r="AB303" s="324"/>
      <c r="AC303" s="324"/>
      <c r="AD303" s="324"/>
      <c r="AE303" s="324"/>
      <c r="AF303" s="324"/>
      <c r="AG303" s="324"/>
      <c r="AH303" s="324"/>
      <c r="AI303" s="324"/>
      <c r="AJ303" s="324"/>
      <c r="AK303" s="325"/>
      <c r="AL303" s="325"/>
    </row>
    <row r="304" spans="1:38" s="326" customFormat="1">
      <c r="A304" s="304"/>
      <c r="B304" s="351"/>
      <c r="C304" s="393"/>
      <c r="D304" s="390"/>
      <c r="E304" s="390"/>
      <c r="F304" s="391"/>
      <c r="G304" s="391"/>
      <c r="H304" s="391"/>
      <c r="I304" s="392"/>
      <c r="J304" s="392"/>
      <c r="K304" s="390"/>
      <c r="L304" s="197"/>
      <c r="M304" s="324"/>
      <c r="N304" s="324"/>
      <c r="O304" s="324"/>
      <c r="P304" s="324"/>
      <c r="Q304" s="324"/>
      <c r="R304" s="324"/>
      <c r="S304" s="324"/>
      <c r="T304" s="324"/>
      <c r="U304" s="324"/>
      <c r="V304" s="324"/>
      <c r="W304" s="324"/>
      <c r="X304" s="324"/>
      <c r="Y304" s="324"/>
      <c r="Z304" s="324"/>
      <c r="AA304" s="324"/>
      <c r="AB304" s="324"/>
      <c r="AC304" s="324"/>
      <c r="AD304" s="324"/>
      <c r="AE304" s="324"/>
      <c r="AF304" s="324"/>
      <c r="AG304" s="324"/>
      <c r="AH304" s="324"/>
      <c r="AI304" s="324"/>
      <c r="AJ304" s="324"/>
      <c r="AK304" s="325"/>
      <c r="AL304" s="325"/>
    </row>
    <row r="305" spans="1:38" s="326" customFormat="1">
      <c r="A305" s="304"/>
      <c r="B305" s="351"/>
      <c r="C305" s="393"/>
      <c r="D305" s="390"/>
      <c r="E305" s="390"/>
      <c r="F305" s="391"/>
      <c r="G305" s="391"/>
      <c r="H305" s="391"/>
      <c r="I305" s="392"/>
      <c r="J305" s="392"/>
      <c r="K305" s="390"/>
      <c r="L305" s="197"/>
      <c r="M305" s="324"/>
      <c r="N305" s="324"/>
      <c r="O305" s="324"/>
      <c r="P305" s="324"/>
      <c r="Q305" s="324"/>
      <c r="R305" s="324"/>
      <c r="S305" s="324"/>
      <c r="T305" s="324"/>
      <c r="U305" s="324"/>
      <c r="V305" s="324"/>
      <c r="W305" s="324"/>
      <c r="X305" s="324"/>
      <c r="Y305" s="324"/>
      <c r="Z305" s="324"/>
      <c r="AA305" s="324"/>
      <c r="AB305" s="324"/>
      <c r="AC305" s="324"/>
      <c r="AD305" s="324"/>
      <c r="AE305" s="324"/>
      <c r="AF305" s="324"/>
      <c r="AG305" s="324"/>
      <c r="AH305" s="324"/>
      <c r="AI305" s="324"/>
      <c r="AJ305" s="324"/>
      <c r="AK305" s="325"/>
      <c r="AL305" s="325"/>
    </row>
    <row r="306" spans="1:38" s="326" customFormat="1">
      <c r="A306" s="304"/>
      <c r="B306" s="351"/>
      <c r="C306" s="393"/>
      <c r="D306" s="390"/>
      <c r="E306" s="390"/>
      <c r="F306" s="391"/>
      <c r="G306" s="391"/>
      <c r="H306" s="391"/>
      <c r="I306" s="392"/>
      <c r="J306" s="392"/>
      <c r="K306" s="390"/>
      <c r="L306" s="197"/>
      <c r="M306" s="324"/>
      <c r="N306" s="324"/>
      <c r="O306" s="324"/>
      <c r="P306" s="324"/>
      <c r="Q306" s="324"/>
      <c r="R306" s="324"/>
      <c r="S306" s="324"/>
      <c r="T306" s="324"/>
      <c r="U306" s="324"/>
      <c r="V306" s="324"/>
      <c r="W306" s="324"/>
      <c r="X306" s="324"/>
      <c r="Y306" s="324"/>
      <c r="Z306" s="324"/>
      <c r="AA306" s="324"/>
      <c r="AB306" s="324"/>
      <c r="AC306" s="324"/>
      <c r="AD306" s="324"/>
      <c r="AE306" s="324"/>
      <c r="AF306" s="324"/>
      <c r="AG306" s="324"/>
      <c r="AH306" s="324"/>
      <c r="AI306" s="324"/>
      <c r="AJ306" s="324"/>
      <c r="AK306" s="325"/>
      <c r="AL306" s="325"/>
    </row>
    <row r="307" spans="1:38" s="326" customFormat="1">
      <c r="A307" s="304"/>
      <c r="B307" s="351"/>
      <c r="C307" s="393"/>
      <c r="D307" s="390"/>
      <c r="E307" s="390"/>
      <c r="F307" s="391"/>
      <c r="G307" s="391"/>
      <c r="H307" s="391"/>
      <c r="I307" s="392"/>
      <c r="J307" s="392"/>
      <c r="K307" s="390"/>
      <c r="L307" s="197"/>
      <c r="M307" s="324"/>
      <c r="N307" s="324"/>
      <c r="O307" s="324"/>
      <c r="P307" s="324"/>
      <c r="Q307" s="324"/>
      <c r="R307" s="324"/>
      <c r="S307" s="324"/>
      <c r="T307" s="324"/>
      <c r="U307" s="324"/>
      <c r="V307" s="324"/>
      <c r="W307" s="324"/>
      <c r="X307" s="324"/>
      <c r="Y307" s="324"/>
      <c r="Z307" s="324"/>
      <c r="AA307" s="324"/>
      <c r="AB307" s="324"/>
      <c r="AC307" s="324"/>
      <c r="AD307" s="324"/>
      <c r="AE307" s="324"/>
      <c r="AF307" s="324"/>
      <c r="AG307" s="324"/>
      <c r="AH307" s="324"/>
      <c r="AI307" s="324"/>
      <c r="AJ307" s="324"/>
      <c r="AK307" s="325"/>
      <c r="AL307" s="325"/>
    </row>
    <row r="308" spans="1:38" s="326" customFormat="1">
      <c r="A308" s="304"/>
      <c r="B308" s="351"/>
      <c r="C308" s="393"/>
      <c r="D308" s="390"/>
      <c r="E308" s="390"/>
      <c r="F308" s="391"/>
      <c r="G308" s="391"/>
      <c r="H308" s="391"/>
      <c r="I308" s="392"/>
      <c r="J308" s="392"/>
      <c r="K308" s="390"/>
      <c r="L308" s="197"/>
      <c r="M308" s="324"/>
      <c r="N308" s="324"/>
      <c r="O308" s="324"/>
      <c r="P308" s="324"/>
      <c r="Q308" s="324"/>
      <c r="R308" s="324"/>
      <c r="S308" s="324"/>
      <c r="T308" s="324"/>
      <c r="U308" s="324"/>
      <c r="V308" s="324"/>
      <c r="W308" s="324"/>
      <c r="X308" s="324"/>
      <c r="Y308" s="324"/>
      <c r="Z308" s="324"/>
      <c r="AA308" s="324"/>
      <c r="AB308" s="324"/>
      <c r="AC308" s="324"/>
      <c r="AD308" s="324"/>
      <c r="AE308" s="324"/>
      <c r="AF308" s="324"/>
      <c r="AG308" s="324"/>
      <c r="AH308" s="324"/>
      <c r="AI308" s="324"/>
      <c r="AJ308" s="324"/>
      <c r="AK308" s="325"/>
      <c r="AL308" s="325"/>
    </row>
    <row r="309" spans="1:38" s="326" customFormat="1">
      <c r="A309" s="304"/>
      <c r="B309" s="351"/>
      <c r="C309" s="393"/>
      <c r="D309" s="390"/>
      <c r="E309" s="390"/>
      <c r="F309" s="391"/>
      <c r="G309" s="391"/>
      <c r="H309" s="391"/>
      <c r="I309" s="392"/>
      <c r="J309" s="392"/>
      <c r="K309" s="390"/>
      <c r="L309" s="197"/>
      <c r="M309" s="324"/>
      <c r="N309" s="324"/>
      <c r="O309" s="324"/>
      <c r="P309" s="324"/>
      <c r="Q309" s="324"/>
      <c r="R309" s="324"/>
      <c r="S309" s="324"/>
      <c r="T309" s="324"/>
      <c r="U309" s="324"/>
      <c r="V309" s="324"/>
      <c r="W309" s="324"/>
      <c r="X309" s="324"/>
      <c r="Y309" s="324"/>
      <c r="Z309" s="324"/>
      <c r="AA309" s="324"/>
      <c r="AB309" s="324"/>
      <c r="AC309" s="324"/>
      <c r="AD309" s="324"/>
      <c r="AE309" s="324"/>
      <c r="AF309" s="324"/>
      <c r="AG309" s="324"/>
      <c r="AH309" s="324"/>
      <c r="AI309" s="324"/>
      <c r="AJ309" s="324"/>
      <c r="AK309" s="325"/>
      <c r="AL309" s="325"/>
    </row>
    <row r="310" spans="1:38" s="326" customFormat="1">
      <c r="A310" s="304"/>
      <c r="B310" s="351"/>
      <c r="C310" s="393"/>
      <c r="D310" s="390"/>
      <c r="E310" s="390"/>
      <c r="F310" s="391"/>
      <c r="G310" s="391"/>
      <c r="H310" s="391"/>
      <c r="I310" s="392"/>
      <c r="J310" s="392"/>
      <c r="K310" s="390"/>
      <c r="L310" s="197"/>
      <c r="M310" s="324"/>
      <c r="N310" s="324"/>
      <c r="O310" s="324"/>
      <c r="P310" s="324"/>
      <c r="Q310" s="324"/>
      <c r="R310" s="324"/>
      <c r="S310" s="324"/>
      <c r="T310" s="324"/>
      <c r="U310" s="324"/>
      <c r="V310" s="324"/>
      <c r="W310" s="324"/>
      <c r="X310" s="324"/>
      <c r="Y310" s="324"/>
      <c r="Z310" s="324"/>
      <c r="AA310" s="324"/>
      <c r="AB310" s="324"/>
      <c r="AC310" s="324"/>
      <c r="AD310" s="324"/>
      <c r="AE310" s="324"/>
      <c r="AF310" s="324"/>
      <c r="AG310" s="324"/>
      <c r="AH310" s="324"/>
      <c r="AI310" s="324"/>
      <c r="AJ310" s="324"/>
      <c r="AK310" s="325"/>
      <c r="AL310" s="325"/>
    </row>
    <row r="311" spans="1:38" s="326" customFormat="1">
      <c r="A311" s="304"/>
      <c r="B311" s="351"/>
      <c r="C311" s="393"/>
      <c r="D311" s="390"/>
      <c r="E311" s="390"/>
      <c r="F311" s="391"/>
      <c r="G311" s="391"/>
      <c r="H311" s="391"/>
      <c r="I311" s="392"/>
      <c r="J311" s="392"/>
      <c r="K311" s="390"/>
      <c r="L311" s="197"/>
      <c r="M311" s="324"/>
      <c r="N311" s="324"/>
      <c r="O311" s="324"/>
      <c r="P311" s="324"/>
      <c r="Q311" s="324"/>
      <c r="R311" s="324"/>
      <c r="S311" s="324"/>
      <c r="T311" s="324"/>
      <c r="U311" s="324"/>
      <c r="V311" s="324"/>
      <c r="W311" s="324"/>
      <c r="X311" s="324"/>
      <c r="Y311" s="324"/>
      <c r="Z311" s="324"/>
      <c r="AA311" s="324"/>
      <c r="AB311" s="324"/>
      <c r="AC311" s="324"/>
      <c r="AD311" s="324"/>
      <c r="AE311" s="324"/>
      <c r="AF311" s="324"/>
      <c r="AG311" s="324"/>
      <c r="AH311" s="324"/>
      <c r="AI311" s="324"/>
      <c r="AJ311" s="324"/>
      <c r="AK311" s="325"/>
      <c r="AL311" s="325"/>
    </row>
    <row r="312" spans="1:38" s="326" customFormat="1">
      <c r="A312" s="304"/>
      <c r="B312" s="351"/>
      <c r="C312" s="393"/>
      <c r="D312" s="390"/>
      <c r="E312" s="390"/>
      <c r="F312" s="391"/>
      <c r="G312" s="391"/>
      <c r="H312" s="391"/>
      <c r="I312" s="392"/>
      <c r="J312" s="392"/>
      <c r="K312" s="390"/>
      <c r="L312" s="197"/>
      <c r="M312" s="324"/>
      <c r="N312" s="324"/>
      <c r="O312" s="324"/>
      <c r="P312" s="324"/>
      <c r="Q312" s="324"/>
      <c r="R312" s="324"/>
      <c r="S312" s="324"/>
      <c r="T312" s="324"/>
      <c r="U312" s="324"/>
      <c r="V312" s="324"/>
      <c r="W312" s="324"/>
      <c r="X312" s="324"/>
      <c r="Y312" s="324"/>
      <c r="Z312" s="324"/>
      <c r="AA312" s="324"/>
      <c r="AB312" s="324"/>
      <c r="AC312" s="324"/>
      <c r="AD312" s="324"/>
      <c r="AE312" s="324"/>
      <c r="AF312" s="324"/>
      <c r="AG312" s="324"/>
      <c r="AH312" s="324"/>
      <c r="AI312" s="324"/>
      <c r="AJ312" s="324"/>
      <c r="AK312" s="325"/>
      <c r="AL312" s="325"/>
    </row>
    <row r="313" spans="1:38" s="326" customFormat="1">
      <c r="A313" s="304"/>
      <c r="B313" s="351"/>
      <c r="C313" s="393"/>
      <c r="D313" s="390"/>
      <c r="E313" s="390"/>
      <c r="F313" s="391"/>
      <c r="G313" s="391"/>
      <c r="H313" s="391"/>
      <c r="I313" s="392"/>
      <c r="J313" s="392"/>
      <c r="K313" s="390"/>
      <c r="L313" s="197"/>
      <c r="M313" s="324"/>
      <c r="N313" s="324"/>
      <c r="O313" s="324"/>
      <c r="P313" s="324"/>
      <c r="Q313" s="324"/>
      <c r="R313" s="324"/>
      <c r="S313" s="324"/>
      <c r="T313" s="324"/>
      <c r="U313" s="324"/>
      <c r="V313" s="324"/>
      <c r="W313" s="324"/>
      <c r="X313" s="324"/>
      <c r="Y313" s="324"/>
      <c r="Z313" s="324"/>
      <c r="AA313" s="324"/>
      <c r="AB313" s="324"/>
      <c r="AC313" s="324"/>
      <c r="AD313" s="324"/>
      <c r="AE313" s="324"/>
      <c r="AF313" s="324"/>
      <c r="AG313" s="324"/>
      <c r="AH313" s="324"/>
      <c r="AI313" s="324"/>
      <c r="AJ313" s="324"/>
      <c r="AK313" s="325"/>
      <c r="AL313" s="325"/>
    </row>
    <row r="314" spans="1:38" s="326" customFormat="1">
      <c r="A314" s="304"/>
      <c r="B314" s="351"/>
      <c r="C314" s="393"/>
      <c r="D314" s="390"/>
      <c r="E314" s="390"/>
      <c r="F314" s="391"/>
      <c r="G314" s="391"/>
      <c r="H314" s="391"/>
      <c r="I314" s="392"/>
      <c r="J314" s="392"/>
      <c r="K314" s="390"/>
      <c r="L314" s="197"/>
      <c r="M314" s="324"/>
      <c r="N314" s="324"/>
      <c r="O314" s="324"/>
      <c r="P314" s="324"/>
      <c r="Q314" s="324"/>
      <c r="R314" s="324"/>
      <c r="S314" s="324"/>
      <c r="T314" s="324"/>
      <c r="U314" s="324"/>
      <c r="V314" s="324"/>
      <c r="W314" s="324"/>
      <c r="X314" s="324"/>
      <c r="Y314" s="324"/>
      <c r="Z314" s="324"/>
      <c r="AA314" s="324"/>
      <c r="AB314" s="324"/>
      <c r="AC314" s="324"/>
      <c r="AD314" s="324"/>
      <c r="AE314" s="324"/>
      <c r="AF314" s="324"/>
      <c r="AG314" s="324"/>
      <c r="AH314" s="324"/>
      <c r="AI314" s="324"/>
      <c r="AJ314" s="324"/>
      <c r="AK314" s="325"/>
      <c r="AL314" s="325"/>
    </row>
    <row r="315" spans="1:38" s="326" customFormat="1">
      <c r="A315" s="304"/>
      <c r="B315" s="351"/>
      <c r="C315" s="393"/>
      <c r="D315" s="390"/>
      <c r="E315" s="390"/>
      <c r="F315" s="391"/>
      <c r="G315" s="391"/>
      <c r="H315" s="391"/>
      <c r="I315" s="392"/>
      <c r="J315" s="392"/>
      <c r="K315" s="390"/>
      <c r="L315" s="197"/>
      <c r="M315" s="324"/>
      <c r="N315" s="324"/>
      <c r="O315" s="324"/>
      <c r="P315" s="324"/>
      <c r="Q315" s="324"/>
      <c r="R315" s="324"/>
      <c r="S315" s="324"/>
      <c r="T315" s="324"/>
      <c r="U315" s="324"/>
      <c r="V315" s="324"/>
      <c r="W315" s="324"/>
      <c r="X315" s="324"/>
      <c r="Y315" s="324"/>
      <c r="Z315" s="324"/>
      <c r="AA315" s="324"/>
      <c r="AB315" s="324"/>
      <c r="AC315" s="324"/>
      <c r="AD315" s="324"/>
      <c r="AE315" s="324"/>
      <c r="AF315" s="324"/>
      <c r="AG315" s="324"/>
      <c r="AH315" s="324"/>
      <c r="AI315" s="324"/>
      <c r="AJ315" s="324"/>
      <c r="AK315" s="325"/>
      <c r="AL315" s="325"/>
    </row>
    <row r="316" spans="1:38" s="326" customFormat="1">
      <c r="A316" s="304"/>
      <c r="B316" s="351"/>
      <c r="C316" s="393"/>
      <c r="D316" s="390"/>
      <c r="E316" s="390"/>
      <c r="F316" s="391"/>
      <c r="G316" s="391"/>
      <c r="H316" s="391"/>
      <c r="I316" s="392"/>
      <c r="J316" s="392"/>
      <c r="K316" s="390"/>
      <c r="L316" s="197"/>
      <c r="M316" s="324"/>
      <c r="N316" s="324"/>
      <c r="O316" s="324"/>
      <c r="P316" s="324"/>
      <c r="Q316" s="324"/>
      <c r="R316" s="324"/>
      <c r="S316" s="324"/>
      <c r="T316" s="324"/>
      <c r="U316" s="324"/>
      <c r="V316" s="324"/>
      <c r="W316" s="324"/>
      <c r="X316" s="324"/>
      <c r="Y316" s="324"/>
      <c r="Z316" s="324"/>
      <c r="AA316" s="324"/>
      <c r="AB316" s="324"/>
      <c r="AC316" s="324"/>
      <c r="AD316" s="324"/>
      <c r="AE316" s="324"/>
      <c r="AF316" s="324"/>
      <c r="AG316" s="324"/>
      <c r="AH316" s="324"/>
      <c r="AI316" s="324"/>
      <c r="AJ316" s="324"/>
      <c r="AK316" s="325"/>
      <c r="AL316" s="325"/>
    </row>
    <row r="317" spans="1:38" s="326" customFormat="1">
      <c r="A317" s="304"/>
      <c r="B317" s="351"/>
      <c r="C317" s="393"/>
      <c r="D317" s="390"/>
      <c r="E317" s="390"/>
      <c r="F317" s="391"/>
      <c r="G317" s="391"/>
      <c r="H317" s="391"/>
      <c r="I317" s="392"/>
      <c r="J317" s="392"/>
      <c r="K317" s="390"/>
      <c r="L317" s="197"/>
      <c r="M317" s="324"/>
      <c r="N317" s="324"/>
      <c r="O317" s="324"/>
      <c r="P317" s="324"/>
      <c r="Q317" s="324"/>
      <c r="R317" s="324"/>
      <c r="S317" s="324"/>
      <c r="T317" s="324"/>
      <c r="U317" s="324"/>
      <c r="V317" s="324"/>
      <c r="W317" s="324"/>
      <c r="X317" s="324"/>
      <c r="Y317" s="324"/>
      <c r="Z317" s="324"/>
      <c r="AA317" s="324"/>
      <c r="AB317" s="324"/>
      <c r="AC317" s="324"/>
      <c r="AD317" s="324"/>
      <c r="AE317" s="324"/>
      <c r="AF317" s="324"/>
      <c r="AG317" s="324"/>
      <c r="AH317" s="324"/>
      <c r="AI317" s="324"/>
      <c r="AJ317" s="324"/>
      <c r="AK317" s="325"/>
      <c r="AL317" s="325"/>
    </row>
    <row r="318" spans="1:38" s="326" customFormat="1">
      <c r="A318" s="304"/>
      <c r="B318" s="351"/>
      <c r="C318" s="393"/>
      <c r="D318" s="390"/>
      <c r="E318" s="390"/>
      <c r="F318" s="391"/>
      <c r="G318" s="391"/>
      <c r="H318" s="391"/>
      <c r="I318" s="392"/>
      <c r="J318" s="392"/>
      <c r="K318" s="390"/>
      <c r="L318" s="197"/>
      <c r="M318" s="324"/>
      <c r="N318" s="324"/>
      <c r="O318" s="324"/>
      <c r="P318" s="324"/>
      <c r="Q318" s="324"/>
      <c r="R318" s="324"/>
      <c r="S318" s="324"/>
      <c r="T318" s="324"/>
      <c r="U318" s="324"/>
      <c r="V318" s="324"/>
      <c r="W318" s="324"/>
      <c r="X318" s="324"/>
      <c r="Y318" s="324"/>
      <c r="Z318" s="324"/>
      <c r="AA318" s="324"/>
      <c r="AB318" s="324"/>
      <c r="AC318" s="324"/>
      <c r="AD318" s="324"/>
      <c r="AE318" s="324"/>
      <c r="AF318" s="324"/>
      <c r="AG318" s="324"/>
      <c r="AH318" s="324"/>
      <c r="AI318" s="324"/>
      <c r="AJ318" s="324"/>
      <c r="AK318" s="325"/>
      <c r="AL318" s="325"/>
    </row>
    <row r="319" spans="1:38" s="326" customFormat="1">
      <c r="A319" s="304"/>
      <c r="B319" s="351"/>
      <c r="C319" s="393"/>
      <c r="D319" s="390"/>
      <c r="E319" s="390"/>
      <c r="F319" s="391"/>
      <c r="G319" s="391"/>
      <c r="H319" s="391"/>
      <c r="I319" s="392"/>
      <c r="J319" s="392"/>
      <c r="K319" s="390"/>
      <c r="L319" s="197"/>
      <c r="M319" s="324"/>
      <c r="N319" s="324"/>
      <c r="O319" s="324"/>
      <c r="P319" s="324"/>
      <c r="Q319" s="324"/>
      <c r="R319" s="324"/>
      <c r="S319" s="324"/>
      <c r="T319" s="324"/>
      <c r="U319" s="324"/>
      <c r="V319" s="324"/>
      <c r="W319" s="324"/>
      <c r="X319" s="324"/>
      <c r="Y319" s="324"/>
      <c r="Z319" s="324"/>
      <c r="AA319" s="324"/>
      <c r="AB319" s="324"/>
      <c r="AC319" s="324"/>
      <c r="AD319" s="324"/>
      <c r="AE319" s="324"/>
      <c r="AF319" s="324"/>
      <c r="AG319" s="324"/>
      <c r="AH319" s="324"/>
      <c r="AI319" s="324"/>
      <c r="AJ319" s="324"/>
      <c r="AK319" s="325"/>
      <c r="AL319" s="325"/>
    </row>
    <row r="320" spans="1:38" s="326" customFormat="1">
      <c r="A320" s="304"/>
      <c r="B320" s="351"/>
      <c r="C320" s="393"/>
      <c r="D320" s="390"/>
      <c r="E320" s="390"/>
      <c r="F320" s="391"/>
      <c r="G320" s="391"/>
      <c r="H320" s="391"/>
      <c r="I320" s="392"/>
      <c r="J320" s="392"/>
      <c r="K320" s="390"/>
      <c r="L320" s="197"/>
      <c r="M320" s="324"/>
      <c r="N320" s="324"/>
      <c r="O320" s="324"/>
      <c r="P320" s="324"/>
      <c r="Q320" s="324"/>
      <c r="R320" s="324"/>
      <c r="S320" s="324"/>
      <c r="T320" s="324"/>
      <c r="U320" s="324"/>
      <c r="V320" s="324"/>
      <c r="W320" s="324"/>
      <c r="X320" s="324"/>
      <c r="Y320" s="324"/>
      <c r="Z320" s="324"/>
      <c r="AA320" s="324"/>
      <c r="AB320" s="324"/>
      <c r="AC320" s="324"/>
      <c r="AD320" s="324"/>
      <c r="AE320" s="324"/>
      <c r="AF320" s="324"/>
      <c r="AG320" s="324"/>
      <c r="AH320" s="324"/>
      <c r="AI320" s="324"/>
      <c r="AJ320" s="324"/>
      <c r="AK320" s="325"/>
      <c r="AL320" s="325"/>
    </row>
    <row r="321" spans="1:38" s="326" customFormat="1">
      <c r="A321" s="304"/>
      <c r="B321" s="351"/>
      <c r="C321" s="393"/>
      <c r="D321" s="390"/>
      <c r="E321" s="390"/>
      <c r="F321" s="391"/>
      <c r="G321" s="391"/>
      <c r="H321" s="391"/>
      <c r="I321" s="392"/>
      <c r="J321" s="392"/>
      <c r="K321" s="390"/>
      <c r="L321" s="197"/>
      <c r="M321" s="324"/>
      <c r="N321" s="324"/>
      <c r="O321" s="324"/>
      <c r="P321" s="324"/>
      <c r="Q321" s="324"/>
      <c r="R321" s="324"/>
      <c r="S321" s="324"/>
      <c r="T321" s="324"/>
      <c r="U321" s="324"/>
      <c r="V321" s="324"/>
      <c r="W321" s="324"/>
      <c r="X321" s="324"/>
      <c r="Y321" s="324"/>
      <c r="Z321" s="324"/>
      <c r="AA321" s="324"/>
      <c r="AB321" s="324"/>
      <c r="AC321" s="324"/>
      <c r="AD321" s="324"/>
      <c r="AE321" s="324"/>
      <c r="AF321" s="324"/>
      <c r="AG321" s="324"/>
      <c r="AH321" s="324"/>
      <c r="AI321" s="324"/>
      <c r="AJ321" s="324"/>
      <c r="AK321" s="325"/>
      <c r="AL321" s="325"/>
    </row>
    <row r="322" spans="1:38" s="326" customFormat="1">
      <c r="A322" s="304"/>
      <c r="B322" s="351"/>
      <c r="C322" s="393"/>
      <c r="D322" s="390"/>
      <c r="E322" s="390"/>
      <c r="F322" s="391"/>
      <c r="G322" s="391"/>
      <c r="H322" s="391"/>
      <c r="I322" s="392"/>
      <c r="J322" s="392"/>
      <c r="K322" s="390"/>
      <c r="L322" s="197"/>
      <c r="M322" s="324"/>
      <c r="N322" s="324"/>
      <c r="O322" s="324"/>
      <c r="P322" s="324"/>
      <c r="Q322" s="324"/>
      <c r="R322" s="324"/>
      <c r="S322" s="324"/>
      <c r="T322" s="324"/>
      <c r="U322" s="324"/>
      <c r="V322" s="324"/>
      <c r="W322" s="324"/>
      <c r="X322" s="324"/>
      <c r="Y322" s="324"/>
      <c r="Z322" s="324"/>
      <c r="AA322" s="324"/>
      <c r="AB322" s="324"/>
      <c r="AC322" s="324"/>
      <c r="AD322" s="324"/>
      <c r="AE322" s="324"/>
      <c r="AF322" s="324"/>
      <c r="AG322" s="324"/>
      <c r="AH322" s="324"/>
      <c r="AI322" s="324"/>
      <c r="AJ322" s="324"/>
      <c r="AK322" s="325"/>
      <c r="AL322" s="325"/>
    </row>
    <row r="323" spans="1:38" s="326" customFormat="1">
      <c r="A323" s="304"/>
      <c r="B323" s="351"/>
      <c r="C323" s="393"/>
      <c r="D323" s="390"/>
      <c r="E323" s="390"/>
      <c r="F323" s="391"/>
      <c r="G323" s="391"/>
      <c r="H323" s="391"/>
      <c r="I323" s="392"/>
      <c r="J323" s="392"/>
      <c r="K323" s="390"/>
      <c r="L323" s="197"/>
      <c r="M323" s="324"/>
      <c r="N323" s="324"/>
      <c r="O323" s="324"/>
      <c r="P323" s="324"/>
      <c r="Q323" s="324"/>
      <c r="R323" s="324"/>
      <c r="S323" s="324"/>
      <c r="T323" s="324"/>
      <c r="U323" s="324"/>
      <c r="V323" s="324"/>
      <c r="W323" s="324"/>
      <c r="X323" s="324"/>
      <c r="Y323" s="324"/>
      <c r="Z323" s="324"/>
      <c r="AA323" s="324"/>
      <c r="AB323" s="324"/>
      <c r="AC323" s="324"/>
      <c r="AD323" s="324"/>
      <c r="AE323" s="324"/>
      <c r="AF323" s="324"/>
      <c r="AG323" s="324"/>
      <c r="AH323" s="324"/>
      <c r="AI323" s="324"/>
      <c r="AJ323" s="324"/>
      <c r="AK323" s="325"/>
      <c r="AL323" s="325"/>
    </row>
    <row r="324" spans="1:38" s="326" customFormat="1">
      <c r="A324" s="304"/>
      <c r="B324" s="351"/>
      <c r="C324" s="393"/>
      <c r="D324" s="390"/>
      <c r="E324" s="390"/>
      <c r="F324" s="391"/>
      <c r="G324" s="391"/>
      <c r="H324" s="391"/>
      <c r="I324" s="392"/>
      <c r="J324" s="392"/>
      <c r="K324" s="390"/>
      <c r="L324" s="197"/>
      <c r="M324" s="324"/>
      <c r="N324" s="324"/>
      <c r="O324" s="324"/>
      <c r="P324" s="324"/>
      <c r="Q324" s="324"/>
      <c r="R324" s="324"/>
      <c r="S324" s="324"/>
      <c r="T324" s="324"/>
      <c r="U324" s="324"/>
      <c r="V324" s="324"/>
      <c r="W324" s="324"/>
      <c r="X324" s="324"/>
      <c r="Y324" s="324"/>
      <c r="Z324" s="324"/>
      <c r="AA324" s="324"/>
      <c r="AB324" s="324"/>
      <c r="AC324" s="324"/>
      <c r="AD324" s="324"/>
      <c r="AE324" s="324"/>
      <c r="AF324" s="324"/>
      <c r="AG324" s="324"/>
      <c r="AH324" s="324"/>
      <c r="AI324" s="324"/>
      <c r="AJ324" s="324"/>
      <c r="AK324" s="325"/>
      <c r="AL324" s="325"/>
    </row>
    <row r="325" spans="1:38" s="326" customFormat="1">
      <c r="A325" s="304"/>
      <c r="B325" s="351"/>
      <c r="C325" s="393"/>
      <c r="D325" s="390"/>
      <c r="E325" s="390"/>
      <c r="F325" s="391"/>
      <c r="G325" s="391"/>
      <c r="H325" s="391"/>
      <c r="I325" s="392"/>
      <c r="J325" s="392"/>
      <c r="K325" s="390"/>
      <c r="L325" s="197"/>
      <c r="M325" s="324"/>
      <c r="N325" s="324"/>
      <c r="O325" s="324"/>
      <c r="P325" s="324"/>
      <c r="Q325" s="324"/>
      <c r="R325" s="324"/>
      <c r="S325" s="324"/>
      <c r="T325" s="324"/>
      <c r="U325" s="324"/>
      <c r="V325" s="324"/>
      <c r="W325" s="324"/>
      <c r="X325" s="324"/>
      <c r="Y325" s="324"/>
      <c r="Z325" s="324"/>
      <c r="AA325" s="324"/>
      <c r="AB325" s="324"/>
      <c r="AC325" s="324"/>
      <c r="AD325" s="324"/>
      <c r="AE325" s="324"/>
      <c r="AF325" s="324"/>
      <c r="AG325" s="324"/>
      <c r="AH325" s="324"/>
      <c r="AI325" s="324"/>
      <c r="AJ325" s="324"/>
      <c r="AK325" s="325"/>
      <c r="AL325" s="325"/>
    </row>
    <row r="326" spans="1:38" s="326" customFormat="1">
      <c r="A326" s="304"/>
      <c r="B326" s="351"/>
      <c r="C326" s="393"/>
      <c r="D326" s="390"/>
      <c r="E326" s="390"/>
      <c r="F326" s="391"/>
      <c r="G326" s="391"/>
      <c r="H326" s="391"/>
      <c r="I326" s="392"/>
      <c r="J326" s="392"/>
      <c r="K326" s="390"/>
      <c r="L326" s="197"/>
      <c r="M326" s="324"/>
      <c r="N326" s="324"/>
      <c r="O326" s="324"/>
      <c r="P326" s="324"/>
      <c r="Q326" s="324"/>
      <c r="R326" s="324"/>
      <c r="S326" s="324"/>
      <c r="T326" s="324"/>
      <c r="U326" s="324"/>
      <c r="V326" s="324"/>
      <c r="W326" s="324"/>
      <c r="X326" s="324"/>
      <c r="Y326" s="324"/>
      <c r="Z326" s="324"/>
      <c r="AA326" s="324"/>
      <c r="AB326" s="324"/>
      <c r="AC326" s="324"/>
      <c r="AD326" s="324"/>
      <c r="AE326" s="324"/>
      <c r="AF326" s="324"/>
      <c r="AG326" s="324"/>
      <c r="AH326" s="324"/>
      <c r="AI326" s="324"/>
      <c r="AJ326" s="324"/>
      <c r="AK326" s="325"/>
      <c r="AL326" s="325"/>
    </row>
    <row r="327" spans="1:38" s="326" customFormat="1">
      <c r="A327" s="304"/>
      <c r="B327" s="351"/>
      <c r="C327" s="393"/>
      <c r="D327" s="390"/>
      <c r="E327" s="390"/>
      <c r="F327" s="391"/>
      <c r="G327" s="391"/>
      <c r="H327" s="391"/>
      <c r="I327" s="392"/>
      <c r="J327" s="392"/>
      <c r="K327" s="390"/>
      <c r="L327" s="197"/>
      <c r="M327" s="324"/>
      <c r="N327" s="324"/>
      <c r="O327" s="324"/>
      <c r="P327" s="324"/>
      <c r="Q327" s="324"/>
      <c r="R327" s="324"/>
      <c r="S327" s="324"/>
      <c r="T327" s="324"/>
      <c r="U327" s="324"/>
      <c r="V327" s="324"/>
      <c r="W327" s="324"/>
      <c r="X327" s="324"/>
      <c r="Y327" s="324"/>
      <c r="Z327" s="324"/>
      <c r="AA327" s="324"/>
      <c r="AB327" s="324"/>
      <c r="AC327" s="324"/>
      <c r="AD327" s="324"/>
      <c r="AE327" s="324"/>
      <c r="AF327" s="324"/>
      <c r="AG327" s="324"/>
      <c r="AH327" s="324"/>
      <c r="AI327" s="324"/>
      <c r="AJ327" s="324"/>
      <c r="AK327" s="325"/>
      <c r="AL327" s="325"/>
    </row>
    <row r="328" spans="1:38" s="326" customFormat="1">
      <c r="A328" s="304"/>
      <c r="B328" s="351"/>
      <c r="C328" s="393"/>
      <c r="D328" s="390"/>
      <c r="E328" s="390"/>
      <c r="F328" s="391"/>
      <c r="G328" s="391"/>
      <c r="H328" s="391"/>
      <c r="I328" s="392"/>
      <c r="J328" s="392"/>
      <c r="K328" s="390"/>
      <c r="L328" s="197"/>
      <c r="M328" s="324"/>
      <c r="N328" s="324"/>
      <c r="O328" s="324"/>
      <c r="P328" s="324"/>
      <c r="Q328" s="324"/>
      <c r="R328" s="324"/>
      <c r="S328" s="324"/>
      <c r="T328" s="324"/>
      <c r="U328" s="324"/>
      <c r="V328" s="324"/>
      <c r="W328" s="324"/>
      <c r="X328" s="324"/>
      <c r="Y328" s="324"/>
      <c r="Z328" s="324"/>
      <c r="AA328" s="324"/>
      <c r="AB328" s="324"/>
      <c r="AC328" s="324"/>
      <c r="AD328" s="324"/>
      <c r="AE328" s="324"/>
      <c r="AF328" s="324"/>
      <c r="AG328" s="324"/>
      <c r="AH328" s="324"/>
      <c r="AI328" s="324"/>
      <c r="AJ328" s="324"/>
      <c r="AK328" s="325"/>
      <c r="AL328" s="325"/>
    </row>
    <row r="329" spans="1:38" s="326" customFormat="1">
      <c r="A329" s="304"/>
      <c r="B329" s="351"/>
      <c r="C329" s="393"/>
      <c r="D329" s="390"/>
      <c r="E329" s="390"/>
      <c r="F329" s="391"/>
      <c r="G329" s="391"/>
      <c r="H329" s="391"/>
      <c r="I329" s="392"/>
      <c r="J329" s="392"/>
      <c r="K329" s="390"/>
      <c r="L329" s="197"/>
      <c r="M329" s="324"/>
      <c r="N329" s="324"/>
      <c r="O329" s="324"/>
      <c r="P329" s="324"/>
      <c r="Q329" s="324"/>
      <c r="R329" s="324"/>
      <c r="S329" s="324"/>
      <c r="T329" s="324"/>
      <c r="U329" s="324"/>
      <c r="V329" s="324"/>
      <c r="W329" s="324"/>
      <c r="X329" s="324"/>
      <c r="Y329" s="324"/>
      <c r="Z329" s="324"/>
      <c r="AA329" s="324"/>
      <c r="AB329" s="324"/>
      <c r="AC329" s="324"/>
      <c r="AD329" s="324"/>
      <c r="AE329" s="324"/>
      <c r="AF329" s="324"/>
      <c r="AG329" s="324"/>
      <c r="AH329" s="324"/>
      <c r="AI329" s="324"/>
      <c r="AJ329" s="324"/>
      <c r="AK329" s="325"/>
      <c r="AL329" s="325"/>
    </row>
    <row r="330" spans="1:38" s="326" customFormat="1">
      <c r="A330" s="304"/>
      <c r="B330" s="351"/>
      <c r="C330" s="393"/>
      <c r="D330" s="390"/>
      <c r="E330" s="390"/>
      <c r="F330" s="391"/>
      <c r="G330" s="391"/>
      <c r="H330" s="391"/>
      <c r="I330" s="392"/>
      <c r="J330" s="392"/>
      <c r="K330" s="390"/>
      <c r="L330" s="197"/>
      <c r="M330" s="324"/>
      <c r="N330" s="324"/>
      <c r="O330" s="324"/>
      <c r="P330" s="324"/>
      <c r="Q330" s="324"/>
      <c r="R330" s="324"/>
      <c r="S330" s="324"/>
      <c r="T330" s="324"/>
      <c r="U330" s="324"/>
      <c r="V330" s="324"/>
      <c r="W330" s="324"/>
      <c r="X330" s="324"/>
      <c r="Y330" s="324"/>
      <c r="Z330" s="324"/>
      <c r="AA330" s="324"/>
      <c r="AB330" s="324"/>
      <c r="AC330" s="324"/>
      <c r="AD330" s="324"/>
      <c r="AE330" s="324"/>
      <c r="AF330" s="324"/>
      <c r="AG330" s="324"/>
      <c r="AH330" s="324"/>
      <c r="AI330" s="324"/>
      <c r="AJ330" s="324"/>
      <c r="AK330" s="325"/>
      <c r="AL330" s="325"/>
    </row>
    <row r="331" spans="1:38" s="326" customFormat="1">
      <c r="A331" s="304"/>
      <c r="B331" s="351"/>
      <c r="C331" s="393"/>
      <c r="D331" s="390"/>
      <c r="E331" s="390"/>
      <c r="F331" s="391"/>
      <c r="G331" s="391"/>
      <c r="H331" s="391"/>
      <c r="I331" s="392"/>
      <c r="J331" s="392"/>
      <c r="K331" s="390"/>
      <c r="L331" s="197"/>
      <c r="M331" s="324"/>
      <c r="N331" s="324"/>
      <c r="O331" s="324"/>
      <c r="P331" s="324"/>
      <c r="Q331" s="324"/>
      <c r="R331" s="324"/>
      <c r="S331" s="324"/>
      <c r="T331" s="324"/>
      <c r="U331" s="324"/>
      <c r="V331" s="324"/>
      <c r="W331" s="324"/>
      <c r="X331" s="324"/>
      <c r="Y331" s="324"/>
      <c r="Z331" s="324"/>
      <c r="AA331" s="324"/>
      <c r="AB331" s="324"/>
      <c r="AC331" s="324"/>
      <c r="AD331" s="324"/>
      <c r="AE331" s="324"/>
      <c r="AF331" s="324"/>
      <c r="AG331" s="324"/>
      <c r="AH331" s="324"/>
      <c r="AI331" s="324"/>
      <c r="AJ331" s="324"/>
      <c r="AK331" s="325"/>
      <c r="AL331" s="325"/>
    </row>
    <row r="332" spans="1:38" s="326" customFormat="1">
      <c r="A332" s="304"/>
      <c r="B332" s="351"/>
      <c r="C332" s="393"/>
      <c r="D332" s="390"/>
      <c r="E332" s="390"/>
      <c r="F332" s="391"/>
      <c r="G332" s="391"/>
      <c r="H332" s="391"/>
      <c r="I332" s="392"/>
      <c r="J332" s="392"/>
      <c r="K332" s="390"/>
      <c r="L332" s="197"/>
      <c r="M332" s="324"/>
      <c r="N332" s="324"/>
      <c r="O332" s="324"/>
      <c r="P332" s="324"/>
      <c r="Q332" s="324"/>
      <c r="R332" s="324"/>
      <c r="S332" s="324"/>
      <c r="T332" s="324"/>
      <c r="U332" s="324"/>
      <c r="V332" s="324"/>
      <c r="W332" s="324"/>
      <c r="X332" s="324"/>
      <c r="Y332" s="324"/>
      <c r="Z332" s="324"/>
      <c r="AA332" s="324"/>
      <c r="AB332" s="324"/>
      <c r="AC332" s="324"/>
      <c r="AD332" s="324"/>
      <c r="AE332" s="324"/>
      <c r="AF332" s="324"/>
      <c r="AG332" s="324"/>
      <c r="AH332" s="324"/>
      <c r="AI332" s="324"/>
      <c r="AJ332" s="324"/>
      <c r="AK332" s="325"/>
      <c r="AL332" s="325"/>
    </row>
    <row r="333" spans="1:38" s="326" customFormat="1">
      <c r="A333" s="304"/>
      <c r="B333" s="351"/>
      <c r="C333" s="393"/>
      <c r="D333" s="390"/>
      <c r="E333" s="390"/>
      <c r="F333" s="391"/>
      <c r="G333" s="391"/>
      <c r="H333" s="391"/>
      <c r="I333" s="392"/>
      <c r="J333" s="392"/>
      <c r="K333" s="390"/>
      <c r="L333" s="197"/>
      <c r="M333" s="324"/>
      <c r="N333" s="324"/>
      <c r="O333" s="324"/>
      <c r="P333" s="324"/>
      <c r="Q333" s="324"/>
      <c r="R333" s="324"/>
      <c r="S333" s="324"/>
      <c r="T333" s="324"/>
      <c r="U333" s="324"/>
      <c r="V333" s="324"/>
      <c r="W333" s="324"/>
      <c r="X333" s="324"/>
      <c r="Y333" s="324"/>
      <c r="Z333" s="324"/>
      <c r="AA333" s="324"/>
      <c r="AB333" s="324"/>
      <c r="AC333" s="324"/>
      <c r="AD333" s="324"/>
      <c r="AE333" s="324"/>
      <c r="AF333" s="324"/>
      <c r="AG333" s="324"/>
      <c r="AH333" s="324"/>
      <c r="AI333" s="324"/>
      <c r="AJ333" s="324"/>
      <c r="AK333" s="325"/>
      <c r="AL333" s="325"/>
    </row>
    <row r="334" spans="1:38" s="326" customFormat="1">
      <c r="A334" s="304"/>
      <c r="B334" s="351"/>
      <c r="C334" s="393"/>
      <c r="D334" s="390"/>
      <c r="E334" s="390"/>
      <c r="F334" s="391"/>
      <c r="G334" s="391"/>
      <c r="H334" s="391"/>
      <c r="I334" s="392"/>
      <c r="J334" s="392"/>
      <c r="K334" s="390"/>
      <c r="L334" s="197"/>
      <c r="M334" s="324"/>
      <c r="N334" s="324"/>
      <c r="O334" s="324"/>
      <c r="P334" s="324"/>
      <c r="Q334" s="324"/>
      <c r="R334" s="324"/>
      <c r="S334" s="324"/>
      <c r="T334" s="324"/>
      <c r="U334" s="324"/>
      <c r="V334" s="324"/>
      <c r="W334" s="324"/>
      <c r="X334" s="324"/>
      <c r="Y334" s="324"/>
      <c r="Z334" s="324"/>
      <c r="AA334" s="324"/>
      <c r="AB334" s="324"/>
      <c r="AC334" s="324"/>
      <c r="AD334" s="324"/>
      <c r="AE334" s="324"/>
      <c r="AF334" s="324"/>
      <c r="AG334" s="324"/>
      <c r="AH334" s="324"/>
      <c r="AI334" s="324"/>
      <c r="AJ334" s="324"/>
      <c r="AK334" s="325"/>
      <c r="AL334" s="325"/>
    </row>
    <row r="335" spans="1:38" s="326" customFormat="1">
      <c r="A335" s="304"/>
      <c r="B335" s="351"/>
      <c r="C335" s="393"/>
      <c r="D335" s="390"/>
      <c r="E335" s="390"/>
      <c r="F335" s="391"/>
      <c r="G335" s="391"/>
      <c r="H335" s="391"/>
      <c r="I335" s="392"/>
      <c r="J335" s="392"/>
      <c r="K335" s="390"/>
      <c r="L335" s="197"/>
      <c r="M335" s="324"/>
      <c r="N335" s="324"/>
      <c r="O335" s="324"/>
      <c r="P335" s="324"/>
      <c r="Q335" s="324"/>
      <c r="R335" s="324"/>
      <c r="S335" s="324"/>
      <c r="T335" s="324"/>
      <c r="U335" s="324"/>
      <c r="V335" s="324"/>
      <c r="W335" s="324"/>
      <c r="X335" s="324"/>
      <c r="Y335" s="324"/>
      <c r="Z335" s="324"/>
      <c r="AA335" s="324"/>
      <c r="AB335" s="324"/>
      <c r="AC335" s="324"/>
      <c r="AD335" s="324"/>
      <c r="AE335" s="324"/>
      <c r="AF335" s="324"/>
      <c r="AG335" s="324"/>
      <c r="AH335" s="324"/>
      <c r="AI335" s="324"/>
      <c r="AJ335" s="324"/>
      <c r="AK335" s="325"/>
      <c r="AL335" s="325"/>
    </row>
    <row r="336" spans="1:38" s="326" customFormat="1">
      <c r="A336" s="304"/>
      <c r="B336" s="351"/>
      <c r="C336" s="393"/>
      <c r="D336" s="390"/>
      <c r="E336" s="390"/>
      <c r="F336" s="391"/>
      <c r="G336" s="391"/>
      <c r="H336" s="391"/>
      <c r="I336" s="392"/>
      <c r="J336" s="392"/>
      <c r="K336" s="390"/>
      <c r="L336" s="197"/>
      <c r="M336" s="324"/>
      <c r="N336" s="324"/>
      <c r="O336" s="324"/>
      <c r="P336" s="324"/>
      <c r="Q336" s="324"/>
      <c r="R336" s="324"/>
      <c r="S336" s="324"/>
      <c r="T336" s="324"/>
      <c r="U336" s="324"/>
      <c r="V336" s="324"/>
      <c r="W336" s="324"/>
      <c r="X336" s="324"/>
      <c r="Y336" s="324"/>
      <c r="Z336" s="324"/>
      <c r="AA336" s="324"/>
      <c r="AB336" s="324"/>
      <c r="AC336" s="324"/>
      <c r="AD336" s="324"/>
      <c r="AE336" s="324"/>
      <c r="AF336" s="324"/>
      <c r="AG336" s="324"/>
      <c r="AH336" s="324"/>
      <c r="AI336" s="324"/>
      <c r="AJ336" s="324"/>
      <c r="AK336" s="325"/>
      <c r="AL336" s="325"/>
    </row>
    <row r="337" spans="1:38" s="326" customFormat="1">
      <c r="A337" s="304"/>
      <c r="B337" s="351"/>
      <c r="C337" s="393"/>
      <c r="D337" s="390"/>
      <c r="E337" s="390"/>
      <c r="F337" s="391"/>
      <c r="G337" s="391"/>
      <c r="H337" s="391"/>
      <c r="I337" s="392"/>
      <c r="J337" s="392"/>
      <c r="K337" s="390"/>
      <c r="L337" s="197"/>
      <c r="M337" s="324"/>
      <c r="N337" s="324"/>
      <c r="O337" s="324"/>
      <c r="P337" s="324"/>
      <c r="Q337" s="324"/>
      <c r="R337" s="324"/>
      <c r="S337" s="324"/>
      <c r="T337" s="324"/>
      <c r="U337" s="324"/>
      <c r="V337" s="324"/>
      <c r="W337" s="324"/>
      <c r="X337" s="324"/>
      <c r="Y337" s="324"/>
      <c r="Z337" s="324"/>
      <c r="AA337" s="324"/>
      <c r="AB337" s="324"/>
      <c r="AC337" s="324"/>
      <c r="AD337" s="324"/>
      <c r="AE337" s="324"/>
      <c r="AF337" s="324"/>
      <c r="AG337" s="324"/>
      <c r="AH337" s="324"/>
      <c r="AI337" s="324"/>
      <c r="AJ337" s="324"/>
      <c r="AK337" s="325"/>
      <c r="AL337" s="325"/>
    </row>
    <row r="338" spans="1:38" s="326" customFormat="1">
      <c r="A338" s="304"/>
      <c r="B338" s="351"/>
      <c r="C338" s="393"/>
      <c r="D338" s="390"/>
      <c r="E338" s="390"/>
      <c r="F338" s="391"/>
      <c r="G338" s="391"/>
      <c r="H338" s="391"/>
      <c r="I338" s="392"/>
      <c r="J338" s="392"/>
      <c r="K338" s="390"/>
      <c r="L338" s="197"/>
      <c r="M338" s="324"/>
      <c r="N338" s="324"/>
      <c r="O338" s="324"/>
      <c r="P338" s="324"/>
      <c r="Q338" s="324"/>
      <c r="R338" s="324"/>
      <c r="S338" s="324"/>
      <c r="T338" s="324"/>
      <c r="U338" s="324"/>
      <c r="V338" s="324"/>
      <c r="W338" s="324"/>
      <c r="X338" s="324"/>
      <c r="Y338" s="324"/>
      <c r="Z338" s="324"/>
      <c r="AA338" s="324"/>
      <c r="AB338" s="324"/>
      <c r="AC338" s="324"/>
      <c r="AD338" s="324"/>
      <c r="AE338" s="324"/>
      <c r="AF338" s="324"/>
      <c r="AG338" s="324"/>
      <c r="AH338" s="324"/>
      <c r="AI338" s="324"/>
      <c r="AJ338" s="324"/>
      <c r="AK338" s="325"/>
      <c r="AL338" s="325"/>
    </row>
    <row r="339" spans="1:38" s="326" customFormat="1">
      <c r="A339" s="304"/>
      <c r="B339" s="351"/>
      <c r="C339" s="393"/>
      <c r="D339" s="390"/>
      <c r="E339" s="390"/>
      <c r="F339" s="391"/>
      <c r="G339" s="391"/>
      <c r="H339" s="391"/>
      <c r="I339" s="392"/>
      <c r="J339" s="392"/>
      <c r="K339" s="390"/>
      <c r="L339" s="197"/>
      <c r="M339" s="324"/>
      <c r="N339" s="324"/>
      <c r="O339" s="324"/>
      <c r="P339" s="324"/>
      <c r="Q339" s="324"/>
      <c r="R339" s="324"/>
      <c r="S339" s="324"/>
      <c r="T339" s="324"/>
      <c r="U339" s="324"/>
      <c r="V339" s="324"/>
      <c r="W339" s="324"/>
      <c r="X339" s="324"/>
      <c r="Y339" s="324"/>
      <c r="Z339" s="324"/>
      <c r="AA339" s="324"/>
      <c r="AB339" s="324"/>
      <c r="AC339" s="324"/>
      <c r="AD339" s="324"/>
      <c r="AE339" s="324"/>
      <c r="AF339" s="324"/>
      <c r="AG339" s="324"/>
      <c r="AH339" s="324"/>
      <c r="AI339" s="324"/>
      <c r="AJ339" s="324"/>
      <c r="AK339" s="325"/>
      <c r="AL339" s="325"/>
    </row>
    <row r="340" spans="1:38" s="326" customFormat="1">
      <c r="A340" s="304"/>
      <c r="B340" s="351"/>
      <c r="C340" s="393"/>
      <c r="D340" s="390"/>
      <c r="E340" s="390"/>
      <c r="F340" s="391"/>
      <c r="G340" s="391"/>
      <c r="H340" s="391"/>
      <c r="I340" s="392"/>
      <c r="J340" s="392"/>
      <c r="K340" s="390"/>
      <c r="L340" s="197"/>
      <c r="M340" s="324"/>
      <c r="N340" s="324"/>
      <c r="O340" s="324"/>
      <c r="P340" s="324"/>
      <c r="Q340" s="324"/>
      <c r="R340" s="324"/>
      <c r="S340" s="324"/>
      <c r="T340" s="324"/>
      <c r="U340" s="324"/>
      <c r="V340" s="324"/>
      <c r="W340" s="324"/>
      <c r="X340" s="324"/>
      <c r="Y340" s="324"/>
      <c r="Z340" s="324"/>
      <c r="AA340" s="324"/>
      <c r="AB340" s="324"/>
      <c r="AC340" s="324"/>
      <c r="AD340" s="324"/>
      <c r="AE340" s="324"/>
      <c r="AF340" s="324"/>
      <c r="AG340" s="324"/>
      <c r="AH340" s="324"/>
      <c r="AI340" s="324"/>
      <c r="AJ340" s="324"/>
      <c r="AK340" s="325"/>
      <c r="AL340" s="325"/>
    </row>
    <row r="341" spans="1:38" s="326" customFormat="1">
      <c r="A341" s="304"/>
      <c r="B341" s="351"/>
      <c r="C341" s="393"/>
      <c r="D341" s="390"/>
      <c r="E341" s="390"/>
      <c r="F341" s="391"/>
      <c r="G341" s="391"/>
      <c r="H341" s="391"/>
      <c r="I341" s="392"/>
      <c r="J341" s="392"/>
      <c r="K341" s="390"/>
      <c r="L341" s="197"/>
      <c r="M341" s="324"/>
      <c r="N341" s="324"/>
      <c r="O341" s="324"/>
      <c r="P341" s="324"/>
      <c r="Q341" s="324"/>
      <c r="R341" s="324"/>
      <c r="S341" s="324"/>
      <c r="T341" s="324"/>
      <c r="U341" s="324"/>
      <c r="V341" s="324"/>
      <c r="W341" s="324"/>
      <c r="X341" s="324"/>
      <c r="Y341" s="324"/>
      <c r="Z341" s="324"/>
      <c r="AA341" s="324"/>
      <c r="AB341" s="324"/>
      <c r="AC341" s="324"/>
      <c r="AD341" s="324"/>
      <c r="AE341" s="324"/>
      <c r="AF341" s="324"/>
      <c r="AG341" s="324"/>
      <c r="AH341" s="324"/>
      <c r="AI341" s="324"/>
      <c r="AJ341" s="324"/>
      <c r="AK341" s="325"/>
      <c r="AL341" s="325"/>
    </row>
    <row r="342" spans="1:38" s="326" customFormat="1">
      <c r="A342" s="304"/>
      <c r="B342" s="351"/>
      <c r="C342" s="393"/>
      <c r="D342" s="390"/>
      <c r="E342" s="390"/>
      <c r="F342" s="391"/>
      <c r="G342" s="391"/>
      <c r="H342" s="391"/>
      <c r="I342" s="392"/>
      <c r="J342" s="392"/>
      <c r="K342" s="390"/>
      <c r="L342" s="197"/>
      <c r="M342" s="324"/>
      <c r="N342" s="324"/>
      <c r="O342" s="324"/>
      <c r="P342" s="324"/>
      <c r="Q342" s="324"/>
      <c r="R342" s="324"/>
      <c r="S342" s="324"/>
      <c r="T342" s="324"/>
      <c r="U342" s="324"/>
      <c r="V342" s="324"/>
      <c r="W342" s="324"/>
      <c r="X342" s="324"/>
      <c r="Y342" s="324"/>
      <c r="Z342" s="324"/>
      <c r="AA342" s="324"/>
      <c r="AB342" s="324"/>
      <c r="AC342" s="324"/>
      <c r="AD342" s="324"/>
      <c r="AE342" s="324"/>
      <c r="AF342" s="324"/>
      <c r="AG342" s="324"/>
      <c r="AH342" s="324"/>
      <c r="AI342" s="324"/>
      <c r="AJ342" s="324"/>
      <c r="AK342" s="325"/>
      <c r="AL342" s="325"/>
    </row>
    <row r="343" spans="1:38" s="326" customFormat="1">
      <c r="A343" s="304"/>
      <c r="B343" s="351"/>
      <c r="C343" s="393"/>
      <c r="D343" s="390"/>
      <c r="E343" s="390"/>
      <c r="F343" s="391"/>
      <c r="G343" s="391"/>
      <c r="H343" s="391"/>
      <c r="I343" s="392"/>
      <c r="J343" s="392"/>
      <c r="K343" s="390"/>
      <c r="L343" s="197"/>
      <c r="M343" s="324"/>
      <c r="N343" s="324"/>
      <c r="O343" s="324"/>
      <c r="P343" s="324"/>
      <c r="Q343" s="324"/>
      <c r="R343" s="324"/>
      <c r="S343" s="324"/>
      <c r="T343" s="324"/>
      <c r="U343" s="324"/>
      <c r="V343" s="324"/>
      <c r="W343" s="324"/>
      <c r="X343" s="324"/>
      <c r="Y343" s="324"/>
      <c r="Z343" s="324"/>
      <c r="AA343" s="324"/>
      <c r="AB343" s="324"/>
      <c r="AC343" s="324"/>
      <c r="AD343" s="324"/>
      <c r="AE343" s="324"/>
      <c r="AF343" s="324"/>
      <c r="AG343" s="324"/>
      <c r="AH343" s="324"/>
      <c r="AI343" s="324"/>
      <c r="AJ343" s="324"/>
      <c r="AK343" s="325"/>
      <c r="AL343" s="325"/>
    </row>
    <row r="344" spans="1:38" s="326" customFormat="1">
      <c r="A344" s="304"/>
      <c r="B344" s="351"/>
      <c r="C344" s="393"/>
      <c r="D344" s="390"/>
      <c r="E344" s="390"/>
      <c r="F344" s="391"/>
      <c r="G344" s="391"/>
      <c r="H344" s="391"/>
      <c r="I344" s="392"/>
      <c r="J344" s="392"/>
      <c r="K344" s="390"/>
      <c r="L344" s="197"/>
      <c r="M344" s="324"/>
      <c r="N344" s="324"/>
      <c r="O344" s="324"/>
      <c r="P344" s="324"/>
      <c r="Q344" s="324"/>
      <c r="R344" s="324"/>
      <c r="S344" s="324"/>
      <c r="T344" s="324"/>
      <c r="U344" s="324"/>
      <c r="V344" s="324"/>
      <c r="W344" s="324"/>
      <c r="X344" s="324"/>
      <c r="Y344" s="324"/>
      <c r="Z344" s="324"/>
      <c r="AA344" s="324"/>
      <c r="AB344" s="324"/>
      <c r="AC344" s="324"/>
      <c r="AD344" s="324"/>
      <c r="AE344" s="324"/>
      <c r="AF344" s="324"/>
      <c r="AG344" s="324"/>
      <c r="AH344" s="324"/>
      <c r="AI344" s="324"/>
      <c r="AJ344" s="324"/>
      <c r="AK344" s="325"/>
      <c r="AL344" s="325"/>
    </row>
    <row r="345" spans="1:38" s="326" customFormat="1">
      <c r="A345" s="304"/>
      <c r="B345" s="351"/>
      <c r="C345" s="393"/>
      <c r="D345" s="390"/>
      <c r="E345" s="390"/>
      <c r="F345" s="391"/>
      <c r="G345" s="391"/>
      <c r="H345" s="391"/>
      <c r="I345" s="392"/>
      <c r="J345" s="392"/>
      <c r="K345" s="390"/>
      <c r="L345" s="197"/>
      <c r="M345" s="324"/>
      <c r="N345" s="324"/>
      <c r="O345" s="324"/>
      <c r="P345" s="324"/>
      <c r="Q345" s="324"/>
      <c r="R345" s="324"/>
      <c r="S345" s="324"/>
      <c r="T345" s="324"/>
      <c r="U345" s="324"/>
      <c r="V345" s="324"/>
      <c r="W345" s="324"/>
      <c r="X345" s="324"/>
      <c r="Y345" s="324"/>
      <c r="Z345" s="324"/>
      <c r="AA345" s="324"/>
      <c r="AB345" s="324"/>
      <c r="AC345" s="324"/>
      <c r="AD345" s="324"/>
      <c r="AE345" s="324"/>
      <c r="AF345" s="324"/>
      <c r="AG345" s="324"/>
      <c r="AH345" s="324"/>
      <c r="AI345" s="324"/>
      <c r="AJ345" s="324"/>
      <c r="AK345" s="325"/>
      <c r="AL345" s="325"/>
    </row>
    <row r="346" spans="1:38" s="326" customFormat="1">
      <c r="A346" s="304"/>
      <c r="B346" s="351"/>
      <c r="C346" s="393"/>
      <c r="D346" s="390"/>
      <c r="E346" s="390"/>
      <c r="F346" s="391"/>
      <c r="G346" s="391"/>
      <c r="H346" s="391"/>
      <c r="I346" s="392"/>
      <c r="J346" s="392"/>
      <c r="K346" s="390"/>
      <c r="L346" s="197"/>
      <c r="M346" s="324"/>
      <c r="N346" s="324"/>
      <c r="O346" s="324"/>
      <c r="P346" s="324"/>
      <c r="Q346" s="324"/>
      <c r="R346" s="324"/>
      <c r="S346" s="324"/>
      <c r="T346" s="324"/>
      <c r="U346" s="324"/>
      <c r="V346" s="324"/>
      <c r="W346" s="324"/>
      <c r="X346" s="324"/>
      <c r="Y346" s="324"/>
      <c r="Z346" s="324"/>
      <c r="AA346" s="324"/>
      <c r="AB346" s="324"/>
      <c r="AC346" s="324"/>
      <c r="AD346" s="324"/>
      <c r="AE346" s="324"/>
      <c r="AF346" s="324"/>
      <c r="AG346" s="324"/>
      <c r="AH346" s="324"/>
      <c r="AI346" s="324"/>
      <c r="AJ346" s="324"/>
      <c r="AK346" s="325"/>
      <c r="AL346" s="325"/>
    </row>
    <row r="347" spans="1:38" s="326" customFormat="1">
      <c r="A347" s="304"/>
      <c r="B347" s="351"/>
      <c r="C347" s="393"/>
      <c r="D347" s="390"/>
      <c r="E347" s="390"/>
      <c r="F347" s="391"/>
      <c r="G347" s="391"/>
      <c r="H347" s="391"/>
      <c r="I347" s="392"/>
      <c r="J347" s="392"/>
      <c r="K347" s="390"/>
      <c r="L347" s="197"/>
      <c r="M347" s="324"/>
      <c r="N347" s="324"/>
      <c r="O347" s="324"/>
      <c r="P347" s="324"/>
      <c r="Q347" s="324"/>
      <c r="R347" s="324"/>
      <c r="S347" s="324"/>
      <c r="T347" s="324"/>
      <c r="U347" s="324"/>
      <c r="V347" s="324"/>
      <c r="W347" s="324"/>
      <c r="X347" s="324"/>
      <c r="Y347" s="324"/>
      <c r="Z347" s="324"/>
      <c r="AA347" s="324"/>
      <c r="AB347" s="324"/>
      <c r="AC347" s="324"/>
      <c r="AD347" s="324"/>
      <c r="AE347" s="324"/>
      <c r="AF347" s="324"/>
      <c r="AG347" s="324"/>
      <c r="AH347" s="324"/>
      <c r="AI347" s="324"/>
      <c r="AJ347" s="324"/>
      <c r="AK347" s="325"/>
      <c r="AL347" s="325"/>
    </row>
    <row r="348" spans="1:38" s="326" customFormat="1">
      <c r="A348" s="304"/>
      <c r="B348" s="351"/>
      <c r="C348" s="393"/>
      <c r="D348" s="390"/>
      <c r="E348" s="390"/>
      <c r="F348" s="391"/>
      <c r="G348" s="391"/>
      <c r="H348" s="391"/>
      <c r="I348" s="392"/>
      <c r="J348" s="392"/>
      <c r="K348" s="390"/>
      <c r="L348" s="197"/>
      <c r="M348" s="324"/>
      <c r="N348" s="324"/>
      <c r="O348" s="324"/>
      <c r="P348" s="324"/>
      <c r="Q348" s="324"/>
      <c r="R348" s="324"/>
      <c r="S348" s="324"/>
      <c r="T348" s="324"/>
      <c r="U348" s="324"/>
      <c r="V348" s="324"/>
      <c r="W348" s="324"/>
      <c r="X348" s="324"/>
      <c r="Y348" s="324"/>
      <c r="Z348" s="324"/>
      <c r="AA348" s="324"/>
      <c r="AB348" s="324"/>
      <c r="AC348" s="324"/>
      <c r="AD348" s="324"/>
      <c r="AE348" s="324"/>
      <c r="AF348" s="324"/>
      <c r="AG348" s="324"/>
      <c r="AH348" s="324"/>
      <c r="AI348" s="324"/>
      <c r="AJ348" s="324"/>
      <c r="AK348" s="325"/>
      <c r="AL348" s="325"/>
    </row>
    <row r="349" spans="1:38" s="326" customFormat="1">
      <c r="A349" s="304"/>
      <c r="B349" s="351"/>
      <c r="C349" s="393"/>
      <c r="D349" s="390"/>
      <c r="E349" s="390"/>
      <c r="F349" s="391"/>
      <c r="G349" s="391"/>
      <c r="H349" s="391"/>
      <c r="I349" s="392"/>
      <c r="J349" s="392"/>
      <c r="K349" s="390"/>
      <c r="L349" s="197"/>
      <c r="M349" s="324"/>
      <c r="N349" s="324"/>
      <c r="O349" s="324"/>
      <c r="P349" s="324"/>
      <c r="Q349" s="324"/>
      <c r="R349" s="324"/>
      <c r="S349" s="324"/>
      <c r="T349" s="324"/>
      <c r="U349" s="324"/>
      <c r="V349" s="324"/>
      <c r="W349" s="324"/>
      <c r="X349" s="324"/>
      <c r="Y349" s="324"/>
      <c r="Z349" s="324"/>
      <c r="AA349" s="324"/>
      <c r="AB349" s="324"/>
      <c r="AC349" s="324"/>
      <c r="AD349" s="324"/>
      <c r="AE349" s="324"/>
      <c r="AF349" s="324"/>
      <c r="AG349" s="324"/>
      <c r="AH349" s="324"/>
      <c r="AI349" s="324"/>
      <c r="AJ349" s="324"/>
      <c r="AK349" s="325"/>
      <c r="AL349" s="325"/>
    </row>
    <row r="350" spans="1:38" s="326" customFormat="1">
      <c r="A350" s="304"/>
      <c r="B350" s="351"/>
      <c r="C350" s="393"/>
      <c r="D350" s="390"/>
      <c r="E350" s="390"/>
      <c r="F350" s="391"/>
      <c r="G350" s="391"/>
      <c r="H350" s="391"/>
      <c r="I350" s="392"/>
      <c r="J350" s="392"/>
      <c r="K350" s="390"/>
      <c r="L350" s="197"/>
      <c r="M350" s="324"/>
      <c r="N350" s="324"/>
      <c r="O350" s="324"/>
      <c r="P350" s="324"/>
      <c r="Q350" s="324"/>
      <c r="R350" s="324"/>
      <c r="S350" s="324"/>
      <c r="T350" s="324"/>
      <c r="U350" s="324"/>
      <c r="V350" s="324"/>
      <c r="W350" s="324"/>
      <c r="X350" s="324"/>
      <c r="Y350" s="324"/>
      <c r="Z350" s="324"/>
      <c r="AA350" s="324"/>
      <c r="AB350" s="324"/>
      <c r="AC350" s="324"/>
      <c r="AD350" s="324"/>
      <c r="AE350" s="324"/>
      <c r="AF350" s="324"/>
      <c r="AG350" s="324"/>
      <c r="AH350" s="324"/>
      <c r="AI350" s="324"/>
      <c r="AJ350" s="324"/>
      <c r="AK350" s="325"/>
      <c r="AL350" s="325"/>
    </row>
    <row r="351" spans="1:38" s="326" customFormat="1">
      <c r="A351" s="304"/>
      <c r="B351" s="351"/>
      <c r="C351" s="393"/>
      <c r="D351" s="390"/>
      <c r="E351" s="390"/>
      <c r="F351" s="391"/>
      <c r="G351" s="391"/>
      <c r="H351" s="391"/>
      <c r="I351" s="392"/>
      <c r="J351" s="392"/>
      <c r="K351" s="390"/>
      <c r="L351" s="197"/>
      <c r="M351" s="324"/>
      <c r="N351" s="324"/>
      <c r="O351" s="324"/>
      <c r="P351" s="324"/>
      <c r="Q351" s="324"/>
      <c r="R351" s="324"/>
      <c r="S351" s="324"/>
      <c r="T351" s="324"/>
      <c r="U351" s="324"/>
      <c r="V351" s="324"/>
      <c r="W351" s="324"/>
      <c r="X351" s="324"/>
      <c r="Y351" s="324"/>
      <c r="Z351" s="324"/>
      <c r="AA351" s="324"/>
      <c r="AB351" s="324"/>
      <c r="AC351" s="324"/>
      <c r="AD351" s="324"/>
      <c r="AE351" s="324"/>
      <c r="AF351" s="324"/>
      <c r="AG351" s="324"/>
      <c r="AH351" s="324"/>
      <c r="AI351" s="324"/>
      <c r="AJ351" s="324"/>
      <c r="AK351" s="325"/>
      <c r="AL351" s="325"/>
    </row>
    <row r="352" spans="1:38" s="326" customFormat="1">
      <c r="A352" s="304"/>
      <c r="B352" s="351"/>
      <c r="C352" s="393"/>
      <c r="D352" s="390"/>
      <c r="E352" s="390"/>
      <c r="F352" s="391"/>
      <c r="G352" s="391"/>
      <c r="H352" s="391"/>
      <c r="I352" s="392"/>
      <c r="J352" s="392"/>
      <c r="K352" s="390"/>
      <c r="L352" s="197"/>
      <c r="M352" s="324"/>
      <c r="N352" s="324"/>
      <c r="O352" s="324"/>
      <c r="P352" s="324"/>
      <c r="Q352" s="324"/>
      <c r="R352" s="324"/>
      <c r="S352" s="324"/>
      <c r="T352" s="324"/>
      <c r="U352" s="324"/>
      <c r="V352" s="324"/>
      <c r="W352" s="324"/>
      <c r="X352" s="324"/>
      <c r="Y352" s="324"/>
      <c r="Z352" s="324"/>
      <c r="AA352" s="324"/>
      <c r="AB352" s="324"/>
      <c r="AC352" s="324"/>
      <c r="AD352" s="324"/>
      <c r="AE352" s="324"/>
      <c r="AF352" s="324"/>
      <c r="AG352" s="324"/>
      <c r="AH352" s="324"/>
      <c r="AI352" s="324"/>
      <c r="AJ352" s="324"/>
      <c r="AK352" s="325"/>
      <c r="AL352" s="325"/>
    </row>
    <row r="353" spans="1:38" s="326" customFormat="1">
      <c r="A353" s="304"/>
      <c r="B353" s="351"/>
      <c r="C353" s="393"/>
      <c r="D353" s="390"/>
      <c r="E353" s="390"/>
      <c r="F353" s="391"/>
      <c r="G353" s="391"/>
      <c r="H353" s="391"/>
      <c r="I353" s="392"/>
      <c r="J353" s="392"/>
      <c r="K353" s="390"/>
      <c r="L353" s="197"/>
      <c r="M353" s="324"/>
      <c r="N353" s="324"/>
      <c r="O353" s="324"/>
      <c r="P353" s="324"/>
      <c r="Q353" s="324"/>
      <c r="R353" s="324"/>
      <c r="S353" s="324"/>
      <c r="T353" s="324"/>
      <c r="U353" s="324"/>
      <c r="V353" s="324"/>
      <c r="W353" s="324"/>
      <c r="X353" s="324"/>
      <c r="Y353" s="324"/>
      <c r="Z353" s="324"/>
      <c r="AA353" s="324"/>
      <c r="AB353" s="324"/>
      <c r="AC353" s="324"/>
      <c r="AD353" s="324"/>
      <c r="AE353" s="324"/>
      <c r="AF353" s="324"/>
      <c r="AG353" s="324"/>
      <c r="AH353" s="324"/>
      <c r="AI353" s="324"/>
      <c r="AJ353" s="324"/>
      <c r="AK353" s="325"/>
      <c r="AL353" s="325"/>
    </row>
    <row r="354" spans="1:38" s="326" customFormat="1">
      <c r="A354" s="304"/>
      <c r="B354" s="351"/>
      <c r="C354" s="393"/>
      <c r="D354" s="390"/>
      <c r="E354" s="390"/>
      <c r="F354" s="391"/>
      <c r="G354" s="391"/>
      <c r="H354" s="391"/>
      <c r="I354" s="392"/>
      <c r="J354" s="392"/>
      <c r="K354" s="390"/>
      <c r="L354" s="197"/>
      <c r="M354" s="324"/>
      <c r="N354" s="324"/>
      <c r="O354" s="324"/>
      <c r="P354" s="324"/>
      <c r="Q354" s="324"/>
      <c r="R354" s="324"/>
      <c r="S354" s="324"/>
      <c r="T354" s="324"/>
      <c r="U354" s="324"/>
      <c r="V354" s="324"/>
      <c r="W354" s="324"/>
      <c r="X354" s="324"/>
      <c r="Y354" s="324"/>
      <c r="Z354" s="324"/>
      <c r="AA354" s="324"/>
      <c r="AB354" s="324"/>
      <c r="AC354" s="324"/>
      <c r="AD354" s="324"/>
      <c r="AE354" s="324"/>
      <c r="AF354" s="324"/>
      <c r="AG354" s="324"/>
      <c r="AH354" s="324"/>
      <c r="AI354" s="324"/>
      <c r="AJ354" s="324"/>
      <c r="AK354" s="325"/>
      <c r="AL354" s="325"/>
    </row>
    <row r="355" spans="1:38" s="326" customFormat="1">
      <c r="A355" s="304"/>
      <c r="B355" s="351"/>
      <c r="C355" s="393"/>
      <c r="D355" s="390"/>
      <c r="E355" s="390"/>
      <c r="F355" s="391"/>
      <c r="G355" s="391"/>
      <c r="H355" s="391"/>
      <c r="I355" s="392"/>
      <c r="J355" s="392"/>
      <c r="K355" s="390"/>
      <c r="L355" s="197"/>
      <c r="M355" s="324"/>
      <c r="N355" s="324"/>
      <c r="O355" s="324"/>
      <c r="P355" s="324"/>
      <c r="Q355" s="324"/>
      <c r="R355" s="324"/>
      <c r="S355" s="324"/>
      <c r="T355" s="324"/>
      <c r="U355" s="324"/>
      <c r="V355" s="324"/>
      <c r="W355" s="324"/>
      <c r="X355" s="324"/>
      <c r="Y355" s="324"/>
      <c r="Z355" s="324"/>
      <c r="AA355" s="324"/>
      <c r="AB355" s="324"/>
      <c r="AC355" s="324"/>
      <c r="AD355" s="324"/>
      <c r="AE355" s="324"/>
      <c r="AF355" s="324"/>
      <c r="AG355" s="324"/>
      <c r="AH355" s="324"/>
      <c r="AI355" s="324"/>
      <c r="AJ355" s="324"/>
      <c r="AK355" s="325"/>
      <c r="AL355" s="325"/>
    </row>
    <row r="356" spans="1:38" s="326" customFormat="1">
      <c r="A356" s="304"/>
      <c r="B356" s="351"/>
      <c r="C356" s="393"/>
      <c r="D356" s="390"/>
      <c r="E356" s="390"/>
      <c r="F356" s="391"/>
      <c r="G356" s="391"/>
      <c r="H356" s="391"/>
      <c r="I356" s="392"/>
      <c r="J356" s="392"/>
      <c r="K356" s="390"/>
      <c r="L356" s="197"/>
      <c r="M356" s="324"/>
      <c r="N356" s="324"/>
      <c r="O356" s="324"/>
      <c r="P356" s="324"/>
      <c r="Q356" s="324"/>
      <c r="R356" s="324"/>
      <c r="S356" s="324"/>
      <c r="T356" s="324"/>
      <c r="U356" s="324"/>
      <c r="V356" s="324"/>
      <c r="W356" s="324"/>
      <c r="X356" s="324"/>
      <c r="Y356" s="324"/>
      <c r="Z356" s="324"/>
      <c r="AA356" s="324"/>
      <c r="AB356" s="324"/>
      <c r="AC356" s="324"/>
      <c r="AD356" s="324"/>
      <c r="AE356" s="324"/>
      <c r="AF356" s="324"/>
      <c r="AG356" s="324"/>
      <c r="AH356" s="324"/>
      <c r="AI356" s="324"/>
      <c r="AJ356" s="324"/>
      <c r="AK356" s="325"/>
      <c r="AL356" s="325"/>
    </row>
    <row r="357" spans="1:38" s="326" customFormat="1">
      <c r="A357" s="304"/>
      <c r="B357" s="351"/>
      <c r="C357" s="393"/>
      <c r="D357" s="390"/>
      <c r="E357" s="390"/>
      <c r="F357" s="391"/>
      <c r="G357" s="391"/>
      <c r="H357" s="391"/>
      <c r="I357" s="392"/>
      <c r="J357" s="392"/>
      <c r="K357" s="390"/>
      <c r="L357" s="197"/>
      <c r="M357" s="324"/>
      <c r="N357" s="324"/>
      <c r="O357" s="324"/>
      <c r="P357" s="324"/>
      <c r="Q357" s="324"/>
      <c r="R357" s="324"/>
      <c r="S357" s="324"/>
      <c r="T357" s="324"/>
      <c r="U357" s="324"/>
      <c r="V357" s="324"/>
      <c r="W357" s="324"/>
      <c r="X357" s="324"/>
      <c r="Y357" s="324"/>
      <c r="Z357" s="324"/>
      <c r="AA357" s="324"/>
      <c r="AB357" s="324"/>
      <c r="AC357" s="324"/>
      <c r="AD357" s="324"/>
      <c r="AE357" s="324"/>
      <c r="AF357" s="324"/>
      <c r="AG357" s="324"/>
      <c r="AH357" s="324"/>
      <c r="AI357" s="324"/>
      <c r="AJ357" s="324"/>
      <c r="AK357" s="325"/>
      <c r="AL357" s="325"/>
    </row>
    <row r="358" spans="1:38" s="326" customFormat="1">
      <c r="A358" s="304"/>
      <c r="B358" s="351"/>
      <c r="C358" s="393"/>
      <c r="D358" s="390"/>
      <c r="E358" s="390"/>
      <c r="F358" s="391"/>
      <c r="G358" s="391"/>
      <c r="H358" s="391"/>
      <c r="I358" s="392"/>
      <c r="J358" s="392"/>
      <c r="K358" s="390"/>
      <c r="L358" s="197"/>
      <c r="M358" s="324"/>
      <c r="N358" s="324"/>
      <c r="O358" s="324"/>
      <c r="P358" s="324"/>
      <c r="Q358" s="324"/>
      <c r="R358" s="324"/>
      <c r="S358" s="324"/>
      <c r="T358" s="324"/>
      <c r="U358" s="324"/>
      <c r="V358" s="324"/>
      <c r="W358" s="324"/>
      <c r="X358" s="324"/>
      <c r="Y358" s="324"/>
      <c r="Z358" s="324"/>
      <c r="AA358" s="324"/>
      <c r="AB358" s="324"/>
      <c r="AC358" s="324"/>
      <c r="AD358" s="324"/>
      <c r="AE358" s="324"/>
      <c r="AF358" s="324"/>
      <c r="AG358" s="324"/>
      <c r="AH358" s="324"/>
      <c r="AI358" s="324"/>
      <c r="AJ358" s="324"/>
      <c r="AK358" s="325"/>
      <c r="AL358" s="325"/>
    </row>
    <row r="359" spans="1:38" s="326" customFormat="1">
      <c r="A359" s="304"/>
      <c r="B359" s="351"/>
      <c r="C359" s="393"/>
      <c r="D359" s="390"/>
      <c r="E359" s="390"/>
      <c r="F359" s="391"/>
      <c r="G359" s="391"/>
      <c r="H359" s="391"/>
      <c r="I359" s="392"/>
      <c r="J359" s="392"/>
      <c r="K359" s="390"/>
      <c r="L359" s="197"/>
      <c r="M359" s="324"/>
      <c r="N359" s="324"/>
      <c r="O359" s="324"/>
      <c r="P359" s="324"/>
      <c r="Q359" s="324"/>
      <c r="R359" s="324"/>
      <c r="S359" s="324"/>
      <c r="T359" s="324"/>
      <c r="U359" s="324"/>
      <c r="V359" s="324"/>
      <c r="W359" s="324"/>
      <c r="X359" s="324"/>
      <c r="Y359" s="324"/>
      <c r="Z359" s="324"/>
      <c r="AA359" s="324"/>
      <c r="AB359" s="324"/>
      <c r="AC359" s="324"/>
      <c r="AD359" s="324"/>
      <c r="AE359" s="324"/>
      <c r="AF359" s="324"/>
      <c r="AG359" s="324"/>
      <c r="AH359" s="324"/>
      <c r="AI359" s="324"/>
      <c r="AJ359" s="324"/>
      <c r="AK359" s="325"/>
      <c r="AL359" s="325"/>
    </row>
    <row r="360" spans="1:38" s="326" customFormat="1">
      <c r="A360" s="304"/>
      <c r="B360" s="351"/>
      <c r="C360" s="393"/>
      <c r="D360" s="390"/>
      <c r="E360" s="390"/>
      <c r="F360" s="391"/>
      <c r="G360" s="391"/>
      <c r="H360" s="391"/>
      <c r="I360" s="392"/>
      <c r="J360" s="392"/>
      <c r="K360" s="390"/>
      <c r="L360" s="197"/>
      <c r="M360" s="324"/>
      <c r="N360" s="324"/>
      <c r="O360" s="324"/>
      <c r="P360" s="324"/>
      <c r="Q360" s="324"/>
      <c r="R360" s="324"/>
      <c r="S360" s="324"/>
      <c r="T360" s="324"/>
      <c r="U360" s="324"/>
      <c r="V360" s="324"/>
      <c r="W360" s="324"/>
      <c r="X360" s="324"/>
      <c r="Y360" s="324"/>
      <c r="Z360" s="324"/>
      <c r="AA360" s="324"/>
      <c r="AB360" s="324"/>
      <c r="AC360" s="324"/>
      <c r="AD360" s="324"/>
      <c r="AE360" s="324"/>
      <c r="AF360" s="324"/>
      <c r="AG360" s="324"/>
      <c r="AH360" s="324"/>
      <c r="AI360" s="324"/>
      <c r="AJ360" s="324"/>
      <c r="AK360" s="325"/>
      <c r="AL360" s="325"/>
    </row>
    <row r="361" spans="1:38" s="326" customFormat="1">
      <c r="A361" s="304"/>
      <c r="B361" s="351"/>
      <c r="C361" s="393"/>
      <c r="D361" s="390"/>
      <c r="E361" s="390"/>
      <c r="F361" s="391"/>
      <c r="G361" s="391"/>
      <c r="H361" s="391"/>
      <c r="I361" s="392"/>
      <c r="J361" s="392"/>
      <c r="K361" s="390"/>
      <c r="L361" s="197"/>
      <c r="M361" s="324"/>
      <c r="N361" s="324"/>
      <c r="O361" s="324"/>
      <c r="P361" s="324"/>
      <c r="Q361" s="324"/>
      <c r="R361" s="324"/>
      <c r="S361" s="324"/>
      <c r="T361" s="324"/>
      <c r="U361" s="324"/>
      <c r="V361" s="324"/>
      <c r="W361" s="324"/>
      <c r="X361" s="324"/>
      <c r="Y361" s="324"/>
      <c r="Z361" s="324"/>
      <c r="AA361" s="324"/>
      <c r="AB361" s="324"/>
      <c r="AC361" s="324"/>
      <c r="AD361" s="324"/>
      <c r="AE361" s="324"/>
      <c r="AF361" s="324"/>
      <c r="AG361" s="324"/>
      <c r="AH361" s="324"/>
      <c r="AI361" s="324"/>
      <c r="AJ361" s="324"/>
      <c r="AK361" s="325"/>
      <c r="AL361" s="325"/>
    </row>
    <row r="362" spans="1:38" s="326" customFormat="1">
      <c r="A362" s="304"/>
      <c r="B362" s="351"/>
      <c r="C362" s="393"/>
      <c r="D362" s="390"/>
      <c r="E362" s="390"/>
      <c r="F362" s="391"/>
      <c r="G362" s="391"/>
      <c r="H362" s="391"/>
      <c r="I362" s="392"/>
      <c r="J362" s="392"/>
      <c r="K362" s="390"/>
      <c r="L362" s="197"/>
      <c r="M362" s="324"/>
      <c r="N362" s="324"/>
      <c r="O362" s="324"/>
      <c r="P362" s="324"/>
      <c r="Q362" s="324"/>
      <c r="R362" s="324"/>
      <c r="S362" s="324"/>
      <c r="T362" s="324"/>
      <c r="U362" s="324"/>
      <c r="V362" s="324"/>
      <c r="W362" s="324"/>
      <c r="X362" s="324"/>
      <c r="Y362" s="324"/>
      <c r="Z362" s="324"/>
      <c r="AA362" s="324"/>
      <c r="AB362" s="324"/>
      <c r="AC362" s="324"/>
      <c r="AD362" s="324"/>
      <c r="AE362" s="324"/>
      <c r="AF362" s="324"/>
      <c r="AG362" s="324"/>
      <c r="AH362" s="324"/>
      <c r="AI362" s="324"/>
      <c r="AJ362" s="324"/>
      <c r="AK362" s="325"/>
      <c r="AL362" s="325"/>
    </row>
    <row r="363" spans="1:38" s="326" customFormat="1">
      <c r="A363" s="304"/>
      <c r="B363" s="351"/>
      <c r="C363" s="393"/>
      <c r="D363" s="390"/>
      <c r="E363" s="390"/>
      <c r="F363" s="391"/>
      <c r="G363" s="391"/>
      <c r="H363" s="391"/>
      <c r="I363" s="392"/>
      <c r="J363" s="392"/>
      <c r="K363" s="390"/>
      <c r="L363" s="197"/>
      <c r="M363" s="324"/>
      <c r="N363" s="324"/>
      <c r="O363" s="324"/>
      <c r="P363" s="324"/>
      <c r="Q363" s="324"/>
      <c r="R363" s="324"/>
      <c r="S363" s="324"/>
      <c r="T363" s="324"/>
      <c r="U363" s="324"/>
      <c r="V363" s="324"/>
      <c r="W363" s="324"/>
      <c r="X363" s="324"/>
      <c r="Y363" s="324"/>
      <c r="Z363" s="324"/>
      <c r="AA363" s="324"/>
      <c r="AB363" s="324"/>
      <c r="AC363" s="324"/>
      <c r="AD363" s="324"/>
      <c r="AE363" s="324"/>
      <c r="AF363" s="324"/>
      <c r="AG363" s="324"/>
      <c r="AH363" s="324"/>
      <c r="AI363" s="324"/>
      <c r="AJ363" s="324"/>
      <c r="AK363" s="325"/>
      <c r="AL363" s="325"/>
    </row>
    <row r="364" spans="1:38" s="326" customFormat="1">
      <c r="A364" s="304"/>
      <c r="B364" s="351"/>
      <c r="C364" s="393"/>
      <c r="D364" s="390"/>
      <c r="E364" s="390"/>
      <c r="F364" s="391"/>
      <c r="G364" s="391"/>
      <c r="H364" s="391"/>
      <c r="I364" s="392"/>
      <c r="J364" s="392"/>
      <c r="K364" s="390"/>
      <c r="L364" s="197"/>
      <c r="M364" s="324"/>
      <c r="N364" s="324"/>
      <c r="O364" s="324"/>
      <c r="P364" s="324"/>
      <c r="Q364" s="324"/>
      <c r="R364" s="324"/>
      <c r="S364" s="324"/>
      <c r="T364" s="324"/>
      <c r="U364" s="324"/>
      <c r="V364" s="324"/>
      <c r="W364" s="324"/>
      <c r="X364" s="324"/>
      <c r="Y364" s="324"/>
      <c r="Z364" s="324"/>
      <c r="AA364" s="324"/>
      <c r="AB364" s="324"/>
      <c r="AC364" s="324"/>
      <c r="AD364" s="324"/>
      <c r="AE364" s="324"/>
      <c r="AF364" s="324"/>
      <c r="AG364" s="324"/>
      <c r="AH364" s="324"/>
      <c r="AI364" s="324"/>
      <c r="AJ364" s="324"/>
      <c r="AK364" s="325"/>
      <c r="AL364" s="325"/>
    </row>
    <row r="365" spans="1:38" s="326" customFormat="1">
      <c r="A365" s="304"/>
      <c r="B365" s="351"/>
      <c r="C365" s="393"/>
      <c r="D365" s="390"/>
      <c r="E365" s="390"/>
      <c r="F365" s="391"/>
      <c r="G365" s="391"/>
      <c r="H365" s="391"/>
      <c r="I365" s="392"/>
      <c r="J365" s="392"/>
      <c r="K365" s="390"/>
      <c r="L365" s="197"/>
      <c r="M365" s="324"/>
      <c r="N365" s="324"/>
      <c r="O365" s="324"/>
      <c r="P365" s="324"/>
      <c r="Q365" s="324"/>
      <c r="R365" s="324"/>
      <c r="S365" s="324"/>
      <c r="T365" s="324"/>
      <c r="U365" s="324"/>
      <c r="V365" s="324"/>
      <c r="W365" s="324"/>
      <c r="X365" s="324"/>
      <c r="Y365" s="324"/>
      <c r="Z365" s="324"/>
      <c r="AA365" s="324"/>
      <c r="AB365" s="324"/>
      <c r="AC365" s="324"/>
      <c r="AD365" s="324"/>
      <c r="AE365" s="324"/>
      <c r="AF365" s="324"/>
      <c r="AG365" s="324"/>
      <c r="AH365" s="324"/>
      <c r="AI365" s="324"/>
      <c r="AJ365" s="324"/>
      <c r="AK365" s="325"/>
      <c r="AL365" s="325"/>
    </row>
    <row r="366" spans="1:38" s="326" customFormat="1">
      <c r="A366" s="304"/>
      <c r="B366" s="351"/>
      <c r="C366" s="393"/>
      <c r="D366" s="390"/>
      <c r="E366" s="390"/>
      <c r="F366" s="391"/>
      <c r="G366" s="391"/>
      <c r="H366" s="391"/>
      <c r="I366" s="392"/>
      <c r="J366" s="392"/>
      <c r="K366" s="390"/>
      <c r="L366" s="197"/>
      <c r="M366" s="324"/>
      <c r="N366" s="324"/>
      <c r="O366" s="324"/>
      <c r="P366" s="324"/>
      <c r="Q366" s="324"/>
      <c r="R366" s="324"/>
      <c r="S366" s="324"/>
      <c r="T366" s="324"/>
      <c r="U366" s="324"/>
      <c r="V366" s="324"/>
      <c r="W366" s="324"/>
      <c r="X366" s="324"/>
      <c r="Y366" s="324"/>
      <c r="Z366" s="324"/>
      <c r="AA366" s="324"/>
      <c r="AB366" s="324"/>
      <c r="AC366" s="324"/>
      <c r="AD366" s="324"/>
      <c r="AE366" s="324"/>
      <c r="AF366" s="324"/>
      <c r="AG366" s="324"/>
      <c r="AH366" s="324"/>
      <c r="AI366" s="324"/>
      <c r="AJ366" s="324"/>
      <c r="AK366" s="325"/>
      <c r="AL366" s="325"/>
    </row>
    <row r="367" spans="1:38" s="326" customFormat="1">
      <c r="A367" s="304"/>
      <c r="B367" s="351"/>
      <c r="C367" s="393"/>
      <c r="D367" s="390"/>
      <c r="E367" s="390"/>
      <c r="F367" s="391"/>
      <c r="G367" s="391"/>
      <c r="H367" s="391"/>
      <c r="I367" s="392"/>
      <c r="J367" s="392"/>
      <c r="K367" s="390"/>
      <c r="L367" s="197"/>
      <c r="M367" s="324"/>
      <c r="N367" s="324"/>
      <c r="O367" s="324"/>
      <c r="P367" s="324"/>
      <c r="Q367" s="324"/>
      <c r="R367" s="324"/>
      <c r="S367" s="324"/>
      <c r="T367" s="324"/>
      <c r="U367" s="324"/>
      <c r="V367" s="324"/>
      <c r="W367" s="324"/>
      <c r="X367" s="324"/>
      <c r="Y367" s="324"/>
      <c r="Z367" s="324"/>
      <c r="AA367" s="324"/>
      <c r="AB367" s="324"/>
      <c r="AC367" s="324"/>
      <c r="AD367" s="324"/>
      <c r="AE367" s="324"/>
      <c r="AF367" s="324"/>
      <c r="AG367" s="324"/>
      <c r="AH367" s="324"/>
      <c r="AI367" s="324"/>
      <c r="AJ367" s="324"/>
      <c r="AK367" s="325"/>
      <c r="AL367" s="325"/>
    </row>
    <row r="368" spans="1:38" s="326" customFormat="1">
      <c r="A368" s="304"/>
      <c r="B368" s="351"/>
      <c r="C368" s="393"/>
      <c r="D368" s="390"/>
      <c r="E368" s="390"/>
      <c r="F368" s="391"/>
      <c r="G368" s="391"/>
      <c r="H368" s="391"/>
      <c r="I368" s="392"/>
      <c r="J368" s="392"/>
      <c r="K368" s="390"/>
      <c r="L368" s="197"/>
      <c r="M368" s="324"/>
      <c r="N368" s="324"/>
      <c r="O368" s="324"/>
      <c r="P368" s="324"/>
      <c r="Q368" s="324"/>
      <c r="R368" s="324"/>
      <c r="S368" s="324"/>
      <c r="T368" s="324"/>
      <c r="U368" s="324"/>
      <c r="V368" s="324"/>
      <c r="W368" s="324"/>
      <c r="X368" s="324"/>
      <c r="Y368" s="324"/>
      <c r="Z368" s="324"/>
      <c r="AA368" s="324"/>
      <c r="AB368" s="324"/>
      <c r="AC368" s="324"/>
      <c r="AD368" s="324"/>
      <c r="AE368" s="324"/>
      <c r="AF368" s="324"/>
      <c r="AG368" s="324"/>
      <c r="AH368" s="324"/>
      <c r="AI368" s="324"/>
      <c r="AJ368" s="324"/>
      <c r="AK368" s="325"/>
      <c r="AL368" s="325"/>
    </row>
    <row r="369" spans="1:38" s="326" customFormat="1">
      <c r="A369" s="304"/>
      <c r="B369" s="351"/>
      <c r="C369" s="393"/>
      <c r="D369" s="390"/>
      <c r="E369" s="390"/>
      <c r="F369" s="391"/>
      <c r="G369" s="391"/>
      <c r="H369" s="391"/>
      <c r="I369" s="392"/>
      <c r="J369" s="392"/>
      <c r="K369" s="390"/>
      <c r="L369" s="197"/>
      <c r="M369" s="324"/>
      <c r="N369" s="324"/>
      <c r="O369" s="324"/>
      <c r="P369" s="324"/>
      <c r="Q369" s="324"/>
      <c r="R369" s="324"/>
      <c r="S369" s="324"/>
      <c r="T369" s="324"/>
      <c r="U369" s="324"/>
      <c r="V369" s="324"/>
      <c r="W369" s="324"/>
      <c r="X369" s="324"/>
      <c r="Y369" s="324"/>
      <c r="Z369" s="324"/>
      <c r="AA369" s="324"/>
      <c r="AB369" s="324"/>
      <c r="AC369" s="324"/>
      <c r="AD369" s="324"/>
      <c r="AE369" s="324"/>
      <c r="AF369" s="324"/>
      <c r="AG369" s="324"/>
      <c r="AH369" s="324"/>
      <c r="AI369" s="324"/>
      <c r="AJ369" s="324"/>
      <c r="AK369" s="325"/>
      <c r="AL369" s="325"/>
    </row>
    <row r="370" spans="1:38" s="326" customFormat="1">
      <c r="A370" s="304"/>
      <c r="B370" s="351"/>
      <c r="C370" s="393"/>
      <c r="D370" s="390"/>
      <c r="E370" s="390"/>
      <c r="F370" s="391"/>
      <c r="G370" s="391"/>
      <c r="H370" s="391"/>
      <c r="I370" s="392"/>
      <c r="J370" s="392"/>
      <c r="K370" s="390"/>
      <c r="L370" s="197"/>
      <c r="M370" s="324"/>
      <c r="N370" s="324"/>
      <c r="O370" s="324"/>
      <c r="P370" s="324"/>
      <c r="Q370" s="324"/>
      <c r="R370" s="324"/>
      <c r="S370" s="324"/>
      <c r="T370" s="324"/>
      <c r="U370" s="324"/>
      <c r="V370" s="324"/>
      <c r="W370" s="324"/>
      <c r="X370" s="324"/>
      <c r="Y370" s="324"/>
      <c r="Z370" s="324"/>
      <c r="AA370" s="324"/>
      <c r="AB370" s="324"/>
      <c r="AC370" s="324"/>
      <c r="AD370" s="324"/>
      <c r="AE370" s="324"/>
      <c r="AF370" s="324"/>
      <c r="AG370" s="324"/>
      <c r="AH370" s="324"/>
      <c r="AI370" s="324"/>
      <c r="AJ370" s="324"/>
      <c r="AK370" s="325"/>
      <c r="AL370" s="325"/>
    </row>
    <row r="371" spans="1:38" s="326" customFormat="1">
      <c r="A371" s="304"/>
      <c r="B371" s="351"/>
      <c r="C371" s="393"/>
      <c r="D371" s="390"/>
      <c r="E371" s="390"/>
      <c r="F371" s="391"/>
      <c r="G371" s="391"/>
      <c r="H371" s="391"/>
      <c r="I371" s="392"/>
      <c r="J371" s="392"/>
      <c r="K371" s="390"/>
      <c r="L371" s="197"/>
      <c r="M371" s="324"/>
      <c r="N371" s="324"/>
      <c r="O371" s="324"/>
      <c r="P371" s="324"/>
      <c r="Q371" s="324"/>
      <c r="R371" s="324"/>
      <c r="S371" s="324"/>
      <c r="T371" s="324"/>
      <c r="U371" s="324"/>
      <c r="V371" s="324"/>
      <c r="W371" s="324"/>
      <c r="X371" s="324"/>
      <c r="Y371" s="324"/>
      <c r="Z371" s="324"/>
      <c r="AA371" s="324"/>
      <c r="AB371" s="324"/>
      <c r="AC371" s="324"/>
      <c r="AD371" s="324"/>
      <c r="AE371" s="324"/>
      <c r="AF371" s="324"/>
      <c r="AG371" s="324"/>
      <c r="AH371" s="324"/>
      <c r="AI371" s="324"/>
      <c r="AJ371" s="324"/>
      <c r="AK371" s="325"/>
      <c r="AL371" s="325"/>
    </row>
    <row r="372" spans="1:38" s="326" customFormat="1">
      <c r="A372" s="304"/>
      <c r="B372" s="351"/>
      <c r="C372" s="393"/>
      <c r="D372" s="390"/>
      <c r="E372" s="390"/>
      <c r="F372" s="391"/>
      <c r="G372" s="391"/>
      <c r="H372" s="391"/>
      <c r="I372" s="392"/>
      <c r="J372" s="392"/>
      <c r="K372" s="390"/>
      <c r="L372" s="197"/>
      <c r="M372" s="324"/>
      <c r="N372" s="324"/>
      <c r="O372" s="324"/>
      <c r="P372" s="324"/>
      <c r="Q372" s="324"/>
      <c r="R372" s="324"/>
      <c r="S372" s="324"/>
      <c r="T372" s="324"/>
      <c r="U372" s="324"/>
      <c r="V372" s="324"/>
      <c r="W372" s="324"/>
      <c r="X372" s="324"/>
      <c r="Y372" s="324"/>
      <c r="Z372" s="324"/>
      <c r="AA372" s="324"/>
      <c r="AB372" s="324"/>
      <c r="AC372" s="324"/>
      <c r="AD372" s="324"/>
      <c r="AE372" s="324"/>
      <c r="AF372" s="324"/>
      <c r="AG372" s="324"/>
      <c r="AH372" s="324"/>
      <c r="AI372" s="324"/>
      <c r="AJ372" s="324"/>
      <c r="AK372" s="325"/>
      <c r="AL372" s="325"/>
    </row>
    <row r="373" spans="1:38" s="326" customFormat="1">
      <c r="A373" s="304"/>
      <c r="B373" s="351"/>
      <c r="C373" s="393"/>
      <c r="D373" s="390"/>
      <c r="E373" s="390"/>
      <c r="F373" s="391"/>
      <c r="G373" s="391"/>
      <c r="H373" s="391"/>
      <c r="I373" s="392"/>
      <c r="J373" s="392"/>
      <c r="K373" s="390"/>
      <c r="L373" s="197"/>
      <c r="M373" s="324"/>
      <c r="N373" s="324"/>
      <c r="O373" s="324"/>
      <c r="P373" s="324"/>
      <c r="Q373" s="324"/>
      <c r="R373" s="324"/>
      <c r="S373" s="324"/>
      <c r="T373" s="324"/>
      <c r="U373" s="324"/>
      <c r="V373" s="324"/>
      <c r="W373" s="324"/>
      <c r="X373" s="324"/>
      <c r="Y373" s="324"/>
      <c r="Z373" s="324"/>
      <c r="AA373" s="324"/>
      <c r="AB373" s="324"/>
      <c r="AC373" s="324"/>
      <c r="AD373" s="324"/>
      <c r="AE373" s="324"/>
      <c r="AF373" s="324"/>
      <c r="AG373" s="324"/>
      <c r="AH373" s="324"/>
      <c r="AI373" s="324"/>
      <c r="AJ373" s="324"/>
      <c r="AK373" s="325"/>
      <c r="AL373" s="325"/>
    </row>
    <row r="374" spans="1:38" s="326" customFormat="1">
      <c r="A374" s="304"/>
      <c r="B374" s="351"/>
      <c r="C374" s="393"/>
      <c r="D374" s="390"/>
      <c r="E374" s="390"/>
      <c r="F374" s="391"/>
      <c r="G374" s="391"/>
      <c r="H374" s="391"/>
      <c r="I374" s="392"/>
      <c r="J374" s="392"/>
      <c r="K374" s="390"/>
      <c r="L374" s="197"/>
      <c r="M374" s="324"/>
      <c r="N374" s="324"/>
      <c r="O374" s="324"/>
      <c r="P374" s="324"/>
      <c r="Q374" s="324"/>
      <c r="R374" s="324"/>
      <c r="S374" s="324"/>
      <c r="T374" s="324"/>
      <c r="U374" s="324"/>
      <c r="V374" s="324"/>
      <c r="W374" s="324"/>
      <c r="X374" s="324"/>
      <c r="Y374" s="324"/>
      <c r="Z374" s="324"/>
      <c r="AA374" s="324"/>
      <c r="AB374" s="324"/>
      <c r="AC374" s="324"/>
      <c r="AD374" s="324"/>
      <c r="AE374" s="324"/>
      <c r="AF374" s="324"/>
      <c r="AG374" s="324"/>
      <c r="AH374" s="324"/>
      <c r="AI374" s="324"/>
      <c r="AJ374" s="324"/>
      <c r="AK374" s="325"/>
      <c r="AL374" s="325"/>
    </row>
    <row r="375" spans="1:38" s="326" customFormat="1">
      <c r="A375" s="304"/>
      <c r="B375" s="351"/>
      <c r="C375" s="393"/>
      <c r="D375" s="390"/>
      <c r="E375" s="390"/>
      <c r="F375" s="391"/>
      <c r="G375" s="391"/>
      <c r="H375" s="391"/>
      <c r="I375" s="392"/>
      <c r="J375" s="392"/>
      <c r="K375" s="390"/>
      <c r="L375" s="197"/>
      <c r="M375" s="324"/>
      <c r="N375" s="324"/>
      <c r="O375" s="324"/>
      <c r="P375" s="324"/>
      <c r="Q375" s="324"/>
      <c r="R375" s="324"/>
      <c r="S375" s="324"/>
      <c r="T375" s="324"/>
      <c r="U375" s="324"/>
      <c r="V375" s="324"/>
      <c r="W375" s="324"/>
      <c r="X375" s="324"/>
      <c r="Y375" s="324"/>
      <c r="Z375" s="324"/>
      <c r="AA375" s="324"/>
      <c r="AB375" s="324"/>
      <c r="AC375" s="324"/>
      <c r="AD375" s="324"/>
      <c r="AE375" s="324"/>
      <c r="AF375" s="324"/>
      <c r="AG375" s="324"/>
      <c r="AH375" s="324"/>
      <c r="AI375" s="324"/>
      <c r="AJ375" s="324"/>
      <c r="AK375" s="325"/>
      <c r="AL375" s="325"/>
    </row>
    <row r="376" spans="1:38" s="326" customFormat="1">
      <c r="A376" s="304"/>
      <c r="B376" s="351"/>
      <c r="C376" s="393"/>
      <c r="D376" s="390"/>
      <c r="E376" s="390"/>
      <c r="F376" s="391"/>
      <c r="G376" s="391"/>
      <c r="H376" s="391"/>
      <c r="I376" s="392"/>
      <c r="J376" s="392"/>
      <c r="K376" s="390"/>
      <c r="L376" s="197"/>
      <c r="M376" s="324"/>
      <c r="N376" s="324"/>
      <c r="O376" s="324"/>
      <c r="P376" s="324"/>
      <c r="Q376" s="324"/>
      <c r="R376" s="324"/>
      <c r="S376" s="324"/>
      <c r="T376" s="324"/>
      <c r="U376" s="324"/>
      <c r="V376" s="324"/>
      <c r="W376" s="324"/>
      <c r="X376" s="324"/>
      <c r="Y376" s="324"/>
      <c r="Z376" s="324"/>
      <c r="AA376" s="324"/>
      <c r="AB376" s="324"/>
      <c r="AC376" s="324"/>
      <c r="AD376" s="324"/>
      <c r="AE376" s="324"/>
      <c r="AF376" s="324"/>
      <c r="AG376" s="324"/>
      <c r="AH376" s="324"/>
      <c r="AI376" s="324"/>
      <c r="AJ376" s="324"/>
      <c r="AK376" s="325"/>
      <c r="AL376" s="325"/>
    </row>
    <row r="377" spans="1:38" s="326" customFormat="1">
      <c r="A377" s="304"/>
      <c r="B377" s="351"/>
      <c r="C377" s="393"/>
      <c r="D377" s="390"/>
      <c r="E377" s="390"/>
      <c r="F377" s="391"/>
      <c r="G377" s="391"/>
      <c r="H377" s="391"/>
      <c r="I377" s="392"/>
      <c r="J377" s="392"/>
      <c r="K377" s="390"/>
      <c r="L377" s="197"/>
      <c r="M377" s="324"/>
      <c r="N377" s="324"/>
      <c r="O377" s="324"/>
      <c r="P377" s="324"/>
      <c r="Q377" s="324"/>
      <c r="R377" s="324"/>
      <c r="S377" s="324"/>
      <c r="T377" s="324"/>
      <c r="U377" s="324"/>
      <c r="V377" s="324"/>
      <c r="W377" s="324"/>
      <c r="X377" s="324"/>
      <c r="Y377" s="324"/>
      <c r="Z377" s="324"/>
      <c r="AA377" s="324"/>
      <c r="AB377" s="324"/>
      <c r="AC377" s="324"/>
      <c r="AD377" s="324"/>
      <c r="AE377" s="324"/>
      <c r="AF377" s="324"/>
      <c r="AG377" s="324"/>
      <c r="AH377" s="324"/>
      <c r="AI377" s="324"/>
      <c r="AJ377" s="324"/>
      <c r="AK377" s="325"/>
      <c r="AL377" s="325"/>
    </row>
    <row r="378" spans="1:38" s="326" customFormat="1">
      <c r="A378" s="304"/>
      <c r="B378" s="351"/>
      <c r="C378" s="393"/>
      <c r="D378" s="390"/>
      <c r="E378" s="390"/>
      <c r="F378" s="391"/>
      <c r="G378" s="391"/>
      <c r="H378" s="391"/>
      <c r="I378" s="392"/>
      <c r="J378" s="392"/>
      <c r="K378" s="390"/>
      <c r="L378" s="197"/>
      <c r="M378" s="324"/>
      <c r="N378" s="324"/>
      <c r="O378" s="324"/>
      <c r="P378" s="324"/>
      <c r="Q378" s="324"/>
      <c r="R378" s="324"/>
      <c r="S378" s="324"/>
      <c r="T378" s="324"/>
      <c r="U378" s="324"/>
      <c r="V378" s="324"/>
      <c r="W378" s="324"/>
      <c r="X378" s="324"/>
      <c r="Y378" s="324"/>
      <c r="Z378" s="324"/>
      <c r="AA378" s="324"/>
      <c r="AB378" s="324"/>
      <c r="AC378" s="324"/>
      <c r="AD378" s="324"/>
      <c r="AE378" s="324"/>
      <c r="AF378" s="324"/>
      <c r="AG378" s="324"/>
      <c r="AH378" s="324"/>
      <c r="AI378" s="324"/>
      <c r="AJ378" s="324"/>
      <c r="AK378" s="325"/>
      <c r="AL378" s="325"/>
    </row>
    <row r="379" spans="1:38" s="326" customFormat="1">
      <c r="A379" s="304"/>
      <c r="B379" s="351"/>
      <c r="C379" s="393"/>
      <c r="D379" s="390"/>
      <c r="E379" s="390"/>
      <c r="F379" s="391"/>
      <c r="G379" s="391"/>
      <c r="H379" s="391"/>
      <c r="I379" s="392"/>
      <c r="J379" s="392"/>
      <c r="K379" s="390"/>
      <c r="L379" s="197"/>
      <c r="M379" s="324"/>
      <c r="N379" s="324"/>
      <c r="O379" s="324"/>
      <c r="P379" s="324"/>
      <c r="Q379" s="324"/>
      <c r="R379" s="324"/>
      <c r="S379" s="324"/>
      <c r="T379" s="324"/>
      <c r="U379" s="324"/>
      <c r="V379" s="324"/>
      <c r="W379" s="324"/>
      <c r="X379" s="324"/>
      <c r="Y379" s="324"/>
      <c r="Z379" s="324"/>
      <c r="AA379" s="324"/>
      <c r="AB379" s="324"/>
      <c r="AC379" s="324"/>
      <c r="AD379" s="324"/>
      <c r="AE379" s="324"/>
      <c r="AF379" s="324"/>
      <c r="AG379" s="324"/>
      <c r="AH379" s="324"/>
      <c r="AI379" s="324"/>
      <c r="AJ379" s="324"/>
      <c r="AK379" s="325"/>
      <c r="AL379" s="325"/>
    </row>
    <row r="380" spans="1:38" s="326" customFormat="1">
      <c r="A380" s="304"/>
      <c r="B380" s="351"/>
      <c r="C380" s="393"/>
      <c r="D380" s="390"/>
      <c r="E380" s="390"/>
      <c r="F380" s="391"/>
      <c r="G380" s="391"/>
      <c r="H380" s="391"/>
      <c r="I380" s="392"/>
      <c r="J380" s="392"/>
      <c r="K380" s="390"/>
      <c r="L380" s="197"/>
      <c r="M380" s="324"/>
      <c r="N380" s="324"/>
      <c r="O380" s="324"/>
      <c r="P380" s="324"/>
      <c r="Q380" s="324"/>
      <c r="R380" s="324"/>
      <c r="S380" s="324"/>
      <c r="T380" s="324"/>
      <c r="U380" s="324"/>
      <c r="V380" s="324"/>
      <c r="W380" s="324"/>
      <c r="X380" s="324"/>
      <c r="Y380" s="324"/>
      <c r="Z380" s="324"/>
      <c r="AA380" s="324"/>
      <c r="AB380" s="324"/>
      <c r="AC380" s="324"/>
      <c r="AD380" s="324"/>
      <c r="AE380" s="324"/>
      <c r="AF380" s="324"/>
      <c r="AG380" s="324"/>
      <c r="AH380" s="324"/>
      <c r="AI380" s="324"/>
      <c r="AJ380" s="324"/>
      <c r="AK380" s="325"/>
      <c r="AL380" s="325"/>
    </row>
    <row r="381" spans="1:38" s="326" customFormat="1">
      <c r="A381" s="304"/>
      <c r="B381" s="351"/>
      <c r="C381" s="393"/>
      <c r="D381" s="390"/>
      <c r="E381" s="390"/>
      <c r="F381" s="391"/>
      <c r="G381" s="391"/>
      <c r="H381" s="391"/>
      <c r="I381" s="392"/>
      <c r="J381" s="392"/>
      <c r="K381" s="390"/>
      <c r="L381" s="197"/>
      <c r="M381" s="324"/>
      <c r="N381" s="324"/>
      <c r="O381" s="324"/>
      <c r="P381" s="324"/>
      <c r="Q381" s="324"/>
      <c r="R381" s="324"/>
      <c r="S381" s="324"/>
      <c r="T381" s="324"/>
      <c r="U381" s="324"/>
      <c r="V381" s="324"/>
      <c r="W381" s="324"/>
      <c r="X381" s="324"/>
      <c r="Y381" s="324"/>
      <c r="Z381" s="324"/>
      <c r="AA381" s="324"/>
      <c r="AB381" s="324"/>
      <c r="AC381" s="324"/>
      <c r="AD381" s="324"/>
      <c r="AE381" s="324"/>
      <c r="AF381" s="324"/>
      <c r="AG381" s="324"/>
      <c r="AH381" s="324"/>
      <c r="AI381" s="324"/>
      <c r="AJ381" s="324"/>
      <c r="AK381" s="325"/>
      <c r="AL381" s="325"/>
    </row>
    <row r="382" spans="1:38" s="326" customFormat="1">
      <c r="A382" s="304"/>
      <c r="B382" s="351"/>
      <c r="C382" s="393"/>
      <c r="D382" s="390"/>
      <c r="E382" s="390"/>
      <c r="F382" s="391"/>
      <c r="G382" s="391"/>
      <c r="H382" s="391"/>
      <c r="I382" s="392"/>
      <c r="J382" s="392"/>
      <c r="K382" s="390"/>
      <c r="L382" s="197"/>
      <c r="M382" s="324"/>
      <c r="N382" s="324"/>
      <c r="O382" s="324"/>
      <c r="P382" s="324"/>
      <c r="Q382" s="324"/>
      <c r="R382" s="324"/>
      <c r="S382" s="324"/>
      <c r="T382" s="324"/>
      <c r="U382" s="324"/>
      <c r="V382" s="324"/>
      <c r="W382" s="324"/>
      <c r="X382" s="324"/>
      <c r="Y382" s="324"/>
      <c r="Z382" s="324"/>
      <c r="AA382" s="324"/>
      <c r="AB382" s="324"/>
      <c r="AC382" s="324"/>
      <c r="AD382" s="324"/>
      <c r="AE382" s="324"/>
      <c r="AF382" s="324"/>
      <c r="AG382" s="324"/>
      <c r="AH382" s="324"/>
      <c r="AI382" s="324"/>
      <c r="AJ382" s="324"/>
      <c r="AK382" s="325"/>
      <c r="AL382" s="325"/>
    </row>
    <row r="383" spans="1:38" s="326" customFormat="1">
      <c r="A383" s="304"/>
      <c r="B383" s="351"/>
      <c r="C383" s="393"/>
      <c r="D383" s="390"/>
      <c r="E383" s="390"/>
      <c r="F383" s="391"/>
      <c r="G383" s="391"/>
      <c r="H383" s="391"/>
      <c r="I383" s="392"/>
      <c r="J383" s="392"/>
      <c r="K383" s="390"/>
      <c r="L383" s="197"/>
      <c r="M383" s="324"/>
      <c r="N383" s="324"/>
      <c r="O383" s="324"/>
      <c r="P383" s="324"/>
      <c r="Q383" s="324"/>
      <c r="R383" s="324"/>
      <c r="S383" s="324"/>
      <c r="T383" s="324"/>
      <c r="U383" s="324"/>
      <c r="V383" s="324"/>
      <c r="W383" s="324"/>
      <c r="X383" s="324"/>
      <c r="Y383" s="324"/>
      <c r="Z383" s="324"/>
      <c r="AA383" s="324"/>
      <c r="AB383" s="324"/>
      <c r="AC383" s="324"/>
      <c r="AD383" s="324"/>
      <c r="AE383" s="324"/>
      <c r="AF383" s="324"/>
      <c r="AG383" s="324"/>
      <c r="AH383" s="324"/>
      <c r="AI383" s="324"/>
      <c r="AJ383" s="324"/>
      <c r="AK383" s="325"/>
      <c r="AL383" s="325"/>
    </row>
    <row r="384" spans="1:38" s="326" customFormat="1">
      <c r="A384" s="304"/>
      <c r="B384" s="351"/>
      <c r="C384" s="393"/>
      <c r="D384" s="390"/>
      <c r="E384" s="390"/>
      <c r="F384" s="391"/>
      <c r="G384" s="391"/>
      <c r="H384" s="391"/>
      <c r="I384" s="392"/>
      <c r="J384" s="392"/>
      <c r="K384" s="390"/>
      <c r="L384" s="197"/>
      <c r="M384" s="324"/>
      <c r="N384" s="324"/>
      <c r="O384" s="324"/>
      <c r="P384" s="324"/>
      <c r="Q384" s="324"/>
      <c r="R384" s="324"/>
      <c r="S384" s="324"/>
      <c r="T384" s="324"/>
      <c r="U384" s="324"/>
      <c r="V384" s="324"/>
      <c r="W384" s="324"/>
      <c r="X384" s="324"/>
      <c r="Y384" s="324"/>
      <c r="Z384" s="324"/>
      <c r="AA384" s="324"/>
      <c r="AB384" s="324"/>
      <c r="AC384" s="324"/>
      <c r="AD384" s="324"/>
      <c r="AE384" s="324"/>
      <c r="AF384" s="324"/>
      <c r="AG384" s="324"/>
      <c r="AH384" s="324"/>
      <c r="AI384" s="324"/>
      <c r="AJ384" s="324"/>
      <c r="AK384" s="325"/>
      <c r="AL384" s="325"/>
    </row>
    <row r="385" spans="1:38" s="326" customFormat="1">
      <c r="A385" s="304"/>
      <c r="B385" s="351"/>
      <c r="C385" s="393"/>
      <c r="D385" s="390"/>
      <c r="E385" s="390"/>
      <c r="F385" s="391"/>
      <c r="G385" s="391"/>
      <c r="H385" s="391"/>
      <c r="I385" s="392"/>
      <c r="J385" s="392"/>
      <c r="K385" s="390"/>
      <c r="L385" s="197"/>
      <c r="M385" s="324"/>
      <c r="N385" s="324"/>
      <c r="O385" s="324"/>
      <c r="P385" s="324"/>
      <c r="Q385" s="324"/>
      <c r="R385" s="324"/>
      <c r="S385" s="324"/>
      <c r="T385" s="324"/>
      <c r="U385" s="324"/>
      <c r="V385" s="324"/>
      <c r="W385" s="324"/>
      <c r="X385" s="324"/>
      <c r="Y385" s="324"/>
      <c r="Z385" s="324"/>
      <c r="AA385" s="324"/>
      <c r="AB385" s="324"/>
      <c r="AC385" s="324"/>
      <c r="AD385" s="324"/>
      <c r="AE385" s="324"/>
      <c r="AF385" s="324"/>
      <c r="AG385" s="324"/>
      <c r="AH385" s="324"/>
      <c r="AI385" s="324"/>
      <c r="AJ385" s="324"/>
      <c r="AK385" s="325"/>
      <c r="AL385" s="325"/>
    </row>
    <row r="386" spans="1:38" s="326" customFormat="1">
      <c r="A386" s="304"/>
      <c r="B386" s="351"/>
      <c r="C386" s="393"/>
      <c r="D386" s="390"/>
      <c r="E386" s="390"/>
      <c r="F386" s="391"/>
      <c r="G386" s="391"/>
      <c r="H386" s="391"/>
      <c r="I386" s="392"/>
      <c r="J386" s="392"/>
      <c r="K386" s="390"/>
      <c r="L386" s="197"/>
      <c r="M386" s="324"/>
      <c r="N386" s="324"/>
      <c r="O386" s="324"/>
      <c r="P386" s="324"/>
      <c r="Q386" s="324"/>
      <c r="R386" s="324"/>
      <c r="S386" s="324"/>
      <c r="T386" s="324"/>
      <c r="U386" s="324"/>
      <c r="V386" s="324"/>
      <c r="W386" s="324"/>
      <c r="X386" s="324"/>
      <c r="Y386" s="324"/>
      <c r="Z386" s="324"/>
      <c r="AA386" s="324"/>
      <c r="AB386" s="324"/>
      <c r="AC386" s="324"/>
      <c r="AD386" s="324"/>
      <c r="AE386" s="324"/>
      <c r="AF386" s="324"/>
      <c r="AG386" s="324"/>
      <c r="AH386" s="324"/>
      <c r="AI386" s="324"/>
      <c r="AJ386" s="324"/>
      <c r="AK386" s="325"/>
      <c r="AL386" s="325"/>
    </row>
    <row r="387" spans="1:38" s="326" customFormat="1">
      <c r="A387" s="304"/>
      <c r="B387" s="351"/>
      <c r="C387" s="393"/>
      <c r="D387" s="390"/>
      <c r="E387" s="390"/>
      <c r="F387" s="391"/>
      <c r="G387" s="391"/>
      <c r="H387" s="391"/>
      <c r="I387" s="392"/>
      <c r="J387" s="392"/>
      <c r="K387" s="390"/>
      <c r="L387" s="197"/>
      <c r="M387" s="324"/>
      <c r="N387" s="324"/>
      <c r="O387" s="324"/>
      <c r="P387" s="324"/>
      <c r="Q387" s="324"/>
      <c r="R387" s="324"/>
      <c r="S387" s="324"/>
      <c r="T387" s="324"/>
      <c r="U387" s="324"/>
      <c r="V387" s="324"/>
      <c r="W387" s="324"/>
      <c r="X387" s="324"/>
      <c r="Y387" s="324"/>
      <c r="Z387" s="324"/>
      <c r="AA387" s="324"/>
      <c r="AB387" s="324"/>
      <c r="AC387" s="324"/>
      <c r="AD387" s="324"/>
      <c r="AE387" s="324"/>
      <c r="AF387" s="324"/>
      <c r="AG387" s="324"/>
      <c r="AH387" s="324"/>
      <c r="AI387" s="324"/>
      <c r="AJ387" s="324"/>
      <c r="AK387" s="325"/>
      <c r="AL387" s="325"/>
    </row>
    <row r="388" spans="1:38" s="326" customFormat="1">
      <c r="A388" s="304"/>
      <c r="B388" s="351"/>
      <c r="C388" s="393"/>
      <c r="D388" s="390"/>
      <c r="E388" s="390"/>
      <c r="F388" s="391"/>
      <c r="G388" s="391"/>
      <c r="H388" s="391"/>
      <c r="I388" s="392"/>
      <c r="J388" s="392"/>
      <c r="K388" s="390"/>
      <c r="L388" s="197"/>
      <c r="M388" s="324"/>
      <c r="N388" s="324"/>
      <c r="O388" s="324"/>
      <c r="P388" s="324"/>
      <c r="Q388" s="324"/>
      <c r="R388" s="324"/>
      <c r="S388" s="324"/>
      <c r="T388" s="324"/>
      <c r="U388" s="324"/>
      <c r="V388" s="324"/>
      <c r="W388" s="324"/>
      <c r="X388" s="324"/>
      <c r="Y388" s="324"/>
      <c r="Z388" s="324"/>
      <c r="AA388" s="324"/>
      <c r="AB388" s="324"/>
      <c r="AC388" s="324"/>
      <c r="AD388" s="324"/>
      <c r="AE388" s="324"/>
      <c r="AF388" s="324"/>
      <c r="AG388" s="324"/>
      <c r="AH388" s="324"/>
      <c r="AI388" s="324"/>
      <c r="AJ388" s="324"/>
      <c r="AK388" s="325"/>
      <c r="AL388" s="325"/>
    </row>
    <row r="389" spans="1:38" s="326" customFormat="1">
      <c r="A389" s="304"/>
      <c r="B389" s="351"/>
      <c r="C389" s="393"/>
      <c r="D389" s="390"/>
      <c r="E389" s="390"/>
      <c r="F389" s="391"/>
      <c r="G389" s="391"/>
      <c r="H389" s="391"/>
      <c r="I389" s="392"/>
      <c r="J389" s="392"/>
      <c r="K389" s="390"/>
      <c r="L389" s="197"/>
      <c r="M389" s="324"/>
      <c r="N389" s="324"/>
      <c r="O389" s="324"/>
      <c r="P389" s="324"/>
      <c r="Q389" s="324"/>
      <c r="R389" s="324"/>
      <c r="S389" s="324"/>
      <c r="T389" s="324"/>
      <c r="U389" s="324"/>
      <c r="V389" s="324"/>
      <c r="W389" s="324"/>
      <c r="X389" s="324"/>
      <c r="Y389" s="324"/>
      <c r="Z389" s="324"/>
      <c r="AA389" s="324"/>
      <c r="AB389" s="324"/>
      <c r="AC389" s="324"/>
      <c r="AD389" s="324"/>
      <c r="AE389" s="324"/>
      <c r="AF389" s="324"/>
      <c r="AG389" s="324"/>
      <c r="AH389" s="324"/>
      <c r="AI389" s="324"/>
      <c r="AJ389" s="324"/>
      <c r="AK389" s="325"/>
      <c r="AL389" s="325"/>
    </row>
    <row r="390" spans="1:38" s="326" customFormat="1">
      <c r="A390" s="304"/>
      <c r="B390" s="351"/>
      <c r="C390" s="393"/>
      <c r="D390" s="390"/>
      <c r="E390" s="390"/>
      <c r="F390" s="391"/>
      <c r="G390" s="391"/>
      <c r="H390" s="391"/>
      <c r="I390" s="392"/>
      <c r="J390" s="392"/>
      <c r="K390" s="390"/>
      <c r="L390" s="197"/>
      <c r="M390" s="324"/>
      <c r="N390" s="324"/>
      <c r="O390" s="324"/>
      <c r="P390" s="324"/>
      <c r="Q390" s="324"/>
      <c r="R390" s="324"/>
      <c r="S390" s="324"/>
      <c r="T390" s="324"/>
      <c r="U390" s="324"/>
      <c r="V390" s="324"/>
      <c r="W390" s="324"/>
      <c r="X390" s="324"/>
      <c r="Y390" s="324"/>
      <c r="Z390" s="324"/>
      <c r="AA390" s="324"/>
      <c r="AB390" s="324"/>
      <c r="AC390" s="324"/>
      <c r="AD390" s="324"/>
      <c r="AE390" s="324"/>
      <c r="AF390" s="324"/>
      <c r="AG390" s="324"/>
      <c r="AH390" s="324"/>
      <c r="AI390" s="324"/>
      <c r="AJ390" s="324"/>
      <c r="AK390" s="325"/>
      <c r="AL390" s="325"/>
    </row>
    <row r="391" spans="1:38" s="326" customFormat="1">
      <c r="A391" s="304"/>
      <c r="B391" s="351"/>
      <c r="C391" s="393"/>
      <c r="D391" s="390"/>
      <c r="E391" s="390"/>
      <c r="F391" s="391"/>
      <c r="G391" s="391"/>
      <c r="H391" s="391"/>
      <c r="I391" s="392"/>
      <c r="J391" s="392"/>
      <c r="K391" s="390"/>
      <c r="L391" s="197"/>
      <c r="M391" s="324"/>
      <c r="N391" s="324"/>
      <c r="O391" s="324"/>
      <c r="P391" s="324"/>
      <c r="Q391" s="324"/>
      <c r="R391" s="324"/>
      <c r="S391" s="324"/>
      <c r="T391" s="324"/>
      <c r="U391" s="324"/>
      <c r="V391" s="324"/>
      <c r="W391" s="324"/>
      <c r="X391" s="324"/>
      <c r="Y391" s="324"/>
      <c r="Z391" s="324"/>
      <c r="AA391" s="324"/>
      <c r="AB391" s="324"/>
      <c r="AC391" s="324"/>
      <c r="AD391" s="324"/>
      <c r="AE391" s="324"/>
      <c r="AF391" s="324"/>
      <c r="AG391" s="324"/>
      <c r="AH391" s="324"/>
      <c r="AI391" s="324"/>
      <c r="AJ391" s="324"/>
      <c r="AK391" s="325"/>
      <c r="AL391" s="325"/>
    </row>
    <row r="392" spans="1:38" s="326" customFormat="1">
      <c r="A392" s="304"/>
      <c r="B392" s="351"/>
      <c r="C392" s="393"/>
      <c r="D392" s="390"/>
      <c r="E392" s="390"/>
      <c r="F392" s="391"/>
      <c r="G392" s="391"/>
      <c r="H392" s="391"/>
      <c r="I392" s="392"/>
      <c r="J392" s="392"/>
      <c r="K392" s="390"/>
      <c r="L392" s="197"/>
      <c r="M392" s="324"/>
      <c r="N392" s="324"/>
      <c r="O392" s="324"/>
      <c r="P392" s="324"/>
      <c r="Q392" s="324"/>
      <c r="R392" s="324"/>
      <c r="S392" s="324"/>
      <c r="T392" s="324"/>
      <c r="U392" s="324"/>
      <c r="V392" s="324"/>
      <c r="W392" s="324"/>
      <c r="X392" s="324"/>
      <c r="Y392" s="324"/>
      <c r="Z392" s="324"/>
      <c r="AA392" s="324"/>
      <c r="AB392" s="324"/>
      <c r="AC392" s="324"/>
      <c r="AD392" s="324"/>
      <c r="AE392" s="324"/>
      <c r="AF392" s="324"/>
      <c r="AG392" s="324"/>
      <c r="AH392" s="324"/>
      <c r="AI392" s="324"/>
      <c r="AJ392" s="324"/>
      <c r="AK392" s="325"/>
      <c r="AL392" s="325"/>
    </row>
    <row r="393" spans="1:38" s="326" customFormat="1">
      <c r="A393" s="304"/>
      <c r="B393" s="351"/>
      <c r="C393" s="393"/>
      <c r="D393" s="390"/>
      <c r="E393" s="390"/>
      <c r="F393" s="391"/>
      <c r="G393" s="391"/>
      <c r="H393" s="391"/>
      <c r="I393" s="392"/>
      <c r="J393" s="392"/>
      <c r="K393" s="390"/>
      <c r="L393" s="197"/>
      <c r="M393" s="324"/>
      <c r="N393" s="324"/>
      <c r="O393" s="324"/>
      <c r="P393" s="324"/>
      <c r="Q393" s="324"/>
      <c r="R393" s="324"/>
      <c r="S393" s="324"/>
      <c r="T393" s="324"/>
      <c r="U393" s="324"/>
      <c r="V393" s="324"/>
      <c r="W393" s="324"/>
      <c r="X393" s="324"/>
      <c r="Y393" s="324"/>
      <c r="Z393" s="324"/>
      <c r="AA393" s="324"/>
      <c r="AB393" s="324"/>
      <c r="AC393" s="324"/>
      <c r="AD393" s="324"/>
      <c r="AE393" s="324"/>
      <c r="AF393" s="324"/>
      <c r="AG393" s="324"/>
      <c r="AH393" s="324"/>
      <c r="AI393" s="324"/>
      <c r="AJ393" s="324"/>
      <c r="AK393" s="325"/>
      <c r="AL393" s="325"/>
    </row>
    <row r="394" spans="1:38" s="326" customFormat="1">
      <c r="A394" s="304"/>
      <c r="B394" s="351"/>
      <c r="C394" s="393"/>
      <c r="D394" s="390"/>
      <c r="E394" s="390"/>
      <c r="F394" s="391"/>
      <c r="G394" s="391"/>
      <c r="H394" s="391"/>
      <c r="I394" s="392"/>
      <c r="J394" s="392"/>
      <c r="K394" s="390"/>
      <c r="L394" s="197"/>
      <c r="M394" s="324"/>
      <c r="N394" s="324"/>
      <c r="O394" s="324"/>
      <c r="P394" s="324"/>
      <c r="Q394" s="324"/>
      <c r="R394" s="324"/>
      <c r="S394" s="324"/>
      <c r="T394" s="324"/>
      <c r="U394" s="324"/>
      <c r="V394" s="324"/>
      <c r="W394" s="324"/>
      <c r="X394" s="324"/>
      <c r="Y394" s="324"/>
      <c r="Z394" s="324"/>
      <c r="AA394" s="324"/>
      <c r="AB394" s="324"/>
      <c r="AC394" s="324"/>
      <c r="AD394" s="324"/>
      <c r="AE394" s="324"/>
      <c r="AF394" s="324"/>
      <c r="AG394" s="324"/>
      <c r="AH394" s="324"/>
      <c r="AI394" s="324"/>
      <c r="AJ394" s="324"/>
      <c r="AK394" s="325"/>
      <c r="AL394" s="325"/>
    </row>
    <row r="395" spans="1:38" s="326" customFormat="1">
      <c r="A395" s="304"/>
      <c r="B395" s="351"/>
      <c r="C395" s="393"/>
      <c r="D395" s="390"/>
      <c r="E395" s="390"/>
      <c r="F395" s="391"/>
      <c r="G395" s="391"/>
      <c r="H395" s="391"/>
      <c r="I395" s="392"/>
      <c r="J395" s="392"/>
      <c r="K395" s="390"/>
      <c r="L395" s="197"/>
      <c r="M395" s="324"/>
      <c r="N395" s="324"/>
      <c r="O395" s="324"/>
      <c r="P395" s="324"/>
      <c r="Q395" s="324"/>
      <c r="R395" s="324"/>
      <c r="S395" s="324"/>
      <c r="T395" s="324"/>
      <c r="U395" s="324"/>
      <c r="V395" s="324"/>
      <c r="W395" s="324"/>
      <c r="X395" s="324"/>
      <c r="Y395" s="324"/>
      <c r="Z395" s="324"/>
      <c r="AA395" s="324"/>
      <c r="AB395" s="324"/>
      <c r="AC395" s="324"/>
      <c r="AD395" s="324"/>
      <c r="AE395" s="324"/>
      <c r="AF395" s="324"/>
      <c r="AG395" s="324"/>
      <c r="AH395" s="324"/>
      <c r="AI395" s="324"/>
      <c r="AJ395" s="324"/>
      <c r="AK395" s="325"/>
      <c r="AL395" s="325"/>
    </row>
    <row r="396" spans="1:38" s="326" customFormat="1">
      <c r="A396" s="304"/>
      <c r="B396" s="351"/>
      <c r="C396" s="393"/>
      <c r="D396" s="390"/>
      <c r="E396" s="390"/>
      <c r="F396" s="391"/>
      <c r="G396" s="391"/>
      <c r="H396" s="391"/>
      <c r="I396" s="392"/>
      <c r="J396" s="392"/>
      <c r="K396" s="390"/>
      <c r="L396" s="197"/>
      <c r="M396" s="324"/>
      <c r="N396" s="324"/>
      <c r="O396" s="324"/>
      <c r="P396" s="324"/>
      <c r="Q396" s="324"/>
      <c r="R396" s="324"/>
      <c r="S396" s="324"/>
      <c r="T396" s="324"/>
      <c r="U396" s="324"/>
      <c r="V396" s="324"/>
      <c r="W396" s="324"/>
      <c r="X396" s="324"/>
      <c r="Y396" s="324"/>
      <c r="Z396" s="324"/>
      <c r="AA396" s="324"/>
      <c r="AB396" s="324"/>
      <c r="AC396" s="324"/>
      <c r="AD396" s="324"/>
      <c r="AE396" s="324"/>
      <c r="AF396" s="324"/>
      <c r="AG396" s="324"/>
      <c r="AH396" s="324"/>
      <c r="AI396" s="324"/>
      <c r="AJ396" s="324"/>
      <c r="AK396" s="325"/>
      <c r="AL396" s="325"/>
    </row>
    <row r="397" spans="1:38" s="326" customFormat="1">
      <c r="A397" s="304"/>
      <c r="B397" s="351"/>
      <c r="C397" s="393"/>
      <c r="D397" s="390"/>
      <c r="E397" s="390"/>
      <c r="F397" s="391"/>
      <c r="G397" s="391"/>
      <c r="H397" s="391"/>
      <c r="I397" s="392"/>
      <c r="J397" s="392"/>
      <c r="K397" s="390"/>
      <c r="L397" s="197"/>
      <c r="M397" s="324"/>
      <c r="N397" s="324"/>
      <c r="O397" s="324"/>
      <c r="P397" s="324"/>
      <c r="Q397" s="324"/>
      <c r="R397" s="324"/>
      <c r="S397" s="324"/>
      <c r="T397" s="324"/>
      <c r="U397" s="324"/>
      <c r="V397" s="324"/>
      <c r="W397" s="324"/>
      <c r="X397" s="324"/>
      <c r="Y397" s="324"/>
      <c r="Z397" s="324"/>
      <c r="AA397" s="324"/>
      <c r="AB397" s="324"/>
      <c r="AC397" s="324"/>
      <c r="AD397" s="324"/>
      <c r="AE397" s="324"/>
      <c r="AF397" s="324"/>
      <c r="AG397" s="324"/>
      <c r="AH397" s="324"/>
      <c r="AI397" s="324"/>
      <c r="AJ397" s="324"/>
      <c r="AK397" s="325"/>
      <c r="AL397" s="325"/>
    </row>
    <row r="398" spans="1:38" s="326" customFormat="1">
      <c r="A398" s="304"/>
      <c r="B398" s="351"/>
      <c r="C398" s="393"/>
      <c r="D398" s="390"/>
      <c r="E398" s="390"/>
      <c r="F398" s="391"/>
      <c r="G398" s="391"/>
      <c r="H398" s="391"/>
      <c r="I398" s="392"/>
      <c r="J398" s="392"/>
      <c r="K398" s="390"/>
      <c r="L398" s="197"/>
      <c r="M398" s="324"/>
      <c r="N398" s="324"/>
      <c r="O398" s="324"/>
      <c r="P398" s="324"/>
      <c r="Q398" s="324"/>
      <c r="R398" s="324"/>
      <c r="S398" s="324"/>
      <c r="T398" s="324"/>
      <c r="U398" s="324"/>
      <c r="V398" s="324"/>
      <c r="W398" s="324"/>
      <c r="X398" s="324"/>
      <c r="Y398" s="324"/>
      <c r="Z398" s="324"/>
      <c r="AA398" s="324"/>
      <c r="AB398" s="324"/>
      <c r="AC398" s="324"/>
      <c r="AD398" s="324"/>
      <c r="AE398" s="324"/>
      <c r="AF398" s="324"/>
      <c r="AG398" s="324"/>
      <c r="AH398" s="324"/>
      <c r="AI398" s="324"/>
      <c r="AJ398" s="324"/>
      <c r="AK398" s="325"/>
      <c r="AL398" s="325"/>
    </row>
    <row r="399" spans="1:38" s="326" customFormat="1">
      <c r="A399" s="304"/>
      <c r="B399" s="351"/>
      <c r="C399" s="393"/>
      <c r="D399" s="390"/>
      <c r="E399" s="390"/>
      <c r="F399" s="391"/>
      <c r="G399" s="391"/>
      <c r="H399" s="391"/>
      <c r="I399" s="392"/>
      <c r="J399" s="392"/>
      <c r="K399" s="390"/>
      <c r="L399" s="197"/>
      <c r="M399" s="324"/>
      <c r="N399" s="324"/>
      <c r="O399" s="324"/>
      <c r="P399" s="324"/>
      <c r="Q399" s="324"/>
      <c r="R399" s="324"/>
      <c r="S399" s="324"/>
      <c r="T399" s="324"/>
      <c r="U399" s="324"/>
      <c r="V399" s="324"/>
      <c r="W399" s="324"/>
      <c r="X399" s="324"/>
      <c r="Y399" s="324"/>
      <c r="Z399" s="324"/>
      <c r="AA399" s="324"/>
      <c r="AB399" s="324"/>
      <c r="AC399" s="324"/>
      <c r="AD399" s="324"/>
      <c r="AE399" s="324"/>
      <c r="AF399" s="324"/>
      <c r="AG399" s="324"/>
      <c r="AH399" s="324"/>
      <c r="AI399" s="324"/>
      <c r="AJ399" s="324"/>
      <c r="AK399" s="325"/>
      <c r="AL399" s="325"/>
    </row>
    <row r="400" spans="1:38" s="326" customFormat="1">
      <c r="A400" s="304"/>
      <c r="B400" s="351"/>
      <c r="C400" s="393"/>
      <c r="D400" s="390"/>
      <c r="E400" s="390"/>
      <c r="F400" s="391"/>
      <c r="G400" s="391"/>
      <c r="H400" s="391"/>
      <c r="I400" s="392"/>
      <c r="J400" s="392"/>
      <c r="K400" s="390"/>
      <c r="L400" s="197"/>
      <c r="M400" s="324"/>
      <c r="N400" s="324"/>
      <c r="O400" s="324"/>
      <c r="P400" s="324"/>
      <c r="Q400" s="324"/>
      <c r="R400" s="324"/>
      <c r="S400" s="324"/>
      <c r="T400" s="324"/>
      <c r="U400" s="324"/>
      <c r="V400" s="324"/>
      <c r="W400" s="324"/>
      <c r="X400" s="324"/>
      <c r="Y400" s="324"/>
      <c r="Z400" s="324"/>
      <c r="AA400" s="324"/>
      <c r="AB400" s="324"/>
      <c r="AC400" s="324"/>
      <c r="AD400" s="324"/>
      <c r="AE400" s="324"/>
      <c r="AF400" s="324"/>
      <c r="AG400" s="324"/>
      <c r="AH400" s="324"/>
      <c r="AI400" s="324"/>
      <c r="AJ400" s="324"/>
      <c r="AK400" s="325"/>
      <c r="AL400" s="325"/>
    </row>
    <row r="401" spans="1:38" s="326" customFormat="1">
      <c r="A401" s="304"/>
      <c r="B401" s="351"/>
      <c r="C401" s="393"/>
      <c r="D401" s="390"/>
      <c r="E401" s="390"/>
      <c r="F401" s="391"/>
      <c r="G401" s="391"/>
      <c r="H401" s="391"/>
      <c r="I401" s="392"/>
      <c r="J401" s="392"/>
      <c r="K401" s="390"/>
      <c r="L401" s="197"/>
      <c r="M401" s="324"/>
      <c r="N401" s="324"/>
      <c r="O401" s="324"/>
      <c r="P401" s="324"/>
      <c r="Q401" s="324"/>
      <c r="R401" s="324"/>
      <c r="S401" s="324"/>
      <c r="T401" s="324"/>
      <c r="U401" s="324"/>
      <c r="V401" s="324"/>
      <c r="W401" s="324"/>
      <c r="X401" s="324"/>
      <c r="Y401" s="324"/>
      <c r="Z401" s="324"/>
      <c r="AA401" s="324"/>
      <c r="AB401" s="324"/>
      <c r="AC401" s="324"/>
      <c r="AD401" s="324"/>
      <c r="AE401" s="324"/>
      <c r="AF401" s="324"/>
      <c r="AG401" s="324"/>
      <c r="AH401" s="324"/>
      <c r="AI401" s="324"/>
      <c r="AJ401" s="324"/>
      <c r="AK401" s="325"/>
      <c r="AL401" s="325"/>
    </row>
    <row r="402" spans="1:38" s="326" customFormat="1">
      <c r="A402" s="304"/>
      <c r="B402" s="351"/>
      <c r="C402" s="393"/>
      <c r="D402" s="390"/>
      <c r="E402" s="390"/>
      <c r="F402" s="391"/>
      <c r="G402" s="391"/>
      <c r="H402" s="391"/>
      <c r="I402" s="392"/>
      <c r="J402" s="392"/>
      <c r="K402" s="390"/>
      <c r="L402" s="197"/>
      <c r="M402" s="324"/>
      <c r="N402" s="324"/>
      <c r="O402" s="324"/>
      <c r="P402" s="324"/>
      <c r="Q402" s="324"/>
      <c r="R402" s="324"/>
      <c r="S402" s="324"/>
      <c r="T402" s="324"/>
      <c r="U402" s="324"/>
      <c r="V402" s="324"/>
      <c r="W402" s="324"/>
      <c r="X402" s="324"/>
      <c r="Y402" s="324"/>
      <c r="Z402" s="324"/>
      <c r="AA402" s="324"/>
      <c r="AB402" s="324"/>
      <c r="AC402" s="324"/>
      <c r="AD402" s="324"/>
      <c r="AE402" s="324"/>
      <c r="AF402" s="324"/>
      <c r="AG402" s="324"/>
      <c r="AH402" s="324"/>
      <c r="AI402" s="324"/>
      <c r="AJ402" s="324"/>
      <c r="AK402" s="325"/>
      <c r="AL402" s="325"/>
    </row>
    <row r="403" spans="1:38" s="326" customFormat="1">
      <c r="A403" s="304"/>
      <c r="B403" s="351"/>
      <c r="C403" s="393"/>
      <c r="D403" s="390"/>
      <c r="E403" s="390"/>
      <c r="F403" s="391"/>
      <c r="G403" s="391"/>
      <c r="H403" s="391"/>
      <c r="I403" s="392"/>
      <c r="J403" s="392"/>
      <c r="K403" s="390"/>
      <c r="L403" s="197"/>
      <c r="M403" s="324"/>
      <c r="N403" s="324"/>
      <c r="O403" s="324"/>
      <c r="P403" s="324"/>
      <c r="Q403" s="324"/>
      <c r="R403" s="324"/>
      <c r="S403" s="324"/>
      <c r="T403" s="324"/>
      <c r="U403" s="324"/>
      <c r="V403" s="324"/>
      <c r="W403" s="324"/>
      <c r="X403" s="324"/>
      <c r="Y403" s="324"/>
      <c r="Z403" s="324"/>
      <c r="AA403" s="324"/>
      <c r="AB403" s="324"/>
      <c r="AC403" s="324"/>
      <c r="AD403" s="324"/>
      <c r="AE403" s="324"/>
      <c r="AF403" s="324"/>
      <c r="AG403" s="324"/>
      <c r="AH403" s="324"/>
      <c r="AI403" s="324"/>
      <c r="AJ403" s="324"/>
      <c r="AK403" s="325"/>
      <c r="AL403" s="325"/>
    </row>
    <row r="404" spans="1:38" s="326" customFormat="1">
      <c r="A404" s="304"/>
      <c r="B404" s="351"/>
      <c r="C404" s="393"/>
      <c r="D404" s="390"/>
      <c r="E404" s="390"/>
      <c r="F404" s="391"/>
      <c r="G404" s="391"/>
      <c r="H404" s="391"/>
      <c r="I404" s="392"/>
      <c r="J404" s="392"/>
      <c r="K404" s="390"/>
      <c r="L404" s="197"/>
      <c r="M404" s="324"/>
      <c r="N404" s="324"/>
      <c r="O404" s="324"/>
      <c r="P404" s="324"/>
      <c r="Q404" s="324"/>
      <c r="R404" s="324"/>
      <c r="S404" s="324"/>
      <c r="T404" s="324"/>
      <c r="U404" s="324"/>
      <c r="V404" s="324"/>
      <c r="W404" s="324"/>
      <c r="X404" s="324"/>
      <c r="Y404" s="324"/>
      <c r="Z404" s="324"/>
      <c r="AA404" s="324"/>
      <c r="AB404" s="324"/>
      <c r="AC404" s="324"/>
      <c r="AD404" s="324"/>
      <c r="AE404" s="324"/>
      <c r="AF404" s="324"/>
      <c r="AG404" s="324"/>
      <c r="AH404" s="324"/>
      <c r="AI404" s="324"/>
      <c r="AJ404" s="324"/>
      <c r="AK404" s="325"/>
      <c r="AL404" s="325"/>
    </row>
    <row r="405" spans="1:38" s="326" customFormat="1">
      <c r="A405" s="304"/>
      <c r="B405" s="351"/>
      <c r="C405" s="393"/>
      <c r="D405" s="390"/>
      <c r="E405" s="390"/>
      <c r="F405" s="391"/>
      <c r="G405" s="391"/>
      <c r="H405" s="391"/>
      <c r="I405" s="392"/>
      <c r="J405" s="392"/>
      <c r="K405" s="390"/>
      <c r="L405" s="197"/>
      <c r="M405" s="324"/>
      <c r="N405" s="324"/>
      <c r="O405" s="324"/>
      <c r="P405" s="324"/>
      <c r="Q405" s="324"/>
      <c r="R405" s="324"/>
      <c r="S405" s="324"/>
      <c r="T405" s="324"/>
      <c r="U405" s="324"/>
      <c r="V405" s="324"/>
      <c r="W405" s="324"/>
      <c r="X405" s="324"/>
      <c r="Y405" s="324"/>
      <c r="Z405" s="324"/>
      <c r="AA405" s="324"/>
      <c r="AB405" s="324"/>
      <c r="AC405" s="324"/>
      <c r="AD405" s="324"/>
      <c r="AE405" s="324"/>
      <c r="AF405" s="324"/>
      <c r="AG405" s="324"/>
      <c r="AH405" s="324"/>
      <c r="AI405" s="324"/>
      <c r="AJ405" s="324"/>
      <c r="AK405" s="325"/>
      <c r="AL405" s="325"/>
    </row>
    <row r="406" spans="1:38" s="326" customFormat="1">
      <c r="A406" s="304"/>
      <c r="B406" s="351"/>
      <c r="C406" s="393"/>
      <c r="D406" s="390"/>
      <c r="E406" s="390"/>
      <c r="F406" s="391"/>
      <c r="G406" s="391"/>
      <c r="H406" s="391"/>
      <c r="I406" s="392"/>
      <c r="J406" s="392"/>
      <c r="K406" s="390"/>
      <c r="L406" s="197"/>
      <c r="M406" s="324"/>
      <c r="N406" s="324"/>
      <c r="O406" s="324"/>
      <c r="P406" s="324"/>
      <c r="Q406" s="324"/>
      <c r="R406" s="324"/>
      <c r="S406" s="324"/>
      <c r="T406" s="324"/>
      <c r="U406" s="324"/>
      <c r="V406" s="324"/>
      <c r="W406" s="324"/>
      <c r="X406" s="324"/>
      <c r="Y406" s="324"/>
      <c r="Z406" s="324"/>
      <c r="AA406" s="324"/>
      <c r="AB406" s="324"/>
      <c r="AC406" s="324"/>
      <c r="AD406" s="324"/>
      <c r="AE406" s="324"/>
      <c r="AF406" s="324"/>
      <c r="AG406" s="324"/>
      <c r="AH406" s="324"/>
      <c r="AI406" s="324"/>
      <c r="AJ406" s="324"/>
      <c r="AK406" s="325"/>
      <c r="AL406" s="325"/>
    </row>
    <row r="407" spans="1:38" s="326" customFormat="1">
      <c r="A407" s="304"/>
      <c r="B407" s="351"/>
      <c r="C407" s="393"/>
      <c r="D407" s="390"/>
      <c r="E407" s="390"/>
      <c r="F407" s="391"/>
      <c r="G407" s="391"/>
      <c r="H407" s="391"/>
      <c r="I407" s="392"/>
      <c r="J407" s="392"/>
      <c r="K407" s="390"/>
      <c r="L407" s="197"/>
      <c r="M407" s="324"/>
      <c r="N407" s="324"/>
      <c r="O407" s="324"/>
      <c r="P407" s="324"/>
      <c r="Q407" s="324"/>
      <c r="R407" s="324"/>
      <c r="S407" s="324"/>
      <c r="T407" s="324"/>
      <c r="U407" s="324"/>
      <c r="V407" s="324"/>
      <c r="W407" s="324"/>
      <c r="X407" s="324"/>
      <c r="Y407" s="324"/>
      <c r="Z407" s="324"/>
      <c r="AA407" s="324"/>
      <c r="AB407" s="324"/>
      <c r="AC407" s="324"/>
      <c r="AD407" s="324"/>
      <c r="AE407" s="324"/>
      <c r="AF407" s="324"/>
      <c r="AG407" s="324"/>
      <c r="AH407" s="324"/>
      <c r="AI407" s="324"/>
      <c r="AJ407" s="324"/>
      <c r="AK407" s="325"/>
      <c r="AL407" s="325"/>
    </row>
    <row r="408" spans="1:38" s="326" customFormat="1">
      <c r="A408" s="304"/>
      <c r="B408" s="351"/>
      <c r="C408" s="393"/>
      <c r="D408" s="390"/>
      <c r="E408" s="390"/>
      <c r="F408" s="391"/>
      <c r="G408" s="391"/>
      <c r="H408" s="391"/>
      <c r="I408" s="392"/>
      <c r="J408" s="392"/>
      <c r="K408" s="390"/>
      <c r="L408" s="197"/>
      <c r="M408" s="324"/>
      <c r="N408" s="324"/>
      <c r="O408" s="324"/>
      <c r="P408" s="324"/>
      <c r="Q408" s="324"/>
      <c r="R408" s="324"/>
      <c r="S408" s="324"/>
      <c r="T408" s="324"/>
      <c r="U408" s="324"/>
      <c r="V408" s="324"/>
      <c r="W408" s="324"/>
      <c r="X408" s="324"/>
      <c r="Y408" s="324"/>
      <c r="Z408" s="324"/>
      <c r="AA408" s="324"/>
      <c r="AB408" s="324"/>
      <c r="AC408" s="324"/>
      <c r="AD408" s="324"/>
      <c r="AE408" s="324"/>
      <c r="AF408" s="324"/>
      <c r="AG408" s="324"/>
      <c r="AH408" s="324"/>
      <c r="AI408" s="324"/>
      <c r="AJ408" s="324"/>
      <c r="AK408" s="325"/>
      <c r="AL408" s="325"/>
    </row>
    <row r="409" spans="1:38" s="326" customFormat="1">
      <c r="A409" s="304"/>
      <c r="B409" s="351"/>
      <c r="C409" s="393"/>
      <c r="D409" s="390"/>
      <c r="E409" s="390"/>
      <c r="F409" s="391"/>
      <c r="G409" s="391"/>
      <c r="H409" s="391"/>
      <c r="I409" s="392"/>
      <c r="J409" s="392"/>
      <c r="K409" s="390"/>
      <c r="L409" s="197"/>
      <c r="M409" s="324"/>
      <c r="N409" s="324"/>
      <c r="O409" s="324"/>
      <c r="P409" s="324"/>
      <c r="Q409" s="324"/>
      <c r="R409" s="324"/>
      <c r="S409" s="324"/>
      <c r="T409" s="324"/>
      <c r="U409" s="324"/>
      <c r="V409" s="324"/>
      <c r="W409" s="324"/>
      <c r="X409" s="324"/>
      <c r="Y409" s="324"/>
      <c r="Z409" s="324"/>
      <c r="AA409" s="324"/>
      <c r="AB409" s="324"/>
      <c r="AC409" s="324"/>
      <c r="AD409" s="324"/>
      <c r="AE409" s="324"/>
      <c r="AF409" s="324"/>
      <c r="AG409" s="324"/>
      <c r="AH409" s="324"/>
      <c r="AI409" s="324"/>
      <c r="AJ409" s="324"/>
      <c r="AK409" s="325"/>
      <c r="AL409" s="325"/>
    </row>
    <row r="410" spans="1:38" s="326" customFormat="1">
      <c r="A410" s="304"/>
      <c r="B410" s="351"/>
      <c r="C410" s="393"/>
      <c r="D410" s="390"/>
      <c r="E410" s="390"/>
      <c r="F410" s="391"/>
      <c r="G410" s="391"/>
      <c r="H410" s="391"/>
      <c r="I410" s="392"/>
      <c r="J410" s="392"/>
      <c r="K410" s="390"/>
      <c r="L410" s="197"/>
      <c r="M410" s="324"/>
      <c r="N410" s="324"/>
      <c r="O410" s="324"/>
      <c r="P410" s="324"/>
      <c r="Q410" s="324"/>
      <c r="R410" s="324"/>
      <c r="S410" s="324"/>
      <c r="T410" s="324"/>
      <c r="U410" s="324"/>
      <c r="V410" s="324"/>
      <c r="W410" s="324"/>
      <c r="X410" s="324"/>
      <c r="Y410" s="324"/>
      <c r="Z410" s="324"/>
      <c r="AA410" s="324"/>
      <c r="AB410" s="324"/>
      <c r="AC410" s="324"/>
      <c r="AD410" s="324"/>
      <c r="AE410" s="324"/>
      <c r="AF410" s="324"/>
      <c r="AG410" s="324"/>
      <c r="AH410" s="324"/>
      <c r="AI410" s="324"/>
      <c r="AJ410" s="324"/>
      <c r="AK410" s="325"/>
      <c r="AL410" s="325"/>
    </row>
    <row r="411" spans="1:38" s="326" customFormat="1">
      <c r="A411" s="304"/>
      <c r="B411" s="351"/>
      <c r="C411" s="393"/>
      <c r="D411" s="390"/>
      <c r="E411" s="390"/>
      <c r="F411" s="391"/>
      <c r="G411" s="391"/>
      <c r="H411" s="391"/>
      <c r="I411" s="392"/>
      <c r="J411" s="392"/>
      <c r="K411" s="390"/>
      <c r="L411" s="197"/>
      <c r="M411" s="324"/>
      <c r="N411" s="324"/>
      <c r="O411" s="324"/>
      <c r="P411" s="324"/>
      <c r="Q411" s="324"/>
      <c r="R411" s="324"/>
      <c r="S411" s="324"/>
      <c r="T411" s="324"/>
      <c r="U411" s="324"/>
      <c r="V411" s="324"/>
      <c r="W411" s="324"/>
      <c r="X411" s="324"/>
      <c r="Y411" s="324"/>
      <c r="Z411" s="324"/>
      <c r="AA411" s="324"/>
      <c r="AB411" s="324"/>
      <c r="AC411" s="324"/>
      <c r="AD411" s="324"/>
      <c r="AE411" s="324"/>
      <c r="AF411" s="324"/>
      <c r="AG411" s="324"/>
      <c r="AH411" s="324"/>
      <c r="AI411" s="324"/>
      <c r="AJ411" s="324"/>
      <c r="AK411" s="325"/>
      <c r="AL411" s="325"/>
    </row>
    <row r="412" spans="1:38" s="326" customFormat="1">
      <c r="A412" s="304"/>
      <c r="B412" s="351"/>
      <c r="C412" s="393"/>
      <c r="D412" s="390"/>
      <c r="E412" s="390"/>
      <c r="F412" s="391"/>
      <c r="G412" s="391"/>
      <c r="H412" s="391"/>
      <c r="I412" s="392"/>
      <c r="J412" s="392"/>
      <c r="K412" s="390"/>
      <c r="L412" s="197"/>
      <c r="M412" s="324"/>
      <c r="N412" s="324"/>
      <c r="O412" s="324"/>
      <c r="P412" s="324"/>
      <c r="Q412" s="324"/>
      <c r="R412" s="324"/>
      <c r="S412" s="324"/>
      <c r="T412" s="324"/>
      <c r="U412" s="324"/>
      <c r="V412" s="324"/>
      <c r="W412" s="324"/>
      <c r="X412" s="324"/>
      <c r="Y412" s="324"/>
      <c r="Z412" s="324"/>
      <c r="AA412" s="324"/>
      <c r="AB412" s="324"/>
      <c r="AC412" s="324"/>
      <c r="AD412" s="324"/>
      <c r="AE412" s="324"/>
      <c r="AF412" s="324"/>
      <c r="AG412" s="324"/>
      <c r="AH412" s="324"/>
      <c r="AI412" s="324"/>
      <c r="AJ412" s="324"/>
      <c r="AK412" s="325"/>
      <c r="AL412" s="325"/>
    </row>
    <row r="413" spans="1:38" s="326" customFormat="1">
      <c r="A413" s="304"/>
      <c r="B413" s="351"/>
      <c r="C413" s="393"/>
      <c r="D413" s="390"/>
      <c r="E413" s="390"/>
      <c r="F413" s="391"/>
      <c r="G413" s="391"/>
      <c r="H413" s="391"/>
      <c r="I413" s="392"/>
      <c r="J413" s="392"/>
      <c r="K413" s="390"/>
      <c r="L413" s="197"/>
      <c r="M413" s="324"/>
      <c r="N413" s="324"/>
      <c r="O413" s="324"/>
      <c r="P413" s="324"/>
      <c r="Q413" s="324"/>
      <c r="R413" s="324"/>
      <c r="S413" s="324"/>
      <c r="T413" s="324"/>
      <c r="U413" s="324"/>
      <c r="V413" s="324"/>
      <c r="W413" s="324"/>
      <c r="X413" s="324"/>
      <c r="Y413" s="324"/>
      <c r="Z413" s="324"/>
      <c r="AA413" s="324"/>
      <c r="AB413" s="324"/>
      <c r="AC413" s="324"/>
      <c r="AD413" s="324"/>
      <c r="AE413" s="324"/>
      <c r="AF413" s="324"/>
      <c r="AG413" s="324"/>
      <c r="AH413" s="324"/>
      <c r="AI413" s="324"/>
      <c r="AJ413" s="324"/>
      <c r="AK413" s="325"/>
      <c r="AL413" s="325"/>
    </row>
    <row r="414" spans="1:38" s="326" customFormat="1">
      <c r="A414" s="304"/>
      <c r="B414" s="351"/>
      <c r="C414" s="393"/>
      <c r="D414" s="390"/>
      <c r="E414" s="390"/>
      <c r="F414" s="391"/>
      <c r="G414" s="391"/>
      <c r="H414" s="391"/>
      <c r="I414" s="392"/>
      <c r="J414" s="392"/>
      <c r="K414" s="390"/>
      <c r="L414" s="197"/>
      <c r="M414" s="324"/>
      <c r="N414" s="324"/>
      <c r="O414" s="324"/>
      <c r="P414" s="324"/>
      <c r="Q414" s="324"/>
      <c r="R414" s="324"/>
      <c r="S414" s="324"/>
      <c r="T414" s="324"/>
      <c r="U414" s="324"/>
      <c r="V414" s="324"/>
      <c r="W414" s="324"/>
      <c r="X414" s="324"/>
      <c r="Y414" s="324"/>
      <c r="Z414" s="324"/>
      <c r="AA414" s="324"/>
      <c r="AB414" s="324"/>
      <c r="AC414" s="324"/>
      <c r="AD414" s="324"/>
      <c r="AE414" s="324"/>
      <c r="AF414" s="324"/>
      <c r="AG414" s="324"/>
      <c r="AH414" s="324"/>
      <c r="AI414" s="324"/>
      <c r="AJ414" s="324"/>
      <c r="AK414" s="325"/>
      <c r="AL414" s="325"/>
    </row>
    <row r="415" spans="1:38" s="326" customFormat="1">
      <c r="A415" s="304"/>
      <c r="B415" s="351"/>
      <c r="C415" s="393"/>
      <c r="D415" s="390"/>
      <c r="E415" s="390"/>
      <c r="F415" s="391"/>
      <c r="G415" s="391"/>
      <c r="H415" s="391"/>
      <c r="I415" s="392"/>
      <c r="J415" s="392"/>
      <c r="K415" s="390"/>
      <c r="L415" s="197"/>
      <c r="M415" s="324"/>
      <c r="N415" s="324"/>
      <c r="O415" s="324"/>
      <c r="P415" s="324"/>
      <c r="Q415" s="324"/>
      <c r="R415" s="324"/>
      <c r="S415" s="324"/>
      <c r="T415" s="324"/>
      <c r="U415" s="324"/>
      <c r="V415" s="324"/>
      <c r="W415" s="324"/>
      <c r="X415" s="324"/>
      <c r="Y415" s="324"/>
      <c r="Z415" s="324"/>
      <c r="AA415" s="324"/>
      <c r="AB415" s="324"/>
      <c r="AC415" s="324"/>
      <c r="AD415" s="324"/>
      <c r="AE415" s="324"/>
      <c r="AF415" s="324"/>
      <c r="AG415" s="324"/>
      <c r="AH415" s="324"/>
      <c r="AI415" s="324"/>
      <c r="AJ415" s="324"/>
      <c r="AK415" s="325"/>
      <c r="AL415" s="325"/>
    </row>
    <row r="416" spans="1:38" s="326" customFormat="1">
      <c r="A416" s="304"/>
      <c r="B416" s="351"/>
      <c r="C416" s="393"/>
      <c r="D416" s="390"/>
      <c r="E416" s="390"/>
      <c r="F416" s="391"/>
      <c r="G416" s="391"/>
      <c r="H416" s="391"/>
      <c r="I416" s="392"/>
      <c r="J416" s="392"/>
      <c r="K416" s="390"/>
      <c r="L416" s="197"/>
      <c r="M416" s="324"/>
      <c r="N416" s="324"/>
      <c r="O416" s="324"/>
      <c r="P416" s="324"/>
      <c r="Q416" s="324"/>
      <c r="R416" s="324"/>
      <c r="S416" s="324"/>
      <c r="T416" s="324"/>
      <c r="U416" s="324"/>
      <c r="V416" s="324"/>
      <c r="W416" s="324"/>
      <c r="X416" s="324"/>
      <c r="Y416" s="324"/>
      <c r="Z416" s="324"/>
      <c r="AA416" s="324"/>
      <c r="AB416" s="324"/>
      <c r="AC416" s="324"/>
      <c r="AD416" s="324"/>
      <c r="AE416" s="324"/>
      <c r="AF416" s="324"/>
      <c r="AG416" s="324"/>
      <c r="AH416" s="324"/>
      <c r="AI416" s="324"/>
      <c r="AJ416" s="324"/>
      <c r="AK416" s="325"/>
      <c r="AL416" s="325"/>
    </row>
    <row r="417" spans="1:38" s="326" customFormat="1">
      <c r="A417" s="304"/>
      <c r="B417" s="351"/>
      <c r="C417" s="393"/>
      <c r="D417" s="390"/>
      <c r="E417" s="390"/>
      <c r="F417" s="391"/>
      <c r="G417" s="391"/>
      <c r="H417" s="391"/>
      <c r="I417" s="392"/>
      <c r="J417" s="392"/>
      <c r="K417" s="390"/>
      <c r="L417" s="197"/>
      <c r="M417" s="324"/>
      <c r="N417" s="324"/>
      <c r="O417" s="324"/>
      <c r="P417" s="324"/>
      <c r="Q417" s="324"/>
      <c r="R417" s="324"/>
      <c r="S417" s="324"/>
      <c r="T417" s="324"/>
      <c r="U417" s="324"/>
      <c r="V417" s="324"/>
      <c r="W417" s="324"/>
      <c r="X417" s="324"/>
      <c r="Y417" s="324"/>
      <c r="Z417" s="324"/>
      <c r="AA417" s="324"/>
      <c r="AB417" s="324"/>
      <c r="AC417" s="324"/>
      <c r="AD417" s="324"/>
      <c r="AE417" s="324"/>
      <c r="AF417" s="324"/>
      <c r="AG417" s="324"/>
      <c r="AH417" s="324"/>
      <c r="AI417" s="324"/>
      <c r="AJ417" s="324"/>
      <c r="AK417" s="325"/>
      <c r="AL417" s="325"/>
    </row>
    <row r="418" spans="1:38" s="326" customFormat="1">
      <c r="A418" s="304"/>
      <c r="B418" s="351"/>
      <c r="C418" s="393"/>
      <c r="D418" s="390"/>
      <c r="E418" s="390"/>
      <c r="F418" s="391"/>
      <c r="G418" s="391"/>
      <c r="H418" s="391"/>
      <c r="I418" s="392"/>
      <c r="J418" s="392"/>
      <c r="K418" s="390"/>
      <c r="L418" s="197"/>
      <c r="M418" s="324"/>
      <c r="N418" s="324"/>
      <c r="O418" s="324"/>
      <c r="P418" s="324"/>
      <c r="Q418" s="324"/>
      <c r="R418" s="324"/>
      <c r="S418" s="324"/>
      <c r="T418" s="324"/>
      <c r="U418" s="324"/>
      <c r="V418" s="324"/>
      <c r="W418" s="324"/>
      <c r="X418" s="324"/>
      <c r="Y418" s="324"/>
      <c r="Z418" s="324"/>
      <c r="AA418" s="324"/>
      <c r="AB418" s="324"/>
      <c r="AC418" s="324"/>
      <c r="AD418" s="324"/>
      <c r="AE418" s="324"/>
      <c r="AF418" s="324"/>
      <c r="AG418" s="324"/>
      <c r="AH418" s="324"/>
      <c r="AI418" s="324"/>
      <c r="AJ418" s="324"/>
      <c r="AK418" s="325"/>
      <c r="AL418" s="325"/>
    </row>
    <row r="419" spans="1:38" s="326" customFormat="1">
      <c r="A419" s="304"/>
      <c r="B419" s="351"/>
      <c r="C419" s="393"/>
      <c r="D419" s="390"/>
      <c r="E419" s="390"/>
      <c r="F419" s="391"/>
      <c r="G419" s="391"/>
      <c r="H419" s="391"/>
      <c r="I419" s="392"/>
      <c r="J419" s="392"/>
      <c r="K419" s="390"/>
      <c r="L419" s="197"/>
      <c r="M419" s="324"/>
      <c r="N419" s="324"/>
      <c r="O419" s="324"/>
      <c r="P419" s="324"/>
      <c r="Q419" s="324"/>
      <c r="R419" s="324"/>
      <c r="S419" s="324"/>
      <c r="T419" s="324"/>
      <c r="U419" s="324"/>
      <c r="V419" s="324"/>
      <c r="W419" s="324"/>
      <c r="X419" s="324"/>
      <c r="Y419" s="324"/>
      <c r="Z419" s="324"/>
      <c r="AA419" s="324"/>
      <c r="AB419" s="324"/>
      <c r="AC419" s="324"/>
      <c r="AD419" s="324"/>
      <c r="AE419" s="324"/>
      <c r="AF419" s="324"/>
      <c r="AG419" s="324"/>
      <c r="AH419" s="324"/>
      <c r="AI419" s="324"/>
      <c r="AJ419" s="324"/>
      <c r="AK419" s="325"/>
      <c r="AL419" s="325"/>
    </row>
    <row r="420" spans="1:38" s="326" customFormat="1">
      <c r="A420" s="304"/>
      <c r="B420" s="351"/>
      <c r="C420" s="393"/>
      <c r="D420" s="390"/>
      <c r="E420" s="390"/>
      <c r="F420" s="391"/>
      <c r="G420" s="391"/>
      <c r="H420" s="391"/>
      <c r="I420" s="392"/>
      <c r="J420" s="392"/>
      <c r="K420" s="390"/>
      <c r="L420" s="197"/>
      <c r="M420" s="324"/>
      <c r="N420" s="324"/>
      <c r="O420" s="324"/>
      <c r="P420" s="324"/>
      <c r="Q420" s="324"/>
      <c r="R420" s="324"/>
      <c r="S420" s="324"/>
      <c r="T420" s="324"/>
      <c r="U420" s="324"/>
      <c r="V420" s="324"/>
      <c r="W420" s="324"/>
      <c r="X420" s="324"/>
      <c r="Y420" s="324"/>
      <c r="Z420" s="324"/>
      <c r="AA420" s="324"/>
      <c r="AB420" s="324"/>
      <c r="AC420" s="324"/>
      <c r="AD420" s="324"/>
      <c r="AE420" s="324"/>
      <c r="AF420" s="324"/>
      <c r="AG420" s="324"/>
      <c r="AH420" s="324"/>
      <c r="AI420" s="324"/>
      <c r="AJ420" s="324"/>
      <c r="AK420" s="325"/>
      <c r="AL420" s="325"/>
    </row>
    <row r="421" spans="1:38" s="326" customFormat="1">
      <c r="A421" s="304"/>
      <c r="B421" s="351"/>
      <c r="C421" s="393"/>
      <c r="D421" s="390"/>
      <c r="E421" s="390"/>
      <c r="F421" s="391"/>
      <c r="G421" s="391"/>
      <c r="H421" s="391"/>
      <c r="I421" s="392"/>
      <c r="J421" s="392"/>
      <c r="K421" s="390"/>
      <c r="L421" s="197"/>
      <c r="M421" s="324"/>
      <c r="N421" s="324"/>
      <c r="O421" s="324"/>
      <c r="P421" s="324"/>
      <c r="Q421" s="324"/>
      <c r="R421" s="324"/>
      <c r="S421" s="324"/>
      <c r="T421" s="324"/>
      <c r="U421" s="324"/>
      <c r="V421" s="324"/>
      <c r="W421" s="324"/>
      <c r="X421" s="324"/>
      <c r="Y421" s="324"/>
      <c r="Z421" s="324"/>
      <c r="AA421" s="324"/>
      <c r="AB421" s="324"/>
      <c r="AC421" s="324"/>
      <c r="AD421" s="324"/>
      <c r="AE421" s="324"/>
      <c r="AF421" s="324"/>
      <c r="AG421" s="324"/>
      <c r="AH421" s="324"/>
      <c r="AI421" s="324"/>
      <c r="AJ421" s="324"/>
      <c r="AK421" s="325"/>
      <c r="AL421" s="325"/>
    </row>
    <row r="422" spans="1:38" s="326" customFormat="1">
      <c r="A422" s="304"/>
      <c r="B422" s="351"/>
      <c r="C422" s="393"/>
      <c r="D422" s="390"/>
      <c r="E422" s="390"/>
      <c r="F422" s="391"/>
      <c r="G422" s="391"/>
      <c r="H422" s="391"/>
      <c r="I422" s="392"/>
      <c r="J422" s="392"/>
      <c r="K422" s="390"/>
      <c r="L422" s="197"/>
      <c r="M422" s="324"/>
      <c r="N422" s="324"/>
      <c r="O422" s="324"/>
      <c r="P422" s="324"/>
      <c r="Q422" s="324"/>
      <c r="R422" s="324"/>
      <c r="S422" s="324"/>
      <c r="T422" s="324"/>
      <c r="U422" s="324"/>
      <c r="V422" s="324"/>
      <c r="W422" s="324"/>
      <c r="X422" s="324"/>
      <c r="Y422" s="324"/>
      <c r="Z422" s="324"/>
      <c r="AA422" s="324"/>
      <c r="AB422" s="324"/>
      <c r="AC422" s="324"/>
      <c r="AD422" s="324"/>
      <c r="AE422" s="324"/>
      <c r="AF422" s="324"/>
      <c r="AG422" s="324"/>
      <c r="AH422" s="324"/>
      <c r="AI422" s="324"/>
      <c r="AJ422" s="324"/>
      <c r="AK422" s="325"/>
      <c r="AL422" s="325"/>
    </row>
    <row r="423" spans="1:38" s="326" customFormat="1">
      <c r="A423" s="304"/>
      <c r="B423" s="351"/>
      <c r="C423" s="393"/>
      <c r="D423" s="390"/>
      <c r="E423" s="390"/>
      <c r="F423" s="391"/>
      <c r="G423" s="391"/>
      <c r="H423" s="391"/>
      <c r="I423" s="392"/>
      <c r="J423" s="392"/>
      <c r="K423" s="390"/>
      <c r="L423" s="197"/>
      <c r="M423" s="324"/>
      <c r="N423" s="324"/>
      <c r="O423" s="324"/>
      <c r="P423" s="324"/>
      <c r="Q423" s="324"/>
      <c r="R423" s="324"/>
      <c r="S423" s="324"/>
      <c r="T423" s="324"/>
      <c r="U423" s="324"/>
      <c r="V423" s="324"/>
      <c r="W423" s="324"/>
      <c r="X423" s="324"/>
      <c r="Y423" s="324"/>
      <c r="Z423" s="324"/>
      <c r="AA423" s="324"/>
      <c r="AB423" s="324"/>
      <c r="AC423" s="324"/>
      <c r="AD423" s="324"/>
      <c r="AE423" s="324"/>
      <c r="AF423" s="324"/>
      <c r="AG423" s="324"/>
      <c r="AH423" s="324"/>
      <c r="AI423" s="324"/>
      <c r="AJ423" s="324"/>
      <c r="AK423" s="325"/>
      <c r="AL423" s="325"/>
    </row>
    <row r="424" spans="1:38" s="326" customFormat="1">
      <c r="A424" s="304"/>
      <c r="B424" s="351"/>
      <c r="C424" s="393"/>
      <c r="D424" s="390"/>
      <c r="E424" s="390"/>
      <c r="F424" s="391"/>
      <c r="G424" s="391"/>
      <c r="H424" s="391"/>
      <c r="I424" s="392"/>
      <c r="J424" s="392"/>
      <c r="K424" s="390"/>
      <c r="L424" s="197"/>
      <c r="M424" s="324"/>
      <c r="N424" s="324"/>
      <c r="O424" s="324"/>
      <c r="P424" s="324"/>
      <c r="Q424" s="324"/>
      <c r="R424" s="324"/>
      <c r="S424" s="324"/>
      <c r="T424" s="324"/>
      <c r="U424" s="324"/>
      <c r="V424" s="324"/>
      <c r="W424" s="324"/>
      <c r="X424" s="324"/>
      <c r="Y424" s="324"/>
      <c r="Z424" s="324"/>
      <c r="AA424" s="324"/>
      <c r="AB424" s="324"/>
      <c r="AC424" s="324"/>
      <c r="AD424" s="324"/>
      <c r="AE424" s="324"/>
      <c r="AF424" s="324"/>
      <c r="AG424" s="324"/>
      <c r="AH424" s="324"/>
      <c r="AI424" s="324"/>
      <c r="AJ424" s="324"/>
      <c r="AK424" s="325"/>
      <c r="AL424" s="325"/>
    </row>
    <row r="425" spans="1:38" s="326" customFormat="1">
      <c r="A425" s="304"/>
      <c r="B425" s="351"/>
      <c r="C425" s="393"/>
      <c r="D425" s="390"/>
      <c r="E425" s="390"/>
      <c r="F425" s="391"/>
      <c r="G425" s="391"/>
      <c r="H425" s="391"/>
      <c r="I425" s="392"/>
      <c r="J425" s="392"/>
      <c r="K425" s="390"/>
      <c r="L425" s="197"/>
      <c r="M425" s="324"/>
      <c r="N425" s="324"/>
      <c r="O425" s="324"/>
      <c r="P425" s="324"/>
      <c r="Q425" s="324"/>
      <c r="R425" s="324"/>
      <c r="S425" s="324"/>
      <c r="T425" s="324"/>
      <c r="U425" s="324"/>
      <c r="V425" s="324"/>
      <c r="W425" s="324"/>
      <c r="X425" s="324"/>
      <c r="Y425" s="324"/>
      <c r="Z425" s="324"/>
      <c r="AA425" s="324"/>
      <c r="AB425" s="324"/>
      <c r="AC425" s="324"/>
      <c r="AD425" s="324"/>
      <c r="AE425" s="324"/>
      <c r="AF425" s="324"/>
      <c r="AG425" s="324"/>
      <c r="AH425" s="324"/>
      <c r="AI425" s="324"/>
      <c r="AJ425" s="324"/>
      <c r="AK425" s="325"/>
      <c r="AL425" s="325"/>
    </row>
    <row r="426" spans="1:38" s="326" customFormat="1">
      <c r="A426" s="304"/>
      <c r="B426" s="351"/>
      <c r="C426" s="393"/>
      <c r="D426" s="390"/>
      <c r="E426" s="390"/>
      <c r="F426" s="391"/>
      <c r="G426" s="391"/>
      <c r="H426" s="391"/>
      <c r="I426" s="392"/>
      <c r="J426" s="392"/>
      <c r="K426" s="390"/>
      <c r="L426" s="197"/>
      <c r="M426" s="324"/>
      <c r="N426" s="324"/>
      <c r="O426" s="324"/>
      <c r="P426" s="324"/>
      <c r="Q426" s="324"/>
      <c r="R426" s="324"/>
      <c r="S426" s="324"/>
      <c r="T426" s="324"/>
      <c r="U426" s="324"/>
      <c r="V426" s="324"/>
      <c r="W426" s="324"/>
      <c r="X426" s="324"/>
      <c r="Y426" s="324"/>
      <c r="Z426" s="324"/>
      <c r="AA426" s="324"/>
      <c r="AB426" s="324"/>
      <c r="AC426" s="324"/>
      <c r="AD426" s="324"/>
      <c r="AE426" s="324"/>
      <c r="AF426" s="324"/>
      <c r="AG426" s="324"/>
      <c r="AH426" s="324"/>
      <c r="AI426" s="324"/>
      <c r="AJ426" s="324"/>
      <c r="AK426" s="325"/>
      <c r="AL426" s="325"/>
    </row>
    <row r="427" spans="1:38" s="326" customFormat="1">
      <c r="A427" s="304"/>
      <c r="B427" s="351"/>
      <c r="C427" s="393"/>
      <c r="D427" s="390"/>
      <c r="E427" s="390"/>
      <c r="F427" s="391"/>
      <c r="G427" s="391"/>
      <c r="H427" s="391"/>
      <c r="I427" s="392"/>
      <c r="J427" s="392"/>
      <c r="K427" s="390"/>
      <c r="L427" s="197"/>
      <c r="M427" s="324"/>
      <c r="N427" s="324"/>
      <c r="O427" s="324"/>
      <c r="P427" s="324"/>
      <c r="Q427" s="324"/>
      <c r="R427" s="324"/>
      <c r="S427" s="324"/>
      <c r="T427" s="324"/>
      <c r="U427" s="324"/>
      <c r="V427" s="324"/>
      <c r="W427" s="324"/>
      <c r="X427" s="324"/>
      <c r="Y427" s="324"/>
      <c r="Z427" s="324"/>
      <c r="AA427" s="324"/>
      <c r="AB427" s="324"/>
      <c r="AC427" s="324"/>
      <c r="AD427" s="324"/>
      <c r="AE427" s="324"/>
      <c r="AF427" s="324"/>
      <c r="AG427" s="324"/>
      <c r="AH427" s="324"/>
      <c r="AI427" s="324"/>
      <c r="AJ427" s="324"/>
      <c r="AK427" s="325"/>
      <c r="AL427" s="325"/>
    </row>
    <row r="428" spans="1:38" s="326" customFormat="1">
      <c r="A428" s="304"/>
      <c r="B428" s="351"/>
      <c r="C428" s="393"/>
      <c r="D428" s="390"/>
      <c r="E428" s="390"/>
      <c r="F428" s="391"/>
      <c r="G428" s="391"/>
      <c r="H428" s="391"/>
      <c r="I428" s="392"/>
      <c r="J428" s="392"/>
      <c r="K428" s="390"/>
      <c r="L428" s="197"/>
      <c r="M428" s="324"/>
      <c r="N428" s="324"/>
      <c r="O428" s="324"/>
      <c r="P428" s="324"/>
      <c r="Q428" s="324"/>
      <c r="R428" s="324"/>
      <c r="S428" s="324"/>
      <c r="T428" s="324"/>
      <c r="U428" s="324"/>
      <c r="V428" s="324"/>
      <c r="W428" s="324"/>
      <c r="X428" s="324"/>
      <c r="Y428" s="324"/>
      <c r="Z428" s="324"/>
      <c r="AA428" s="324"/>
      <c r="AB428" s="324"/>
      <c r="AC428" s="324"/>
      <c r="AD428" s="324"/>
      <c r="AE428" s="324"/>
      <c r="AF428" s="324"/>
      <c r="AG428" s="324"/>
      <c r="AH428" s="324"/>
      <c r="AI428" s="324"/>
      <c r="AJ428" s="324"/>
      <c r="AK428" s="325"/>
      <c r="AL428" s="325"/>
    </row>
    <row r="429" spans="1:38" s="326" customFormat="1">
      <c r="A429" s="304"/>
      <c r="B429" s="351"/>
      <c r="C429" s="393"/>
      <c r="D429" s="390"/>
      <c r="E429" s="390"/>
      <c r="F429" s="391"/>
      <c r="G429" s="391"/>
      <c r="H429" s="391"/>
      <c r="I429" s="392"/>
      <c r="J429" s="392"/>
      <c r="K429" s="390"/>
      <c r="L429" s="197"/>
      <c r="M429" s="324"/>
      <c r="N429" s="324"/>
      <c r="O429" s="324"/>
      <c r="P429" s="324"/>
      <c r="Q429" s="324"/>
      <c r="R429" s="324"/>
      <c r="S429" s="324"/>
      <c r="T429" s="324"/>
      <c r="U429" s="324"/>
      <c r="V429" s="324"/>
      <c r="W429" s="324"/>
      <c r="X429" s="324"/>
      <c r="Y429" s="324"/>
      <c r="Z429" s="324"/>
      <c r="AA429" s="324"/>
      <c r="AB429" s="324"/>
      <c r="AC429" s="324"/>
      <c r="AD429" s="324"/>
      <c r="AE429" s="324"/>
      <c r="AF429" s="324"/>
      <c r="AG429" s="324"/>
      <c r="AH429" s="324"/>
      <c r="AI429" s="324"/>
      <c r="AJ429" s="324"/>
      <c r="AK429" s="325"/>
      <c r="AL429" s="325"/>
    </row>
    <row r="430" spans="1:38" s="326" customFormat="1">
      <c r="A430" s="304"/>
      <c r="B430" s="351"/>
      <c r="C430" s="393"/>
      <c r="D430" s="390"/>
      <c r="E430" s="390"/>
      <c r="F430" s="391"/>
      <c r="G430" s="391"/>
      <c r="H430" s="391"/>
      <c r="I430" s="392"/>
      <c r="J430" s="392"/>
      <c r="K430" s="390"/>
      <c r="L430" s="197"/>
      <c r="M430" s="324"/>
      <c r="N430" s="324"/>
      <c r="O430" s="324"/>
      <c r="P430" s="324"/>
      <c r="Q430" s="324"/>
      <c r="R430" s="324"/>
      <c r="S430" s="324"/>
      <c r="T430" s="324"/>
      <c r="U430" s="324"/>
      <c r="V430" s="324"/>
      <c r="W430" s="324"/>
      <c r="X430" s="324"/>
      <c r="Y430" s="324"/>
      <c r="Z430" s="324"/>
      <c r="AA430" s="324"/>
      <c r="AB430" s="324"/>
      <c r="AC430" s="324"/>
      <c r="AD430" s="324"/>
      <c r="AE430" s="324"/>
      <c r="AF430" s="324"/>
      <c r="AG430" s="324"/>
      <c r="AH430" s="324"/>
      <c r="AI430" s="324"/>
      <c r="AJ430" s="324"/>
      <c r="AK430" s="325"/>
      <c r="AL430" s="325"/>
    </row>
    <row r="431" spans="1:38" s="326" customFormat="1">
      <c r="A431" s="304"/>
      <c r="B431" s="351"/>
      <c r="C431" s="393"/>
      <c r="D431" s="390"/>
      <c r="E431" s="390"/>
      <c r="F431" s="391"/>
      <c r="G431" s="391"/>
      <c r="H431" s="391"/>
      <c r="I431" s="392"/>
      <c r="J431" s="392"/>
      <c r="K431" s="390"/>
      <c r="L431" s="197"/>
      <c r="M431" s="324"/>
      <c r="N431" s="324"/>
      <c r="O431" s="324"/>
      <c r="P431" s="324"/>
      <c r="Q431" s="324"/>
      <c r="R431" s="324"/>
      <c r="S431" s="324"/>
      <c r="T431" s="324"/>
      <c r="U431" s="324"/>
      <c r="V431" s="324"/>
      <c r="W431" s="324"/>
      <c r="X431" s="324"/>
      <c r="Y431" s="324"/>
      <c r="Z431" s="324"/>
      <c r="AA431" s="324"/>
      <c r="AB431" s="324"/>
      <c r="AC431" s="324"/>
      <c r="AD431" s="324"/>
      <c r="AE431" s="324"/>
      <c r="AF431" s="324"/>
      <c r="AG431" s="324"/>
      <c r="AH431" s="324"/>
      <c r="AI431" s="324"/>
      <c r="AJ431" s="324"/>
      <c r="AK431" s="325"/>
      <c r="AL431" s="325"/>
    </row>
    <row r="432" spans="1:38" s="326" customFormat="1">
      <c r="A432" s="304"/>
      <c r="B432" s="351"/>
      <c r="C432" s="393"/>
      <c r="D432" s="390"/>
      <c r="E432" s="390"/>
      <c r="F432" s="391"/>
      <c r="G432" s="391"/>
      <c r="H432" s="391"/>
      <c r="I432" s="392"/>
      <c r="J432" s="392"/>
      <c r="K432" s="390"/>
      <c r="L432" s="197"/>
      <c r="M432" s="324"/>
      <c r="N432" s="324"/>
      <c r="O432" s="324"/>
      <c r="P432" s="324"/>
      <c r="Q432" s="324"/>
      <c r="R432" s="324"/>
      <c r="S432" s="324"/>
      <c r="T432" s="324"/>
      <c r="U432" s="324"/>
      <c r="V432" s="324"/>
      <c r="W432" s="324"/>
      <c r="X432" s="324"/>
      <c r="Y432" s="324"/>
      <c r="Z432" s="324"/>
      <c r="AA432" s="324"/>
      <c r="AB432" s="324"/>
      <c r="AC432" s="324"/>
      <c r="AD432" s="324"/>
      <c r="AE432" s="324"/>
      <c r="AF432" s="324"/>
      <c r="AG432" s="324"/>
      <c r="AH432" s="324"/>
      <c r="AI432" s="324"/>
      <c r="AJ432" s="324"/>
      <c r="AK432" s="325"/>
      <c r="AL432" s="325"/>
    </row>
    <row r="433" spans="1:38" s="326" customFormat="1">
      <c r="A433" s="304"/>
      <c r="B433" s="351"/>
      <c r="C433" s="393"/>
      <c r="D433" s="390"/>
      <c r="E433" s="390"/>
      <c r="F433" s="391"/>
      <c r="G433" s="391"/>
      <c r="H433" s="391"/>
      <c r="I433" s="392"/>
      <c r="J433" s="392"/>
      <c r="K433" s="390"/>
      <c r="L433" s="197"/>
      <c r="M433" s="324"/>
      <c r="N433" s="324"/>
      <c r="O433" s="324"/>
      <c r="P433" s="324"/>
      <c r="Q433" s="324"/>
      <c r="R433" s="324"/>
      <c r="S433" s="324"/>
      <c r="T433" s="324"/>
      <c r="U433" s="324"/>
      <c r="V433" s="324"/>
      <c r="W433" s="324"/>
      <c r="X433" s="324"/>
      <c r="Y433" s="324"/>
      <c r="Z433" s="324"/>
      <c r="AA433" s="324"/>
      <c r="AB433" s="324"/>
      <c r="AC433" s="324"/>
      <c r="AD433" s="324"/>
      <c r="AE433" s="324"/>
      <c r="AF433" s="324"/>
      <c r="AG433" s="324"/>
      <c r="AH433" s="324"/>
      <c r="AI433" s="324"/>
      <c r="AJ433" s="324"/>
      <c r="AK433" s="325"/>
      <c r="AL433" s="325"/>
    </row>
    <row r="434" spans="1:38" s="326" customFormat="1">
      <c r="A434" s="304"/>
      <c r="B434" s="351"/>
      <c r="C434" s="393"/>
      <c r="D434" s="390"/>
      <c r="E434" s="390"/>
      <c r="F434" s="391"/>
      <c r="G434" s="391"/>
      <c r="H434" s="391"/>
      <c r="I434" s="392"/>
      <c r="J434" s="392"/>
      <c r="K434" s="390"/>
      <c r="L434" s="197"/>
      <c r="M434" s="324"/>
      <c r="N434" s="324"/>
      <c r="O434" s="324"/>
      <c r="P434" s="324"/>
      <c r="Q434" s="324"/>
      <c r="R434" s="324"/>
      <c r="S434" s="324"/>
      <c r="T434" s="324"/>
      <c r="U434" s="324"/>
      <c r="V434" s="324"/>
      <c r="W434" s="324"/>
      <c r="X434" s="324"/>
      <c r="Y434" s="324"/>
      <c r="Z434" s="324"/>
      <c r="AA434" s="324"/>
      <c r="AB434" s="324"/>
      <c r="AC434" s="324"/>
      <c r="AD434" s="324"/>
      <c r="AE434" s="324"/>
      <c r="AF434" s="324"/>
      <c r="AG434" s="324"/>
      <c r="AH434" s="324"/>
      <c r="AI434" s="324"/>
      <c r="AJ434" s="324"/>
      <c r="AK434" s="325"/>
      <c r="AL434" s="325"/>
    </row>
    <row r="435" spans="1:38" s="326" customFormat="1">
      <c r="A435" s="304"/>
      <c r="B435" s="351"/>
      <c r="C435" s="393"/>
      <c r="D435" s="390"/>
      <c r="E435" s="390"/>
      <c r="F435" s="391"/>
      <c r="G435" s="391"/>
      <c r="H435" s="391"/>
      <c r="I435" s="392"/>
      <c r="J435" s="392"/>
      <c r="K435" s="390"/>
      <c r="L435" s="197"/>
      <c r="M435" s="324"/>
      <c r="N435" s="324"/>
      <c r="O435" s="324"/>
      <c r="P435" s="324"/>
      <c r="Q435" s="324"/>
      <c r="R435" s="324"/>
      <c r="S435" s="324"/>
      <c r="T435" s="324"/>
      <c r="U435" s="324"/>
      <c r="V435" s="324"/>
      <c r="W435" s="324"/>
      <c r="X435" s="324"/>
      <c r="Y435" s="324"/>
      <c r="Z435" s="324"/>
      <c r="AA435" s="324"/>
      <c r="AB435" s="324"/>
      <c r="AC435" s="324"/>
      <c r="AD435" s="324"/>
      <c r="AE435" s="324"/>
      <c r="AF435" s="324"/>
      <c r="AG435" s="324"/>
      <c r="AH435" s="324"/>
      <c r="AI435" s="324"/>
      <c r="AJ435" s="324"/>
      <c r="AK435" s="325"/>
      <c r="AL435" s="325"/>
    </row>
    <row r="436" spans="1:38" s="326" customFormat="1">
      <c r="A436" s="304"/>
      <c r="B436" s="351"/>
      <c r="C436" s="393"/>
      <c r="D436" s="390"/>
      <c r="E436" s="390"/>
      <c r="F436" s="391"/>
      <c r="G436" s="391"/>
      <c r="H436" s="391"/>
      <c r="I436" s="392"/>
      <c r="J436" s="392"/>
      <c r="K436" s="390"/>
      <c r="L436" s="197"/>
      <c r="M436" s="324"/>
      <c r="N436" s="324"/>
      <c r="O436" s="324"/>
      <c r="P436" s="324"/>
      <c r="Q436" s="324"/>
      <c r="R436" s="324"/>
      <c r="S436" s="324"/>
      <c r="T436" s="324"/>
      <c r="U436" s="324"/>
      <c r="V436" s="324"/>
      <c r="W436" s="324"/>
      <c r="X436" s="324"/>
      <c r="Y436" s="324"/>
      <c r="Z436" s="324"/>
      <c r="AA436" s="324"/>
      <c r="AB436" s="324"/>
      <c r="AC436" s="324"/>
      <c r="AD436" s="324"/>
      <c r="AE436" s="324"/>
      <c r="AF436" s="324"/>
      <c r="AG436" s="324"/>
      <c r="AH436" s="324"/>
      <c r="AI436" s="324"/>
      <c r="AJ436" s="324"/>
      <c r="AK436" s="325"/>
      <c r="AL436" s="325"/>
    </row>
    <row r="437" spans="1:38" s="326" customFormat="1">
      <c r="A437" s="304"/>
      <c r="B437" s="351"/>
      <c r="C437" s="393"/>
      <c r="D437" s="390"/>
      <c r="E437" s="390"/>
      <c r="F437" s="391"/>
      <c r="G437" s="391"/>
      <c r="H437" s="391"/>
      <c r="I437" s="392"/>
      <c r="J437" s="392"/>
      <c r="K437" s="390"/>
      <c r="L437" s="197"/>
      <c r="M437" s="324"/>
      <c r="N437" s="324"/>
      <c r="O437" s="324"/>
      <c r="P437" s="324"/>
      <c r="Q437" s="324"/>
      <c r="R437" s="324"/>
      <c r="S437" s="324"/>
      <c r="T437" s="324"/>
      <c r="U437" s="324"/>
      <c r="V437" s="324"/>
      <c r="W437" s="324"/>
      <c r="X437" s="324"/>
      <c r="Y437" s="324"/>
      <c r="Z437" s="324"/>
      <c r="AA437" s="324"/>
      <c r="AB437" s="324"/>
      <c r="AC437" s="324"/>
      <c r="AD437" s="324"/>
      <c r="AE437" s="324"/>
      <c r="AF437" s="324"/>
      <c r="AG437" s="324"/>
      <c r="AH437" s="324"/>
      <c r="AI437" s="324"/>
      <c r="AJ437" s="324"/>
      <c r="AK437" s="325"/>
      <c r="AL437" s="325"/>
    </row>
    <row r="438" spans="1:38" s="326" customFormat="1">
      <c r="A438" s="304"/>
      <c r="B438" s="351"/>
      <c r="C438" s="393"/>
      <c r="D438" s="390"/>
      <c r="E438" s="390"/>
      <c r="F438" s="391"/>
      <c r="G438" s="391"/>
      <c r="H438" s="391"/>
      <c r="I438" s="392"/>
      <c r="J438" s="392"/>
      <c r="K438" s="390"/>
      <c r="L438" s="197"/>
      <c r="M438" s="324"/>
      <c r="N438" s="324"/>
      <c r="O438" s="324"/>
      <c r="P438" s="324"/>
      <c r="Q438" s="324"/>
      <c r="R438" s="324"/>
      <c r="S438" s="324"/>
      <c r="T438" s="324"/>
      <c r="U438" s="324"/>
      <c r="V438" s="324"/>
      <c r="W438" s="324"/>
      <c r="X438" s="324"/>
      <c r="Y438" s="324"/>
      <c r="Z438" s="324"/>
      <c r="AA438" s="324"/>
      <c r="AB438" s="324"/>
      <c r="AC438" s="324"/>
      <c r="AD438" s="324"/>
      <c r="AE438" s="324"/>
      <c r="AF438" s="324"/>
      <c r="AG438" s="324"/>
      <c r="AH438" s="324"/>
      <c r="AI438" s="324"/>
      <c r="AJ438" s="324"/>
      <c r="AK438" s="325"/>
      <c r="AL438" s="325"/>
    </row>
    <row r="439" spans="1:38" s="326" customFormat="1">
      <c r="A439" s="304"/>
      <c r="B439" s="351"/>
      <c r="C439" s="393"/>
      <c r="D439" s="390"/>
      <c r="E439" s="390"/>
      <c r="F439" s="391"/>
      <c r="G439" s="391"/>
      <c r="H439" s="391"/>
      <c r="I439" s="392"/>
      <c r="J439" s="392"/>
      <c r="K439" s="390"/>
      <c r="L439" s="197"/>
      <c r="M439" s="324"/>
      <c r="N439" s="324"/>
      <c r="O439" s="324"/>
      <c r="P439" s="324"/>
      <c r="Q439" s="324"/>
      <c r="R439" s="324"/>
      <c r="S439" s="324"/>
      <c r="T439" s="324"/>
      <c r="U439" s="324"/>
      <c r="V439" s="324"/>
      <c r="W439" s="324"/>
      <c r="X439" s="324"/>
      <c r="Y439" s="324"/>
      <c r="Z439" s="324"/>
      <c r="AA439" s="324"/>
      <c r="AB439" s="324"/>
      <c r="AC439" s="324"/>
      <c r="AD439" s="324"/>
      <c r="AE439" s="324"/>
      <c r="AF439" s="324"/>
      <c r="AG439" s="324"/>
      <c r="AH439" s="324"/>
      <c r="AI439" s="324"/>
      <c r="AJ439" s="324"/>
      <c r="AK439" s="325"/>
      <c r="AL439" s="325"/>
    </row>
    <row r="440" spans="1:38" s="326" customFormat="1">
      <c r="A440" s="304"/>
      <c r="B440" s="351"/>
      <c r="C440" s="393"/>
      <c r="D440" s="390"/>
      <c r="E440" s="390"/>
      <c r="F440" s="391"/>
      <c r="G440" s="391"/>
      <c r="H440" s="391"/>
      <c r="I440" s="392"/>
      <c r="J440" s="392"/>
      <c r="K440" s="390"/>
      <c r="L440" s="197"/>
      <c r="M440" s="324"/>
      <c r="N440" s="324"/>
      <c r="O440" s="324"/>
      <c r="P440" s="324"/>
      <c r="Q440" s="324"/>
      <c r="R440" s="324"/>
      <c r="S440" s="324"/>
      <c r="T440" s="324"/>
      <c r="U440" s="324"/>
      <c r="V440" s="324"/>
      <c r="W440" s="324"/>
      <c r="X440" s="324"/>
      <c r="Y440" s="324"/>
      <c r="Z440" s="324"/>
      <c r="AA440" s="324"/>
      <c r="AB440" s="324"/>
      <c r="AC440" s="324"/>
      <c r="AD440" s="324"/>
      <c r="AE440" s="324"/>
      <c r="AF440" s="324"/>
      <c r="AG440" s="324"/>
      <c r="AH440" s="324"/>
      <c r="AI440" s="324"/>
      <c r="AJ440" s="324"/>
      <c r="AK440" s="325"/>
      <c r="AL440" s="325"/>
    </row>
    <row r="441" spans="1:38" s="326" customFormat="1">
      <c r="A441" s="304"/>
      <c r="B441" s="351"/>
      <c r="C441" s="393"/>
      <c r="D441" s="390"/>
      <c r="E441" s="390"/>
      <c r="F441" s="391"/>
      <c r="G441" s="391"/>
      <c r="H441" s="391"/>
      <c r="I441" s="392"/>
      <c r="J441" s="392"/>
      <c r="K441" s="390"/>
      <c r="L441" s="197"/>
      <c r="M441" s="324"/>
      <c r="N441" s="324"/>
      <c r="O441" s="324"/>
      <c r="P441" s="324"/>
      <c r="Q441" s="324"/>
      <c r="R441" s="324"/>
      <c r="S441" s="324"/>
      <c r="T441" s="324"/>
      <c r="U441" s="324"/>
      <c r="V441" s="324"/>
      <c r="W441" s="324"/>
      <c r="X441" s="324"/>
      <c r="Y441" s="324"/>
      <c r="Z441" s="324"/>
      <c r="AA441" s="324"/>
      <c r="AB441" s="324"/>
      <c r="AC441" s="324"/>
      <c r="AD441" s="324"/>
      <c r="AE441" s="324"/>
      <c r="AF441" s="324"/>
      <c r="AG441" s="324"/>
      <c r="AH441" s="324"/>
      <c r="AI441" s="324"/>
      <c r="AJ441" s="324"/>
      <c r="AK441" s="325"/>
      <c r="AL441" s="325"/>
    </row>
    <row r="442" spans="1:38" s="326" customFormat="1">
      <c r="A442" s="304"/>
      <c r="B442" s="351"/>
      <c r="C442" s="393"/>
      <c r="D442" s="390"/>
      <c r="E442" s="390"/>
      <c r="F442" s="391"/>
      <c r="G442" s="391"/>
      <c r="H442" s="391"/>
      <c r="I442" s="392"/>
      <c r="J442" s="392"/>
      <c r="K442" s="390"/>
      <c r="L442" s="197"/>
      <c r="M442" s="324"/>
      <c r="N442" s="324"/>
      <c r="O442" s="324"/>
      <c r="P442" s="324"/>
      <c r="Q442" s="324"/>
      <c r="R442" s="324"/>
      <c r="S442" s="324"/>
      <c r="T442" s="324"/>
      <c r="U442" s="324"/>
      <c r="V442" s="324"/>
      <c r="W442" s="324"/>
      <c r="X442" s="324"/>
      <c r="Y442" s="324"/>
      <c r="Z442" s="324"/>
      <c r="AA442" s="324"/>
      <c r="AB442" s="324"/>
      <c r="AC442" s="324"/>
      <c r="AD442" s="324"/>
      <c r="AE442" s="324"/>
      <c r="AF442" s="324"/>
      <c r="AG442" s="324"/>
      <c r="AH442" s="324"/>
      <c r="AI442" s="324"/>
      <c r="AJ442" s="324"/>
      <c r="AK442" s="325"/>
      <c r="AL442" s="325"/>
    </row>
    <row r="443" spans="1:38" s="326" customFormat="1">
      <c r="A443" s="304"/>
      <c r="B443" s="351"/>
      <c r="C443" s="393"/>
      <c r="D443" s="390"/>
      <c r="E443" s="390"/>
      <c r="F443" s="391"/>
      <c r="G443" s="391"/>
      <c r="H443" s="391"/>
      <c r="I443" s="392"/>
      <c r="J443" s="392"/>
      <c r="K443" s="390"/>
      <c r="L443" s="197"/>
      <c r="M443" s="324"/>
      <c r="N443" s="324"/>
      <c r="O443" s="324"/>
      <c r="P443" s="324"/>
      <c r="Q443" s="324"/>
      <c r="R443" s="324"/>
      <c r="S443" s="324"/>
      <c r="T443" s="324"/>
      <c r="U443" s="324"/>
      <c r="V443" s="324"/>
      <c r="W443" s="324"/>
      <c r="X443" s="324"/>
      <c r="Y443" s="324"/>
      <c r="Z443" s="324"/>
      <c r="AA443" s="324"/>
      <c r="AB443" s="324"/>
      <c r="AC443" s="324"/>
      <c r="AD443" s="324"/>
      <c r="AE443" s="324"/>
      <c r="AF443" s="324"/>
      <c r="AG443" s="324"/>
      <c r="AH443" s="324"/>
      <c r="AI443" s="324"/>
      <c r="AJ443" s="324"/>
      <c r="AK443" s="325"/>
      <c r="AL443" s="325"/>
    </row>
    <row r="444" spans="1:38" s="326" customFormat="1">
      <c r="A444" s="304"/>
      <c r="B444" s="351"/>
      <c r="C444" s="393"/>
      <c r="D444" s="390"/>
      <c r="E444" s="390"/>
      <c r="F444" s="391"/>
      <c r="G444" s="391"/>
      <c r="H444" s="391"/>
      <c r="I444" s="392"/>
      <c r="J444" s="392"/>
      <c r="K444" s="390"/>
      <c r="L444" s="197"/>
      <c r="M444" s="324"/>
      <c r="N444" s="324"/>
      <c r="O444" s="324"/>
      <c r="P444" s="324"/>
      <c r="Q444" s="324"/>
      <c r="R444" s="324"/>
      <c r="S444" s="324"/>
      <c r="T444" s="324"/>
      <c r="U444" s="324"/>
      <c r="V444" s="324"/>
      <c r="W444" s="324"/>
      <c r="X444" s="324"/>
      <c r="Y444" s="324"/>
      <c r="Z444" s="324"/>
      <c r="AA444" s="324"/>
      <c r="AB444" s="324"/>
      <c r="AC444" s="324"/>
      <c r="AD444" s="324"/>
      <c r="AE444" s="324"/>
      <c r="AF444" s="324"/>
      <c r="AG444" s="324"/>
      <c r="AH444" s="324"/>
      <c r="AI444" s="324"/>
      <c r="AJ444" s="324"/>
      <c r="AK444" s="325"/>
      <c r="AL444" s="325"/>
    </row>
    <row r="445" spans="1:38" s="326" customFormat="1">
      <c r="A445" s="304"/>
      <c r="B445" s="351"/>
      <c r="C445" s="393"/>
      <c r="D445" s="390"/>
      <c r="E445" s="390"/>
      <c r="F445" s="391"/>
      <c r="G445" s="391"/>
      <c r="H445" s="391"/>
      <c r="I445" s="392"/>
      <c r="J445" s="392"/>
      <c r="K445" s="390"/>
      <c r="L445" s="197"/>
      <c r="M445" s="324"/>
      <c r="N445" s="324"/>
      <c r="O445" s="324"/>
      <c r="P445" s="324"/>
      <c r="Q445" s="324"/>
      <c r="R445" s="324"/>
      <c r="S445" s="324"/>
      <c r="T445" s="324"/>
      <c r="U445" s="324"/>
      <c r="V445" s="324"/>
      <c r="W445" s="324"/>
      <c r="X445" s="324"/>
      <c r="Y445" s="324"/>
      <c r="Z445" s="324"/>
      <c r="AA445" s="324"/>
      <c r="AB445" s="324"/>
      <c r="AC445" s="324"/>
      <c r="AD445" s="324"/>
      <c r="AE445" s="324"/>
      <c r="AF445" s="324"/>
      <c r="AG445" s="324"/>
      <c r="AH445" s="324"/>
      <c r="AI445" s="324"/>
      <c r="AJ445" s="324"/>
      <c r="AK445" s="325"/>
      <c r="AL445" s="325"/>
    </row>
    <row r="446" spans="1:38" s="326" customFormat="1">
      <c r="A446" s="304"/>
      <c r="B446" s="351"/>
      <c r="C446" s="393"/>
      <c r="D446" s="390"/>
      <c r="E446" s="390"/>
      <c r="F446" s="391"/>
      <c r="G446" s="391"/>
      <c r="H446" s="391"/>
      <c r="I446" s="392"/>
      <c r="J446" s="392"/>
      <c r="K446" s="390"/>
      <c r="L446" s="197"/>
      <c r="M446" s="324"/>
      <c r="N446" s="324"/>
      <c r="O446" s="324"/>
      <c r="P446" s="324"/>
      <c r="Q446" s="324"/>
      <c r="R446" s="324"/>
      <c r="S446" s="324"/>
      <c r="T446" s="324"/>
      <c r="U446" s="324"/>
      <c r="V446" s="324"/>
      <c r="W446" s="324"/>
      <c r="X446" s="324"/>
      <c r="Y446" s="324"/>
      <c r="Z446" s="324"/>
      <c r="AA446" s="324"/>
      <c r="AB446" s="324"/>
      <c r="AC446" s="324"/>
      <c r="AD446" s="324"/>
      <c r="AE446" s="324"/>
      <c r="AF446" s="324"/>
      <c r="AG446" s="324"/>
      <c r="AH446" s="324"/>
      <c r="AI446" s="324"/>
      <c r="AJ446" s="324"/>
      <c r="AK446" s="325"/>
      <c r="AL446" s="325"/>
    </row>
    <row r="447" spans="1:38" s="326" customFormat="1">
      <c r="A447" s="304"/>
      <c r="B447" s="351"/>
      <c r="C447" s="393"/>
      <c r="D447" s="390"/>
      <c r="E447" s="390"/>
      <c r="F447" s="391"/>
      <c r="G447" s="391"/>
      <c r="H447" s="391"/>
      <c r="I447" s="392"/>
      <c r="J447" s="392"/>
      <c r="K447" s="390"/>
      <c r="L447" s="197"/>
      <c r="M447" s="324"/>
      <c r="N447" s="324"/>
      <c r="O447" s="324"/>
      <c r="P447" s="324"/>
      <c r="Q447" s="324"/>
      <c r="R447" s="324"/>
      <c r="S447" s="324"/>
      <c r="T447" s="324"/>
      <c r="U447" s="324"/>
      <c r="V447" s="324"/>
      <c r="W447" s="324"/>
      <c r="X447" s="324"/>
      <c r="Y447" s="324"/>
      <c r="Z447" s="324"/>
      <c r="AA447" s="324"/>
      <c r="AB447" s="324"/>
      <c r="AC447" s="324"/>
      <c r="AD447" s="324"/>
      <c r="AE447" s="324"/>
      <c r="AF447" s="324"/>
      <c r="AG447" s="324"/>
      <c r="AH447" s="324"/>
      <c r="AI447" s="324"/>
      <c r="AJ447" s="324"/>
      <c r="AK447" s="325"/>
      <c r="AL447" s="325"/>
    </row>
    <row r="448" spans="1:38" s="326" customFormat="1">
      <c r="A448" s="304"/>
      <c r="B448" s="351"/>
      <c r="C448" s="393"/>
      <c r="D448" s="390"/>
      <c r="E448" s="390"/>
      <c r="F448" s="391"/>
      <c r="G448" s="391"/>
      <c r="H448" s="391"/>
      <c r="I448" s="392"/>
      <c r="J448" s="392"/>
      <c r="K448" s="390"/>
      <c r="L448" s="197"/>
      <c r="M448" s="324"/>
      <c r="N448" s="324"/>
      <c r="O448" s="324"/>
      <c r="P448" s="324"/>
      <c r="Q448" s="324"/>
      <c r="R448" s="324"/>
      <c r="S448" s="324"/>
      <c r="T448" s="324"/>
      <c r="U448" s="324"/>
      <c r="V448" s="324"/>
      <c r="W448" s="324"/>
      <c r="X448" s="324"/>
      <c r="Y448" s="324"/>
      <c r="Z448" s="324"/>
      <c r="AA448" s="324"/>
      <c r="AB448" s="324"/>
      <c r="AC448" s="324"/>
      <c r="AD448" s="324"/>
      <c r="AE448" s="324"/>
      <c r="AF448" s="324"/>
      <c r="AG448" s="324"/>
      <c r="AH448" s="324"/>
      <c r="AI448" s="324"/>
      <c r="AJ448" s="324"/>
      <c r="AK448" s="325"/>
      <c r="AL448" s="325"/>
    </row>
    <row r="449" spans="1:38" s="326" customFormat="1">
      <c r="A449" s="304"/>
      <c r="B449" s="351"/>
      <c r="C449" s="393"/>
      <c r="D449" s="390"/>
      <c r="E449" s="390"/>
      <c r="F449" s="391"/>
      <c r="G449" s="391"/>
      <c r="H449" s="391"/>
      <c r="I449" s="392"/>
      <c r="J449" s="392"/>
      <c r="K449" s="390"/>
      <c r="L449" s="197"/>
      <c r="M449" s="324"/>
      <c r="N449" s="324"/>
      <c r="O449" s="324"/>
      <c r="P449" s="324"/>
      <c r="Q449" s="324"/>
      <c r="R449" s="324"/>
      <c r="S449" s="324"/>
      <c r="T449" s="324"/>
      <c r="U449" s="324"/>
      <c r="V449" s="324"/>
      <c r="W449" s="324"/>
      <c r="X449" s="324"/>
      <c r="Y449" s="324"/>
      <c r="Z449" s="324"/>
      <c r="AA449" s="324"/>
      <c r="AB449" s="324"/>
      <c r="AC449" s="324"/>
      <c r="AD449" s="324"/>
      <c r="AE449" s="324"/>
      <c r="AF449" s="324"/>
      <c r="AG449" s="324"/>
      <c r="AH449" s="324"/>
      <c r="AI449" s="324"/>
      <c r="AJ449" s="324"/>
      <c r="AK449" s="325"/>
      <c r="AL449" s="325"/>
    </row>
    <row r="450" spans="1:38" s="326" customFormat="1">
      <c r="A450" s="304"/>
      <c r="B450" s="351"/>
      <c r="C450" s="393"/>
      <c r="D450" s="390"/>
      <c r="E450" s="390"/>
      <c r="F450" s="391"/>
      <c r="G450" s="391"/>
      <c r="H450" s="391"/>
      <c r="I450" s="392"/>
      <c r="J450" s="392"/>
      <c r="K450" s="390"/>
      <c r="L450" s="197"/>
      <c r="M450" s="324"/>
      <c r="N450" s="324"/>
      <c r="O450" s="324"/>
      <c r="P450" s="324"/>
      <c r="Q450" s="324"/>
      <c r="R450" s="324"/>
      <c r="S450" s="324"/>
      <c r="T450" s="324"/>
      <c r="U450" s="324"/>
      <c r="V450" s="324"/>
      <c r="W450" s="324"/>
      <c r="X450" s="324"/>
      <c r="Y450" s="324"/>
      <c r="Z450" s="324"/>
      <c r="AA450" s="324"/>
      <c r="AB450" s="324"/>
      <c r="AC450" s="324"/>
      <c r="AD450" s="324"/>
      <c r="AE450" s="324"/>
      <c r="AF450" s="324"/>
      <c r="AG450" s="324"/>
      <c r="AH450" s="324"/>
      <c r="AI450" s="324"/>
      <c r="AJ450" s="324"/>
      <c r="AK450" s="325"/>
      <c r="AL450" s="325"/>
    </row>
    <row r="451" spans="1:38" s="326" customFormat="1">
      <c r="A451" s="304"/>
      <c r="B451" s="351"/>
      <c r="C451" s="393"/>
      <c r="D451" s="390"/>
      <c r="E451" s="390"/>
      <c r="F451" s="391"/>
      <c r="G451" s="391"/>
      <c r="H451" s="391"/>
      <c r="I451" s="392"/>
      <c r="J451" s="392"/>
      <c r="K451" s="390"/>
      <c r="L451" s="197"/>
      <c r="M451" s="324"/>
      <c r="N451" s="324"/>
      <c r="O451" s="324"/>
      <c r="P451" s="324"/>
      <c r="Q451" s="324"/>
      <c r="R451" s="324"/>
      <c r="S451" s="324"/>
      <c r="T451" s="324"/>
      <c r="U451" s="324"/>
      <c r="V451" s="324"/>
      <c r="W451" s="324"/>
      <c r="X451" s="324"/>
      <c r="Y451" s="324"/>
      <c r="Z451" s="324"/>
      <c r="AA451" s="324"/>
      <c r="AB451" s="324"/>
      <c r="AC451" s="324"/>
      <c r="AD451" s="324"/>
      <c r="AE451" s="324"/>
      <c r="AF451" s="324"/>
      <c r="AG451" s="324"/>
      <c r="AH451" s="324"/>
      <c r="AI451" s="324"/>
      <c r="AJ451" s="324"/>
      <c r="AK451" s="325"/>
      <c r="AL451" s="325"/>
    </row>
    <row r="452" spans="1:38" s="326" customFormat="1">
      <c r="A452" s="304"/>
      <c r="B452" s="351"/>
      <c r="C452" s="393"/>
      <c r="D452" s="390"/>
      <c r="E452" s="390"/>
      <c r="F452" s="391"/>
      <c r="G452" s="391"/>
      <c r="H452" s="391"/>
      <c r="I452" s="392"/>
      <c r="J452" s="392"/>
      <c r="K452" s="390"/>
      <c r="L452" s="197"/>
      <c r="M452" s="324"/>
      <c r="N452" s="324"/>
      <c r="O452" s="324"/>
      <c r="P452" s="324"/>
      <c r="Q452" s="324"/>
      <c r="R452" s="324"/>
      <c r="S452" s="324"/>
      <c r="T452" s="324"/>
      <c r="U452" s="324"/>
      <c r="V452" s="324"/>
      <c r="W452" s="324"/>
      <c r="X452" s="324"/>
      <c r="Y452" s="324"/>
      <c r="Z452" s="324"/>
      <c r="AA452" s="324"/>
      <c r="AB452" s="324"/>
      <c r="AC452" s="324"/>
      <c r="AD452" s="324"/>
      <c r="AE452" s="324"/>
      <c r="AF452" s="324"/>
      <c r="AG452" s="324"/>
      <c r="AH452" s="324"/>
      <c r="AI452" s="324"/>
      <c r="AJ452" s="324"/>
      <c r="AK452" s="325"/>
      <c r="AL452" s="325"/>
    </row>
    <row r="453" spans="1:38" s="326" customFormat="1">
      <c r="A453" s="304"/>
      <c r="B453" s="351"/>
      <c r="C453" s="393"/>
      <c r="D453" s="390"/>
      <c r="E453" s="390"/>
      <c r="F453" s="391"/>
      <c r="G453" s="391"/>
      <c r="H453" s="391"/>
      <c r="I453" s="392"/>
      <c r="J453" s="392"/>
      <c r="K453" s="390"/>
      <c r="L453" s="197"/>
      <c r="M453" s="324"/>
      <c r="N453" s="324"/>
      <c r="O453" s="324"/>
      <c r="P453" s="324"/>
      <c r="Q453" s="324"/>
      <c r="R453" s="324"/>
      <c r="S453" s="324"/>
      <c r="T453" s="324"/>
      <c r="U453" s="324"/>
      <c r="V453" s="324"/>
      <c r="W453" s="324"/>
      <c r="X453" s="324"/>
      <c r="Y453" s="324"/>
      <c r="Z453" s="324"/>
      <c r="AA453" s="324"/>
      <c r="AB453" s="324"/>
      <c r="AC453" s="324"/>
      <c r="AD453" s="324"/>
      <c r="AE453" s="324"/>
      <c r="AF453" s="324"/>
      <c r="AG453" s="324"/>
      <c r="AH453" s="324"/>
      <c r="AI453" s="324"/>
      <c r="AJ453" s="324"/>
      <c r="AK453" s="325"/>
      <c r="AL453" s="325"/>
    </row>
    <row r="454" spans="1:38" s="326" customFormat="1">
      <c r="A454" s="304"/>
      <c r="B454" s="351"/>
      <c r="C454" s="393"/>
      <c r="D454" s="390"/>
      <c r="E454" s="390"/>
      <c r="F454" s="391"/>
      <c r="G454" s="391"/>
      <c r="H454" s="391"/>
      <c r="I454" s="392"/>
      <c r="J454" s="392"/>
      <c r="K454" s="390"/>
      <c r="L454" s="197"/>
      <c r="M454" s="324"/>
      <c r="N454" s="324"/>
      <c r="O454" s="324"/>
      <c r="P454" s="324"/>
      <c r="Q454" s="324"/>
      <c r="R454" s="324"/>
      <c r="S454" s="324"/>
      <c r="T454" s="324"/>
      <c r="U454" s="324"/>
      <c r="V454" s="324"/>
      <c r="W454" s="324"/>
      <c r="X454" s="324"/>
      <c r="Y454" s="324"/>
      <c r="Z454" s="324"/>
      <c r="AA454" s="324"/>
      <c r="AB454" s="324"/>
      <c r="AC454" s="324"/>
      <c r="AD454" s="324"/>
      <c r="AE454" s="324"/>
      <c r="AF454" s="324"/>
      <c r="AG454" s="324"/>
      <c r="AH454" s="324"/>
      <c r="AI454" s="324"/>
      <c r="AJ454" s="324"/>
      <c r="AK454" s="325"/>
      <c r="AL454" s="325"/>
    </row>
    <row r="455" spans="1:38" s="326" customFormat="1">
      <c r="A455" s="304"/>
      <c r="B455" s="351"/>
      <c r="C455" s="393"/>
      <c r="D455" s="390"/>
      <c r="E455" s="390"/>
      <c r="F455" s="391"/>
      <c r="G455" s="391"/>
      <c r="H455" s="391"/>
      <c r="I455" s="392"/>
      <c r="J455" s="392"/>
      <c r="K455" s="390"/>
      <c r="L455" s="197"/>
      <c r="M455" s="324"/>
      <c r="N455" s="324"/>
      <c r="O455" s="324"/>
      <c r="P455" s="324"/>
      <c r="Q455" s="324"/>
      <c r="R455" s="324"/>
      <c r="S455" s="324"/>
      <c r="T455" s="324"/>
      <c r="U455" s="324"/>
      <c r="V455" s="324"/>
      <c r="W455" s="324"/>
      <c r="X455" s="324"/>
      <c r="Y455" s="324"/>
      <c r="Z455" s="324"/>
      <c r="AA455" s="324"/>
      <c r="AB455" s="324"/>
      <c r="AC455" s="324"/>
      <c r="AD455" s="324"/>
      <c r="AE455" s="324"/>
      <c r="AF455" s="324"/>
      <c r="AG455" s="324"/>
      <c r="AH455" s="324"/>
      <c r="AI455" s="324"/>
      <c r="AJ455" s="324"/>
      <c r="AK455" s="325"/>
      <c r="AL455" s="325"/>
    </row>
    <row r="456" spans="1:38" s="326" customFormat="1">
      <c r="A456" s="304"/>
      <c r="B456" s="351"/>
      <c r="C456" s="393"/>
      <c r="D456" s="390"/>
      <c r="E456" s="390"/>
      <c r="F456" s="391"/>
      <c r="G456" s="391"/>
      <c r="H456" s="391"/>
      <c r="I456" s="392"/>
      <c r="J456" s="392"/>
      <c r="K456" s="390"/>
      <c r="L456" s="197"/>
      <c r="M456" s="324"/>
      <c r="N456" s="324"/>
      <c r="O456" s="324"/>
      <c r="P456" s="324"/>
      <c r="Q456" s="324"/>
      <c r="R456" s="324"/>
      <c r="S456" s="324"/>
      <c r="T456" s="324"/>
      <c r="U456" s="324"/>
      <c r="V456" s="324"/>
      <c r="W456" s="324"/>
      <c r="X456" s="324"/>
      <c r="Y456" s="324"/>
      <c r="Z456" s="324"/>
      <c r="AA456" s="324"/>
      <c r="AB456" s="324"/>
      <c r="AC456" s="324"/>
      <c r="AD456" s="324"/>
      <c r="AE456" s="324"/>
      <c r="AF456" s="324"/>
      <c r="AG456" s="324"/>
      <c r="AH456" s="324"/>
      <c r="AI456" s="324"/>
      <c r="AJ456" s="324"/>
      <c r="AK456" s="325"/>
      <c r="AL456" s="325"/>
    </row>
    <row r="457" spans="1:38" s="326" customFormat="1">
      <c r="A457" s="304"/>
      <c r="B457" s="351"/>
      <c r="C457" s="393"/>
      <c r="D457" s="390"/>
      <c r="E457" s="390"/>
      <c r="F457" s="391"/>
      <c r="G457" s="391"/>
      <c r="H457" s="391"/>
      <c r="I457" s="392"/>
      <c r="J457" s="392"/>
      <c r="K457" s="390"/>
      <c r="L457" s="197"/>
      <c r="M457" s="324"/>
      <c r="N457" s="324"/>
      <c r="O457" s="324"/>
      <c r="P457" s="324"/>
      <c r="Q457" s="324"/>
      <c r="R457" s="324"/>
      <c r="S457" s="324"/>
      <c r="T457" s="324"/>
      <c r="U457" s="324"/>
      <c r="V457" s="324"/>
      <c r="W457" s="324"/>
      <c r="X457" s="324"/>
      <c r="Y457" s="324"/>
      <c r="Z457" s="324"/>
      <c r="AA457" s="324"/>
      <c r="AB457" s="324"/>
      <c r="AC457" s="324"/>
      <c r="AD457" s="324"/>
      <c r="AE457" s="324"/>
      <c r="AF457" s="324"/>
      <c r="AG457" s="324"/>
      <c r="AH457" s="324"/>
      <c r="AI457" s="324"/>
      <c r="AJ457" s="324"/>
      <c r="AK457" s="325"/>
      <c r="AL457" s="325"/>
    </row>
    <row r="458" spans="1:38" s="326" customFormat="1">
      <c r="A458" s="304"/>
      <c r="B458" s="351"/>
      <c r="C458" s="393"/>
      <c r="D458" s="390"/>
      <c r="E458" s="390"/>
      <c r="F458" s="391"/>
      <c r="G458" s="391"/>
      <c r="H458" s="391"/>
      <c r="I458" s="392"/>
      <c r="J458" s="392"/>
      <c r="K458" s="390"/>
      <c r="L458" s="197"/>
      <c r="M458" s="324"/>
      <c r="N458" s="324"/>
      <c r="O458" s="324"/>
      <c r="P458" s="324"/>
      <c r="Q458" s="324"/>
      <c r="R458" s="324"/>
      <c r="S458" s="324"/>
      <c r="T458" s="324"/>
      <c r="U458" s="324"/>
      <c r="V458" s="324"/>
      <c r="W458" s="324"/>
      <c r="X458" s="324"/>
      <c r="Y458" s="324"/>
      <c r="Z458" s="324"/>
      <c r="AA458" s="324"/>
      <c r="AB458" s="324"/>
      <c r="AC458" s="324"/>
      <c r="AD458" s="324"/>
      <c r="AE458" s="324"/>
      <c r="AF458" s="324"/>
      <c r="AG458" s="324"/>
      <c r="AH458" s="324"/>
      <c r="AI458" s="324"/>
      <c r="AJ458" s="324"/>
      <c r="AK458" s="325"/>
      <c r="AL458" s="325"/>
    </row>
    <row r="459" spans="1:38" s="326" customFormat="1">
      <c r="A459" s="304"/>
      <c r="B459" s="351"/>
      <c r="C459" s="393"/>
      <c r="D459" s="390"/>
      <c r="E459" s="390"/>
      <c r="F459" s="391"/>
      <c r="G459" s="391"/>
      <c r="H459" s="391"/>
      <c r="I459" s="392"/>
      <c r="J459" s="392"/>
      <c r="K459" s="390"/>
      <c r="L459" s="197"/>
      <c r="M459" s="324"/>
      <c r="N459" s="324"/>
      <c r="O459" s="324"/>
      <c r="P459" s="324"/>
      <c r="Q459" s="324"/>
      <c r="R459" s="324"/>
      <c r="S459" s="324"/>
      <c r="T459" s="324"/>
      <c r="U459" s="324"/>
      <c r="V459" s="324"/>
      <c r="W459" s="324"/>
      <c r="X459" s="324"/>
      <c r="Y459" s="324"/>
      <c r="Z459" s="324"/>
      <c r="AA459" s="324"/>
      <c r="AB459" s="324"/>
      <c r="AC459" s="324"/>
      <c r="AD459" s="324"/>
      <c r="AE459" s="324"/>
      <c r="AF459" s="324"/>
      <c r="AG459" s="324"/>
      <c r="AH459" s="324"/>
      <c r="AI459" s="324"/>
      <c r="AJ459" s="324"/>
      <c r="AK459" s="325"/>
      <c r="AL459" s="325"/>
    </row>
    <row r="460" spans="1:38" s="326" customFormat="1">
      <c r="A460" s="304"/>
      <c r="B460" s="351"/>
      <c r="C460" s="393"/>
      <c r="D460" s="390"/>
      <c r="E460" s="390"/>
      <c r="F460" s="391"/>
      <c r="G460" s="391"/>
      <c r="H460" s="391"/>
      <c r="I460" s="392"/>
      <c r="J460" s="392"/>
      <c r="K460" s="390"/>
      <c r="L460" s="197"/>
      <c r="M460" s="324"/>
      <c r="N460" s="324"/>
      <c r="O460" s="324"/>
      <c r="P460" s="324"/>
      <c r="Q460" s="324"/>
      <c r="R460" s="324"/>
      <c r="S460" s="324"/>
      <c r="T460" s="324"/>
      <c r="U460" s="324"/>
      <c r="V460" s="324"/>
      <c r="W460" s="324"/>
      <c r="X460" s="324"/>
      <c r="Y460" s="324"/>
      <c r="Z460" s="324"/>
      <c r="AA460" s="324"/>
      <c r="AB460" s="324"/>
      <c r="AC460" s="324"/>
      <c r="AD460" s="324"/>
      <c r="AE460" s="324"/>
      <c r="AF460" s="324"/>
      <c r="AG460" s="324"/>
      <c r="AH460" s="324"/>
      <c r="AI460" s="324"/>
      <c r="AJ460" s="324"/>
      <c r="AK460" s="325"/>
      <c r="AL460" s="325"/>
    </row>
    <row r="461" spans="1:38" s="326" customFormat="1">
      <c r="A461" s="304"/>
      <c r="B461" s="351"/>
      <c r="C461" s="393"/>
      <c r="D461" s="390"/>
      <c r="E461" s="390"/>
      <c r="F461" s="391"/>
      <c r="G461" s="391"/>
      <c r="H461" s="391"/>
      <c r="I461" s="392"/>
      <c r="J461" s="392"/>
      <c r="K461" s="390"/>
      <c r="L461" s="197"/>
      <c r="M461" s="324"/>
      <c r="N461" s="324"/>
      <c r="O461" s="324"/>
      <c r="P461" s="324"/>
      <c r="Q461" s="324"/>
      <c r="R461" s="324"/>
      <c r="S461" s="324"/>
      <c r="T461" s="324"/>
      <c r="U461" s="324"/>
      <c r="V461" s="324"/>
      <c r="W461" s="324"/>
      <c r="X461" s="324"/>
      <c r="Y461" s="324"/>
      <c r="Z461" s="324"/>
      <c r="AA461" s="324"/>
      <c r="AB461" s="324"/>
      <c r="AC461" s="324"/>
      <c r="AD461" s="324"/>
      <c r="AE461" s="324"/>
      <c r="AF461" s="324"/>
      <c r="AG461" s="324"/>
      <c r="AH461" s="324"/>
      <c r="AI461" s="324"/>
      <c r="AJ461" s="324"/>
      <c r="AK461" s="325"/>
      <c r="AL461" s="325"/>
    </row>
    <row r="462" spans="1:38" s="326" customFormat="1">
      <c r="A462" s="304"/>
      <c r="B462" s="351"/>
      <c r="C462" s="393"/>
      <c r="D462" s="390"/>
      <c r="E462" s="390"/>
      <c r="F462" s="391"/>
      <c r="G462" s="391"/>
      <c r="H462" s="391"/>
      <c r="I462" s="392"/>
      <c r="J462" s="392"/>
      <c r="K462" s="390"/>
      <c r="L462" s="197"/>
      <c r="M462" s="324"/>
      <c r="N462" s="324"/>
      <c r="O462" s="324"/>
      <c r="P462" s="324"/>
      <c r="Q462" s="324"/>
      <c r="R462" s="324"/>
      <c r="S462" s="324"/>
      <c r="T462" s="324"/>
      <c r="U462" s="324"/>
      <c r="V462" s="324"/>
      <c r="W462" s="324"/>
      <c r="X462" s="324"/>
      <c r="Y462" s="324"/>
      <c r="Z462" s="324"/>
      <c r="AA462" s="324"/>
      <c r="AB462" s="324"/>
      <c r="AC462" s="324"/>
      <c r="AD462" s="324"/>
      <c r="AE462" s="324"/>
      <c r="AF462" s="324"/>
      <c r="AG462" s="324"/>
      <c r="AH462" s="324"/>
      <c r="AI462" s="324"/>
      <c r="AJ462" s="324"/>
      <c r="AK462" s="325"/>
      <c r="AL462" s="325"/>
    </row>
    <row r="463" spans="1:38" s="326" customFormat="1">
      <c r="A463" s="304"/>
      <c r="B463" s="351"/>
      <c r="C463" s="393"/>
      <c r="D463" s="390"/>
      <c r="E463" s="390"/>
      <c r="F463" s="391"/>
      <c r="G463" s="391"/>
      <c r="H463" s="391"/>
      <c r="I463" s="392"/>
      <c r="J463" s="392"/>
      <c r="K463" s="390"/>
      <c r="L463" s="197"/>
      <c r="M463" s="324"/>
      <c r="N463" s="324"/>
      <c r="O463" s="324"/>
      <c r="P463" s="324"/>
      <c r="Q463" s="324"/>
      <c r="R463" s="324"/>
      <c r="S463" s="324"/>
      <c r="T463" s="324"/>
      <c r="U463" s="324"/>
      <c r="V463" s="324"/>
      <c r="W463" s="324"/>
      <c r="X463" s="324"/>
      <c r="Y463" s="324"/>
      <c r="Z463" s="324"/>
      <c r="AA463" s="324"/>
      <c r="AB463" s="324"/>
      <c r="AC463" s="324"/>
      <c r="AD463" s="324"/>
      <c r="AE463" s="324"/>
      <c r="AF463" s="324"/>
      <c r="AG463" s="324"/>
      <c r="AH463" s="324"/>
      <c r="AI463" s="324"/>
      <c r="AJ463" s="324"/>
      <c r="AK463" s="325"/>
      <c r="AL463" s="325"/>
    </row>
    <row r="464" spans="1:38" s="326" customFormat="1">
      <c r="A464" s="304"/>
      <c r="B464" s="351"/>
      <c r="C464" s="393"/>
      <c r="D464" s="390"/>
      <c r="E464" s="390"/>
      <c r="F464" s="391"/>
      <c r="G464" s="391"/>
      <c r="H464" s="391"/>
      <c r="I464" s="392"/>
      <c r="J464" s="392"/>
      <c r="K464" s="390"/>
      <c r="L464" s="197"/>
      <c r="M464" s="324"/>
      <c r="N464" s="324"/>
      <c r="O464" s="324"/>
      <c r="P464" s="324"/>
      <c r="Q464" s="324"/>
      <c r="R464" s="324"/>
      <c r="S464" s="324"/>
      <c r="T464" s="324"/>
      <c r="U464" s="324"/>
      <c r="V464" s="324"/>
      <c r="W464" s="324"/>
      <c r="X464" s="324"/>
      <c r="Y464" s="324"/>
      <c r="Z464" s="324"/>
      <c r="AA464" s="324"/>
      <c r="AB464" s="324"/>
      <c r="AC464" s="324"/>
      <c r="AD464" s="324"/>
      <c r="AE464" s="324"/>
      <c r="AF464" s="324"/>
      <c r="AG464" s="324"/>
      <c r="AH464" s="324"/>
      <c r="AI464" s="324"/>
      <c r="AJ464" s="324"/>
      <c r="AK464" s="325"/>
      <c r="AL464" s="325"/>
    </row>
    <row r="465" spans="1:38" s="326" customFormat="1">
      <c r="A465" s="304"/>
      <c r="B465" s="351"/>
      <c r="C465" s="393"/>
      <c r="D465" s="390"/>
      <c r="E465" s="390"/>
      <c r="F465" s="391"/>
      <c r="G465" s="391"/>
      <c r="H465" s="391"/>
      <c r="I465" s="392"/>
      <c r="J465" s="392"/>
      <c r="K465" s="390"/>
      <c r="L465" s="197"/>
      <c r="M465" s="324"/>
      <c r="N465" s="324"/>
      <c r="O465" s="324"/>
      <c r="P465" s="324"/>
      <c r="Q465" s="324"/>
      <c r="R465" s="324"/>
      <c r="S465" s="324"/>
      <c r="T465" s="324"/>
      <c r="U465" s="324"/>
      <c r="V465" s="324"/>
      <c r="W465" s="324"/>
      <c r="X465" s="324"/>
      <c r="Y465" s="324"/>
      <c r="Z465" s="324"/>
      <c r="AA465" s="324"/>
      <c r="AB465" s="324"/>
      <c r="AC465" s="324"/>
      <c r="AD465" s="324"/>
      <c r="AE465" s="324"/>
      <c r="AF465" s="324"/>
      <c r="AG465" s="324"/>
      <c r="AH465" s="324"/>
      <c r="AI465" s="324"/>
      <c r="AJ465" s="324"/>
      <c r="AK465" s="325"/>
      <c r="AL465" s="325"/>
    </row>
    <row r="466" spans="1:38" s="326" customFormat="1">
      <c r="A466" s="304"/>
      <c r="B466" s="351"/>
      <c r="C466" s="393"/>
      <c r="D466" s="390"/>
      <c r="E466" s="390"/>
      <c r="F466" s="391"/>
      <c r="G466" s="391"/>
      <c r="H466" s="391"/>
      <c r="I466" s="392"/>
      <c r="J466" s="392"/>
      <c r="K466" s="390"/>
      <c r="L466" s="197"/>
      <c r="M466" s="324"/>
      <c r="N466" s="324"/>
      <c r="O466" s="324"/>
      <c r="P466" s="324"/>
      <c r="Q466" s="324"/>
      <c r="R466" s="324"/>
      <c r="S466" s="324"/>
      <c r="T466" s="324"/>
      <c r="U466" s="324"/>
      <c r="V466" s="324"/>
      <c r="W466" s="324"/>
      <c r="X466" s="324"/>
      <c r="Y466" s="324"/>
      <c r="Z466" s="324"/>
      <c r="AA466" s="324"/>
      <c r="AB466" s="324"/>
      <c r="AC466" s="324"/>
      <c r="AD466" s="324"/>
      <c r="AE466" s="324"/>
      <c r="AF466" s="324"/>
      <c r="AG466" s="324"/>
      <c r="AH466" s="324"/>
      <c r="AI466" s="324"/>
      <c r="AJ466" s="324"/>
      <c r="AK466" s="325"/>
      <c r="AL466" s="325"/>
    </row>
    <row r="467" spans="1:38" s="326" customFormat="1">
      <c r="A467" s="304"/>
      <c r="B467" s="351"/>
      <c r="C467" s="393"/>
      <c r="D467" s="390"/>
      <c r="E467" s="390"/>
      <c r="F467" s="391"/>
      <c r="G467" s="391"/>
      <c r="H467" s="391"/>
      <c r="I467" s="392"/>
      <c r="J467" s="392"/>
      <c r="K467" s="390"/>
      <c r="L467" s="197"/>
      <c r="M467" s="324"/>
      <c r="N467" s="324"/>
      <c r="O467" s="324"/>
      <c r="P467" s="324"/>
      <c r="Q467" s="324"/>
      <c r="R467" s="324"/>
      <c r="S467" s="324"/>
      <c r="T467" s="324"/>
      <c r="U467" s="324"/>
      <c r="V467" s="324"/>
      <c r="W467" s="324"/>
      <c r="X467" s="324"/>
      <c r="Y467" s="324"/>
      <c r="Z467" s="324"/>
      <c r="AA467" s="324"/>
      <c r="AB467" s="324"/>
      <c r="AC467" s="324"/>
      <c r="AD467" s="324"/>
      <c r="AE467" s="324"/>
      <c r="AF467" s="324"/>
      <c r="AG467" s="324"/>
      <c r="AH467" s="324"/>
      <c r="AI467" s="324"/>
      <c r="AJ467" s="324"/>
      <c r="AK467" s="325"/>
      <c r="AL467" s="325"/>
    </row>
    <row r="468" spans="1:38" s="326" customFormat="1">
      <c r="A468" s="304"/>
      <c r="B468" s="351"/>
      <c r="C468" s="393"/>
      <c r="D468" s="390"/>
      <c r="E468" s="390"/>
      <c r="F468" s="391"/>
      <c r="G468" s="391"/>
      <c r="H468" s="391"/>
      <c r="I468" s="392"/>
      <c r="J468" s="392"/>
      <c r="K468" s="390"/>
      <c r="L468" s="197"/>
      <c r="M468" s="324"/>
      <c r="N468" s="324"/>
      <c r="O468" s="324"/>
      <c r="P468" s="324"/>
      <c r="Q468" s="324"/>
      <c r="R468" s="324"/>
      <c r="S468" s="324"/>
      <c r="T468" s="324"/>
      <c r="U468" s="324"/>
      <c r="V468" s="324"/>
      <c r="W468" s="324"/>
      <c r="X468" s="324"/>
      <c r="Y468" s="324"/>
      <c r="Z468" s="324"/>
      <c r="AA468" s="324"/>
      <c r="AB468" s="324"/>
      <c r="AC468" s="324"/>
      <c r="AD468" s="324"/>
      <c r="AE468" s="324"/>
      <c r="AF468" s="324"/>
      <c r="AG468" s="324"/>
      <c r="AH468" s="324"/>
      <c r="AI468" s="324"/>
      <c r="AJ468" s="324"/>
      <c r="AK468" s="325"/>
      <c r="AL468" s="325"/>
    </row>
    <row r="469" spans="1:38" s="326" customFormat="1">
      <c r="A469" s="304"/>
      <c r="B469" s="351"/>
      <c r="C469" s="393"/>
      <c r="D469" s="390"/>
      <c r="E469" s="390"/>
      <c r="F469" s="391"/>
      <c r="G469" s="391"/>
      <c r="H469" s="391"/>
      <c r="I469" s="392"/>
      <c r="J469" s="392"/>
      <c r="K469" s="390"/>
      <c r="L469" s="197"/>
      <c r="M469" s="324"/>
      <c r="N469" s="324"/>
      <c r="O469" s="324"/>
      <c r="P469" s="324"/>
      <c r="Q469" s="324"/>
      <c r="R469" s="324"/>
      <c r="S469" s="324"/>
      <c r="T469" s="324"/>
      <c r="U469" s="324"/>
      <c r="V469" s="324"/>
      <c r="W469" s="324"/>
      <c r="X469" s="324"/>
      <c r="Y469" s="324"/>
      <c r="Z469" s="324"/>
      <c r="AA469" s="324"/>
      <c r="AB469" s="324"/>
      <c r="AC469" s="324"/>
      <c r="AD469" s="324"/>
      <c r="AE469" s="324"/>
      <c r="AF469" s="324"/>
      <c r="AG469" s="324"/>
      <c r="AH469" s="324"/>
      <c r="AI469" s="324"/>
      <c r="AJ469" s="324"/>
      <c r="AK469" s="325"/>
      <c r="AL469" s="325"/>
    </row>
    <row r="470" spans="1:38" s="326" customFormat="1">
      <c r="A470" s="304"/>
      <c r="B470" s="351"/>
      <c r="C470" s="393"/>
      <c r="D470" s="390"/>
      <c r="E470" s="390"/>
      <c r="F470" s="391"/>
      <c r="G470" s="391"/>
      <c r="H470" s="391"/>
      <c r="I470" s="392"/>
      <c r="J470" s="392"/>
      <c r="K470" s="390"/>
      <c r="L470" s="197"/>
      <c r="M470" s="324"/>
      <c r="N470" s="324"/>
      <c r="O470" s="324"/>
      <c r="P470" s="324"/>
      <c r="Q470" s="324"/>
      <c r="R470" s="324"/>
      <c r="S470" s="324"/>
      <c r="T470" s="324"/>
      <c r="U470" s="324"/>
      <c r="V470" s="324"/>
      <c r="W470" s="324"/>
      <c r="X470" s="324"/>
      <c r="Y470" s="324"/>
      <c r="Z470" s="324"/>
      <c r="AA470" s="324"/>
      <c r="AB470" s="324"/>
      <c r="AC470" s="324"/>
      <c r="AD470" s="324"/>
      <c r="AE470" s="324"/>
      <c r="AF470" s="324"/>
      <c r="AG470" s="324"/>
      <c r="AH470" s="324"/>
      <c r="AI470" s="324"/>
      <c r="AJ470" s="324"/>
      <c r="AK470" s="325"/>
      <c r="AL470" s="325"/>
    </row>
    <row r="471" spans="1:38" s="326" customFormat="1">
      <c r="A471" s="304"/>
      <c r="B471" s="351"/>
      <c r="C471" s="393"/>
      <c r="D471" s="390"/>
      <c r="E471" s="390"/>
      <c r="F471" s="391"/>
      <c r="G471" s="391"/>
      <c r="H471" s="391"/>
      <c r="I471" s="392"/>
      <c r="J471" s="392"/>
      <c r="K471" s="390"/>
      <c r="L471" s="197"/>
      <c r="M471" s="324"/>
      <c r="N471" s="324"/>
      <c r="O471" s="324"/>
      <c r="P471" s="324"/>
      <c r="Q471" s="324"/>
      <c r="R471" s="324"/>
      <c r="S471" s="324"/>
      <c r="T471" s="324"/>
      <c r="U471" s="324"/>
      <c r="V471" s="324"/>
      <c r="W471" s="324"/>
      <c r="X471" s="324"/>
      <c r="Y471" s="324"/>
      <c r="Z471" s="324"/>
      <c r="AA471" s="324"/>
      <c r="AB471" s="324"/>
      <c r="AC471" s="324"/>
      <c r="AD471" s="324"/>
      <c r="AE471" s="324"/>
      <c r="AF471" s="324"/>
      <c r="AG471" s="324"/>
      <c r="AH471" s="324"/>
      <c r="AI471" s="324"/>
      <c r="AJ471" s="324"/>
      <c r="AK471" s="325"/>
      <c r="AL471" s="325"/>
    </row>
    <row r="472" spans="1:38" s="326" customFormat="1">
      <c r="A472" s="304"/>
      <c r="B472" s="351"/>
      <c r="C472" s="393"/>
      <c r="D472" s="390"/>
      <c r="E472" s="390"/>
      <c r="F472" s="391"/>
      <c r="G472" s="391"/>
      <c r="H472" s="391"/>
      <c r="I472" s="392"/>
      <c r="J472" s="392"/>
      <c r="K472" s="390"/>
      <c r="L472" s="197"/>
      <c r="M472" s="324"/>
      <c r="N472" s="324"/>
      <c r="O472" s="324"/>
      <c r="P472" s="324"/>
      <c r="Q472" s="324"/>
      <c r="R472" s="324"/>
      <c r="S472" s="324"/>
      <c r="T472" s="324"/>
      <c r="U472" s="324"/>
      <c r="V472" s="324"/>
      <c r="W472" s="324"/>
      <c r="X472" s="324"/>
      <c r="Y472" s="324"/>
      <c r="Z472" s="324"/>
      <c r="AA472" s="324"/>
      <c r="AB472" s="324"/>
      <c r="AC472" s="324"/>
      <c r="AD472" s="324"/>
      <c r="AE472" s="324"/>
      <c r="AF472" s="324"/>
      <c r="AG472" s="324"/>
      <c r="AH472" s="324"/>
      <c r="AI472" s="324"/>
      <c r="AJ472" s="324"/>
      <c r="AK472" s="325"/>
      <c r="AL472" s="325"/>
    </row>
    <row r="473" spans="1:38" s="326" customFormat="1">
      <c r="A473" s="304"/>
      <c r="B473" s="351"/>
      <c r="C473" s="393"/>
      <c r="D473" s="390"/>
      <c r="E473" s="390"/>
      <c r="F473" s="391"/>
      <c r="G473" s="391"/>
      <c r="H473" s="391"/>
      <c r="I473" s="392"/>
      <c r="J473" s="392"/>
      <c r="K473" s="390"/>
      <c r="L473" s="197"/>
      <c r="M473" s="324"/>
      <c r="N473" s="324"/>
      <c r="O473" s="324"/>
      <c r="P473" s="324"/>
      <c r="Q473" s="324"/>
      <c r="R473" s="324"/>
      <c r="S473" s="324"/>
      <c r="T473" s="324"/>
      <c r="U473" s="324"/>
      <c r="V473" s="324"/>
      <c r="W473" s="324"/>
      <c r="X473" s="324"/>
      <c r="Y473" s="324"/>
      <c r="Z473" s="324"/>
      <c r="AA473" s="324"/>
      <c r="AB473" s="324"/>
      <c r="AC473" s="324"/>
      <c r="AD473" s="324"/>
      <c r="AE473" s="324"/>
      <c r="AF473" s="324"/>
      <c r="AG473" s="324"/>
      <c r="AH473" s="324"/>
      <c r="AI473" s="324"/>
      <c r="AJ473" s="324"/>
      <c r="AK473" s="325"/>
      <c r="AL473" s="325"/>
    </row>
    <row r="474" spans="1:38" s="326" customFormat="1">
      <c r="A474" s="304"/>
      <c r="B474" s="351"/>
      <c r="C474" s="393"/>
      <c r="D474" s="390"/>
      <c r="E474" s="390"/>
      <c r="F474" s="391"/>
      <c r="G474" s="391"/>
      <c r="H474" s="391"/>
      <c r="I474" s="392"/>
      <c r="J474" s="392"/>
      <c r="K474" s="390"/>
      <c r="L474" s="197"/>
      <c r="M474" s="324"/>
      <c r="N474" s="324"/>
      <c r="O474" s="324"/>
      <c r="P474" s="324"/>
      <c r="Q474" s="324"/>
      <c r="R474" s="324"/>
      <c r="S474" s="324"/>
      <c r="T474" s="324"/>
      <c r="U474" s="324"/>
      <c r="V474" s="324"/>
      <c r="W474" s="324"/>
      <c r="X474" s="324"/>
      <c r="Y474" s="324"/>
      <c r="Z474" s="324"/>
      <c r="AA474" s="324"/>
      <c r="AB474" s="324"/>
      <c r="AC474" s="324"/>
      <c r="AD474" s="324"/>
      <c r="AE474" s="324"/>
      <c r="AF474" s="324"/>
      <c r="AG474" s="324"/>
      <c r="AH474" s="324"/>
      <c r="AI474" s="324"/>
      <c r="AJ474" s="324"/>
      <c r="AK474" s="325"/>
      <c r="AL474" s="325"/>
    </row>
    <row r="475" spans="1:38" s="326" customFormat="1">
      <c r="A475" s="304"/>
      <c r="B475" s="351"/>
      <c r="C475" s="393"/>
      <c r="D475" s="390"/>
      <c r="E475" s="390"/>
      <c r="F475" s="391"/>
      <c r="G475" s="391"/>
      <c r="H475" s="391"/>
      <c r="I475" s="392"/>
      <c r="J475" s="392"/>
      <c r="K475" s="390"/>
      <c r="L475" s="197"/>
      <c r="M475" s="324"/>
      <c r="N475" s="324"/>
      <c r="O475" s="324"/>
      <c r="P475" s="324"/>
      <c r="Q475" s="324"/>
      <c r="R475" s="324"/>
      <c r="S475" s="324"/>
      <c r="T475" s="324"/>
      <c r="U475" s="324"/>
      <c r="V475" s="324"/>
      <c r="W475" s="324"/>
      <c r="X475" s="324"/>
      <c r="Y475" s="324"/>
      <c r="Z475" s="324"/>
      <c r="AA475" s="324"/>
      <c r="AB475" s="324"/>
      <c r="AC475" s="324"/>
      <c r="AD475" s="324"/>
      <c r="AE475" s="324"/>
      <c r="AF475" s="324"/>
      <c r="AG475" s="324"/>
      <c r="AH475" s="324"/>
      <c r="AI475" s="324"/>
      <c r="AJ475" s="324"/>
      <c r="AK475" s="325"/>
      <c r="AL475" s="325"/>
    </row>
    <row r="476" spans="1:38" s="326" customFormat="1">
      <c r="A476" s="304"/>
      <c r="B476" s="351"/>
      <c r="C476" s="393"/>
      <c r="D476" s="390"/>
      <c r="E476" s="390"/>
      <c r="F476" s="391"/>
      <c r="G476" s="391"/>
      <c r="H476" s="391"/>
      <c r="I476" s="392"/>
      <c r="J476" s="392"/>
      <c r="K476" s="390"/>
      <c r="L476" s="197"/>
      <c r="M476" s="324"/>
      <c r="N476" s="324"/>
      <c r="O476" s="324"/>
      <c r="P476" s="324"/>
      <c r="Q476" s="324"/>
      <c r="R476" s="324"/>
      <c r="S476" s="324"/>
      <c r="T476" s="324"/>
      <c r="U476" s="324"/>
      <c r="V476" s="324"/>
      <c r="W476" s="324"/>
      <c r="X476" s="324"/>
      <c r="Y476" s="324"/>
      <c r="Z476" s="324"/>
      <c r="AA476" s="324"/>
      <c r="AB476" s="324"/>
      <c r="AC476" s="324"/>
      <c r="AD476" s="324"/>
      <c r="AE476" s="324"/>
      <c r="AF476" s="324"/>
      <c r="AG476" s="324"/>
      <c r="AH476" s="324"/>
      <c r="AI476" s="324"/>
      <c r="AJ476" s="324"/>
      <c r="AK476" s="325"/>
      <c r="AL476" s="325"/>
    </row>
    <row r="477" spans="1:38" s="326" customFormat="1">
      <c r="A477" s="304"/>
      <c r="B477" s="351"/>
      <c r="C477" s="393"/>
      <c r="D477" s="390"/>
      <c r="E477" s="390"/>
      <c r="F477" s="391"/>
      <c r="G477" s="391"/>
      <c r="H477" s="391"/>
      <c r="I477" s="392"/>
      <c r="J477" s="392"/>
      <c r="K477" s="390"/>
      <c r="L477" s="197"/>
      <c r="M477" s="324"/>
      <c r="N477" s="324"/>
      <c r="O477" s="324"/>
      <c r="P477" s="324"/>
      <c r="Q477" s="324"/>
      <c r="R477" s="324"/>
      <c r="S477" s="324"/>
      <c r="T477" s="324"/>
      <c r="U477" s="324"/>
      <c r="V477" s="324"/>
      <c r="W477" s="324"/>
      <c r="X477" s="324"/>
      <c r="Y477" s="324"/>
      <c r="Z477" s="324"/>
      <c r="AA477" s="324"/>
      <c r="AB477" s="324"/>
      <c r="AC477" s="324"/>
      <c r="AD477" s="324"/>
      <c r="AE477" s="324"/>
      <c r="AF477" s="324"/>
      <c r="AG477" s="324"/>
      <c r="AH477" s="324"/>
      <c r="AI477" s="324"/>
      <c r="AJ477" s="324"/>
      <c r="AK477" s="325"/>
      <c r="AL477" s="325"/>
    </row>
    <row r="478" spans="1:38" s="326" customFormat="1">
      <c r="A478" s="304"/>
      <c r="B478" s="351"/>
      <c r="C478" s="393"/>
      <c r="D478" s="390"/>
      <c r="E478" s="390"/>
      <c r="F478" s="391"/>
      <c r="G478" s="391"/>
      <c r="H478" s="391"/>
      <c r="I478" s="392"/>
      <c r="J478" s="392"/>
      <c r="K478" s="390"/>
      <c r="L478" s="197"/>
      <c r="M478" s="324"/>
      <c r="N478" s="324"/>
      <c r="O478" s="324"/>
      <c r="P478" s="324"/>
      <c r="Q478" s="324"/>
      <c r="R478" s="324"/>
      <c r="S478" s="324"/>
      <c r="T478" s="324"/>
      <c r="U478" s="324"/>
      <c r="V478" s="324"/>
      <c r="W478" s="324"/>
      <c r="X478" s="324"/>
      <c r="Y478" s="324"/>
      <c r="Z478" s="324"/>
      <c r="AA478" s="324"/>
      <c r="AB478" s="324"/>
      <c r="AC478" s="324"/>
      <c r="AD478" s="324"/>
      <c r="AE478" s="324"/>
      <c r="AF478" s="324"/>
      <c r="AG478" s="324"/>
      <c r="AH478" s="324"/>
      <c r="AI478" s="324"/>
      <c r="AJ478" s="324"/>
      <c r="AK478" s="325"/>
      <c r="AL478" s="325"/>
    </row>
    <row r="479" spans="1:38" s="326" customFormat="1">
      <c r="A479" s="304"/>
      <c r="B479" s="351"/>
      <c r="C479" s="393"/>
      <c r="D479" s="390"/>
      <c r="E479" s="390"/>
      <c r="F479" s="391"/>
      <c r="G479" s="391"/>
      <c r="H479" s="391"/>
      <c r="I479" s="392"/>
      <c r="J479" s="392"/>
      <c r="K479" s="390"/>
      <c r="L479" s="197"/>
      <c r="M479" s="324"/>
      <c r="N479" s="324"/>
      <c r="O479" s="324"/>
      <c r="P479" s="324"/>
      <c r="Q479" s="324"/>
      <c r="R479" s="324"/>
      <c r="S479" s="324"/>
      <c r="T479" s="324"/>
      <c r="U479" s="324"/>
      <c r="V479" s="324"/>
      <c r="W479" s="324"/>
      <c r="X479" s="324"/>
      <c r="Y479" s="324"/>
      <c r="Z479" s="324"/>
      <c r="AA479" s="324"/>
      <c r="AB479" s="324"/>
      <c r="AC479" s="324"/>
      <c r="AD479" s="324"/>
      <c r="AE479" s="324"/>
      <c r="AF479" s="324"/>
      <c r="AG479" s="324"/>
      <c r="AH479" s="324"/>
      <c r="AI479" s="324"/>
      <c r="AJ479" s="324"/>
      <c r="AK479" s="325"/>
      <c r="AL479" s="325"/>
    </row>
    <row r="480" spans="1:38" s="326" customFormat="1">
      <c r="A480" s="304"/>
      <c r="B480" s="351"/>
      <c r="C480" s="393"/>
      <c r="D480" s="390"/>
      <c r="E480" s="390"/>
      <c r="F480" s="391"/>
      <c r="G480" s="391"/>
      <c r="H480" s="391"/>
      <c r="I480" s="392"/>
      <c r="J480" s="392"/>
      <c r="K480" s="390"/>
      <c r="L480" s="197"/>
      <c r="M480" s="324"/>
      <c r="N480" s="324"/>
      <c r="O480" s="324"/>
      <c r="P480" s="324"/>
      <c r="Q480" s="324"/>
      <c r="R480" s="324"/>
      <c r="S480" s="324"/>
      <c r="T480" s="324"/>
      <c r="U480" s="324"/>
      <c r="V480" s="324"/>
      <c r="W480" s="324"/>
      <c r="X480" s="324"/>
      <c r="Y480" s="324"/>
      <c r="Z480" s="324"/>
      <c r="AA480" s="324"/>
      <c r="AB480" s="324"/>
      <c r="AC480" s="324"/>
      <c r="AD480" s="324"/>
      <c r="AE480" s="324"/>
      <c r="AF480" s="324"/>
      <c r="AG480" s="324"/>
      <c r="AH480" s="324"/>
      <c r="AI480" s="324"/>
      <c r="AJ480" s="324"/>
      <c r="AK480" s="325"/>
      <c r="AL480" s="325"/>
    </row>
    <row r="481" spans="1:38" s="326" customFormat="1">
      <c r="A481" s="304"/>
      <c r="B481" s="351"/>
      <c r="C481" s="393"/>
      <c r="D481" s="390"/>
      <c r="E481" s="390"/>
      <c r="F481" s="391"/>
      <c r="G481" s="391"/>
      <c r="H481" s="391"/>
      <c r="I481" s="392"/>
      <c r="J481" s="392"/>
      <c r="K481" s="390"/>
      <c r="L481" s="197"/>
      <c r="M481" s="324"/>
      <c r="N481" s="324"/>
      <c r="O481" s="324"/>
      <c r="P481" s="324"/>
      <c r="Q481" s="324"/>
      <c r="R481" s="324"/>
      <c r="S481" s="324"/>
      <c r="T481" s="324"/>
      <c r="U481" s="324"/>
      <c r="V481" s="324"/>
      <c r="W481" s="324"/>
      <c r="X481" s="324"/>
      <c r="Y481" s="324"/>
      <c r="Z481" s="324"/>
      <c r="AA481" s="324"/>
      <c r="AB481" s="324"/>
      <c r="AC481" s="324"/>
      <c r="AD481" s="324"/>
      <c r="AE481" s="324"/>
      <c r="AF481" s="324"/>
      <c r="AG481" s="324"/>
      <c r="AH481" s="324"/>
      <c r="AI481" s="324"/>
      <c r="AJ481" s="324"/>
      <c r="AK481" s="325"/>
      <c r="AL481" s="325"/>
    </row>
    <row r="482" spans="1:38" s="326" customFormat="1">
      <c r="A482" s="304"/>
      <c r="B482" s="351"/>
      <c r="C482" s="393"/>
      <c r="D482" s="390"/>
      <c r="E482" s="390"/>
      <c r="F482" s="391"/>
      <c r="G482" s="391"/>
      <c r="H482" s="391"/>
      <c r="I482" s="392"/>
      <c r="J482" s="392"/>
      <c r="K482" s="390"/>
      <c r="L482" s="197"/>
      <c r="M482" s="324"/>
      <c r="N482" s="324"/>
      <c r="O482" s="324"/>
      <c r="P482" s="324"/>
      <c r="Q482" s="324"/>
      <c r="R482" s="324"/>
      <c r="S482" s="324"/>
      <c r="T482" s="324"/>
      <c r="U482" s="324"/>
      <c r="V482" s="324"/>
      <c r="W482" s="324"/>
      <c r="X482" s="324"/>
      <c r="Y482" s="324"/>
      <c r="Z482" s="324"/>
      <c r="AA482" s="324"/>
      <c r="AB482" s="324"/>
      <c r="AC482" s="324"/>
      <c r="AD482" s="324"/>
      <c r="AE482" s="324"/>
      <c r="AF482" s="324"/>
      <c r="AG482" s="324"/>
      <c r="AH482" s="324"/>
      <c r="AI482" s="324"/>
      <c r="AJ482" s="324"/>
      <c r="AK482" s="325"/>
      <c r="AL482" s="325"/>
    </row>
    <row r="483" spans="1:38" s="326" customFormat="1">
      <c r="A483" s="304"/>
      <c r="B483" s="351"/>
      <c r="C483" s="393"/>
      <c r="D483" s="390"/>
      <c r="E483" s="390"/>
      <c r="F483" s="391"/>
      <c r="G483" s="391"/>
      <c r="H483" s="391"/>
      <c r="I483" s="392"/>
      <c r="J483" s="392"/>
      <c r="K483" s="390"/>
      <c r="L483" s="197"/>
      <c r="M483" s="324"/>
      <c r="N483" s="324"/>
      <c r="O483" s="324"/>
      <c r="P483" s="324"/>
      <c r="Q483" s="324"/>
      <c r="R483" s="324"/>
      <c r="S483" s="324"/>
      <c r="T483" s="324"/>
      <c r="U483" s="324"/>
      <c r="V483" s="324"/>
      <c r="W483" s="324"/>
      <c r="X483" s="324"/>
      <c r="Y483" s="324"/>
      <c r="Z483" s="324"/>
      <c r="AA483" s="324"/>
      <c r="AB483" s="324"/>
      <c r="AC483" s="324"/>
      <c r="AD483" s="324"/>
      <c r="AE483" s="324"/>
      <c r="AF483" s="324"/>
      <c r="AG483" s="324"/>
      <c r="AH483" s="324"/>
      <c r="AI483" s="324"/>
      <c r="AJ483" s="324"/>
      <c r="AK483" s="325"/>
      <c r="AL483" s="325"/>
    </row>
    <row r="484" spans="1:38" s="326" customFormat="1">
      <c r="A484" s="304"/>
      <c r="B484" s="351"/>
      <c r="C484" s="393"/>
      <c r="D484" s="390"/>
      <c r="E484" s="390"/>
      <c r="F484" s="391"/>
      <c r="G484" s="391"/>
      <c r="H484" s="391"/>
      <c r="I484" s="392"/>
      <c r="J484" s="392"/>
      <c r="K484" s="390"/>
      <c r="L484" s="197"/>
      <c r="M484" s="324"/>
      <c r="N484" s="324"/>
      <c r="O484" s="324"/>
      <c r="P484" s="324"/>
      <c r="Q484" s="324"/>
      <c r="R484" s="324"/>
      <c r="S484" s="324"/>
      <c r="T484" s="324"/>
      <c r="U484" s="324"/>
      <c r="V484" s="324"/>
      <c r="W484" s="324"/>
      <c r="X484" s="324"/>
      <c r="Y484" s="324"/>
      <c r="Z484" s="324"/>
      <c r="AA484" s="324"/>
      <c r="AB484" s="324"/>
      <c r="AC484" s="324"/>
      <c r="AD484" s="324"/>
      <c r="AE484" s="324"/>
      <c r="AF484" s="324"/>
      <c r="AG484" s="324"/>
      <c r="AH484" s="324"/>
      <c r="AI484" s="324"/>
      <c r="AJ484" s="324"/>
      <c r="AK484" s="325"/>
      <c r="AL484" s="325"/>
    </row>
    <row r="485" spans="1:38" s="326" customFormat="1">
      <c r="A485" s="304"/>
      <c r="B485" s="351"/>
      <c r="C485" s="393"/>
      <c r="D485" s="390"/>
      <c r="E485" s="390"/>
      <c r="F485" s="391"/>
      <c r="G485" s="391"/>
      <c r="H485" s="391"/>
      <c r="I485" s="392"/>
      <c r="J485" s="392"/>
      <c r="K485" s="390"/>
      <c r="L485" s="197"/>
      <c r="M485" s="324"/>
      <c r="N485" s="324"/>
      <c r="O485" s="324"/>
      <c r="P485" s="324"/>
      <c r="Q485" s="324"/>
      <c r="R485" s="324"/>
      <c r="S485" s="324"/>
      <c r="T485" s="324"/>
      <c r="U485" s="324"/>
      <c r="V485" s="324"/>
      <c r="W485" s="324"/>
      <c r="X485" s="324"/>
      <c r="Y485" s="324"/>
      <c r="Z485" s="324"/>
      <c r="AA485" s="324"/>
      <c r="AB485" s="324"/>
      <c r="AC485" s="324"/>
      <c r="AD485" s="324"/>
      <c r="AE485" s="324"/>
      <c r="AF485" s="324"/>
      <c r="AG485" s="324"/>
      <c r="AH485" s="324"/>
      <c r="AI485" s="324"/>
      <c r="AJ485" s="324"/>
      <c r="AK485" s="325"/>
      <c r="AL485" s="325"/>
    </row>
    <row r="486" spans="1:38" s="326" customFormat="1">
      <c r="A486" s="304"/>
      <c r="B486" s="351"/>
      <c r="C486" s="393"/>
      <c r="D486" s="390"/>
      <c r="E486" s="390"/>
      <c r="F486" s="391"/>
      <c r="G486" s="391"/>
      <c r="H486" s="391"/>
      <c r="I486" s="392"/>
      <c r="J486" s="392"/>
      <c r="K486" s="390"/>
      <c r="L486" s="197"/>
      <c r="M486" s="324"/>
      <c r="N486" s="324"/>
      <c r="O486" s="324"/>
      <c r="P486" s="324"/>
      <c r="Q486" s="324"/>
      <c r="R486" s="324"/>
      <c r="S486" s="324"/>
      <c r="T486" s="324"/>
      <c r="U486" s="324"/>
      <c r="V486" s="324"/>
      <c r="W486" s="324"/>
      <c r="X486" s="324"/>
      <c r="Y486" s="324"/>
      <c r="Z486" s="324"/>
      <c r="AA486" s="324"/>
      <c r="AB486" s="324"/>
      <c r="AC486" s="324"/>
      <c r="AD486" s="324"/>
      <c r="AE486" s="324"/>
      <c r="AF486" s="324"/>
      <c r="AG486" s="324"/>
      <c r="AH486" s="324"/>
      <c r="AI486" s="324"/>
      <c r="AJ486" s="324"/>
      <c r="AK486" s="325"/>
      <c r="AL486" s="325"/>
    </row>
    <row r="487" spans="1:38">
      <c r="A487" s="304"/>
      <c r="B487" s="351"/>
      <c r="C487" s="393"/>
      <c r="D487" s="390"/>
      <c r="E487" s="390"/>
      <c r="F487" s="391"/>
      <c r="G487" s="391"/>
      <c r="H487" s="391"/>
      <c r="I487" s="392"/>
      <c r="J487" s="392"/>
      <c r="K487" s="390"/>
      <c r="L487" s="197"/>
    </row>
    <row r="488" spans="1:38">
      <c r="A488" s="304"/>
      <c r="B488" s="351"/>
      <c r="C488" s="393"/>
      <c r="D488" s="390"/>
      <c r="E488" s="390"/>
      <c r="F488" s="391"/>
      <c r="G488" s="391"/>
      <c r="H488" s="391"/>
      <c r="I488" s="392"/>
      <c r="J488" s="392"/>
      <c r="K488" s="390"/>
      <c r="L488" s="197"/>
    </row>
    <row r="489" spans="1:38">
      <c r="A489" s="304"/>
      <c r="B489" s="351"/>
      <c r="C489" s="393"/>
      <c r="D489" s="390"/>
      <c r="E489" s="390"/>
      <c r="F489" s="391"/>
      <c r="G489" s="391"/>
      <c r="H489" s="391"/>
      <c r="I489" s="392"/>
      <c r="J489" s="392"/>
      <c r="K489" s="390"/>
      <c r="L489" s="197"/>
    </row>
    <row r="490" spans="1:38">
      <c r="A490" s="304"/>
      <c r="B490" s="351"/>
      <c r="C490" s="393"/>
      <c r="D490" s="390"/>
      <c r="E490" s="390"/>
      <c r="F490" s="391"/>
      <c r="G490" s="391"/>
      <c r="H490" s="391"/>
      <c r="I490" s="392"/>
      <c r="J490" s="392"/>
      <c r="K490" s="390"/>
      <c r="L490" s="197"/>
    </row>
    <row r="491" spans="1:38">
      <c r="A491" s="304"/>
      <c r="B491" s="351"/>
      <c r="C491" s="393"/>
      <c r="D491" s="390"/>
      <c r="E491" s="390"/>
      <c r="F491" s="391"/>
      <c r="G491" s="391"/>
      <c r="H491" s="391"/>
      <c r="I491" s="392"/>
      <c r="J491" s="392"/>
      <c r="K491" s="390"/>
      <c r="L491" s="197"/>
    </row>
    <row r="492" spans="1:38">
      <c r="A492" s="304"/>
      <c r="B492" s="351"/>
      <c r="C492" s="393"/>
      <c r="D492" s="390"/>
      <c r="E492" s="390"/>
      <c r="F492" s="391"/>
      <c r="G492" s="391"/>
      <c r="H492" s="391"/>
      <c r="I492" s="392"/>
      <c r="J492" s="392"/>
      <c r="K492" s="390"/>
      <c r="L492" s="197"/>
    </row>
    <row r="493" spans="1:38">
      <c r="A493" s="304"/>
      <c r="B493" s="351"/>
      <c r="C493" s="393"/>
      <c r="D493" s="390"/>
      <c r="E493" s="390"/>
      <c r="F493" s="391"/>
      <c r="G493" s="391"/>
      <c r="H493" s="391"/>
      <c r="I493" s="392"/>
      <c r="J493" s="392"/>
      <c r="K493" s="390"/>
      <c r="L493" s="197"/>
    </row>
    <row r="494" spans="1:38">
      <c r="A494" s="304"/>
      <c r="B494" s="351"/>
      <c r="C494" s="393"/>
      <c r="D494" s="390"/>
      <c r="E494" s="390"/>
      <c r="F494" s="391"/>
      <c r="G494" s="391"/>
      <c r="H494" s="391"/>
      <c r="I494" s="392"/>
      <c r="J494" s="392"/>
      <c r="K494" s="390"/>
      <c r="L494" s="197"/>
    </row>
    <row r="495" spans="1:38">
      <c r="A495" s="304"/>
      <c r="B495" s="351"/>
      <c r="C495" s="393"/>
      <c r="D495" s="390"/>
      <c r="E495" s="390"/>
      <c r="F495" s="391"/>
      <c r="G495" s="391"/>
      <c r="H495" s="391"/>
      <c r="I495" s="392"/>
      <c r="J495" s="392"/>
      <c r="K495" s="390"/>
      <c r="L495" s="197"/>
    </row>
    <row r="496" spans="1:38">
      <c r="A496" s="304"/>
      <c r="B496" s="351"/>
      <c r="C496" s="393"/>
      <c r="D496" s="390"/>
      <c r="E496" s="390"/>
      <c r="F496" s="391"/>
      <c r="G496" s="391"/>
      <c r="H496" s="391"/>
      <c r="I496" s="392"/>
      <c r="J496" s="392"/>
      <c r="K496" s="390"/>
      <c r="L496" s="197"/>
    </row>
    <row r="497" spans="1:38">
      <c r="A497" s="304"/>
      <c r="B497" s="351"/>
      <c r="C497" s="393"/>
      <c r="D497" s="390"/>
      <c r="E497" s="390"/>
      <c r="F497" s="391"/>
      <c r="G497" s="391"/>
      <c r="H497" s="391"/>
      <c r="I497" s="392"/>
      <c r="J497" s="392"/>
      <c r="K497" s="390"/>
      <c r="L497" s="197"/>
    </row>
    <row r="498" spans="1:38">
      <c r="A498" s="304"/>
      <c r="B498" s="351"/>
      <c r="C498" s="393"/>
      <c r="D498" s="390"/>
      <c r="E498" s="390"/>
      <c r="F498" s="391"/>
      <c r="G498" s="391"/>
      <c r="H498" s="391"/>
      <c r="I498" s="392"/>
      <c r="J498" s="392"/>
      <c r="K498" s="390"/>
      <c r="L498" s="197"/>
    </row>
    <row r="499" spans="1:38">
      <c r="A499" s="304"/>
      <c r="B499" s="351"/>
      <c r="C499" s="393"/>
      <c r="D499" s="390"/>
      <c r="E499" s="390"/>
      <c r="F499" s="391"/>
      <c r="G499" s="391"/>
      <c r="H499" s="391"/>
      <c r="I499" s="392"/>
      <c r="J499" s="392"/>
      <c r="K499" s="390"/>
      <c r="L499" s="197"/>
    </row>
    <row r="500" spans="1:38">
      <c r="A500" s="304"/>
      <c r="B500" s="351"/>
      <c r="C500" s="393"/>
      <c r="D500" s="390"/>
      <c r="E500" s="390"/>
      <c r="F500" s="391"/>
      <c r="G500" s="391"/>
      <c r="H500" s="391"/>
      <c r="I500" s="392"/>
      <c r="J500" s="392"/>
      <c r="K500" s="390"/>
      <c r="L500" s="197"/>
    </row>
    <row r="501" spans="1:38">
      <c r="A501" s="304"/>
      <c r="B501" s="351"/>
      <c r="C501" s="393"/>
      <c r="D501" s="390"/>
      <c r="E501" s="390"/>
      <c r="F501" s="391"/>
      <c r="G501" s="391"/>
      <c r="H501" s="391"/>
      <c r="I501" s="392"/>
      <c r="J501" s="392"/>
      <c r="K501" s="390"/>
      <c r="L501" s="197"/>
    </row>
    <row r="502" spans="1:38" s="161" customFormat="1">
      <c r="A502" s="304"/>
      <c r="B502" s="351"/>
      <c r="C502" s="393"/>
      <c r="D502" s="390"/>
      <c r="E502" s="390"/>
      <c r="F502" s="391"/>
      <c r="G502" s="391"/>
      <c r="H502" s="391"/>
      <c r="I502" s="392"/>
      <c r="J502" s="392"/>
      <c r="K502" s="390"/>
      <c r="L502" s="197"/>
      <c r="AK502" s="162"/>
      <c r="AL502" s="162"/>
    </row>
    <row r="503" spans="1:38" s="161" customFormat="1">
      <c r="A503" s="304"/>
      <c r="B503" s="351"/>
      <c r="C503" s="393"/>
      <c r="D503" s="390"/>
      <c r="E503" s="390"/>
      <c r="F503" s="391"/>
      <c r="G503" s="391"/>
      <c r="H503" s="391"/>
      <c r="I503" s="392"/>
      <c r="J503" s="392"/>
      <c r="K503" s="390"/>
      <c r="L503" s="197"/>
      <c r="AK503" s="162"/>
      <c r="AL503" s="162"/>
    </row>
    <row r="504" spans="1:38" s="161" customFormat="1">
      <c r="A504" s="304"/>
      <c r="B504" s="351"/>
      <c r="C504" s="393"/>
      <c r="D504" s="390"/>
      <c r="E504" s="390"/>
      <c r="F504" s="391"/>
      <c r="G504" s="391"/>
      <c r="H504" s="391"/>
      <c r="I504" s="392"/>
      <c r="J504" s="392"/>
      <c r="K504" s="390"/>
      <c r="L504" s="197"/>
      <c r="AK504" s="162"/>
      <c r="AL504" s="162"/>
    </row>
    <row r="505" spans="1:38" s="161" customFormat="1">
      <c r="A505" s="304"/>
      <c r="B505" s="351"/>
      <c r="C505" s="393"/>
      <c r="D505" s="390"/>
      <c r="E505" s="390"/>
      <c r="F505" s="391"/>
      <c r="G505" s="391"/>
      <c r="H505" s="391"/>
      <c r="I505" s="392"/>
      <c r="J505" s="392"/>
      <c r="K505" s="390"/>
      <c r="L505" s="197"/>
      <c r="AK505" s="162"/>
      <c r="AL505" s="162"/>
    </row>
    <row r="506" spans="1:38" s="161" customFormat="1">
      <c r="A506" s="304"/>
      <c r="B506" s="351"/>
      <c r="C506" s="393"/>
      <c r="D506" s="390"/>
      <c r="E506" s="390"/>
      <c r="F506" s="391"/>
      <c r="G506" s="391"/>
      <c r="H506" s="391"/>
      <c r="I506" s="392"/>
      <c r="J506" s="392"/>
      <c r="K506" s="390"/>
      <c r="L506" s="197"/>
      <c r="AK506" s="162"/>
      <c r="AL506" s="162"/>
    </row>
    <row r="507" spans="1:38" s="161" customFormat="1">
      <c r="A507" s="304"/>
      <c r="B507" s="351"/>
      <c r="C507" s="393"/>
      <c r="D507" s="390"/>
      <c r="E507" s="390"/>
      <c r="F507" s="391"/>
      <c r="G507" s="391"/>
      <c r="H507" s="391"/>
      <c r="I507" s="392"/>
      <c r="J507" s="392"/>
      <c r="K507" s="390"/>
      <c r="L507" s="197"/>
      <c r="AK507" s="162"/>
      <c r="AL507" s="162"/>
    </row>
    <row r="508" spans="1:38" s="161" customFormat="1">
      <c r="A508" s="304"/>
      <c r="B508" s="351"/>
      <c r="C508" s="393"/>
      <c r="D508" s="390"/>
      <c r="E508" s="390"/>
      <c r="F508" s="391"/>
      <c r="G508" s="391"/>
      <c r="H508" s="391"/>
      <c r="I508" s="392"/>
      <c r="J508" s="392"/>
      <c r="K508" s="390"/>
      <c r="L508" s="197"/>
      <c r="AK508" s="162"/>
      <c r="AL508" s="162"/>
    </row>
    <row r="509" spans="1:38" s="161" customFormat="1">
      <c r="A509" s="304"/>
      <c r="B509" s="351"/>
      <c r="C509" s="393"/>
      <c r="D509" s="390"/>
      <c r="E509" s="390"/>
      <c r="F509" s="391"/>
      <c r="G509" s="391"/>
      <c r="H509" s="391"/>
      <c r="I509" s="392"/>
      <c r="J509" s="392"/>
      <c r="K509" s="390"/>
      <c r="L509" s="197"/>
      <c r="AK509" s="162"/>
      <c r="AL509" s="162"/>
    </row>
    <row r="510" spans="1:38" s="161" customFormat="1">
      <c r="A510" s="304"/>
      <c r="B510" s="351"/>
      <c r="C510" s="393"/>
      <c r="D510" s="390"/>
      <c r="E510" s="390"/>
      <c r="F510" s="391"/>
      <c r="G510" s="391"/>
      <c r="H510" s="391"/>
      <c r="I510" s="392"/>
      <c r="J510" s="392"/>
      <c r="K510" s="390"/>
      <c r="L510" s="197"/>
      <c r="AK510" s="162"/>
      <c r="AL510" s="162"/>
    </row>
    <row r="511" spans="1:38" s="161" customFormat="1">
      <c r="A511" s="304"/>
      <c r="B511" s="351"/>
      <c r="C511" s="393"/>
      <c r="D511" s="390"/>
      <c r="E511" s="390"/>
      <c r="F511" s="391"/>
      <c r="G511" s="391"/>
      <c r="H511" s="391"/>
      <c r="I511" s="392"/>
      <c r="J511" s="392"/>
      <c r="K511" s="390"/>
      <c r="L511" s="197"/>
      <c r="AK511" s="162"/>
      <c r="AL511" s="162"/>
    </row>
    <row r="512" spans="1:38" s="161" customFormat="1">
      <c r="A512" s="304"/>
      <c r="B512" s="351"/>
      <c r="C512" s="393"/>
      <c r="D512" s="390"/>
      <c r="E512" s="390"/>
      <c r="F512" s="391"/>
      <c r="G512" s="391"/>
      <c r="H512" s="391"/>
      <c r="I512" s="392"/>
      <c r="J512" s="392"/>
      <c r="K512" s="390"/>
      <c r="L512" s="197"/>
      <c r="AK512" s="162"/>
      <c r="AL512" s="162"/>
    </row>
    <row r="513" spans="1:38" s="161" customFormat="1">
      <c r="A513" s="304"/>
      <c r="B513" s="351"/>
      <c r="C513" s="393"/>
      <c r="D513" s="390"/>
      <c r="E513" s="390"/>
      <c r="F513" s="391"/>
      <c r="G513" s="391"/>
      <c r="H513" s="391"/>
      <c r="I513" s="392"/>
      <c r="J513" s="392"/>
      <c r="K513" s="390"/>
      <c r="L513" s="197"/>
      <c r="AK513" s="162"/>
      <c r="AL513" s="162"/>
    </row>
    <row r="514" spans="1:38" s="161" customFormat="1">
      <c r="A514" s="304"/>
      <c r="B514" s="351"/>
      <c r="C514" s="393"/>
      <c r="D514" s="390"/>
      <c r="E514" s="390"/>
      <c r="F514" s="391"/>
      <c r="G514" s="391"/>
      <c r="H514" s="391"/>
      <c r="I514" s="392"/>
      <c r="J514" s="392"/>
      <c r="K514" s="390"/>
      <c r="L514" s="197"/>
      <c r="AK514" s="162"/>
      <c r="AL514" s="162"/>
    </row>
    <row r="515" spans="1:38" s="161" customFormat="1">
      <c r="A515" s="304"/>
      <c r="B515" s="351"/>
      <c r="C515" s="393"/>
      <c r="D515" s="390"/>
      <c r="E515" s="390"/>
      <c r="F515" s="391"/>
      <c r="G515" s="391"/>
      <c r="H515" s="391"/>
      <c r="I515" s="392"/>
      <c r="J515" s="392"/>
      <c r="K515" s="390"/>
      <c r="L515" s="197"/>
      <c r="AK515" s="162"/>
      <c r="AL515" s="162"/>
    </row>
    <row r="516" spans="1:38" s="161" customFormat="1">
      <c r="A516" s="304"/>
      <c r="B516" s="351"/>
      <c r="C516" s="393"/>
      <c r="D516" s="390"/>
      <c r="E516" s="390"/>
      <c r="F516" s="391"/>
      <c r="G516" s="391"/>
      <c r="H516" s="391"/>
      <c r="I516" s="392"/>
      <c r="J516" s="392"/>
      <c r="K516" s="390"/>
      <c r="L516" s="197"/>
      <c r="AK516" s="162"/>
      <c r="AL516" s="162"/>
    </row>
    <row r="517" spans="1:38" s="161" customFormat="1">
      <c r="A517" s="304"/>
      <c r="B517" s="351"/>
      <c r="C517" s="393"/>
      <c r="D517" s="390"/>
      <c r="E517" s="390"/>
      <c r="F517" s="391"/>
      <c r="G517" s="391"/>
      <c r="H517" s="391"/>
      <c r="I517" s="392"/>
      <c r="J517" s="392"/>
      <c r="K517" s="390"/>
      <c r="L517" s="197"/>
      <c r="AK517" s="162"/>
      <c r="AL517" s="162"/>
    </row>
    <row r="518" spans="1:38" s="161" customFormat="1">
      <c r="A518" s="304"/>
      <c r="B518" s="351"/>
      <c r="C518" s="393"/>
      <c r="D518" s="390"/>
      <c r="E518" s="390"/>
      <c r="F518" s="391"/>
      <c r="G518" s="391"/>
      <c r="H518" s="391"/>
      <c r="I518" s="392"/>
      <c r="J518" s="392"/>
      <c r="K518" s="390"/>
      <c r="L518" s="197"/>
      <c r="AK518" s="162"/>
      <c r="AL518" s="162"/>
    </row>
    <row r="519" spans="1:38" s="161" customFormat="1">
      <c r="A519" s="304"/>
      <c r="B519" s="351"/>
      <c r="C519" s="393"/>
      <c r="D519" s="390"/>
      <c r="E519" s="390"/>
      <c r="F519" s="391"/>
      <c r="G519" s="391"/>
      <c r="H519" s="391"/>
      <c r="I519" s="392"/>
      <c r="J519" s="392"/>
      <c r="K519" s="390"/>
      <c r="L519" s="197"/>
      <c r="AK519" s="162"/>
      <c r="AL519" s="162"/>
    </row>
    <row r="520" spans="1:38" s="161" customFormat="1">
      <c r="A520" s="304"/>
      <c r="B520" s="351"/>
      <c r="C520" s="393"/>
      <c r="D520" s="390"/>
      <c r="E520" s="390"/>
      <c r="F520" s="391"/>
      <c r="G520" s="391"/>
      <c r="H520" s="391"/>
      <c r="I520" s="392"/>
      <c r="J520" s="392"/>
      <c r="K520" s="390"/>
      <c r="L520" s="197"/>
      <c r="AK520" s="162"/>
      <c r="AL520" s="162"/>
    </row>
    <row r="521" spans="1:38" s="161" customFormat="1">
      <c r="A521" s="304"/>
      <c r="B521" s="351"/>
      <c r="C521" s="393"/>
      <c r="D521" s="390"/>
      <c r="E521" s="390"/>
      <c r="F521" s="391"/>
      <c r="G521" s="391"/>
      <c r="H521" s="391"/>
      <c r="I521" s="392"/>
      <c r="J521" s="392"/>
      <c r="K521" s="390"/>
      <c r="L521" s="197"/>
      <c r="AK521" s="162"/>
      <c r="AL521" s="162"/>
    </row>
    <row r="522" spans="1:38" s="161" customFormat="1">
      <c r="A522" s="304"/>
      <c r="B522" s="351"/>
      <c r="C522" s="393"/>
      <c r="D522" s="390"/>
      <c r="E522" s="390"/>
      <c r="F522" s="391"/>
      <c r="G522" s="391"/>
      <c r="H522" s="391"/>
      <c r="I522" s="392"/>
      <c r="J522" s="392"/>
      <c r="K522" s="390"/>
      <c r="L522" s="197"/>
      <c r="AK522" s="162"/>
      <c r="AL522" s="162"/>
    </row>
    <row r="523" spans="1:38" s="161" customFormat="1">
      <c r="A523" s="304"/>
      <c r="B523" s="351"/>
      <c r="C523" s="393"/>
      <c r="D523" s="390"/>
      <c r="E523" s="390"/>
      <c r="F523" s="391"/>
      <c r="G523" s="391"/>
      <c r="H523" s="391"/>
      <c r="I523" s="392"/>
      <c r="J523" s="392"/>
      <c r="K523" s="390"/>
      <c r="L523" s="197"/>
      <c r="AK523" s="162"/>
      <c r="AL523" s="162"/>
    </row>
    <row r="524" spans="1:38" s="161" customFormat="1">
      <c r="A524" s="304"/>
      <c r="B524" s="351"/>
      <c r="C524" s="393"/>
      <c r="D524" s="390"/>
      <c r="E524" s="390"/>
      <c r="F524" s="391"/>
      <c r="G524" s="391"/>
      <c r="H524" s="391"/>
      <c r="I524" s="392"/>
      <c r="J524" s="392"/>
      <c r="K524" s="390"/>
      <c r="L524" s="197"/>
      <c r="AK524" s="162"/>
      <c r="AL524" s="162"/>
    </row>
    <row r="525" spans="1:38" s="161" customFormat="1">
      <c r="A525" s="304"/>
      <c r="B525" s="351"/>
      <c r="C525" s="393"/>
      <c r="D525" s="390"/>
      <c r="E525" s="390"/>
      <c r="F525" s="391"/>
      <c r="G525" s="391"/>
      <c r="H525" s="391"/>
      <c r="I525" s="392"/>
      <c r="J525" s="392"/>
      <c r="K525" s="390"/>
      <c r="L525" s="197"/>
      <c r="AK525" s="162"/>
      <c r="AL525" s="162"/>
    </row>
    <row r="526" spans="1:38" s="161" customFormat="1">
      <c r="A526" s="304"/>
      <c r="B526" s="351"/>
      <c r="C526" s="393"/>
      <c r="D526" s="390"/>
      <c r="E526" s="390"/>
      <c r="F526" s="391"/>
      <c r="G526" s="391"/>
      <c r="H526" s="391"/>
      <c r="I526" s="392"/>
      <c r="J526" s="392"/>
      <c r="K526" s="390"/>
      <c r="L526" s="197"/>
      <c r="AK526" s="162"/>
      <c r="AL526" s="162"/>
    </row>
    <row r="527" spans="1:38" s="161" customFormat="1">
      <c r="A527" s="304"/>
      <c r="B527" s="351"/>
      <c r="C527" s="393"/>
      <c r="D527" s="390"/>
      <c r="E527" s="390"/>
      <c r="F527" s="391"/>
      <c r="G527" s="391"/>
      <c r="H527" s="391"/>
      <c r="I527" s="392"/>
      <c r="J527" s="392"/>
      <c r="K527" s="390"/>
      <c r="L527" s="197"/>
      <c r="AK527" s="162"/>
      <c r="AL527" s="162"/>
    </row>
    <row r="528" spans="1:38" s="161" customFormat="1">
      <c r="A528" s="304"/>
      <c r="B528" s="351"/>
      <c r="C528" s="393"/>
      <c r="D528" s="390"/>
      <c r="E528" s="390"/>
      <c r="F528" s="391"/>
      <c r="G528" s="391"/>
      <c r="H528" s="391"/>
      <c r="I528" s="392"/>
      <c r="J528" s="392"/>
      <c r="K528" s="390"/>
      <c r="L528" s="197"/>
      <c r="AK528" s="162"/>
      <c r="AL528" s="162"/>
    </row>
    <row r="529" spans="1:38" s="161" customFormat="1">
      <c r="A529" s="304"/>
      <c r="B529" s="351"/>
      <c r="C529" s="393"/>
      <c r="D529" s="390"/>
      <c r="E529" s="390"/>
      <c r="F529" s="391"/>
      <c r="G529" s="391"/>
      <c r="H529" s="391"/>
      <c r="I529" s="392"/>
      <c r="J529" s="392"/>
      <c r="K529" s="390"/>
      <c r="L529" s="197"/>
      <c r="AK529" s="162"/>
      <c r="AL529" s="162"/>
    </row>
    <row r="530" spans="1:38" s="161" customFormat="1">
      <c r="A530" s="304"/>
      <c r="B530" s="351"/>
      <c r="C530" s="393"/>
      <c r="D530" s="390"/>
      <c r="E530" s="390"/>
      <c r="F530" s="391"/>
      <c r="G530" s="391"/>
      <c r="H530" s="391"/>
      <c r="I530" s="392"/>
      <c r="J530" s="392"/>
      <c r="K530" s="390"/>
      <c r="L530" s="197"/>
      <c r="AK530" s="162"/>
      <c r="AL530" s="162"/>
    </row>
    <row r="531" spans="1:38" s="161" customFormat="1">
      <c r="A531" s="304"/>
      <c r="B531" s="351"/>
      <c r="C531" s="393"/>
      <c r="D531" s="390"/>
      <c r="E531" s="390"/>
      <c r="F531" s="391"/>
      <c r="G531" s="391"/>
      <c r="H531" s="391"/>
      <c r="I531" s="392"/>
      <c r="J531" s="392"/>
      <c r="K531" s="390"/>
      <c r="L531" s="197"/>
      <c r="AK531" s="162"/>
      <c r="AL531" s="162"/>
    </row>
    <row r="532" spans="1:38" s="161" customFormat="1">
      <c r="A532" s="304"/>
      <c r="B532" s="351"/>
      <c r="C532" s="393"/>
      <c r="D532" s="390"/>
      <c r="E532" s="390"/>
      <c r="F532" s="391"/>
      <c r="G532" s="391"/>
      <c r="H532" s="391"/>
      <c r="I532" s="392"/>
      <c r="J532" s="392"/>
      <c r="K532" s="390"/>
      <c r="L532" s="197"/>
      <c r="AK532" s="162"/>
      <c r="AL532" s="162"/>
    </row>
    <row r="533" spans="1:38" s="161" customFormat="1">
      <c r="A533" s="304"/>
      <c r="B533" s="351"/>
      <c r="C533" s="393"/>
      <c r="D533" s="390"/>
      <c r="E533" s="390"/>
      <c r="F533" s="391"/>
      <c r="G533" s="391"/>
      <c r="H533" s="391"/>
      <c r="I533" s="392"/>
      <c r="J533" s="392"/>
      <c r="K533" s="390"/>
      <c r="L533" s="197"/>
      <c r="AK533" s="162"/>
      <c r="AL533" s="162"/>
    </row>
    <row r="534" spans="1:38" s="161" customFormat="1">
      <c r="A534" s="304"/>
      <c r="B534" s="351"/>
      <c r="C534" s="393"/>
      <c r="D534" s="390"/>
      <c r="E534" s="390"/>
      <c r="F534" s="391"/>
      <c r="G534" s="391"/>
      <c r="H534" s="391"/>
      <c r="I534" s="392"/>
      <c r="J534" s="392"/>
      <c r="K534" s="390"/>
      <c r="L534" s="197"/>
      <c r="AK534" s="162"/>
      <c r="AL534" s="162"/>
    </row>
    <row r="535" spans="1:38" s="161" customFormat="1">
      <c r="A535" s="304"/>
      <c r="B535" s="351"/>
      <c r="C535" s="393"/>
      <c r="D535" s="390"/>
      <c r="E535" s="390"/>
      <c r="F535" s="391"/>
      <c r="G535" s="391"/>
      <c r="H535" s="391"/>
      <c r="I535" s="392"/>
      <c r="J535" s="392"/>
      <c r="K535" s="390"/>
      <c r="L535" s="197"/>
      <c r="AK535" s="162"/>
      <c r="AL535" s="162"/>
    </row>
    <row r="536" spans="1:38" s="161" customFormat="1">
      <c r="A536" s="304"/>
      <c r="B536" s="351"/>
      <c r="C536" s="393"/>
      <c r="D536" s="390"/>
      <c r="E536" s="390"/>
      <c r="F536" s="391"/>
      <c r="G536" s="391"/>
      <c r="H536" s="391"/>
      <c r="I536" s="392"/>
      <c r="J536" s="392"/>
      <c r="K536" s="390"/>
      <c r="L536" s="197"/>
      <c r="AK536" s="162"/>
      <c r="AL536" s="162"/>
    </row>
    <row r="537" spans="1:38" s="161" customFormat="1">
      <c r="A537" s="304"/>
      <c r="B537" s="351"/>
      <c r="C537" s="393"/>
      <c r="D537" s="390"/>
      <c r="E537" s="390"/>
      <c r="F537" s="391"/>
      <c r="G537" s="391"/>
      <c r="H537" s="391"/>
      <c r="I537" s="392"/>
      <c r="J537" s="392"/>
      <c r="K537" s="390"/>
      <c r="L537" s="197"/>
      <c r="AK537" s="162"/>
      <c r="AL537" s="162"/>
    </row>
    <row r="538" spans="1:38" s="161" customFormat="1">
      <c r="A538" s="304"/>
      <c r="B538" s="351"/>
      <c r="C538" s="393"/>
      <c r="D538" s="390"/>
      <c r="E538" s="390"/>
      <c r="F538" s="391"/>
      <c r="G538" s="391"/>
      <c r="H538" s="391"/>
      <c r="I538" s="392"/>
      <c r="J538" s="392"/>
      <c r="K538" s="390"/>
      <c r="L538" s="197"/>
      <c r="AK538" s="162"/>
      <c r="AL538" s="162"/>
    </row>
    <row r="539" spans="1:38" s="161" customFormat="1">
      <c r="A539" s="304"/>
      <c r="B539" s="351"/>
      <c r="C539" s="393"/>
      <c r="D539" s="390"/>
      <c r="E539" s="390"/>
      <c r="F539" s="391"/>
      <c r="G539" s="391"/>
      <c r="H539" s="391"/>
      <c r="I539" s="392"/>
      <c r="J539" s="392"/>
      <c r="K539" s="390"/>
      <c r="L539" s="197"/>
      <c r="AK539" s="162"/>
      <c r="AL539" s="162"/>
    </row>
    <row r="540" spans="1:38" s="161" customFormat="1">
      <c r="A540" s="304"/>
      <c r="B540" s="351"/>
      <c r="C540" s="393"/>
      <c r="D540" s="390"/>
      <c r="E540" s="390"/>
      <c r="F540" s="391"/>
      <c r="G540" s="391"/>
      <c r="H540" s="391"/>
      <c r="I540" s="392"/>
      <c r="J540" s="392"/>
      <c r="K540" s="390"/>
      <c r="L540" s="197"/>
      <c r="AK540" s="162"/>
      <c r="AL540" s="162"/>
    </row>
    <row r="541" spans="1:38" s="161" customFormat="1">
      <c r="A541" s="304"/>
      <c r="B541" s="351"/>
      <c r="C541" s="393"/>
      <c r="D541" s="390"/>
      <c r="E541" s="390"/>
      <c r="F541" s="391"/>
      <c r="G541" s="391"/>
      <c r="H541" s="391"/>
      <c r="I541" s="392"/>
      <c r="J541" s="392"/>
      <c r="K541" s="390"/>
      <c r="L541" s="197"/>
      <c r="AK541" s="162"/>
      <c r="AL541" s="162"/>
    </row>
    <row r="542" spans="1:38" s="161" customFormat="1">
      <c r="A542" s="304"/>
      <c r="B542" s="351"/>
      <c r="C542" s="393"/>
      <c r="D542" s="390"/>
      <c r="E542" s="390"/>
      <c r="F542" s="391"/>
      <c r="G542" s="391"/>
      <c r="H542" s="391"/>
      <c r="I542" s="392"/>
      <c r="J542" s="392"/>
      <c r="K542" s="390"/>
      <c r="L542" s="197"/>
      <c r="AK542" s="162"/>
      <c r="AL542" s="162"/>
    </row>
    <row r="543" spans="1:38" s="161" customFormat="1">
      <c r="A543" s="304"/>
      <c r="B543" s="351"/>
      <c r="C543" s="393"/>
      <c r="D543" s="390"/>
      <c r="E543" s="390"/>
      <c r="F543" s="391"/>
      <c r="G543" s="391"/>
      <c r="H543" s="391"/>
      <c r="I543" s="392"/>
      <c r="J543" s="392"/>
      <c r="K543" s="390"/>
      <c r="L543" s="197"/>
      <c r="AK543" s="162"/>
      <c r="AL543" s="162"/>
    </row>
    <row r="544" spans="1:38" s="161" customFormat="1">
      <c r="A544" s="304"/>
      <c r="B544" s="351"/>
      <c r="C544" s="393"/>
      <c r="D544" s="390"/>
      <c r="E544" s="390"/>
      <c r="F544" s="391"/>
      <c r="G544" s="391"/>
      <c r="H544" s="391"/>
      <c r="I544" s="392"/>
      <c r="J544" s="392"/>
      <c r="K544" s="390"/>
      <c r="L544" s="197"/>
      <c r="AK544" s="162"/>
      <c r="AL544" s="162"/>
    </row>
    <row r="545" spans="1:38" s="161" customFormat="1">
      <c r="A545" s="304"/>
      <c r="B545" s="351"/>
      <c r="C545" s="393"/>
      <c r="D545" s="390"/>
      <c r="E545" s="390"/>
      <c r="F545" s="391"/>
      <c r="G545" s="391"/>
      <c r="H545" s="391"/>
      <c r="I545" s="392"/>
      <c r="J545" s="392"/>
      <c r="K545" s="390"/>
      <c r="L545" s="197"/>
      <c r="AK545" s="162"/>
      <c r="AL545" s="162"/>
    </row>
    <row r="546" spans="1:38" s="161" customFormat="1">
      <c r="A546" s="304"/>
      <c r="B546" s="351"/>
      <c r="C546" s="393"/>
      <c r="D546" s="390"/>
      <c r="E546" s="390"/>
      <c r="F546" s="391"/>
      <c r="G546" s="391"/>
      <c r="H546" s="391"/>
      <c r="I546" s="392"/>
      <c r="J546" s="392"/>
      <c r="K546" s="390"/>
      <c r="L546" s="197"/>
      <c r="AK546" s="162"/>
      <c r="AL546" s="162"/>
    </row>
    <row r="547" spans="1:38" s="161" customFormat="1">
      <c r="A547" s="304"/>
      <c r="B547" s="351"/>
      <c r="C547" s="393"/>
      <c r="D547" s="390"/>
      <c r="E547" s="390"/>
      <c r="F547" s="391"/>
      <c r="G547" s="391"/>
      <c r="H547" s="391"/>
      <c r="I547" s="392"/>
      <c r="J547" s="392"/>
      <c r="K547" s="390"/>
      <c r="L547" s="197"/>
      <c r="AK547" s="162"/>
      <c r="AL547" s="162"/>
    </row>
    <row r="548" spans="1:38" s="161" customFormat="1">
      <c r="A548" s="304"/>
      <c r="B548" s="351"/>
      <c r="C548" s="393"/>
      <c r="D548" s="390"/>
      <c r="E548" s="390"/>
      <c r="F548" s="391"/>
      <c r="G548" s="391"/>
      <c r="H548" s="391"/>
      <c r="I548" s="392"/>
      <c r="J548" s="392"/>
      <c r="K548" s="390"/>
      <c r="L548" s="197"/>
      <c r="AK548" s="162"/>
      <c r="AL548" s="162"/>
    </row>
    <row r="549" spans="1:38" s="161" customFormat="1">
      <c r="A549" s="304"/>
      <c r="B549" s="351"/>
      <c r="C549" s="393"/>
      <c r="D549" s="390"/>
      <c r="E549" s="390"/>
      <c r="F549" s="391"/>
      <c r="G549" s="391"/>
      <c r="H549" s="391"/>
      <c r="I549" s="392"/>
      <c r="J549" s="392"/>
      <c r="K549" s="390"/>
      <c r="L549" s="197"/>
      <c r="AK549" s="162"/>
      <c r="AL549" s="162"/>
    </row>
    <row r="550" spans="1:38" s="161" customFormat="1">
      <c r="A550" s="304"/>
      <c r="B550" s="351"/>
      <c r="C550" s="393"/>
      <c r="D550" s="390"/>
      <c r="E550" s="390"/>
      <c r="F550" s="391"/>
      <c r="G550" s="391"/>
      <c r="H550" s="391"/>
      <c r="I550" s="392"/>
      <c r="J550" s="392"/>
      <c r="K550" s="390"/>
      <c r="L550" s="197"/>
      <c r="AK550" s="162"/>
      <c r="AL550" s="162"/>
    </row>
    <row r="551" spans="1:38" s="161" customFormat="1">
      <c r="A551" s="304"/>
      <c r="B551" s="351"/>
      <c r="C551" s="393"/>
      <c r="D551" s="390"/>
      <c r="E551" s="390"/>
      <c r="F551" s="391"/>
      <c r="G551" s="391"/>
      <c r="H551" s="391"/>
      <c r="I551" s="392"/>
      <c r="J551" s="392"/>
      <c r="K551" s="390"/>
      <c r="L551" s="197"/>
      <c r="AK551" s="162"/>
      <c r="AL551" s="162"/>
    </row>
    <row r="552" spans="1:38" s="161" customFormat="1">
      <c r="A552" s="304"/>
      <c r="B552" s="351"/>
      <c r="C552" s="393"/>
      <c r="D552" s="390"/>
      <c r="E552" s="390"/>
      <c r="F552" s="391"/>
      <c r="G552" s="391"/>
      <c r="H552" s="391"/>
      <c r="I552" s="392"/>
      <c r="J552" s="392"/>
      <c r="K552" s="390"/>
      <c r="L552" s="197"/>
      <c r="AK552" s="162"/>
      <c r="AL552" s="162"/>
    </row>
    <row r="553" spans="1:38" s="161" customFormat="1">
      <c r="A553" s="304"/>
      <c r="B553" s="351"/>
      <c r="C553" s="393"/>
      <c r="D553" s="390"/>
      <c r="E553" s="390"/>
      <c r="F553" s="391"/>
      <c r="G553" s="391"/>
      <c r="H553" s="391"/>
      <c r="I553" s="392"/>
      <c r="J553" s="392"/>
      <c r="K553" s="390"/>
      <c r="L553" s="197"/>
      <c r="AK553" s="162"/>
      <c r="AL553" s="162"/>
    </row>
    <row r="554" spans="1:38" s="161" customFormat="1">
      <c r="A554" s="304"/>
      <c r="B554" s="351"/>
      <c r="C554" s="393"/>
      <c r="D554" s="390"/>
      <c r="E554" s="390"/>
      <c r="F554" s="391"/>
      <c r="G554" s="391"/>
      <c r="H554" s="391"/>
      <c r="I554" s="392"/>
      <c r="J554" s="392"/>
      <c r="K554" s="390"/>
      <c r="L554" s="197"/>
      <c r="AK554" s="162"/>
      <c r="AL554" s="162"/>
    </row>
    <row r="555" spans="1:38" s="161" customFormat="1">
      <c r="A555" s="304"/>
      <c r="B555" s="351"/>
      <c r="C555" s="393"/>
      <c r="D555" s="390"/>
      <c r="E555" s="390"/>
      <c r="F555" s="391"/>
      <c r="G555" s="391"/>
      <c r="H555" s="391"/>
      <c r="I555" s="392"/>
      <c r="J555" s="392"/>
      <c r="K555" s="390"/>
      <c r="L555" s="197"/>
      <c r="AK555" s="162"/>
      <c r="AL555" s="162"/>
    </row>
    <row r="556" spans="1:38" s="161" customFormat="1">
      <c r="A556" s="304"/>
      <c r="B556" s="351"/>
      <c r="C556" s="393"/>
      <c r="D556" s="390"/>
      <c r="E556" s="390"/>
      <c r="F556" s="391"/>
      <c r="G556" s="391"/>
      <c r="H556" s="391"/>
      <c r="I556" s="392"/>
      <c r="J556" s="392"/>
      <c r="K556" s="390"/>
      <c r="L556" s="197"/>
      <c r="AK556" s="162"/>
      <c r="AL556" s="162"/>
    </row>
    <row r="557" spans="1:38" s="161" customFormat="1">
      <c r="A557" s="304"/>
      <c r="B557" s="351"/>
      <c r="C557" s="393"/>
      <c r="D557" s="390"/>
      <c r="E557" s="390"/>
      <c r="F557" s="391"/>
      <c r="G557" s="391"/>
      <c r="H557" s="391"/>
      <c r="I557" s="392"/>
      <c r="J557" s="392"/>
      <c r="K557" s="390"/>
      <c r="L557" s="197"/>
      <c r="AK557" s="162"/>
      <c r="AL557" s="162"/>
    </row>
    <row r="558" spans="1:38" s="161" customFormat="1">
      <c r="A558" s="304"/>
      <c r="B558" s="351"/>
      <c r="C558" s="393"/>
      <c r="D558" s="390"/>
      <c r="E558" s="390"/>
      <c r="F558" s="391"/>
      <c r="G558" s="391"/>
      <c r="H558" s="391"/>
      <c r="I558" s="392"/>
      <c r="J558" s="392"/>
      <c r="K558" s="390"/>
      <c r="L558" s="197"/>
      <c r="AK558" s="162"/>
      <c r="AL558" s="162"/>
    </row>
    <row r="559" spans="1:38" s="161" customFormat="1">
      <c r="A559" s="304"/>
      <c r="B559" s="351"/>
      <c r="C559" s="393"/>
      <c r="D559" s="390"/>
      <c r="E559" s="390"/>
      <c r="F559" s="391"/>
      <c r="G559" s="391"/>
      <c r="H559" s="391"/>
      <c r="I559" s="392"/>
      <c r="J559" s="392"/>
      <c r="K559" s="390"/>
      <c r="L559" s="197"/>
      <c r="AK559" s="162"/>
      <c r="AL559" s="162"/>
    </row>
    <row r="560" spans="1:38" s="161" customFormat="1">
      <c r="A560" s="304"/>
      <c r="B560" s="351"/>
      <c r="C560" s="393"/>
      <c r="D560" s="390"/>
      <c r="E560" s="390"/>
      <c r="F560" s="391"/>
      <c r="G560" s="391"/>
      <c r="H560" s="391"/>
      <c r="I560" s="392"/>
      <c r="J560" s="392"/>
      <c r="K560" s="390"/>
      <c r="L560" s="197"/>
      <c r="AK560" s="162"/>
      <c r="AL560" s="162"/>
    </row>
    <row r="561" spans="1:38" s="161" customFormat="1">
      <c r="A561" s="304"/>
      <c r="B561" s="351"/>
      <c r="C561" s="393"/>
      <c r="D561" s="390"/>
      <c r="E561" s="390"/>
      <c r="F561" s="391"/>
      <c r="G561" s="391"/>
      <c r="H561" s="391"/>
      <c r="I561" s="392"/>
      <c r="J561" s="392"/>
      <c r="K561" s="390"/>
      <c r="L561" s="197"/>
      <c r="AK561" s="162"/>
      <c r="AL561" s="162"/>
    </row>
    <row r="562" spans="1:38" s="161" customFormat="1">
      <c r="A562" s="304"/>
      <c r="B562" s="351"/>
      <c r="C562" s="393"/>
      <c r="D562" s="390"/>
      <c r="E562" s="390"/>
      <c r="F562" s="391"/>
      <c r="G562" s="391"/>
      <c r="H562" s="391"/>
      <c r="I562" s="392"/>
      <c r="J562" s="392"/>
      <c r="K562" s="390"/>
      <c r="L562" s="197"/>
      <c r="AK562" s="162"/>
      <c r="AL562" s="162"/>
    </row>
    <row r="563" spans="1:38" s="161" customFormat="1">
      <c r="A563" s="304"/>
      <c r="B563" s="351"/>
      <c r="C563" s="393"/>
      <c r="D563" s="390"/>
      <c r="E563" s="390"/>
      <c r="F563" s="391"/>
      <c r="G563" s="391"/>
      <c r="H563" s="391"/>
      <c r="I563" s="392"/>
      <c r="J563" s="392"/>
      <c r="K563" s="390"/>
      <c r="L563" s="197"/>
      <c r="AK563" s="162"/>
      <c r="AL563" s="162"/>
    </row>
    <row r="564" spans="1:38" s="161" customFormat="1">
      <c r="A564" s="304"/>
      <c r="B564" s="351"/>
      <c r="C564" s="393"/>
      <c r="D564" s="390"/>
      <c r="E564" s="390"/>
      <c r="F564" s="391"/>
      <c r="G564" s="391"/>
      <c r="H564" s="391"/>
      <c r="I564" s="392"/>
      <c r="J564" s="392"/>
      <c r="K564" s="390"/>
      <c r="L564" s="197"/>
      <c r="AK564" s="162"/>
      <c r="AL564" s="162"/>
    </row>
    <row r="565" spans="1:38" s="161" customFormat="1">
      <c r="A565" s="304"/>
      <c r="B565" s="351"/>
      <c r="C565" s="393"/>
      <c r="D565" s="390"/>
      <c r="E565" s="390"/>
      <c r="F565" s="391"/>
      <c r="G565" s="391"/>
      <c r="H565" s="391"/>
      <c r="I565" s="392"/>
      <c r="J565" s="392"/>
      <c r="K565" s="390"/>
      <c r="L565" s="197"/>
      <c r="AK565" s="162"/>
      <c r="AL565" s="162"/>
    </row>
    <row r="566" spans="1:38" s="161" customFormat="1">
      <c r="A566" s="304"/>
      <c r="B566" s="351"/>
      <c r="C566" s="393"/>
      <c r="D566" s="390"/>
      <c r="E566" s="390"/>
      <c r="F566" s="391"/>
      <c r="G566" s="391"/>
      <c r="H566" s="391"/>
      <c r="I566" s="392"/>
      <c r="J566" s="392"/>
      <c r="K566" s="390"/>
      <c r="L566" s="197"/>
      <c r="AK566" s="162"/>
      <c r="AL566" s="162"/>
    </row>
    <row r="567" spans="1:38" s="161" customFormat="1">
      <c r="A567" s="304"/>
      <c r="B567" s="351"/>
      <c r="C567" s="393"/>
      <c r="D567" s="390"/>
      <c r="E567" s="390"/>
      <c r="F567" s="391"/>
      <c r="G567" s="391"/>
      <c r="H567" s="391"/>
      <c r="I567" s="392"/>
      <c r="J567" s="392"/>
      <c r="K567" s="390"/>
      <c r="L567" s="197"/>
      <c r="AK567" s="162"/>
      <c r="AL567" s="162"/>
    </row>
    <row r="568" spans="1:38" s="161" customFormat="1">
      <c r="A568" s="304"/>
      <c r="B568" s="351"/>
      <c r="C568" s="393"/>
      <c r="D568" s="390"/>
      <c r="E568" s="390"/>
      <c r="F568" s="391"/>
      <c r="G568" s="391"/>
      <c r="H568" s="391"/>
      <c r="I568" s="392"/>
      <c r="J568" s="392"/>
      <c r="K568" s="390"/>
      <c r="L568" s="197"/>
      <c r="AK568" s="162"/>
      <c r="AL568" s="162"/>
    </row>
    <row r="569" spans="1:38" s="161" customFormat="1">
      <c r="A569" s="304"/>
      <c r="B569" s="351"/>
      <c r="C569" s="393"/>
      <c r="D569" s="390"/>
      <c r="E569" s="390"/>
      <c r="F569" s="391"/>
      <c r="G569" s="391"/>
      <c r="H569" s="391"/>
      <c r="I569" s="392"/>
      <c r="J569" s="392"/>
      <c r="K569" s="390"/>
      <c r="L569" s="197"/>
      <c r="AK569" s="162"/>
      <c r="AL569" s="162"/>
    </row>
    <row r="570" spans="1:38" s="161" customFormat="1">
      <c r="A570" s="304"/>
      <c r="B570" s="351"/>
      <c r="C570" s="393"/>
      <c r="D570" s="390"/>
      <c r="E570" s="390"/>
      <c r="F570" s="391"/>
      <c r="G570" s="391"/>
      <c r="H570" s="391"/>
      <c r="I570" s="392"/>
      <c r="J570" s="392"/>
      <c r="K570" s="390"/>
      <c r="L570" s="197"/>
      <c r="AK570" s="162"/>
      <c r="AL570" s="162"/>
    </row>
    <row r="571" spans="1:38" s="161" customFormat="1">
      <c r="A571" s="304"/>
      <c r="B571" s="351"/>
      <c r="C571" s="393"/>
      <c r="D571" s="390"/>
      <c r="E571" s="390"/>
      <c r="F571" s="391"/>
      <c r="G571" s="391"/>
      <c r="H571" s="391"/>
      <c r="I571" s="392"/>
      <c r="J571" s="392"/>
      <c r="K571" s="390"/>
      <c r="L571" s="197"/>
      <c r="AK571" s="162"/>
      <c r="AL571" s="162"/>
    </row>
    <row r="572" spans="1:38" s="161" customFormat="1">
      <c r="A572" s="304"/>
      <c r="B572" s="351"/>
      <c r="C572" s="393"/>
      <c r="D572" s="390"/>
      <c r="E572" s="390"/>
      <c r="F572" s="391"/>
      <c r="G572" s="391"/>
      <c r="H572" s="391"/>
      <c r="I572" s="392"/>
      <c r="J572" s="392"/>
      <c r="K572" s="390"/>
      <c r="L572" s="197"/>
      <c r="AK572" s="162"/>
      <c r="AL572" s="162"/>
    </row>
    <row r="573" spans="1:38" s="161" customFormat="1">
      <c r="A573" s="304"/>
      <c r="B573" s="351"/>
      <c r="C573" s="393"/>
      <c r="D573" s="390"/>
      <c r="E573" s="390"/>
      <c r="F573" s="391"/>
      <c r="G573" s="391"/>
      <c r="H573" s="391"/>
      <c r="I573" s="392"/>
      <c r="J573" s="392"/>
      <c r="K573" s="390"/>
      <c r="L573" s="197"/>
      <c r="AK573" s="162"/>
      <c r="AL573" s="162"/>
    </row>
    <row r="574" spans="1:38" s="161" customFormat="1">
      <c r="A574" s="304"/>
      <c r="B574" s="351"/>
      <c r="C574" s="393"/>
      <c r="D574" s="390"/>
      <c r="E574" s="390"/>
      <c r="F574" s="391"/>
      <c r="G574" s="391"/>
      <c r="H574" s="391"/>
      <c r="I574" s="392"/>
      <c r="J574" s="392"/>
      <c r="K574" s="390"/>
      <c r="L574" s="197"/>
      <c r="AK574" s="162"/>
      <c r="AL574" s="162"/>
    </row>
    <row r="575" spans="1:38" s="161" customFormat="1">
      <c r="A575" s="304"/>
      <c r="B575" s="351"/>
      <c r="C575" s="393"/>
      <c r="D575" s="390"/>
      <c r="E575" s="390"/>
      <c r="F575" s="391"/>
      <c r="G575" s="391"/>
      <c r="H575" s="391"/>
      <c r="I575" s="392"/>
      <c r="J575" s="392"/>
      <c r="K575" s="390"/>
      <c r="L575" s="197"/>
      <c r="AK575" s="162"/>
      <c r="AL575" s="162"/>
    </row>
    <row r="576" spans="1:38" s="161" customFormat="1">
      <c r="A576" s="304"/>
      <c r="B576" s="351"/>
      <c r="C576" s="393"/>
      <c r="D576" s="390"/>
      <c r="E576" s="390"/>
      <c r="F576" s="391"/>
      <c r="G576" s="391"/>
      <c r="H576" s="391"/>
      <c r="I576" s="392"/>
      <c r="J576" s="392"/>
      <c r="K576" s="390"/>
      <c r="L576" s="197"/>
      <c r="AK576" s="162"/>
      <c r="AL576" s="162"/>
    </row>
    <row r="577" spans="1:38" s="161" customFormat="1">
      <c r="A577" s="304"/>
      <c r="B577" s="351"/>
      <c r="C577" s="393"/>
      <c r="D577" s="390"/>
      <c r="E577" s="390"/>
      <c r="F577" s="391"/>
      <c r="G577" s="391"/>
      <c r="H577" s="391"/>
      <c r="I577" s="392"/>
      <c r="J577" s="392"/>
      <c r="K577" s="390"/>
      <c r="L577" s="197"/>
      <c r="AK577" s="162"/>
      <c r="AL577" s="162"/>
    </row>
    <row r="578" spans="1:38" s="161" customFormat="1">
      <c r="A578" s="304"/>
      <c r="B578" s="351"/>
      <c r="C578" s="393"/>
      <c r="D578" s="390"/>
      <c r="E578" s="390"/>
      <c r="F578" s="391"/>
      <c r="G578" s="391"/>
      <c r="H578" s="391"/>
      <c r="I578" s="392"/>
      <c r="J578" s="392"/>
      <c r="K578" s="390"/>
      <c r="L578" s="197"/>
      <c r="AK578" s="162"/>
      <c r="AL578" s="162"/>
    </row>
    <row r="579" spans="1:38" s="161" customFormat="1">
      <c r="A579" s="304"/>
      <c r="B579" s="351"/>
      <c r="C579" s="393"/>
      <c r="D579" s="390"/>
      <c r="E579" s="390"/>
      <c r="F579" s="391"/>
      <c r="G579" s="391"/>
      <c r="H579" s="391"/>
      <c r="I579" s="392"/>
      <c r="J579" s="392"/>
      <c r="K579" s="390"/>
      <c r="L579" s="197"/>
      <c r="AK579" s="162"/>
      <c r="AL579" s="162"/>
    </row>
    <row r="580" spans="1:38" s="161" customFormat="1">
      <c r="A580" s="304"/>
      <c r="B580" s="351"/>
      <c r="C580" s="393"/>
      <c r="D580" s="390"/>
      <c r="E580" s="390"/>
      <c r="F580" s="391"/>
      <c r="G580" s="391"/>
      <c r="H580" s="391"/>
      <c r="I580" s="392"/>
      <c r="J580" s="392"/>
      <c r="K580" s="390"/>
      <c r="L580" s="197"/>
      <c r="AK580" s="162"/>
      <c r="AL580" s="162"/>
    </row>
    <row r="581" spans="1:38" s="161" customFormat="1">
      <c r="A581" s="304"/>
      <c r="B581" s="351"/>
      <c r="C581" s="393"/>
      <c r="D581" s="390"/>
      <c r="E581" s="390"/>
      <c r="F581" s="391"/>
      <c r="G581" s="391"/>
      <c r="H581" s="391"/>
      <c r="I581" s="392"/>
      <c r="J581" s="392"/>
      <c r="K581" s="390"/>
      <c r="L581" s="197"/>
      <c r="AK581" s="162"/>
      <c r="AL581" s="162"/>
    </row>
    <row r="582" spans="1:38" s="161" customFormat="1">
      <c r="A582" s="304"/>
      <c r="B582" s="351"/>
      <c r="C582" s="393"/>
      <c r="D582" s="390"/>
      <c r="E582" s="390"/>
      <c r="F582" s="391"/>
      <c r="G582" s="391"/>
      <c r="H582" s="391"/>
      <c r="I582" s="392"/>
      <c r="J582" s="392"/>
      <c r="K582" s="390"/>
      <c r="L582" s="197"/>
      <c r="AK582" s="162"/>
      <c r="AL582" s="162"/>
    </row>
    <row r="583" spans="1:38" s="161" customFormat="1">
      <c r="A583" s="304"/>
      <c r="B583" s="351"/>
      <c r="C583" s="393"/>
      <c r="D583" s="390"/>
      <c r="E583" s="390"/>
      <c r="F583" s="391"/>
      <c r="G583" s="391"/>
      <c r="H583" s="391"/>
      <c r="I583" s="392"/>
      <c r="J583" s="392"/>
      <c r="K583" s="390"/>
      <c r="L583" s="197"/>
      <c r="AK583" s="162"/>
      <c r="AL583" s="162"/>
    </row>
    <row r="584" spans="1:38" s="161" customFormat="1">
      <c r="A584" s="304"/>
      <c r="B584" s="351"/>
      <c r="C584" s="393"/>
      <c r="D584" s="390"/>
      <c r="E584" s="390"/>
      <c r="F584" s="391"/>
      <c r="G584" s="391"/>
      <c r="H584" s="391"/>
      <c r="I584" s="392"/>
      <c r="J584" s="392"/>
      <c r="K584" s="390"/>
      <c r="L584" s="197"/>
      <c r="AK584" s="162"/>
      <c r="AL584" s="162"/>
    </row>
    <row r="585" spans="1:38" s="161" customFormat="1">
      <c r="A585" s="304"/>
      <c r="B585" s="351"/>
      <c r="C585" s="393"/>
      <c r="D585" s="390"/>
      <c r="E585" s="390"/>
      <c r="F585" s="391"/>
      <c r="G585" s="391"/>
      <c r="H585" s="391"/>
      <c r="I585" s="392"/>
      <c r="J585" s="392"/>
      <c r="K585" s="390"/>
      <c r="L585" s="197"/>
      <c r="AK585" s="162"/>
      <c r="AL585" s="162"/>
    </row>
    <row r="586" spans="1:38" s="161" customFormat="1">
      <c r="A586" s="304"/>
      <c r="B586" s="351"/>
      <c r="C586" s="393"/>
      <c r="D586" s="390"/>
      <c r="E586" s="390"/>
      <c r="F586" s="391"/>
      <c r="G586" s="391"/>
      <c r="H586" s="391"/>
      <c r="I586" s="392"/>
      <c r="J586" s="392"/>
      <c r="K586" s="390"/>
      <c r="L586" s="197"/>
      <c r="AK586" s="162"/>
      <c r="AL586" s="162"/>
    </row>
    <row r="587" spans="1:38" s="161" customFormat="1">
      <c r="A587" s="304"/>
      <c r="B587" s="351"/>
      <c r="C587" s="393"/>
      <c r="D587" s="390"/>
      <c r="E587" s="390"/>
      <c r="F587" s="391"/>
      <c r="G587" s="391"/>
      <c r="H587" s="391"/>
      <c r="I587" s="392"/>
      <c r="J587" s="392"/>
      <c r="K587" s="390"/>
      <c r="L587" s="197"/>
      <c r="AK587" s="162"/>
      <c r="AL587" s="162"/>
    </row>
    <row r="588" spans="1:38" s="161" customFormat="1">
      <c r="A588" s="304"/>
      <c r="B588" s="351"/>
      <c r="C588" s="393"/>
      <c r="D588" s="390"/>
      <c r="E588" s="390"/>
      <c r="F588" s="391"/>
      <c r="G588" s="391"/>
      <c r="H588" s="391"/>
      <c r="I588" s="392"/>
      <c r="J588" s="392"/>
      <c r="K588" s="390"/>
      <c r="L588" s="197"/>
      <c r="AK588" s="162"/>
      <c r="AL588" s="162"/>
    </row>
    <row r="589" spans="1:38" s="161" customFormat="1">
      <c r="A589" s="304"/>
      <c r="B589" s="351"/>
      <c r="C589" s="393"/>
      <c r="D589" s="390"/>
      <c r="E589" s="390"/>
      <c r="F589" s="391"/>
      <c r="G589" s="391"/>
      <c r="H589" s="391"/>
      <c r="I589" s="392"/>
      <c r="J589" s="392"/>
      <c r="K589" s="390"/>
      <c r="L589" s="197"/>
      <c r="AK589" s="162"/>
      <c r="AL589" s="162"/>
    </row>
    <row r="590" spans="1:38" s="161" customFormat="1">
      <c r="A590" s="304"/>
      <c r="B590" s="351"/>
      <c r="C590" s="393"/>
      <c r="D590" s="390"/>
      <c r="E590" s="390"/>
      <c r="F590" s="391"/>
      <c r="G590" s="391"/>
      <c r="H590" s="391"/>
      <c r="I590" s="392"/>
      <c r="J590" s="392"/>
      <c r="K590" s="390"/>
      <c r="L590" s="197"/>
      <c r="AK590" s="162"/>
      <c r="AL590" s="162"/>
    </row>
    <row r="591" spans="1:38" s="161" customFormat="1">
      <c r="A591" s="304"/>
      <c r="B591" s="351"/>
      <c r="C591" s="393"/>
      <c r="D591" s="390"/>
      <c r="E591" s="390"/>
      <c r="F591" s="391"/>
      <c r="G591" s="391"/>
      <c r="H591" s="391"/>
      <c r="I591" s="392"/>
      <c r="J591" s="392"/>
      <c r="K591" s="390"/>
      <c r="L591" s="197"/>
      <c r="AK591" s="162"/>
      <c r="AL591" s="162"/>
    </row>
    <row r="592" spans="1:38" s="161" customFormat="1">
      <c r="A592" s="304"/>
      <c r="B592" s="351"/>
      <c r="C592" s="393"/>
      <c r="D592" s="390"/>
      <c r="E592" s="390"/>
      <c r="F592" s="391"/>
      <c r="G592" s="391"/>
      <c r="H592" s="391"/>
      <c r="I592" s="392"/>
      <c r="J592" s="392"/>
      <c r="K592" s="390"/>
      <c r="L592" s="197"/>
      <c r="AK592" s="162"/>
      <c r="AL592" s="162"/>
    </row>
    <row r="593" spans="1:38" s="161" customFormat="1">
      <c r="A593" s="304"/>
      <c r="B593" s="351"/>
      <c r="C593" s="393"/>
      <c r="D593" s="390"/>
      <c r="E593" s="390"/>
      <c r="F593" s="391"/>
      <c r="G593" s="391"/>
      <c r="H593" s="391"/>
      <c r="I593" s="392"/>
      <c r="J593" s="392"/>
      <c r="K593" s="390"/>
      <c r="L593" s="197"/>
      <c r="AK593" s="162"/>
      <c r="AL593" s="162"/>
    </row>
    <row r="594" spans="1:38" s="161" customFormat="1">
      <c r="A594" s="304"/>
      <c r="B594" s="351"/>
      <c r="C594" s="393"/>
      <c r="D594" s="390"/>
      <c r="E594" s="390"/>
      <c r="F594" s="391"/>
      <c r="G594" s="391"/>
      <c r="H594" s="391"/>
      <c r="I594" s="392"/>
      <c r="J594" s="392"/>
      <c r="K594" s="390"/>
      <c r="L594" s="197"/>
      <c r="AK594" s="162"/>
      <c r="AL594" s="162"/>
    </row>
    <row r="595" spans="1:38" s="161" customFormat="1">
      <c r="A595" s="304"/>
      <c r="B595" s="351"/>
      <c r="C595" s="393"/>
      <c r="D595" s="390"/>
      <c r="E595" s="390"/>
      <c r="F595" s="391"/>
      <c r="G595" s="391"/>
      <c r="H595" s="391"/>
      <c r="I595" s="392"/>
      <c r="J595" s="392"/>
      <c r="K595" s="390"/>
      <c r="L595" s="197"/>
      <c r="AK595" s="162"/>
      <c r="AL595" s="162"/>
    </row>
    <row r="596" spans="1:38" s="161" customFormat="1">
      <c r="A596" s="304"/>
      <c r="B596" s="351"/>
      <c r="C596" s="393"/>
      <c r="D596" s="390"/>
      <c r="E596" s="390"/>
      <c r="F596" s="391"/>
      <c r="G596" s="391"/>
      <c r="H596" s="391"/>
      <c r="I596" s="392"/>
      <c r="J596" s="392"/>
      <c r="K596" s="390"/>
      <c r="L596" s="197"/>
      <c r="AK596" s="162"/>
      <c r="AL596" s="162"/>
    </row>
    <row r="597" spans="1:38" s="161" customFormat="1">
      <c r="A597" s="304"/>
      <c r="B597" s="351"/>
      <c r="C597" s="393"/>
      <c r="D597" s="390"/>
      <c r="E597" s="390"/>
      <c r="F597" s="391"/>
      <c r="G597" s="391"/>
      <c r="H597" s="391"/>
      <c r="I597" s="392"/>
      <c r="J597" s="392"/>
      <c r="K597" s="390"/>
      <c r="L597" s="197"/>
      <c r="AK597" s="162"/>
      <c r="AL597" s="162"/>
    </row>
    <row r="598" spans="1:38" s="161" customFormat="1">
      <c r="A598" s="304"/>
      <c r="B598" s="351"/>
      <c r="C598" s="393"/>
      <c r="D598" s="390"/>
      <c r="E598" s="390"/>
      <c r="F598" s="391"/>
      <c r="G598" s="391"/>
      <c r="H598" s="391"/>
      <c r="I598" s="392"/>
      <c r="J598" s="392"/>
      <c r="K598" s="390"/>
      <c r="L598" s="197"/>
      <c r="AK598" s="162"/>
      <c r="AL598" s="162"/>
    </row>
    <row r="599" spans="1:38" s="161" customFormat="1">
      <c r="A599" s="304"/>
      <c r="B599" s="351"/>
      <c r="C599" s="393"/>
      <c r="D599" s="390"/>
      <c r="E599" s="390"/>
      <c r="F599" s="391"/>
      <c r="G599" s="391"/>
      <c r="H599" s="391"/>
      <c r="I599" s="392"/>
      <c r="J599" s="392"/>
      <c r="K599" s="390"/>
      <c r="L599" s="197"/>
      <c r="AK599" s="162"/>
      <c r="AL599" s="162"/>
    </row>
    <row r="600" spans="1:38" s="161" customFormat="1">
      <c r="A600" s="304"/>
      <c r="B600" s="351"/>
      <c r="C600" s="393"/>
      <c r="D600" s="390"/>
      <c r="E600" s="390"/>
      <c r="F600" s="391"/>
      <c r="G600" s="391"/>
      <c r="H600" s="391"/>
      <c r="I600" s="392"/>
      <c r="J600" s="392"/>
      <c r="K600" s="390"/>
      <c r="L600" s="197"/>
      <c r="AK600" s="162"/>
      <c r="AL600" s="162"/>
    </row>
    <row r="601" spans="1:38" s="161" customFormat="1">
      <c r="A601" s="304"/>
      <c r="B601" s="351"/>
      <c r="C601" s="393"/>
      <c r="D601" s="390"/>
      <c r="E601" s="390"/>
      <c r="F601" s="391"/>
      <c r="G601" s="391"/>
      <c r="H601" s="391"/>
      <c r="I601" s="392"/>
      <c r="J601" s="392"/>
      <c r="K601" s="390"/>
      <c r="L601" s="197"/>
      <c r="AK601" s="162"/>
      <c r="AL601" s="162"/>
    </row>
    <row r="602" spans="1:38" s="161" customFormat="1">
      <c r="A602" s="304"/>
      <c r="B602" s="351"/>
      <c r="C602" s="393"/>
      <c r="D602" s="390"/>
      <c r="E602" s="390"/>
      <c r="F602" s="391"/>
      <c r="G602" s="391"/>
      <c r="H602" s="391"/>
      <c r="I602" s="392"/>
      <c r="J602" s="392"/>
      <c r="K602" s="390"/>
      <c r="L602" s="197"/>
      <c r="AK602" s="162"/>
      <c r="AL602" s="162"/>
    </row>
    <row r="603" spans="1:38" s="161" customFormat="1">
      <c r="A603" s="304"/>
      <c r="B603" s="351"/>
      <c r="C603" s="393"/>
      <c r="D603" s="390"/>
      <c r="E603" s="390"/>
      <c r="F603" s="391"/>
      <c r="G603" s="391"/>
      <c r="H603" s="391"/>
      <c r="I603" s="392"/>
      <c r="J603" s="392"/>
      <c r="K603" s="390"/>
      <c r="L603" s="197"/>
      <c r="AK603" s="162"/>
      <c r="AL603" s="162"/>
    </row>
    <row r="604" spans="1:38" s="161" customFormat="1">
      <c r="A604" s="304"/>
      <c r="B604" s="351"/>
      <c r="C604" s="393"/>
      <c r="D604" s="390"/>
      <c r="E604" s="390"/>
      <c r="F604" s="391"/>
      <c r="G604" s="391"/>
      <c r="H604" s="391"/>
      <c r="I604" s="392"/>
      <c r="J604" s="392"/>
      <c r="K604" s="390"/>
      <c r="L604" s="197"/>
      <c r="AK604" s="162"/>
      <c r="AL604" s="162"/>
    </row>
    <row r="605" spans="1:38" s="161" customFormat="1">
      <c r="A605" s="304"/>
      <c r="B605" s="351"/>
      <c r="C605" s="393"/>
      <c r="D605" s="390"/>
      <c r="E605" s="390"/>
      <c r="F605" s="391"/>
      <c r="G605" s="391"/>
      <c r="H605" s="391"/>
      <c r="I605" s="392"/>
      <c r="J605" s="392"/>
      <c r="K605" s="390"/>
      <c r="L605" s="197"/>
      <c r="AK605" s="162"/>
      <c r="AL605" s="162"/>
    </row>
    <row r="606" spans="1:38" s="161" customFormat="1">
      <c r="A606" s="304"/>
      <c r="B606" s="351"/>
      <c r="C606" s="393"/>
      <c r="D606" s="390"/>
      <c r="E606" s="390"/>
      <c r="F606" s="391"/>
      <c r="G606" s="391"/>
      <c r="H606" s="391"/>
      <c r="I606" s="392"/>
      <c r="J606" s="392"/>
      <c r="K606" s="390"/>
      <c r="L606" s="197"/>
      <c r="AK606" s="162"/>
      <c r="AL606" s="162"/>
    </row>
    <row r="607" spans="1:38" s="161" customFormat="1">
      <c r="A607" s="304"/>
      <c r="B607" s="351"/>
      <c r="C607" s="393"/>
      <c r="D607" s="390"/>
      <c r="E607" s="390"/>
      <c r="F607" s="391"/>
      <c r="G607" s="391"/>
      <c r="H607" s="391"/>
      <c r="I607" s="392"/>
      <c r="J607" s="392"/>
      <c r="K607" s="390"/>
      <c r="L607" s="197"/>
      <c r="AK607" s="162"/>
      <c r="AL607" s="162"/>
    </row>
    <row r="608" spans="1:38" s="161" customFormat="1">
      <c r="A608" s="304"/>
      <c r="B608" s="351"/>
      <c r="C608" s="393"/>
      <c r="D608" s="390"/>
      <c r="E608" s="390"/>
      <c r="F608" s="391"/>
      <c r="G608" s="391"/>
      <c r="H608" s="391"/>
      <c r="I608" s="392"/>
      <c r="J608" s="392"/>
      <c r="K608" s="390"/>
      <c r="L608" s="197"/>
      <c r="AK608" s="162"/>
      <c r="AL608" s="162"/>
    </row>
    <row r="609" spans="1:38" s="161" customFormat="1">
      <c r="A609" s="304"/>
      <c r="B609" s="351"/>
      <c r="C609" s="393"/>
      <c r="D609" s="390"/>
      <c r="E609" s="390"/>
      <c r="F609" s="391"/>
      <c r="G609" s="391"/>
      <c r="H609" s="391"/>
      <c r="I609" s="392"/>
      <c r="J609" s="392"/>
      <c r="K609" s="390"/>
      <c r="L609" s="197"/>
      <c r="AK609" s="162"/>
      <c r="AL609" s="162"/>
    </row>
    <row r="610" spans="1:38" s="161" customFormat="1">
      <c r="A610" s="304"/>
      <c r="B610" s="351"/>
      <c r="C610" s="393"/>
      <c r="D610" s="390"/>
      <c r="E610" s="390"/>
      <c r="F610" s="391"/>
      <c r="G610" s="391"/>
      <c r="H610" s="391"/>
      <c r="I610" s="392"/>
      <c r="J610" s="392"/>
      <c r="K610" s="390"/>
      <c r="L610" s="197"/>
      <c r="AK610" s="162"/>
      <c r="AL610" s="162"/>
    </row>
    <row r="611" spans="1:38" s="161" customFormat="1">
      <c r="A611" s="304"/>
      <c r="B611" s="351"/>
      <c r="C611" s="393"/>
      <c r="D611" s="390"/>
      <c r="E611" s="390"/>
      <c r="F611" s="391"/>
      <c r="G611" s="391"/>
      <c r="H611" s="391"/>
      <c r="I611" s="392"/>
      <c r="J611" s="392"/>
      <c r="K611" s="390"/>
      <c r="L611" s="197"/>
      <c r="AK611" s="162"/>
      <c r="AL611" s="162"/>
    </row>
    <row r="612" spans="1:38" s="161" customFormat="1">
      <c r="A612" s="304"/>
      <c r="B612" s="351"/>
      <c r="C612" s="393"/>
      <c r="D612" s="390"/>
      <c r="E612" s="390"/>
      <c r="F612" s="391"/>
      <c r="G612" s="391"/>
      <c r="H612" s="391"/>
      <c r="I612" s="392"/>
      <c r="J612" s="392"/>
      <c r="K612" s="390"/>
      <c r="L612" s="197"/>
      <c r="AK612" s="162"/>
      <c r="AL612" s="162"/>
    </row>
    <row r="613" spans="1:38" s="161" customFormat="1">
      <c r="A613" s="304"/>
      <c r="B613" s="351"/>
      <c r="C613" s="393"/>
      <c r="D613" s="390"/>
      <c r="E613" s="390"/>
      <c r="F613" s="391"/>
      <c r="G613" s="391"/>
      <c r="H613" s="391"/>
      <c r="I613" s="392"/>
      <c r="J613" s="392"/>
      <c r="K613" s="390"/>
      <c r="L613" s="197"/>
      <c r="AK613" s="162"/>
      <c r="AL613" s="162"/>
    </row>
    <row r="614" spans="1:38" s="161" customFormat="1">
      <c r="A614" s="304"/>
      <c r="B614" s="351"/>
      <c r="C614" s="393"/>
      <c r="D614" s="390"/>
      <c r="E614" s="390"/>
      <c r="F614" s="391"/>
      <c r="G614" s="391"/>
      <c r="H614" s="391"/>
      <c r="I614" s="392"/>
      <c r="J614" s="392"/>
      <c r="K614" s="390"/>
      <c r="L614" s="197"/>
      <c r="AK614" s="162"/>
      <c r="AL614" s="162"/>
    </row>
    <row r="615" spans="1:38" s="161" customFormat="1">
      <c r="A615" s="304"/>
      <c r="B615" s="351"/>
      <c r="C615" s="393"/>
      <c r="D615" s="390"/>
      <c r="E615" s="390"/>
      <c r="F615" s="391"/>
      <c r="G615" s="391"/>
      <c r="H615" s="391"/>
      <c r="I615" s="392"/>
      <c r="J615" s="392"/>
      <c r="K615" s="390"/>
      <c r="L615" s="197"/>
      <c r="AK615" s="162"/>
      <c r="AL615" s="162"/>
    </row>
    <row r="616" spans="1:38" s="161" customFormat="1">
      <c r="A616" s="304"/>
      <c r="B616" s="351"/>
      <c r="C616" s="393"/>
      <c r="D616" s="390"/>
      <c r="E616" s="390"/>
      <c r="F616" s="391"/>
      <c r="G616" s="391"/>
      <c r="H616" s="391"/>
      <c r="I616" s="392"/>
      <c r="J616" s="392"/>
      <c r="K616" s="390"/>
      <c r="L616" s="197"/>
      <c r="AK616" s="162"/>
      <c r="AL616" s="162"/>
    </row>
    <row r="617" spans="1:38" s="161" customFormat="1">
      <c r="A617" s="304"/>
      <c r="B617" s="351"/>
      <c r="C617" s="393"/>
      <c r="D617" s="390"/>
      <c r="E617" s="390"/>
      <c r="F617" s="391"/>
      <c r="G617" s="391"/>
      <c r="H617" s="391"/>
      <c r="I617" s="392"/>
      <c r="J617" s="392"/>
      <c r="K617" s="390"/>
      <c r="L617" s="197"/>
      <c r="AK617" s="162"/>
      <c r="AL617" s="162"/>
    </row>
    <row r="618" spans="1:38" s="161" customFormat="1">
      <c r="A618" s="304"/>
      <c r="B618" s="351"/>
      <c r="C618" s="393"/>
      <c r="D618" s="390"/>
      <c r="E618" s="390"/>
      <c r="F618" s="391"/>
      <c r="G618" s="391"/>
      <c r="H618" s="391"/>
      <c r="I618" s="392"/>
      <c r="J618" s="392"/>
      <c r="K618" s="390"/>
      <c r="L618" s="197"/>
      <c r="AK618" s="162"/>
      <c r="AL618" s="162"/>
    </row>
    <row r="619" spans="1:38" s="161" customFormat="1">
      <c r="A619" s="304"/>
      <c r="B619" s="351"/>
      <c r="C619" s="393"/>
      <c r="D619" s="390"/>
      <c r="E619" s="390"/>
      <c r="F619" s="391"/>
      <c r="G619" s="391"/>
      <c r="H619" s="391"/>
      <c r="I619" s="392"/>
      <c r="J619" s="392"/>
      <c r="K619" s="390"/>
      <c r="L619" s="197"/>
      <c r="AK619" s="162"/>
      <c r="AL619" s="162"/>
    </row>
    <row r="620" spans="1:38" s="161" customFormat="1">
      <c r="A620" s="304"/>
      <c r="B620" s="351"/>
      <c r="C620" s="393"/>
      <c r="D620" s="390"/>
      <c r="E620" s="390"/>
      <c r="F620" s="391"/>
      <c r="G620" s="391"/>
      <c r="H620" s="391"/>
      <c r="I620" s="392"/>
      <c r="J620" s="392"/>
      <c r="K620" s="390"/>
      <c r="L620" s="197"/>
      <c r="AK620" s="162"/>
      <c r="AL620" s="162"/>
    </row>
    <row r="621" spans="1:38" s="161" customFormat="1">
      <c r="A621" s="304"/>
      <c r="B621" s="351"/>
      <c r="C621" s="393"/>
      <c r="D621" s="390"/>
      <c r="E621" s="390"/>
      <c r="F621" s="391"/>
      <c r="G621" s="391"/>
      <c r="H621" s="391"/>
      <c r="I621" s="392"/>
      <c r="J621" s="392"/>
      <c r="K621" s="390"/>
      <c r="L621" s="197"/>
      <c r="AK621" s="162"/>
      <c r="AL621" s="162"/>
    </row>
    <row r="622" spans="1:38" s="161" customFormat="1">
      <c r="A622" s="304"/>
      <c r="B622" s="351"/>
      <c r="C622" s="393"/>
      <c r="D622" s="390"/>
      <c r="E622" s="390"/>
      <c r="F622" s="391"/>
      <c r="G622" s="391"/>
      <c r="H622" s="391"/>
      <c r="I622" s="392"/>
      <c r="J622" s="392"/>
      <c r="K622" s="390"/>
      <c r="L622" s="197"/>
      <c r="AK622" s="162"/>
      <c r="AL622" s="162"/>
    </row>
    <row r="623" spans="1:38" s="161" customFormat="1">
      <c r="A623" s="304"/>
      <c r="B623" s="351"/>
      <c r="C623" s="393"/>
      <c r="D623" s="390"/>
      <c r="E623" s="390"/>
      <c r="F623" s="391"/>
      <c r="G623" s="391"/>
      <c r="H623" s="391"/>
      <c r="I623" s="392"/>
      <c r="J623" s="392"/>
      <c r="K623" s="390"/>
      <c r="L623" s="197"/>
      <c r="AK623" s="162"/>
      <c r="AL623" s="162"/>
    </row>
    <row r="624" spans="1:38" s="161" customFormat="1">
      <c r="A624" s="304"/>
      <c r="B624" s="351"/>
      <c r="C624" s="393"/>
      <c r="D624" s="390"/>
      <c r="E624" s="390"/>
      <c r="F624" s="391"/>
      <c r="G624" s="391"/>
      <c r="H624" s="391"/>
      <c r="I624" s="392"/>
      <c r="J624" s="392"/>
      <c r="K624" s="390"/>
      <c r="L624" s="197"/>
      <c r="AK624" s="162"/>
      <c r="AL624" s="162"/>
    </row>
    <row r="625" spans="1:38" s="161" customFormat="1">
      <c r="A625" s="304"/>
      <c r="B625" s="351"/>
      <c r="C625" s="393"/>
      <c r="D625" s="390"/>
      <c r="E625" s="390"/>
      <c r="F625" s="391"/>
      <c r="G625" s="391"/>
      <c r="H625" s="391"/>
      <c r="I625" s="392"/>
      <c r="J625" s="392"/>
      <c r="K625" s="390"/>
      <c r="L625" s="197"/>
      <c r="AK625" s="162"/>
      <c r="AL625" s="162"/>
    </row>
    <row r="626" spans="1:38" s="161" customFormat="1">
      <c r="A626" s="304"/>
      <c r="B626" s="351"/>
      <c r="C626" s="393"/>
      <c r="D626" s="390"/>
      <c r="E626" s="390"/>
      <c r="F626" s="391"/>
      <c r="G626" s="391"/>
      <c r="H626" s="391"/>
      <c r="I626" s="392"/>
      <c r="J626" s="392"/>
      <c r="K626" s="390"/>
      <c r="L626" s="197"/>
      <c r="AK626" s="162"/>
      <c r="AL626" s="162"/>
    </row>
    <row r="627" spans="1:38" s="161" customFormat="1">
      <c r="A627" s="304"/>
      <c r="B627" s="351"/>
      <c r="C627" s="393"/>
      <c r="D627" s="390"/>
      <c r="E627" s="390"/>
      <c r="F627" s="391"/>
      <c r="G627" s="391"/>
      <c r="H627" s="391"/>
      <c r="I627" s="392"/>
      <c r="J627" s="392"/>
      <c r="K627" s="390"/>
      <c r="L627" s="197"/>
      <c r="AK627" s="162"/>
      <c r="AL627" s="162"/>
    </row>
    <row r="628" spans="1:38" s="161" customFormat="1">
      <c r="A628" s="304"/>
      <c r="B628" s="351"/>
      <c r="C628" s="393"/>
      <c r="D628" s="390"/>
      <c r="E628" s="390"/>
      <c r="F628" s="391"/>
      <c r="G628" s="391"/>
      <c r="H628" s="391"/>
      <c r="I628" s="392"/>
      <c r="J628" s="392"/>
      <c r="K628" s="390"/>
      <c r="L628" s="197"/>
      <c r="AK628" s="162"/>
      <c r="AL628" s="162"/>
    </row>
    <row r="629" spans="1:38" s="161" customFormat="1">
      <c r="A629" s="304"/>
      <c r="B629" s="351"/>
      <c r="C629" s="393"/>
      <c r="D629" s="390"/>
      <c r="E629" s="390"/>
      <c r="F629" s="391"/>
      <c r="G629" s="391"/>
      <c r="H629" s="391"/>
      <c r="I629" s="392"/>
      <c r="J629" s="392"/>
      <c r="K629" s="390"/>
      <c r="L629" s="197"/>
      <c r="AK629" s="162"/>
      <c r="AL629" s="162"/>
    </row>
    <row r="630" spans="1:38" s="161" customFormat="1">
      <c r="A630" s="304"/>
      <c r="B630" s="351"/>
      <c r="C630" s="393"/>
      <c r="D630" s="390"/>
      <c r="E630" s="390"/>
      <c r="F630" s="391"/>
      <c r="G630" s="391"/>
      <c r="H630" s="391"/>
      <c r="I630" s="392"/>
      <c r="J630" s="392"/>
      <c r="K630" s="390"/>
      <c r="L630" s="197"/>
      <c r="AK630" s="162"/>
      <c r="AL630" s="162"/>
    </row>
    <row r="631" spans="1:38" s="161" customFormat="1">
      <c r="A631" s="304"/>
      <c r="B631" s="351"/>
      <c r="C631" s="393"/>
      <c r="D631" s="390"/>
      <c r="E631" s="390"/>
      <c r="F631" s="391"/>
      <c r="G631" s="391"/>
      <c r="H631" s="391"/>
      <c r="I631" s="392"/>
      <c r="J631" s="392"/>
      <c r="K631" s="390"/>
      <c r="L631" s="197"/>
      <c r="AK631" s="162"/>
      <c r="AL631" s="162"/>
    </row>
    <row r="632" spans="1:38" s="161" customFormat="1">
      <c r="A632" s="304"/>
      <c r="B632" s="351"/>
      <c r="C632" s="393"/>
      <c r="D632" s="390"/>
      <c r="E632" s="390"/>
      <c r="F632" s="391"/>
      <c r="G632" s="391"/>
      <c r="H632" s="391"/>
      <c r="I632" s="392"/>
      <c r="J632" s="392"/>
      <c r="K632" s="390"/>
      <c r="L632" s="197"/>
      <c r="AK632" s="162"/>
      <c r="AL632" s="162"/>
    </row>
    <row r="633" spans="1:38" s="161" customFormat="1">
      <c r="A633" s="304"/>
      <c r="B633" s="351"/>
      <c r="C633" s="393"/>
      <c r="D633" s="390"/>
      <c r="E633" s="390"/>
      <c r="F633" s="391"/>
      <c r="G633" s="391"/>
      <c r="H633" s="391"/>
      <c r="I633" s="392"/>
      <c r="J633" s="392"/>
      <c r="K633" s="390"/>
      <c r="L633" s="197"/>
      <c r="AK633" s="162"/>
      <c r="AL633" s="162"/>
    </row>
    <row r="634" spans="1:38" s="161" customFormat="1">
      <c r="A634" s="304"/>
      <c r="B634" s="351"/>
      <c r="C634" s="393"/>
      <c r="D634" s="390"/>
      <c r="E634" s="390"/>
      <c r="F634" s="391"/>
      <c r="G634" s="391"/>
      <c r="H634" s="391"/>
      <c r="I634" s="392"/>
      <c r="J634" s="392"/>
      <c r="K634" s="390"/>
      <c r="L634" s="197"/>
      <c r="AK634" s="162"/>
      <c r="AL634" s="162"/>
    </row>
    <row r="635" spans="1:38" s="161" customFormat="1">
      <c r="A635" s="304"/>
      <c r="B635" s="351"/>
      <c r="C635" s="393"/>
      <c r="D635" s="390"/>
      <c r="E635" s="390"/>
      <c r="F635" s="391"/>
      <c r="G635" s="391"/>
      <c r="H635" s="391"/>
      <c r="I635" s="392"/>
      <c r="J635" s="392"/>
      <c r="K635" s="390"/>
      <c r="L635" s="197"/>
      <c r="AK635" s="162"/>
      <c r="AL635" s="162"/>
    </row>
    <row r="636" spans="1:38" s="161" customFormat="1">
      <c r="A636" s="304"/>
      <c r="B636" s="351"/>
      <c r="C636" s="393"/>
      <c r="D636" s="390"/>
      <c r="E636" s="390"/>
      <c r="F636" s="391"/>
      <c r="G636" s="391"/>
      <c r="H636" s="391"/>
      <c r="I636" s="392"/>
      <c r="J636" s="392"/>
      <c r="K636" s="390"/>
      <c r="L636" s="197"/>
      <c r="AK636" s="162"/>
      <c r="AL636" s="162"/>
    </row>
    <row r="637" spans="1:38" s="161" customFormat="1">
      <c r="A637" s="304"/>
      <c r="B637" s="351"/>
      <c r="C637" s="393"/>
      <c r="D637" s="390"/>
      <c r="E637" s="390"/>
      <c r="F637" s="391"/>
      <c r="G637" s="391"/>
      <c r="H637" s="391"/>
      <c r="I637" s="392"/>
      <c r="J637" s="392"/>
      <c r="K637" s="390"/>
      <c r="L637" s="197"/>
      <c r="AK637" s="162"/>
      <c r="AL637" s="162"/>
    </row>
    <row r="638" spans="1:38" s="161" customFormat="1">
      <c r="A638" s="304"/>
      <c r="B638" s="351"/>
      <c r="C638" s="393"/>
      <c r="D638" s="390"/>
      <c r="E638" s="390"/>
      <c r="F638" s="391"/>
      <c r="G638" s="391"/>
      <c r="H638" s="391"/>
      <c r="I638" s="392"/>
      <c r="J638" s="392"/>
      <c r="K638" s="390"/>
      <c r="L638" s="197"/>
      <c r="AK638" s="162"/>
      <c r="AL638" s="162"/>
    </row>
    <row r="639" spans="1:38" s="161" customFormat="1">
      <c r="A639" s="304"/>
      <c r="B639" s="351"/>
      <c r="C639" s="393"/>
      <c r="D639" s="390"/>
      <c r="E639" s="390"/>
      <c r="F639" s="391"/>
      <c r="G639" s="391"/>
      <c r="H639" s="391"/>
      <c r="I639" s="392"/>
      <c r="J639" s="392"/>
      <c r="K639" s="390"/>
      <c r="L639" s="197"/>
      <c r="AK639" s="162"/>
      <c r="AL639" s="162"/>
    </row>
    <row r="640" spans="1:38" s="161" customFormat="1">
      <c r="A640" s="304"/>
      <c r="B640" s="351"/>
      <c r="C640" s="393"/>
      <c r="D640" s="390"/>
      <c r="E640" s="390"/>
      <c r="F640" s="391"/>
      <c r="G640" s="391"/>
      <c r="H640" s="391"/>
      <c r="I640" s="392"/>
      <c r="J640" s="392"/>
      <c r="K640" s="390"/>
      <c r="L640" s="197"/>
      <c r="AK640" s="162"/>
      <c r="AL640" s="162"/>
    </row>
    <row r="641" spans="1:38" s="161" customFormat="1">
      <c r="A641" s="304"/>
      <c r="B641" s="351"/>
      <c r="C641" s="393"/>
      <c r="D641" s="390"/>
      <c r="E641" s="390"/>
      <c r="F641" s="391"/>
      <c r="G641" s="391"/>
      <c r="H641" s="391"/>
      <c r="I641" s="392"/>
      <c r="J641" s="392"/>
      <c r="K641" s="390"/>
      <c r="L641" s="197"/>
      <c r="AK641" s="162"/>
      <c r="AL641" s="162"/>
    </row>
    <row r="642" spans="1:38" s="161" customFormat="1">
      <c r="A642" s="304"/>
      <c r="B642" s="351"/>
      <c r="C642" s="393"/>
      <c r="D642" s="390"/>
      <c r="E642" s="390"/>
      <c r="F642" s="391"/>
      <c r="G642" s="391"/>
      <c r="H642" s="391"/>
      <c r="I642" s="392"/>
      <c r="J642" s="392"/>
      <c r="K642" s="390"/>
      <c r="L642" s="197"/>
      <c r="AK642" s="162"/>
      <c r="AL642" s="162"/>
    </row>
    <row r="643" spans="1:38" s="161" customFormat="1">
      <c r="A643" s="304"/>
      <c r="B643" s="351"/>
      <c r="C643" s="393"/>
      <c r="D643" s="390"/>
      <c r="E643" s="390"/>
      <c r="F643" s="391"/>
      <c r="G643" s="391"/>
      <c r="H643" s="391"/>
      <c r="I643" s="392"/>
      <c r="J643" s="392"/>
      <c r="K643" s="390"/>
      <c r="L643" s="197"/>
      <c r="AK643" s="162"/>
      <c r="AL643" s="162"/>
    </row>
    <row r="644" spans="1:38" s="161" customFormat="1">
      <c r="A644" s="304"/>
      <c r="B644" s="351"/>
      <c r="C644" s="393"/>
      <c r="D644" s="390"/>
      <c r="E644" s="390"/>
      <c r="F644" s="391"/>
      <c r="G644" s="391"/>
      <c r="H644" s="391"/>
      <c r="I644" s="392"/>
      <c r="J644" s="392"/>
      <c r="K644" s="390"/>
      <c r="L644" s="197"/>
      <c r="AK644" s="162"/>
      <c r="AL644" s="162"/>
    </row>
    <row r="645" spans="1:38" s="161" customFormat="1">
      <c r="A645" s="304"/>
      <c r="B645" s="351"/>
      <c r="C645" s="393"/>
      <c r="D645" s="390"/>
      <c r="E645" s="390"/>
      <c r="F645" s="391"/>
      <c r="G645" s="391"/>
      <c r="H645" s="391"/>
      <c r="I645" s="392"/>
      <c r="J645" s="392"/>
      <c r="K645" s="390"/>
      <c r="L645" s="197"/>
      <c r="AK645" s="162"/>
      <c r="AL645" s="162"/>
    </row>
    <row r="646" spans="1:38" s="161" customFormat="1">
      <c r="A646" s="304"/>
      <c r="B646" s="351"/>
      <c r="C646" s="393"/>
      <c r="D646" s="390"/>
      <c r="E646" s="390"/>
      <c r="F646" s="391"/>
      <c r="G646" s="391"/>
      <c r="H646" s="391"/>
      <c r="I646" s="392"/>
      <c r="J646" s="392"/>
      <c r="K646" s="390"/>
      <c r="L646" s="197"/>
      <c r="AK646" s="162"/>
      <c r="AL646" s="162"/>
    </row>
    <row r="647" spans="1:38" s="161" customFormat="1">
      <c r="A647" s="304"/>
      <c r="B647" s="351"/>
      <c r="C647" s="393"/>
      <c r="D647" s="390"/>
      <c r="E647" s="390"/>
      <c r="F647" s="391"/>
      <c r="G647" s="391"/>
      <c r="H647" s="391"/>
      <c r="I647" s="392"/>
      <c r="J647" s="392"/>
      <c r="K647" s="390"/>
      <c r="L647" s="197"/>
      <c r="AK647" s="162"/>
      <c r="AL647" s="162"/>
    </row>
    <row r="648" spans="1:38" s="161" customFormat="1">
      <c r="A648" s="304"/>
      <c r="B648" s="351"/>
      <c r="C648" s="393"/>
      <c r="D648" s="390"/>
      <c r="E648" s="390"/>
      <c r="F648" s="391"/>
      <c r="G648" s="391"/>
      <c r="H648" s="391"/>
      <c r="I648" s="392"/>
      <c r="J648" s="392"/>
      <c r="K648" s="390"/>
      <c r="L648" s="197"/>
      <c r="AK648" s="162"/>
      <c r="AL648" s="162"/>
    </row>
    <row r="649" spans="1:38" s="161" customFormat="1">
      <c r="A649" s="304"/>
      <c r="B649" s="351"/>
      <c r="C649" s="393"/>
      <c r="D649" s="390"/>
      <c r="E649" s="390"/>
      <c r="F649" s="391"/>
      <c r="G649" s="391"/>
      <c r="H649" s="391"/>
      <c r="I649" s="392"/>
      <c r="J649" s="392"/>
      <c r="K649" s="390"/>
      <c r="L649" s="197"/>
      <c r="AK649" s="162"/>
      <c r="AL649" s="162"/>
    </row>
    <row r="650" spans="1:38" s="161" customFormat="1">
      <c r="A650" s="304"/>
      <c r="B650" s="351"/>
      <c r="C650" s="393"/>
      <c r="D650" s="390"/>
      <c r="E650" s="390"/>
      <c r="F650" s="391"/>
      <c r="G650" s="391"/>
      <c r="H650" s="391"/>
      <c r="I650" s="392"/>
      <c r="J650" s="392"/>
      <c r="K650" s="390"/>
      <c r="L650" s="197"/>
      <c r="AK650" s="162"/>
      <c r="AL650" s="162"/>
    </row>
    <row r="651" spans="1:38" s="161" customFormat="1">
      <c r="A651" s="304"/>
      <c r="B651" s="351"/>
      <c r="C651" s="393"/>
      <c r="D651" s="390"/>
      <c r="E651" s="390"/>
      <c r="F651" s="391"/>
      <c r="G651" s="391"/>
      <c r="H651" s="391"/>
      <c r="I651" s="392"/>
      <c r="J651" s="392"/>
      <c r="K651" s="390"/>
      <c r="L651" s="197"/>
      <c r="AK651" s="162"/>
      <c r="AL651" s="162"/>
    </row>
    <row r="652" spans="1:38" s="161" customFormat="1">
      <c r="A652" s="304"/>
      <c r="B652" s="351"/>
      <c r="C652" s="393"/>
      <c r="D652" s="390"/>
      <c r="E652" s="390"/>
      <c r="F652" s="391"/>
      <c r="G652" s="391"/>
      <c r="H652" s="391"/>
      <c r="I652" s="392"/>
      <c r="J652" s="392"/>
      <c r="K652" s="390"/>
      <c r="L652" s="197"/>
      <c r="AK652" s="162"/>
      <c r="AL652" s="162"/>
    </row>
    <row r="653" spans="1:38" s="161" customFormat="1">
      <c r="A653" s="304"/>
      <c r="B653" s="351"/>
      <c r="C653" s="393"/>
      <c r="D653" s="390"/>
      <c r="E653" s="390"/>
      <c r="F653" s="391"/>
      <c r="G653" s="391"/>
      <c r="H653" s="391"/>
      <c r="I653" s="392"/>
      <c r="J653" s="392"/>
      <c r="K653" s="390"/>
      <c r="L653" s="197"/>
      <c r="AK653" s="162"/>
      <c r="AL653" s="162"/>
    </row>
    <row r="654" spans="1:38" s="161" customFormat="1">
      <c r="A654" s="304"/>
      <c r="B654" s="351"/>
      <c r="C654" s="393"/>
      <c r="D654" s="390"/>
      <c r="E654" s="390"/>
      <c r="F654" s="391"/>
      <c r="G654" s="391"/>
      <c r="H654" s="391"/>
      <c r="I654" s="392"/>
      <c r="J654" s="392"/>
      <c r="K654" s="390"/>
      <c r="L654" s="197"/>
      <c r="AK654" s="162"/>
      <c r="AL654" s="162"/>
    </row>
    <row r="655" spans="1:38" s="161" customFormat="1">
      <c r="A655" s="304"/>
      <c r="B655" s="351"/>
      <c r="C655" s="393"/>
      <c r="D655" s="390"/>
      <c r="E655" s="390"/>
      <c r="F655" s="391"/>
      <c r="G655" s="391"/>
      <c r="H655" s="391"/>
      <c r="I655" s="392"/>
      <c r="J655" s="392"/>
      <c r="K655" s="390"/>
      <c r="L655" s="197"/>
      <c r="AK655" s="162"/>
      <c r="AL655" s="162"/>
    </row>
    <row r="656" spans="1:38" s="161" customFormat="1">
      <c r="A656" s="304"/>
      <c r="B656" s="351"/>
      <c r="C656" s="393"/>
      <c r="D656" s="390"/>
      <c r="E656" s="390"/>
      <c r="F656" s="391"/>
      <c r="G656" s="391"/>
      <c r="H656" s="391"/>
      <c r="I656" s="392"/>
      <c r="J656" s="392"/>
      <c r="K656" s="390"/>
      <c r="L656" s="197"/>
      <c r="AK656" s="162"/>
      <c r="AL656" s="162"/>
    </row>
    <row r="657" spans="1:38" s="161" customFormat="1">
      <c r="A657" s="304"/>
      <c r="B657" s="351"/>
      <c r="C657" s="393"/>
      <c r="D657" s="390"/>
      <c r="E657" s="390"/>
      <c r="F657" s="391"/>
      <c r="G657" s="391"/>
      <c r="H657" s="391"/>
      <c r="I657" s="392"/>
      <c r="J657" s="392"/>
      <c r="K657" s="390"/>
      <c r="L657" s="197"/>
      <c r="AK657" s="162"/>
      <c r="AL657" s="162"/>
    </row>
    <row r="658" spans="1:38" s="161" customFormat="1">
      <c r="A658" s="304"/>
      <c r="B658" s="351"/>
      <c r="C658" s="393"/>
      <c r="D658" s="390"/>
      <c r="E658" s="390"/>
      <c r="F658" s="391"/>
      <c r="G658" s="391"/>
      <c r="H658" s="391"/>
      <c r="I658" s="392"/>
      <c r="J658" s="392"/>
      <c r="K658" s="390"/>
      <c r="L658" s="197"/>
      <c r="AK658" s="162"/>
      <c r="AL658" s="162"/>
    </row>
    <row r="659" spans="1:38" s="161" customFormat="1">
      <c r="A659" s="304"/>
      <c r="B659" s="351"/>
      <c r="C659" s="393"/>
      <c r="D659" s="390"/>
      <c r="E659" s="390"/>
      <c r="F659" s="391"/>
      <c r="G659" s="391"/>
      <c r="H659" s="391"/>
      <c r="I659" s="392"/>
      <c r="J659" s="392"/>
      <c r="K659" s="390"/>
      <c r="L659" s="197"/>
      <c r="AK659" s="162"/>
      <c r="AL659" s="162"/>
    </row>
    <row r="660" spans="1:38" s="161" customFormat="1">
      <c r="A660" s="304"/>
      <c r="B660" s="351"/>
      <c r="C660" s="393"/>
      <c r="D660" s="390"/>
      <c r="E660" s="390"/>
      <c r="F660" s="391"/>
      <c r="G660" s="391"/>
      <c r="H660" s="391"/>
      <c r="I660" s="392"/>
      <c r="J660" s="392"/>
      <c r="K660" s="390"/>
      <c r="L660" s="197"/>
      <c r="AK660" s="162"/>
      <c r="AL660" s="162"/>
    </row>
    <row r="661" spans="1:38" s="161" customFormat="1">
      <c r="A661" s="304"/>
      <c r="B661" s="351"/>
      <c r="C661" s="393"/>
      <c r="D661" s="390"/>
      <c r="E661" s="390"/>
      <c r="F661" s="391"/>
      <c r="G661" s="391"/>
      <c r="H661" s="391"/>
      <c r="I661" s="392"/>
      <c r="J661" s="392"/>
      <c r="K661" s="390"/>
      <c r="L661" s="197"/>
      <c r="AK661" s="162"/>
      <c r="AL661" s="162"/>
    </row>
    <row r="662" spans="1:38" s="161" customFormat="1">
      <c r="A662" s="304"/>
      <c r="B662" s="351"/>
      <c r="C662" s="393"/>
      <c r="D662" s="390"/>
      <c r="E662" s="390"/>
      <c r="F662" s="391"/>
      <c r="G662" s="391"/>
      <c r="H662" s="391"/>
      <c r="I662" s="392"/>
      <c r="J662" s="392"/>
      <c r="K662" s="390"/>
      <c r="L662" s="197"/>
      <c r="AK662" s="162"/>
      <c r="AL662" s="162"/>
    </row>
    <row r="663" spans="1:38" s="161" customFormat="1">
      <c r="A663" s="304"/>
      <c r="B663" s="351"/>
      <c r="C663" s="393"/>
      <c r="D663" s="390"/>
      <c r="E663" s="390"/>
      <c r="F663" s="391"/>
      <c r="G663" s="391"/>
      <c r="H663" s="391"/>
      <c r="I663" s="392"/>
      <c r="J663" s="392"/>
      <c r="K663" s="390"/>
      <c r="L663" s="197"/>
      <c r="AK663" s="162"/>
      <c r="AL663" s="162"/>
    </row>
    <row r="664" spans="1:38" s="161" customFormat="1">
      <c r="A664" s="304"/>
      <c r="B664" s="351"/>
      <c r="C664" s="393"/>
      <c r="D664" s="390"/>
      <c r="E664" s="390"/>
      <c r="F664" s="391"/>
      <c r="G664" s="391"/>
      <c r="H664" s="391"/>
      <c r="I664" s="392"/>
      <c r="J664" s="392"/>
      <c r="K664" s="390"/>
      <c r="L664" s="197"/>
      <c r="AK664" s="162"/>
      <c r="AL664" s="162"/>
    </row>
    <row r="665" spans="1:38" s="161" customFormat="1">
      <c r="A665" s="304"/>
      <c r="B665" s="351"/>
      <c r="C665" s="393"/>
      <c r="D665" s="390"/>
      <c r="E665" s="390"/>
      <c r="F665" s="391"/>
      <c r="G665" s="391"/>
      <c r="H665" s="391"/>
      <c r="I665" s="392"/>
      <c r="J665" s="392"/>
      <c r="K665" s="390"/>
      <c r="L665" s="197"/>
      <c r="AK665" s="162"/>
      <c r="AL665" s="162"/>
    </row>
    <row r="666" spans="1:38" s="161" customFormat="1">
      <c r="A666" s="304"/>
      <c r="B666" s="351"/>
      <c r="C666" s="393"/>
      <c r="D666" s="390"/>
      <c r="E666" s="390"/>
      <c r="F666" s="391"/>
      <c r="G666" s="391"/>
      <c r="H666" s="391"/>
      <c r="I666" s="392"/>
      <c r="J666" s="392"/>
      <c r="K666" s="390"/>
      <c r="L666" s="197"/>
      <c r="AK666" s="162"/>
      <c r="AL666" s="162"/>
    </row>
    <row r="667" spans="1:38" s="161" customFormat="1">
      <c r="A667" s="304"/>
      <c r="B667" s="351"/>
      <c r="C667" s="393"/>
      <c r="D667" s="390"/>
      <c r="E667" s="390"/>
      <c r="F667" s="391"/>
      <c r="G667" s="391"/>
      <c r="H667" s="391"/>
      <c r="I667" s="392"/>
      <c r="J667" s="392"/>
      <c r="K667" s="390"/>
      <c r="L667" s="197"/>
      <c r="AK667" s="162"/>
      <c r="AL667" s="162"/>
    </row>
    <row r="668" spans="1:38" s="161" customFormat="1">
      <c r="A668" s="304"/>
      <c r="B668" s="351"/>
      <c r="C668" s="393"/>
      <c r="D668" s="390"/>
      <c r="E668" s="390"/>
      <c r="F668" s="391"/>
      <c r="G668" s="391"/>
      <c r="H668" s="391"/>
      <c r="I668" s="392"/>
      <c r="J668" s="392"/>
      <c r="K668" s="390"/>
      <c r="L668" s="197"/>
      <c r="AK668" s="162"/>
      <c r="AL668" s="162"/>
    </row>
    <row r="669" spans="1:38" s="161" customFormat="1">
      <c r="A669" s="304"/>
      <c r="B669" s="351"/>
      <c r="C669" s="393"/>
      <c r="D669" s="390"/>
      <c r="E669" s="390"/>
      <c r="F669" s="391"/>
      <c r="G669" s="391"/>
      <c r="H669" s="391"/>
      <c r="I669" s="392"/>
      <c r="J669" s="392"/>
      <c r="K669" s="390"/>
      <c r="L669" s="197"/>
      <c r="AK669" s="162"/>
      <c r="AL669" s="162"/>
    </row>
    <row r="670" spans="1:38" s="161" customFormat="1">
      <c r="A670" s="304"/>
      <c r="B670" s="351"/>
      <c r="C670" s="393"/>
      <c r="D670" s="390"/>
      <c r="E670" s="390"/>
      <c r="F670" s="391"/>
      <c r="G670" s="391"/>
      <c r="H670" s="391"/>
      <c r="I670" s="392"/>
      <c r="J670" s="392"/>
      <c r="K670" s="390"/>
      <c r="L670" s="197"/>
      <c r="AK670" s="162"/>
      <c r="AL670" s="162"/>
    </row>
    <row r="671" spans="1:38" s="161" customFormat="1">
      <c r="A671" s="304"/>
      <c r="B671" s="351"/>
      <c r="C671" s="393"/>
      <c r="D671" s="390"/>
      <c r="E671" s="390"/>
      <c r="F671" s="391"/>
      <c r="G671" s="391"/>
      <c r="H671" s="391"/>
      <c r="I671" s="392"/>
      <c r="J671" s="392"/>
      <c r="K671" s="390"/>
      <c r="L671" s="197"/>
      <c r="AK671" s="162"/>
      <c r="AL671" s="162"/>
    </row>
    <row r="672" spans="1:38" s="161" customFormat="1">
      <c r="A672" s="304"/>
      <c r="B672" s="351"/>
      <c r="C672" s="393"/>
      <c r="D672" s="390"/>
      <c r="E672" s="390"/>
      <c r="F672" s="391"/>
      <c r="G672" s="391"/>
      <c r="H672" s="391"/>
      <c r="I672" s="392"/>
      <c r="J672" s="392"/>
      <c r="K672" s="390"/>
      <c r="L672" s="197"/>
      <c r="AK672" s="162"/>
      <c r="AL672" s="162"/>
    </row>
    <row r="673" spans="1:38" s="161" customFormat="1">
      <c r="A673" s="304"/>
      <c r="B673" s="351"/>
      <c r="C673" s="393"/>
      <c r="D673" s="390"/>
      <c r="E673" s="390"/>
      <c r="F673" s="391"/>
      <c r="G673" s="391"/>
      <c r="H673" s="391"/>
      <c r="I673" s="392"/>
      <c r="J673" s="392"/>
      <c r="K673" s="390"/>
      <c r="L673" s="197"/>
      <c r="AK673" s="162"/>
      <c r="AL673" s="162"/>
    </row>
    <row r="674" spans="1:38" s="161" customFormat="1">
      <c r="A674" s="304"/>
      <c r="B674" s="351"/>
      <c r="C674" s="393"/>
      <c r="D674" s="390"/>
      <c r="E674" s="390"/>
      <c r="F674" s="391"/>
      <c r="G674" s="391"/>
      <c r="H674" s="391"/>
      <c r="I674" s="392"/>
      <c r="J674" s="392"/>
      <c r="K674" s="390"/>
      <c r="L674" s="197"/>
      <c r="AK674" s="162"/>
      <c r="AL674" s="162"/>
    </row>
    <row r="675" spans="1:38" s="161" customFormat="1">
      <c r="A675" s="304"/>
      <c r="B675" s="351"/>
      <c r="C675" s="393"/>
      <c r="D675" s="390"/>
      <c r="E675" s="390"/>
      <c r="F675" s="391"/>
      <c r="G675" s="391"/>
      <c r="H675" s="391"/>
      <c r="I675" s="392"/>
      <c r="J675" s="392"/>
      <c r="K675" s="390"/>
      <c r="L675" s="197"/>
      <c r="AK675" s="162"/>
      <c r="AL675" s="162"/>
    </row>
    <row r="676" spans="1:38" s="161" customFormat="1">
      <c r="A676" s="304"/>
      <c r="B676" s="351"/>
      <c r="C676" s="393"/>
      <c r="D676" s="390"/>
      <c r="E676" s="390"/>
      <c r="F676" s="391"/>
      <c r="G676" s="391"/>
      <c r="H676" s="391"/>
      <c r="I676" s="392"/>
      <c r="J676" s="392"/>
      <c r="K676" s="390"/>
      <c r="L676" s="197"/>
      <c r="AK676" s="162"/>
      <c r="AL676" s="162"/>
    </row>
    <row r="677" spans="1:38" s="161" customFormat="1">
      <c r="A677" s="304"/>
      <c r="B677" s="351"/>
      <c r="C677" s="393"/>
      <c r="D677" s="390"/>
      <c r="E677" s="390"/>
      <c r="F677" s="391"/>
      <c r="G677" s="391"/>
      <c r="H677" s="391"/>
      <c r="I677" s="392"/>
      <c r="J677" s="392"/>
      <c r="K677" s="390"/>
      <c r="L677" s="197"/>
      <c r="AK677" s="162"/>
      <c r="AL677" s="162"/>
    </row>
    <row r="678" spans="1:38" s="161" customFormat="1">
      <c r="A678" s="304"/>
      <c r="B678" s="351"/>
      <c r="C678" s="393"/>
      <c r="D678" s="390"/>
      <c r="E678" s="390"/>
      <c r="F678" s="391"/>
      <c r="G678" s="391"/>
      <c r="H678" s="391"/>
      <c r="I678" s="392"/>
      <c r="J678" s="392"/>
      <c r="K678" s="390"/>
      <c r="L678" s="197"/>
      <c r="AK678" s="162"/>
      <c r="AL678" s="162"/>
    </row>
    <row r="679" spans="1:38" s="161" customFormat="1">
      <c r="A679" s="304"/>
      <c r="B679" s="351"/>
      <c r="C679" s="393"/>
      <c r="D679" s="390"/>
      <c r="E679" s="390"/>
      <c r="F679" s="391"/>
      <c r="G679" s="391"/>
      <c r="H679" s="391"/>
      <c r="I679" s="392"/>
      <c r="J679" s="392"/>
      <c r="K679" s="390"/>
      <c r="L679" s="197"/>
      <c r="AK679" s="162"/>
      <c r="AL679" s="162"/>
    </row>
    <row r="680" spans="1:38" s="161" customFormat="1">
      <c r="A680" s="304"/>
      <c r="B680" s="351"/>
      <c r="C680" s="393"/>
      <c r="D680" s="390"/>
      <c r="E680" s="390"/>
      <c r="F680" s="391"/>
      <c r="G680" s="391"/>
      <c r="H680" s="391"/>
      <c r="I680" s="392"/>
      <c r="J680" s="392"/>
      <c r="K680" s="390"/>
      <c r="L680" s="197"/>
      <c r="AK680" s="162"/>
      <c r="AL680" s="162"/>
    </row>
    <row r="681" spans="1:38" s="161" customFormat="1">
      <c r="A681" s="304"/>
      <c r="B681" s="351"/>
      <c r="C681" s="393"/>
      <c r="D681" s="390"/>
      <c r="E681" s="390"/>
      <c r="F681" s="391"/>
      <c r="G681" s="391"/>
      <c r="H681" s="391"/>
      <c r="I681" s="392"/>
      <c r="J681" s="392"/>
      <c r="K681" s="390"/>
      <c r="L681" s="197"/>
      <c r="AK681" s="162"/>
      <c r="AL681" s="162"/>
    </row>
    <row r="682" spans="1:38" s="161" customFormat="1">
      <c r="A682" s="304"/>
      <c r="B682" s="351"/>
      <c r="C682" s="393"/>
      <c r="D682" s="390"/>
      <c r="E682" s="390"/>
      <c r="F682" s="391"/>
      <c r="G682" s="391"/>
      <c r="H682" s="391"/>
      <c r="I682" s="392"/>
      <c r="J682" s="392"/>
      <c r="K682" s="390"/>
      <c r="L682" s="197"/>
      <c r="AK682" s="162"/>
      <c r="AL682" s="162"/>
    </row>
    <row r="683" spans="1:38" s="161" customFormat="1">
      <c r="A683" s="304"/>
      <c r="B683" s="351"/>
      <c r="C683" s="393"/>
      <c r="D683" s="390"/>
      <c r="E683" s="390"/>
      <c r="F683" s="391"/>
      <c r="G683" s="391"/>
      <c r="H683" s="391"/>
      <c r="I683" s="392"/>
      <c r="J683" s="392"/>
      <c r="K683" s="390"/>
      <c r="L683" s="197"/>
      <c r="AK683" s="162"/>
      <c r="AL683" s="162"/>
    </row>
    <row r="684" spans="1:38" s="161" customFormat="1">
      <c r="A684" s="304"/>
      <c r="B684" s="351"/>
      <c r="C684" s="393"/>
      <c r="D684" s="390"/>
      <c r="E684" s="390"/>
      <c r="F684" s="391"/>
      <c r="G684" s="391"/>
      <c r="H684" s="391"/>
      <c r="I684" s="392"/>
      <c r="J684" s="392"/>
      <c r="K684" s="390"/>
      <c r="L684" s="197"/>
      <c r="AK684" s="162"/>
      <c r="AL684" s="162"/>
    </row>
    <row r="685" spans="1:38" s="161" customFormat="1">
      <c r="A685" s="304"/>
      <c r="B685" s="351"/>
      <c r="C685" s="393"/>
      <c r="D685" s="390"/>
      <c r="E685" s="390"/>
      <c r="F685" s="391"/>
      <c r="G685" s="391"/>
      <c r="H685" s="391"/>
      <c r="I685" s="392"/>
      <c r="J685" s="392"/>
      <c r="K685" s="390"/>
      <c r="L685" s="197"/>
      <c r="AK685" s="162"/>
      <c r="AL685" s="162"/>
    </row>
    <row r="686" spans="1:38" s="161" customFormat="1">
      <c r="A686" s="304"/>
      <c r="B686" s="351"/>
      <c r="C686" s="393"/>
      <c r="D686" s="390"/>
      <c r="E686" s="390"/>
      <c r="F686" s="391"/>
      <c r="G686" s="391"/>
      <c r="H686" s="391"/>
      <c r="I686" s="392"/>
      <c r="J686" s="392"/>
      <c r="K686" s="390"/>
      <c r="L686" s="197"/>
      <c r="AK686" s="162"/>
      <c r="AL686" s="162"/>
    </row>
    <row r="687" spans="1:38" s="161" customFormat="1">
      <c r="A687" s="304"/>
      <c r="B687" s="351"/>
      <c r="C687" s="393"/>
      <c r="D687" s="390"/>
      <c r="E687" s="390"/>
      <c r="F687" s="391"/>
      <c r="G687" s="391"/>
      <c r="H687" s="391"/>
      <c r="I687" s="392"/>
      <c r="J687" s="392"/>
      <c r="K687" s="390"/>
      <c r="L687" s="197"/>
      <c r="AK687" s="162"/>
      <c r="AL687" s="162"/>
    </row>
    <row r="688" spans="1:38" s="161" customFormat="1">
      <c r="A688" s="304"/>
      <c r="B688" s="351"/>
      <c r="C688" s="393"/>
      <c r="D688" s="390"/>
      <c r="E688" s="390"/>
      <c r="F688" s="391"/>
      <c r="G688" s="391"/>
      <c r="H688" s="391"/>
      <c r="I688" s="392"/>
      <c r="J688" s="392"/>
      <c r="K688" s="390"/>
      <c r="L688" s="197"/>
      <c r="AK688" s="162"/>
      <c r="AL688" s="162"/>
    </row>
    <row r="689" spans="1:38" s="161" customFormat="1">
      <c r="A689" s="304"/>
      <c r="B689" s="351"/>
      <c r="C689" s="393"/>
      <c r="D689" s="390"/>
      <c r="E689" s="390"/>
      <c r="F689" s="391"/>
      <c r="G689" s="391"/>
      <c r="H689" s="391"/>
      <c r="I689" s="392"/>
      <c r="J689" s="392"/>
      <c r="K689" s="390"/>
      <c r="L689" s="197"/>
      <c r="AK689" s="162"/>
      <c r="AL689" s="162"/>
    </row>
    <row r="690" spans="1:38" s="161" customFormat="1">
      <c r="A690" s="304"/>
      <c r="B690" s="351"/>
      <c r="C690" s="393"/>
      <c r="D690" s="390"/>
      <c r="E690" s="390"/>
      <c r="F690" s="391"/>
      <c r="G690" s="391"/>
      <c r="H690" s="391"/>
      <c r="I690" s="392"/>
      <c r="J690" s="392"/>
      <c r="K690" s="390"/>
      <c r="L690" s="197"/>
      <c r="AK690" s="162"/>
      <c r="AL690" s="162"/>
    </row>
    <row r="691" spans="1:38" s="161" customFormat="1">
      <c r="A691" s="304"/>
      <c r="B691" s="351"/>
      <c r="C691" s="393"/>
      <c r="D691" s="390"/>
      <c r="E691" s="390"/>
      <c r="F691" s="391"/>
      <c r="G691" s="391"/>
      <c r="H691" s="391"/>
      <c r="I691" s="392"/>
      <c r="J691" s="392"/>
      <c r="K691" s="390"/>
      <c r="L691" s="197"/>
      <c r="AK691" s="162"/>
      <c r="AL691" s="162"/>
    </row>
    <row r="692" spans="1:38" s="161" customFormat="1">
      <c r="A692" s="304"/>
      <c r="B692" s="351"/>
      <c r="C692" s="393"/>
      <c r="D692" s="390"/>
      <c r="E692" s="390"/>
      <c r="F692" s="391"/>
      <c r="G692" s="391"/>
      <c r="H692" s="391"/>
      <c r="I692" s="392"/>
      <c r="J692" s="392"/>
      <c r="K692" s="390"/>
      <c r="L692" s="197"/>
      <c r="AK692" s="162"/>
      <c r="AL692" s="162"/>
    </row>
    <row r="693" spans="1:38" s="161" customFormat="1">
      <c r="A693" s="304"/>
      <c r="B693" s="351"/>
      <c r="C693" s="393"/>
      <c r="D693" s="390"/>
      <c r="E693" s="390"/>
      <c r="F693" s="391"/>
      <c r="G693" s="391"/>
      <c r="H693" s="391"/>
      <c r="I693" s="392"/>
      <c r="J693" s="392"/>
      <c r="K693" s="390"/>
      <c r="L693" s="197"/>
      <c r="AK693" s="162"/>
      <c r="AL693" s="162"/>
    </row>
    <row r="694" spans="1:38" s="161" customFormat="1">
      <c r="A694" s="304"/>
      <c r="B694" s="351"/>
      <c r="C694" s="393"/>
      <c r="D694" s="390"/>
      <c r="E694" s="390"/>
      <c r="F694" s="391"/>
      <c r="G694" s="391"/>
      <c r="H694" s="391"/>
      <c r="I694" s="392"/>
      <c r="J694" s="392"/>
      <c r="K694" s="390"/>
      <c r="L694" s="197"/>
      <c r="AK694" s="162"/>
      <c r="AL694" s="162"/>
    </row>
    <row r="695" spans="1:38" s="161" customFormat="1">
      <c r="A695" s="304"/>
      <c r="B695" s="351"/>
      <c r="C695" s="393"/>
      <c r="D695" s="390"/>
      <c r="E695" s="390"/>
      <c r="F695" s="391"/>
      <c r="G695" s="391"/>
      <c r="H695" s="391"/>
      <c r="I695" s="392"/>
      <c r="J695" s="392"/>
      <c r="K695" s="390"/>
      <c r="L695" s="197"/>
      <c r="AK695" s="162"/>
      <c r="AL695" s="162"/>
    </row>
    <row r="696" spans="1:38" s="161" customFormat="1">
      <c r="A696" s="304"/>
      <c r="B696" s="351"/>
      <c r="C696" s="393"/>
      <c r="D696" s="390"/>
      <c r="E696" s="390"/>
      <c r="F696" s="391"/>
      <c r="G696" s="391"/>
      <c r="H696" s="391"/>
      <c r="I696" s="392"/>
      <c r="J696" s="392"/>
      <c r="K696" s="390"/>
      <c r="L696" s="197"/>
      <c r="AK696" s="162"/>
      <c r="AL696" s="162"/>
    </row>
    <row r="697" spans="1:38" s="161" customFormat="1">
      <c r="A697" s="304"/>
      <c r="B697" s="351"/>
      <c r="C697" s="393"/>
      <c r="D697" s="390"/>
      <c r="E697" s="390"/>
      <c r="F697" s="391"/>
      <c r="G697" s="391"/>
      <c r="H697" s="391"/>
      <c r="I697" s="392"/>
      <c r="J697" s="392"/>
      <c r="K697" s="390"/>
      <c r="L697" s="197"/>
      <c r="AK697" s="162"/>
      <c r="AL697" s="162"/>
    </row>
    <row r="698" spans="1:38" s="161" customFormat="1">
      <c r="A698" s="304"/>
      <c r="B698" s="351"/>
      <c r="C698" s="393"/>
      <c r="D698" s="390"/>
      <c r="E698" s="390"/>
      <c r="F698" s="391"/>
      <c r="G698" s="391"/>
      <c r="H698" s="391"/>
      <c r="I698" s="392"/>
      <c r="J698" s="392"/>
      <c r="K698" s="390"/>
      <c r="L698" s="197"/>
      <c r="AK698" s="162"/>
      <c r="AL698" s="162"/>
    </row>
    <row r="699" spans="1:38" s="161" customFormat="1">
      <c r="A699" s="304"/>
      <c r="B699" s="351"/>
      <c r="C699" s="393"/>
      <c r="D699" s="390"/>
      <c r="E699" s="390"/>
      <c r="F699" s="391"/>
      <c r="G699" s="391"/>
      <c r="H699" s="391"/>
      <c r="I699" s="392"/>
      <c r="J699" s="392"/>
      <c r="K699" s="390"/>
      <c r="L699" s="197"/>
      <c r="AK699" s="162"/>
      <c r="AL699" s="162"/>
    </row>
    <row r="700" spans="1:38" s="161" customFormat="1">
      <c r="A700" s="304"/>
      <c r="B700" s="351"/>
      <c r="C700" s="393"/>
      <c r="D700" s="390"/>
      <c r="E700" s="390"/>
      <c r="F700" s="391"/>
      <c r="G700" s="391"/>
      <c r="H700" s="391"/>
      <c r="I700" s="392"/>
      <c r="J700" s="392"/>
      <c r="K700" s="390"/>
      <c r="L700" s="197"/>
      <c r="AK700" s="162"/>
      <c r="AL700" s="162"/>
    </row>
    <row r="701" spans="1:38" s="161" customFormat="1">
      <c r="A701" s="304"/>
      <c r="B701" s="351"/>
      <c r="C701" s="393"/>
      <c r="D701" s="390"/>
      <c r="E701" s="390"/>
      <c r="F701" s="391"/>
      <c r="G701" s="391"/>
      <c r="H701" s="391"/>
      <c r="I701" s="392"/>
      <c r="J701" s="392"/>
      <c r="K701" s="390"/>
      <c r="L701" s="197"/>
      <c r="AK701" s="162"/>
      <c r="AL701" s="162"/>
    </row>
    <row r="702" spans="1:38" s="161" customFormat="1">
      <c r="A702" s="304"/>
      <c r="B702" s="351"/>
      <c r="C702" s="393"/>
      <c r="D702" s="390"/>
      <c r="E702" s="390"/>
      <c r="F702" s="391"/>
      <c r="G702" s="391"/>
      <c r="H702" s="391"/>
      <c r="I702" s="392"/>
      <c r="J702" s="392"/>
      <c r="K702" s="390"/>
      <c r="L702" s="197"/>
      <c r="AK702" s="162"/>
      <c r="AL702" s="162"/>
    </row>
    <row r="703" spans="1:38" s="161" customFormat="1">
      <c r="A703" s="304"/>
      <c r="B703" s="351"/>
      <c r="C703" s="393"/>
      <c r="D703" s="390"/>
      <c r="E703" s="390"/>
      <c r="F703" s="391"/>
      <c r="G703" s="391"/>
      <c r="H703" s="391"/>
      <c r="I703" s="392"/>
      <c r="J703" s="392"/>
      <c r="K703" s="390"/>
      <c r="L703" s="197"/>
      <c r="AK703" s="162"/>
      <c r="AL703" s="162"/>
    </row>
    <row r="704" spans="1:38" s="161" customFormat="1">
      <c r="A704" s="304"/>
      <c r="B704" s="351"/>
      <c r="C704" s="393"/>
      <c r="D704" s="390"/>
      <c r="E704" s="390"/>
      <c r="F704" s="391"/>
      <c r="G704" s="391"/>
      <c r="H704" s="391"/>
      <c r="I704" s="392"/>
      <c r="J704" s="392"/>
      <c r="K704" s="390"/>
      <c r="L704" s="197"/>
      <c r="AK704" s="162"/>
      <c r="AL704" s="162"/>
    </row>
    <row r="705" spans="1:38" s="161" customFormat="1">
      <c r="A705" s="304"/>
      <c r="B705" s="351"/>
      <c r="C705" s="393"/>
      <c r="D705" s="390"/>
      <c r="E705" s="390"/>
      <c r="F705" s="391"/>
      <c r="G705" s="391"/>
      <c r="H705" s="391"/>
      <c r="I705" s="392"/>
      <c r="J705" s="392"/>
      <c r="K705" s="390"/>
      <c r="L705" s="197"/>
      <c r="AK705" s="162"/>
      <c r="AL705" s="162"/>
    </row>
    <row r="706" spans="1:38" s="161" customFormat="1">
      <c r="A706" s="304"/>
      <c r="B706" s="351"/>
      <c r="C706" s="393"/>
      <c r="D706" s="390"/>
      <c r="E706" s="390"/>
      <c r="F706" s="391"/>
      <c r="G706" s="391"/>
      <c r="H706" s="391"/>
      <c r="I706" s="392"/>
      <c r="J706" s="392"/>
      <c r="K706" s="390"/>
      <c r="L706" s="197"/>
      <c r="AK706" s="162"/>
      <c r="AL706" s="162"/>
    </row>
    <row r="707" spans="1:38" s="161" customFormat="1">
      <c r="A707" s="304"/>
      <c r="B707" s="351"/>
      <c r="C707" s="393"/>
      <c r="D707" s="390"/>
      <c r="E707" s="390"/>
      <c r="F707" s="391"/>
      <c r="G707" s="391"/>
      <c r="H707" s="391"/>
      <c r="I707" s="392"/>
      <c r="J707" s="392"/>
      <c r="K707" s="390"/>
      <c r="L707" s="197"/>
      <c r="AK707" s="162"/>
      <c r="AL707" s="162"/>
    </row>
    <row r="708" spans="1:38" s="161" customFormat="1">
      <c r="A708" s="304"/>
      <c r="B708" s="351"/>
      <c r="C708" s="393"/>
      <c r="D708" s="390"/>
      <c r="E708" s="390"/>
      <c r="F708" s="391"/>
      <c r="G708" s="391"/>
      <c r="H708" s="391"/>
      <c r="I708" s="392"/>
      <c r="J708" s="392"/>
      <c r="K708" s="390"/>
      <c r="L708" s="197"/>
      <c r="AK708" s="162"/>
      <c r="AL708" s="162"/>
    </row>
    <row r="709" spans="1:38" s="161" customFormat="1">
      <c r="A709" s="304"/>
      <c r="B709" s="351"/>
      <c r="C709" s="393"/>
      <c r="D709" s="390"/>
      <c r="E709" s="390"/>
      <c r="F709" s="391"/>
      <c r="G709" s="391"/>
      <c r="H709" s="391"/>
      <c r="I709" s="392"/>
      <c r="J709" s="392"/>
      <c r="K709" s="390"/>
      <c r="L709" s="197"/>
      <c r="AK709" s="162"/>
      <c r="AL709" s="162"/>
    </row>
    <row r="710" spans="1:38" s="161" customFormat="1">
      <c r="A710" s="304"/>
      <c r="B710" s="351"/>
      <c r="C710" s="393"/>
      <c r="D710" s="390"/>
      <c r="E710" s="390"/>
      <c r="F710" s="391"/>
      <c r="G710" s="391"/>
      <c r="H710" s="391"/>
      <c r="I710" s="392"/>
      <c r="J710" s="392"/>
      <c r="K710" s="390"/>
      <c r="L710" s="197"/>
      <c r="AK710" s="162"/>
      <c r="AL710" s="162"/>
    </row>
    <row r="711" spans="1:38" s="161" customFormat="1">
      <c r="A711" s="304"/>
      <c r="B711" s="351"/>
      <c r="C711" s="393"/>
      <c r="D711" s="390"/>
      <c r="E711" s="390"/>
      <c r="F711" s="391"/>
      <c r="G711" s="391"/>
      <c r="H711" s="391"/>
      <c r="I711" s="392"/>
      <c r="J711" s="392"/>
      <c r="K711" s="390"/>
      <c r="L711" s="197"/>
      <c r="AK711" s="162"/>
      <c r="AL711" s="162"/>
    </row>
    <row r="712" spans="1:38" s="161" customFormat="1">
      <c r="A712" s="304"/>
      <c r="B712" s="351"/>
      <c r="C712" s="393"/>
      <c r="D712" s="390"/>
      <c r="E712" s="390"/>
      <c r="F712" s="391"/>
      <c r="G712" s="391"/>
      <c r="H712" s="391"/>
      <c r="I712" s="392"/>
      <c r="J712" s="392"/>
      <c r="K712" s="390"/>
      <c r="L712" s="197"/>
      <c r="AK712" s="162"/>
      <c r="AL712" s="162"/>
    </row>
    <row r="713" spans="1:38" s="161" customFormat="1">
      <c r="A713" s="304"/>
      <c r="B713" s="351"/>
      <c r="C713" s="393"/>
      <c r="D713" s="390"/>
      <c r="E713" s="390"/>
      <c r="F713" s="391"/>
      <c r="G713" s="391"/>
      <c r="H713" s="391"/>
      <c r="I713" s="392"/>
      <c r="J713" s="392"/>
      <c r="K713" s="390"/>
      <c r="L713" s="197"/>
      <c r="AK713" s="162"/>
      <c r="AL713" s="162"/>
    </row>
    <row r="714" spans="1:38" s="161" customFormat="1">
      <c r="A714" s="304"/>
      <c r="B714" s="351"/>
      <c r="C714" s="393"/>
      <c r="D714" s="390"/>
      <c r="E714" s="390"/>
      <c r="F714" s="391"/>
      <c r="G714" s="391"/>
      <c r="H714" s="391"/>
      <c r="I714" s="392"/>
      <c r="J714" s="392"/>
      <c r="K714" s="390"/>
      <c r="L714" s="197"/>
      <c r="AK714" s="162"/>
      <c r="AL714" s="162"/>
    </row>
    <row r="715" spans="1:38" s="161" customFormat="1">
      <c r="A715" s="304"/>
      <c r="B715" s="351"/>
      <c r="C715" s="393"/>
      <c r="D715" s="390"/>
      <c r="E715" s="390"/>
      <c r="F715" s="391"/>
      <c r="G715" s="391"/>
      <c r="H715" s="391"/>
      <c r="I715" s="392"/>
      <c r="J715" s="392"/>
      <c r="K715" s="390"/>
      <c r="L715" s="197"/>
      <c r="AK715" s="162"/>
      <c r="AL715" s="162"/>
    </row>
    <row r="716" spans="1:38" s="161" customFormat="1">
      <c r="A716" s="304"/>
      <c r="B716" s="351"/>
      <c r="C716" s="393"/>
      <c r="D716" s="390"/>
      <c r="E716" s="390"/>
      <c r="F716" s="391"/>
      <c r="G716" s="391"/>
      <c r="H716" s="391"/>
      <c r="I716" s="392"/>
      <c r="J716" s="392"/>
      <c r="K716" s="390"/>
      <c r="L716" s="197"/>
      <c r="AK716" s="162"/>
      <c r="AL716" s="162"/>
    </row>
    <row r="717" spans="1:38" s="161" customFormat="1">
      <c r="A717" s="304"/>
      <c r="B717" s="351"/>
      <c r="C717" s="393"/>
      <c r="D717" s="390"/>
      <c r="E717" s="390"/>
      <c r="F717" s="391"/>
      <c r="G717" s="391"/>
      <c r="H717" s="391"/>
      <c r="I717" s="392"/>
      <c r="J717" s="392"/>
      <c r="K717" s="390"/>
      <c r="L717" s="197"/>
      <c r="AK717" s="162"/>
      <c r="AL717" s="162"/>
    </row>
    <row r="718" spans="1:38" s="161" customFormat="1">
      <c r="A718" s="304"/>
      <c r="B718" s="351"/>
      <c r="C718" s="393"/>
      <c r="D718" s="390"/>
      <c r="E718" s="390"/>
      <c r="F718" s="391"/>
      <c r="G718" s="391"/>
      <c r="H718" s="391"/>
      <c r="I718" s="392"/>
      <c r="J718" s="392"/>
      <c r="K718" s="390"/>
      <c r="L718" s="197"/>
      <c r="AK718" s="162"/>
      <c r="AL718" s="162"/>
    </row>
    <row r="719" spans="1:38" s="161" customFormat="1">
      <c r="A719" s="304"/>
      <c r="B719" s="351"/>
      <c r="C719" s="393"/>
      <c r="D719" s="390"/>
      <c r="E719" s="390"/>
      <c r="F719" s="391"/>
      <c r="G719" s="391"/>
      <c r="H719" s="391"/>
      <c r="I719" s="392"/>
      <c r="J719" s="392"/>
      <c r="K719" s="390"/>
      <c r="L719" s="197"/>
      <c r="AK719" s="162"/>
      <c r="AL719" s="162"/>
    </row>
    <row r="720" spans="1:38" s="161" customFormat="1">
      <c r="A720" s="304"/>
      <c r="B720" s="351"/>
      <c r="C720" s="393"/>
      <c r="D720" s="390"/>
      <c r="E720" s="390"/>
      <c r="F720" s="391"/>
      <c r="G720" s="391"/>
      <c r="H720" s="391"/>
      <c r="I720" s="392"/>
      <c r="J720" s="392"/>
      <c r="K720" s="390"/>
      <c r="L720" s="197"/>
      <c r="AK720" s="162"/>
      <c r="AL720" s="162"/>
    </row>
    <row r="721" spans="1:38" s="161" customFormat="1">
      <c r="A721" s="304"/>
      <c r="B721" s="351"/>
      <c r="C721" s="393"/>
      <c r="D721" s="390"/>
      <c r="E721" s="390"/>
      <c r="F721" s="391"/>
      <c r="G721" s="391"/>
      <c r="H721" s="391"/>
      <c r="I721" s="392"/>
      <c r="J721" s="392"/>
      <c r="K721" s="390"/>
      <c r="L721" s="197"/>
      <c r="AK721" s="162"/>
      <c r="AL721" s="162"/>
    </row>
    <row r="722" spans="1:38" s="161" customFormat="1">
      <c r="A722" s="304"/>
      <c r="B722" s="351"/>
      <c r="C722" s="393"/>
      <c r="D722" s="390"/>
      <c r="E722" s="390"/>
      <c r="F722" s="391"/>
      <c r="G722" s="391"/>
      <c r="H722" s="391"/>
      <c r="I722" s="392"/>
      <c r="J722" s="392"/>
      <c r="K722" s="390"/>
      <c r="L722" s="197"/>
      <c r="AK722" s="162"/>
      <c r="AL722" s="162"/>
    </row>
    <row r="723" spans="1:38" s="161" customFormat="1">
      <c r="A723" s="304"/>
      <c r="B723" s="351"/>
      <c r="C723" s="393"/>
      <c r="D723" s="390"/>
      <c r="E723" s="390"/>
      <c r="F723" s="391"/>
      <c r="G723" s="391"/>
      <c r="H723" s="391"/>
      <c r="I723" s="392"/>
      <c r="J723" s="392"/>
      <c r="K723" s="390"/>
      <c r="L723" s="197"/>
      <c r="AK723" s="162"/>
      <c r="AL723" s="162"/>
    </row>
    <row r="724" spans="1:38" s="161" customFormat="1">
      <c r="A724" s="304"/>
      <c r="B724" s="351"/>
      <c r="C724" s="393"/>
      <c r="D724" s="390"/>
      <c r="E724" s="390"/>
      <c r="F724" s="391"/>
      <c r="G724" s="391"/>
      <c r="H724" s="391"/>
      <c r="I724" s="392"/>
      <c r="J724" s="392"/>
      <c r="K724" s="390"/>
      <c r="L724" s="197"/>
      <c r="AK724" s="162"/>
      <c r="AL724" s="162"/>
    </row>
    <row r="725" spans="1:38" s="161" customFormat="1">
      <c r="A725" s="304"/>
      <c r="B725" s="351"/>
      <c r="C725" s="393"/>
      <c r="D725" s="390"/>
      <c r="E725" s="390"/>
      <c r="F725" s="391"/>
      <c r="G725" s="391"/>
      <c r="H725" s="391"/>
      <c r="I725" s="392"/>
      <c r="J725" s="392"/>
      <c r="K725" s="390"/>
      <c r="L725" s="197"/>
      <c r="AK725" s="162"/>
      <c r="AL725" s="162"/>
    </row>
    <row r="726" spans="1:38" s="161" customFormat="1">
      <c r="A726" s="304"/>
      <c r="B726" s="351"/>
      <c r="C726" s="393"/>
      <c r="D726" s="390"/>
      <c r="E726" s="390"/>
      <c r="F726" s="391"/>
      <c r="G726" s="391"/>
      <c r="H726" s="391"/>
      <c r="I726" s="392"/>
      <c r="J726" s="392"/>
      <c r="K726" s="390"/>
      <c r="L726" s="197"/>
      <c r="AK726" s="162"/>
      <c r="AL726" s="162"/>
    </row>
    <row r="727" spans="1:38" s="161" customFormat="1">
      <c r="A727" s="304"/>
      <c r="B727" s="351"/>
      <c r="C727" s="393"/>
      <c r="D727" s="390"/>
      <c r="E727" s="390"/>
      <c r="F727" s="391"/>
      <c r="G727" s="391"/>
      <c r="H727" s="391"/>
      <c r="I727" s="392"/>
      <c r="J727" s="392"/>
      <c r="K727" s="390"/>
      <c r="L727" s="197"/>
      <c r="AK727" s="162"/>
      <c r="AL727" s="162"/>
    </row>
    <row r="728" spans="1:38" s="161" customFormat="1">
      <c r="A728" s="304"/>
      <c r="B728" s="351"/>
      <c r="C728" s="393"/>
      <c r="D728" s="390"/>
      <c r="E728" s="390"/>
      <c r="F728" s="391"/>
      <c r="G728" s="391"/>
      <c r="H728" s="391"/>
      <c r="I728" s="392"/>
      <c r="J728" s="392"/>
      <c r="K728" s="390"/>
      <c r="L728" s="197"/>
      <c r="AK728" s="162"/>
      <c r="AL728" s="162"/>
    </row>
    <row r="729" spans="1:38" s="161" customFormat="1">
      <c r="A729" s="304"/>
      <c r="B729" s="351"/>
      <c r="C729" s="393"/>
      <c r="D729" s="390"/>
      <c r="E729" s="390"/>
      <c r="F729" s="391"/>
      <c r="G729" s="391"/>
      <c r="H729" s="391"/>
      <c r="I729" s="392"/>
      <c r="J729" s="392"/>
      <c r="K729" s="390"/>
      <c r="L729" s="197"/>
      <c r="AK729" s="162"/>
      <c r="AL729" s="162"/>
    </row>
    <row r="730" spans="1:38" s="161" customFormat="1">
      <c r="A730" s="304"/>
      <c r="B730" s="351"/>
      <c r="C730" s="393"/>
      <c r="D730" s="390"/>
      <c r="E730" s="390"/>
      <c r="F730" s="391"/>
      <c r="G730" s="391"/>
      <c r="H730" s="391"/>
      <c r="I730" s="392"/>
      <c r="J730" s="392"/>
      <c r="K730" s="390"/>
      <c r="L730" s="197"/>
      <c r="AK730" s="162"/>
      <c r="AL730" s="162"/>
    </row>
    <row r="731" spans="1:38" s="161" customFormat="1">
      <c r="A731" s="304"/>
      <c r="B731" s="351"/>
      <c r="C731" s="393"/>
      <c r="D731" s="390"/>
      <c r="E731" s="390"/>
      <c r="F731" s="391"/>
      <c r="G731" s="391"/>
      <c r="H731" s="391"/>
      <c r="I731" s="392"/>
      <c r="J731" s="392"/>
      <c r="K731" s="390"/>
      <c r="L731" s="197"/>
      <c r="AK731" s="162"/>
      <c r="AL731" s="162"/>
    </row>
    <row r="732" spans="1:38" s="161" customFormat="1">
      <c r="A732" s="304"/>
      <c r="B732" s="351"/>
      <c r="C732" s="393"/>
      <c r="D732" s="390"/>
      <c r="E732" s="390"/>
      <c r="F732" s="391"/>
      <c r="G732" s="391"/>
      <c r="H732" s="391"/>
      <c r="I732" s="392"/>
      <c r="J732" s="392"/>
      <c r="K732" s="390"/>
      <c r="L732" s="197"/>
      <c r="AK732" s="162"/>
      <c r="AL732" s="162"/>
    </row>
    <row r="733" spans="1:38" s="161" customFormat="1">
      <c r="A733" s="304"/>
      <c r="B733" s="351"/>
      <c r="C733" s="393"/>
      <c r="D733" s="390"/>
      <c r="E733" s="390"/>
      <c r="F733" s="391"/>
      <c r="G733" s="391"/>
      <c r="H733" s="391"/>
      <c r="I733" s="392"/>
      <c r="J733" s="392"/>
      <c r="K733" s="390"/>
      <c r="L733" s="197"/>
      <c r="AK733" s="162"/>
      <c r="AL733" s="162"/>
    </row>
    <row r="734" spans="1:38" s="161" customFormat="1">
      <c r="A734" s="304"/>
      <c r="B734" s="351"/>
      <c r="C734" s="393"/>
      <c r="D734" s="390"/>
      <c r="E734" s="390"/>
      <c r="F734" s="391"/>
      <c r="G734" s="391"/>
      <c r="H734" s="391"/>
      <c r="I734" s="392"/>
      <c r="J734" s="392"/>
      <c r="K734" s="390"/>
      <c r="L734" s="197"/>
      <c r="AK734" s="162"/>
      <c r="AL734" s="162"/>
    </row>
    <row r="735" spans="1:38" s="161" customFormat="1">
      <c r="A735" s="304"/>
      <c r="B735" s="351"/>
      <c r="C735" s="393"/>
      <c r="D735" s="390"/>
      <c r="E735" s="390"/>
      <c r="F735" s="391"/>
      <c r="G735" s="391"/>
      <c r="H735" s="391"/>
      <c r="I735" s="392"/>
      <c r="J735" s="392"/>
      <c r="K735" s="390"/>
      <c r="L735" s="197"/>
      <c r="AK735" s="162"/>
      <c r="AL735" s="162"/>
    </row>
    <row r="736" spans="1:38" s="161" customFormat="1">
      <c r="A736" s="304"/>
      <c r="B736" s="351"/>
      <c r="C736" s="393"/>
      <c r="D736" s="390"/>
      <c r="E736" s="390"/>
      <c r="F736" s="391"/>
      <c r="G736" s="391"/>
      <c r="H736" s="391"/>
      <c r="I736" s="392"/>
      <c r="J736" s="392"/>
      <c r="K736" s="390"/>
      <c r="L736" s="197"/>
      <c r="AK736" s="162"/>
      <c r="AL736" s="162"/>
    </row>
    <row r="737" spans="1:38" s="161" customFormat="1">
      <c r="A737" s="304"/>
      <c r="B737" s="351"/>
      <c r="C737" s="393"/>
      <c r="D737" s="390"/>
      <c r="E737" s="390"/>
      <c r="F737" s="391"/>
      <c r="G737" s="391"/>
      <c r="H737" s="391"/>
      <c r="I737" s="392"/>
      <c r="J737" s="392"/>
      <c r="K737" s="390"/>
      <c r="L737" s="197"/>
      <c r="AK737" s="162"/>
      <c r="AL737" s="162"/>
    </row>
    <row r="738" spans="1:38" s="161" customFormat="1">
      <c r="A738" s="304"/>
      <c r="B738" s="351"/>
      <c r="C738" s="393"/>
      <c r="D738" s="390"/>
      <c r="E738" s="390"/>
      <c r="F738" s="391"/>
      <c r="G738" s="391"/>
      <c r="H738" s="391"/>
      <c r="I738" s="392"/>
      <c r="J738" s="392"/>
      <c r="K738" s="390"/>
      <c r="L738" s="197"/>
      <c r="AK738" s="162"/>
      <c r="AL738" s="162"/>
    </row>
    <row r="739" spans="1:38" s="161" customFormat="1">
      <c r="A739" s="304"/>
      <c r="B739" s="351"/>
      <c r="C739" s="393"/>
      <c r="D739" s="390"/>
      <c r="E739" s="390"/>
      <c r="F739" s="391"/>
      <c r="G739" s="391"/>
      <c r="H739" s="391"/>
      <c r="I739" s="392"/>
      <c r="J739" s="392"/>
      <c r="K739" s="390"/>
      <c r="L739" s="197"/>
      <c r="AK739" s="162"/>
      <c r="AL739" s="162"/>
    </row>
    <row r="740" spans="1:38" s="161" customFormat="1">
      <c r="A740" s="304"/>
      <c r="B740" s="351"/>
      <c r="C740" s="393"/>
      <c r="D740" s="390"/>
      <c r="E740" s="390"/>
      <c r="F740" s="391"/>
      <c r="G740" s="391"/>
      <c r="H740" s="391"/>
      <c r="I740" s="392"/>
      <c r="J740" s="392"/>
      <c r="K740" s="390"/>
      <c r="L740" s="197"/>
      <c r="AK740" s="162"/>
      <c r="AL740" s="162"/>
    </row>
    <row r="741" spans="1:38" s="161" customFormat="1">
      <c r="A741" s="304"/>
      <c r="B741" s="351"/>
      <c r="C741" s="393"/>
      <c r="D741" s="390"/>
      <c r="E741" s="390"/>
      <c r="F741" s="391"/>
      <c r="G741" s="391"/>
      <c r="H741" s="391"/>
      <c r="I741" s="392"/>
      <c r="J741" s="392"/>
      <c r="K741" s="390"/>
      <c r="L741" s="197"/>
      <c r="AK741" s="162"/>
      <c r="AL741" s="162"/>
    </row>
    <row r="742" spans="1:38" s="161" customFormat="1">
      <c r="A742" s="304"/>
      <c r="B742" s="351"/>
      <c r="C742" s="393"/>
      <c r="D742" s="390"/>
      <c r="E742" s="390"/>
      <c r="F742" s="391"/>
      <c r="G742" s="391"/>
      <c r="H742" s="391"/>
      <c r="I742" s="392"/>
      <c r="J742" s="392"/>
      <c r="K742" s="390"/>
      <c r="L742" s="197"/>
      <c r="AK742" s="162"/>
      <c r="AL742" s="162"/>
    </row>
    <row r="743" spans="1:38" s="161" customFormat="1">
      <c r="A743" s="304"/>
      <c r="B743" s="351"/>
      <c r="C743" s="393"/>
      <c r="D743" s="390"/>
      <c r="E743" s="390"/>
      <c r="F743" s="391"/>
      <c r="G743" s="391"/>
      <c r="H743" s="391"/>
      <c r="I743" s="392"/>
      <c r="J743" s="392"/>
      <c r="K743" s="390"/>
      <c r="L743" s="197"/>
      <c r="AK743" s="162"/>
      <c r="AL743" s="162"/>
    </row>
    <row r="744" spans="1:38" s="161" customFormat="1">
      <c r="A744" s="304"/>
      <c r="B744" s="351"/>
      <c r="C744" s="393"/>
      <c r="D744" s="390"/>
      <c r="E744" s="390"/>
      <c r="F744" s="391"/>
      <c r="G744" s="391"/>
      <c r="H744" s="391"/>
      <c r="I744" s="392"/>
      <c r="J744" s="392"/>
      <c r="K744" s="390"/>
      <c r="L744" s="197"/>
      <c r="AK744" s="162"/>
      <c r="AL744" s="162"/>
    </row>
    <row r="745" spans="1:38" s="161" customFormat="1">
      <c r="A745" s="304"/>
      <c r="B745" s="351"/>
      <c r="C745" s="393"/>
      <c r="D745" s="390"/>
      <c r="E745" s="390"/>
      <c r="F745" s="391"/>
      <c r="G745" s="391"/>
      <c r="H745" s="391"/>
      <c r="I745" s="392"/>
      <c r="J745" s="392"/>
      <c r="K745" s="390"/>
      <c r="L745" s="197"/>
      <c r="AK745" s="162"/>
      <c r="AL745" s="162"/>
    </row>
    <row r="746" spans="1:38" s="161" customFormat="1">
      <c r="A746" s="304"/>
      <c r="B746" s="351"/>
      <c r="C746" s="393"/>
      <c r="D746" s="390"/>
      <c r="E746" s="390"/>
      <c r="F746" s="391"/>
      <c r="G746" s="391"/>
      <c r="H746" s="391"/>
      <c r="I746" s="392"/>
      <c r="J746" s="392"/>
      <c r="K746" s="390"/>
      <c r="L746" s="197"/>
      <c r="AK746" s="162"/>
      <c r="AL746" s="162"/>
    </row>
    <row r="747" spans="1:38" s="161" customFormat="1">
      <c r="A747" s="304"/>
      <c r="B747" s="351"/>
      <c r="C747" s="393"/>
      <c r="D747" s="390"/>
      <c r="E747" s="390"/>
      <c r="F747" s="391"/>
      <c r="G747" s="391"/>
      <c r="H747" s="391"/>
      <c r="I747" s="392"/>
      <c r="J747" s="392"/>
      <c r="K747" s="390"/>
      <c r="L747" s="197"/>
      <c r="AK747" s="162"/>
      <c r="AL747" s="162"/>
    </row>
    <row r="748" spans="1:38" s="161" customFormat="1">
      <c r="A748" s="304"/>
      <c r="B748" s="351"/>
      <c r="C748" s="393"/>
      <c r="D748" s="390"/>
      <c r="E748" s="390"/>
      <c r="F748" s="391"/>
      <c r="G748" s="391"/>
      <c r="H748" s="391"/>
      <c r="I748" s="392"/>
      <c r="J748" s="392"/>
      <c r="K748" s="390"/>
      <c r="L748" s="197"/>
      <c r="AK748" s="162"/>
      <c r="AL748" s="162"/>
    </row>
    <row r="749" spans="1:38" s="161" customFormat="1">
      <c r="A749" s="304"/>
      <c r="B749" s="351"/>
      <c r="C749" s="393"/>
      <c r="D749" s="390"/>
      <c r="E749" s="390"/>
      <c r="F749" s="391"/>
      <c r="G749" s="391"/>
      <c r="H749" s="391"/>
      <c r="I749" s="392"/>
      <c r="J749" s="392"/>
      <c r="K749" s="390"/>
      <c r="L749" s="197"/>
      <c r="AK749" s="162"/>
      <c r="AL749" s="162"/>
    </row>
    <row r="750" spans="1:38" s="161" customFormat="1">
      <c r="A750" s="304"/>
      <c r="B750" s="351"/>
      <c r="C750" s="393"/>
      <c r="D750" s="390"/>
      <c r="E750" s="390"/>
      <c r="F750" s="391"/>
      <c r="G750" s="391"/>
      <c r="H750" s="391"/>
      <c r="I750" s="392"/>
      <c r="J750" s="392"/>
      <c r="K750" s="390"/>
      <c r="L750" s="197"/>
      <c r="AK750" s="162"/>
      <c r="AL750" s="162"/>
    </row>
    <row r="751" spans="1:38" s="161" customFormat="1">
      <c r="A751" s="304"/>
      <c r="B751" s="351"/>
      <c r="C751" s="393"/>
      <c r="D751" s="390"/>
      <c r="E751" s="390"/>
      <c r="F751" s="391"/>
      <c r="G751" s="391"/>
      <c r="H751" s="391"/>
      <c r="I751" s="392"/>
      <c r="J751" s="392"/>
      <c r="K751" s="390"/>
      <c r="L751" s="197"/>
      <c r="AK751" s="162"/>
      <c r="AL751" s="162"/>
    </row>
    <row r="752" spans="1:38" s="161" customFormat="1">
      <c r="A752" s="304"/>
      <c r="B752" s="351"/>
      <c r="C752" s="393"/>
      <c r="D752" s="390"/>
      <c r="E752" s="390"/>
      <c r="F752" s="391"/>
      <c r="G752" s="391"/>
      <c r="H752" s="391"/>
      <c r="I752" s="392"/>
      <c r="J752" s="392"/>
      <c r="K752" s="390"/>
      <c r="L752" s="197"/>
      <c r="AK752" s="162"/>
      <c r="AL752" s="162"/>
    </row>
    <row r="753" spans="1:38" s="161" customFormat="1">
      <c r="A753" s="304"/>
      <c r="B753" s="351"/>
      <c r="C753" s="393"/>
      <c r="D753" s="390"/>
      <c r="E753" s="390"/>
      <c r="F753" s="391"/>
      <c r="G753" s="391"/>
      <c r="H753" s="391"/>
      <c r="I753" s="392"/>
      <c r="J753" s="392"/>
      <c r="K753" s="390"/>
      <c r="L753" s="197"/>
      <c r="AK753" s="162"/>
      <c r="AL753" s="162"/>
    </row>
    <row r="754" spans="1:38" s="161" customFormat="1">
      <c r="A754" s="304"/>
      <c r="B754" s="351"/>
      <c r="C754" s="393"/>
      <c r="D754" s="390"/>
      <c r="E754" s="390"/>
      <c r="F754" s="391"/>
      <c r="G754" s="391"/>
      <c r="H754" s="391"/>
      <c r="I754" s="392"/>
      <c r="J754" s="392"/>
      <c r="K754" s="390"/>
      <c r="L754" s="197"/>
      <c r="AK754" s="162"/>
      <c r="AL754" s="162"/>
    </row>
    <row r="755" spans="1:38" s="161" customFormat="1">
      <c r="A755" s="304"/>
      <c r="B755" s="351"/>
      <c r="C755" s="393"/>
      <c r="D755" s="390"/>
      <c r="E755" s="390"/>
      <c r="F755" s="391"/>
      <c r="G755" s="391"/>
      <c r="H755" s="391"/>
      <c r="I755" s="392"/>
      <c r="J755" s="392"/>
      <c r="K755" s="390"/>
      <c r="L755" s="197"/>
      <c r="AK755" s="162"/>
      <c r="AL755" s="162"/>
    </row>
    <row r="756" spans="1:38" s="161" customFormat="1">
      <c r="A756" s="304"/>
      <c r="B756" s="351"/>
      <c r="C756" s="393"/>
      <c r="D756" s="390"/>
      <c r="E756" s="390"/>
      <c r="F756" s="391"/>
      <c r="G756" s="391"/>
      <c r="H756" s="391"/>
      <c r="I756" s="392"/>
      <c r="J756" s="392"/>
      <c r="K756" s="390"/>
      <c r="L756" s="197"/>
      <c r="AK756" s="162"/>
      <c r="AL756" s="162"/>
    </row>
    <row r="757" spans="1:38" s="161" customFormat="1">
      <c r="A757" s="304"/>
      <c r="B757" s="351"/>
      <c r="C757" s="393"/>
      <c r="D757" s="390"/>
      <c r="E757" s="390"/>
      <c r="F757" s="391"/>
      <c r="G757" s="391"/>
      <c r="H757" s="391"/>
      <c r="I757" s="392"/>
      <c r="J757" s="392"/>
      <c r="K757" s="390"/>
      <c r="L757" s="197"/>
      <c r="AK757" s="162"/>
      <c r="AL757" s="162"/>
    </row>
    <row r="758" spans="1:38" s="161" customFormat="1">
      <c r="A758" s="304"/>
      <c r="B758" s="351"/>
      <c r="C758" s="393"/>
      <c r="D758" s="390"/>
      <c r="E758" s="390"/>
      <c r="F758" s="391"/>
      <c r="G758" s="391"/>
      <c r="H758" s="391"/>
      <c r="I758" s="392"/>
      <c r="J758" s="392"/>
      <c r="K758" s="390"/>
      <c r="L758" s="197"/>
      <c r="AK758" s="162"/>
      <c r="AL758" s="162"/>
    </row>
    <row r="759" spans="1:38" s="161" customFormat="1">
      <c r="A759" s="304"/>
      <c r="B759" s="351"/>
      <c r="C759" s="393"/>
      <c r="D759" s="390"/>
      <c r="E759" s="390"/>
      <c r="F759" s="391"/>
      <c r="G759" s="391"/>
      <c r="H759" s="391"/>
      <c r="I759" s="392"/>
      <c r="J759" s="392"/>
      <c r="K759" s="390"/>
      <c r="L759" s="197"/>
      <c r="AK759" s="162"/>
      <c r="AL759" s="162"/>
    </row>
    <row r="760" spans="1:38" s="161" customFormat="1">
      <c r="A760" s="304"/>
      <c r="B760" s="351"/>
      <c r="C760" s="393"/>
      <c r="D760" s="390"/>
      <c r="E760" s="390"/>
      <c r="F760" s="391"/>
      <c r="G760" s="391"/>
      <c r="H760" s="391"/>
      <c r="I760" s="392"/>
      <c r="J760" s="392"/>
      <c r="K760" s="390"/>
      <c r="L760" s="197"/>
      <c r="AK760" s="162"/>
      <c r="AL760" s="162"/>
    </row>
    <row r="761" spans="1:38" s="161" customFormat="1">
      <c r="A761" s="304"/>
      <c r="B761" s="351"/>
      <c r="C761" s="393"/>
      <c r="D761" s="390"/>
      <c r="E761" s="390"/>
      <c r="F761" s="391"/>
      <c r="G761" s="391"/>
      <c r="H761" s="391"/>
      <c r="I761" s="392"/>
      <c r="J761" s="392"/>
      <c r="K761" s="390"/>
      <c r="L761" s="197"/>
      <c r="AK761" s="162"/>
      <c r="AL761" s="162"/>
    </row>
    <row r="762" spans="1:38" s="161" customFormat="1">
      <c r="A762" s="304"/>
      <c r="B762" s="351"/>
      <c r="C762" s="393"/>
      <c r="D762" s="390"/>
      <c r="E762" s="390"/>
      <c r="F762" s="391"/>
      <c r="G762" s="391"/>
      <c r="H762" s="391"/>
      <c r="I762" s="392"/>
      <c r="J762" s="392"/>
      <c r="K762" s="390"/>
      <c r="L762" s="197"/>
      <c r="AK762" s="162"/>
      <c r="AL762" s="162"/>
    </row>
    <row r="763" spans="1:38" s="161" customFormat="1">
      <c r="A763" s="304"/>
      <c r="B763" s="351"/>
      <c r="C763" s="393"/>
      <c r="D763" s="390"/>
      <c r="E763" s="390"/>
      <c r="F763" s="391"/>
      <c r="G763" s="391"/>
      <c r="H763" s="391"/>
      <c r="I763" s="392"/>
      <c r="J763" s="392"/>
      <c r="K763" s="390"/>
      <c r="L763" s="197"/>
      <c r="AK763" s="162"/>
      <c r="AL763" s="162"/>
    </row>
    <row r="764" spans="1:38" s="161" customFormat="1">
      <c r="A764" s="304"/>
      <c r="B764" s="351"/>
      <c r="C764" s="393"/>
      <c r="D764" s="390"/>
      <c r="E764" s="390"/>
      <c r="F764" s="391"/>
      <c r="G764" s="391"/>
      <c r="H764" s="391"/>
      <c r="I764" s="392"/>
      <c r="J764" s="392"/>
      <c r="K764" s="390"/>
      <c r="L764" s="197"/>
      <c r="AK764" s="162"/>
      <c r="AL764" s="162"/>
    </row>
    <row r="765" spans="1:38" s="161" customFormat="1">
      <c r="A765" s="304"/>
      <c r="B765" s="351"/>
      <c r="C765" s="393"/>
      <c r="D765" s="390"/>
      <c r="E765" s="390"/>
      <c r="F765" s="391"/>
      <c r="G765" s="391"/>
      <c r="H765" s="391"/>
      <c r="I765" s="392"/>
      <c r="J765" s="392"/>
      <c r="K765" s="390"/>
      <c r="L765" s="197"/>
      <c r="AK765" s="162"/>
      <c r="AL765" s="162"/>
    </row>
    <row r="766" spans="1:38" s="161" customFormat="1">
      <c r="A766" s="304"/>
      <c r="B766" s="351"/>
      <c r="C766" s="393"/>
      <c r="D766" s="390"/>
      <c r="E766" s="390"/>
      <c r="F766" s="391"/>
      <c r="G766" s="391"/>
      <c r="H766" s="391"/>
      <c r="I766" s="392"/>
      <c r="J766" s="392"/>
      <c r="K766" s="390"/>
      <c r="L766" s="197"/>
      <c r="AK766" s="162"/>
      <c r="AL766" s="162"/>
    </row>
    <row r="767" spans="1:38" s="161" customFormat="1">
      <c r="A767" s="304"/>
      <c r="B767" s="351"/>
      <c r="C767" s="393"/>
      <c r="D767" s="390"/>
      <c r="E767" s="390"/>
      <c r="F767" s="391"/>
      <c r="G767" s="391"/>
      <c r="H767" s="391"/>
      <c r="I767" s="392"/>
      <c r="J767" s="392"/>
      <c r="K767" s="390"/>
      <c r="L767" s="197"/>
      <c r="AK767" s="162"/>
      <c r="AL767" s="162"/>
    </row>
    <row r="768" spans="1:38" s="161" customFormat="1">
      <c r="A768" s="304"/>
      <c r="B768" s="351"/>
      <c r="C768" s="393"/>
      <c r="D768" s="390"/>
      <c r="E768" s="390"/>
      <c r="F768" s="391"/>
      <c r="G768" s="391"/>
      <c r="H768" s="391"/>
      <c r="I768" s="392"/>
      <c r="J768" s="392"/>
      <c r="K768" s="390"/>
      <c r="L768" s="197"/>
      <c r="AK768" s="162"/>
      <c r="AL768" s="162"/>
    </row>
    <row r="769" spans="1:38" s="161" customFormat="1">
      <c r="A769" s="304"/>
      <c r="B769" s="351"/>
      <c r="C769" s="393"/>
      <c r="D769" s="390"/>
      <c r="E769" s="390"/>
      <c r="F769" s="391"/>
      <c r="G769" s="391"/>
      <c r="H769" s="391"/>
      <c r="I769" s="392"/>
      <c r="J769" s="392"/>
      <c r="K769" s="390"/>
      <c r="L769" s="197"/>
      <c r="AK769" s="162"/>
      <c r="AL769" s="162"/>
    </row>
    <row r="770" spans="1:38" s="161" customFormat="1">
      <c r="A770" s="304"/>
      <c r="B770" s="351"/>
      <c r="C770" s="393"/>
      <c r="D770" s="390"/>
      <c r="E770" s="390"/>
      <c r="F770" s="391"/>
      <c r="G770" s="391"/>
      <c r="H770" s="391"/>
      <c r="I770" s="392"/>
      <c r="J770" s="392"/>
      <c r="K770" s="390"/>
      <c r="L770" s="197"/>
      <c r="AK770" s="162"/>
      <c r="AL770" s="162"/>
    </row>
    <row r="771" spans="1:38" s="161" customFormat="1">
      <c r="A771" s="304"/>
      <c r="B771" s="351"/>
      <c r="C771" s="393"/>
      <c r="D771" s="390"/>
      <c r="E771" s="390"/>
      <c r="F771" s="391"/>
      <c r="G771" s="391"/>
      <c r="H771" s="391"/>
      <c r="I771" s="392"/>
      <c r="J771" s="392"/>
      <c r="K771" s="390"/>
      <c r="L771" s="197"/>
      <c r="AK771" s="162"/>
      <c r="AL771" s="162"/>
    </row>
    <row r="772" spans="1:38" s="161" customFormat="1">
      <c r="A772" s="304"/>
      <c r="B772" s="351"/>
      <c r="C772" s="393"/>
      <c r="D772" s="390"/>
      <c r="E772" s="390"/>
      <c r="F772" s="391"/>
      <c r="G772" s="391"/>
      <c r="H772" s="391"/>
      <c r="I772" s="392"/>
      <c r="J772" s="392"/>
      <c r="K772" s="390"/>
      <c r="L772" s="197"/>
      <c r="AK772" s="162"/>
      <c r="AL772" s="162"/>
    </row>
    <row r="773" spans="1:38" s="161" customFormat="1">
      <c r="A773" s="304"/>
      <c r="B773" s="351"/>
      <c r="C773" s="393"/>
      <c r="D773" s="390"/>
      <c r="E773" s="390"/>
      <c r="F773" s="391"/>
      <c r="G773" s="391"/>
      <c r="H773" s="391"/>
      <c r="I773" s="392"/>
      <c r="J773" s="392"/>
      <c r="K773" s="390"/>
      <c r="L773" s="197"/>
      <c r="AK773" s="162"/>
      <c r="AL773" s="162"/>
    </row>
    <row r="774" spans="1:38" s="161" customFormat="1">
      <c r="A774" s="304"/>
      <c r="B774" s="351"/>
      <c r="C774" s="393"/>
      <c r="D774" s="390"/>
      <c r="E774" s="390"/>
      <c r="F774" s="391"/>
      <c r="G774" s="391"/>
      <c r="H774" s="391"/>
      <c r="I774" s="392"/>
      <c r="J774" s="392"/>
      <c r="K774" s="390"/>
      <c r="L774" s="197"/>
      <c r="AK774" s="162"/>
      <c r="AL774" s="162"/>
    </row>
    <row r="775" spans="1:38" s="161" customFormat="1">
      <c r="A775" s="304"/>
      <c r="B775" s="351"/>
      <c r="C775" s="393"/>
      <c r="D775" s="390"/>
      <c r="E775" s="390"/>
      <c r="F775" s="391"/>
      <c r="G775" s="391"/>
      <c r="H775" s="391"/>
      <c r="I775" s="392"/>
      <c r="J775" s="392"/>
      <c r="K775" s="390"/>
      <c r="L775" s="197"/>
      <c r="AK775" s="162"/>
      <c r="AL775" s="162"/>
    </row>
    <row r="776" spans="1:38" s="161" customFormat="1">
      <c r="A776" s="304"/>
      <c r="B776" s="351"/>
      <c r="C776" s="393"/>
      <c r="D776" s="390"/>
      <c r="E776" s="390"/>
      <c r="F776" s="391"/>
      <c r="G776" s="391"/>
      <c r="H776" s="391"/>
      <c r="I776" s="392"/>
      <c r="J776" s="392"/>
      <c r="K776" s="390"/>
      <c r="L776" s="197"/>
      <c r="AK776" s="162"/>
      <c r="AL776" s="162"/>
    </row>
    <row r="777" spans="1:38" s="161" customFormat="1">
      <c r="A777" s="304"/>
      <c r="B777" s="351"/>
      <c r="C777" s="393"/>
      <c r="D777" s="390"/>
      <c r="E777" s="390"/>
      <c r="F777" s="391"/>
      <c r="G777" s="391"/>
      <c r="H777" s="391"/>
      <c r="I777" s="392"/>
      <c r="J777" s="392"/>
      <c r="K777" s="390"/>
      <c r="L777" s="197"/>
      <c r="AK777" s="162"/>
      <c r="AL777" s="162"/>
    </row>
    <row r="778" spans="1:38" s="161" customFormat="1">
      <c r="A778" s="304"/>
      <c r="B778" s="351"/>
      <c r="C778" s="393"/>
      <c r="D778" s="390"/>
      <c r="E778" s="390"/>
      <c r="F778" s="391"/>
      <c r="G778" s="391"/>
      <c r="H778" s="391"/>
      <c r="I778" s="392"/>
      <c r="J778" s="392"/>
      <c r="K778" s="390"/>
      <c r="L778" s="197"/>
      <c r="AK778" s="162"/>
      <c r="AL778" s="162"/>
    </row>
    <row r="779" spans="1:38" s="161" customFormat="1">
      <c r="A779" s="304"/>
      <c r="B779" s="351"/>
      <c r="C779" s="393"/>
      <c r="D779" s="390"/>
      <c r="E779" s="390"/>
      <c r="F779" s="391"/>
      <c r="G779" s="391"/>
      <c r="H779" s="391"/>
      <c r="I779" s="392"/>
      <c r="J779" s="392"/>
      <c r="K779" s="390"/>
      <c r="L779" s="197"/>
      <c r="AK779" s="162"/>
      <c r="AL779" s="162"/>
    </row>
    <row r="780" spans="1:38" s="161" customFormat="1">
      <c r="A780" s="304"/>
      <c r="B780" s="351"/>
      <c r="C780" s="393"/>
      <c r="D780" s="390"/>
      <c r="E780" s="390"/>
      <c r="F780" s="391"/>
      <c r="G780" s="391"/>
      <c r="H780" s="391"/>
      <c r="I780" s="392"/>
      <c r="J780" s="392"/>
      <c r="K780" s="390"/>
      <c r="L780" s="197"/>
      <c r="AK780" s="162"/>
      <c r="AL780" s="162"/>
    </row>
    <row r="781" spans="1:38" s="161" customFormat="1">
      <c r="A781" s="304"/>
      <c r="B781" s="351"/>
      <c r="C781" s="393"/>
      <c r="D781" s="390"/>
      <c r="E781" s="390"/>
      <c r="F781" s="391"/>
      <c r="G781" s="391"/>
      <c r="H781" s="391"/>
      <c r="I781" s="392"/>
      <c r="J781" s="392"/>
      <c r="K781" s="390"/>
      <c r="L781" s="197"/>
      <c r="AK781" s="162"/>
      <c r="AL781" s="162"/>
    </row>
    <row r="782" spans="1:38" s="161" customFormat="1">
      <c r="A782" s="304"/>
      <c r="B782" s="351"/>
      <c r="C782" s="393"/>
      <c r="D782" s="390"/>
      <c r="E782" s="390"/>
      <c r="F782" s="391"/>
      <c r="G782" s="391"/>
      <c r="H782" s="391"/>
      <c r="I782" s="392"/>
      <c r="J782" s="392"/>
      <c r="K782" s="390"/>
      <c r="L782" s="197"/>
      <c r="AK782" s="162"/>
      <c r="AL782" s="162"/>
    </row>
    <row r="783" spans="1:38" s="161" customFormat="1">
      <c r="A783" s="304"/>
      <c r="B783" s="351"/>
      <c r="C783" s="393"/>
      <c r="D783" s="390"/>
      <c r="E783" s="390"/>
      <c r="F783" s="391"/>
      <c r="G783" s="391"/>
      <c r="H783" s="391"/>
      <c r="I783" s="392"/>
      <c r="J783" s="392"/>
      <c r="K783" s="390"/>
      <c r="L783" s="197"/>
      <c r="AK783" s="162"/>
      <c r="AL783" s="162"/>
    </row>
    <row r="784" spans="1:38" s="161" customFormat="1">
      <c r="A784" s="304"/>
      <c r="B784" s="351"/>
      <c r="C784" s="393"/>
      <c r="D784" s="390"/>
      <c r="E784" s="390"/>
      <c r="F784" s="391"/>
      <c r="G784" s="391"/>
      <c r="H784" s="391"/>
      <c r="I784" s="392"/>
      <c r="J784" s="392"/>
      <c r="K784" s="390"/>
      <c r="L784" s="197"/>
      <c r="AK784" s="162"/>
      <c r="AL784" s="162"/>
    </row>
    <row r="785" spans="1:38" s="161" customFormat="1">
      <c r="A785" s="304"/>
      <c r="B785" s="351"/>
      <c r="C785" s="393"/>
      <c r="D785" s="390"/>
      <c r="E785" s="390"/>
      <c r="F785" s="391"/>
      <c r="G785" s="391"/>
      <c r="H785" s="391"/>
      <c r="I785" s="392"/>
      <c r="J785" s="392"/>
      <c r="K785" s="390"/>
      <c r="L785" s="197"/>
      <c r="AK785" s="162"/>
      <c r="AL785" s="162"/>
    </row>
    <row r="786" spans="1:38" s="161" customFormat="1">
      <c r="A786" s="304"/>
      <c r="B786" s="351"/>
      <c r="C786" s="393"/>
      <c r="D786" s="390"/>
      <c r="E786" s="390"/>
      <c r="F786" s="391"/>
      <c r="G786" s="391"/>
      <c r="H786" s="391"/>
      <c r="I786" s="392"/>
      <c r="J786" s="392"/>
      <c r="K786" s="390"/>
      <c r="L786" s="197"/>
      <c r="AK786" s="162"/>
      <c r="AL786" s="162"/>
    </row>
    <row r="787" spans="1:38" s="161" customFormat="1">
      <c r="A787" s="304"/>
      <c r="B787" s="351"/>
      <c r="C787" s="393"/>
      <c r="D787" s="390"/>
      <c r="E787" s="390"/>
      <c r="F787" s="391"/>
      <c r="G787" s="391"/>
      <c r="H787" s="391"/>
      <c r="I787" s="392"/>
      <c r="J787" s="392"/>
      <c r="K787" s="390"/>
      <c r="L787" s="197"/>
      <c r="AK787" s="162"/>
      <c r="AL787" s="162"/>
    </row>
    <row r="788" spans="1:38" s="161" customFormat="1">
      <c r="A788" s="304"/>
      <c r="B788" s="351"/>
      <c r="C788" s="393"/>
      <c r="D788" s="390"/>
      <c r="E788" s="390"/>
      <c r="F788" s="391"/>
      <c r="G788" s="391"/>
      <c r="H788" s="391"/>
      <c r="I788" s="392"/>
      <c r="J788" s="392"/>
      <c r="K788" s="390"/>
      <c r="L788" s="197"/>
      <c r="AK788" s="162"/>
      <c r="AL788" s="162"/>
    </row>
    <row r="789" spans="1:38" s="161" customFormat="1">
      <c r="A789" s="304"/>
      <c r="B789" s="351"/>
      <c r="C789" s="393"/>
      <c r="D789" s="390"/>
      <c r="E789" s="390"/>
      <c r="F789" s="391"/>
      <c r="G789" s="391"/>
      <c r="H789" s="391"/>
      <c r="I789" s="392"/>
      <c r="J789" s="392"/>
      <c r="K789" s="390"/>
      <c r="L789" s="197"/>
      <c r="AK789" s="162"/>
      <c r="AL789" s="162"/>
    </row>
    <row r="790" spans="1:38" s="161" customFormat="1">
      <c r="A790" s="304"/>
      <c r="B790" s="351"/>
      <c r="C790" s="393"/>
      <c r="D790" s="390"/>
      <c r="E790" s="390"/>
      <c r="F790" s="391"/>
      <c r="G790" s="391"/>
      <c r="H790" s="391"/>
      <c r="I790" s="392"/>
      <c r="J790" s="392"/>
      <c r="K790" s="390"/>
      <c r="L790" s="197"/>
      <c r="AK790" s="162"/>
      <c r="AL790" s="162"/>
    </row>
    <row r="791" spans="1:38" s="161" customFormat="1">
      <c r="A791" s="304"/>
      <c r="B791" s="351"/>
      <c r="C791" s="393"/>
      <c r="D791" s="390"/>
      <c r="E791" s="390"/>
      <c r="F791" s="391"/>
      <c r="G791" s="391"/>
      <c r="H791" s="391"/>
      <c r="I791" s="392"/>
      <c r="J791" s="392"/>
      <c r="K791" s="390"/>
      <c r="L791" s="197"/>
      <c r="AK791" s="162"/>
      <c r="AL791" s="162"/>
    </row>
    <row r="792" spans="1:38" s="161" customFormat="1">
      <c r="A792" s="304"/>
      <c r="B792" s="351"/>
      <c r="C792" s="393"/>
      <c r="D792" s="390"/>
      <c r="E792" s="390"/>
      <c r="F792" s="391"/>
      <c r="G792" s="391"/>
      <c r="H792" s="391"/>
      <c r="I792" s="392"/>
      <c r="J792" s="392"/>
      <c r="K792" s="390"/>
      <c r="L792" s="197"/>
      <c r="AK792" s="162"/>
      <c r="AL792" s="162"/>
    </row>
    <row r="793" spans="1:38" s="161" customFormat="1">
      <c r="A793" s="304"/>
      <c r="B793" s="351"/>
      <c r="C793" s="393"/>
      <c r="D793" s="390"/>
      <c r="E793" s="390"/>
      <c r="F793" s="391"/>
      <c r="G793" s="391"/>
      <c r="H793" s="391"/>
      <c r="I793" s="392"/>
      <c r="J793" s="392"/>
      <c r="K793" s="390"/>
      <c r="L793" s="197"/>
      <c r="AK793" s="162"/>
      <c r="AL793" s="162"/>
    </row>
    <row r="794" spans="1:38" s="161" customFormat="1">
      <c r="A794" s="304"/>
      <c r="B794" s="351"/>
      <c r="C794" s="393"/>
      <c r="D794" s="390"/>
      <c r="E794" s="390"/>
      <c r="F794" s="391"/>
      <c r="G794" s="391"/>
      <c r="H794" s="391"/>
      <c r="I794" s="392"/>
      <c r="J794" s="392"/>
      <c r="K794" s="390"/>
      <c r="L794" s="197"/>
      <c r="AK794" s="162"/>
      <c r="AL794" s="162"/>
    </row>
    <row r="795" spans="1:38" s="161" customFormat="1">
      <c r="A795" s="304"/>
      <c r="B795" s="351"/>
      <c r="C795" s="393"/>
      <c r="D795" s="390"/>
      <c r="E795" s="390"/>
      <c r="F795" s="391"/>
      <c r="G795" s="391"/>
      <c r="H795" s="391"/>
      <c r="I795" s="392"/>
      <c r="J795" s="392"/>
      <c r="K795" s="390"/>
      <c r="L795" s="197"/>
      <c r="AK795" s="162"/>
      <c r="AL795" s="162"/>
    </row>
    <row r="796" spans="1:38" s="161" customFormat="1">
      <c r="A796" s="304"/>
      <c r="B796" s="351"/>
      <c r="C796" s="393"/>
      <c r="D796" s="390"/>
      <c r="E796" s="390"/>
      <c r="F796" s="391"/>
      <c r="G796" s="391"/>
      <c r="H796" s="391"/>
      <c r="I796" s="392"/>
      <c r="J796" s="392"/>
      <c r="K796" s="390"/>
      <c r="L796" s="197"/>
      <c r="AK796" s="162"/>
      <c r="AL796" s="162"/>
    </row>
    <row r="797" spans="1:38" s="161" customFormat="1">
      <c r="A797" s="304"/>
      <c r="B797" s="351"/>
      <c r="C797" s="393"/>
      <c r="D797" s="390"/>
      <c r="E797" s="390"/>
      <c r="F797" s="391"/>
      <c r="G797" s="391"/>
      <c r="H797" s="391"/>
      <c r="I797" s="392"/>
      <c r="J797" s="392"/>
      <c r="K797" s="390"/>
      <c r="L797" s="197"/>
      <c r="AK797" s="162"/>
      <c r="AL797" s="162"/>
    </row>
    <row r="798" spans="1:38" s="161" customFormat="1">
      <c r="A798" s="304"/>
      <c r="B798" s="351"/>
      <c r="C798" s="393"/>
      <c r="D798" s="390"/>
      <c r="E798" s="390"/>
      <c r="F798" s="391"/>
      <c r="G798" s="391"/>
      <c r="H798" s="391"/>
      <c r="I798" s="392"/>
      <c r="J798" s="392"/>
      <c r="K798" s="390"/>
      <c r="L798" s="197"/>
      <c r="AK798" s="162"/>
      <c r="AL798" s="162"/>
    </row>
    <row r="799" spans="1:38" s="161" customFormat="1">
      <c r="A799" s="304"/>
      <c r="B799" s="351"/>
      <c r="C799" s="393"/>
      <c r="D799" s="390"/>
      <c r="E799" s="390"/>
      <c r="F799" s="391"/>
      <c r="G799" s="391"/>
      <c r="H799" s="391"/>
      <c r="I799" s="392"/>
      <c r="J799" s="392"/>
      <c r="K799" s="390"/>
      <c r="L799" s="197"/>
      <c r="AK799" s="162"/>
      <c r="AL799" s="162"/>
    </row>
    <row r="800" spans="1:38" s="161" customFormat="1">
      <c r="A800" s="304"/>
      <c r="B800" s="351"/>
      <c r="C800" s="393"/>
      <c r="D800" s="390"/>
      <c r="E800" s="390"/>
      <c r="F800" s="391"/>
      <c r="G800" s="391"/>
      <c r="H800" s="391"/>
      <c r="I800" s="392"/>
      <c r="J800" s="392"/>
      <c r="K800" s="390"/>
      <c r="L800" s="197"/>
      <c r="AK800" s="162"/>
      <c r="AL800" s="162"/>
    </row>
    <row r="801" spans="1:38" s="161" customFormat="1">
      <c r="A801" s="304"/>
      <c r="B801" s="351"/>
      <c r="C801" s="393"/>
      <c r="D801" s="390"/>
      <c r="E801" s="390"/>
      <c r="F801" s="391"/>
      <c r="G801" s="391"/>
      <c r="H801" s="391"/>
      <c r="I801" s="392"/>
      <c r="J801" s="392"/>
      <c r="K801" s="390"/>
      <c r="L801" s="197"/>
      <c r="AK801" s="162"/>
      <c r="AL801" s="162"/>
    </row>
    <row r="802" spans="1:38" s="161" customFormat="1">
      <c r="A802" s="304"/>
      <c r="B802" s="351"/>
      <c r="C802" s="393"/>
      <c r="D802" s="390"/>
      <c r="E802" s="390"/>
      <c r="F802" s="391"/>
      <c r="G802" s="391"/>
      <c r="H802" s="391"/>
      <c r="I802" s="392"/>
      <c r="J802" s="392"/>
      <c r="K802" s="390"/>
      <c r="L802" s="197"/>
      <c r="AK802" s="162"/>
      <c r="AL802" s="162"/>
    </row>
    <row r="803" spans="1:38" s="161" customFormat="1">
      <c r="A803" s="304"/>
      <c r="B803" s="351"/>
      <c r="C803" s="393"/>
      <c r="D803" s="390"/>
      <c r="E803" s="390"/>
      <c r="F803" s="391"/>
      <c r="G803" s="391"/>
      <c r="H803" s="391"/>
      <c r="I803" s="392"/>
      <c r="J803" s="392"/>
      <c r="K803" s="390"/>
      <c r="L803" s="197"/>
      <c r="AK803" s="162"/>
      <c r="AL803" s="162"/>
    </row>
    <row r="804" spans="1:38" s="161" customFormat="1">
      <c r="A804" s="304"/>
      <c r="B804" s="351"/>
      <c r="C804" s="393"/>
      <c r="D804" s="390"/>
      <c r="E804" s="390"/>
      <c r="F804" s="391"/>
      <c r="G804" s="391"/>
      <c r="H804" s="391"/>
      <c r="I804" s="392"/>
      <c r="J804" s="392"/>
      <c r="K804" s="390"/>
      <c r="L804" s="197"/>
      <c r="AK804" s="162"/>
      <c r="AL804" s="162"/>
    </row>
    <row r="805" spans="1:38" s="161" customFormat="1">
      <c r="A805" s="304"/>
      <c r="B805" s="351"/>
      <c r="C805" s="393"/>
      <c r="D805" s="390"/>
      <c r="E805" s="390"/>
      <c r="F805" s="391"/>
      <c r="G805" s="391"/>
      <c r="H805" s="391"/>
      <c r="I805" s="392"/>
      <c r="J805" s="392"/>
      <c r="K805" s="390"/>
      <c r="L805" s="197"/>
      <c r="AK805" s="162"/>
      <c r="AL805" s="162"/>
    </row>
    <row r="806" spans="1:38" s="161" customFormat="1">
      <c r="A806" s="304"/>
      <c r="B806" s="351"/>
      <c r="C806" s="393"/>
      <c r="D806" s="390"/>
      <c r="E806" s="390"/>
      <c r="F806" s="391"/>
      <c r="G806" s="391"/>
      <c r="H806" s="391"/>
      <c r="I806" s="392"/>
      <c r="J806" s="392"/>
      <c r="K806" s="390"/>
      <c r="L806" s="197"/>
      <c r="AK806" s="162"/>
      <c r="AL806" s="162"/>
    </row>
    <row r="807" spans="1:38" s="161" customFormat="1">
      <c r="A807" s="304"/>
      <c r="B807" s="351"/>
      <c r="C807" s="393"/>
      <c r="D807" s="390"/>
      <c r="E807" s="390"/>
      <c r="F807" s="391"/>
      <c r="G807" s="391"/>
      <c r="H807" s="391"/>
      <c r="I807" s="392"/>
      <c r="J807" s="392"/>
      <c r="K807" s="390"/>
      <c r="L807" s="197"/>
      <c r="AK807" s="162"/>
      <c r="AL807" s="162"/>
    </row>
    <row r="808" spans="1:38" s="161" customFormat="1">
      <c r="A808" s="304"/>
      <c r="B808" s="351"/>
      <c r="C808" s="393"/>
      <c r="D808" s="390"/>
      <c r="E808" s="390"/>
      <c r="F808" s="391"/>
      <c r="G808" s="391"/>
      <c r="H808" s="391"/>
      <c r="I808" s="392"/>
      <c r="J808" s="392"/>
      <c r="K808" s="390"/>
      <c r="L808" s="197"/>
      <c r="AK808" s="162"/>
      <c r="AL808" s="162"/>
    </row>
    <row r="809" spans="1:38" s="161" customFormat="1">
      <c r="A809" s="304"/>
      <c r="B809" s="351"/>
      <c r="C809" s="393"/>
      <c r="D809" s="390"/>
      <c r="E809" s="390"/>
      <c r="F809" s="391"/>
      <c r="G809" s="391"/>
      <c r="H809" s="391"/>
      <c r="I809" s="392"/>
      <c r="J809" s="392"/>
      <c r="K809" s="390"/>
      <c r="L809" s="197"/>
      <c r="AK809" s="162"/>
      <c r="AL809" s="162"/>
    </row>
    <row r="810" spans="1:38" s="161" customFormat="1">
      <c r="A810" s="304"/>
      <c r="B810" s="351"/>
      <c r="C810" s="393"/>
      <c r="D810" s="390"/>
      <c r="E810" s="390"/>
      <c r="F810" s="391"/>
      <c r="G810" s="391"/>
      <c r="H810" s="391"/>
      <c r="I810" s="392"/>
      <c r="J810" s="392"/>
      <c r="K810" s="390"/>
      <c r="L810" s="197"/>
      <c r="AK810" s="162"/>
      <c r="AL810" s="162"/>
    </row>
    <row r="811" spans="1:38" s="161" customFormat="1">
      <c r="A811" s="304"/>
      <c r="B811" s="351"/>
      <c r="C811" s="393"/>
      <c r="D811" s="390"/>
      <c r="E811" s="390"/>
      <c r="F811" s="391"/>
      <c r="G811" s="391"/>
      <c r="H811" s="391"/>
      <c r="I811" s="392"/>
      <c r="J811" s="392"/>
      <c r="K811" s="390"/>
      <c r="L811" s="197"/>
      <c r="AK811" s="162"/>
      <c r="AL811" s="162"/>
    </row>
    <row r="812" spans="1:38" s="161" customFormat="1">
      <c r="A812" s="304"/>
      <c r="B812" s="351"/>
      <c r="C812" s="393"/>
      <c r="D812" s="390"/>
      <c r="E812" s="390"/>
      <c r="F812" s="391"/>
      <c r="G812" s="391"/>
      <c r="H812" s="391"/>
      <c r="I812" s="392"/>
      <c r="J812" s="392"/>
      <c r="K812" s="390"/>
      <c r="L812" s="197"/>
      <c r="AK812" s="162"/>
      <c r="AL812" s="162"/>
    </row>
    <row r="813" spans="1:38" s="161" customFormat="1">
      <c r="A813" s="304"/>
      <c r="B813" s="351"/>
      <c r="C813" s="393"/>
      <c r="D813" s="390"/>
      <c r="E813" s="390"/>
      <c r="F813" s="391"/>
      <c r="G813" s="391"/>
      <c r="H813" s="391"/>
      <c r="I813" s="392"/>
      <c r="J813" s="392"/>
      <c r="K813" s="390"/>
      <c r="L813" s="197"/>
      <c r="AK813" s="162"/>
      <c r="AL813" s="162"/>
    </row>
    <row r="814" spans="1:38" s="161" customFormat="1">
      <c r="A814" s="304"/>
      <c r="B814" s="351"/>
      <c r="C814" s="393"/>
      <c r="D814" s="390"/>
      <c r="E814" s="390"/>
      <c r="F814" s="391"/>
      <c r="G814" s="391"/>
      <c r="H814" s="391"/>
      <c r="I814" s="392"/>
      <c r="J814" s="392"/>
      <c r="K814" s="390"/>
      <c r="L814" s="197"/>
      <c r="AK814" s="162"/>
      <c r="AL814" s="162"/>
    </row>
    <row r="815" spans="1:38" s="161" customFormat="1">
      <c r="A815" s="304"/>
      <c r="B815" s="351"/>
      <c r="C815" s="393"/>
      <c r="D815" s="390"/>
      <c r="E815" s="390"/>
      <c r="F815" s="391"/>
      <c r="G815" s="391"/>
      <c r="H815" s="391"/>
      <c r="I815" s="392"/>
      <c r="J815" s="392"/>
      <c r="K815" s="390"/>
      <c r="L815" s="197"/>
      <c r="AK815" s="162"/>
      <c r="AL815" s="162"/>
    </row>
    <row r="816" spans="1:38" s="161" customFormat="1">
      <c r="A816" s="304"/>
      <c r="B816" s="351"/>
      <c r="C816" s="393"/>
      <c r="D816" s="390"/>
      <c r="E816" s="390"/>
      <c r="F816" s="391"/>
      <c r="G816" s="391"/>
      <c r="H816" s="391"/>
      <c r="I816" s="392"/>
      <c r="J816" s="392"/>
      <c r="K816" s="390"/>
      <c r="L816" s="197"/>
      <c r="AK816" s="162"/>
      <c r="AL816" s="162"/>
    </row>
    <row r="817" spans="1:38" s="161" customFormat="1">
      <c r="A817" s="304"/>
      <c r="B817" s="351"/>
      <c r="C817" s="393"/>
      <c r="D817" s="390"/>
      <c r="E817" s="390"/>
      <c r="F817" s="391"/>
      <c r="G817" s="391"/>
      <c r="H817" s="391"/>
      <c r="I817" s="392"/>
      <c r="J817" s="392"/>
      <c r="K817" s="390"/>
      <c r="L817" s="197"/>
      <c r="AK817" s="162"/>
      <c r="AL817" s="162"/>
    </row>
    <row r="818" spans="1:38" s="161" customFormat="1">
      <c r="A818" s="304"/>
      <c r="B818" s="351"/>
      <c r="C818" s="393"/>
      <c r="D818" s="390"/>
      <c r="E818" s="390"/>
      <c r="F818" s="391"/>
      <c r="G818" s="391"/>
      <c r="H818" s="391"/>
      <c r="I818" s="392"/>
      <c r="J818" s="392"/>
      <c r="K818" s="390"/>
      <c r="L818" s="197"/>
      <c r="AK818" s="162"/>
      <c r="AL818" s="162"/>
    </row>
    <row r="819" spans="1:38" s="161" customFormat="1">
      <c r="A819" s="304"/>
      <c r="B819" s="351"/>
      <c r="C819" s="393"/>
      <c r="D819" s="390"/>
      <c r="E819" s="390"/>
      <c r="F819" s="391"/>
      <c r="G819" s="391"/>
      <c r="H819" s="391"/>
      <c r="I819" s="392"/>
      <c r="J819" s="392"/>
      <c r="K819" s="390"/>
      <c r="L819" s="197"/>
      <c r="AK819" s="162"/>
      <c r="AL819" s="162"/>
    </row>
    <row r="820" spans="1:38" s="161" customFormat="1">
      <c r="A820" s="304"/>
      <c r="B820" s="351"/>
      <c r="C820" s="393"/>
      <c r="D820" s="390"/>
      <c r="E820" s="390"/>
      <c r="F820" s="391"/>
      <c r="G820" s="391"/>
      <c r="H820" s="391"/>
      <c r="I820" s="392"/>
      <c r="J820" s="392"/>
      <c r="K820" s="390"/>
      <c r="L820" s="197"/>
      <c r="AK820" s="162"/>
      <c r="AL820" s="162"/>
    </row>
    <row r="821" spans="1:38" s="161" customFormat="1">
      <c r="A821" s="304"/>
      <c r="B821" s="351"/>
      <c r="C821" s="393"/>
      <c r="D821" s="390"/>
      <c r="E821" s="390"/>
      <c r="F821" s="391"/>
      <c r="G821" s="391"/>
      <c r="H821" s="391"/>
      <c r="I821" s="392"/>
      <c r="J821" s="392"/>
      <c r="K821" s="390"/>
      <c r="L821" s="197"/>
      <c r="AK821" s="162"/>
      <c r="AL821" s="162"/>
    </row>
    <row r="822" spans="1:38" s="161" customFormat="1">
      <c r="A822" s="304"/>
      <c r="B822" s="351"/>
      <c r="C822" s="393"/>
      <c r="D822" s="390"/>
      <c r="E822" s="390"/>
      <c r="F822" s="391"/>
      <c r="G822" s="391"/>
      <c r="H822" s="391"/>
      <c r="I822" s="392"/>
      <c r="J822" s="392"/>
      <c r="K822" s="390"/>
      <c r="L822" s="197"/>
      <c r="AK822" s="162"/>
      <c r="AL822" s="162"/>
    </row>
    <row r="823" spans="1:38" s="161" customFormat="1">
      <c r="A823" s="304"/>
      <c r="B823" s="351"/>
      <c r="C823" s="393"/>
      <c r="D823" s="390"/>
      <c r="E823" s="390"/>
      <c r="F823" s="391"/>
      <c r="G823" s="391"/>
      <c r="H823" s="391"/>
      <c r="I823" s="392"/>
      <c r="J823" s="392"/>
      <c r="K823" s="390"/>
      <c r="L823" s="197"/>
      <c r="AK823" s="162"/>
      <c r="AL823" s="162"/>
    </row>
    <row r="824" spans="1:38" s="161" customFormat="1">
      <c r="A824" s="304"/>
      <c r="B824" s="351"/>
      <c r="C824" s="393"/>
      <c r="D824" s="390"/>
      <c r="E824" s="390"/>
      <c r="F824" s="391"/>
      <c r="G824" s="391"/>
      <c r="H824" s="391"/>
      <c r="I824" s="392"/>
      <c r="J824" s="392"/>
      <c r="K824" s="390"/>
      <c r="L824" s="197"/>
      <c r="AK824" s="162"/>
      <c r="AL824" s="162"/>
    </row>
    <row r="825" spans="1:38" s="161" customFormat="1">
      <c r="A825" s="304"/>
      <c r="B825" s="351"/>
      <c r="C825" s="393"/>
      <c r="D825" s="390"/>
      <c r="E825" s="390"/>
      <c r="F825" s="391"/>
      <c r="G825" s="391"/>
      <c r="H825" s="391"/>
      <c r="I825" s="392"/>
      <c r="J825" s="392"/>
      <c r="K825" s="390"/>
      <c r="L825" s="197"/>
      <c r="AK825" s="162"/>
      <c r="AL825" s="162"/>
    </row>
    <row r="826" spans="1:38" s="161" customFormat="1">
      <c r="A826" s="304"/>
      <c r="B826" s="351"/>
      <c r="C826" s="393"/>
      <c r="D826" s="390"/>
      <c r="E826" s="390"/>
      <c r="F826" s="391"/>
      <c r="G826" s="391"/>
      <c r="H826" s="391"/>
      <c r="I826" s="392"/>
      <c r="J826" s="392"/>
      <c r="K826" s="390"/>
      <c r="L826" s="197"/>
      <c r="AK826" s="162"/>
      <c r="AL826" s="162"/>
    </row>
    <row r="827" spans="1:38" s="161" customFormat="1">
      <c r="A827" s="304"/>
      <c r="B827" s="351"/>
      <c r="C827" s="393"/>
      <c r="D827" s="390"/>
      <c r="E827" s="390"/>
      <c r="F827" s="391"/>
      <c r="G827" s="391"/>
      <c r="H827" s="391"/>
      <c r="I827" s="392"/>
      <c r="J827" s="392"/>
      <c r="K827" s="390"/>
      <c r="L827" s="197"/>
      <c r="AK827" s="162"/>
      <c r="AL827" s="162"/>
    </row>
    <row r="828" spans="1:38" s="161" customFormat="1">
      <c r="A828" s="304"/>
      <c r="B828" s="351"/>
      <c r="C828" s="393"/>
      <c r="D828" s="390"/>
      <c r="E828" s="390"/>
      <c r="F828" s="391"/>
      <c r="G828" s="391"/>
      <c r="H828" s="391"/>
      <c r="I828" s="392"/>
      <c r="J828" s="392"/>
      <c r="K828" s="390"/>
      <c r="L828" s="197"/>
      <c r="AK828" s="162"/>
      <c r="AL828" s="162"/>
    </row>
    <row r="829" spans="1:38" s="161" customFormat="1">
      <c r="A829" s="304"/>
      <c r="B829" s="351"/>
      <c r="C829" s="393"/>
      <c r="D829" s="390"/>
      <c r="E829" s="390"/>
      <c r="F829" s="391"/>
      <c r="G829" s="391"/>
      <c r="H829" s="391"/>
      <c r="I829" s="392"/>
      <c r="J829" s="392"/>
      <c r="K829" s="390"/>
      <c r="L829" s="197"/>
      <c r="AK829" s="162"/>
      <c r="AL829" s="162"/>
    </row>
    <row r="830" spans="1:38" s="161" customFormat="1">
      <c r="A830" s="304"/>
      <c r="B830" s="351"/>
      <c r="C830" s="393"/>
      <c r="D830" s="390"/>
      <c r="E830" s="390"/>
      <c r="F830" s="391"/>
      <c r="G830" s="391"/>
      <c r="H830" s="391"/>
      <c r="I830" s="392"/>
      <c r="J830" s="392"/>
      <c r="K830" s="390"/>
      <c r="L830" s="197"/>
      <c r="AK830" s="162"/>
      <c r="AL830" s="162"/>
    </row>
    <row r="831" spans="1:38" s="161" customFormat="1">
      <c r="A831" s="304"/>
      <c r="B831" s="351"/>
      <c r="C831" s="393"/>
      <c r="D831" s="390"/>
      <c r="E831" s="390"/>
      <c r="F831" s="391"/>
      <c r="G831" s="391"/>
      <c r="H831" s="391"/>
      <c r="I831" s="392"/>
      <c r="J831" s="392"/>
      <c r="K831" s="390"/>
      <c r="L831" s="197"/>
      <c r="AK831" s="162"/>
      <c r="AL831" s="162"/>
    </row>
    <row r="832" spans="1:38" s="161" customFormat="1">
      <c r="A832" s="304"/>
      <c r="B832" s="351"/>
      <c r="C832" s="393"/>
      <c r="D832" s="390"/>
      <c r="E832" s="390"/>
      <c r="F832" s="391"/>
      <c r="G832" s="391"/>
      <c r="H832" s="391"/>
      <c r="I832" s="392"/>
      <c r="J832" s="392"/>
      <c r="K832" s="390"/>
      <c r="L832" s="197"/>
      <c r="AK832" s="162"/>
      <c r="AL832" s="162"/>
    </row>
    <row r="833" spans="1:38" s="161" customFormat="1">
      <c r="A833" s="304"/>
      <c r="B833" s="351"/>
      <c r="C833" s="393"/>
      <c r="D833" s="390"/>
      <c r="E833" s="390"/>
      <c r="F833" s="391"/>
      <c r="G833" s="391"/>
      <c r="H833" s="391"/>
      <c r="I833" s="392"/>
      <c r="J833" s="392"/>
      <c r="K833" s="390"/>
      <c r="L833" s="197"/>
      <c r="AK833" s="162"/>
      <c r="AL833" s="162"/>
    </row>
    <row r="834" spans="1:38" s="161" customFormat="1">
      <c r="A834" s="304"/>
      <c r="B834" s="351"/>
      <c r="C834" s="393"/>
      <c r="D834" s="390"/>
      <c r="E834" s="390"/>
      <c r="F834" s="391"/>
      <c r="G834" s="391"/>
      <c r="H834" s="391"/>
      <c r="I834" s="392"/>
      <c r="J834" s="392"/>
      <c r="K834" s="390"/>
      <c r="L834" s="197"/>
      <c r="AK834" s="162"/>
      <c r="AL834" s="162"/>
    </row>
    <row r="835" spans="1:38" s="161" customFormat="1">
      <c r="A835" s="304"/>
      <c r="B835" s="351"/>
      <c r="C835" s="393"/>
      <c r="D835" s="390"/>
      <c r="E835" s="390"/>
      <c r="F835" s="391"/>
      <c r="G835" s="391"/>
      <c r="H835" s="391"/>
      <c r="I835" s="392"/>
      <c r="J835" s="392"/>
      <c r="K835" s="390"/>
      <c r="L835" s="197"/>
      <c r="AK835" s="162"/>
      <c r="AL835" s="162"/>
    </row>
    <row r="836" spans="1:38" s="161" customFormat="1">
      <c r="A836" s="304"/>
      <c r="B836" s="351"/>
      <c r="C836" s="393"/>
      <c r="D836" s="390"/>
      <c r="E836" s="390"/>
      <c r="F836" s="391"/>
      <c r="G836" s="391"/>
      <c r="H836" s="391"/>
      <c r="I836" s="392"/>
      <c r="J836" s="392"/>
      <c r="K836" s="390"/>
      <c r="L836" s="197"/>
      <c r="AK836" s="162"/>
      <c r="AL836" s="162"/>
    </row>
    <row r="837" spans="1:38" s="161" customFormat="1">
      <c r="A837" s="304"/>
      <c r="B837" s="351"/>
      <c r="C837" s="393"/>
      <c r="D837" s="390"/>
      <c r="E837" s="390"/>
      <c r="F837" s="391"/>
      <c r="G837" s="391"/>
      <c r="H837" s="391"/>
      <c r="I837" s="392"/>
      <c r="J837" s="392"/>
      <c r="K837" s="390"/>
      <c r="L837" s="197"/>
      <c r="AK837" s="162"/>
      <c r="AL837" s="162"/>
    </row>
    <row r="838" spans="1:38" s="161" customFormat="1">
      <c r="A838" s="304"/>
      <c r="B838" s="351"/>
      <c r="C838" s="393"/>
      <c r="D838" s="390"/>
      <c r="E838" s="390"/>
      <c r="F838" s="391"/>
      <c r="G838" s="391"/>
      <c r="H838" s="391"/>
      <c r="I838" s="392"/>
      <c r="J838" s="392"/>
      <c r="K838" s="390"/>
      <c r="L838" s="197"/>
      <c r="AK838" s="162"/>
      <c r="AL838" s="162"/>
    </row>
    <row r="839" spans="1:38" s="161" customFormat="1">
      <c r="A839" s="304"/>
      <c r="B839" s="351"/>
      <c r="C839" s="393"/>
      <c r="D839" s="390"/>
      <c r="E839" s="390"/>
      <c r="F839" s="391"/>
      <c r="G839" s="391"/>
      <c r="H839" s="391"/>
      <c r="I839" s="392"/>
      <c r="J839" s="392"/>
      <c r="K839" s="390"/>
      <c r="L839" s="197"/>
      <c r="AK839" s="162"/>
      <c r="AL839" s="162"/>
    </row>
    <row r="840" spans="1:38" s="161" customFormat="1">
      <c r="A840" s="304"/>
      <c r="B840" s="351"/>
      <c r="C840" s="393"/>
      <c r="D840" s="390"/>
      <c r="E840" s="390"/>
      <c r="F840" s="391"/>
      <c r="G840" s="391"/>
      <c r="H840" s="391"/>
      <c r="I840" s="392"/>
      <c r="J840" s="392"/>
      <c r="K840" s="390"/>
      <c r="L840" s="197"/>
      <c r="AK840" s="162"/>
      <c r="AL840" s="162"/>
    </row>
    <row r="841" spans="1:38" s="161" customFormat="1">
      <c r="A841" s="304"/>
      <c r="B841" s="351"/>
      <c r="C841" s="393"/>
      <c r="D841" s="390"/>
      <c r="E841" s="390"/>
      <c r="F841" s="391"/>
      <c r="G841" s="391"/>
      <c r="H841" s="391"/>
      <c r="I841" s="392"/>
      <c r="J841" s="392"/>
      <c r="K841" s="390"/>
      <c r="L841" s="197"/>
      <c r="AK841" s="162"/>
      <c r="AL841" s="162"/>
    </row>
    <row r="842" spans="1:38" s="161" customFormat="1">
      <c r="A842" s="304"/>
      <c r="B842" s="351"/>
      <c r="C842" s="393"/>
      <c r="D842" s="390"/>
      <c r="E842" s="390"/>
      <c r="F842" s="391"/>
      <c r="G842" s="391"/>
      <c r="H842" s="391"/>
      <c r="I842" s="392"/>
      <c r="J842" s="392"/>
      <c r="K842" s="390"/>
      <c r="L842" s="197"/>
      <c r="AK842" s="162"/>
      <c r="AL842" s="162"/>
    </row>
    <row r="843" spans="1:38" s="161" customFormat="1">
      <c r="A843" s="304"/>
      <c r="B843" s="351"/>
      <c r="C843" s="393"/>
      <c r="D843" s="390"/>
      <c r="E843" s="390"/>
      <c r="F843" s="391"/>
      <c r="G843" s="391"/>
      <c r="H843" s="391"/>
      <c r="I843" s="392"/>
      <c r="J843" s="392"/>
      <c r="K843" s="390"/>
      <c r="L843" s="197"/>
      <c r="AK843" s="162"/>
      <c r="AL843" s="162"/>
    </row>
    <row r="844" spans="1:38" s="161" customFormat="1">
      <c r="A844" s="304"/>
      <c r="B844" s="351"/>
      <c r="C844" s="393"/>
      <c r="D844" s="390"/>
      <c r="E844" s="390"/>
      <c r="F844" s="391"/>
      <c r="G844" s="391"/>
      <c r="H844" s="391"/>
      <c r="I844" s="392"/>
      <c r="J844" s="392"/>
      <c r="K844" s="390"/>
      <c r="L844" s="197"/>
      <c r="AK844" s="162"/>
      <c r="AL844" s="162"/>
    </row>
    <row r="845" spans="1:38" s="161" customFormat="1">
      <c r="A845" s="304"/>
      <c r="B845" s="351"/>
      <c r="C845" s="393"/>
      <c r="D845" s="390"/>
      <c r="E845" s="390"/>
      <c r="F845" s="391"/>
      <c r="G845" s="391"/>
      <c r="H845" s="391"/>
      <c r="I845" s="392"/>
      <c r="J845" s="392"/>
      <c r="K845" s="390"/>
      <c r="L845" s="197"/>
      <c r="AK845" s="162"/>
      <c r="AL845" s="162"/>
    </row>
    <row r="846" spans="1:38" s="161" customFormat="1">
      <c r="A846" s="304"/>
      <c r="B846" s="351"/>
      <c r="C846" s="393"/>
      <c r="D846" s="390"/>
      <c r="E846" s="390"/>
      <c r="F846" s="391"/>
      <c r="G846" s="391"/>
      <c r="H846" s="391"/>
      <c r="I846" s="392"/>
      <c r="J846" s="392"/>
      <c r="K846" s="390"/>
      <c r="L846" s="197"/>
      <c r="AK846" s="162"/>
      <c r="AL846" s="162"/>
    </row>
    <row r="847" spans="1:38" s="161" customFormat="1">
      <c r="A847" s="304"/>
      <c r="B847" s="351"/>
      <c r="C847" s="393"/>
      <c r="D847" s="390"/>
      <c r="E847" s="390"/>
      <c r="F847" s="391"/>
      <c r="G847" s="391"/>
      <c r="H847" s="391"/>
      <c r="I847" s="392"/>
      <c r="J847" s="392"/>
      <c r="K847" s="390"/>
      <c r="L847" s="197"/>
      <c r="AK847" s="162"/>
      <c r="AL847" s="162"/>
    </row>
    <row r="848" spans="1:38" s="161" customFormat="1">
      <c r="A848" s="304"/>
      <c r="B848" s="351"/>
      <c r="C848" s="393"/>
      <c r="D848" s="390"/>
      <c r="E848" s="390"/>
      <c r="F848" s="391"/>
      <c r="G848" s="391"/>
      <c r="H848" s="391"/>
      <c r="I848" s="392"/>
      <c r="J848" s="392"/>
      <c r="K848" s="390"/>
      <c r="L848" s="197"/>
      <c r="AK848" s="162"/>
      <c r="AL848" s="162"/>
    </row>
    <row r="849" spans="1:38" s="161" customFormat="1">
      <c r="A849" s="304"/>
      <c r="B849" s="351"/>
      <c r="C849" s="393"/>
      <c r="D849" s="390"/>
      <c r="E849" s="390"/>
      <c r="F849" s="391"/>
      <c r="G849" s="391"/>
      <c r="H849" s="391"/>
      <c r="I849" s="392"/>
      <c r="J849" s="392"/>
      <c r="K849" s="390"/>
      <c r="L849" s="197"/>
      <c r="AK849" s="162"/>
      <c r="AL849" s="162"/>
    </row>
    <row r="850" spans="1:38" s="161" customFormat="1">
      <c r="A850" s="304"/>
      <c r="B850" s="351"/>
      <c r="C850" s="393"/>
      <c r="D850" s="390"/>
      <c r="E850" s="390"/>
      <c r="F850" s="391"/>
      <c r="G850" s="391"/>
      <c r="H850" s="391"/>
      <c r="I850" s="392"/>
      <c r="J850" s="392"/>
      <c r="K850" s="390"/>
      <c r="L850" s="197"/>
      <c r="AK850" s="162"/>
      <c r="AL850" s="162"/>
    </row>
    <row r="851" spans="1:38" s="161" customFormat="1">
      <c r="A851" s="304"/>
      <c r="B851" s="351"/>
      <c r="C851" s="393"/>
      <c r="D851" s="390"/>
      <c r="E851" s="390"/>
      <c r="F851" s="391"/>
      <c r="G851" s="391"/>
      <c r="H851" s="391"/>
      <c r="I851" s="392"/>
      <c r="J851" s="392"/>
      <c r="K851" s="390"/>
      <c r="L851" s="197"/>
      <c r="AK851" s="162"/>
      <c r="AL851" s="162"/>
    </row>
    <row r="852" spans="1:38" s="161" customFormat="1">
      <c r="A852" s="304"/>
      <c r="B852" s="351"/>
      <c r="C852" s="393"/>
      <c r="D852" s="390"/>
      <c r="E852" s="390"/>
      <c r="F852" s="391"/>
      <c r="G852" s="391"/>
      <c r="H852" s="391"/>
      <c r="I852" s="392"/>
      <c r="J852" s="392"/>
      <c r="K852" s="390"/>
      <c r="L852" s="197"/>
      <c r="AK852" s="162"/>
      <c r="AL852" s="162"/>
    </row>
    <row r="853" spans="1:38" s="161" customFormat="1">
      <c r="A853" s="304"/>
      <c r="B853" s="351"/>
      <c r="C853" s="393"/>
      <c r="D853" s="390"/>
      <c r="E853" s="390"/>
      <c r="F853" s="391"/>
      <c r="G853" s="391"/>
      <c r="H853" s="391"/>
      <c r="I853" s="392"/>
      <c r="J853" s="392"/>
      <c r="K853" s="390"/>
      <c r="L853" s="197"/>
      <c r="AK853" s="162"/>
      <c r="AL853" s="162"/>
    </row>
    <row r="854" spans="1:38" s="161" customFormat="1">
      <c r="A854" s="304"/>
      <c r="B854" s="351"/>
      <c r="C854" s="393"/>
      <c r="D854" s="390"/>
      <c r="E854" s="390"/>
      <c r="F854" s="391"/>
      <c r="G854" s="391"/>
      <c r="H854" s="391"/>
      <c r="I854" s="392"/>
      <c r="J854" s="392"/>
      <c r="K854" s="390"/>
      <c r="L854" s="197"/>
      <c r="AK854" s="162"/>
      <c r="AL854" s="162"/>
    </row>
    <row r="855" spans="1:38" s="161" customFormat="1">
      <c r="A855" s="304"/>
      <c r="B855" s="351"/>
      <c r="C855" s="393"/>
      <c r="D855" s="390"/>
      <c r="E855" s="390"/>
      <c r="F855" s="391"/>
      <c r="G855" s="391"/>
      <c r="H855" s="391"/>
      <c r="I855" s="392"/>
      <c r="J855" s="392"/>
      <c r="K855" s="390"/>
      <c r="L855" s="197"/>
      <c r="AK855" s="162"/>
      <c r="AL855" s="162"/>
    </row>
    <row r="856" spans="1:38" s="161" customFormat="1">
      <c r="A856" s="304"/>
      <c r="B856" s="351"/>
      <c r="C856" s="393"/>
      <c r="D856" s="390"/>
      <c r="E856" s="390"/>
      <c r="F856" s="391"/>
      <c r="G856" s="391"/>
      <c r="H856" s="391"/>
      <c r="I856" s="392"/>
      <c r="J856" s="392"/>
      <c r="K856" s="390"/>
      <c r="L856" s="197"/>
      <c r="AK856" s="162"/>
      <c r="AL856" s="162"/>
    </row>
    <row r="857" spans="1:38" s="161" customFormat="1">
      <c r="A857" s="304"/>
      <c r="B857" s="351"/>
      <c r="C857" s="393"/>
      <c r="D857" s="390"/>
      <c r="E857" s="390"/>
      <c r="F857" s="391"/>
      <c r="G857" s="391"/>
      <c r="H857" s="391"/>
      <c r="I857" s="392"/>
      <c r="J857" s="392"/>
      <c r="K857" s="390"/>
      <c r="L857" s="197"/>
      <c r="AK857" s="162"/>
      <c r="AL857" s="162"/>
    </row>
    <row r="858" spans="1:38" s="161" customFormat="1">
      <c r="A858" s="304"/>
      <c r="B858" s="351"/>
      <c r="C858" s="393"/>
      <c r="D858" s="390"/>
      <c r="E858" s="390"/>
      <c r="F858" s="391"/>
      <c r="G858" s="391"/>
      <c r="H858" s="391"/>
      <c r="I858" s="392"/>
      <c r="J858" s="392"/>
      <c r="K858" s="390"/>
      <c r="L858" s="197"/>
      <c r="AK858" s="162"/>
      <c r="AL858" s="162"/>
    </row>
    <row r="859" spans="1:38" s="161" customFormat="1">
      <c r="A859" s="304"/>
      <c r="B859" s="351"/>
      <c r="C859" s="393"/>
      <c r="D859" s="390"/>
      <c r="E859" s="390"/>
      <c r="F859" s="391"/>
      <c r="G859" s="391"/>
      <c r="H859" s="391"/>
      <c r="I859" s="392"/>
      <c r="J859" s="392"/>
      <c r="K859" s="390"/>
      <c r="L859" s="197"/>
      <c r="AK859" s="162"/>
      <c r="AL859" s="162"/>
    </row>
    <row r="860" spans="1:38" s="161" customFormat="1">
      <c r="A860" s="304"/>
      <c r="B860" s="351"/>
      <c r="C860" s="393"/>
      <c r="D860" s="390"/>
      <c r="E860" s="390"/>
      <c r="F860" s="391"/>
      <c r="G860" s="391"/>
      <c r="H860" s="391"/>
      <c r="I860" s="392"/>
      <c r="J860" s="392"/>
      <c r="K860" s="390"/>
      <c r="L860" s="197"/>
      <c r="AK860" s="162"/>
      <c r="AL860" s="162"/>
    </row>
    <row r="861" spans="1:38" s="161" customFormat="1">
      <c r="A861" s="304"/>
      <c r="B861" s="351"/>
      <c r="C861" s="393"/>
      <c r="D861" s="390"/>
      <c r="E861" s="390"/>
      <c r="F861" s="391"/>
      <c r="G861" s="391"/>
      <c r="H861" s="391"/>
      <c r="I861" s="392"/>
      <c r="J861" s="392"/>
      <c r="K861" s="390"/>
      <c r="L861" s="197"/>
      <c r="AK861" s="162"/>
      <c r="AL861" s="162"/>
    </row>
    <row r="862" spans="1:38" s="161" customFormat="1">
      <c r="A862" s="304"/>
      <c r="B862" s="351"/>
      <c r="C862" s="393"/>
      <c r="D862" s="390"/>
      <c r="E862" s="390"/>
      <c r="F862" s="391"/>
      <c r="G862" s="391"/>
      <c r="H862" s="391"/>
      <c r="I862" s="392"/>
      <c r="J862" s="392"/>
      <c r="K862" s="390"/>
      <c r="L862" s="197"/>
      <c r="AK862" s="162"/>
      <c r="AL862" s="162"/>
    </row>
    <row r="863" spans="1:38" s="161" customFormat="1">
      <c r="A863" s="304"/>
      <c r="B863" s="351"/>
      <c r="C863" s="393"/>
      <c r="D863" s="390"/>
      <c r="E863" s="390"/>
      <c r="F863" s="391"/>
      <c r="G863" s="391"/>
      <c r="H863" s="391"/>
      <c r="I863" s="392"/>
      <c r="J863" s="392"/>
      <c r="K863" s="390"/>
      <c r="L863" s="197"/>
      <c r="AK863" s="162"/>
      <c r="AL863" s="162"/>
    </row>
    <row r="864" spans="1:38" s="161" customFormat="1">
      <c r="A864" s="304"/>
      <c r="B864" s="351"/>
      <c r="C864" s="393"/>
      <c r="D864" s="390"/>
      <c r="E864" s="390"/>
      <c r="F864" s="391"/>
      <c r="G864" s="391"/>
      <c r="H864" s="391"/>
      <c r="I864" s="392"/>
      <c r="J864" s="392"/>
      <c r="K864" s="390"/>
      <c r="L864" s="197"/>
      <c r="AK864" s="162"/>
      <c r="AL864" s="162"/>
    </row>
    <row r="865" spans="1:38" s="161" customFormat="1">
      <c r="A865" s="304"/>
      <c r="B865" s="351"/>
      <c r="C865" s="393"/>
      <c r="D865" s="390"/>
      <c r="E865" s="390"/>
      <c r="F865" s="391"/>
      <c r="G865" s="391"/>
      <c r="H865" s="391"/>
      <c r="I865" s="392"/>
      <c r="J865" s="392"/>
      <c r="K865" s="390"/>
      <c r="L865" s="197"/>
      <c r="AK865" s="162"/>
      <c r="AL865" s="162"/>
    </row>
    <row r="866" spans="1:38" s="161" customFormat="1">
      <c r="A866" s="304"/>
      <c r="B866" s="351"/>
      <c r="C866" s="393"/>
      <c r="D866" s="390"/>
      <c r="E866" s="390"/>
      <c r="F866" s="391"/>
      <c r="G866" s="391"/>
      <c r="H866" s="391"/>
      <c r="I866" s="392"/>
      <c r="J866" s="392"/>
      <c r="K866" s="390"/>
      <c r="L866" s="197"/>
      <c r="AK866" s="162"/>
      <c r="AL866" s="162"/>
    </row>
    <row r="867" spans="1:38" s="161" customFormat="1">
      <c r="A867" s="304"/>
      <c r="B867" s="351"/>
      <c r="C867" s="393"/>
      <c r="D867" s="390"/>
      <c r="E867" s="390"/>
      <c r="F867" s="391"/>
      <c r="G867" s="391"/>
      <c r="H867" s="391"/>
      <c r="I867" s="392"/>
      <c r="J867" s="392"/>
      <c r="K867" s="390"/>
      <c r="L867" s="197"/>
      <c r="AK867" s="162"/>
      <c r="AL867" s="162"/>
    </row>
    <row r="868" spans="1:38" s="161" customFormat="1">
      <c r="A868" s="304"/>
      <c r="B868" s="351"/>
      <c r="C868" s="393"/>
      <c r="D868" s="390"/>
      <c r="E868" s="390"/>
      <c r="F868" s="391"/>
      <c r="G868" s="391"/>
      <c r="H868" s="391"/>
      <c r="I868" s="392"/>
      <c r="J868" s="392"/>
      <c r="K868" s="390"/>
      <c r="L868" s="197"/>
      <c r="AK868" s="162"/>
      <c r="AL868" s="162"/>
    </row>
    <row r="869" spans="1:38" s="161" customFormat="1">
      <c r="A869" s="304"/>
      <c r="B869" s="351"/>
      <c r="C869" s="393"/>
      <c r="D869" s="390"/>
      <c r="E869" s="390"/>
      <c r="F869" s="391"/>
      <c r="G869" s="391"/>
      <c r="H869" s="391"/>
      <c r="I869" s="392"/>
      <c r="J869" s="392"/>
      <c r="K869" s="390"/>
      <c r="L869" s="197"/>
      <c r="AK869" s="162"/>
      <c r="AL869" s="162"/>
    </row>
    <row r="870" spans="1:38" s="161" customFormat="1">
      <c r="A870" s="304"/>
      <c r="B870" s="351"/>
      <c r="C870" s="393"/>
      <c r="D870" s="390"/>
      <c r="E870" s="390"/>
      <c r="F870" s="391"/>
      <c r="G870" s="391"/>
      <c r="H870" s="391"/>
      <c r="I870" s="392"/>
      <c r="J870" s="392"/>
      <c r="K870" s="390"/>
      <c r="L870" s="197"/>
      <c r="AK870" s="162"/>
      <c r="AL870" s="162"/>
    </row>
    <row r="871" spans="1:38" s="161" customFormat="1">
      <c r="A871" s="304"/>
      <c r="B871" s="351"/>
      <c r="C871" s="393"/>
      <c r="D871" s="390"/>
      <c r="E871" s="390"/>
      <c r="F871" s="391"/>
      <c r="G871" s="391"/>
      <c r="H871" s="391"/>
      <c r="I871" s="392"/>
      <c r="J871" s="392"/>
      <c r="K871" s="390"/>
      <c r="L871" s="197"/>
      <c r="AK871" s="162"/>
      <c r="AL871" s="162"/>
    </row>
    <row r="872" spans="1:38" s="161" customFormat="1">
      <c r="A872" s="304"/>
      <c r="B872" s="351"/>
      <c r="C872" s="393"/>
      <c r="D872" s="390"/>
      <c r="E872" s="390"/>
      <c r="F872" s="391"/>
      <c r="G872" s="391"/>
      <c r="H872" s="391"/>
      <c r="I872" s="392"/>
      <c r="J872" s="392"/>
      <c r="K872" s="390"/>
      <c r="L872" s="197"/>
      <c r="AK872" s="162"/>
      <c r="AL872" s="162"/>
    </row>
    <row r="873" spans="1:38" s="161" customFormat="1">
      <c r="A873" s="304"/>
      <c r="B873" s="351"/>
      <c r="C873" s="393"/>
      <c r="D873" s="390"/>
      <c r="E873" s="390"/>
      <c r="F873" s="391"/>
      <c r="G873" s="391"/>
      <c r="H873" s="391"/>
      <c r="I873" s="392"/>
      <c r="J873" s="392"/>
      <c r="K873" s="390"/>
      <c r="L873" s="197"/>
      <c r="AK873" s="162"/>
      <c r="AL873" s="162"/>
    </row>
    <row r="874" spans="1:38" s="161" customFormat="1">
      <c r="A874" s="304"/>
      <c r="B874" s="351"/>
      <c r="C874" s="393"/>
      <c r="D874" s="390"/>
      <c r="E874" s="390"/>
      <c r="F874" s="391"/>
      <c r="G874" s="391"/>
      <c r="H874" s="391"/>
      <c r="I874" s="392"/>
      <c r="J874" s="392"/>
      <c r="K874" s="390"/>
      <c r="L874" s="197"/>
      <c r="AK874" s="162"/>
      <c r="AL874" s="162"/>
    </row>
    <row r="875" spans="1:38" s="161" customFormat="1">
      <c r="A875" s="304"/>
      <c r="B875" s="351"/>
      <c r="C875" s="393"/>
      <c r="D875" s="390"/>
      <c r="E875" s="390"/>
      <c r="F875" s="391"/>
      <c r="G875" s="391"/>
      <c r="H875" s="391"/>
      <c r="I875" s="392"/>
      <c r="J875" s="392"/>
      <c r="K875" s="390"/>
      <c r="L875" s="197"/>
      <c r="AK875" s="162"/>
      <c r="AL875" s="162"/>
    </row>
    <row r="876" spans="1:38" s="161" customFormat="1">
      <c r="A876" s="304"/>
      <c r="B876" s="351"/>
      <c r="C876" s="393"/>
      <c r="D876" s="390"/>
      <c r="E876" s="390"/>
      <c r="F876" s="391"/>
      <c r="G876" s="391"/>
      <c r="H876" s="391"/>
      <c r="I876" s="392"/>
      <c r="J876" s="392"/>
      <c r="K876" s="390"/>
      <c r="L876" s="197"/>
      <c r="AK876" s="162"/>
      <c r="AL876" s="162"/>
    </row>
    <row r="877" spans="1:38" s="161" customFormat="1">
      <c r="A877" s="304"/>
      <c r="B877" s="351"/>
      <c r="C877" s="393"/>
      <c r="D877" s="390"/>
      <c r="E877" s="390"/>
      <c r="F877" s="391"/>
      <c r="G877" s="391"/>
      <c r="H877" s="391"/>
      <c r="I877" s="392"/>
      <c r="J877" s="392"/>
      <c r="K877" s="390"/>
      <c r="L877" s="197"/>
      <c r="AK877" s="162"/>
      <c r="AL877" s="162"/>
    </row>
    <row r="878" spans="1:38" s="161" customFormat="1">
      <c r="A878" s="304"/>
      <c r="B878" s="351"/>
      <c r="C878" s="393"/>
      <c r="D878" s="390"/>
      <c r="E878" s="390"/>
      <c r="F878" s="391"/>
      <c r="G878" s="391"/>
      <c r="H878" s="391"/>
      <c r="I878" s="392"/>
      <c r="J878" s="392"/>
      <c r="K878" s="390"/>
      <c r="L878" s="197"/>
      <c r="AK878" s="162"/>
      <c r="AL878" s="162"/>
    </row>
    <row r="879" spans="1:38" s="161" customFormat="1">
      <c r="A879" s="304"/>
      <c r="B879" s="351"/>
      <c r="C879" s="393"/>
      <c r="D879" s="390"/>
      <c r="E879" s="390"/>
      <c r="F879" s="391"/>
      <c r="G879" s="391"/>
      <c r="H879" s="391"/>
      <c r="I879" s="392"/>
      <c r="J879" s="392"/>
      <c r="K879" s="390"/>
      <c r="L879" s="197"/>
      <c r="AK879" s="162"/>
      <c r="AL879" s="162"/>
    </row>
    <row r="880" spans="1:38" s="161" customFormat="1">
      <c r="A880" s="304"/>
      <c r="B880" s="351"/>
      <c r="C880" s="393"/>
      <c r="D880" s="390"/>
      <c r="E880" s="390"/>
      <c r="F880" s="391"/>
      <c r="G880" s="391"/>
      <c r="H880" s="391"/>
      <c r="I880" s="392"/>
      <c r="J880" s="392"/>
      <c r="K880" s="390"/>
      <c r="L880" s="197"/>
      <c r="AK880" s="162"/>
      <c r="AL880" s="162"/>
    </row>
    <row r="881" spans="1:38" s="161" customFormat="1">
      <c r="A881" s="304"/>
      <c r="B881" s="351"/>
      <c r="C881" s="393"/>
      <c r="D881" s="390"/>
      <c r="E881" s="390"/>
      <c r="F881" s="391"/>
      <c r="G881" s="391"/>
      <c r="H881" s="391"/>
      <c r="I881" s="392"/>
      <c r="J881" s="392"/>
      <c r="K881" s="390"/>
      <c r="L881" s="197"/>
      <c r="AK881" s="162"/>
      <c r="AL881" s="162"/>
    </row>
    <row r="882" spans="1:38" s="161" customFormat="1">
      <c r="A882" s="304"/>
      <c r="B882" s="351"/>
      <c r="C882" s="393"/>
      <c r="D882" s="390"/>
      <c r="E882" s="390"/>
      <c r="F882" s="391"/>
      <c r="G882" s="391"/>
      <c r="H882" s="391"/>
      <c r="I882" s="392"/>
      <c r="J882" s="392"/>
      <c r="K882" s="390"/>
      <c r="L882" s="197"/>
      <c r="AK882" s="162"/>
      <c r="AL882" s="162"/>
    </row>
    <row r="883" spans="1:38" s="161" customFormat="1">
      <c r="A883" s="304"/>
      <c r="B883" s="351"/>
      <c r="C883" s="393"/>
      <c r="D883" s="390"/>
      <c r="E883" s="390"/>
      <c r="F883" s="391"/>
      <c r="G883" s="391"/>
      <c r="H883" s="391"/>
      <c r="I883" s="392"/>
      <c r="J883" s="392"/>
      <c r="K883" s="390"/>
      <c r="L883" s="197"/>
      <c r="AK883" s="162"/>
      <c r="AL883" s="162"/>
    </row>
    <row r="884" spans="1:38" s="161" customFormat="1">
      <c r="A884" s="304"/>
      <c r="B884" s="351"/>
      <c r="C884" s="393"/>
      <c r="D884" s="390"/>
      <c r="E884" s="390"/>
      <c r="F884" s="391"/>
      <c r="G884" s="391"/>
      <c r="H884" s="391"/>
      <c r="I884" s="392"/>
      <c r="J884" s="392"/>
      <c r="K884" s="390"/>
      <c r="L884" s="197"/>
      <c r="AK884" s="162"/>
      <c r="AL884" s="162"/>
    </row>
    <row r="885" spans="1:38" s="161" customFormat="1">
      <c r="A885" s="304"/>
      <c r="B885" s="351"/>
      <c r="C885" s="393"/>
      <c r="D885" s="390"/>
      <c r="E885" s="390"/>
      <c r="F885" s="391"/>
      <c r="G885" s="391"/>
      <c r="H885" s="391"/>
      <c r="I885" s="392"/>
      <c r="J885" s="392"/>
      <c r="K885" s="390"/>
      <c r="L885" s="197"/>
      <c r="AK885" s="162"/>
      <c r="AL885" s="162"/>
    </row>
    <row r="886" spans="1:38" s="161" customFormat="1">
      <c r="A886" s="304"/>
      <c r="B886" s="351"/>
      <c r="C886" s="393"/>
      <c r="D886" s="390"/>
      <c r="E886" s="390"/>
      <c r="F886" s="391"/>
      <c r="G886" s="391"/>
      <c r="H886" s="391"/>
      <c r="I886" s="392"/>
      <c r="J886" s="392"/>
      <c r="K886" s="390"/>
      <c r="L886" s="197"/>
      <c r="AK886" s="162"/>
      <c r="AL886" s="162"/>
    </row>
    <row r="887" spans="1:38" s="161" customFormat="1">
      <c r="A887" s="304"/>
      <c r="B887" s="351"/>
      <c r="C887" s="393"/>
      <c r="D887" s="390"/>
      <c r="E887" s="390"/>
      <c r="F887" s="391"/>
      <c r="G887" s="391"/>
      <c r="H887" s="391"/>
      <c r="I887" s="392"/>
      <c r="J887" s="392"/>
      <c r="K887" s="390"/>
      <c r="L887" s="197"/>
      <c r="AK887" s="162"/>
      <c r="AL887" s="162"/>
    </row>
    <row r="888" spans="1:38" s="161" customFormat="1">
      <c r="A888" s="304"/>
      <c r="B888" s="351"/>
      <c r="C888" s="393"/>
      <c r="D888" s="390"/>
      <c r="E888" s="390"/>
      <c r="F888" s="391"/>
      <c r="G888" s="391"/>
      <c r="H888" s="391"/>
      <c r="I888" s="392"/>
      <c r="J888" s="392"/>
      <c r="K888" s="390"/>
      <c r="L888" s="197"/>
      <c r="AK888" s="162"/>
      <c r="AL888" s="162"/>
    </row>
    <row r="889" spans="1:38" s="161" customFormat="1">
      <c r="A889" s="304"/>
      <c r="B889" s="351"/>
      <c r="C889" s="393"/>
      <c r="D889" s="390"/>
      <c r="E889" s="390"/>
      <c r="F889" s="391"/>
      <c r="G889" s="391"/>
      <c r="H889" s="391"/>
      <c r="I889" s="392"/>
      <c r="J889" s="392"/>
      <c r="K889" s="390"/>
      <c r="L889" s="197"/>
      <c r="AK889" s="162"/>
      <c r="AL889" s="162"/>
    </row>
    <row r="890" spans="1:38" s="161" customFormat="1">
      <c r="A890" s="304"/>
      <c r="B890" s="351"/>
      <c r="C890" s="393"/>
      <c r="D890" s="390"/>
      <c r="E890" s="390"/>
      <c r="F890" s="391"/>
      <c r="G890" s="391"/>
      <c r="H890" s="391"/>
      <c r="I890" s="392"/>
      <c r="J890" s="392"/>
      <c r="K890" s="390"/>
      <c r="L890" s="197"/>
      <c r="AK890" s="162"/>
      <c r="AL890" s="162"/>
    </row>
    <row r="891" spans="1:38" s="161" customFormat="1">
      <c r="A891" s="304"/>
      <c r="B891" s="351"/>
      <c r="C891" s="393"/>
      <c r="D891" s="390"/>
      <c r="E891" s="390"/>
      <c r="F891" s="391"/>
      <c r="G891" s="391"/>
      <c r="H891" s="391"/>
      <c r="I891" s="392"/>
      <c r="J891" s="392"/>
      <c r="K891" s="390"/>
      <c r="L891" s="197"/>
      <c r="AK891" s="162"/>
      <c r="AL891" s="162"/>
    </row>
    <row r="892" spans="1:38" s="161" customFormat="1">
      <c r="A892" s="304"/>
      <c r="B892" s="351"/>
      <c r="C892" s="393"/>
      <c r="D892" s="390"/>
      <c r="E892" s="390"/>
      <c r="F892" s="391"/>
      <c r="G892" s="391"/>
      <c r="H892" s="391"/>
      <c r="I892" s="392"/>
      <c r="J892" s="392"/>
      <c r="K892" s="390"/>
      <c r="L892" s="197"/>
      <c r="AK892" s="162"/>
      <c r="AL892" s="162"/>
    </row>
    <row r="893" spans="1:38" s="161" customFormat="1">
      <c r="A893" s="304"/>
      <c r="B893" s="351"/>
      <c r="C893" s="393"/>
      <c r="D893" s="390"/>
      <c r="E893" s="390"/>
      <c r="F893" s="391"/>
      <c r="G893" s="391"/>
      <c r="H893" s="391"/>
      <c r="I893" s="392"/>
      <c r="J893" s="392"/>
      <c r="K893" s="390"/>
      <c r="L893" s="197"/>
      <c r="AK893" s="162"/>
      <c r="AL893" s="162"/>
    </row>
    <row r="894" spans="1:38" s="161" customFormat="1">
      <c r="A894" s="304"/>
      <c r="B894" s="351"/>
      <c r="C894" s="393"/>
      <c r="D894" s="390"/>
      <c r="E894" s="390"/>
      <c r="F894" s="391"/>
      <c r="G894" s="391"/>
      <c r="H894" s="391"/>
      <c r="I894" s="392"/>
      <c r="J894" s="392"/>
      <c r="K894" s="390"/>
      <c r="L894" s="197"/>
      <c r="AK894" s="162"/>
      <c r="AL894" s="162"/>
    </row>
    <row r="895" spans="1:38" s="161" customFormat="1">
      <c r="A895" s="304"/>
      <c r="B895" s="351"/>
      <c r="C895" s="393"/>
      <c r="D895" s="390"/>
      <c r="E895" s="390"/>
      <c r="F895" s="391"/>
      <c r="G895" s="391"/>
      <c r="H895" s="391"/>
      <c r="I895" s="392"/>
      <c r="J895" s="392"/>
      <c r="K895" s="390"/>
      <c r="L895" s="197"/>
      <c r="AK895" s="162"/>
      <c r="AL895" s="162"/>
    </row>
    <row r="896" spans="1:38" s="161" customFormat="1">
      <c r="A896" s="304"/>
      <c r="B896" s="351"/>
      <c r="C896" s="393"/>
      <c r="D896" s="390"/>
      <c r="E896" s="390"/>
      <c r="F896" s="391"/>
      <c r="G896" s="391"/>
      <c r="H896" s="391"/>
      <c r="I896" s="392"/>
      <c r="J896" s="392"/>
      <c r="K896" s="390"/>
      <c r="L896" s="197"/>
      <c r="AK896" s="162"/>
      <c r="AL896" s="162"/>
    </row>
    <row r="897" spans="1:38" s="161" customFormat="1">
      <c r="A897" s="304"/>
      <c r="B897" s="351"/>
      <c r="C897" s="393"/>
      <c r="D897" s="390"/>
      <c r="E897" s="390"/>
      <c r="F897" s="391"/>
      <c r="G897" s="391"/>
      <c r="H897" s="391"/>
      <c r="I897" s="392"/>
      <c r="J897" s="392"/>
      <c r="K897" s="390"/>
      <c r="L897" s="197"/>
      <c r="AK897" s="162"/>
      <c r="AL897" s="162"/>
    </row>
    <row r="898" spans="1:38" s="161" customFormat="1">
      <c r="A898" s="304"/>
      <c r="B898" s="351"/>
      <c r="C898" s="393"/>
      <c r="D898" s="390"/>
      <c r="E898" s="390"/>
      <c r="F898" s="391"/>
      <c r="G898" s="391"/>
      <c r="H898" s="391"/>
      <c r="I898" s="392"/>
      <c r="J898" s="392"/>
      <c r="K898" s="390"/>
      <c r="L898" s="197"/>
      <c r="AK898" s="162"/>
      <c r="AL898" s="162"/>
    </row>
    <row r="899" spans="1:38" s="161" customFormat="1">
      <c r="A899" s="304"/>
      <c r="B899" s="351"/>
      <c r="C899" s="393"/>
      <c r="D899" s="390"/>
      <c r="E899" s="390"/>
      <c r="F899" s="391"/>
      <c r="G899" s="391"/>
      <c r="H899" s="391"/>
      <c r="I899" s="392"/>
      <c r="J899" s="392"/>
      <c r="K899" s="390"/>
      <c r="L899" s="197"/>
      <c r="AK899" s="162"/>
      <c r="AL899" s="162"/>
    </row>
    <row r="900" spans="1:38" s="161" customFormat="1">
      <c r="A900" s="304"/>
      <c r="B900" s="351"/>
      <c r="C900" s="393"/>
      <c r="D900" s="390"/>
      <c r="E900" s="390"/>
      <c r="F900" s="391"/>
      <c r="G900" s="391"/>
      <c r="H900" s="391"/>
      <c r="I900" s="392"/>
      <c r="J900" s="392"/>
      <c r="K900" s="390"/>
      <c r="L900" s="197"/>
      <c r="AK900" s="162"/>
      <c r="AL900" s="162"/>
    </row>
    <row r="901" spans="1:38" s="161" customFormat="1">
      <c r="A901" s="304"/>
      <c r="B901" s="351"/>
      <c r="C901" s="393"/>
      <c r="D901" s="390"/>
      <c r="E901" s="390"/>
      <c r="F901" s="391"/>
      <c r="G901" s="391"/>
      <c r="H901" s="391"/>
      <c r="I901" s="392"/>
      <c r="J901" s="392"/>
      <c r="K901" s="390"/>
      <c r="L901" s="197"/>
      <c r="AK901" s="162"/>
      <c r="AL901" s="162"/>
    </row>
    <row r="902" spans="1:38" s="161" customFormat="1">
      <c r="A902" s="304"/>
      <c r="B902" s="351"/>
      <c r="C902" s="393"/>
      <c r="D902" s="390"/>
      <c r="E902" s="390"/>
      <c r="F902" s="391"/>
      <c r="G902" s="391"/>
      <c r="H902" s="391"/>
      <c r="I902" s="392"/>
      <c r="J902" s="392"/>
      <c r="K902" s="390"/>
      <c r="L902" s="197"/>
      <c r="AK902" s="162"/>
      <c r="AL902" s="162"/>
    </row>
    <row r="903" spans="1:38" s="161" customFormat="1">
      <c r="A903" s="304"/>
      <c r="B903" s="351"/>
      <c r="C903" s="393"/>
      <c r="D903" s="390"/>
      <c r="E903" s="390"/>
      <c r="F903" s="391"/>
      <c r="G903" s="391"/>
      <c r="H903" s="391"/>
      <c r="I903" s="392"/>
      <c r="J903" s="392"/>
      <c r="K903" s="390"/>
      <c r="L903" s="197"/>
      <c r="AK903" s="162"/>
      <c r="AL903" s="162"/>
    </row>
    <row r="904" spans="1:38" s="161" customFormat="1">
      <c r="A904" s="304"/>
      <c r="B904" s="351"/>
      <c r="C904" s="393"/>
      <c r="D904" s="390"/>
      <c r="E904" s="390"/>
      <c r="F904" s="391"/>
      <c r="G904" s="391"/>
      <c r="H904" s="391"/>
      <c r="I904" s="392"/>
      <c r="J904" s="392"/>
      <c r="K904" s="390"/>
      <c r="L904" s="197"/>
      <c r="AK904" s="162"/>
      <c r="AL904" s="162"/>
    </row>
    <row r="905" spans="1:38" s="161" customFormat="1">
      <c r="A905" s="304"/>
      <c r="B905" s="351"/>
      <c r="C905" s="393"/>
      <c r="D905" s="390"/>
      <c r="E905" s="390"/>
      <c r="F905" s="391"/>
      <c r="G905" s="391"/>
      <c r="H905" s="391"/>
      <c r="I905" s="392"/>
      <c r="J905" s="392"/>
      <c r="K905" s="390"/>
      <c r="L905" s="197"/>
      <c r="AK905" s="162"/>
      <c r="AL905" s="162"/>
    </row>
    <row r="906" spans="1:38" s="161" customFormat="1">
      <c r="A906" s="304"/>
      <c r="B906" s="351"/>
      <c r="C906" s="393"/>
      <c r="D906" s="390"/>
      <c r="E906" s="390"/>
      <c r="F906" s="391"/>
      <c r="G906" s="391"/>
      <c r="H906" s="391"/>
      <c r="I906" s="392"/>
      <c r="J906" s="392"/>
      <c r="K906" s="390"/>
      <c r="L906" s="197"/>
      <c r="AK906" s="162"/>
      <c r="AL906" s="162"/>
    </row>
    <row r="907" spans="1:38" s="161" customFormat="1">
      <c r="A907" s="304"/>
      <c r="B907" s="351"/>
      <c r="C907" s="393"/>
      <c r="D907" s="390"/>
      <c r="E907" s="390"/>
      <c r="F907" s="391"/>
      <c r="G907" s="391"/>
      <c r="H907" s="391"/>
      <c r="I907" s="392"/>
      <c r="J907" s="392"/>
      <c r="K907" s="390"/>
      <c r="L907" s="197"/>
      <c r="AK907" s="162"/>
      <c r="AL907" s="162"/>
    </row>
    <row r="908" spans="1:38" s="161" customFormat="1">
      <c r="A908" s="304"/>
      <c r="B908" s="351"/>
      <c r="C908" s="393"/>
      <c r="D908" s="390"/>
      <c r="E908" s="390"/>
      <c r="F908" s="391"/>
      <c r="G908" s="391"/>
      <c r="H908" s="391"/>
      <c r="I908" s="392"/>
      <c r="J908" s="392"/>
      <c r="K908" s="390"/>
      <c r="L908" s="197"/>
      <c r="AK908" s="162"/>
      <c r="AL908" s="162"/>
    </row>
    <row r="909" spans="1:38" s="161" customFormat="1">
      <c r="A909" s="304"/>
      <c r="B909" s="351"/>
      <c r="C909" s="393"/>
      <c r="D909" s="390"/>
      <c r="E909" s="390"/>
      <c r="F909" s="391"/>
      <c r="G909" s="391"/>
      <c r="H909" s="391"/>
      <c r="I909" s="392"/>
      <c r="J909" s="392"/>
      <c r="K909" s="390"/>
      <c r="L909" s="197"/>
      <c r="AK909" s="162"/>
      <c r="AL909" s="162"/>
    </row>
    <row r="910" spans="1:38" s="161" customFormat="1">
      <c r="A910" s="304"/>
      <c r="B910" s="351"/>
      <c r="C910" s="393"/>
      <c r="D910" s="390"/>
      <c r="E910" s="390"/>
      <c r="F910" s="391"/>
      <c r="G910" s="391"/>
      <c r="H910" s="391"/>
      <c r="I910" s="392"/>
      <c r="J910" s="392"/>
      <c r="K910" s="390"/>
      <c r="L910" s="197"/>
      <c r="AK910" s="162"/>
      <c r="AL910" s="162"/>
    </row>
    <row r="911" spans="1:38" s="161" customFormat="1">
      <c r="A911" s="304"/>
      <c r="B911" s="351"/>
      <c r="C911" s="393"/>
      <c r="D911" s="390"/>
      <c r="E911" s="390"/>
      <c r="F911" s="391"/>
      <c r="G911" s="391"/>
      <c r="H911" s="391"/>
      <c r="I911" s="392"/>
      <c r="J911" s="392"/>
      <c r="K911" s="390"/>
      <c r="L911" s="197"/>
      <c r="AK911" s="162"/>
      <c r="AL911" s="162"/>
    </row>
    <row r="912" spans="1:38" s="161" customFormat="1">
      <c r="A912" s="304"/>
      <c r="B912" s="351"/>
      <c r="C912" s="393"/>
      <c r="D912" s="390"/>
      <c r="E912" s="390"/>
      <c r="F912" s="391"/>
      <c r="G912" s="391"/>
      <c r="H912" s="391"/>
      <c r="I912" s="392"/>
      <c r="J912" s="392"/>
      <c r="K912" s="390"/>
      <c r="L912" s="197"/>
      <c r="AK912" s="162"/>
      <c r="AL912" s="162"/>
    </row>
    <row r="913" spans="1:38" s="161" customFormat="1">
      <c r="A913" s="304"/>
      <c r="B913" s="351"/>
      <c r="C913" s="393"/>
      <c r="D913" s="390"/>
      <c r="E913" s="390"/>
      <c r="F913" s="391"/>
      <c r="G913" s="391"/>
      <c r="H913" s="391"/>
      <c r="I913" s="392"/>
      <c r="J913" s="392"/>
      <c r="K913" s="390"/>
      <c r="L913" s="197"/>
      <c r="AK913" s="162"/>
      <c r="AL913" s="162"/>
    </row>
    <row r="914" spans="1:38" s="161" customFormat="1">
      <c r="A914" s="304"/>
      <c r="B914" s="351"/>
      <c r="C914" s="393"/>
      <c r="D914" s="390"/>
      <c r="E914" s="390"/>
      <c r="F914" s="391"/>
      <c r="G914" s="391"/>
      <c r="H914" s="391"/>
      <c r="I914" s="392"/>
      <c r="J914" s="392"/>
      <c r="K914" s="390"/>
      <c r="L914" s="197"/>
      <c r="AK914" s="162"/>
      <c r="AL914" s="162"/>
    </row>
    <row r="915" spans="1:38" s="161" customFormat="1">
      <c r="A915" s="304"/>
      <c r="B915" s="351"/>
      <c r="C915" s="393"/>
      <c r="D915" s="390"/>
      <c r="E915" s="390"/>
      <c r="F915" s="391"/>
      <c r="G915" s="391"/>
      <c r="H915" s="391"/>
      <c r="I915" s="392"/>
      <c r="J915" s="392"/>
      <c r="K915" s="390"/>
      <c r="L915" s="197"/>
      <c r="AK915" s="162"/>
      <c r="AL915" s="162"/>
    </row>
    <row r="916" spans="1:38" s="161" customFormat="1">
      <c r="A916" s="304"/>
      <c r="B916" s="351"/>
      <c r="C916" s="393"/>
      <c r="D916" s="390"/>
      <c r="E916" s="390"/>
      <c r="F916" s="391"/>
      <c r="G916" s="391"/>
      <c r="H916" s="391"/>
      <c r="I916" s="392"/>
      <c r="J916" s="392"/>
      <c r="K916" s="390"/>
      <c r="L916" s="197"/>
      <c r="AK916" s="162"/>
      <c r="AL916" s="162"/>
    </row>
    <row r="917" spans="1:38" s="161" customFormat="1">
      <c r="A917" s="304"/>
      <c r="B917" s="351"/>
      <c r="C917" s="393"/>
      <c r="D917" s="390"/>
      <c r="E917" s="390"/>
      <c r="F917" s="391"/>
      <c r="G917" s="391"/>
      <c r="H917" s="391"/>
      <c r="I917" s="392"/>
      <c r="J917" s="392"/>
      <c r="K917" s="390"/>
      <c r="L917" s="197"/>
      <c r="AK917" s="162"/>
      <c r="AL917" s="162"/>
    </row>
    <row r="918" spans="1:38" s="161" customFormat="1">
      <c r="A918" s="304"/>
      <c r="B918" s="351"/>
      <c r="C918" s="393"/>
      <c r="D918" s="390"/>
      <c r="E918" s="390"/>
      <c r="F918" s="391"/>
      <c r="G918" s="391"/>
      <c r="H918" s="391"/>
      <c r="I918" s="392"/>
      <c r="J918" s="392"/>
      <c r="K918" s="390"/>
      <c r="L918" s="197"/>
      <c r="AK918" s="162"/>
      <c r="AL918" s="162"/>
    </row>
    <row r="919" spans="1:38" s="161" customFormat="1">
      <c r="A919" s="304"/>
      <c r="B919" s="351"/>
      <c r="C919" s="393"/>
      <c r="D919" s="390"/>
      <c r="E919" s="390"/>
      <c r="F919" s="391"/>
      <c r="G919" s="391"/>
      <c r="H919" s="391"/>
      <c r="I919" s="392"/>
      <c r="J919" s="392"/>
      <c r="K919" s="390"/>
      <c r="L919" s="197"/>
      <c r="AK919" s="162"/>
      <c r="AL919" s="162"/>
    </row>
    <row r="920" spans="1:38" s="161" customFormat="1">
      <c r="A920" s="304"/>
      <c r="B920" s="351"/>
      <c r="C920" s="393"/>
      <c r="D920" s="390"/>
      <c r="E920" s="390"/>
      <c r="F920" s="391"/>
      <c r="G920" s="391"/>
      <c r="H920" s="391"/>
      <c r="I920" s="392"/>
      <c r="J920" s="392"/>
      <c r="K920" s="390"/>
      <c r="L920" s="197"/>
      <c r="AK920" s="162"/>
      <c r="AL920" s="162"/>
    </row>
    <row r="921" spans="1:38" s="161" customFormat="1">
      <c r="A921" s="304"/>
      <c r="B921" s="351"/>
      <c r="C921" s="393"/>
      <c r="D921" s="390"/>
      <c r="E921" s="390"/>
      <c r="F921" s="391"/>
      <c r="G921" s="391"/>
      <c r="H921" s="391"/>
      <c r="I921" s="392"/>
      <c r="J921" s="392"/>
      <c r="K921" s="390"/>
      <c r="L921" s="197"/>
      <c r="AK921" s="162"/>
      <c r="AL921" s="162"/>
    </row>
    <row r="922" spans="1:38" s="161" customFormat="1">
      <c r="A922" s="304"/>
      <c r="B922" s="351"/>
      <c r="C922" s="393"/>
      <c r="D922" s="390"/>
      <c r="E922" s="390"/>
      <c r="F922" s="391"/>
      <c r="G922" s="391"/>
      <c r="H922" s="391"/>
      <c r="I922" s="392"/>
      <c r="J922" s="392"/>
      <c r="K922" s="390"/>
      <c r="L922" s="197"/>
      <c r="AK922" s="162"/>
      <c r="AL922" s="162"/>
    </row>
    <row r="923" spans="1:38" s="161" customFormat="1">
      <c r="A923" s="304"/>
      <c r="B923" s="351"/>
      <c r="C923" s="393"/>
      <c r="D923" s="390"/>
      <c r="E923" s="390"/>
      <c r="F923" s="391"/>
      <c r="G923" s="391"/>
      <c r="H923" s="391"/>
      <c r="I923" s="392"/>
      <c r="J923" s="392"/>
      <c r="K923" s="390"/>
      <c r="L923" s="197"/>
      <c r="AK923" s="162"/>
      <c r="AL923" s="162"/>
    </row>
    <row r="924" spans="1:38" s="161" customFormat="1">
      <c r="A924" s="304"/>
      <c r="B924" s="351"/>
      <c r="C924" s="393"/>
      <c r="D924" s="390"/>
      <c r="E924" s="390"/>
      <c r="F924" s="391"/>
      <c r="G924" s="391"/>
      <c r="H924" s="391"/>
      <c r="I924" s="392"/>
      <c r="J924" s="392"/>
      <c r="K924" s="390"/>
      <c r="L924" s="197"/>
      <c r="AK924" s="162"/>
      <c r="AL924" s="162"/>
    </row>
    <row r="925" spans="1:38" s="161" customFormat="1">
      <c r="A925" s="304"/>
      <c r="B925" s="351"/>
      <c r="C925" s="393"/>
      <c r="D925" s="390"/>
      <c r="E925" s="390"/>
      <c r="F925" s="391"/>
      <c r="G925" s="391"/>
      <c r="H925" s="391"/>
      <c r="I925" s="392"/>
      <c r="J925" s="392"/>
      <c r="K925" s="390"/>
      <c r="L925" s="197"/>
      <c r="AK925" s="162"/>
      <c r="AL925" s="162"/>
    </row>
    <row r="926" spans="1:38" s="161" customFormat="1">
      <c r="A926" s="304"/>
      <c r="B926" s="351"/>
      <c r="C926" s="393"/>
      <c r="D926" s="390"/>
      <c r="E926" s="390"/>
      <c r="F926" s="391"/>
      <c r="G926" s="391"/>
      <c r="H926" s="391"/>
      <c r="I926" s="392"/>
      <c r="J926" s="392"/>
      <c r="K926" s="390"/>
      <c r="L926" s="197"/>
      <c r="AK926" s="162"/>
      <c r="AL926" s="162"/>
    </row>
    <row r="927" spans="1:38" s="161" customFormat="1">
      <c r="A927" s="304"/>
      <c r="B927" s="351"/>
      <c r="C927" s="393"/>
      <c r="D927" s="390"/>
      <c r="E927" s="390"/>
      <c r="F927" s="391"/>
      <c r="G927" s="391"/>
      <c r="H927" s="391"/>
      <c r="I927" s="392"/>
      <c r="J927" s="392"/>
      <c r="K927" s="390"/>
      <c r="L927" s="197"/>
      <c r="AK927" s="162"/>
      <c r="AL927" s="162"/>
    </row>
    <row r="928" spans="1:38" s="161" customFormat="1">
      <c r="A928" s="304"/>
      <c r="B928" s="351"/>
      <c r="C928" s="393"/>
      <c r="D928" s="390"/>
      <c r="E928" s="390"/>
      <c r="F928" s="391"/>
      <c r="G928" s="391"/>
      <c r="H928" s="391"/>
      <c r="I928" s="392"/>
      <c r="J928" s="392"/>
      <c r="K928" s="390"/>
      <c r="L928" s="197"/>
      <c r="AK928" s="162"/>
      <c r="AL928" s="162"/>
    </row>
    <row r="929" spans="1:38" s="161" customFormat="1">
      <c r="A929" s="304"/>
      <c r="B929" s="351"/>
      <c r="C929" s="393"/>
      <c r="D929" s="390"/>
      <c r="E929" s="390"/>
      <c r="F929" s="391"/>
      <c r="G929" s="391"/>
      <c r="H929" s="391"/>
      <c r="I929" s="392"/>
      <c r="J929" s="392"/>
      <c r="K929" s="390"/>
      <c r="L929" s="197"/>
      <c r="AK929" s="162"/>
      <c r="AL929" s="162"/>
    </row>
    <row r="930" spans="1:38" s="161" customFormat="1">
      <c r="A930" s="304"/>
      <c r="B930" s="351"/>
      <c r="C930" s="393"/>
      <c r="D930" s="390"/>
      <c r="E930" s="390"/>
      <c r="F930" s="391"/>
      <c r="G930" s="391"/>
      <c r="H930" s="391"/>
      <c r="I930" s="392"/>
      <c r="J930" s="392"/>
      <c r="K930" s="390"/>
      <c r="L930" s="197"/>
      <c r="AK930" s="162"/>
      <c r="AL930" s="162"/>
    </row>
    <row r="931" spans="1:38" s="161" customFormat="1">
      <c r="A931" s="304"/>
      <c r="B931" s="351"/>
      <c r="C931" s="393"/>
      <c r="D931" s="390"/>
      <c r="E931" s="390"/>
      <c r="F931" s="391"/>
      <c r="G931" s="391"/>
      <c r="H931" s="391"/>
      <c r="I931" s="392"/>
      <c r="J931" s="392"/>
      <c r="K931" s="390"/>
      <c r="L931" s="197"/>
      <c r="AK931" s="162"/>
      <c r="AL931" s="162"/>
    </row>
    <row r="932" spans="1:38" s="161" customFormat="1">
      <c r="A932" s="304"/>
      <c r="B932" s="351"/>
      <c r="C932" s="393"/>
      <c r="D932" s="390"/>
      <c r="E932" s="390"/>
      <c r="F932" s="391"/>
      <c r="G932" s="391"/>
      <c r="H932" s="391"/>
      <c r="I932" s="392"/>
      <c r="J932" s="392"/>
      <c r="K932" s="390"/>
      <c r="L932" s="197"/>
      <c r="AK932" s="162"/>
      <c r="AL932" s="162"/>
    </row>
    <row r="933" spans="1:38" s="161" customFormat="1">
      <c r="A933" s="304"/>
      <c r="B933" s="351"/>
      <c r="C933" s="393"/>
      <c r="D933" s="390"/>
      <c r="E933" s="390"/>
      <c r="F933" s="391"/>
      <c r="G933" s="391"/>
      <c r="H933" s="391"/>
      <c r="I933" s="392"/>
      <c r="J933" s="392"/>
      <c r="K933" s="390"/>
      <c r="L933" s="197"/>
      <c r="AK933" s="162"/>
      <c r="AL933" s="162"/>
    </row>
    <row r="934" spans="1:38" s="161" customFormat="1">
      <c r="A934" s="304"/>
      <c r="B934" s="351"/>
      <c r="C934" s="393"/>
      <c r="D934" s="390"/>
      <c r="E934" s="390"/>
      <c r="F934" s="391"/>
      <c r="G934" s="391"/>
      <c r="H934" s="391"/>
      <c r="I934" s="392"/>
      <c r="J934" s="392"/>
      <c r="K934" s="390"/>
      <c r="L934" s="197"/>
      <c r="AK934" s="162"/>
      <c r="AL934" s="162"/>
    </row>
    <row r="935" spans="1:38" s="161" customFormat="1">
      <c r="A935" s="304"/>
      <c r="B935" s="351"/>
      <c r="C935" s="393"/>
      <c r="D935" s="390"/>
      <c r="E935" s="390"/>
      <c r="F935" s="391"/>
      <c r="G935" s="391"/>
      <c r="H935" s="391"/>
      <c r="I935" s="392"/>
      <c r="J935" s="392"/>
      <c r="K935" s="390"/>
      <c r="L935" s="197"/>
      <c r="AK935" s="162"/>
      <c r="AL935" s="162"/>
    </row>
    <row r="936" spans="1:38" s="161" customFormat="1">
      <c r="A936" s="304"/>
      <c r="B936" s="351"/>
      <c r="C936" s="393"/>
      <c r="D936" s="390"/>
      <c r="E936" s="390"/>
      <c r="F936" s="391"/>
      <c r="G936" s="391"/>
      <c r="H936" s="391"/>
      <c r="I936" s="392"/>
      <c r="J936" s="392"/>
      <c r="K936" s="390"/>
      <c r="L936" s="197"/>
      <c r="AK936" s="162"/>
      <c r="AL936" s="162"/>
    </row>
    <row r="937" spans="1:38" s="161" customFormat="1">
      <c r="A937" s="304"/>
      <c r="B937" s="351"/>
      <c r="C937" s="393"/>
      <c r="D937" s="390"/>
      <c r="E937" s="390"/>
      <c r="F937" s="391"/>
      <c r="G937" s="391"/>
      <c r="H937" s="391"/>
      <c r="I937" s="392"/>
      <c r="J937" s="392"/>
      <c r="K937" s="390"/>
      <c r="L937" s="197"/>
      <c r="AK937" s="162"/>
      <c r="AL937" s="162"/>
    </row>
    <row r="938" spans="1:38" s="161" customFormat="1">
      <c r="A938" s="304"/>
      <c r="B938" s="351"/>
      <c r="C938" s="393"/>
      <c r="D938" s="390"/>
      <c r="E938" s="390"/>
      <c r="F938" s="391"/>
      <c r="G938" s="391"/>
      <c r="H938" s="391"/>
      <c r="I938" s="392"/>
      <c r="J938" s="392"/>
      <c r="K938" s="390"/>
      <c r="L938" s="197"/>
      <c r="AK938" s="162"/>
      <c r="AL938" s="162"/>
    </row>
    <row r="939" spans="1:38" s="161" customFormat="1">
      <c r="A939" s="304"/>
      <c r="B939" s="351"/>
      <c r="C939" s="393"/>
      <c r="D939" s="390"/>
      <c r="E939" s="390"/>
      <c r="F939" s="391"/>
      <c r="G939" s="391"/>
      <c r="H939" s="391"/>
      <c r="I939" s="392"/>
      <c r="J939" s="392"/>
      <c r="K939" s="390"/>
      <c r="L939" s="197"/>
      <c r="AK939" s="162"/>
      <c r="AL939" s="162"/>
    </row>
    <row r="940" spans="1:38" s="161" customFormat="1">
      <c r="A940" s="304"/>
      <c r="B940" s="351"/>
      <c r="C940" s="393"/>
      <c r="D940" s="390"/>
      <c r="E940" s="390"/>
      <c r="F940" s="391"/>
      <c r="G940" s="391"/>
      <c r="H940" s="391"/>
      <c r="I940" s="392"/>
      <c r="J940" s="392"/>
      <c r="K940" s="390"/>
      <c r="L940" s="197"/>
      <c r="AK940" s="162"/>
      <c r="AL940" s="162"/>
    </row>
    <row r="941" spans="1:38" s="161" customFormat="1">
      <c r="A941" s="304"/>
      <c r="B941" s="351"/>
      <c r="C941" s="393"/>
      <c r="D941" s="390"/>
      <c r="E941" s="390"/>
      <c r="F941" s="391"/>
      <c r="G941" s="391"/>
      <c r="H941" s="391"/>
      <c r="I941" s="392"/>
      <c r="J941" s="392"/>
      <c r="K941" s="390"/>
      <c r="L941" s="197"/>
      <c r="AK941" s="162"/>
      <c r="AL941" s="162"/>
    </row>
    <row r="942" spans="1:38" s="161" customFormat="1">
      <c r="A942" s="304"/>
      <c r="B942" s="351"/>
      <c r="C942" s="393"/>
      <c r="D942" s="390"/>
      <c r="E942" s="390"/>
      <c r="F942" s="391"/>
      <c r="G942" s="391"/>
      <c r="H942" s="391"/>
      <c r="I942" s="392"/>
      <c r="J942" s="392"/>
      <c r="K942" s="390"/>
      <c r="L942" s="197"/>
      <c r="AK942" s="162"/>
      <c r="AL942" s="162"/>
    </row>
    <row r="943" spans="1:38" s="161" customFormat="1">
      <c r="A943" s="304"/>
      <c r="B943" s="351"/>
      <c r="C943" s="393"/>
      <c r="D943" s="390"/>
      <c r="E943" s="390"/>
      <c r="F943" s="391"/>
      <c r="G943" s="391"/>
      <c r="H943" s="391"/>
      <c r="I943" s="392"/>
      <c r="J943" s="392"/>
      <c r="K943" s="390"/>
      <c r="L943" s="197"/>
      <c r="AK943" s="162"/>
      <c r="AL943" s="162"/>
    </row>
    <row r="944" spans="1:38" s="161" customFormat="1">
      <c r="A944" s="304"/>
      <c r="B944" s="351"/>
      <c r="C944" s="393"/>
      <c r="D944" s="390"/>
      <c r="E944" s="390"/>
      <c r="F944" s="391"/>
      <c r="G944" s="391"/>
      <c r="H944" s="391"/>
      <c r="I944" s="392"/>
      <c r="J944" s="392"/>
      <c r="K944" s="390"/>
      <c r="L944" s="197"/>
      <c r="AK944" s="162"/>
      <c r="AL944" s="162"/>
    </row>
    <row r="945" spans="1:38" s="161" customFormat="1">
      <c r="A945" s="304"/>
      <c r="B945" s="351"/>
      <c r="C945" s="393"/>
      <c r="D945" s="390"/>
      <c r="E945" s="390"/>
      <c r="F945" s="391"/>
      <c r="G945" s="391"/>
      <c r="H945" s="391"/>
      <c r="I945" s="392"/>
      <c r="J945" s="392"/>
      <c r="K945" s="390"/>
      <c r="L945" s="197"/>
      <c r="AK945" s="162"/>
      <c r="AL945" s="162"/>
    </row>
    <row r="946" spans="1:38" s="161" customFormat="1">
      <c r="A946" s="304"/>
      <c r="B946" s="351"/>
      <c r="C946" s="393"/>
      <c r="D946" s="390"/>
      <c r="E946" s="390"/>
      <c r="F946" s="391"/>
      <c r="G946" s="391"/>
      <c r="H946" s="391"/>
      <c r="I946" s="392"/>
      <c r="J946" s="392"/>
      <c r="K946" s="390"/>
      <c r="L946" s="197"/>
      <c r="AK946" s="162"/>
      <c r="AL946" s="162"/>
    </row>
    <row r="947" spans="1:38" s="161" customFormat="1">
      <c r="A947" s="304"/>
      <c r="B947" s="351"/>
      <c r="C947" s="393"/>
      <c r="D947" s="390"/>
      <c r="E947" s="390"/>
      <c r="F947" s="391"/>
      <c r="G947" s="391"/>
      <c r="H947" s="391"/>
      <c r="I947" s="392"/>
      <c r="J947" s="392"/>
      <c r="K947" s="390"/>
      <c r="L947" s="197"/>
      <c r="AK947" s="162"/>
      <c r="AL947" s="162"/>
    </row>
    <row r="948" spans="1:38" s="161" customFormat="1">
      <c r="A948" s="304"/>
      <c r="B948" s="351"/>
      <c r="C948" s="393"/>
      <c r="D948" s="390"/>
      <c r="E948" s="390"/>
      <c r="F948" s="391"/>
      <c r="G948" s="391"/>
      <c r="H948" s="391"/>
      <c r="I948" s="392"/>
      <c r="J948" s="392"/>
      <c r="K948" s="390"/>
      <c r="L948" s="197"/>
      <c r="AK948" s="162"/>
      <c r="AL948" s="162"/>
    </row>
    <row r="949" spans="1:38" s="161" customFormat="1">
      <c r="A949" s="304"/>
      <c r="B949" s="351"/>
      <c r="C949" s="393"/>
      <c r="D949" s="390"/>
      <c r="E949" s="390"/>
      <c r="F949" s="391"/>
      <c r="G949" s="391"/>
      <c r="H949" s="391"/>
      <c r="I949" s="392"/>
      <c r="J949" s="392"/>
      <c r="K949" s="390"/>
      <c r="L949" s="197"/>
      <c r="AK949" s="162"/>
      <c r="AL949" s="162"/>
    </row>
    <row r="950" spans="1:38" s="161" customFormat="1">
      <c r="A950" s="304"/>
      <c r="B950" s="351"/>
      <c r="C950" s="393"/>
      <c r="D950" s="390"/>
      <c r="E950" s="390"/>
      <c r="F950" s="391"/>
      <c r="G950" s="391"/>
      <c r="H950" s="391"/>
      <c r="I950" s="392"/>
      <c r="J950" s="392"/>
      <c r="K950" s="390"/>
      <c r="L950" s="197"/>
      <c r="AK950" s="162"/>
      <c r="AL950" s="162"/>
    </row>
    <row r="951" spans="1:38" s="161" customFormat="1">
      <c r="A951" s="304"/>
      <c r="B951" s="351"/>
      <c r="C951" s="393"/>
      <c r="D951" s="390"/>
      <c r="E951" s="390"/>
      <c r="F951" s="391"/>
      <c r="G951" s="391"/>
      <c r="H951" s="391"/>
      <c r="I951" s="392"/>
      <c r="J951" s="392"/>
      <c r="K951" s="390"/>
      <c r="L951" s="197"/>
      <c r="AK951" s="162"/>
      <c r="AL951" s="162"/>
    </row>
    <row r="952" spans="1:38" s="161" customFormat="1">
      <c r="A952" s="304"/>
      <c r="B952" s="351"/>
      <c r="C952" s="393"/>
      <c r="D952" s="390"/>
      <c r="E952" s="390"/>
      <c r="F952" s="391"/>
      <c r="G952" s="391"/>
      <c r="H952" s="391"/>
      <c r="I952" s="392"/>
      <c r="J952" s="392"/>
      <c r="K952" s="390"/>
      <c r="L952" s="197"/>
      <c r="AK952" s="162"/>
      <c r="AL952" s="162"/>
    </row>
    <row r="953" spans="1:38" s="161" customFormat="1">
      <c r="A953" s="304"/>
      <c r="B953" s="351"/>
      <c r="C953" s="393"/>
      <c r="D953" s="390"/>
      <c r="E953" s="390"/>
      <c r="F953" s="391"/>
      <c r="G953" s="391"/>
      <c r="H953" s="391"/>
      <c r="I953" s="392"/>
      <c r="J953" s="392"/>
      <c r="K953" s="390"/>
      <c r="L953" s="197"/>
      <c r="AK953" s="162"/>
      <c r="AL953" s="162"/>
    </row>
    <row r="954" spans="1:38" s="161" customFormat="1">
      <c r="A954" s="304"/>
      <c r="B954" s="351"/>
      <c r="C954" s="393"/>
      <c r="D954" s="390"/>
      <c r="E954" s="390"/>
      <c r="F954" s="391"/>
      <c r="G954" s="391"/>
      <c r="H954" s="391"/>
      <c r="I954" s="392"/>
      <c r="J954" s="392"/>
      <c r="K954" s="390"/>
      <c r="L954" s="197"/>
      <c r="AK954" s="162"/>
      <c r="AL954" s="162"/>
    </row>
    <row r="955" spans="1:38" s="161" customFormat="1">
      <c r="A955" s="304"/>
      <c r="B955" s="351"/>
      <c r="C955" s="393"/>
      <c r="D955" s="390"/>
      <c r="E955" s="390"/>
      <c r="F955" s="391"/>
      <c r="G955" s="391"/>
      <c r="H955" s="391"/>
      <c r="I955" s="392"/>
      <c r="J955" s="392"/>
      <c r="K955" s="390"/>
      <c r="L955" s="197"/>
      <c r="AK955" s="162"/>
      <c r="AL955" s="162"/>
    </row>
    <row r="956" spans="1:38" s="161" customFormat="1">
      <c r="A956" s="304"/>
      <c r="B956" s="351"/>
      <c r="C956" s="393"/>
      <c r="D956" s="390"/>
      <c r="E956" s="390"/>
      <c r="F956" s="391"/>
      <c r="G956" s="391"/>
      <c r="H956" s="391"/>
      <c r="I956" s="392"/>
      <c r="J956" s="392"/>
      <c r="K956" s="390"/>
      <c r="L956" s="197"/>
      <c r="AK956" s="162"/>
      <c r="AL956" s="162"/>
    </row>
    <row r="957" spans="1:38" s="161" customFormat="1">
      <c r="A957" s="304"/>
      <c r="B957" s="351"/>
      <c r="C957" s="393"/>
      <c r="D957" s="390"/>
      <c r="E957" s="390"/>
      <c r="F957" s="391"/>
      <c r="G957" s="391"/>
      <c r="H957" s="391"/>
      <c r="I957" s="392"/>
      <c r="J957" s="392"/>
      <c r="K957" s="390"/>
      <c r="L957" s="197"/>
      <c r="AK957" s="162"/>
      <c r="AL957" s="162"/>
    </row>
    <row r="958" spans="1:38" s="161" customFormat="1">
      <c r="A958" s="304"/>
      <c r="B958" s="351"/>
      <c r="C958" s="393"/>
      <c r="D958" s="390"/>
      <c r="E958" s="390"/>
      <c r="F958" s="391"/>
      <c r="G958" s="391"/>
      <c r="H958" s="391"/>
      <c r="I958" s="392"/>
      <c r="J958" s="392"/>
      <c r="K958" s="390"/>
      <c r="L958" s="197"/>
      <c r="AK958" s="162"/>
      <c r="AL958" s="162"/>
    </row>
    <row r="959" spans="1:38" s="161" customFormat="1">
      <c r="A959" s="304"/>
      <c r="B959" s="351"/>
      <c r="C959" s="393"/>
      <c r="D959" s="390"/>
      <c r="E959" s="390"/>
      <c r="F959" s="391"/>
      <c r="G959" s="391"/>
      <c r="H959" s="391"/>
      <c r="I959" s="392"/>
      <c r="J959" s="392"/>
      <c r="K959" s="390"/>
      <c r="L959" s="197"/>
      <c r="AK959" s="162"/>
      <c r="AL959" s="162"/>
    </row>
    <row r="960" spans="1:38" s="161" customFormat="1">
      <c r="A960" s="304"/>
      <c r="B960" s="351"/>
      <c r="C960" s="393"/>
      <c r="D960" s="390"/>
      <c r="E960" s="390"/>
      <c r="F960" s="391"/>
      <c r="G960" s="391"/>
      <c r="H960" s="391"/>
      <c r="I960" s="392"/>
      <c r="J960" s="392"/>
      <c r="K960" s="390"/>
      <c r="L960" s="197"/>
      <c r="AK960" s="162"/>
      <c r="AL960" s="162"/>
    </row>
    <row r="961" spans="1:38" s="161" customFormat="1">
      <c r="A961" s="304"/>
      <c r="B961" s="351"/>
      <c r="C961" s="393"/>
      <c r="D961" s="390"/>
      <c r="E961" s="390"/>
      <c r="F961" s="391"/>
      <c r="G961" s="391"/>
      <c r="H961" s="391"/>
      <c r="I961" s="392"/>
      <c r="J961" s="392"/>
      <c r="K961" s="390"/>
      <c r="L961" s="197"/>
      <c r="AK961" s="162"/>
      <c r="AL961" s="162"/>
    </row>
    <row r="962" spans="1:38" s="161" customFormat="1">
      <c r="A962" s="304"/>
      <c r="B962" s="351"/>
      <c r="C962" s="393"/>
      <c r="D962" s="390"/>
      <c r="E962" s="390"/>
      <c r="F962" s="391"/>
      <c r="G962" s="391"/>
      <c r="H962" s="391"/>
      <c r="I962" s="392"/>
      <c r="J962" s="392"/>
      <c r="K962" s="390"/>
      <c r="L962" s="197"/>
      <c r="AK962" s="162"/>
      <c r="AL962" s="162"/>
    </row>
    <row r="963" spans="1:38" s="161" customFormat="1">
      <c r="A963" s="304"/>
      <c r="B963" s="351"/>
      <c r="C963" s="393"/>
      <c r="D963" s="390"/>
      <c r="E963" s="390"/>
      <c r="F963" s="391"/>
      <c r="G963" s="391"/>
      <c r="H963" s="391"/>
      <c r="I963" s="392"/>
      <c r="J963" s="392"/>
      <c r="K963" s="390"/>
      <c r="L963" s="197"/>
      <c r="AK963" s="162"/>
      <c r="AL963" s="162"/>
    </row>
    <row r="964" spans="1:38" s="161" customFormat="1">
      <c r="A964" s="304"/>
      <c r="B964" s="351"/>
      <c r="C964" s="393"/>
      <c r="D964" s="390"/>
      <c r="E964" s="390"/>
      <c r="F964" s="391"/>
      <c r="G964" s="391"/>
      <c r="H964" s="391"/>
      <c r="I964" s="392"/>
      <c r="J964" s="392"/>
      <c r="K964" s="390"/>
      <c r="L964" s="197"/>
      <c r="AK964" s="162"/>
      <c r="AL964" s="162"/>
    </row>
    <row r="965" spans="1:38" s="161" customFormat="1">
      <c r="A965" s="304"/>
      <c r="B965" s="351"/>
      <c r="C965" s="393"/>
      <c r="D965" s="390"/>
      <c r="E965" s="390"/>
      <c r="F965" s="391"/>
      <c r="G965" s="391"/>
      <c r="H965" s="391"/>
      <c r="I965" s="392"/>
      <c r="J965" s="392"/>
      <c r="K965" s="390"/>
      <c r="L965" s="197"/>
      <c r="AK965" s="162"/>
      <c r="AL965" s="162"/>
    </row>
    <row r="966" spans="1:38" s="161" customFormat="1">
      <c r="A966" s="304"/>
      <c r="B966" s="351"/>
      <c r="C966" s="393"/>
      <c r="D966" s="390"/>
      <c r="E966" s="390"/>
      <c r="F966" s="391"/>
      <c r="G966" s="391"/>
      <c r="H966" s="391"/>
      <c r="I966" s="392"/>
      <c r="J966" s="392"/>
      <c r="K966" s="390"/>
      <c r="L966" s="197"/>
      <c r="AK966" s="162"/>
      <c r="AL966" s="162"/>
    </row>
    <row r="967" spans="1:38" s="161" customFormat="1">
      <c r="A967" s="304"/>
      <c r="B967" s="351"/>
      <c r="C967" s="393"/>
      <c r="D967" s="390"/>
      <c r="E967" s="390"/>
      <c r="F967" s="391"/>
      <c r="G967" s="391"/>
      <c r="H967" s="391"/>
      <c r="I967" s="392"/>
      <c r="J967" s="392"/>
      <c r="K967" s="390"/>
      <c r="L967" s="197"/>
      <c r="AK967" s="162"/>
      <c r="AL967" s="162"/>
    </row>
    <row r="968" spans="1:38" s="161" customFormat="1">
      <c r="A968" s="304"/>
      <c r="B968" s="351"/>
      <c r="C968" s="393"/>
      <c r="D968" s="390"/>
      <c r="E968" s="390"/>
      <c r="F968" s="391"/>
      <c r="G968" s="391"/>
      <c r="H968" s="391"/>
      <c r="I968" s="392"/>
      <c r="J968" s="392"/>
      <c r="K968" s="390"/>
      <c r="L968" s="197"/>
      <c r="AK968" s="162"/>
      <c r="AL968" s="162"/>
    </row>
    <row r="969" spans="1:38" s="161" customFormat="1">
      <c r="A969" s="304"/>
      <c r="B969" s="351"/>
      <c r="C969" s="393"/>
      <c r="D969" s="390"/>
      <c r="E969" s="390"/>
      <c r="F969" s="391"/>
      <c r="G969" s="391"/>
      <c r="H969" s="391"/>
      <c r="I969" s="392"/>
      <c r="J969" s="392"/>
      <c r="K969" s="390"/>
      <c r="L969" s="197"/>
      <c r="AK969" s="162"/>
      <c r="AL969" s="162"/>
    </row>
    <row r="970" spans="1:38" s="161" customFormat="1">
      <c r="A970" s="304"/>
      <c r="B970" s="351"/>
      <c r="C970" s="393"/>
      <c r="D970" s="390"/>
      <c r="E970" s="390"/>
      <c r="F970" s="391"/>
      <c r="G970" s="391"/>
      <c r="H970" s="391"/>
      <c r="I970" s="392"/>
      <c r="J970" s="392"/>
      <c r="K970" s="390"/>
      <c r="L970" s="197"/>
      <c r="AK970" s="162"/>
      <c r="AL970" s="162"/>
    </row>
    <row r="971" spans="1:38" s="161" customFormat="1">
      <c r="A971" s="304"/>
      <c r="B971" s="351"/>
      <c r="C971" s="393"/>
      <c r="D971" s="390"/>
      <c r="E971" s="390"/>
      <c r="F971" s="391"/>
      <c r="G971" s="391"/>
      <c r="H971" s="391"/>
      <c r="I971" s="392"/>
      <c r="J971" s="392"/>
      <c r="K971" s="390"/>
      <c r="L971" s="197"/>
      <c r="AK971" s="162"/>
      <c r="AL971" s="162"/>
    </row>
    <row r="972" spans="1:38" s="161" customFormat="1">
      <c r="A972" s="304"/>
      <c r="B972" s="351"/>
      <c r="C972" s="393"/>
      <c r="D972" s="390"/>
      <c r="E972" s="390"/>
      <c r="F972" s="391"/>
      <c r="G972" s="391"/>
      <c r="H972" s="391"/>
      <c r="I972" s="392"/>
      <c r="J972" s="392"/>
      <c r="K972" s="390"/>
      <c r="L972" s="197"/>
      <c r="AK972" s="162"/>
      <c r="AL972" s="162"/>
    </row>
    <row r="973" spans="1:38" s="161" customFormat="1">
      <c r="A973" s="304"/>
      <c r="B973" s="351"/>
      <c r="C973" s="393"/>
      <c r="D973" s="390"/>
      <c r="E973" s="390"/>
      <c r="F973" s="391"/>
      <c r="G973" s="391"/>
      <c r="H973" s="391"/>
      <c r="I973" s="392"/>
      <c r="J973" s="392"/>
      <c r="K973" s="390"/>
      <c r="L973" s="197"/>
      <c r="AK973" s="162"/>
      <c r="AL973" s="162"/>
    </row>
    <row r="974" spans="1:38" s="161" customFormat="1">
      <c r="A974" s="304"/>
      <c r="B974" s="351"/>
      <c r="C974" s="393"/>
      <c r="D974" s="390"/>
      <c r="E974" s="390"/>
      <c r="F974" s="391"/>
      <c r="G974" s="391"/>
      <c r="H974" s="391"/>
      <c r="I974" s="392"/>
      <c r="J974" s="392"/>
      <c r="K974" s="390"/>
      <c r="L974" s="197"/>
      <c r="AK974" s="162"/>
      <c r="AL974" s="162"/>
    </row>
    <row r="975" spans="1:38" s="161" customFormat="1">
      <c r="A975" s="304"/>
      <c r="B975" s="351"/>
      <c r="C975" s="393"/>
      <c r="D975" s="390"/>
      <c r="E975" s="390"/>
      <c r="F975" s="391"/>
      <c r="G975" s="391"/>
      <c r="H975" s="391"/>
      <c r="I975" s="392"/>
      <c r="J975" s="392"/>
      <c r="K975" s="390"/>
      <c r="L975" s="197"/>
      <c r="AK975" s="162"/>
      <c r="AL975" s="162"/>
    </row>
    <row r="976" spans="1:38" s="161" customFormat="1">
      <c r="A976" s="304"/>
      <c r="B976" s="351"/>
      <c r="C976" s="393"/>
      <c r="D976" s="390"/>
      <c r="E976" s="390"/>
      <c r="F976" s="391"/>
      <c r="G976" s="391"/>
      <c r="H976" s="391"/>
      <c r="I976" s="392"/>
      <c r="J976" s="392"/>
      <c r="K976" s="390"/>
      <c r="L976" s="197"/>
      <c r="AK976" s="162"/>
      <c r="AL976" s="162"/>
    </row>
    <row r="977" spans="1:38" s="161" customFormat="1">
      <c r="A977" s="304"/>
      <c r="B977" s="351"/>
      <c r="C977" s="393"/>
      <c r="D977" s="390"/>
      <c r="E977" s="390"/>
      <c r="F977" s="391"/>
      <c r="G977" s="391"/>
      <c r="H977" s="391"/>
      <c r="I977" s="392"/>
      <c r="J977" s="392"/>
      <c r="K977" s="390"/>
      <c r="L977" s="197"/>
      <c r="AK977" s="162"/>
      <c r="AL977" s="162"/>
    </row>
    <row r="978" spans="1:38" s="161" customFormat="1">
      <c r="A978" s="304"/>
      <c r="B978" s="351"/>
      <c r="C978" s="393"/>
      <c r="D978" s="390"/>
      <c r="E978" s="390"/>
      <c r="F978" s="391"/>
      <c r="G978" s="391"/>
      <c r="H978" s="391"/>
      <c r="I978" s="392"/>
      <c r="J978" s="392"/>
      <c r="K978" s="390"/>
      <c r="L978" s="197"/>
      <c r="AK978" s="162"/>
      <c r="AL978" s="162"/>
    </row>
    <row r="979" spans="1:38" s="161" customFormat="1">
      <c r="A979" s="304"/>
      <c r="B979" s="351"/>
      <c r="C979" s="393"/>
      <c r="D979" s="390"/>
      <c r="E979" s="390"/>
      <c r="F979" s="391"/>
      <c r="G979" s="391"/>
      <c r="H979" s="391"/>
      <c r="I979" s="392"/>
      <c r="J979" s="392"/>
      <c r="K979" s="390"/>
      <c r="L979" s="197"/>
      <c r="AK979" s="162"/>
      <c r="AL979" s="162"/>
    </row>
    <row r="980" spans="1:38" s="161" customFormat="1">
      <c r="A980" s="304"/>
      <c r="B980" s="351"/>
      <c r="C980" s="393"/>
      <c r="D980" s="390"/>
      <c r="E980" s="390"/>
      <c r="F980" s="391"/>
      <c r="G980" s="391"/>
      <c r="H980" s="391"/>
      <c r="I980" s="392"/>
      <c r="J980" s="392"/>
      <c r="K980" s="390"/>
      <c r="L980" s="197"/>
      <c r="AK980" s="162"/>
      <c r="AL980" s="162"/>
    </row>
    <row r="981" spans="1:38" s="161" customFormat="1">
      <c r="A981" s="304"/>
      <c r="B981" s="351"/>
      <c r="C981" s="393"/>
      <c r="D981" s="390"/>
      <c r="E981" s="390"/>
      <c r="F981" s="391"/>
      <c r="G981" s="391"/>
      <c r="H981" s="391"/>
      <c r="I981" s="392"/>
      <c r="J981" s="392"/>
      <c r="K981" s="390"/>
      <c r="L981" s="197"/>
      <c r="AK981" s="162"/>
      <c r="AL981" s="162"/>
    </row>
    <row r="982" spans="1:38" s="161" customFormat="1">
      <c r="A982" s="304"/>
      <c r="B982" s="351"/>
      <c r="C982" s="393"/>
      <c r="D982" s="390"/>
      <c r="E982" s="390"/>
      <c r="F982" s="391"/>
      <c r="G982" s="391"/>
      <c r="H982" s="391"/>
      <c r="I982" s="392"/>
      <c r="J982" s="392"/>
      <c r="K982" s="390"/>
      <c r="L982" s="197"/>
      <c r="AK982" s="162"/>
      <c r="AL982" s="162"/>
    </row>
    <row r="983" spans="1:38" s="161" customFormat="1">
      <c r="A983" s="304"/>
      <c r="B983" s="351"/>
      <c r="C983" s="393"/>
      <c r="D983" s="390"/>
      <c r="E983" s="390"/>
      <c r="F983" s="391"/>
      <c r="G983" s="391"/>
      <c r="H983" s="391"/>
      <c r="I983" s="392"/>
      <c r="J983" s="392"/>
      <c r="K983" s="390"/>
      <c r="L983" s="197"/>
      <c r="AK983" s="162"/>
      <c r="AL983" s="162"/>
    </row>
    <row r="984" spans="1:38" s="161" customFormat="1">
      <c r="A984" s="304"/>
      <c r="B984" s="351"/>
      <c r="C984" s="393"/>
      <c r="D984" s="390"/>
      <c r="E984" s="390"/>
      <c r="F984" s="391"/>
      <c r="G984" s="391"/>
      <c r="H984" s="391"/>
      <c r="I984" s="392"/>
      <c r="J984" s="392"/>
      <c r="K984" s="390"/>
      <c r="L984" s="197"/>
      <c r="AK984" s="162"/>
      <c r="AL984" s="162"/>
    </row>
    <row r="985" spans="1:38" s="161" customFormat="1">
      <c r="A985" s="304"/>
      <c r="B985" s="351"/>
      <c r="C985" s="393"/>
      <c r="D985" s="390"/>
      <c r="E985" s="390"/>
      <c r="F985" s="391"/>
      <c r="G985" s="391"/>
      <c r="H985" s="391"/>
      <c r="I985" s="392"/>
      <c r="J985" s="392"/>
      <c r="K985" s="390"/>
      <c r="L985" s="197"/>
      <c r="AK985" s="162"/>
      <c r="AL985" s="162"/>
    </row>
    <row r="986" spans="1:38" s="161" customFormat="1">
      <c r="A986" s="304"/>
      <c r="B986" s="351"/>
      <c r="C986" s="393"/>
      <c r="D986" s="390"/>
      <c r="E986" s="390"/>
      <c r="F986" s="391"/>
      <c r="G986" s="391"/>
      <c r="H986" s="391"/>
      <c r="I986" s="392"/>
      <c r="J986" s="392"/>
      <c r="K986" s="390"/>
      <c r="L986" s="197"/>
      <c r="AK986" s="162"/>
      <c r="AL986" s="162"/>
    </row>
    <row r="987" spans="1:38" s="161" customFormat="1">
      <c r="A987" s="304"/>
      <c r="B987" s="351"/>
      <c r="C987" s="393"/>
      <c r="D987" s="390"/>
      <c r="E987" s="390"/>
      <c r="F987" s="391"/>
      <c r="G987" s="391"/>
      <c r="H987" s="391"/>
      <c r="I987" s="392"/>
      <c r="J987" s="392"/>
      <c r="K987" s="390"/>
      <c r="L987" s="197"/>
      <c r="AK987" s="162"/>
      <c r="AL987" s="162"/>
    </row>
    <row r="988" spans="1:38" s="161" customFormat="1">
      <c r="A988" s="304"/>
      <c r="B988" s="351"/>
      <c r="C988" s="393"/>
      <c r="D988" s="390"/>
      <c r="E988" s="390"/>
      <c r="F988" s="391"/>
      <c r="G988" s="391"/>
      <c r="H988" s="391"/>
      <c r="I988" s="392"/>
      <c r="J988" s="392"/>
      <c r="K988" s="390"/>
      <c r="L988" s="197"/>
      <c r="AK988" s="162"/>
      <c r="AL988" s="162"/>
    </row>
    <row r="989" spans="1:38" s="161" customFormat="1">
      <c r="A989" s="304"/>
      <c r="B989" s="351"/>
      <c r="C989" s="393"/>
      <c r="D989" s="390"/>
      <c r="E989" s="390"/>
      <c r="F989" s="391"/>
      <c r="G989" s="391"/>
      <c r="H989" s="391"/>
      <c r="I989" s="392"/>
      <c r="J989" s="392"/>
      <c r="K989" s="390"/>
      <c r="L989" s="197"/>
      <c r="AK989" s="162"/>
      <c r="AL989" s="162"/>
    </row>
  </sheetData>
  <autoFilter ref="B10:L14" xr:uid="{BD77BE08-1602-44AE-A1A8-C15A53167AD7}">
    <sortState xmlns:xlrd2="http://schemas.microsoft.com/office/spreadsheetml/2017/richdata2" ref="B11:L14">
      <sortCondition descending="1" ref="G10:G14"/>
    </sortState>
  </autoFilter>
  <mergeCells count="13">
    <mergeCell ref="D7:E7"/>
    <mergeCell ref="F7:H7"/>
    <mergeCell ref="J7:K7"/>
    <mergeCell ref="D8:E8"/>
    <mergeCell ref="F8:H8"/>
    <mergeCell ref="J8:K8"/>
    <mergeCell ref="A1:L2"/>
    <mergeCell ref="J4:K4"/>
    <mergeCell ref="E5:H5"/>
    <mergeCell ref="J5:K5"/>
    <mergeCell ref="E6:G6"/>
    <mergeCell ref="J6:K6"/>
    <mergeCell ref="A3:L3"/>
  </mergeCells>
  <conditionalFormatting sqref="B11:B35">
    <cfRule type="duplicateValues" dxfId="5" priority="9"/>
  </conditionalFormatting>
  <printOptions horizontalCentered="1" gridLines="1"/>
  <pageMargins left="0.19685039370078741" right="0.19685039370078741" top="1.1811023622047245" bottom="0.98425196850393704" header="0.98425196850393704" footer="0"/>
  <pageSetup paperSize="9" scale="69" firstPageNumber="0" fitToHeight="0" orientation="landscape" horizontalDpi="300" verticalDpi="300" r:id="rId1"/>
  <headerFooter alignWithMargins="0">
    <oddHeader xml:space="preserve">&amp;RPÁGINA: &amp;P DE &amp;N  </oddHeader>
    <oddFooter>&amp;LCarimbo e Assinatura
Responsável Técnico&amp;CCarimbo e Assinatura
Responsável pela Verificação &amp;RCarimbo e Assinatura
Responsável pela Aprovação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1">
    <pageSetUpPr fitToPage="1"/>
  </sheetPr>
  <dimension ref="A1:T43"/>
  <sheetViews>
    <sheetView view="pageBreakPreview" topLeftCell="A4" zoomScaleNormal="100" zoomScaleSheetLayoutView="100" workbookViewId="0">
      <selection activeCell="E11" sqref="E11"/>
    </sheetView>
  </sheetViews>
  <sheetFormatPr defaultColWidth="11.42578125" defaultRowHeight="15"/>
  <cols>
    <col min="1" max="1" width="4.7109375" style="247" customWidth="1"/>
    <col min="2" max="2" width="45.28515625" style="248" customWidth="1"/>
    <col min="3" max="3" width="12.7109375" style="205" bestFit="1" customWidth="1"/>
    <col min="4" max="4" width="12.7109375" style="249" bestFit="1" customWidth="1"/>
    <col min="5" max="5" width="8.42578125" style="205" customWidth="1"/>
    <col min="6" max="6" width="12.7109375" style="249" bestFit="1" customWidth="1"/>
    <col min="7" max="7" width="10.7109375" style="205" customWidth="1"/>
    <col min="8" max="8" width="12.7109375" style="249" customWidth="1"/>
    <col min="9" max="9" width="8.42578125" style="205" customWidth="1"/>
    <col min="10" max="10" width="12.7109375" style="249" customWidth="1"/>
    <col min="11" max="11" width="8.42578125" style="205" customWidth="1"/>
    <col min="12" max="12" width="12.7109375" style="249" customWidth="1"/>
    <col min="13" max="13" width="8.42578125" style="205" customWidth="1"/>
    <col min="14" max="14" width="12.85546875" style="249" customWidth="1"/>
    <col min="15" max="15" width="8.42578125" style="205" customWidth="1"/>
    <col min="16" max="16" width="12.7109375" style="244" customWidth="1"/>
    <col min="17" max="17" width="12.7109375" style="238" customWidth="1"/>
    <col min="18" max="16384" width="11.42578125" style="203"/>
  </cols>
  <sheetData>
    <row r="1" spans="1:20" s="198" customFormat="1" ht="24.75" customHeight="1" thickBot="1">
      <c r="A1" s="775" t="s">
        <v>1261</v>
      </c>
      <c r="B1" s="775"/>
      <c r="C1" s="775"/>
      <c r="D1" s="775"/>
      <c r="E1" s="775"/>
      <c r="F1" s="775"/>
      <c r="G1" s="775"/>
      <c r="H1" s="775"/>
      <c r="I1" s="775"/>
      <c r="J1" s="775"/>
      <c r="K1" s="775"/>
      <c r="L1" s="775"/>
      <c r="M1" s="775"/>
      <c r="N1" s="775"/>
      <c r="O1" s="775"/>
      <c r="P1" s="775"/>
      <c r="Q1" s="775"/>
    </row>
    <row r="2" spans="1:20" ht="15" customHeight="1">
      <c r="A2" s="777"/>
      <c r="B2" s="779"/>
      <c r="C2" s="779"/>
      <c r="D2" s="779"/>
      <c r="E2" s="779"/>
      <c r="F2" s="779"/>
      <c r="G2" s="199"/>
      <c r="H2" s="200"/>
      <c r="I2" s="201"/>
      <c r="J2" s="201"/>
      <c r="K2" s="201"/>
      <c r="L2" s="201"/>
      <c r="M2" s="201"/>
      <c r="N2" s="201"/>
      <c r="O2" s="201"/>
      <c r="P2" s="200"/>
      <c r="Q2" s="202"/>
    </row>
    <row r="3" spans="1:20" ht="15" customHeight="1">
      <c r="A3" s="778"/>
      <c r="B3" s="780"/>
      <c r="C3" s="780"/>
      <c r="D3" s="780"/>
      <c r="E3" s="780"/>
      <c r="F3" s="780"/>
      <c r="H3" s="206"/>
      <c r="I3" s="207"/>
      <c r="J3" s="207"/>
      <c r="K3" s="207"/>
      <c r="L3" s="207"/>
      <c r="M3" s="208" t="s">
        <v>2704</v>
      </c>
      <c r="N3" s="314" t="str">
        <f>IF('FOLHA FECHAMENTO'!$C$10&lt;&gt;"",'FOLHA FECHAMENTO'!$C$10," ")</f>
        <v>UNESPAR - Campus Campo Mourão</v>
      </c>
      <c r="O3" s="207"/>
      <c r="P3" s="208" t="s">
        <v>2707</v>
      </c>
      <c r="Q3" s="315" t="str">
        <f>IF('FOLHA FECHAMENTO'!$L$9&lt;&gt;"",'FOLHA FECHAMENTO'!$L$9," ")</f>
        <v xml:space="preserve"> </v>
      </c>
    </row>
    <row r="4" spans="1:20" ht="15" customHeight="1">
      <c r="A4" s="204"/>
      <c r="B4" s="780"/>
      <c r="C4" s="780"/>
      <c r="D4" s="780"/>
      <c r="E4" s="780"/>
      <c r="F4" s="780"/>
      <c r="H4" s="206"/>
      <c r="I4" s="207"/>
      <c r="J4" s="207"/>
      <c r="K4" s="207"/>
      <c r="L4" s="207"/>
      <c r="M4" s="208" t="s">
        <v>2721</v>
      </c>
      <c r="N4" s="314" t="str">
        <f>IF(DADOS!$D$16&lt;&gt;"",DADOS!$D$16," ")</f>
        <v>Campo Mourão</v>
      </c>
      <c r="O4" s="207"/>
      <c r="P4" s="208" t="s">
        <v>1262</v>
      </c>
      <c r="Q4" s="316" t="str">
        <f>IF('FOLHA FECHAMENTO'!K10&lt;&gt;"",'FOLHA FECHAMENTO'!K10," ")</f>
        <v>REFORMA</v>
      </c>
    </row>
    <row r="5" spans="1:20" ht="16.5" customHeight="1">
      <c r="A5" s="209"/>
      <c r="B5" s="781"/>
      <c r="C5" s="781"/>
      <c r="D5" s="781"/>
      <c r="E5" s="781"/>
      <c r="F5" s="781"/>
      <c r="H5" s="206"/>
      <c r="I5" s="207"/>
      <c r="J5" s="207"/>
      <c r="K5" s="207"/>
      <c r="L5" s="207"/>
      <c r="M5" s="208" t="s">
        <v>1263</v>
      </c>
      <c r="N5" s="314" t="str">
        <f>IF(DADOS!$D$32&lt;&gt;"",DADOS!$D$32," ")</f>
        <v xml:space="preserve"> </v>
      </c>
      <c r="O5" s="207"/>
      <c r="P5" s="208" t="s">
        <v>2722</v>
      </c>
      <c r="Q5" s="317" t="str">
        <f>IF('FOLHA FECHAMENTO'!$K$12&lt;&gt;"",'FOLHA FECHAMENTO'!$K$12," ")</f>
        <v xml:space="preserve"> </v>
      </c>
    </row>
    <row r="6" spans="1:20" ht="16.5" customHeight="1" thickBot="1">
      <c r="A6" s="209"/>
      <c r="B6" s="781"/>
      <c r="C6" s="781"/>
      <c r="D6" s="781"/>
      <c r="E6" s="781"/>
      <c r="F6" s="781"/>
      <c r="G6" s="208"/>
      <c r="H6" s="206"/>
      <c r="I6" s="207"/>
      <c r="J6" s="207"/>
      <c r="K6" s="207"/>
      <c r="L6" s="207"/>
      <c r="O6" s="207"/>
      <c r="P6" s="208" t="s">
        <v>2992</v>
      </c>
      <c r="Q6" s="348" t="str">
        <f>IF('FOLHA FECHAMENTO'!$F$31&lt;&gt;"",'FOLHA FECHAMENTO'!$F$31," ")</f>
        <v xml:space="preserve"> </v>
      </c>
    </row>
    <row r="7" spans="1:20" ht="16.5" customHeight="1" thickBot="1">
      <c r="A7" s="209"/>
      <c r="B7" s="782"/>
      <c r="C7" s="782"/>
      <c r="D7" s="782"/>
      <c r="E7" s="782"/>
      <c r="F7" s="782"/>
      <c r="G7" s="210"/>
      <c r="H7" s="210"/>
      <c r="I7" s="210"/>
      <c r="J7" s="210"/>
      <c r="K7" s="210"/>
      <c r="L7" s="210"/>
      <c r="M7" s="210"/>
      <c r="N7" s="210"/>
      <c r="O7" s="210"/>
      <c r="P7" s="211" t="s">
        <v>1264</v>
      </c>
      <c r="Q7" s="318">
        <f>IF('FOLHA FECHAMENTO'!$D$25&lt;&gt;"",('FOLHA FECHAMENTO'!$D$25)," ")</f>
        <v>0.28347674918197008</v>
      </c>
    </row>
    <row r="8" spans="1:20" s="216" customFormat="1" ht="12.75" customHeight="1">
      <c r="A8" s="212"/>
      <c r="B8" s="772" t="s">
        <v>1265</v>
      </c>
      <c r="C8" s="213"/>
      <c r="D8" s="770">
        <v>30</v>
      </c>
      <c r="E8" s="763" t="s">
        <v>1266</v>
      </c>
      <c r="F8" s="770">
        <v>60</v>
      </c>
      <c r="G8" s="767" t="s">
        <v>1266</v>
      </c>
      <c r="H8" s="770">
        <v>90</v>
      </c>
      <c r="I8" s="763" t="s">
        <v>1266</v>
      </c>
      <c r="J8" s="770">
        <v>120</v>
      </c>
      <c r="K8" s="767" t="s">
        <v>1266</v>
      </c>
      <c r="L8" s="770">
        <v>150</v>
      </c>
      <c r="M8" s="763" t="s">
        <v>1266</v>
      </c>
      <c r="N8" s="770">
        <v>180</v>
      </c>
      <c r="O8" s="767" t="s">
        <v>1266</v>
      </c>
      <c r="P8" s="214" t="s">
        <v>1267</v>
      </c>
      <c r="Q8" s="215" t="s">
        <v>1267</v>
      </c>
    </row>
    <row r="9" spans="1:20" s="221" customFormat="1" ht="15.95" customHeight="1">
      <c r="A9" s="217" t="s">
        <v>2710</v>
      </c>
      <c r="B9" s="773"/>
      <c r="C9" s="218" t="s">
        <v>1268</v>
      </c>
      <c r="D9" s="771"/>
      <c r="E9" s="764"/>
      <c r="F9" s="771"/>
      <c r="G9" s="768"/>
      <c r="H9" s="771"/>
      <c r="I9" s="764"/>
      <c r="J9" s="771"/>
      <c r="K9" s="768"/>
      <c r="L9" s="771"/>
      <c r="M9" s="764"/>
      <c r="N9" s="771"/>
      <c r="O9" s="768"/>
      <c r="P9" s="219" t="s">
        <v>1260</v>
      </c>
      <c r="Q9" s="220" t="s">
        <v>1269</v>
      </c>
    </row>
    <row r="10" spans="1:20" s="226" customFormat="1" ht="12.75" customHeight="1" thickBot="1">
      <c r="A10" s="222"/>
      <c r="B10" s="774"/>
      <c r="C10" s="223"/>
      <c r="D10" s="771"/>
      <c r="E10" s="765"/>
      <c r="F10" s="771"/>
      <c r="G10" s="769"/>
      <c r="H10" s="771"/>
      <c r="I10" s="765"/>
      <c r="J10" s="771"/>
      <c r="K10" s="769"/>
      <c r="L10" s="776"/>
      <c r="M10" s="765"/>
      <c r="N10" s="776"/>
      <c r="O10" s="769"/>
      <c r="P10" s="224" t="s">
        <v>1270</v>
      </c>
      <c r="Q10" s="225" t="s">
        <v>1271</v>
      </c>
    </row>
    <row r="11" spans="1:20" s="231" customFormat="1" ht="12.75" customHeight="1">
      <c r="A11" s="227">
        <v>1</v>
      </c>
      <c r="B11" s="522" t="str">
        <f>RESUMO!C14</f>
        <v>GUARDA CORPO E CORRIMÃO</v>
      </c>
      <c r="C11" s="228">
        <f>IFERROR(P11/$P$31,0)</f>
        <v>1</v>
      </c>
      <c r="D11" s="229">
        <f>IF(B11&lt;&gt;"",E11*P11," ")</f>
        <v>0</v>
      </c>
      <c r="E11" s="230"/>
      <c r="F11" s="229">
        <f>IF(B11&lt;&gt;"",G11*P11," ")</f>
        <v>0</v>
      </c>
      <c r="G11" s="230"/>
      <c r="H11" s="229">
        <f>IF(B11&lt;&gt;"",I11*P11," ")</f>
        <v>0</v>
      </c>
      <c r="I11" s="230"/>
      <c r="J11" s="229">
        <f>IF(B11&lt;&gt;"",K11*P11," ")</f>
        <v>0</v>
      </c>
      <c r="K11" s="230"/>
      <c r="L11" s="229">
        <f>IF(B11&lt;&gt;"",M11*P11," ")</f>
        <v>0</v>
      </c>
      <c r="M11" s="230"/>
      <c r="N11" s="229">
        <f>IF(B11&lt;&gt;"",O11*P11," ")</f>
        <v>0</v>
      </c>
      <c r="O11" s="230"/>
      <c r="P11" s="229">
        <f>(IF(B11&lt;&gt;"",Q11*(1+$Q$7)," "))</f>
        <v>63060.318701043208</v>
      </c>
      <c r="Q11" s="524">
        <f>RESUMO!H14</f>
        <v>49132.42</v>
      </c>
      <c r="T11" s="319">
        <f>E11+G11+I11+K11+M11+O11</f>
        <v>0</v>
      </c>
    </row>
    <row r="12" spans="1:20" s="231" customFormat="1" ht="12.75" customHeight="1">
      <c r="A12" s="227">
        <v>2</v>
      </c>
      <c r="B12" s="523" t="str">
        <f>RESUMO!C15</f>
        <v/>
      </c>
      <c r="C12" s="228">
        <f t="shared" ref="C12:C30" si="0">IFERROR(P12/$P$31,0)</f>
        <v>0</v>
      </c>
      <c r="D12" s="229" t="str">
        <f>IF(B12&lt;&gt;"",E12*P12," ")</f>
        <v xml:space="preserve"> </v>
      </c>
      <c r="E12" s="230"/>
      <c r="F12" s="229" t="str">
        <f>IF(B12&lt;&gt;"",G12*P12," ")</f>
        <v xml:space="preserve"> </v>
      </c>
      <c r="G12" s="230"/>
      <c r="H12" s="229" t="str">
        <f>IF(B12&lt;&gt;"",I12*P12," ")</f>
        <v xml:space="preserve"> </v>
      </c>
      <c r="I12" s="230"/>
      <c r="J12" s="229" t="str">
        <f>IF(B12&lt;&gt;"",K12*P12," ")</f>
        <v xml:space="preserve"> </v>
      </c>
      <c r="K12" s="230"/>
      <c r="L12" s="229" t="str">
        <f>IF(B12&lt;&gt;"",M12*P12," ")</f>
        <v xml:space="preserve"> </v>
      </c>
      <c r="M12" s="230"/>
      <c r="N12" s="229" t="str">
        <f>IF(B12&lt;&gt;"",O12*P12," ")</f>
        <v xml:space="preserve"> </v>
      </c>
      <c r="O12" s="230"/>
      <c r="P12" s="229" t="str">
        <f>(IF(B12&lt;&gt;"",Q12*(1+$Q$7)," "))</f>
        <v xml:space="preserve"> </v>
      </c>
      <c r="Q12" s="524" t="str">
        <f>RESUMO!H15</f>
        <v/>
      </c>
      <c r="T12" s="319">
        <f t="shared" ref="T12:T30" si="1">E12+G12+I12+K12+M12+O12</f>
        <v>0</v>
      </c>
    </row>
    <row r="13" spans="1:20" s="231" customFormat="1" ht="12.75" customHeight="1">
      <c r="A13" s="227">
        <v>3</v>
      </c>
      <c r="B13" s="523" t="str">
        <f>RESUMO!C16</f>
        <v/>
      </c>
      <c r="C13" s="228">
        <f t="shared" si="0"/>
        <v>0</v>
      </c>
      <c r="D13" s="229" t="str">
        <f t="shared" ref="D13:D30" si="2">IF(B13&lt;&gt;"",E13*P13," ")</f>
        <v xml:space="preserve"> </v>
      </c>
      <c r="E13" s="230"/>
      <c r="F13" s="229" t="str">
        <f t="shared" ref="F13:F30" si="3">IF(B13&lt;&gt;"",G13*P13," ")</f>
        <v xml:space="preserve"> </v>
      </c>
      <c r="G13" s="230"/>
      <c r="H13" s="229" t="str">
        <f t="shared" ref="H13:H30" si="4">IF(B13&lt;&gt;"",I13*P13," ")</f>
        <v xml:space="preserve"> </v>
      </c>
      <c r="I13" s="230"/>
      <c r="J13" s="229" t="str">
        <f t="shared" ref="J13:J30" si="5">IF(B13&lt;&gt;"",K13*P13," ")</f>
        <v xml:space="preserve"> </v>
      </c>
      <c r="K13" s="230"/>
      <c r="L13" s="229" t="str">
        <f t="shared" ref="L13:L30" si="6">IF(B13&lt;&gt;"",M13*P13," ")</f>
        <v xml:space="preserve"> </v>
      </c>
      <c r="M13" s="230"/>
      <c r="N13" s="229" t="str">
        <f t="shared" ref="N13:N30" si="7">IF(B13&lt;&gt;"",O13*P13," ")</f>
        <v xml:space="preserve"> </v>
      </c>
      <c r="O13" s="230"/>
      <c r="P13" s="229" t="str">
        <f t="shared" ref="P13:P30" si="8">(IF(B13&lt;&gt;"",Q13*(1+$Q$7)," "))</f>
        <v xml:space="preserve"> </v>
      </c>
      <c r="Q13" s="524" t="str">
        <f>RESUMO!H16</f>
        <v/>
      </c>
      <c r="T13" s="319">
        <f t="shared" si="1"/>
        <v>0</v>
      </c>
    </row>
    <row r="14" spans="1:20" s="231" customFormat="1" ht="12.75" customHeight="1">
      <c r="A14" s="227">
        <v>4</v>
      </c>
      <c r="B14" s="523" t="str">
        <f>RESUMO!C17</f>
        <v/>
      </c>
      <c r="C14" s="228">
        <f t="shared" si="0"/>
        <v>0</v>
      </c>
      <c r="D14" s="229" t="str">
        <f t="shared" si="2"/>
        <v xml:space="preserve"> </v>
      </c>
      <c r="E14" s="230"/>
      <c r="F14" s="229" t="str">
        <f t="shared" si="3"/>
        <v xml:space="preserve"> </v>
      </c>
      <c r="G14" s="230"/>
      <c r="H14" s="229" t="str">
        <f t="shared" si="4"/>
        <v xml:space="preserve"> </v>
      </c>
      <c r="I14" s="230"/>
      <c r="J14" s="229" t="str">
        <f t="shared" si="5"/>
        <v xml:space="preserve"> </v>
      </c>
      <c r="K14" s="230"/>
      <c r="L14" s="229" t="str">
        <f t="shared" si="6"/>
        <v xml:space="preserve"> </v>
      </c>
      <c r="M14" s="230"/>
      <c r="N14" s="229" t="str">
        <f t="shared" si="7"/>
        <v xml:space="preserve"> </v>
      </c>
      <c r="O14" s="230"/>
      <c r="P14" s="229" t="str">
        <f t="shared" si="8"/>
        <v xml:space="preserve"> </v>
      </c>
      <c r="Q14" s="524" t="str">
        <f>RESUMO!H17</f>
        <v/>
      </c>
      <c r="T14" s="319">
        <f t="shared" si="1"/>
        <v>0</v>
      </c>
    </row>
    <row r="15" spans="1:20" s="231" customFormat="1" ht="12.75" customHeight="1">
      <c r="A15" s="227">
        <v>5</v>
      </c>
      <c r="B15" s="523" t="str">
        <f>RESUMO!C18</f>
        <v/>
      </c>
      <c r="C15" s="228">
        <f t="shared" si="0"/>
        <v>0</v>
      </c>
      <c r="D15" s="229" t="str">
        <f t="shared" si="2"/>
        <v xml:space="preserve"> </v>
      </c>
      <c r="E15" s="230"/>
      <c r="F15" s="229" t="str">
        <f t="shared" si="3"/>
        <v xml:space="preserve"> </v>
      </c>
      <c r="G15" s="230"/>
      <c r="H15" s="229" t="str">
        <f t="shared" si="4"/>
        <v xml:space="preserve"> </v>
      </c>
      <c r="I15" s="230"/>
      <c r="J15" s="229" t="str">
        <f t="shared" si="5"/>
        <v xml:space="preserve"> </v>
      </c>
      <c r="K15" s="230"/>
      <c r="L15" s="229" t="str">
        <f t="shared" si="6"/>
        <v xml:space="preserve"> </v>
      </c>
      <c r="M15" s="230"/>
      <c r="N15" s="229" t="str">
        <f t="shared" si="7"/>
        <v xml:space="preserve"> </v>
      </c>
      <c r="O15" s="230"/>
      <c r="P15" s="229" t="str">
        <f t="shared" si="8"/>
        <v xml:space="preserve"> </v>
      </c>
      <c r="Q15" s="524" t="str">
        <f>RESUMO!H18</f>
        <v/>
      </c>
      <c r="T15" s="319">
        <f t="shared" si="1"/>
        <v>0</v>
      </c>
    </row>
    <row r="16" spans="1:20" s="231" customFormat="1" ht="12.75" customHeight="1">
      <c r="A16" s="227">
        <v>6</v>
      </c>
      <c r="B16" s="523" t="str">
        <f>RESUMO!C19</f>
        <v/>
      </c>
      <c r="C16" s="228">
        <f t="shared" si="0"/>
        <v>0</v>
      </c>
      <c r="D16" s="229" t="str">
        <f t="shared" si="2"/>
        <v xml:space="preserve"> </v>
      </c>
      <c r="E16" s="230"/>
      <c r="F16" s="229" t="str">
        <f t="shared" si="3"/>
        <v xml:space="preserve"> </v>
      </c>
      <c r="G16" s="230"/>
      <c r="H16" s="229" t="str">
        <f t="shared" si="4"/>
        <v xml:space="preserve"> </v>
      </c>
      <c r="I16" s="230"/>
      <c r="J16" s="229" t="str">
        <f t="shared" si="5"/>
        <v xml:space="preserve"> </v>
      </c>
      <c r="K16" s="230"/>
      <c r="L16" s="229" t="str">
        <f t="shared" si="6"/>
        <v xml:space="preserve"> </v>
      </c>
      <c r="M16" s="230"/>
      <c r="N16" s="229" t="str">
        <f t="shared" si="7"/>
        <v xml:space="preserve"> </v>
      </c>
      <c r="O16" s="230"/>
      <c r="P16" s="229" t="str">
        <f t="shared" si="8"/>
        <v xml:space="preserve"> </v>
      </c>
      <c r="Q16" s="524" t="str">
        <f>RESUMO!H19</f>
        <v/>
      </c>
      <c r="T16" s="319">
        <f t="shared" si="1"/>
        <v>0</v>
      </c>
    </row>
    <row r="17" spans="1:20" s="231" customFormat="1" ht="12.75" customHeight="1">
      <c r="A17" s="227">
        <v>7</v>
      </c>
      <c r="B17" s="523" t="str">
        <f>RESUMO!C20</f>
        <v/>
      </c>
      <c r="C17" s="228">
        <f t="shared" si="0"/>
        <v>0</v>
      </c>
      <c r="D17" s="229" t="str">
        <f t="shared" si="2"/>
        <v xml:space="preserve"> </v>
      </c>
      <c r="E17" s="230"/>
      <c r="F17" s="229" t="str">
        <f t="shared" si="3"/>
        <v xml:space="preserve"> </v>
      </c>
      <c r="G17" s="230"/>
      <c r="H17" s="229" t="str">
        <f t="shared" si="4"/>
        <v xml:space="preserve"> </v>
      </c>
      <c r="I17" s="230"/>
      <c r="J17" s="229" t="str">
        <f t="shared" si="5"/>
        <v xml:space="preserve"> </v>
      </c>
      <c r="K17" s="230"/>
      <c r="L17" s="229" t="str">
        <f t="shared" si="6"/>
        <v xml:space="preserve"> </v>
      </c>
      <c r="M17" s="230"/>
      <c r="N17" s="229" t="str">
        <f t="shared" si="7"/>
        <v xml:space="preserve"> </v>
      </c>
      <c r="O17" s="230"/>
      <c r="P17" s="229" t="str">
        <f t="shared" si="8"/>
        <v xml:space="preserve"> </v>
      </c>
      <c r="Q17" s="524" t="str">
        <f>RESUMO!H20</f>
        <v/>
      </c>
      <c r="T17" s="319">
        <f t="shared" si="1"/>
        <v>0</v>
      </c>
    </row>
    <row r="18" spans="1:20" s="231" customFormat="1" ht="12.75" customHeight="1">
      <c r="A18" s="227">
        <v>8</v>
      </c>
      <c r="B18" s="523" t="str">
        <f>RESUMO!C21</f>
        <v/>
      </c>
      <c r="C18" s="228">
        <f t="shared" si="0"/>
        <v>0</v>
      </c>
      <c r="D18" s="229" t="str">
        <f t="shared" si="2"/>
        <v xml:space="preserve"> </v>
      </c>
      <c r="E18" s="230"/>
      <c r="F18" s="229" t="str">
        <f t="shared" si="3"/>
        <v xml:space="preserve"> </v>
      </c>
      <c r="G18" s="230"/>
      <c r="H18" s="229" t="str">
        <f t="shared" si="4"/>
        <v xml:space="preserve"> </v>
      </c>
      <c r="I18" s="230"/>
      <c r="J18" s="229" t="str">
        <f t="shared" si="5"/>
        <v xml:space="preserve"> </v>
      </c>
      <c r="K18" s="230"/>
      <c r="L18" s="229" t="str">
        <f t="shared" si="6"/>
        <v xml:space="preserve"> </v>
      </c>
      <c r="M18" s="230"/>
      <c r="N18" s="229" t="str">
        <f t="shared" si="7"/>
        <v xml:space="preserve"> </v>
      </c>
      <c r="O18" s="230"/>
      <c r="P18" s="229" t="str">
        <f t="shared" si="8"/>
        <v xml:space="preserve"> </v>
      </c>
      <c r="Q18" s="524" t="str">
        <f>RESUMO!H21</f>
        <v/>
      </c>
      <c r="T18" s="319">
        <f t="shared" si="1"/>
        <v>0</v>
      </c>
    </row>
    <row r="19" spans="1:20" s="231" customFormat="1" ht="12.75" customHeight="1">
      <c r="A19" s="227">
        <v>9</v>
      </c>
      <c r="B19" s="523" t="str">
        <f>RESUMO!C22</f>
        <v/>
      </c>
      <c r="C19" s="228">
        <f t="shared" si="0"/>
        <v>0</v>
      </c>
      <c r="D19" s="229" t="str">
        <f t="shared" si="2"/>
        <v xml:space="preserve"> </v>
      </c>
      <c r="E19" s="230"/>
      <c r="F19" s="229" t="str">
        <f t="shared" si="3"/>
        <v xml:space="preserve"> </v>
      </c>
      <c r="G19" s="230"/>
      <c r="H19" s="229" t="str">
        <f t="shared" si="4"/>
        <v xml:space="preserve"> </v>
      </c>
      <c r="I19" s="230"/>
      <c r="J19" s="229" t="str">
        <f t="shared" si="5"/>
        <v xml:space="preserve"> </v>
      </c>
      <c r="K19" s="230"/>
      <c r="L19" s="229" t="str">
        <f t="shared" si="6"/>
        <v xml:space="preserve"> </v>
      </c>
      <c r="M19" s="230"/>
      <c r="N19" s="229" t="str">
        <f t="shared" si="7"/>
        <v xml:space="preserve"> </v>
      </c>
      <c r="O19" s="230"/>
      <c r="P19" s="229" t="str">
        <f t="shared" si="8"/>
        <v xml:space="preserve"> </v>
      </c>
      <c r="Q19" s="524" t="str">
        <f>RESUMO!H22</f>
        <v/>
      </c>
      <c r="T19" s="319">
        <f t="shared" si="1"/>
        <v>0</v>
      </c>
    </row>
    <row r="20" spans="1:20" s="231" customFormat="1" ht="12.75" customHeight="1">
      <c r="A20" s="227">
        <v>10</v>
      </c>
      <c r="B20" s="523" t="str">
        <f>RESUMO!C23</f>
        <v/>
      </c>
      <c r="C20" s="228">
        <f t="shared" si="0"/>
        <v>0</v>
      </c>
      <c r="D20" s="229" t="str">
        <f t="shared" si="2"/>
        <v xml:space="preserve"> </v>
      </c>
      <c r="E20" s="230"/>
      <c r="F20" s="229" t="str">
        <f t="shared" si="3"/>
        <v xml:space="preserve"> </v>
      </c>
      <c r="G20" s="230"/>
      <c r="H20" s="229" t="str">
        <f t="shared" si="4"/>
        <v xml:space="preserve"> </v>
      </c>
      <c r="I20" s="230"/>
      <c r="J20" s="229" t="str">
        <f t="shared" si="5"/>
        <v xml:space="preserve"> </v>
      </c>
      <c r="K20" s="230"/>
      <c r="L20" s="229" t="str">
        <f t="shared" si="6"/>
        <v xml:space="preserve"> </v>
      </c>
      <c r="M20" s="230"/>
      <c r="N20" s="229" t="str">
        <f t="shared" si="7"/>
        <v xml:space="preserve"> </v>
      </c>
      <c r="O20" s="230"/>
      <c r="P20" s="229" t="str">
        <f t="shared" si="8"/>
        <v xml:space="preserve"> </v>
      </c>
      <c r="Q20" s="524" t="str">
        <f>RESUMO!H23</f>
        <v/>
      </c>
      <c r="T20" s="319">
        <f t="shared" si="1"/>
        <v>0</v>
      </c>
    </row>
    <row r="21" spans="1:20" s="231" customFormat="1" ht="12.75" customHeight="1">
      <c r="A21" s="227">
        <v>11</v>
      </c>
      <c r="B21" s="523" t="str">
        <f>RESUMO!C24</f>
        <v/>
      </c>
      <c r="C21" s="228">
        <f t="shared" si="0"/>
        <v>0</v>
      </c>
      <c r="D21" s="229" t="str">
        <f t="shared" si="2"/>
        <v xml:space="preserve"> </v>
      </c>
      <c r="E21" s="230"/>
      <c r="F21" s="229" t="str">
        <f t="shared" si="3"/>
        <v xml:space="preserve"> </v>
      </c>
      <c r="G21" s="230"/>
      <c r="H21" s="229" t="str">
        <f t="shared" si="4"/>
        <v xml:space="preserve"> </v>
      </c>
      <c r="I21" s="230"/>
      <c r="J21" s="229" t="str">
        <f t="shared" si="5"/>
        <v xml:space="preserve"> </v>
      </c>
      <c r="K21" s="230"/>
      <c r="L21" s="229" t="str">
        <f t="shared" si="6"/>
        <v xml:space="preserve"> </v>
      </c>
      <c r="M21" s="230"/>
      <c r="N21" s="229" t="str">
        <f t="shared" si="7"/>
        <v xml:space="preserve"> </v>
      </c>
      <c r="O21" s="230"/>
      <c r="P21" s="229" t="str">
        <f t="shared" si="8"/>
        <v xml:space="preserve"> </v>
      </c>
      <c r="Q21" s="524" t="str">
        <f>RESUMO!H24</f>
        <v/>
      </c>
      <c r="T21" s="319">
        <f t="shared" si="1"/>
        <v>0</v>
      </c>
    </row>
    <row r="22" spans="1:20" s="231" customFormat="1" ht="12.75" customHeight="1">
      <c r="A22" s="227">
        <v>12</v>
      </c>
      <c r="B22" s="523" t="str">
        <f>RESUMO!C25</f>
        <v/>
      </c>
      <c r="C22" s="228">
        <f t="shared" si="0"/>
        <v>0</v>
      </c>
      <c r="D22" s="229" t="str">
        <f t="shared" si="2"/>
        <v xml:space="preserve"> </v>
      </c>
      <c r="E22" s="230"/>
      <c r="F22" s="229" t="str">
        <f t="shared" si="3"/>
        <v xml:space="preserve"> </v>
      </c>
      <c r="G22" s="230"/>
      <c r="H22" s="229" t="str">
        <f t="shared" si="4"/>
        <v xml:space="preserve"> </v>
      </c>
      <c r="I22" s="230"/>
      <c r="J22" s="229" t="str">
        <f t="shared" si="5"/>
        <v xml:space="preserve"> </v>
      </c>
      <c r="K22" s="230"/>
      <c r="L22" s="229" t="str">
        <f t="shared" si="6"/>
        <v xml:space="preserve"> </v>
      </c>
      <c r="M22" s="230"/>
      <c r="N22" s="229" t="str">
        <f t="shared" si="7"/>
        <v xml:space="preserve"> </v>
      </c>
      <c r="O22" s="230"/>
      <c r="P22" s="229" t="str">
        <f t="shared" si="8"/>
        <v xml:space="preserve"> </v>
      </c>
      <c r="Q22" s="524" t="str">
        <f>RESUMO!H25</f>
        <v/>
      </c>
      <c r="T22" s="319">
        <f t="shared" si="1"/>
        <v>0</v>
      </c>
    </row>
    <row r="23" spans="1:20" s="231" customFormat="1" ht="12.75" customHeight="1">
      <c r="A23" s="227">
        <v>13</v>
      </c>
      <c r="B23" s="523" t="str">
        <f>RESUMO!C26</f>
        <v/>
      </c>
      <c r="C23" s="228">
        <f t="shared" si="0"/>
        <v>0</v>
      </c>
      <c r="D23" s="229" t="str">
        <f t="shared" si="2"/>
        <v xml:space="preserve"> </v>
      </c>
      <c r="E23" s="230"/>
      <c r="F23" s="229" t="str">
        <f t="shared" si="3"/>
        <v xml:space="preserve"> </v>
      </c>
      <c r="G23" s="230"/>
      <c r="H23" s="229" t="str">
        <f t="shared" si="4"/>
        <v xml:space="preserve"> </v>
      </c>
      <c r="I23" s="230"/>
      <c r="J23" s="229" t="str">
        <f t="shared" si="5"/>
        <v xml:space="preserve"> </v>
      </c>
      <c r="K23" s="230"/>
      <c r="L23" s="229" t="str">
        <f t="shared" si="6"/>
        <v xml:space="preserve"> </v>
      </c>
      <c r="M23" s="230"/>
      <c r="N23" s="229" t="str">
        <f t="shared" si="7"/>
        <v xml:space="preserve"> </v>
      </c>
      <c r="O23" s="230"/>
      <c r="P23" s="229" t="str">
        <f t="shared" si="8"/>
        <v xml:space="preserve"> </v>
      </c>
      <c r="Q23" s="524" t="str">
        <f>RESUMO!H26</f>
        <v/>
      </c>
      <c r="T23" s="319">
        <f t="shared" si="1"/>
        <v>0</v>
      </c>
    </row>
    <row r="24" spans="1:20" s="231" customFormat="1" ht="12.75" customHeight="1">
      <c r="A24" s="227">
        <v>14</v>
      </c>
      <c r="B24" s="523" t="str">
        <f>RESUMO!C27</f>
        <v/>
      </c>
      <c r="C24" s="228">
        <f t="shared" si="0"/>
        <v>0</v>
      </c>
      <c r="D24" s="229" t="str">
        <f t="shared" si="2"/>
        <v xml:space="preserve"> </v>
      </c>
      <c r="E24" s="230"/>
      <c r="F24" s="229" t="str">
        <f t="shared" si="3"/>
        <v xml:space="preserve"> </v>
      </c>
      <c r="G24" s="230"/>
      <c r="H24" s="229" t="str">
        <f t="shared" si="4"/>
        <v xml:space="preserve"> </v>
      </c>
      <c r="I24" s="230"/>
      <c r="J24" s="229" t="str">
        <f t="shared" si="5"/>
        <v xml:space="preserve"> </v>
      </c>
      <c r="K24" s="230"/>
      <c r="L24" s="229" t="str">
        <f t="shared" si="6"/>
        <v xml:space="preserve"> </v>
      </c>
      <c r="M24" s="230"/>
      <c r="N24" s="229" t="str">
        <f t="shared" si="7"/>
        <v xml:space="preserve"> </v>
      </c>
      <c r="O24" s="230"/>
      <c r="P24" s="229" t="str">
        <f t="shared" si="8"/>
        <v xml:space="preserve"> </v>
      </c>
      <c r="Q24" s="524" t="str">
        <f>RESUMO!H27</f>
        <v/>
      </c>
      <c r="T24" s="319">
        <f t="shared" si="1"/>
        <v>0</v>
      </c>
    </row>
    <row r="25" spans="1:20" s="231" customFormat="1" ht="12.75" customHeight="1">
      <c r="A25" s="227">
        <v>15</v>
      </c>
      <c r="B25" s="523" t="str">
        <f>RESUMO!C28</f>
        <v/>
      </c>
      <c r="C25" s="228">
        <f t="shared" si="0"/>
        <v>0</v>
      </c>
      <c r="D25" s="229" t="str">
        <f t="shared" si="2"/>
        <v xml:space="preserve"> </v>
      </c>
      <c r="E25" s="230"/>
      <c r="F25" s="229" t="str">
        <f t="shared" si="3"/>
        <v xml:space="preserve"> </v>
      </c>
      <c r="G25" s="230"/>
      <c r="H25" s="229" t="str">
        <f t="shared" si="4"/>
        <v xml:space="preserve"> </v>
      </c>
      <c r="I25" s="230"/>
      <c r="J25" s="229" t="str">
        <f t="shared" si="5"/>
        <v xml:space="preserve"> </v>
      </c>
      <c r="K25" s="230"/>
      <c r="L25" s="229" t="str">
        <f t="shared" si="6"/>
        <v xml:space="preserve"> </v>
      </c>
      <c r="M25" s="230"/>
      <c r="N25" s="229" t="str">
        <f t="shared" si="7"/>
        <v xml:space="preserve"> </v>
      </c>
      <c r="O25" s="230"/>
      <c r="P25" s="229" t="str">
        <f t="shared" si="8"/>
        <v xml:space="preserve"> </v>
      </c>
      <c r="Q25" s="524" t="str">
        <f>RESUMO!H28</f>
        <v/>
      </c>
      <c r="T25" s="319">
        <f t="shared" si="1"/>
        <v>0</v>
      </c>
    </row>
    <row r="26" spans="1:20" s="231" customFormat="1" ht="12.75" customHeight="1">
      <c r="A26" s="227">
        <v>16</v>
      </c>
      <c r="B26" s="523" t="str">
        <f>RESUMO!C29</f>
        <v/>
      </c>
      <c r="C26" s="228">
        <f t="shared" si="0"/>
        <v>0</v>
      </c>
      <c r="D26" s="229" t="str">
        <f t="shared" si="2"/>
        <v xml:space="preserve"> </v>
      </c>
      <c r="E26" s="230"/>
      <c r="F26" s="229" t="str">
        <f t="shared" si="3"/>
        <v xml:space="preserve"> </v>
      </c>
      <c r="G26" s="230"/>
      <c r="H26" s="229" t="str">
        <f t="shared" si="4"/>
        <v xml:space="preserve"> </v>
      </c>
      <c r="I26" s="230"/>
      <c r="J26" s="229" t="str">
        <f t="shared" si="5"/>
        <v xml:space="preserve"> </v>
      </c>
      <c r="K26" s="230"/>
      <c r="L26" s="229" t="str">
        <f t="shared" si="6"/>
        <v xml:space="preserve"> </v>
      </c>
      <c r="M26" s="230"/>
      <c r="N26" s="229" t="str">
        <f t="shared" si="7"/>
        <v xml:space="preserve"> </v>
      </c>
      <c r="O26" s="230"/>
      <c r="P26" s="229" t="str">
        <f t="shared" si="8"/>
        <v xml:space="preserve"> </v>
      </c>
      <c r="Q26" s="524" t="str">
        <f>RESUMO!H29</f>
        <v/>
      </c>
      <c r="T26" s="319">
        <f t="shared" si="1"/>
        <v>0</v>
      </c>
    </row>
    <row r="27" spans="1:20" s="231" customFormat="1" ht="12.75" customHeight="1">
      <c r="A27" s="227">
        <v>17</v>
      </c>
      <c r="B27" s="523" t="str">
        <f>RESUMO!C30</f>
        <v/>
      </c>
      <c r="C27" s="228">
        <f t="shared" si="0"/>
        <v>0</v>
      </c>
      <c r="D27" s="229" t="str">
        <f t="shared" si="2"/>
        <v xml:space="preserve"> </v>
      </c>
      <c r="E27" s="230"/>
      <c r="F27" s="229" t="str">
        <f t="shared" si="3"/>
        <v xml:space="preserve"> </v>
      </c>
      <c r="G27" s="230"/>
      <c r="H27" s="229" t="str">
        <f t="shared" si="4"/>
        <v xml:space="preserve"> </v>
      </c>
      <c r="I27" s="230"/>
      <c r="J27" s="229" t="str">
        <f t="shared" si="5"/>
        <v xml:space="preserve"> </v>
      </c>
      <c r="K27" s="230"/>
      <c r="L27" s="229" t="str">
        <f t="shared" si="6"/>
        <v xml:space="preserve"> </v>
      </c>
      <c r="M27" s="230"/>
      <c r="N27" s="229" t="str">
        <f t="shared" si="7"/>
        <v xml:space="preserve"> </v>
      </c>
      <c r="O27" s="230"/>
      <c r="P27" s="229" t="str">
        <f t="shared" si="8"/>
        <v xml:space="preserve"> </v>
      </c>
      <c r="Q27" s="524" t="str">
        <f>RESUMO!H30</f>
        <v/>
      </c>
      <c r="T27" s="319">
        <f t="shared" si="1"/>
        <v>0</v>
      </c>
    </row>
    <row r="28" spans="1:20" s="231" customFormat="1" ht="12.75" customHeight="1">
      <c r="A28" s="227">
        <v>18</v>
      </c>
      <c r="B28" s="523" t="str">
        <f>RESUMO!C31</f>
        <v/>
      </c>
      <c r="C28" s="228">
        <f t="shared" si="0"/>
        <v>0</v>
      </c>
      <c r="D28" s="229" t="str">
        <f t="shared" si="2"/>
        <v xml:space="preserve"> </v>
      </c>
      <c r="E28" s="230"/>
      <c r="F28" s="229" t="str">
        <f t="shared" si="3"/>
        <v xml:space="preserve"> </v>
      </c>
      <c r="G28" s="230"/>
      <c r="H28" s="229" t="str">
        <f t="shared" si="4"/>
        <v xml:space="preserve"> </v>
      </c>
      <c r="I28" s="230"/>
      <c r="J28" s="229" t="str">
        <f t="shared" si="5"/>
        <v xml:space="preserve"> </v>
      </c>
      <c r="K28" s="230"/>
      <c r="L28" s="229" t="str">
        <f t="shared" si="6"/>
        <v xml:space="preserve"> </v>
      </c>
      <c r="M28" s="230"/>
      <c r="N28" s="229" t="str">
        <f t="shared" si="7"/>
        <v xml:space="preserve"> </v>
      </c>
      <c r="O28" s="230"/>
      <c r="P28" s="229" t="str">
        <f t="shared" si="8"/>
        <v xml:space="preserve"> </v>
      </c>
      <c r="Q28" s="524" t="str">
        <f>RESUMO!H31</f>
        <v/>
      </c>
      <c r="T28" s="319">
        <f t="shared" si="1"/>
        <v>0</v>
      </c>
    </row>
    <row r="29" spans="1:20" s="231" customFormat="1" ht="12.75" customHeight="1">
      <c r="A29" s="227">
        <v>19</v>
      </c>
      <c r="B29" s="523" t="str">
        <f>RESUMO!C32</f>
        <v/>
      </c>
      <c r="C29" s="228">
        <f t="shared" si="0"/>
        <v>0</v>
      </c>
      <c r="D29" s="229" t="str">
        <f t="shared" si="2"/>
        <v xml:space="preserve"> </v>
      </c>
      <c r="E29" s="230"/>
      <c r="F29" s="229" t="str">
        <f t="shared" si="3"/>
        <v xml:space="preserve"> </v>
      </c>
      <c r="G29" s="230"/>
      <c r="H29" s="229" t="str">
        <f t="shared" si="4"/>
        <v xml:space="preserve"> </v>
      </c>
      <c r="I29" s="230"/>
      <c r="J29" s="229" t="str">
        <f t="shared" si="5"/>
        <v xml:space="preserve"> </v>
      </c>
      <c r="K29" s="230"/>
      <c r="L29" s="229" t="str">
        <f t="shared" si="6"/>
        <v xml:space="preserve"> </v>
      </c>
      <c r="M29" s="230"/>
      <c r="N29" s="229" t="str">
        <f t="shared" si="7"/>
        <v xml:space="preserve"> </v>
      </c>
      <c r="O29" s="230"/>
      <c r="P29" s="229" t="str">
        <f t="shared" si="8"/>
        <v xml:space="preserve"> </v>
      </c>
      <c r="Q29" s="524" t="str">
        <f>RESUMO!H32</f>
        <v/>
      </c>
      <c r="T29" s="319">
        <f t="shared" si="1"/>
        <v>0</v>
      </c>
    </row>
    <row r="30" spans="1:20" s="231" customFormat="1" ht="12.75" customHeight="1" thickBot="1">
      <c r="A30" s="227">
        <v>20</v>
      </c>
      <c r="B30" s="523" t="str">
        <f>RESUMO!C33</f>
        <v/>
      </c>
      <c r="C30" s="228">
        <f t="shared" si="0"/>
        <v>0</v>
      </c>
      <c r="D30" s="229" t="str">
        <f t="shared" si="2"/>
        <v xml:space="preserve"> </v>
      </c>
      <c r="E30" s="230"/>
      <c r="F30" s="229" t="str">
        <f t="shared" si="3"/>
        <v xml:space="preserve"> </v>
      </c>
      <c r="G30" s="230"/>
      <c r="H30" s="229" t="str">
        <f t="shared" si="4"/>
        <v xml:space="preserve"> </v>
      </c>
      <c r="I30" s="230"/>
      <c r="J30" s="229" t="str">
        <f t="shared" si="5"/>
        <v xml:space="preserve"> </v>
      </c>
      <c r="K30" s="230"/>
      <c r="L30" s="229" t="str">
        <f t="shared" si="6"/>
        <v xml:space="preserve"> </v>
      </c>
      <c r="M30" s="230"/>
      <c r="N30" s="229" t="str">
        <f t="shared" si="7"/>
        <v xml:space="preserve"> </v>
      </c>
      <c r="O30" s="230"/>
      <c r="P30" s="229" t="str">
        <f t="shared" si="8"/>
        <v xml:space="preserve"> </v>
      </c>
      <c r="Q30" s="524" t="str">
        <f>RESUMO!H33</f>
        <v/>
      </c>
      <c r="T30" s="319">
        <f t="shared" si="1"/>
        <v>0</v>
      </c>
    </row>
    <row r="31" spans="1:20" ht="12.75" customHeight="1">
      <c r="A31" s="762" t="s">
        <v>1272</v>
      </c>
      <c r="B31" s="762"/>
      <c r="C31" s="404">
        <f>SUMIF(C11:C30,"&gt;0",C11:C30)</f>
        <v>1</v>
      </c>
      <c r="D31" s="233">
        <f>SUMIF(D11:D30,"&gt;0",D11:D30)</f>
        <v>0</v>
      </c>
      <c r="E31" s="232">
        <f>IF($P$31=0,0,D31/$P$31)</f>
        <v>0</v>
      </c>
      <c r="F31" s="233">
        <f>SUMIF(F11:F30,"&gt;0",F11:F30)</f>
        <v>0</v>
      </c>
      <c r="G31" s="232">
        <f>IF($P$31=0,0,F31/$P$31)</f>
        <v>0</v>
      </c>
      <c r="H31" s="233">
        <f>SUMIF(H11:H30,"&gt;0",H11:H30)</f>
        <v>0</v>
      </c>
      <c r="I31" s="232">
        <f>IF($P$31=0,0,H31/$P$31)</f>
        <v>0</v>
      </c>
      <c r="J31" s="233">
        <f>SUMIF(J11:J30,"&gt;0",J11:J30)</f>
        <v>0</v>
      </c>
      <c r="K31" s="232">
        <f>IF($P$31=0,0,J31/$P$31)</f>
        <v>0</v>
      </c>
      <c r="L31" s="233">
        <f>SUMIF(L11:L30,"&gt;0",L11:L30)</f>
        <v>0</v>
      </c>
      <c r="M31" s="232">
        <f>IF($P$31=0,0,L31/$P$31)</f>
        <v>0</v>
      </c>
      <c r="N31" s="233">
        <f>SUMIF(N11:N30,"&gt;0",N11:N30)</f>
        <v>0</v>
      </c>
      <c r="O31" s="232">
        <f>IF($P$31=0,0,N31/$P$31)</f>
        <v>0</v>
      </c>
      <c r="P31" s="233">
        <f>SUMIF(P11:P30,"&gt;0",P11:P30)</f>
        <v>63060.318701043208</v>
      </c>
      <c r="Q31" s="233">
        <f>SUMIF(Q11:Q30,"&gt;0",Q11:Q30)</f>
        <v>49132.42</v>
      </c>
    </row>
    <row r="32" spans="1:20" ht="12.75" customHeight="1">
      <c r="A32" s="760" t="s">
        <v>5760</v>
      </c>
      <c r="B32" s="761"/>
      <c r="C32" s="401"/>
      <c r="D32" s="755" t="str">
        <f>IF($C$32&lt;&gt;"",(1-$C$33)*D$31," ")</f>
        <v xml:space="preserve"> </v>
      </c>
      <c r="E32" s="757">
        <f>E31</f>
        <v>0</v>
      </c>
      <c r="F32" s="755" t="str">
        <f>IF($C$32&lt;&gt;"",(1-$C$33)*F$31," ")</f>
        <v xml:space="preserve"> </v>
      </c>
      <c r="G32" s="757">
        <f>G31</f>
        <v>0</v>
      </c>
      <c r="H32" s="755" t="str">
        <f>IF($C$32&lt;&gt;"",(1-$C$33)*H$31," ")</f>
        <v xml:space="preserve"> </v>
      </c>
      <c r="I32" s="757">
        <f>I31</f>
        <v>0</v>
      </c>
      <c r="J32" s="755" t="str">
        <f>IF($C$32&lt;&gt;"",(1-$C$33)*J$31," ")</f>
        <v xml:space="preserve"> </v>
      </c>
      <c r="K32" s="757">
        <f>K31</f>
        <v>0</v>
      </c>
      <c r="L32" s="755" t="str">
        <f>IF($C$32&lt;&gt;"",(1-$C$33)*L$31," ")</f>
        <v xml:space="preserve"> </v>
      </c>
      <c r="M32" s="757">
        <f>M31</f>
        <v>0</v>
      </c>
      <c r="N32" s="755" t="str">
        <f>IF($C$32&lt;&gt;"",(1-$C$33)*N$31," ")</f>
        <v xml:space="preserve"> </v>
      </c>
      <c r="O32" s="757">
        <f>O31</f>
        <v>0</v>
      </c>
      <c r="P32" s="751" t="str">
        <f>IF(C32&lt;&gt;"",D32+F32+H32+J32+L32+N32," ")</f>
        <v xml:space="preserve"> </v>
      </c>
      <c r="Q32" s="753"/>
    </row>
    <row r="33" spans="1:17" ht="12.75" customHeight="1">
      <c r="A33" s="759" t="s">
        <v>5761</v>
      </c>
      <c r="B33" s="759"/>
      <c r="C33" s="400" t="str">
        <f>IF(C32&lt;&gt;"",(1-(C32/P31))," ")</f>
        <v xml:space="preserve"> </v>
      </c>
      <c r="D33" s="756"/>
      <c r="E33" s="758"/>
      <c r="F33" s="756"/>
      <c r="G33" s="758"/>
      <c r="H33" s="756"/>
      <c r="I33" s="758"/>
      <c r="J33" s="756"/>
      <c r="K33" s="758"/>
      <c r="L33" s="756"/>
      <c r="M33" s="758"/>
      <c r="N33" s="756"/>
      <c r="O33" s="758"/>
      <c r="P33" s="752"/>
      <c r="Q33" s="754"/>
    </row>
    <row r="34" spans="1:17" s="238" customFormat="1" ht="12.75" customHeight="1" thickBot="1">
      <c r="A34" s="766" t="s">
        <v>2828</v>
      </c>
      <c r="B34" s="766"/>
      <c r="C34" s="234"/>
      <c r="D34" s="235">
        <f>IF(C32&lt;&gt;"",D32,D31)</f>
        <v>0</v>
      </c>
      <c r="E34" s="234">
        <f>E32</f>
        <v>0</v>
      </c>
      <c r="F34" s="403">
        <f>IF(C32&lt;&gt;"",F32+D34,D34+F31)</f>
        <v>0</v>
      </c>
      <c r="G34" s="234">
        <f>G32+E34</f>
        <v>0</v>
      </c>
      <c r="H34" s="235">
        <f>IF(C32&lt;&gt;"",F34+H32,F34+H31)</f>
        <v>0</v>
      </c>
      <c r="I34" s="234">
        <f>I32+G34</f>
        <v>0</v>
      </c>
      <c r="J34" s="235">
        <f>IF(C32&lt;&gt;"",H34+J32,H34+J31)</f>
        <v>0</v>
      </c>
      <c r="K34" s="234">
        <f>K32+I34</f>
        <v>0</v>
      </c>
      <c r="L34" s="235">
        <f>IF(C32&lt;&gt;"",J34+L32,J34+L31)</f>
        <v>0</v>
      </c>
      <c r="M34" s="234">
        <f>M32+K34</f>
        <v>0</v>
      </c>
      <c r="N34" s="235">
        <f>IF(C32&lt;&gt;"",L34+N32,L34+N31)</f>
        <v>0</v>
      </c>
      <c r="O34" s="234">
        <f>O32+M34</f>
        <v>0</v>
      </c>
      <c r="P34" s="236"/>
      <c r="Q34" s="237"/>
    </row>
    <row r="35" spans="1:17" ht="12.6" customHeight="1">
      <c r="A35" s="239"/>
      <c r="B35" s="240"/>
      <c r="C35" s="241"/>
      <c r="D35" s="242"/>
      <c r="E35" s="243"/>
      <c r="F35" s="242"/>
      <c r="G35" s="243"/>
      <c r="H35" s="242"/>
      <c r="I35" s="243"/>
      <c r="J35" s="242"/>
      <c r="K35" s="243"/>
      <c r="L35" s="242"/>
      <c r="M35" s="243"/>
      <c r="N35" s="242"/>
      <c r="O35" s="243"/>
    </row>
    <row r="36" spans="1:17" ht="12.6" customHeight="1">
      <c r="A36" s="239"/>
      <c r="B36" s="749"/>
      <c r="C36" s="750"/>
      <c r="D36" s="750"/>
      <c r="E36" s="750"/>
      <c r="F36" s="750"/>
      <c r="G36" s="750"/>
      <c r="H36" s="750"/>
      <c r="I36" s="750"/>
      <c r="J36" s="750"/>
      <c r="K36" s="750"/>
      <c r="L36" s="750"/>
      <c r="M36" s="750"/>
      <c r="N36" s="750"/>
      <c r="O36" s="750"/>
      <c r="P36" s="750"/>
      <c r="Q36" s="750"/>
    </row>
    <row r="37" spans="1:17" ht="12.6" customHeight="1">
      <c r="A37" s="239"/>
      <c r="B37" s="750"/>
      <c r="C37" s="750"/>
      <c r="D37" s="750"/>
      <c r="E37" s="750"/>
      <c r="F37" s="750"/>
      <c r="G37" s="750"/>
      <c r="H37" s="750"/>
      <c r="I37" s="750"/>
      <c r="J37" s="750"/>
      <c r="K37" s="750"/>
      <c r="L37" s="750"/>
      <c r="M37" s="750"/>
      <c r="N37" s="750"/>
      <c r="O37" s="750"/>
      <c r="P37" s="750"/>
      <c r="Q37" s="750"/>
    </row>
    <row r="38" spans="1:17" ht="12.6" customHeight="1">
      <c r="A38" s="239"/>
      <c r="B38" s="750"/>
      <c r="C38" s="750"/>
      <c r="D38" s="750"/>
      <c r="E38" s="750"/>
      <c r="F38" s="750"/>
      <c r="G38" s="750"/>
      <c r="H38" s="750"/>
      <c r="I38" s="750"/>
      <c r="J38" s="750"/>
      <c r="K38" s="750"/>
      <c r="L38" s="750"/>
      <c r="M38" s="750"/>
      <c r="N38" s="750"/>
      <c r="O38" s="750"/>
      <c r="P38" s="750"/>
      <c r="Q38" s="750"/>
    </row>
    <row r="39" spans="1:17" ht="12.6" customHeight="1">
      <c r="A39" s="239"/>
      <c r="B39" s="748" t="s">
        <v>5764</v>
      </c>
      <c r="C39" s="748"/>
      <c r="D39" s="748"/>
      <c r="E39" s="748"/>
      <c r="F39" s="748"/>
      <c r="G39" s="748"/>
      <c r="H39" s="748"/>
      <c r="I39" s="748"/>
      <c r="J39" s="748"/>
      <c r="K39" s="748"/>
      <c r="L39" s="748"/>
      <c r="M39" s="748"/>
      <c r="N39" s="748"/>
      <c r="O39" s="748"/>
      <c r="P39" s="748"/>
      <c r="Q39" s="748"/>
    </row>
    <row r="40" spans="1:17" ht="12.6" customHeight="1">
      <c r="A40" s="239"/>
      <c r="B40" s="748"/>
      <c r="C40" s="748"/>
      <c r="D40" s="748"/>
      <c r="E40" s="748"/>
      <c r="F40" s="748"/>
      <c r="G40" s="748"/>
      <c r="H40" s="748"/>
      <c r="I40" s="748"/>
      <c r="J40" s="748"/>
      <c r="K40" s="748"/>
      <c r="L40" s="748"/>
      <c r="M40" s="748"/>
      <c r="N40" s="748"/>
      <c r="O40" s="748"/>
      <c r="P40" s="748"/>
      <c r="Q40" s="748"/>
    </row>
    <row r="41" spans="1:17" ht="12.6" customHeight="1">
      <c r="A41" s="239"/>
      <c r="B41" s="748"/>
      <c r="C41" s="748"/>
      <c r="D41" s="748"/>
      <c r="E41" s="748"/>
      <c r="F41" s="748"/>
      <c r="G41" s="748"/>
      <c r="H41" s="748"/>
      <c r="I41" s="748"/>
      <c r="J41" s="748"/>
      <c r="K41" s="748"/>
      <c r="L41" s="748"/>
      <c r="M41" s="748"/>
      <c r="N41" s="748"/>
      <c r="O41" s="748"/>
      <c r="P41" s="748"/>
      <c r="Q41" s="748"/>
    </row>
    <row r="42" spans="1:17" ht="12.6" customHeight="1">
      <c r="A42" s="239"/>
      <c r="B42" s="748"/>
      <c r="C42" s="748"/>
      <c r="D42" s="748"/>
      <c r="E42" s="748"/>
      <c r="F42" s="748"/>
      <c r="G42" s="748"/>
      <c r="H42" s="748"/>
      <c r="I42" s="748"/>
      <c r="J42" s="748"/>
      <c r="K42" s="748"/>
      <c r="L42" s="748"/>
      <c r="M42" s="748"/>
      <c r="N42" s="748"/>
      <c r="O42" s="748"/>
      <c r="P42" s="748"/>
      <c r="Q42" s="748"/>
    </row>
    <row r="43" spans="1:17" ht="12.6" customHeight="1">
      <c r="A43" s="239"/>
      <c r="B43" s="240"/>
      <c r="C43" s="241"/>
      <c r="D43" s="245"/>
      <c r="E43" s="246"/>
      <c r="F43" s="245"/>
      <c r="G43" s="246"/>
      <c r="H43" s="245"/>
      <c r="I43" s="246"/>
      <c r="J43" s="245"/>
      <c r="K43" s="246"/>
      <c r="L43" s="245"/>
      <c r="M43" s="246"/>
      <c r="N43" s="245"/>
      <c r="O43" s="246"/>
    </row>
  </sheetData>
  <mergeCells count="39">
    <mergeCell ref="A1:Q1"/>
    <mergeCell ref="L8:L10"/>
    <mergeCell ref="A2:A3"/>
    <mergeCell ref="B2:F2"/>
    <mergeCell ref="B3:F3"/>
    <mergeCell ref="B4:F4"/>
    <mergeCell ref="B5:F7"/>
    <mergeCell ref="N8:N10"/>
    <mergeCell ref="F8:F10"/>
    <mergeCell ref="I8:I10"/>
    <mergeCell ref="A31:B31"/>
    <mergeCell ref="E8:E10"/>
    <mergeCell ref="A34:B34"/>
    <mergeCell ref="O8:O10"/>
    <mergeCell ref="K8:K10"/>
    <mergeCell ref="G8:G10"/>
    <mergeCell ref="H8:H10"/>
    <mergeCell ref="J8:J10"/>
    <mergeCell ref="N32:N33"/>
    <mergeCell ref="O32:O33"/>
    <mergeCell ref="B8:B10"/>
    <mergeCell ref="D8:D10"/>
    <mergeCell ref="M8:M10"/>
    <mergeCell ref="B39:Q42"/>
    <mergeCell ref="B36:Q38"/>
    <mergeCell ref="P32:P33"/>
    <mergeCell ref="Q32:Q33"/>
    <mergeCell ref="L32:L33"/>
    <mergeCell ref="M32:M33"/>
    <mergeCell ref="G32:G33"/>
    <mergeCell ref="H32:H33"/>
    <mergeCell ref="I32:I33"/>
    <mergeCell ref="A33:B33"/>
    <mergeCell ref="A32:B32"/>
    <mergeCell ref="D32:D33"/>
    <mergeCell ref="E32:E33"/>
    <mergeCell ref="J32:J33"/>
    <mergeCell ref="F32:F33"/>
    <mergeCell ref="K32:K33"/>
  </mergeCells>
  <printOptions horizontalCentered="1" verticalCentered="1" gridLines="1"/>
  <pageMargins left="0.39370078740157483" right="0.39370078740157483" top="1.1811023622047245" bottom="0.62" header="0" footer="0"/>
  <pageSetup paperSize="9" scale="63" orientation="landscape" r:id="rId1"/>
  <headerFooter alignWithMargins="0">
    <oddFooter xml:space="preserve">&amp;L              Carimbo e Assinatura Responsável Técnico Empresa&amp;CCarimbo e Assinatura Representante Lega da Empresa&amp;RCarimbo e Assinatura Responsável Aprovação </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336</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28</vt:i4>
      </vt:variant>
    </vt:vector>
  </HeadingPairs>
  <TitlesOfParts>
    <vt:vector size="42" baseType="lpstr">
      <vt:lpstr>DADOS</vt:lpstr>
      <vt:lpstr>FOLHA FECHAMENTO</vt:lpstr>
      <vt:lpstr>BDI</vt:lpstr>
      <vt:lpstr>RESUMO</vt:lpstr>
      <vt:lpstr>PLANILHA_SINTÉTICA</vt:lpstr>
      <vt:lpstr>SERVIÇOS</vt:lpstr>
      <vt:lpstr>INSUMOS</vt:lpstr>
      <vt:lpstr>CURVA ABC</vt:lpstr>
      <vt:lpstr>CRONOGRAMA</vt:lpstr>
      <vt:lpstr>COMPOSIÇÕES COMPLEMENTARES </vt:lpstr>
      <vt:lpstr>COTAÇÕES</vt:lpstr>
      <vt:lpstr>DECLARAÇÃO</vt:lpstr>
      <vt:lpstr>PROJETOS RECEBIDOS</vt:lpstr>
      <vt:lpstr>ENCARGOS SOCIAIS</vt:lpstr>
      <vt:lpstr>'CURVA ABC'!__Anonymous_Sheet_DB__0</vt:lpstr>
      <vt:lpstr>__Anonymous_Sheet_DB__0</vt:lpstr>
      <vt:lpstr>__xlnm.Print_Area_1</vt:lpstr>
      <vt:lpstr>__xlnm.Print_Titles_1</vt:lpstr>
      <vt:lpstr>BDI!Area_de_impressao</vt:lpstr>
      <vt:lpstr>'COMPOSIÇÕES COMPLEMENTARES '!Area_de_impressao</vt:lpstr>
      <vt:lpstr>COTAÇÕES!Area_de_impressao</vt:lpstr>
      <vt:lpstr>CRONOGRAMA!Area_de_impressao</vt:lpstr>
      <vt:lpstr>'CURVA ABC'!Area_de_impressao</vt:lpstr>
      <vt:lpstr>DADOS!Area_de_impressao</vt:lpstr>
      <vt:lpstr>DECLARAÇÃO!Area_de_impressao</vt:lpstr>
      <vt:lpstr>'ENCARGOS SOCIAIS'!Area_de_impressao</vt:lpstr>
      <vt:lpstr>'FOLHA FECHAMENTO'!Area_de_impressao</vt:lpstr>
      <vt:lpstr>INSUMOS!Area_de_impressao</vt:lpstr>
      <vt:lpstr>PLANILHA_SINTÉTICA!Area_de_impressao</vt:lpstr>
      <vt:lpstr>'PROJETOS RECEBIDOS'!Area_de_impressao</vt:lpstr>
      <vt:lpstr>RESUMO!Area_de_impressao</vt:lpstr>
      <vt:lpstr>SERVIÇOS!Area_de_impressao</vt:lpstr>
      <vt:lpstr>'FOLHA FECHAMENTO'!Criterios</vt:lpstr>
      <vt:lpstr>'CURVA ABC'!Excel_BuiltIn__FilterDatabase_6</vt:lpstr>
      <vt:lpstr>Excel_BuiltIn__FilterDatabase_6</vt:lpstr>
      <vt:lpstr>OBRA</vt:lpstr>
      <vt:lpstr>'COMPOSIÇÕES COMPLEMENTARES '!Titulos_de_impressao</vt:lpstr>
      <vt:lpstr>COTAÇÕES!Titulos_de_impressao</vt:lpstr>
      <vt:lpstr>'CURVA ABC'!Titulos_de_impressao</vt:lpstr>
      <vt:lpstr>INSUMOS!Titulos_de_impressao</vt:lpstr>
      <vt:lpstr>PLANILHA_SINTÉTICA!Titulos_de_impressao</vt:lpstr>
      <vt:lpstr>SERVIÇOS!Titulos_de_impressao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Arcilio Ferreira</dc:creator>
  <cp:lastModifiedBy>Ligia Maillard</cp:lastModifiedBy>
  <cp:revision>52</cp:revision>
  <cp:lastPrinted>2020-02-20T12:52:04Z</cp:lastPrinted>
  <dcterms:created xsi:type="dcterms:W3CDTF">2012-02-24T19:16:29Z</dcterms:created>
  <dcterms:modified xsi:type="dcterms:W3CDTF">2020-11-19T16:35:17Z</dcterms:modified>
</cp:coreProperties>
</file>